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이준엽(Joonyeob Lee)\0PKNU\9외주분석자문\부산환경공단-수질\소화조 운영 자료\소화조 운영자료 모음(부산환경공단) 1부\"/>
    </mc:Choice>
  </mc:AlternateContent>
  <xr:revisionPtr revIDLastSave="0" documentId="13_ncr:1_{4558D9A7-26AF-4397-B57C-68DAF24B7420}" xr6:coauthVersionLast="47" xr6:coauthVersionMax="47" xr10:uidLastSave="{00000000-0000-0000-0000-000000000000}"/>
  <bookViews>
    <workbookView xWindow="19103" yWindow="-98" windowWidth="28995" windowHeight="15675" activeTab="1" xr2:uid="{00000000-000D-0000-FFFF-FFFF00000000}"/>
  </bookViews>
  <sheets>
    <sheet name="2015년" sheetId="17" r:id="rId1"/>
    <sheet name="2016년" sheetId="16" r:id="rId2"/>
    <sheet name="2017년" sheetId="15" r:id="rId3"/>
    <sheet name="2018년" sheetId="14" r:id="rId4"/>
    <sheet name="2019년" sheetId="13" r:id="rId5"/>
    <sheet name="2020년" sheetId="12" r:id="rId6"/>
    <sheet name="2021년" sheetId="11" r:id="rId7"/>
    <sheet name="2022년" sheetId="10" r:id="rId8"/>
    <sheet name="2023년" sheetId="5" r:id="rId9"/>
    <sheet name="2024년" sheetId="9" r:id="rId10"/>
  </sheets>
  <definedNames>
    <definedName name="_xlnm.Print_Area" localSheetId="0">'2015년'!$A$1:$BM$431</definedName>
    <definedName name="_xlnm.Print_Area" localSheetId="1">'2016년'!$A$1:$BM$431</definedName>
    <definedName name="_xlnm.Print_Area" localSheetId="2">'2017년'!$A$1:$BM$431</definedName>
    <definedName name="_xlnm.Print_Area" localSheetId="3">'2018년'!$A$1:$BM$431</definedName>
    <definedName name="_xlnm.Print_Area" localSheetId="4">'2019년'!$A$1:$BM$431</definedName>
    <definedName name="_xlnm.Print_Area" localSheetId="5">'2020년'!$A$1:$BM$431</definedName>
    <definedName name="_xlnm.Print_Area" localSheetId="6">'2021년'!$A$1:$BM$431</definedName>
    <definedName name="_xlnm.Print_Area" localSheetId="7">'2022년'!$A$1:$BM$431</definedName>
    <definedName name="_xlnm.Print_Area" localSheetId="8">'2023년'!$A$1:$BM$431</definedName>
    <definedName name="_xlnm.Print_Area" localSheetId="9">'2024년'!$A$1:$BM$431</definedName>
    <definedName name="_xlnm.Print_Titles" localSheetId="0">'2015년'!$1:$16</definedName>
    <definedName name="_xlnm.Print_Titles" localSheetId="1">'2016년'!$1:$16</definedName>
    <definedName name="_xlnm.Print_Titles" localSheetId="2">'2017년'!$1:$16</definedName>
    <definedName name="_xlnm.Print_Titles" localSheetId="3">'2018년'!$1:$16</definedName>
    <definedName name="_xlnm.Print_Titles" localSheetId="4">'2019년'!$1:$16</definedName>
    <definedName name="_xlnm.Print_Titles" localSheetId="5">'2020년'!$1:$16</definedName>
    <definedName name="_xlnm.Print_Titles" localSheetId="6">'2021년'!$1:$16</definedName>
    <definedName name="_xlnm.Print_Titles" localSheetId="7">'2022년'!$1:$16</definedName>
    <definedName name="_xlnm.Print_Titles" localSheetId="8">'2023년'!$1:$16</definedName>
    <definedName name="_xlnm.Print_Titles" localSheetId="9">'2024년'!$1:$16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426" i="12" l="1"/>
  <c r="AN420" i="12"/>
  <c r="AN421" i="12"/>
  <c r="AN422" i="12"/>
  <c r="AN423" i="12"/>
  <c r="AN424" i="12"/>
  <c r="AN425" i="12"/>
  <c r="AN412" i="12"/>
  <c r="AN413" i="12"/>
  <c r="AN414" i="12"/>
  <c r="AN415" i="12"/>
  <c r="AN416" i="12"/>
  <c r="AN417" i="12"/>
  <c r="AN418" i="12"/>
  <c r="AN419" i="12"/>
  <c r="AN397" i="12"/>
  <c r="AN398" i="12"/>
  <c r="AN399" i="12"/>
  <c r="AN400" i="12"/>
  <c r="AN401" i="12"/>
  <c r="AN402" i="12"/>
  <c r="AN403" i="12"/>
  <c r="AN404" i="12"/>
  <c r="AN405" i="12"/>
  <c r="AN406" i="12"/>
  <c r="AN407" i="12"/>
  <c r="AN408" i="12"/>
  <c r="AN409" i="12"/>
  <c r="AN410" i="12"/>
  <c r="AN411" i="12"/>
  <c r="AN396" i="12"/>
  <c r="AN382" i="12"/>
  <c r="AN383" i="12"/>
  <c r="AN384" i="12"/>
  <c r="AN385" i="12"/>
  <c r="AN386" i="12"/>
  <c r="AN387" i="12"/>
  <c r="AN388" i="12"/>
  <c r="AN389" i="12"/>
  <c r="AN390" i="12"/>
  <c r="AN391" i="12"/>
  <c r="AN374" i="12"/>
  <c r="AN375" i="12"/>
  <c r="AN376" i="12"/>
  <c r="AN377" i="12"/>
  <c r="AN378" i="12"/>
  <c r="AN379" i="12"/>
  <c r="AN380" i="12"/>
  <c r="AN381" i="12"/>
  <c r="AN363" i="12"/>
  <c r="AN364" i="12"/>
  <c r="AN365" i="12"/>
  <c r="AN366" i="12"/>
  <c r="AN367" i="12"/>
  <c r="AN368" i="12"/>
  <c r="AN369" i="12"/>
  <c r="AN370" i="12"/>
  <c r="AN371" i="12"/>
  <c r="AN372" i="12"/>
  <c r="AN373" i="12"/>
  <c r="AN362" i="12"/>
  <c r="AN346" i="12"/>
  <c r="AN347" i="12"/>
  <c r="AN348" i="12"/>
  <c r="AN349" i="12"/>
  <c r="AN350" i="12"/>
  <c r="AN351" i="12"/>
  <c r="AN352" i="12"/>
  <c r="AN353" i="12"/>
  <c r="AN354" i="12"/>
  <c r="AN355" i="12"/>
  <c r="AN356" i="12"/>
  <c r="AN357" i="12"/>
  <c r="AN339" i="12"/>
  <c r="AN340" i="12"/>
  <c r="AN341" i="12"/>
  <c r="AN342" i="12"/>
  <c r="AN343" i="12"/>
  <c r="AN344" i="12"/>
  <c r="AN345" i="12"/>
  <c r="AN328" i="12"/>
  <c r="AN329" i="12"/>
  <c r="AN330" i="12"/>
  <c r="AN331" i="12"/>
  <c r="AN332" i="12"/>
  <c r="AN333" i="12"/>
  <c r="AN334" i="12"/>
  <c r="AN335" i="12"/>
  <c r="AN336" i="12"/>
  <c r="AN337" i="12"/>
  <c r="AN338" i="12"/>
  <c r="AN327" i="12"/>
  <c r="AN315" i="12"/>
  <c r="AN316" i="12"/>
  <c r="AN317" i="12"/>
  <c r="AN318" i="12"/>
  <c r="AN319" i="12"/>
  <c r="AN320" i="12"/>
  <c r="AN321" i="12"/>
  <c r="AN322" i="12"/>
  <c r="AN307" i="12"/>
  <c r="AN308" i="12"/>
  <c r="AN309" i="12"/>
  <c r="AN310" i="12"/>
  <c r="AN311" i="12"/>
  <c r="AN312" i="12"/>
  <c r="AN313" i="12"/>
  <c r="AN314" i="12"/>
  <c r="AN294" i="12"/>
  <c r="AN295" i="12"/>
  <c r="AN296" i="12"/>
  <c r="AN297" i="12"/>
  <c r="AN298" i="12"/>
  <c r="AN299" i="12"/>
  <c r="AN300" i="12"/>
  <c r="AN301" i="12"/>
  <c r="AN302" i="12"/>
  <c r="AN303" i="12"/>
  <c r="AN304" i="12"/>
  <c r="AN305" i="12"/>
  <c r="AN306" i="12"/>
  <c r="AN293" i="12"/>
  <c r="AN285" i="12"/>
  <c r="AN286" i="12"/>
  <c r="AN287" i="12"/>
  <c r="AN288" i="12"/>
  <c r="AN273" i="12"/>
  <c r="AN274" i="12"/>
  <c r="AN275" i="12"/>
  <c r="AN276" i="12"/>
  <c r="AN277" i="12"/>
  <c r="AN278" i="12"/>
  <c r="AN279" i="12"/>
  <c r="AN280" i="12"/>
  <c r="AN281" i="12"/>
  <c r="AN282" i="12"/>
  <c r="AN283" i="12"/>
  <c r="AN284" i="12"/>
  <c r="AN259" i="12"/>
  <c r="AN260" i="12"/>
  <c r="AN261" i="12"/>
  <c r="AN262" i="12"/>
  <c r="AN263" i="12"/>
  <c r="AN264" i="12"/>
  <c r="AN265" i="12"/>
  <c r="AN266" i="12"/>
  <c r="AN267" i="12"/>
  <c r="AN268" i="12"/>
  <c r="AN269" i="12"/>
  <c r="AN270" i="12"/>
  <c r="AN271" i="12"/>
  <c r="AN272" i="12"/>
  <c r="AN258" i="12"/>
  <c r="AN246" i="12"/>
  <c r="AN247" i="12"/>
  <c r="AN248" i="12"/>
  <c r="AN249" i="12"/>
  <c r="AN250" i="12"/>
  <c r="AN251" i="12"/>
  <c r="AN252" i="12"/>
  <c r="AN253" i="12"/>
  <c r="AN240" i="12"/>
  <c r="AN241" i="12"/>
  <c r="AN242" i="12"/>
  <c r="AN243" i="12"/>
  <c r="AN244" i="12"/>
  <c r="AN245" i="12"/>
  <c r="AN224" i="12"/>
  <c r="AN225" i="12"/>
  <c r="AN226" i="12"/>
  <c r="AN227" i="12"/>
  <c r="AN228" i="12"/>
  <c r="AN229" i="12"/>
  <c r="AN230" i="12"/>
  <c r="AN231" i="12"/>
  <c r="AN232" i="12"/>
  <c r="AN233" i="12"/>
  <c r="AN234" i="12"/>
  <c r="AN235" i="12"/>
  <c r="AN236" i="12"/>
  <c r="AN237" i="12"/>
  <c r="AN238" i="12"/>
  <c r="AN239" i="12"/>
  <c r="AN223" i="12"/>
  <c r="AN210" i="12"/>
  <c r="AN211" i="12"/>
  <c r="AN212" i="12"/>
  <c r="AN213" i="12"/>
  <c r="AN214" i="12"/>
  <c r="AN215" i="12"/>
  <c r="AN216" i="12"/>
  <c r="AN217" i="12"/>
  <c r="AN218" i="12"/>
  <c r="AN203" i="12"/>
  <c r="AN204" i="12"/>
  <c r="AN205" i="12"/>
  <c r="AN206" i="12"/>
  <c r="AN207" i="12"/>
  <c r="AN208" i="12"/>
  <c r="AN209" i="12"/>
  <c r="AN190" i="12"/>
  <c r="AN191" i="12"/>
  <c r="AN192" i="12"/>
  <c r="AN193" i="12"/>
  <c r="AN194" i="12"/>
  <c r="AN195" i="12"/>
  <c r="AN196" i="12"/>
  <c r="AN197" i="12"/>
  <c r="AN198" i="12"/>
  <c r="AN199" i="12"/>
  <c r="AN200" i="12"/>
  <c r="AN201" i="12"/>
  <c r="AN202" i="12"/>
  <c r="AN189" i="12"/>
  <c r="AN175" i="12"/>
  <c r="AN176" i="12"/>
  <c r="AN177" i="12"/>
  <c r="AN178" i="12"/>
  <c r="AN179" i="12"/>
  <c r="AN180" i="12"/>
  <c r="AN181" i="12"/>
  <c r="AN182" i="12"/>
  <c r="AN183" i="12"/>
  <c r="AN184" i="12"/>
  <c r="AN168" i="12"/>
  <c r="AN169" i="12"/>
  <c r="AN170" i="12"/>
  <c r="AN171" i="12"/>
  <c r="AN172" i="12"/>
  <c r="AN173" i="12"/>
  <c r="AN174" i="12"/>
  <c r="AN155" i="12"/>
  <c r="AN156" i="12"/>
  <c r="AN157" i="12"/>
  <c r="AN158" i="12"/>
  <c r="AN159" i="12"/>
  <c r="AN160" i="12"/>
  <c r="AN161" i="12"/>
  <c r="AN162" i="12"/>
  <c r="AN163" i="12"/>
  <c r="AN164" i="12"/>
  <c r="AN165" i="12"/>
  <c r="AN166" i="12"/>
  <c r="AN167" i="12"/>
  <c r="AN154" i="12"/>
  <c r="AN141" i="12"/>
  <c r="AN142" i="12"/>
  <c r="AN143" i="12"/>
  <c r="AN144" i="12"/>
  <c r="AN145" i="12"/>
  <c r="AN146" i="12"/>
  <c r="AN147" i="12"/>
  <c r="AN148" i="12"/>
  <c r="AN149" i="12"/>
  <c r="AN137" i="12"/>
  <c r="AN138" i="12"/>
  <c r="AN139" i="12"/>
  <c r="AN140" i="12"/>
  <c r="AN130" i="12"/>
  <c r="AN131" i="12"/>
  <c r="AN132" i="12"/>
  <c r="AN133" i="12"/>
  <c r="AN134" i="12"/>
  <c r="AN135" i="12"/>
  <c r="AN136" i="12"/>
  <c r="AN121" i="12"/>
  <c r="AN122" i="12"/>
  <c r="AN123" i="12"/>
  <c r="AN124" i="12"/>
  <c r="AN125" i="12"/>
  <c r="AN126" i="12"/>
  <c r="AN127" i="12"/>
  <c r="AN128" i="12"/>
  <c r="AN129" i="12"/>
  <c r="AN120" i="12"/>
  <c r="AN108" i="12"/>
  <c r="AN109" i="12"/>
  <c r="AN110" i="12"/>
  <c r="AN111" i="12"/>
  <c r="AN112" i="12"/>
  <c r="AN113" i="12"/>
  <c r="AN114" i="12"/>
  <c r="AN115" i="12"/>
  <c r="AN101" i="12"/>
  <c r="AN102" i="12"/>
  <c r="AN103" i="12"/>
  <c r="AN104" i="12"/>
  <c r="AN105" i="12"/>
  <c r="AN106" i="12"/>
  <c r="AN107" i="12"/>
  <c r="AN86" i="12"/>
  <c r="AN87" i="12"/>
  <c r="AN88" i="12"/>
  <c r="AN89" i="12"/>
  <c r="AN90" i="12"/>
  <c r="AN91" i="12"/>
  <c r="AN92" i="12"/>
  <c r="AN93" i="12"/>
  <c r="AN94" i="12"/>
  <c r="AN95" i="12"/>
  <c r="AN96" i="12"/>
  <c r="AN97" i="12"/>
  <c r="AN98" i="12"/>
  <c r="AN99" i="12"/>
  <c r="AN100" i="12"/>
  <c r="AN8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79" i="12"/>
  <c r="AN80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52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AN39" i="12"/>
  <c r="AN40" i="12"/>
  <c r="AN41" i="12"/>
  <c r="AN42" i="12"/>
  <c r="AN43" i="12"/>
  <c r="AN44" i="12"/>
  <c r="AN45" i="12"/>
  <c r="AN46" i="12"/>
  <c r="AN47" i="12"/>
  <c r="AN17" i="12"/>
  <c r="D86" i="13" l="1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85" i="13"/>
  <c r="D86" i="14" l="1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85" i="14"/>
  <c r="AN414" i="15"/>
  <c r="AN415" i="15"/>
  <c r="AN416" i="15"/>
  <c r="AN417" i="15"/>
  <c r="AN418" i="15"/>
  <c r="AN419" i="15"/>
  <c r="AN420" i="15"/>
  <c r="AN421" i="15"/>
  <c r="AN422" i="15"/>
  <c r="AN423" i="15"/>
  <c r="AN424" i="15"/>
  <c r="AN425" i="15"/>
  <c r="AN426" i="15"/>
  <c r="AN397" i="15"/>
  <c r="AN398" i="15"/>
  <c r="AN399" i="15"/>
  <c r="AN400" i="15"/>
  <c r="AN401" i="15"/>
  <c r="AN402" i="15"/>
  <c r="AN403" i="15"/>
  <c r="AN404" i="15"/>
  <c r="AN405" i="15"/>
  <c r="AN406" i="15"/>
  <c r="AN407" i="15"/>
  <c r="AN408" i="15"/>
  <c r="AN409" i="15"/>
  <c r="AN410" i="15"/>
  <c r="AN411" i="15"/>
  <c r="AN412" i="15"/>
  <c r="AN413" i="15"/>
  <c r="AN396" i="15"/>
  <c r="AN375" i="15"/>
  <c r="AN376" i="15"/>
  <c r="AN377" i="15"/>
  <c r="AN378" i="15"/>
  <c r="AN379" i="15"/>
  <c r="AN380" i="15"/>
  <c r="AN381" i="15"/>
  <c r="AN382" i="15"/>
  <c r="AN383" i="15"/>
  <c r="AN384" i="15"/>
  <c r="AN385" i="15"/>
  <c r="AN386" i="15"/>
  <c r="AN387" i="15"/>
  <c r="AN388" i="15"/>
  <c r="AN389" i="15"/>
  <c r="AN390" i="15"/>
  <c r="AN391" i="15"/>
  <c r="AN363" i="15"/>
  <c r="AN364" i="15"/>
  <c r="AN365" i="15"/>
  <c r="AN366" i="15"/>
  <c r="AN367" i="15"/>
  <c r="AN368" i="15"/>
  <c r="AN369" i="15"/>
  <c r="AN370" i="15"/>
  <c r="AN371" i="15"/>
  <c r="AN372" i="15"/>
  <c r="AN373" i="15"/>
  <c r="AN374" i="15"/>
  <c r="AN362" i="15"/>
  <c r="AN345" i="15"/>
  <c r="AN346" i="15"/>
  <c r="AN347" i="15"/>
  <c r="AN348" i="15"/>
  <c r="AN349" i="15"/>
  <c r="AN350" i="15"/>
  <c r="AN351" i="15"/>
  <c r="AN352" i="15"/>
  <c r="AN353" i="15"/>
  <c r="AN354" i="15"/>
  <c r="AN355" i="15"/>
  <c r="AN356" i="15"/>
  <c r="AN357" i="15"/>
  <c r="AN328" i="15"/>
  <c r="AN329" i="15"/>
  <c r="AN330" i="15"/>
  <c r="AN331" i="15"/>
  <c r="AN332" i="15"/>
  <c r="AN333" i="15"/>
  <c r="AN334" i="15"/>
  <c r="AN335" i="15"/>
  <c r="AN336" i="15"/>
  <c r="AN337" i="15"/>
  <c r="AN338" i="15"/>
  <c r="AN339" i="15"/>
  <c r="AN340" i="15"/>
  <c r="AN341" i="15"/>
  <c r="AN342" i="15"/>
  <c r="AN343" i="15"/>
  <c r="AN344" i="15"/>
  <c r="AN327" i="15"/>
  <c r="AN307" i="15"/>
  <c r="AN308" i="15"/>
  <c r="AN309" i="15"/>
  <c r="AN310" i="15"/>
  <c r="AN311" i="15"/>
  <c r="AN312" i="15"/>
  <c r="AN313" i="15"/>
  <c r="AN314" i="15"/>
  <c r="AN315" i="15"/>
  <c r="AN316" i="15"/>
  <c r="AN317" i="15"/>
  <c r="AN318" i="15"/>
  <c r="AN319" i="15"/>
  <c r="AN320" i="15"/>
  <c r="AN321" i="15"/>
  <c r="AN322" i="15"/>
  <c r="AN294" i="15"/>
  <c r="AN295" i="15"/>
  <c r="AN296" i="15"/>
  <c r="AN297" i="15"/>
  <c r="AN298" i="15"/>
  <c r="AN299" i="15"/>
  <c r="AN300" i="15"/>
  <c r="AN301" i="15"/>
  <c r="AN302" i="15"/>
  <c r="AN303" i="15"/>
  <c r="AN304" i="15"/>
  <c r="AN305" i="15"/>
  <c r="AN306" i="15"/>
  <c r="AN293" i="15"/>
  <c r="AN274" i="15"/>
  <c r="AN275" i="15"/>
  <c r="AN276" i="15"/>
  <c r="AN277" i="15"/>
  <c r="AN278" i="15"/>
  <c r="AN279" i="15"/>
  <c r="AN280" i="15"/>
  <c r="AN281" i="15"/>
  <c r="AN282" i="15"/>
  <c r="AN283" i="15"/>
  <c r="AN284" i="15"/>
  <c r="AN285" i="15"/>
  <c r="AN286" i="15"/>
  <c r="AN287" i="15"/>
  <c r="AN288" i="15"/>
  <c r="AN259" i="15"/>
  <c r="AN260" i="15"/>
  <c r="AN261" i="15"/>
  <c r="AN262" i="15"/>
  <c r="AN263" i="15"/>
  <c r="AN264" i="15"/>
  <c r="AN265" i="15"/>
  <c r="AN266" i="15"/>
  <c r="AN267" i="15"/>
  <c r="AN268" i="15"/>
  <c r="AN269" i="15"/>
  <c r="AN270" i="15"/>
  <c r="AN271" i="15"/>
  <c r="AN272" i="15"/>
  <c r="AN273" i="15"/>
  <c r="AN258" i="15"/>
  <c r="AN224" i="15"/>
  <c r="AN225" i="15"/>
  <c r="AN226" i="15"/>
  <c r="AN227" i="15"/>
  <c r="AN228" i="15"/>
  <c r="AN229" i="15"/>
  <c r="AN230" i="15"/>
  <c r="AN231" i="15"/>
  <c r="AN232" i="15"/>
  <c r="AN233" i="15"/>
  <c r="AN234" i="15"/>
  <c r="AN235" i="15"/>
  <c r="AN236" i="15"/>
  <c r="AN237" i="15"/>
  <c r="AN238" i="15"/>
  <c r="AN239" i="15"/>
  <c r="AN240" i="15"/>
  <c r="AN241" i="15"/>
  <c r="AN242" i="15"/>
  <c r="AN243" i="15"/>
  <c r="AN244" i="15"/>
  <c r="AN245" i="15"/>
  <c r="AN246" i="15"/>
  <c r="AN247" i="15"/>
  <c r="AN248" i="15"/>
  <c r="AN249" i="15"/>
  <c r="AN250" i="15"/>
  <c r="AN251" i="15"/>
  <c r="AN252" i="15"/>
  <c r="AN253" i="15"/>
  <c r="AN223" i="15"/>
  <c r="AN201" i="15"/>
  <c r="AN202" i="15"/>
  <c r="AN203" i="15"/>
  <c r="AN204" i="15"/>
  <c r="AN205" i="15"/>
  <c r="AN206" i="15"/>
  <c r="AN207" i="15"/>
  <c r="AN208" i="15"/>
  <c r="AN209" i="15"/>
  <c r="AN210" i="15"/>
  <c r="AN211" i="15"/>
  <c r="AN212" i="15"/>
  <c r="AN213" i="15"/>
  <c r="AN214" i="15"/>
  <c r="AN215" i="15"/>
  <c r="AN216" i="15"/>
  <c r="AN217" i="15"/>
  <c r="AN218" i="15"/>
  <c r="AN190" i="15"/>
  <c r="AN191" i="15"/>
  <c r="AN192" i="15"/>
  <c r="AN193" i="15"/>
  <c r="AN194" i="15"/>
  <c r="AN195" i="15"/>
  <c r="AN196" i="15"/>
  <c r="AN197" i="15"/>
  <c r="AN198" i="15"/>
  <c r="AN199" i="15"/>
  <c r="AN200" i="15"/>
  <c r="AN189" i="15"/>
  <c r="AN169" i="15"/>
  <c r="AN170" i="15"/>
  <c r="AN171" i="15"/>
  <c r="AN172" i="15"/>
  <c r="AN173" i="15"/>
  <c r="AN174" i="15"/>
  <c r="AN175" i="15"/>
  <c r="AN176" i="15"/>
  <c r="AN177" i="15"/>
  <c r="AN178" i="15"/>
  <c r="AN179" i="15"/>
  <c r="AN180" i="15"/>
  <c r="AN181" i="15"/>
  <c r="AN182" i="15"/>
  <c r="AN183" i="15"/>
  <c r="AN184" i="15"/>
  <c r="AN155" i="15"/>
  <c r="AN156" i="15"/>
  <c r="AN157" i="15"/>
  <c r="AN158" i="15"/>
  <c r="AN159" i="15"/>
  <c r="AN160" i="15"/>
  <c r="AN161" i="15"/>
  <c r="AN162" i="15"/>
  <c r="AN163" i="15"/>
  <c r="AN164" i="15"/>
  <c r="AN165" i="15"/>
  <c r="AN166" i="15"/>
  <c r="AN167" i="15"/>
  <c r="AN168" i="15"/>
  <c r="AN154" i="15"/>
  <c r="AN134" i="15"/>
  <c r="AN135" i="15"/>
  <c r="AN136" i="15"/>
  <c r="AN137" i="15"/>
  <c r="AN138" i="15"/>
  <c r="AN139" i="15"/>
  <c r="AN140" i="15"/>
  <c r="AN141" i="15"/>
  <c r="AN142" i="15"/>
  <c r="AN143" i="15"/>
  <c r="AN144" i="15"/>
  <c r="AN145" i="15"/>
  <c r="AN146" i="15"/>
  <c r="AN147" i="15"/>
  <c r="AN148" i="15"/>
  <c r="AN149" i="15"/>
  <c r="AN121" i="15"/>
  <c r="AN122" i="15"/>
  <c r="AN123" i="15"/>
  <c r="AN124" i="15"/>
  <c r="AN125" i="15"/>
  <c r="AN126" i="15"/>
  <c r="AN127" i="15"/>
  <c r="AN128" i="15"/>
  <c r="AN129" i="15"/>
  <c r="AN130" i="15"/>
  <c r="AN131" i="15"/>
  <c r="AN132" i="15"/>
  <c r="AN133" i="15"/>
  <c r="AN120" i="15"/>
  <c r="AN102" i="15"/>
  <c r="AN103" i="15"/>
  <c r="AN104" i="15"/>
  <c r="AN105" i="15"/>
  <c r="AN106" i="15"/>
  <c r="AN107" i="15"/>
  <c r="AN108" i="15"/>
  <c r="AN109" i="15"/>
  <c r="AN110" i="15"/>
  <c r="AN111" i="15"/>
  <c r="AN112" i="15"/>
  <c r="AN113" i="15"/>
  <c r="AN114" i="15"/>
  <c r="AN115" i="15"/>
  <c r="AN86" i="15"/>
  <c r="AN87" i="15"/>
  <c r="AN88" i="15"/>
  <c r="AN89" i="15"/>
  <c r="AN90" i="15"/>
  <c r="AN91" i="15"/>
  <c r="AN92" i="15"/>
  <c r="AN93" i="15"/>
  <c r="AN94" i="15"/>
  <c r="AN95" i="15"/>
  <c r="AN96" i="15"/>
  <c r="AN97" i="15"/>
  <c r="AN98" i="15"/>
  <c r="AN99" i="15"/>
  <c r="AN100" i="15"/>
  <c r="AN101" i="15"/>
  <c r="AN85" i="15"/>
  <c r="AN64" i="15"/>
  <c r="AN65" i="15"/>
  <c r="AN66" i="15"/>
  <c r="AN67" i="15"/>
  <c r="AN68" i="15"/>
  <c r="AN69" i="15"/>
  <c r="AN70" i="15"/>
  <c r="AN71" i="15"/>
  <c r="AN72" i="15"/>
  <c r="AN73" i="15"/>
  <c r="AN74" i="15"/>
  <c r="AN75" i="15"/>
  <c r="AN76" i="15"/>
  <c r="AN77" i="15"/>
  <c r="AN78" i="15"/>
  <c r="AN79" i="15"/>
  <c r="AN53" i="15"/>
  <c r="AN54" i="15"/>
  <c r="AN55" i="15"/>
  <c r="AN56" i="15"/>
  <c r="AN57" i="15"/>
  <c r="AN58" i="15"/>
  <c r="AN59" i="15"/>
  <c r="AN60" i="15"/>
  <c r="AN61" i="15"/>
  <c r="AN62" i="15"/>
  <c r="AN63" i="15"/>
  <c r="AN52" i="15"/>
  <c r="AN18" i="15"/>
  <c r="AN19" i="15"/>
  <c r="AN20" i="15"/>
  <c r="AN21" i="15"/>
  <c r="AN22" i="15"/>
  <c r="AN23" i="15"/>
  <c r="AN24" i="15"/>
  <c r="AN25" i="15"/>
  <c r="AN26" i="15"/>
  <c r="AN27" i="15"/>
  <c r="AN28" i="15"/>
  <c r="AN29" i="15"/>
  <c r="AN30" i="15"/>
  <c r="AN31" i="15"/>
  <c r="AN32" i="15"/>
  <c r="AN33" i="15"/>
  <c r="AN34" i="15"/>
  <c r="AN35" i="15"/>
  <c r="AN36" i="15"/>
  <c r="AN37" i="15"/>
  <c r="AN38" i="15"/>
  <c r="AN39" i="15"/>
  <c r="AN40" i="15"/>
  <c r="AN41" i="15"/>
  <c r="AN42" i="15"/>
  <c r="AN43" i="15"/>
  <c r="AN44" i="15"/>
  <c r="AN45" i="15"/>
  <c r="AN46" i="15"/>
  <c r="AN47" i="15"/>
  <c r="AN17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86" i="15"/>
  <c r="D87" i="15"/>
  <c r="D88" i="15"/>
  <c r="D89" i="15"/>
  <c r="D90" i="15"/>
  <c r="D91" i="15"/>
  <c r="D92" i="15"/>
  <c r="D93" i="15"/>
  <c r="D94" i="15"/>
  <c r="D95" i="15"/>
  <c r="D96" i="15"/>
  <c r="D85" i="15"/>
  <c r="D115" i="12" l="1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85" i="12"/>
  <c r="AN415" i="11"/>
  <c r="AN416" i="11"/>
  <c r="AN417" i="11"/>
  <c r="AN418" i="11"/>
  <c r="AN419" i="11"/>
  <c r="AN420" i="11"/>
  <c r="AN421" i="11"/>
  <c r="AN422" i="11"/>
  <c r="AN423" i="11"/>
  <c r="AN424" i="11"/>
  <c r="AN425" i="11"/>
  <c r="AN426" i="11"/>
  <c r="AN397" i="11"/>
  <c r="AN398" i="11"/>
  <c r="AN399" i="11"/>
  <c r="AN400" i="11"/>
  <c r="AN401" i="11"/>
  <c r="AN402" i="11"/>
  <c r="AN403" i="11"/>
  <c r="AN404" i="11"/>
  <c r="AN405" i="11"/>
  <c r="AN406" i="11"/>
  <c r="AN407" i="11"/>
  <c r="AN408" i="11"/>
  <c r="AN409" i="11"/>
  <c r="AN410" i="11"/>
  <c r="AN411" i="11"/>
  <c r="AN412" i="11"/>
  <c r="AN413" i="11"/>
  <c r="AN414" i="11"/>
  <c r="AN396" i="11"/>
  <c r="AN378" i="11"/>
  <c r="AN379" i="11"/>
  <c r="AN380" i="11"/>
  <c r="AN381" i="11"/>
  <c r="AN382" i="11"/>
  <c r="AN383" i="11"/>
  <c r="AN384" i="11"/>
  <c r="AN385" i="11"/>
  <c r="AN386" i="11"/>
  <c r="AN387" i="11"/>
  <c r="AN388" i="11"/>
  <c r="AN389" i="11"/>
  <c r="AN390" i="11"/>
  <c r="AN391" i="11"/>
  <c r="AN363" i="11"/>
  <c r="AN364" i="11"/>
  <c r="AN365" i="11"/>
  <c r="AN366" i="11"/>
  <c r="AN367" i="11"/>
  <c r="AN368" i="11"/>
  <c r="AN369" i="11"/>
  <c r="AN370" i="11"/>
  <c r="AN371" i="11"/>
  <c r="AN372" i="11"/>
  <c r="AN373" i="11"/>
  <c r="AN374" i="11"/>
  <c r="AN375" i="11"/>
  <c r="AN376" i="11"/>
  <c r="AN377" i="11"/>
  <c r="AN362" i="11"/>
  <c r="AN343" i="11"/>
  <c r="AN344" i="11"/>
  <c r="AN345" i="11"/>
  <c r="AN346" i="11"/>
  <c r="AN347" i="11"/>
  <c r="AN348" i="11"/>
  <c r="AN349" i="11"/>
  <c r="AN350" i="11"/>
  <c r="AN351" i="11"/>
  <c r="AN352" i="11"/>
  <c r="AN353" i="11"/>
  <c r="AN354" i="11"/>
  <c r="AN355" i="11"/>
  <c r="AN356" i="11"/>
  <c r="AN357" i="11"/>
  <c r="AN328" i="11"/>
  <c r="AN329" i="11"/>
  <c r="AN330" i="11"/>
  <c r="AN331" i="11"/>
  <c r="AN332" i="11"/>
  <c r="AN333" i="11"/>
  <c r="AN334" i="11"/>
  <c r="AN335" i="11"/>
  <c r="AN336" i="11"/>
  <c r="AN337" i="11"/>
  <c r="AN338" i="11"/>
  <c r="AN339" i="11"/>
  <c r="AN340" i="11"/>
  <c r="AN341" i="11"/>
  <c r="AN342" i="11"/>
  <c r="AN327" i="11"/>
  <c r="AN309" i="11"/>
  <c r="AN310" i="11"/>
  <c r="AN311" i="11"/>
  <c r="AN312" i="11"/>
  <c r="AN313" i="11"/>
  <c r="AN314" i="11"/>
  <c r="AN315" i="11"/>
  <c r="AN316" i="11"/>
  <c r="AN317" i="11"/>
  <c r="AN318" i="11"/>
  <c r="AN319" i="11"/>
  <c r="AN320" i="11"/>
  <c r="AN321" i="11"/>
  <c r="AN322" i="11"/>
  <c r="AN294" i="11"/>
  <c r="AN295" i="11"/>
  <c r="AN296" i="11"/>
  <c r="AN297" i="11"/>
  <c r="AN298" i="11"/>
  <c r="AN299" i="11"/>
  <c r="AN300" i="11"/>
  <c r="AN301" i="11"/>
  <c r="AN302" i="11"/>
  <c r="AN303" i="11"/>
  <c r="AN304" i="11"/>
  <c r="AN305" i="11"/>
  <c r="AN306" i="11"/>
  <c r="AN307" i="11"/>
  <c r="AN308" i="11"/>
  <c r="AN293" i="11"/>
  <c r="AN282" i="11"/>
  <c r="AN283" i="11"/>
  <c r="AN284" i="11"/>
  <c r="AN285" i="11"/>
  <c r="AN286" i="11"/>
  <c r="AN287" i="11"/>
  <c r="AN288" i="11"/>
  <c r="AN259" i="11"/>
  <c r="AN260" i="11"/>
  <c r="AN261" i="11"/>
  <c r="AN262" i="11"/>
  <c r="AN263" i="11"/>
  <c r="AN264" i="11"/>
  <c r="AN265" i="11"/>
  <c r="AN266" i="11"/>
  <c r="AN267" i="11"/>
  <c r="AN268" i="11"/>
  <c r="AN269" i="11"/>
  <c r="AN270" i="11"/>
  <c r="AN271" i="11"/>
  <c r="AN272" i="11"/>
  <c r="AN273" i="11"/>
  <c r="AN274" i="11"/>
  <c r="AN275" i="11"/>
  <c r="AN276" i="11"/>
  <c r="AN277" i="11"/>
  <c r="AN278" i="11"/>
  <c r="AN279" i="11"/>
  <c r="AN280" i="11"/>
  <c r="AN281" i="11"/>
  <c r="AN258" i="11"/>
  <c r="AN238" i="11"/>
  <c r="AN239" i="11"/>
  <c r="AN240" i="11"/>
  <c r="AN241" i="11"/>
  <c r="AN242" i="11"/>
  <c r="AN243" i="11"/>
  <c r="AN244" i="11"/>
  <c r="AN245" i="11"/>
  <c r="AN246" i="11"/>
  <c r="AN247" i="11"/>
  <c r="AN248" i="11"/>
  <c r="AN249" i="11"/>
  <c r="AN250" i="11"/>
  <c r="AN251" i="11"/>
  <c r="AN252" i="11"/>
  <c r="AN253" i="11"/>
  <c r="AN224" i="11"/>
  <c r="AN225" i="11"/>
  <c r="AN226" i="11"/>
  <c r="AN227" i="11"/>
  <c r="AN228" i="11"/>
  <c r="AN229" i="11"/>
  <c r="AN230" i="11"/>
  <c r="AN231" i="11"/>
  <c r="AN232" i="11"/>
  <c r="AN233" i="11"/>
  <c r="AN234" i="11"/>
  <c r="AN235" i="11"/>
  <c r="AN236" i="11"/>
  <c r="AN237" i="11"/>
  <c r="AN223" i="11"/>
  <c r="AN207" i="11"/>
  <c r="AN208" i="11"/>
  <c r="AN209" i="11"/>
  <c r="AN210" i="11"/>
  <c r="AN211" i="11"/>
  <c r="AN212" i="11"/>
  <c r="AN213" i="11"/>
  <c r="AN214" i="11"/>
  <c r="AN215" i="11"/>
  <c r="AN216" i="11"/>
  <c r="AN217" i="11"/>
  <c r="AN218" i="11"/>
  <c r="AN190" i="11"/>
  <c r="AN191" i="11"/>
  <c r="AN192" i="11"/>
  <c r="AN193" i="11"/>
  <c r="AN194" i="11"/>
  <c r="AN195" i="11"/>
  <c r="AN196" i="11"/>
  <c r="AN197" i="11"/>
  <c r="AN198" i="11"/>
  <c r="AN199" i="11"/>
  <c r="AN200" i="11"/>
  <c r="AN201" i="11"/>
  <c r="AN202" i="11"/>
  <c r="AN203" i="11"/>
  <c r="AN204" i="11"/>
  <c r="AN205" i="11"/>
  <c r="AN206" i="11"/>
  <c r="AN189" i="11"/>
  <c r="AN171" i="11"/>
  <c r="AN172" i="11"/>
  <c r="AN173" i="11"/>
  <c r="AN174" i="11"/>
  <c r="AN175" i="11"/>
  <c r="AN176" i="11"/>
  <c r="AN177" i="11"/>
  <c r="AN178" i="11"/>
  <c r="AN179" i="11"/>
  <c r="AN180" i="11"/>
  <c r="AN181" i="11"/>
  <c r="AN182" i="11"/>
  <c r="AN183" i="11"/>
  <c r="AN184" i="11"/>
  <c r="AN155" i="11"/>
  <c r="AN156" i="11"/>
  <c r="AN157" i="11"/>
  <c r="AN158" i="11"/>
  <c r="AN159" i="11"/>
  <c r="AN160" i="11"/>
  <c r="AN161" i="11"/>
  <c r="AN162" i="11"/>
  <c r="AN163" i="11"/>
  <c r="AN164" i="11"/>
  <c r="AN165" i="11"/>
  <c r="AN166" i="11"/>
  <c r="AN167" i="11"/>
  <c r="AN168" i="11"/>
  <c r="AN169" i="11"/>
  <c r="AN170" i="11"/>
  <c r="AN154" i="11"/>
  <c r="AN132" i="11"/>
  <c r="AN133" i="11"/>
  <c r="AN134" i="11"/>
  <c r="AN135" i="11"/>
  <c r="AN136" i="11"/>
  <c r="AN137" i="11"/>
  <c r="AN138" i="11"/>
  <c r="AN139" i="11"/>
  <c r="AN140" i="11"/>
  <c r="AN141" i="11"/>
  <c r="AN142" i="11"/>
  <c r="AN143" i="11"/>
  <c r="AN144" i="11"/>
  <c r="AN145" i="11"/>
  <c r="AN146" i="11"/>
  <c r="AN147" i="11"/>
  <c r="AN148" i="11"/>
  <c r="AN149" i="11"/>
  <c r="AN121" i="11"/>
  <c r="AN122" i="11"/>
  <c r="AN123" i="11"/>
  <c r="AN124" i="11"/>
  <c r="AN125" i="11"/>
  <c r="AN126" i="11"/>
  <c r="AN127" i="11"/>
  <c r="AN128" i="11"/>
  <c r="AN129" i="11"/>
  <c r="AN130" i="11"/>
  <c r="AN131" i="11"/>
  <c r="AN120" i="11"/>
  <c r="AN99" i="11"/>
  <c r="AN100" i="11"/>
  <c r="AN101" i="11"/>
  <c r="AN102" i="11"/>
  <c r="AN103" i="11"/>
  <c r="AN104" i="11"/>
  <c r="AN105" i="11"/>
  <c r="AN106" i="11"/>
  <c r="AN107" i="11"/>
  <c r="AN108" i="11"/>
  <c r="AN109" i="11"/>
  <c r="AN110" i="11"/>
  <c r="AN111" i="11"/>
  <c r="AN112" i="11"/>
  <c r="AN113" i="11"/>
  <c r="AN114" i="11"/>
  <c r="AN115" i="11"/>
  <c r="AN86" i="11"/>
  <c r="AN87" i="11"/>
  <c r="AN88" i="11"/>
  <c r="AN89" i="11"/>
  <c r="AN90" i="11"/>
  <c r="AN91" i="11"/>
  <c r="AN92" i="11"/>
  <c r="AN93" i="11"/>
  <c r="AN94" i="11"/>
  <c r="AN95" i="11"/>
  <c r="AN96" i="11"/>
  <c r="AN97" i="11"/>
  <c r="AN98" i="11"/>
  <c r="AN85" i="11"/>
  <c r="AN69" i="11"/>
  <c r="AN70" i="11"/>
  <c r="AN71" i="11"/>
  <c r="AN72" i="11"/>
  <c r="AN73" i="11"/>
  <c r="AN74" i="11"/>
  <c r="AN75" i="11"/>
  <c r="AN76" i="11"/>
  <c r="AN77" i="11"/>
  <c r="AN78" i="11"/>
  <c r="AN79" i="11"/>
  <c r="AN53" i="11"/>
  <c r="AN54" i="11"/>
  <c r="AN55" i="11"/>
  <c r="AN56" i="11"/>
  <c r="AN57" i="11"/>
  <c r="AN58" i="11"/>
  <c r="AN59" i="11"/>
  <c r="AN60" i="11"/>
  <c r="AN61" i="11"/>
  <c r="AN62" i="11"/>
  <c r="AN63" i="11"/>
  <c r="AN64" i="11"/>
  <c r="AN65" i="11"/>
  <c r="AN66" i="11"/>
  <c r="AN67" i="11"/>
  <c r="AN68" i="11"/>
  <c r="AN52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N43" i="11"/>
  <c r="AN44" i="11"/>
  <c r="AN45" i="11"/>
  <c r="AN46" i="11"/>
  <c r="AN47" i="11"/>
  <c r="AN17" i="11"/>
  <c r="AN413" i="10"/>
  <c r="AN414" i="10"/>
  <c r="AN415" i="10"/>
  <c r="AN416" i="10"/>
  <c r="AN417" i="10"/>
  <c r="AN418" i="10"/>
  <c r="AN419" i="10"/>
  <c r="AN420" i="10"/>
  <c r="AN421" i="10"/>
  <c r="AN422" i="10"/>
  <c r="AN423" i="10"/>
  <c r="AN424" i="10"/>
  <c r="AN425" i="10"/>
  <c r="AN426" i="10"/>
  <c r="AN397" i="10"/>
  <c r="AN398" i="10"/>
  <c r="AN399" i="10"/>
  <c r="AN400" i="10"/>
  <c r="AN401" i="10"/>
  <c r="AN402" i="10"/>
  <c r="AN403" i="10"/>
  <c r="AN404" i="10"/>
  <c r="AN405" i="10"/>
  <c r="AN406" i="10"/>
  <c r="AN407" i="10"/>
  <c r="AN408" i="10"/>
  <c r="AN409" i="10"/>
  <c r="AN410" i="10"/>
  <c r="AN411" i="10"/>
  <c r="AN412" i="10"/>
  <c r="AN396" i="10"/>
  <c r="AN380" i="10"/>
  <c r="AN381" i="10"/>
  <c r="AN382" i="10"/>
  <c r="AN383" i="10"/>
  <c r="AN384" i="10"/>
  <c r="AN385" i="10"/>
  <c r="AN386" i="10"/>
  <c r="AN387" i="10"/>
  <c r="AN388" i="10"/>
  <c r="AN389" i="10"/>
  <c r="AN390" i="10"/>
  <c r="AN391" i="10"/>
  <c r="AN363" i="10"/>
  <c r="AN364" i="10"/>
  <c r="AN365" i="10"/>
  <c r="AN366" i="10"/>
  <c r="AN367" i="10"/>
  <c r="AN368" i="10"/>
  <c r="AN369" i="10"/>
  <c r="AN370" i="10"/>
  <c r="AN371" i="10"/>
  <c r="AN372" i="10"/>
  <c r="AN373" i="10"/>
  <c r="AN374" i="10"/>
  <c r="AN375" i="10"/>
  <c r="AN376" i="10"/>
  <c r="AN377" i="10"/>
  <c r="AN378" i="10"/>
  <c r="AN379" i="10"/>
  <c r="AN362" i="10"/>
  <c r="AN342" i="10"/>
  <c r="AN343" i="10"/>
  <c r="AN344" i="10"/>
  <c r="AN345" i="10"/>
  <c r="AN346" i="10"/>
  <c r="AN347" i="10"/>
  <c r="AN348" i="10"/>
  <c r="AN349" i="10"/>
  <c r="AN350" i="10"/>
  <c r="AN351" i="10"/>
  <c r="AN352" i="10"/>
  <c r="AN353" i="10"/>
  <c r="AN354" i="10"/>
  <c r="AN355" i="10"/>
  <c r="AN356" i="10"/>
  <c r="AN357" i="10"/>
  <c r="AN328" i="10"/>
  <c r="AN329" i="10"/>
  <c r="AN330" i="10"/>
  <c r="AN331" i="10"/>
  <c r="AN332" i="10"/>
  <c r="AN333" i="10"/>
  <c r="AN334" i="10"/>
  <c r="AN335" i="10"/>
  <c r="AN336" i="10"/>
  <c r="AN337" i="10"/>
  <c r="AN338" i="10"/>
  <c r="AN339" i="10"/>
  <c r="AN340" i="10"/>
  <c r="AN341" i="10"/>
  <c r="AN327" i="10"/>
  <c r="AN312" i="10"/>
  <c r="AN313" i="10"/>
  <c r="AN314" i="10"/>
  <c r="AN315" i="10"/>
  <c r="AN316" i="10"/>
  <c r="AN317" i="10"/>
  <c r="AN318" i="10"/>
  <c r="AN319" i="10"/>
  <c r="AN320" i="10"/>
  <c r="AN321" i="10"/>
  <c r="AN322" i="10"/>
  <c r="AN294" i="10"/>
  <c r="AN295" i="10"/>
  <c r="AN296" i="10"/>
  <c r="AN297" i="10"/>
  <c r="AN298" i="10"/>
  <c r="AN299" i="10"/>
  <c r="AN300" i="10"/>
  <c r="AN301" i="10"/>
  <c r="AN302" i="10"/>
  <c r="AN303" i="10"/>
  <c r="AN304" i="10"/>
  <c r="AN305" i="10"/>
  <c r="AN306" i="10"/>
  <c r="AN307" i="10"/>
  <c r="AN308" i="10"/>
  <c r="AN309" i="10"/>
  <c r="AN310" i="10"/>
  <c r="AN311" i="10"/>
  <c r="AN293" i="10"/>
  <c r="AN277" i="10"/>
  <c r="AN278" i="10"/>
  <c r="AN279" i="10"/>
  <c r="AN280" i="10"/>
  <c r="AN281" i="10"/>
  <c r="AN282" i="10"/>
  <c r="AN283" i="10"/>
  <c r="AN284" i="10"/>
  <c r="AN285" i="10"/>
  <c r="AN286" i="10"/>
  <c r="AN287" i="10"/>
  <c r="AN288" i="10"/>
  <c r="AN259" i="10"/>
  <c r="AN260" i="10"/>
  <c r="AN261" i="10"/>
  <c r="AN262" i="10"/>
  <c r="AN263" i="10"/>
  <c r="AN264" i="10"/>
  <c r="AN265" i="10"/>
  <c r="AN266" i="10"/>
  <c r="AN267" i="10"/>
  <c r="AN268" i="10"/>
  <c r="AN269" i="10"/>
  <c r="AN270" i="10"/>
  <c r="AN271" i="10"/>
  <c r="AN272" i="10"/>
  <c r="AN273" i="10"/>
  <c r="AN274" i="10"/>
  <c r="AN275" i="10"/>
  <c r="AN276" i="10"/>
  <c r="AN258" i="10"/>
  <c r="AN245" i="10"/>
  <c r="AN246" i="10"/>
  <c r="AN247" i="10"/>
  <c r="AN248" i="10"/>
  <c r="AN249" i="10"/>
  <c r="AN250" i="10"/>
  <c r="AN251" i="10"/>
  <c r="AN252" i="10"/>
  <c r="AN253" i="10"/>
  <c r="AN224" i="10"/>
  <c r="AN225" i="10"/>
  <c r="AN226" i="10"/>
  <c r="AN227" i="10"/>
  <c r="AN228" i="10"/>
  <c r="AN229" i="10"/>
  <c r="AN230" i="10"/>
  <c r="AN231" i="10"/>
  <c r="AN232" i="10"/>
  <c r="AN233" i="10"/>
  <c r="AN234" i="10"/>
  <c r="AN235" i="10"/>
  <c r="AN236" i="10"/>
  <c r="AN237" i="10"/>
  <c r="AN238" i="10"/>
  <c r="AN239" i="10"/>
  <c r="AN240" i="10"/>
  <c r="AN241" i="10"/>
  <c r="AN242" i="10"/>
  <c r="AN243" i="10"/>
  <c r="AN244" i="10"/>
  <c r="AN223" i="10"/>
  <c r="AN206" i="10"/>
  <c r="AN207" i="10"/>
  <c r="AN208" i="10"/>
  <c r="AN209" i="10"/>
  <c r="AN210" i="10"/>
  <c r="AN211" i="10"/>
  <c r="AN212" i="10"/>
  <c r="AN213" i="10"/>
  <c r="AN214" i="10"/>
  <c r="AN215" i="10"/>
  <c r="AN216" i="10"/>
  <c r="AN217" i="10"/>
  <c r="AN218" i="10"/>
  <c r="AN190" i="10"/>
  <c r="AN191" i="10"/>
  <c r="AN192" i="10"/>
  <c r="AN193" i="10"/>
  <c r="AN194" i="10"/>
  <c r="AN195" i="10"/>
  <c r="AN196" i="10"/>
  <c r="AN197" i="10"/>
  <c r="AN198" i="10"/>
  <c r="AN199" i="10"/>
  <c r="AN200" i="10"/>
  <c r="AN201" i="10"/>
  <c r="AN202" i="10"/>
  <c r="AN203" i="10"/>
  <c r="AN204" i="10"/>
  <c r="AN205" i="10"/>
  <c r="AN189" i="10"/>
  <c r="AN167" i="10"/>
  <c r="AN168" i="10"/>
  <c r="AN169" i="10"/>
  <c r="AN170" i="10"/>
  <c r="AN171" i="10"/>
  <c r="AN172" i="10"/>
  <c r="AN173" i="10"/>
  <c r="AN174" i="10"/>
  <c r="AN175" i="10"/>
  <c r="AN176" i="10"/>
  <c r="AN177" i="10"/>
  <c r="AN178" i="10"/>
  <c r="AN179" i="10"/>
  <c r="AN180" i="10"/>
  <c r="AN181" i="10"/>
  <c r="AN182" i="10"/>
  <c r="AN183" i="10"/>
  <c r="AN184" i="10"/>
  <c r="AN155" i="10"/>
  <c r="AN156" i="10"/>
  <c r="AN157" i="10"/>
  <c r="AN158" i="10"/>
  <c r="AN159" i="10"/>
  <c r="AN160" i="10"/>
  <c r="AN161" i="10"/>
  <c r="AN162" i="10"/>
  <c r="AN163" i="10"/>
  <c r="AN164" i="10"/>
  <c r="AN165" i="10"/>
  <c r="AN166" i="10"/>
  <c r="AN154" i="10"/>
  <c r="AN138" i="10"/>
  <c r="AN139" i="10"/>
  <c r="AN140" i="10"/>
  <c r="AN141" i="10"/>
  <c r="AN142" i="10"/>
  <c r="AN143" i="10"/>
  <c r="AN144" i="10"/>
  <c r="AN145" i="10"/>
  <c r="AN146" i="10"/>
  <c r="AN147" i="10"/>
  <c r="AN148" i="10"/>
  <c r="AN149" i="10"/>
  <c r="AN121" i="10"/>
  <c r="AN122" i="10"/>
  <c r="AN123" i="10"/>
  <c r="AN124" i="10"/>
  <c r="AN125" i="10"/>
  <c r="AN126" i="10"/>
  <c r="AN127" i="10"/>
  <c r="AN128" i="10"/>
  <c r="AN129" i="10"/>
  <c r="AN130" i="10"/>
  <c r="AN131" i="10"/>
  <c r="AN132" i="10"/>
  <c r="AN133" i="10"/>
  <c r="AN134" i="10"/>
  <c r="AN135" i="10"/>
  <c r="AN136" i="10"/>
  <c r="AN137" i="10"/>
  <c r="AN120" i="10"/>
  <c r="AN112" i="10"/>
  <c r="AN113" i="10"/>
  <c r="AN114" i="10"/>
  <c r="AN115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86" i="10"/>
  <c r="AN87" i="10"/>
  <c r="AN88" i="10"/>
  <c r="AN89" i="10"/>
  <c r="AN90" i="10"/>
  <c r="AN91" i="10"/>
  <c r="AN92" i="10"/>
  <c r="AN93" i="10"/>
  <c r="AN94" i="10"/>
  <c r="AN95" i="10"/>
  <c r="AN96" i="10"/>
  <c r="AN97" i="10"/>
  <c r="AN85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AN66" i="10"/>
  <c r="AN67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52" i="10"/>
  <c r="AN38" i="10" l="1"/>
  <c r="AN39" i="10"/>
  <c r="AN40" i="10"/>
  <c r="AN41" i="10"/>
  <c r="AN42" i="10"/>
  <c r="AN43" i="10"/>
  <c r="AN44" i="10"/>
  <c r="AN45" i="10"/>
  <c r="AN46" i="10"/>
  <c r="AN4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17" i="10"/>
  <c r="BM430" i="17" l="1"/>
  <c r="BL430" i="17"/>
  <c r="BK430" i="17"/>
  <c r="BJ430" i="17"/>
  <c r="BI430" i="17"/>
  <c r="BH430" i="17"/>
  <c r="BG430" i="17"/>
  <c r="BE430" i="17"/>
  <c r="AT430" i="17"/>
  <c r="AO430" i="17"/>
  <c r="C430" i="17"/>
  <c r="BM429" i="17"/>
  <c r="BL429" i="17"/>
  <c r="BK429" i="17"/>
  <c r="BJ429" i="17"/>
  <c r="BI429" i="17"/>
  <c r="BH429" i="17"/>
  <c r="BG429" i="17"/>
  <c r="BE429" i="17"/>
  <c r="BD429" i="17"/>
  <c r="BC429" i="17"/>
  <c r="BB429" i="17"/>
  <c r="BA429" i="17"/>
  <c r="AZ429" i="17"/>
  <c r="AV429" i="17"/>
  <c r="AU429" i="17"/>
  <c r="AT429" i="17"/>
  <c r="AQ429" i="17"/>
  <c r="AP429" i="17"/>
  <c r="AO429" i="17"/>
  <c r="AN429" i="17"/>
  <c r="AM429" i="17"/>
  <c r="AL429" i="17"/>
  <c r="AK429" i="17"/>
  <c r="AJ429" i="17"/>
  <c r="AI429" i="17"/>
  <c r="AH429" i="17"/>
  <c r="AG429" i="17"/>
  <c r="AF429" i="17"/>
  <c r="AD429" i="17"/>
  <c r="AC429" i="17"/>
  <c r="AB429" i="17"/>
  <c r="AA429" i="17"/>
  <c r="Z429" i="17"/>
  <c r="Y429" i="17"/>
  <c r="X429" i="17"/>
  <c r="W429" i="17"/>
  <c r="U429" i="17"/>
  <c r="T429" i="17"/>
  <c r="S429" i="17"/>
  <c r="R429" i="17"/>
  <c r="Q429" i="17"/>
  <c r="P429" i="17"/>
  <c r="O429" i="17"/>
  <c r="N429" i="17"/>
  <c r="L429" i="17"/>
  <c r="K429" i="17"/>
  <c r="J429" i="17"/>
  <c r="I429" i="17"/>
  <c r="H429" i="17"/>
  <c r="G429" i="17"/>
  <c r="F429" i="17"/>
  <c r="E429" i="17"/>
  <c r="C429" i="17"/>
  <c r="BM428" i="17"/>
  <c r="BL428" i="17"/>
  <c r="BK428" i="17"/>
  <c r="BJ428" i="17"/>
  <c r="BI428" i="17"/>
  <c r="BH428" i="17"/>
  <c r="BG428" i="17"/>
  <c r="BE428" i="17"/>
  <c r="BD428" i="17"/>
  <c r="BC428" i="17"/>
  <c r="BB428" i="17"/>
  <c r="BA428" i="17"/>
  <c r="AZ428" i="17"/>
  <c r="AV428" i="17"/>
  <c r="AU428" i="17"/>
  <c r="AT428" i="17"/>
  <c r="AQ428" i="17"/>
  <c r="AP428" i="17"/>
  <c r="AO428" i="17"/>
  <c r="AN428" i="17"/>
  <c r="AM428" i="17"/>
  <c r="AL428" i="17"/>
  <c r="AK428" i="17"/>
  <c r="AJ428" i="17"/>
  <c r="AI428" i="17"/>
  <c r="AH428" i="17"/>
  <c r="AG428" i="17"/>
  <c r="AF428" i="17"/>
  <c r="AD428" i="17"/>
  <c r="AC428" i="17"/>
  <c r="AB428" i="17"/>
  <c r="AA428" i="17"/>
  <c r="Z428" i="17"/>
  <c r="Y428" i="17"/>
  <c r="X428" i="17"/>
  <c r="W428" i="17"/>
  <c r="U428" i="17"/>
  <c r="T428" i="17"/>
  <c r="S428" i="17"/>
  <c r="R428" i="17"/>
  <c r="Q428" i="17"/>
  <c r="P428" i="17"/>
  <c r="O428" i="17"/>
  <c r="N428" i="17"/>
  <c r="L428" i="17"/>
  <c r="K428" i="17"/>
  <c r="J428" i="17"/>
  <c r="I428" i="17"/>
  <c r="H428" i="17"/>
  <c r="G428" i="17"/>
  <c r="F428" i="17"/>
  <c r="E428" i="17"/>
  <c r="C428" i="17"/>
  <c r="BM427" i="17"/>
  <c r="BL427" i="17"/>
  <c r="BK427" i="17"/>
  <c r="BJ427" i="17"/>
  <c r="BI427" i="17"/>
  <c r="BH427" i="17"/>
  <c r="BG427" i="17"/>
  <c r="BE427" i="17"/>
  <c r="BD427" i="17"/>
  <c r="BC427" i="17"/>
  <c r="BB427" i="17"/>
  <c r="BA427" i="17"/>
  <c r="AZ427" i="17"/>
  <c r="AV427" i="17"/>
  <c r="AU427" i="17"/>
  <c r="AT427" i="17"/>
  <c r="AQ427" i="17"/>
  <c r="AP427" i="17"/>
  <c r="AO427" i="17"/>
  <c r="AN427" i="17"/>
  <c r="AM427" i="17"/>
  <c r="AL427" i="17"/>
  <c r="AK427" i="17"/>
  <c r="AJ427" i="17"/>
  <c r="AI427" i="17"/>
  <c r="AH427" i="17"/>
  <c r="AG427" i="17"/>
  <c r="AF427" i="17"/>
  <c r="AD427" i="17"/>
  <c r="AC427" i="17"/>
  <c r="AB427" i="17"/>
  <c r="AA427" i="17"/>
  <c r="Z427" i="17"/>
  <c r="Y427" i="17"/>
  <c r="X427" i="17"/>
  <c r="W427" i="17"/>
  <c r="U427" i="17"/>
  <c r="T427" i="17"/>
  <c r="S427" i="17"/>
  <c r="R427" i="17"/>
  <c r="Q427" i="17"/>
  <c r="P427" i="17"/>
  <c r="O427" i="17"/>
  <c r="N427" i="17"/>
  <c r="L427" i="17"/>
  <c r="K427" i="17"/>
  <c r="J427" i="17"/>
  <c r="I427" i="17"/>
  <c r="H427" i="17"/>
  <c r="G427" i="17"/>
  <c r="F427" i="17"/>
  <c r="E427" i="17"/>
  <c r="C427" i="17"/>
  <c r="BF426" i="17"/>
  <c r="AW426" i="17"/>
  <c r="AR426" i="17"/>
  <c r="AS426" i="17" s="1"/>
  <c r="AE426" i="17"/>
  <c r="V426" i="17"/>
  <c r="M426" i="17"/>
  <c r="D426" i="17"/>
  <c r="BF425" i="17"/>
  <c r="AW425" i="17"/>
  <c r="AX425" i="17" s="1"/>
  <c r="AR425" i="17"/>
  <c r="AS425" i="17" s="1"/>
  <c r="AE425" i="17"/>
  <c r="V425" i="17"/>
  <c r="M425" i="17"/>
  <c r="D425" i="17"/>
  <c r="BF424" i="17"/>
  <c r="AW424" i="17"/>
  <c r="AR424" i="17"/>
  <c r="AS424" i="17" s="1"/>
  <c r="AE424" i="17"/>
  <c r="V424" i="17"/>
  <c r="M424" i="17"/>
  <c r="D424" i="17"/>
  <c r="BF423" i="17"/>
  <c r="AW423" i="17"/>
  <c r="AX423" i="17" s="1"/>
  <c r="AR423" i="17"/>
  <c r="AS423" i="17" s="1"/>
  <c r="AE423" i="17"/>
  <c r="V423" i="17"/>
  <c r="M423" i="17"/>
  <c r="D423" i="17"/>
  <c r="BF422" i="17"/>
  <c r="AW422" i="17"/>
  <c r="AR422" i="17"/>
  <c r="AS422" i="17" s="1"/>
  <c r="AE422" i="17"/>
  <c r="V422" i="17"/>
  <c r="M422" i="17"/>
  <c r="D422" i="17"/>
  <c r="BF421" i="17"/>
  <c r="AW421" i="17"/>
  <c r="AX421" i="17" s="1"/>
  <c r="AR421" i="17"/>
  <c r="AS421" i="17" s="1"/>
  <c r="AE421" i="17"/>
  <c r="V421" i="17"/>
  <c r="M421" i="17"/>
  <c r="D421" i="17"/>
  <c r="BF420" i="17"/>
  <c r="AW420" i="17"/>
  <c r="AR420" i="17"/>
  <c r="AS420" i="17" s="1"/>
  <c r="AE420" i="17"/>
  <c r="V420" i="17"/>
  <c r="M420" i="17"/>
  <c r="D420" i="17"/>
  <c r="BF419" i="17"/>
  <c r="AW419" i="17"/>
  <c r="AX419" i="17" s="1"/>
  <c r="AR419" i="17"/>
  <c r="AS419" i="17" s="1"/>
  <c r="AE419" i="17"/>
  <c r="V419" i="17"/>
  <c r="M419" i="17"/>
  <c r="D419" i="17"/>
  <c r="BF418" i="17"/>
  <c r="AW418" i="17"/>
  <c r="AR418" i="17"/>
  <c r="AS418" i="17" s="1"/>
  <c r="AE418" i="17"/>
  <c r="V418" i="17"/>
  <c r="M418" i="17"/>
  <c r="D418" i="17"/>
  <c r="BF417" i="17"/>
  <c r="AW417" i="17"/>
  <c r="AX417" i="17" s="1"/>
  <c r="AR417" i="17"/>
  <c r="AS417" i="17" s="1"/>
  <c r="AE417" i="17"/>
  <c r="V417" i="17"/>
  <c r="M417" i="17"/>
  <c r="D417" i="17"/>
  <c r="BF416" i="17"/>
  <c r="AW416" i="17"/>
  <c r="AR416" i="17"/>
  <c r="AS416" i="17" s="1"/>
  <c r="AE416" i="17"/>
  <c r="V416" i="17"/>
  <c r="M416" i="17"/>
  <c r="D416" i="17"/>
  <c r="BF415" i="17"/>
  <c r="AW415" i="17"/>
  <c r="AX415" i="17" s="1"/>
  <c r="AR415" i="17"/>
  <c r="AS415" i="17" s="1"/>
  <c r="AE415" i="17"/>
  <c r="V415" i="17"/>
  <c r="M415" i="17"/>
  <c r="D415" i="17"/>
  <c r="BF414" i="17"/>
  <c r="AW414" i="17"/>
  <c r="AR414" i="17"/>
  <c r="AS414" i="17" s="1"/>
  <c r="AE414" i="17"/>
  <c r="V414" i="17"/>
  <c r="M414" i="17"/>
  <c r="D414" i="17"/>
  <c r="BF413" i="17"/>
  <c r="AW413" i="17"/>
  <c r="AX413" i="17" s="1"/>
  <c r="AR413" i="17"/>
  <c r="AS413" i="17" s="1"/>
  <c r="AE413" i="17"/>
  <c r="V413" i="17"/>
  <c r="M413" i="17"/>
  <c r="D413" i="17"/>
  <c r="BF412" i="17"/>
  <c r="AW412" i="17"/>
  <c r="AR412" i="17"/>
  <c r="AS412" i="17" s="1"/>
  <c r="AE412" i="17"/>
  <c r="V412" i="17"/>
  <c r="M412" i="17"/>
  <c r="D412" i="17"/>
  <c r="BF411" i="17"/>
  <c r="AW411" i="17"/>
  <c r="AX411" i="17" s="1"/>
  <c r="AR411" i="17"/>
  <c r="AS411" i="17" s="1"/>
  <c r="AE411" i="17"/>
  <c r="V411" i="17"/>
  <c r="M411" i="17"/>
  <c r="D411" i="17"/>
  <c r="BF410" i="17"/>
  <c r="AW410" i="17"/>
  <c r="AR410" i="17"/>
  <c r="AS410" i="17" s="1"/>
  <c r="AE410" i="17"/>
  <c r="V410" i="17"/>
  <c r="M410" i="17"/>
  <c r="D410" i="17"/>
  <c r="BF409" i="17"/>
  <c r="AW409" i="17"/>
  <c r="AX409" i="17" s="1"/>
  <c r="AR409" i="17"/>
  <c r="AS409" i="17" s="1"/>
  <c r="AE409" i="17"/>
  <c r="V409" i="17"/>
  <c r="M409" i="17"/>
  <c r="D409" i="17"/>
  <c r="BF408" i="17"/>
  <c r="AW408" i="17"/>
  <c r="AR408" i="17"/>
  <c r="AS408" i="17" s="1"/>
  <c r="AE408" i="17"/>
  <c r="V408" i="17"/>
  <c r="M408" i="17"/>
  <c r="D408" i="17"/>
  <c r="BF407" i="17"/>
  <c r="AW407" i="17"/>
  <c r="AX407" i="17" s="1"/>
  <c r="AR407" i="17"/>
  <c r="AS407" i="17" s="1"/>
  <c r="AE407" i="17"/>
  <c r="V407" i="17"/>
  <c r="M407" i="17"/>
  <c r="D407" i="17"/>
  <c r="BF406" i="17"/>
  <c r="AW406" i="17"/>
  <c r="AR406" i="17"/>
  <c r="AS406" i="17" s="1"/>
  <c r="AE406" i="17"/>
  <c r="V406" i="17"/>
  <c r="M406" i="17"/>
  <c r="D406" i="17"/>
  <c r="BF405" i="17"/>
  <c r="AW405" i="17"/>
  <c r="AX405" i="17" s="1"/>
  <c r="AR405" i="17"/>
  <c r="AS405" i="17" s="1"/>
  <c r="AE405" i="17"/>
  <c r="V405" i="17"/>
  <c r="M405" i="17"/>
  <c r="D405" i="17"/>
  <c r="BF404" i="17"/>
  <c r="AW404" i="17"/>
  <c r="AR404" i="17"/>
  <c r="AS404" i="17" s="1"/>
  <c r="AE404" i="17"/>
  <c r="V404" i="17"/>
  <c r="M404" i="17"/>
  <c r="D404" i="17"/>
  <c r="BF403" i="17"/>
  <c r="AW403" i="17"/>
  <c r="AX403" i="17" s="1"/>
  <c r="AR403" i="17"/>
  <c r="AS403" i="17" s="1"/>
  <c r="AE403" i="17"/>
  <c r="V403" i="17"/>
  <c r="M403" i="17"/>
  <c r="D403" i="17"/>
  <c r="BF402" i="17"/>
  <c r="AW402" i="17"/>
  <c r="AR402" i="17"/>
  <c r="AS402" i="17" s="1"/>
  <c r="AE402" i="17"/>
  <c r="V402" i="17"/>
  <c r="M402" i="17"/>
  <c r="D402" i="17"/>
  <c r="BF401" i="17"/>
  <c r="AW401" i="17"/>
  <c r="AX401" i="17" s="1"/>
  <c r="AS401" i="17"/>
  <c r="AR401" i="17"/>
  <c r="AE401" i="17"/>
  <c r="V401" i="17"/>
  <c r="M401" i="17"/>
  <c r="D401" i="17"/>
  <c r="BF400" i="17"/>
  <c r="AW400" i="17"/>
  <c r="AR400" i="17"/>
  <c r="AS400" i="17" s="1"/>
  <c r="AE400" i="17"/>
  <c r="V400" i="17"/>
  <c r="M400" i="17"/>
  <c r="D400" i="17"/>
  <c r="BF399" i="17"/>
  <c r="AW399" i="17"/>
  <c r="AX399" i="17" s="1"/>
  <c r="AS399" i="17"/>
  <c r="AR399" i="17"/>
  <c r="AE399" i="17"/>
  <c r="V399" i="17"/>
  <c r="M399" i="17"/>
  <c r="D399" i="17"/>
  <c r="BF398" i="17"/>
  <c r="AW398" i="17"/>
  <c r="AR398" i="17"/>
  <c r="AS398" i="17" s="1"/>
  <c r="AE398" i="17"/>
  <c r="V398" i="17"/>
  <c r="M398" i="17"/>
  <c r="D398" i="17"/>
  <c r="BF397" i="17"/>
  <c r="AW397" i="17"/>
  <c r="AX397" i="17" s="1"/>
  <c r="AR397" i="17"/>
  <c r="AS397" i="17" s="1"/>
  <c r="AE397" i="17"/>
  <c r="V397" i="17"/>
  <c r="M397" i="17"/>
  <c r="D397" i="17"/>
  <c r="BF396" i="17"/>
  <c r="AW396" i="17"/>
  <c r="AR396" i="17"/>
  <c r="AE396" i="17"/>
  <c r="V396" i="17"/>
  <c r="M396" i="17"/>
  <c r="D396" i="17"/>
  <c r="BM395" i="17"/>
  <c r="BL395" i="17"/>
  <c r="BK395" i="17"/>
  <c r="BJ395" i="17"/>
  <c r="BI395" i="17"/>
  <c r="BH395" i="17"/>
  <c r="BG395" i="17"/>
  <c r="BE395" i="17"/>
  <c r="AT395" i="17"/>
  <c r="AO395" i="17"/>
  <c r="C395" i="17"/>
  <c r="BM394" i="17"/>
  <c r="BL394" i="17"/>
  <c r="BK394" i="17"/>
  <c r="BJ394" i="17"/>
  <c r="BI394" i="17"/>
  <c r="BH394" i="17"/>
  <c r="BG394" i="17"/>
  <c r="BE394" i="17"/>
  <c r="BD394" i="17"/>
  <c r="BC394" i="17"/>
  <c r="BB394" i="17"/>
  <c r="BA394" i="17"/>
  <c r="AZ394" i="17"/>
  <c r="AV394" i="17"/>
  <c r="AU394" i="17"/>
  <c r="AT394" i="17"/>
  <c r="AQ394" i="17"/>
  <c r="AP394" i="17"/>
  <c r="AO394" i="17"/>
  <c r="AN394" i="17"/>
  <c r="AM394" i="17"/>
  <c r="AL394" i="17"/>
  <c r="AK394" i="17"/>
  <c r="AJ394" i="17"/>
  <c r="AI394" i="17"/>
  <c r="AH394" i="17"/>
  <c r="AG394" i="17"/>
  <c r="AF394" i="17"/>
  <c r="AD394" i="17"/>
  <c r="AC394" i="17"/>
  <c r="AB394" i="17"/>
  <c r="AA394" i="17"/>
  <c r="Z394" i="17"/>
  <c r="Y394" i="17"/>
  <c r="X394" i="17"/>
  <c r="W394" i="17"/>
  <c r="U394" i="17"/>
  <c r="T394" i="17"/>
  <c r="S394" i="17"/>
  <c r="R394" i="17"/>
  <c r="Q394" i="17"/>
  <c r="P394" i="17"/>
  <c r="O394" i="17"/>
  <c r="N394" i="17"/>
  <c r="L394" i="17"/>
  <c r="K394" i="17"/>
  <c r="J394" i="17"/>
  <c r="I394" i="17"/>
  <c r="H394" i="17"/>
  <c r="G394" i="17"/>
  <c r="F394" i="17"/>
  <c r="E394" i="17"/>
  <c r="C394" i="17"/>
  <c r="BM393" i="17"/>
  <c r="BL393" i="17"/>
  <c r="BK393" i="17"/>
  <c r="BJ393" i="17"/>
  <c r="BI393" i="17"/>
  <c r="BH393" i="17"/>
  <c r="BG393" i="17"/>
  <c r="BE393" i="17"/>
  <c r="BD393" i="17"/>
  <c r="BC393" i="17"/>
  <c r="BB393" i="17"/>
  <c r="BA393" i="17"/>
  <c r="AZ393" i="17"/>
  <c r="AV393" i="17"/>
  <c r="AU393" i="17"/>
  <c r="AT393" i="17"/>
  <c r="AQ393" i="17"/>
  <c r="AP393" i="17"/>
  <c r="AO393" i="17"/>
  <c r="AN393" i="17"/>
  <c r="AM393" i="17"/>
  <c r="AL393" i="17"/>
  <c r="AK393" i="17"/>
  <c r="AJ393" i="17"/>
  <c r="AI393" i="17"/>
  <c r="AH393" i="17"/>
  <c r="AG393" i="17"/>
  <c r="AF393" i="17"/>
  <c r="AD393" i="17"/>
  <c r="AC393" i="17"/>
  <c r="AB393" i="17"/>
  <c r="AA393" i="17"/>
  <c r="Z393" i="17"/>
  <c r="Y393" i="17"/>
  <c r="X393" i="17"/>
  <c r="W393" i="17"/>
  <c r="U393" i="17"/>
  <c r="T393" i="17"/>
  <c r="S393" i="17"/>
  <c r="R393" i="17"/>
  <c r="Q393" i="17"/>
  <c r="P393" i="17"/>
  <c r="O393" i="17"/>
  <c r="N393" i="17"/>
  <c r="L393" i="17"/>
  <c r="K393" i="17"/>
  <c r="J393" i="17"/>
  <c r="I393" i="17"/>
  <c r="H393" i="17"/>
  <c r="G393" i="17"/>
  <c r="F393" i="17"/>
  <c r="E393" i="17"/>
  <c r="C393" i="17"/>
  <c r="BM392" i="17"/>
  <c r="BL392" i="17"/>
  <c r="BK392" i="17"/>
  <c r="BJ392" i="17"/>
  <c r="BI392" i="17"/>
  <c r="BH392" i="17"/>
  <c r="BG392" i="17"/>
  <c r="BE392" i="17"/>
  <c r="BD392" i="17"/>
  <c r="BC392" i="17"/>
  <c r="BB392" i="17"/>
  <c r="BA392" i="17"/>
  <c r="AZ392" i="17"/>
  <c r="AV392" i="17"/>
  <c r="AU392" i="17"/>
  <c r="AT392" i="17"/>
  <c r="AQ392" i="17"/>
  <c r="AP392" i="17"/>
  <c r="AO392" i="17"/>
  <c r="AN392" i="17"/>
  <c r="AM392" i="17"/>
  <c r="AL392" i="17"/>
  <c r="AK392" i="17"/>
  <c r="AJ392" i="17"/>
  <c r="AI392" i="17"/>
  <c r="AH392" i="17"/>
  <c r="AG392" i="17"/>
  <c r="AF392" i="17"/>
  <c r="AD392" i="17"/>
  <c r="AC392" i="17"/>
  <c r="AB392" i="17"/>
  <c r="AA392" i="17"/>
  <c r="Z392" i="17"/>
  <c r="Y392" i="17"/>
  <c r="X392" i="17"/>
  <c r="W392" i="17"/>
  <c r="U392" i="17"/>
  <c r="T392" i="17"/>
  <c r="S392" i="17"/>
  <c r="R392" i="17"/>
  <c r="Q392" i="17"/>
  <c r="P392" i="17"/>
  <c r="O392" i="17"/>
  <c r="N392" i="17"/>
  <c r="L392" i="17"/>
  <c r="K392" i="17"/>
  <c r="J392" i="17"/>
  <c r="I392" i="17"/>
  <c r="H392" i="17"/>
  <c r="G392" i="17"/>
  <c r="F392" i="17"/>
  <c r="E392" i="17"/>
  <c r="C392" i="17"/>
  <c r="BF391" i="17"/>
  <c r="AW391" i="17"/>
  <c r="AX391" i="17" s="1"/>
  <c r="AR391" i="17"/>
  <c r="AS391" i="17" s="1"/>
  <c r="AE391" i="17"/>
  <c r="V391" i="17"/>
  <c r="M391" i="17"/>
  <c r="D391" i="17"/>
  <c r="BF390" i="17"/>
  <c r="AW390" i="17"/>
  <c r="AX390" i="17" s="1"/>
  <c r="AR390" i="17"/>
  <c r="AS390" i="17" s="1"/>
  <c r="AE390" i="17"/>
  <c r="V390" i="17"/>
  <c r="M390" i="17"/>
  <c r="D390" i="17"/>
  <c r="BF389" i="17"/>
  <c r="AW389" i="17"/>
  <c r="AR389" i="17"/>
  <c r="AS389" i="17" s="1"/>
  <c r="AE389" i="17"/>
  <c r="V389" i="17"/>
  <c r="M389" i="17"/>
  <c r="D389" i="17"/>
  <c r="BF388" i="17"/>
  <c r="AW388" i="17"/>
  <c r="AX388" i="17" s="1"/>
  <c r="AR388" i="17"/>
  <c r="AS388" i="17" s="1"/>
  <c r="AE388" i="17"/>
  <c r="V388" i="17"/>
  <c r="M388" i="17"/>
  <c r="D388" i="17"/>
  <c r="BF387" i="17"/>
  <c r="AW387" i="17"/>
  <c r="AX387" i="17" s="1"/>
  <c r="AR387" i="17"/>
  <c r="AS387" i="17" s="1"/>
  <c r="AE387" i="17"/>
  <c r="V387" i="17"/>
  <c r="M387" i="17"/>
  <c r="D387" i="17"/>
  <c r="BF386" i="17"/>
  <c r="AW386" i="17"/>
  <c r="AX386" i="17" s="1"/>
  <c r="AR386" i="17"/>
  <c r="AS386" i="17" s="1"/>
  <c r="AE386" i="17"/>
  <c r="V386" i="17"/>
  <c r="M386" i="17"/>
  <c r="D386" i="17"/>
  <c r="BF385" i="17"/>
  <c r="AW385" i="17"/>
  <c r="AX385" i="17" s="1"/>
  <c r="AS385" i="17"/>
  <c r="AR385" i="17"/>
  <c r="AE385" i="17"/>
  <c r="V385" i="17"/>
  <c r="M385" i="17"/>
  <c r="D385" i="17"/>
  <c r="BF384" i="17"/>
  <c r="AW384" i="17"/>
  <c r="AX384" i="17" s="1"/>
  <c r="AR384" i="17"/>
  <c r="AS384" i="17" s="1"/>
  <c r="AE384" i="17"/>
  <c r="V384" i="17"/>
  <c r="M384" i="17"/>
  <c r="D384" i="17"/>
  <c r="BF383" i="17"/>
  <c r="AW383" i="17"/>
  <c r="AX383" i="17" s="1"/>
  <c r="AR383" i="17"/>
  <c r="AS383" i="17" s="1"/>
  <c r="AE383" i="17"/>
  <c r="V383" i="17"/>
  <c r="M383" i="17"/>
  <c r="D383" i="17"/>
  <c r="BF382" i="17"/>
  <c r="AW382" i="17"/>
  <c r="AX382" i="17" s="1"/>
  <c r="AR382" i="17"/>
  <c r="AS382" i="17" s="1"/>
  <c r="AE382" i="17"/>
  <c r="V382" i="17"/>
  <c r="M382" i="17"/>
  <c r="D382" i="17"/>
  <c r="BF381" i="17"/>
  <c r="AW381" i="17"/>
  <c r="AX381" i="17" s="1"/>
  <c r="AR381" i="17"/>
  <c r="AS381" i="17" s="1"/>
  <c r="AE381" i="17"/>
  <c r="V381" i="17"/>
  <c r="M381" i="17"/>
  <c r="D381" i="17"/>
  <c r="BF380" i="17"/>
  <c r="AW380" i="17"/>
  <c r="AX380" i="17" s="1"/>
  <c r="AR380" i="17"/>
  <c r="AS380" i="17" s="1"/>
  <c r="AE380" i="17"/>
  <c r="V380" i="17"/>
  <c r="M380" i="17"/>
  <c r="D380" i="17"/>
  <c r="BF379" i="17"/>
  <c r="AW379" i="17"/>
  <c r="AX379" i="17" s="1"/>
  <c r="AR379" i="17"/>
  <c r="AS379" i="17" s="1"/>
  <c r="AE379" i="17"/>
  <c r="V379" i="17"/>
  <c r="M379" i="17"/>
  <c r="D379" i="17"/>
  <c r="BF378" i="17"/>
  <c r="AW378" i="17"/>
  <c r="AX378" i="17" s="1"/>
  <c r="AR378" i="17"/>
  <c r="AS378" i="17" s="1"/>
  <c r="AE378" i="17"/>
  <c r="V378" i="17"/>
  <c r="M378" i="17"/>
  <c r="D378" i="17"/>
  <c r="BF377" i="17"/>
  <c r="AW377" i="17"/>
  <c r="AR377" i="17"/>
  <c r="AS377" i="17" s="1"/>
  <c r="AE377" i="17"/>
  <c r="V377" i="17"/>
  <c r="M377" i="17"/>
  <c r="D377" i="17"/>
  <c r="BF376" i="17"/>
  <c r="AX376" i="17"/>
  <c r="AW376" i="17"/>
  <c r="AR376" i="17"/>
  <c r="AS376" i="17" s="1"/>
  <c r="AE376" i="17"/>
  <c r="V376" i="17"/>
  <c r="M376" i="17"/>
  <c r="D376" i="17"/>
  <c r="BF375" i="17"/>
  <c r="AW375" i="17"/>
  <c r="AX375" i="17" s="1"/>
  <c r="AR375" i="17"/>
  <c r="AS375" i="17" s="1"/>
  <c r="AE375" i="17"/>
  <c r="V375" i="17"/>
  <c r="M375" i="17"/>
  <c r="D375" i="17"/>
  <c r="BF374" i="17"/>
  <c r="AW374" i="17"/>
  <c r="AX374" i="17" s="1"/>
  <c r="AR374" i="17"/>
  <c r="AS374" i="17" s="1"/>
  <c r="AE374" i="17"/>
  <c r="V374" i="17"/>
  <c r="M374" i="17"/>
  <c r="D374" i="17"/>
  <c r="BF373" i="17"/>
  <c r="AW373" i="17"/>
  <c r="AX373" i="17" s="1"/>
  <c r="AR373" i="17"/>
  <c r="AS373" i="17" s="1"/>
  <c r="AE373" i="17"/>
  <c r="V373" i="17"/>
  <c r="M373" i="17"/>
  <c r="D373" i="17"/>
  <c r="BF372" i="17"/>
  <c r="AW372" i="17"/>
  <c r="AX372" i="17" s="1"/>
  <c r="AR372" i="17"/>
  <c r="AS372" i="17" s="1"/>
  <c r="AE372" i="17"/>
  <c r="V372" i="17"/>
  <c r="M372" i="17"/>
  <c r="D372" i="17"/>
  <c r="BF371" i="17"/>
  <c r="AW371" i="17"/>
  <c r="AX371" i="17" s="1"/>
  <c r="AR371" i="17"/>
  <c r="AS371" i="17" s="1"/>
  <c r="AE371" i="17"/>
  <c r="V371" i="17"/>
  <c r="M371" i="17"/>
  <c r="D371" i="17"/>
  <c r="BF370" i="17"/>
  <c r="AW370" i="17"/>
  <c r="AX370" i="17" s="1"/>
  <c r="AR370" i="17"/>
  <c r="AS370" i="17" s="1"/>
  <c r="AE370" i="17"/>
  <c r="V370" i="17"/>
  <c r="M370" i="17"/>
  <c r="D370" i="17"/>
  <c r="BF369" i="17"/>
  <c r="AW369" i="17"/>
  <c r="AX369" i="17" s="1"/>
  <c r="AR369" i="17"/>
  <c r="AS369" i="17" s="1"/>
  <c r="AY369" i="17" s="1"/>
  <c r="AE369" i="17"/>
  <c r="V369" i="17"/>
  <c r="M369" i="17"/>
  <c r="D369" i="17"/>
  <c r="BF368" i="17"/>
  <c r="AW368" i="17"/>
  <c r="AX368" i="17" s="1"/>
  <c r="AR368" i="17"/>
  <c r="AS368" i="17" s="1"/>
  <c r="AE368" i="17"/>
  <c r="V368" i="17"/>
  <c r="M368" i="17"/>
  <c r="D368" i="17"/>
  <c r="BF367" i="17"/>
  <c r="AW367" i="17"/>
  <c r="AX367" i="17" s="1"/>
  <c r="AR367" i="17"/>
  <c r="AS367" i="17" s="1"/>
  <c r="AE367" i="17"/>
  <c r="V367" i="17"/>
  <c r="M367" i="17"/>
  <c r="D367" i="17"/>
  <c r="BF366" i="17"/>
  <c r="AW366" i="17"/>
  <c r="AX366" i="17" s="1"/>
  <c r="AR366" i="17"/>
  <c r="AS366" i="17" s="1"/>
  <c r="AE366" i="17"/>
  <c r="V366" i="17"/>
  <c r="M366" i="17"/>
  <c r="D366" i="17"/>
  <c r="BF365" i="17"/>
  <c r="AW365" i="17"/>
  <c r="AX365" i="17" s="1"/>
  <c r="AR365" i="17"/>
  <c r="AS365" i="17" s="1"/>
  <c r="AE365" i="17"/>
  <c r="V365" i="17"/>
  <c r="M365" i="17"/>
  <c r="D365" i="17"/>
  <c r="BF364" i="17"/>
  <c r="AW364" i="17"/>
  <c r="AR364" i="17"/>
  <c r="AS364" i="17" s="1"/>
  <c r="AE364" i="17"/>
  <c r="V364" i="17"/>
  <c r="M364" i="17"/>
  <c r="D364" i="17"/>
  <c r="BF363" i="17"/>
  <c r="AW363" i="17"/>
  <c r="AS363" i="17"/>
  <c r="AR363" i="17"/>
  <c r="AE363" i="17"/>
  <c r="V363" i="17"/>
  <c r="M363" i="17"/>
  <c r="D363" i="17"/>
  <c r="BF362" i="17"/>
  <c r="AW362" i="17"/>
  <c r="AX362" i="17" s="1"/>
  <c r="AR362" i="17"/>
  <c r="AE362" i="17"/>
  <c r="V362" i="17"/>
  <c r="M362" i="17"/>
  <c r="D362" i="17"/>
  <c r="BM361" i="17"/>
  <c r="BL361" i="17"/>
  <c r="BK361" i="17"/>
  <c r="BJ361" i="17"/>
  <c r="BI361" i="17"/>
  <c r="BH361" i="17"/>
  <c r="BG361" i="17"/>
  <c r="BE361" i="17"/>
  <c r="AT361" i="17"/>
  <c r="AO361" i="17"/>
  <c r="C361" i="17"/>
  <c r="BM360" i="17"/>
  <c r="BL360" i="17"/>
  <c r="BK360" i="17"/>
  <c r="BJ360" i="17"/>
  <c r="BI360" i="17"/>
  <c r="BH360" i="17"/>
  <c r="BG360" i="17"/>
  <c r="BE360" i="17"/>
  <c r="BD360" i="17"/>
  <c r="BC360" i="17"/>
  <c r="BB360" i="17"/>
  <c r="BA360" i="17"/>
  <c r="AZ360" i="17"/>
  <c r="AV360" i="17"/>
  <c r="AU360" i="17"/>
  <c r="AT360" i="17"/>
  <c r="AQ360" i="17"/>
  <c r="AP360" i="17"/>
  <c r="AO360" i="17"/>
  <c r="AN360" i="17"/>
  <c r="AM360" i="17"/>
  <c r="AL360" i="17"/>
  <c r="AK360" i="17"/>
  <c r="AJ360" i="17"/>
  <c r="AI360" i="17"/>
  <c r="AH360" i="17"/>
  <c r="AG360" i="17"/>
  <c r="AF360" i="17"/>
  <c r="AD360" i="17"/>
  <c r="AC360" i="17"/>
  <c r="AB360" i="17"/>
  <c r="AA360" i="17"/>
  <c r="Z360" i="17"/>
  <c r="Y360" i="17"/>
  <c r="X360" i="17"/>
  <c r="W360" i="17"/>
  <c r="U360" i="17"/>
  <c r="T360" i="17"/>
  <c r="S360" i="17"/>
  <c r="R360" i="17"/>
  <c r="Q360" i="17"/>
  <c r="P360" i="17"/>
  <c r="O360" i="17"/>
  <c r="N360" i="17"/>
  <c r="L360" i="17"/>
  <c r="K360" i="17"/>
  <c r="J360" i="17"/>
  <c r="I360" i="17"/>
  <c r="H360" i="17"/>
  <c r="G360" i="17"/>
  <c r="F360" i="17"/>
  <c r="E360" i="17"/>
  <c r="C360" i="17"/>
  <c r="BM359" i="17"/>
  <c r="BL359" i="17"/>
  <c r="BK359" i="17"/>
  <c r="BJ359" i="17"/>
  <c r="BI359" i="17"/>
  <c r="BH359" i="17"/>
  <c r="BG359" i="17"/>
  <c r="BE359" i="17"/>
  <c r="BD359" i="17"/>
  <c r="BC359" i="17"/>
  <c r="BB359" i="17"/>
  <c r="BA359" i="17"/>
  <c r="AZ359" i="17"/>
  <c r="AV359" i="17"/>
  <c r="AU359" i="17"/>
  <c r="AT359" i="17"/>
  <c r="AQ359" i="17"/>
  <c r="AP359" i="17"/>
  <c r="AO359" i="17"/>
  <c r="AN359" i="17"/>
  <c r="AM359" i="17"/>
  <c r="AL359" i="17"/>
  <c r="AK359" i="17"/>
  <c r="AJ359" i="17"/>
  <c r="AI359" i="17"/>
  <c r="AH359" i="17"/>
  <c r="AG359" i="17"/>
  <c r="AF359" i="17"/>
  <c r="AD359" i="17"/>
  <c r="AC359" i="17"/>
  <c r="AB359" i="17"/>
  <c r="AA359" i="17"/>
  <c r="Z359" i="17"/>
  <c r="Y359" i="17"/>
  <c r="X359" i="17"/>
  <c r="W359" i="17"/>
  <c r="U359" i="17"/>
  <c r="T359" i="17"/>
  <c r="S359" i="17"/>
  <c r="R359" i="17"/>
  <c r="Q359" i="17"/>
  <c r="P359" i="17"/>
  <c r="O359" i="17"/>
  <c r="N359" i="17"/>
  <c r="L359" i="17"/>
  <c r="K359" i="17"/>
  <c r="J359" i="17"/>
  <c r="I359" i="17"/>
  <c r="H359" i="17"/>
  <c r="G359" i="17"/>
  <c r="F359" i="17"/>
  <c r="E359" i="17"/>
  <c r="C359" i="17"/>
  <c r="BM358" i="17"/>
  <c r="BL358" i="17"/>
  <c r="BK358" i="17"/>
  <c r="BJ358" i="17"/>
  <c r="BI358" i="17"/>
  <c r="BH358" i="17"/>
  <c r="BG358" i="17"/>
  <c r="BE358" i="17"/>
  <c r="BD358" i="17"/>
  <c r="BC358" i="17"/>
  <c r="BB358" i="17"/>
  <c r="BA358" i="17"/>
  <c r="AZ358" i="17"/>
  <c r="AV358" i="17"/>
  <c r="AU358" i="17"/>
  <c r="AT358" i="17"/>
  <c r="AQ358" i="17"/>
  <c r="AP358" i="17"/>
  <c r="AO358" i="17"/>
  <c r="AN358" i="17"/>
  <c r="AM358" i="17"/>
  <c r="AL358" i="17"/>
  <c r="AK358" i="17"/>
  <c r="AJ358" i="17"/>
  <c r="AI358" i="17"/>
  <c r="AH358" i="17"/>
  <c r="AG358" i="17"/>
  <c r="AF358" i="17"/>
  <c r="AD358" i="17"/>
  <c r="AC358" i="17"/>
  <c r="AB358" i="17"/>
  <c r="AA358" i="17"/>
  <c r="Z358" i="17"/>
  <c r="Y358" i="17"/>
  <c r="X358" i="17"/>
  <c r="W358" i="17"/>
  <c r="U358" i="17"/>
  <c r="T358" i="17"/>
  <c r="S358" i="17"/>
  <c r="R358" i="17"/>
  <c r="Q358" i="17"/>
  <c r="P358" i="17"/>
  <c r="O358" i="17"/>
  <c r="N358" i="17"/>
  <c r="L358" i="17"/>
  <c r="K358" i="17"/>
  <c r="J358" i="17"/>
  <c r="I358" i="17"/>
  <c r="H358" i="17"/>
  <c r="G358" i="17"/>
  <c r="F358" i="17"/>
  <c r="E358" i="17"/>
  <c r="C358" i="17"/>
  <c r="BF357" i="17"/>
  <c r="AX357" i="17"/>
  <c r="AW357" i="17"/>
  <c r="AR357" i="17"/>
  <c r="AS357" i="17" s="1"/>
  <c r="AE357" i="17"/>
  <c r="V357" i="17"/>
  <c r="M357" i="17"/>
  <c r="D357" i="17"/>
  <c r="BF356" i="17"/>
  <c r="AW356" i="17"/>
  <c r="AX356" i="17" s="1"/>
  <c r="AR356" i="17"/>
  <c r="AS356" i="17" s="1"/>
  <c r="AE356" i="17"/>
  <c r="V356" i="17"/>
  <c r="M356" i="17"/>
  <c r="D356" i="17"/>
  <c r="BF355" i="17"/>
  <c r="AW355" i="17"/>
  <c r="AX355" i="17" s="1"/>
  <c r="AR355" i="17"/>
  <c r="AS355" i="17" s="1"/>
  <c r="AE355" i="17"/>
  <c r="V355" i="17"/>
  <c r="M355" i="17"/>
  <c r="D355" i="17"/>
  <c r="BF354" i="17"/>
  <c r="AW354" i="17"/>
  <c r="AX354" i="17" s="1"/>
  <c r="AR354" i="17"/>
  <c r="AS354" i="17" s="1"/>
  <c r="AE354" i="17"/>
  <c r="V354" i="17"/>
  <c r="M354" i="17"/>
  <c r="D354" i="17"/>
  <c r="BF353" i="17"/>
  <c r="AW353" i="17"/>
  <c r="AX353" i="17" s="1"/>
  <c r="AR353" i="17"/>
  <c r="AS353" i="17" s="1"/>
  <c r="AE353" i="17"/>
  <c r="V353" i="17"/>
  <c r="M353" i="17"/>
  <c r="D353" i="17"/>
  <c r="BF352" i="17"/>
  <c r="AW352" i="17"/>
  <c r="AX352" i="17" s="1"/>
  <c r="AR352" i="17"/>
  <c r="AS352" i="17" s="1"/>
  <c r="AE352" i="17"/>
  <c r="V352" i="17"/>
  <c r="M352" i="17"/>
  <c r="D352" i="17"/>
  <c r="BF351" i="17"/>
  <c r="AW351" i="17"/>
  <c r="AX351" i="17" s="1"/>
  <c r="AR351" i="17"/>
  <c r="AS351" i="17" s="1"/>
  <c r="AE351" i="17"/>
  <c r="V351" i="17"/>
  <c r="M351" i="17"/>
  <c r="D351" i="17"/>
  <c r="BF350" i="17"/>
  <c r="AW350" i="17"/>
  <c r="AX350" i="17" s="1"/>
  <c r="AR350" i="17"/>
  <c r="AS350" i="17" s="1"/>
  <c r="AE350" i="17"/>
  <c r="V350" i="17"/>
  <c r="M350" i="17"/>
  <c r="D350" i="17"/>
  <c r="BF349" i="17"/>
  <c r="AW349" i="17"/>
  <c r="AX349" i="17" s="1"/>
  <c r="AR349" i="17"/>
  <c r="AS349" i="17" s="1"/>
  <c r="AE349" i="17"/>
  <c r="V349" i="17"/>
  <c r="M349" i="17"/>
  <c r="D349" i="17"/>
  <c r="BF348" i="17"/>
  <c r="AW348" i="17"/>
  <c r="AX348" i="17" s="1"/>
  <c r="AR348" i="17"/>
  <c r="AS348" i="17" s="1"/>
  <c r="AE348" i="17"/>
  <c r="V348" i="17"/>
  <c r="M348" i="17"/>
  <c r="D348" i="17"/>
  <c r="BF347" i="17"/>
  <c r="AW347" i="17"/>
  <c r="AX347" i="17" s="1"/>
  <c r="AR347" i="17"/>
  <c r="AS347" i="17" s="1"/>
  <c r="AE347" i="17"/>
  <c r="V347" i="17"/>
  <c r="M347" i="17"/>
  <c r="D347" i="17"/>
  <c r="BF346" i="17"/>
  <c r="AW346" i="17"/>
  <c r="AX346" i="17" s="1"/>
  <c r="AR346" i="17"/>
  <c r="AS346" i="17" s="1"/>
  <c r="AE346" i="17"/>
  <c r="V346" i="17"/>
  <c r="M346" i="17"/>
  <c r="D346" i="17"/>
  <c r="BF345" i="17"/>
  <c r="AW345" i="17"/>
  <c r="AX345" i="17" s="1"/>
  <c r="AR345" i="17"/>
  <c r="AS345" i="17" s="1"/>
  <c r="AE345" i="17"/>
  <c r="V345" i="17"/>
  <c r="M345" i="17"/>
  <c r="D345" i="17"/>
  <c r="BF344" i="17"/>
  <c r="AW344" i="17"/>
  <c r="AX344" i="17" s="1"/>
  <c r="AR344" i="17"/>
  <c r="AS344" i="17" s="1"/>
  <c r="AE344" i="17"/>
  <c r="V344" i="17"/>
  <c r="M344" i="17"/>
  <c r="D344" i="17"/>
  <c r="BF343" i="17"/>
  <c r="AW343" i="17"/>
  <c r="AX343" i="17" s="1"/>
  <c r="AR343" i="17"/>
  <c r="AS343" i="17" s="1"/>
  <c r="AE343" i="17"/>
  <c r="V343" i="17"/>
  <c r="M343" i="17"/>
  <c r="D343" i="17"/>
  <c r="BF342" i="17"/>
  <c r="AW342" i="17"/>
  <c r="AX342" i="17" s="1"/>
  <c r="AR342" i="17"/>
  <c r="AS342" i="17" s="1"/>
  <c r="AE342" i="17"/>
  <c r="V342" i="17"/>
  <c r="M342" i="17"/>
  <c r="D342" i="17"/>
  <c r="BF341" i="17"/>
  <c r="AX341" i="17"/>
  <c r="AW341" i="17"/>
  <c r="AR341" i="17"/>
  <c r="AS341" i="17" s="1"/>
  <c r="AE341" i="17"/>
  <c r="V341" i="17"/>
  <c r="M341" i="17"/>
  <c r="D341" i="17"/>
  <c r="BF340" i="17"/>
  <c r="AW340" i="17"/>
  <c r="AX340" i="17" s="1"/>
  <c r="AR340" i="17"/>
  <c r="AS340" i="17" s="1"/>
  <c r="AE340" i="17"/>
  <c r="V340" i="17"/>
  <c r="M340" i="17"/>
  <c r="D340" i="17"/>
  <c r="BF339" i="17"/>
  <c r="AW339" i="17"/>
  <c r="AX339" i="17" s="1"/>
  <c r="AR339" i="17"/>
  <c r="AS339" i="17" s="1"/>
  <c r="AE339" i="17"/>
  <c r="V339" i="17"/>
  <c r="M339" i="17"/>
  <c r="D339" i="17"/>
  <c r="BF338" i="17"/>
  <c r="AW338" i="17"/>
  <c r="AX338" i="17" s="1"/>
  <c r="AR338" i="17"/>
  <c r="AS338" i="17" s="1"/>
  <c r="AE338" i="17"/>
  <c r="V338" i="17"/>
  <c r="M338" i="17"/>
  <c r="D338" i="17"/>
  <c r="BF337" i="17"/>
  <c r="AW337" i="17"/>
  <c r="AX337" i="17" s="1"/>
  <c r="AR337" i="17"/>
  <c r="AS337" i="17" s="1"/>
  <c r="AE337" i="17"/>
  <c r="V337" i="17"/>
  <c r="M337" i="17"/>
  <c r="D337" i="17"/>
  <c r="BF336" i="17"/>
  <c r="AW336" i="17"/>
  <c r="AX336" i="17" s="1"/>
  <c r="AR336" i="17"/>
  <c r="AS336" i="17" s="1"/>
  <c r="AE336" i="17"/>
  <c r="V336" i="17"/>
  <c r="M336" i="17"/>
  <c r="D336" i="17"/>
  <c r="BF335" i="17"/>
  <c r="AX335" i="17"/>
  <c r="AW335" i="17"/>
  <c r="AR335" i="17"/>
  <c r="AS335" i="17" s="1"/>
  <c r="AE335" i="17"/>
  <c r="V335" i="17"/>
  <c r="M335" i="17"/>
  <c r="D335" i="17"/>
  <c r="BF334" i="17"/>
  <c r="AW334" i="17"/>
  <c r="AX334" i="17" s="1"/>
  <c r="AR334" i="17"/>
  <c r="AS334" i="17" s="1"/>
  <c r="AE334" i="17"/>
  <c r="V334" i="17"/>
  <c r="M334" i="17"/>
  <c r="D334" i="17"/>
  <c r="BF333" i="17"/>
  <c r="AW333" i="17"/>
  <c r="AX333" i="17" s="1"/>
  <c r="AR333" i="17"/>
  <c r="AS333" i="17" s="1"/>
  <c r="AE333" i="17"/>
  <c r="V333" i="17"/>
  <c r="M333" i="17"/>
  <c r="D333" i="17"/>
  <c r="BF332" i="17"/>
  <c r="AW332" i="17"/>
  <c r="AX332" i="17" s="1"/>
  <c r="AR332" i="17"/>
  <c r="AS332" i="17" s="1"/>
  <c r="AE332" i="17"/>
  <c r="V332" i="17"/>
  <c r="M332" i="17"/>
  <c r="D332" i="17"/>
  <c r="BF331" i="17"/>
  <c r="AW331" i="17"/>
  <c r="AX331" i="17" s="1"/>
  <c r="AR331" i="17"/>
  <c r="AS331" i="17" s="1"/>
  <c r="AE331" i="17"/>
  <c r="V331" i="17"/>
  <c r="M331" i="17"/>
  <c r="D331" i="17"/>
  <c r="BF330" i="17"/>
  <c r="AW330" i="17"/>
  <c r="AX330" i="17" s="1"/>
  <c r="AR330" i="17"/>
  <c r="AS330" i="17" s="1"/>
  <c r="AE330" i="17"/>
  <c r="V330" i="17"/>
  <c r="M330" i="17"/>
  <c r="D330" i="17"/>
  <c r="BF329" i="17"/>
  <c r="AW329" i="17"/>
  <c r="AX329" i="17" s="1"/>
  <c r="AR329" i="17"/>
  <c r="AS329" i="17" s="1"/>
  <c r="AE329" i="17"/>
  <c r="V329" i="17"/>
  <c r="M329" i="17"/>
  <c r="D329" i="17"/>
  <c r="BF328" i="17"/>
  <c r="AW328" i="17"/>
  <c r="AX328" i="17" s="1"/>
  <c r="AR328" i="17"/>
  <c r="AS328" i="17" s="1"/>
  <c r="AE328" i="17"/>
  <c r="V328" i="17"/>
  <c r="M328" i="17"/>
  <c r="D328" i="17"/>
  <c r="BF327" i="17"/>
  <c r="AW327" i="17"/>
  <c r="AX327" i="17" s="1"/>
  <c r="AR327" i="17"/>
  <c r="AS327" i="17" s="1"/>
  <c r="AE327" i="17"/>
  <c r="V327" i="17"/>
  <c r="M327" i="17"/>
  <c r="D327" i="17"/>
  <c r="BM326" i="17"/>
  <c r="BL326" i="17"/>
  <c r="BK326" i="17"/>
  <c r="BJ326" i="17"/>
  <c r="BI326" i="17"/>
  <c r="BH326" i="17"/>
  <c r="BG326" i="17"/>
  <c r="BE326" i="17"/>
  <c r="AT326" i="17"/>
  <c r="AO326" i="17"/>
  <c r="C326" i="17"/>
  <c r="BM325" i="17"/>
  <c r="BL325" i="17"/>
  <c r="BK325" i="17"/>
  <c r="BJ325" i="17"/>
  <c r="BI325" i="17"/>
  <c r="BH325" i="17"/>
  <c r="BG325" i="17"/>
  <c r="BE325" i="17"/>
  <c r="BD325" i="17"/>
  <c r="BC325" i="17"/>
  <c r="BB325" i="17"/>
  <c r="BA325" i="17"/>
  <c r="AZ325" i="17"/>
  <c r="AV325" i="17"/>
  <c r="AU325" i="17"/>
  <c r="AT325" i="17"/>
  <c r="AQ325" i="17"/>
  <c r="AP325" i="17"/>
  <c r="AO325" i="17"/>
  <c r="AN325" i="17"/>
  <c r="AM325" i="17"/>
  <c r="AL325" i="17"/>
  <c r="AK325" i="17"/>
  <c r="AJ325" i="17"/>
  <c r="AI325" i="17"/>
  <c r="AH325" i="17"/>
  <c r="AG325" i="17"/>
  <c r="AF325" i="17"/>
  <c r="AD325" i="17"/>
  <c r="AC325" i="17"/>
  <c r="AB325" i="17"/>
  <c r="AA325" i="17"/>
  <c r="Z325" i="17"/>
  <c r="Y325" i="17"/>
  <c r="X325" i="17"/>
  <c r="W325" i="17"/>
  <c r="U325" i="17"/>
  <c r="T325" i="17"/>
  <c r="S325" i="17"/>
  <c r="R325" i="17"/>
  <c r="Q325" i="17"/>
  <c r="P325" i="17"/>
  <c r="O325" i="17"/>
  <c r="N325" i="17"/>
  <c r="L325" i="17"/>
  <c r="K325" i="17"/>
  <c r="J325" i="17"/>
  <c r="I325" i="17"/>
  <c r="H325" i="17"/>
  <c r="G325" i="17"/>
  <c r="F325" i="17"/>
  <c r="E325" i="17"/>
  <c r="C325" i="17"/>
  <c r="BM324" i="17"/>
  <c r="BL324" i="17"/>
  <c r="BK324" i="17"/>
  <c r="BJ324" i="17"/>
  <c r="BI324" i="17"/>
  <c r="BH324" i="17"/>
  <c r="BG324" i="17"/>
  <c r="BE324" i="17"/>
  <c r="BD324" i="17"/>
  <c r="BC324" i="17"/>
  <c r="BB324" i="17"/>
  <c r="BA324" i="17"/>
  <c r="AZ324" i="17"/>
  <c r="AV324" i="17"/>
  <c r="AU324" i="17"/>
  <c r="AT324" i="17"/>
  <c r="AQ324" i="17"/>
  <c r="AP324" i="17"/>
  <c r="AO324" i="17"/>
  <c r="AN324" i="17"/>
  <c r="AM324" i="17"/>
  <c r="AL324" i="17"/>
  <c r="AK324" i="17"/>
  <c r="AJ324" i="17"/>
  <c r="AI324" i="17"/>
  <c r="AH324" i="17"/>
  <c r="AG324" i="17"/>
  <c r="AF324" i="17"/>
  <c r="AD324" i="17"/>
  <c r="AC324" i="17"/>
  <c r="AB324" i="17"/>
  <c r="AA324" i="17"/>
  <c r="Z324" i="17"/>
  <c r="Y324" i="17"/>
  <c r="X324" i="17"/>
  <c r="W324" i="17"/>
  <c r="U324" i="17"/>
  <c r="T324" i="17"/>
  <c r="S324" i="17"/>
  <c r="R324" i="17"/>
  <c r="Q324" i="17"/>
  <c r="P324" i="17"/>
  <c r="O324" i="17"/>
  <c r="N324" i="17"/>
  <c r="L324" i="17"/>
  <c r="K324" i="17"/>
  <c r="J324" i="17"/>
  <c r="I324" i="17"/>
  <c r="H324" i="17"/>
  <c r="G324" i="17"/>
  <c r="F324" i="17"/>
  <c r="E324" i="17"/>
  <c r="C324" i="17"/>
  <c r="BM323" i="17"/>
  <c r="BL323" i="17"/>
  <c r="BK323" i="17"/>
  <c r="BJ323" i="17"/>
  <c r="BI323" i="17"/>
  <c r="BH323" i="17"/>
  <c r="BG323" i="17"/>
  <c r="BE323" i="17"/>
  <c r="BD323" i="17"/>
  <c r="BC323" i="17"/>
  <c r="BB323" i="17"/>
  <c r="BA323" i="17"/>
  <c r="AZ323" i="17"/>
  <c r="AV323" i="17"/>
  <c r="AU323" i="17"/>
  <c r="AT323" i="17"/>
  <c r="AQ323" i="17"/>
  <c r="AP323" i="17"/>
  <c r="AO323" i="17"/>
  <c r="AN323" i="17"/>
  <c r="AM323" i="17"/>
  <c r="AL323" i="17"/>
  <c r="AK323" i="17"/>
  <c r="AJ323" i="17"/>
  <c r="AI323" i="17"/>
  <c r="AH323" i="17"/>
  <c r="AG323" i="17"/>
  <c r="AF323" i="17"/>
  <c r="AD323" i="17"/>
  <c r="AC323" i="17"/>
  <c r="AB323" i="17"/>
  <c r="AA323" i="17"/>
  <c r="Z323" i="17"/>
  <c r="Y323" i="17"/>
  <c r="X323" i="17"/>
  <c r="W323" i="17"/>
  <c r="U323" i="17"/>
  <c r="T323" i="17"/>
  <c r="S323" i="17"/>
  <c r="R323" i="17"/>
  <c r="Q323" i="17"/>
  <c r="P323" i="17"/>
  <c r="O323" i="17"/>
  <c r="N323" i="17"/>
  <c r="L323" i="17"/>
  <c r="K323" i="17"/>
  <c r="J323" i="17"/>
  <c r="I323" i="17"/>
  <c r="H323" i="17"/>
  <c r="G323" i="17"/>
  <c r="F323" i="17"/>
  <c r="E323" i="17"/>
  <c r="C323" i="17"/>
  <c r="BF322" i="17"/>
  <c r="AW322" i="17"/>
  <c r="AR322" i="17"/>
  <c r="AS322" i="17" s="1"/>
  <c r="AE322" i="17"/>
  <c r="V322" i="17"/>
  <c r="M322" i="17"/>
  <c r="D322" i="17"/>
  <c r="BF321" i="17"/>
  <c r="AW321" i="17"/>
  <c r="AX321" i="17" s="1"/>
  <c r="AR321" i="17"/>
  <c r="AS321" i="17" s="1"/>
  <c r="AE321" i="17"/>
  <c r="V321" i="17"/>
  <c r="M321" i="17"/>
  <c r="D321" i="17"/>
  <c r="BF320" i="17"/>
  <c r="AW320" i="17"/>
  <c r="AR320" i="17"/>
  <c r="AS320" i="17" s="1"/>
  <c r="AE320" i="17"/>
  <c r="V320" i="17"/>
  <c r="M320" i="17"/>
  <c r="D320" i="17"/>
  <c r="BF319" i="17"/>
  <c r="AW319" i="17"/>
  <c r="AR319" i="17"/>
  <c r="AS319" i="17" s="1"/>
  <c r="AE319" i="17"/>
  <c r="V319" i="17"/>
  <c r="M319" i="17"/>
  <c r="D319" i="17"/>
  <c r="BF318" i="17"/>
  <c r="AW318" i="17"/>
  <c r="AR318" i="17"/>
  <c r="AS318" i="17" s="1"/>
  <c r="AE318" i="17"/>
  <c r="V318" i="17"/>
  <c r="M318" i="17"/>
  <c r="D318" i="17"/>
  <c r="BF317" i="17"/>
  <c r="AW317" i="17"/>
  <c r="AX317" i="17" s="1"/>
  <c r="AS317" i="17"/>
  <c r="AR317" i="17"/>
  <c r="AE317" i="17"/>
  <c r="V317" i="17"/>
  <c r="M317" i="17"/>
  <c r="D317" i="17"/>
  <c r="BF316" i="17"/>
  <c r="AW316" i="17"/>
  <c r="AR316" i="17"/>
  <c r="AS316" i="17" s="1"/>
  <c r="AE316" i="17"/>
  <c r="V316" i="17"/>
  <c r="M316" i="17"/>
  <c r="D316" i="17"/>
  <c r="BF315" i="17"/>
  <c r="AW315" i="17"/>
  <c r="AX315" i="17" s="1"/>
  <c r="AR315" i="17"/>
  <c r="AS315" i="17" s="1"/>
  <c r="AE315" i="17"/>
  <c r="V315" i="17"/>
  <c r="M315" i="17"/>
  <c r="D315" i="17"/>
  <c r="BF314" i="17"/>
  <c r="AW314" i="17"/>
  <c r="AR314" i="17"/>
  <c r="AS314" i="17" s="1"/>
  <c r="AE314" i="17"/>
  <c r="V314" i="17"/>
  <c r="M314" i="17"/>
  <c r="D314" i="17"/>
  <c r="BF313" i="17"/>
  <c r="AW313" i="17"/>
  <c r="AX313" i="17" s="1"/>
  <c r="AS313" i="17"/>
  <c r="AR313" i="17"/>
  <c r="AE313" i="17"/>
  <c r="V313" i="17"/>
  <c r="M313" i="17"/>
  <c r="D313" i="17"/>
  <c r="BF312" i="17"/>
  <c r="AW312" i="17"/>
  <c r="AR312" i="17"/>
  <c r="AS312" i="17" s="1"/>
  <c r="AE312" i="17"/>
  <c r="V312" i="17"/>
  <c r="M312" i="17"/>
  <c r="D312" i="17"/>
  <c r="BF311" i="17"/>
  <c r="AW311" i="17"/>
  <c r="AR311" i="17"/>
  <c r="AS311" i="17" s="1"/>
  <c r="AE311" i="17"/>
  <c r="V311" i="17"/>
  <c r="M311" i="17"/>
  <c r="D311" i="17"/>
  <c r="BF310" i="17"/>
  <c r="AW310" i="17"/>
  <c r="AR310" i="17"/>
  <c r="AS310" i="17" s="1"/>
  <c r="AE310" i="17"/>
  <c r="V310" i="17"/>
  <c r="M310" i="17"/>
  <c r="D310" i="17"/>
  <c r="BF309" i="17"/>
  <c r="AW309" i="17"/>
  <c r="AX309" i="17" s="1"/>
  <c r="AR309" i="17"/>
  <c r="AS309" i="17" s="1"/>
  <c r="AE309" i="17"/>
  <c r="V309" i="17"/>
  <c r="M309" i="17"/>
  <c r="D309" i="17"/>
  <c r="BF308" i="17"/>
  <c r="AW308" i="17"/>
  <c r="AX308" i="17" s="1"/>
  <c r="AR308" i="17"/>
  <c r="AS308" i="17" s="1"/>
  <c r="AE308" i="17"/>
  <c r="V308" i="17"/>
  <c r="M308" i="17"/>
  <c r="D308" i="17"/>
  <c r="BF307" i="17"/>
  <c r="AW307" i="17"/>
  <c r="AR307" i="17"/>
  <c r="AS307" i="17" s="1"/>
  <c r="AE307" i="17"/>
  <c r="V307" i="17"/>
  <c r="M307" i="17"/>
  <c r="D307" i="17"/>
  <c r="BF306" i="17"/>
  <c r="AW306" i="17"/>
  <c r="AX306" i="17" s="1"/>
  <c r="AR306" i="17"/>
  <c r="AS306" i="17" s="1"/>
  <c r="AE306" i="17"/>
  <c r="V306" i="17"/>
  <c r="M306" i="17"/>
  <c r="D306" i="17"/>
  <c r="BF305" i="17"/>
  <c r="AW305" i="17"/>
  <c r="AR305" i="17"/>
  <c r="AS305" i="17" s="1"/>
  <c r="AE305" i="17"/>
  <c r="V305" i="17"/>
  <c r="M305" i="17"/>
  <c r="D305" i="17"/>
  <c r="BF304" i="17"/>
  <c r="AW304" i="17"/>
  <c r="AX304" i="17" s="1"/>
  <c r="AR304" i="17"/>
  <c r="AS304" i="17" s="1"/>
  <c r="AE304" i="17"/>
  <c r="V304" i="17"/>
  <c r="M304" i="17"/>
  <c r="D304" i="17"/>
  <c r="BF303" i="17"/>
  <c r="AW303" i="17"/>
  <c r="AR303" i="17"/>
  <c r="AS303" i="17" s="1"/>
  <c r="AE303" i="17"/>
  <c r="V303" i="17"/>
  <c r="M303" i="17"/>
  <c r="D303" i="17"/>
  <c r="BF302" i="17"/>
  <c r="AW302" i="17"/>
  <c r="AX302" i="17" s="1"/>
  <c r="AR302" i="17"/>
  <c r="AS302" i="17" s="1"/>
  <c r="AE302" i="17"/>
  <c r="V302" i="17"/>
  <c r="M302" i="17"/>
  <c r="D302" i="17"/>
  <c r="BF301" i="17"/>
  <c r="AW301" i="17"/>
  <c r="AR301" i="17"/>
  <c r="AS301" i="17" s="1"/>
  <c r="AE301" i="17"/>
  <c r="V301" i="17"/>
  <c r="M301" i="17"/>
  <c r="D301" i="17"/>
  <c r="BF300" i="17"/>
  <c r="AW300" i="17"/>
  <c r="AX300" i="17" s="1"/>
  <c r="AR300" i="17"/>
  <c r="AS300" i="17" s="1"/>
  <c r="AE300" i="17"/>
  <c r="V300" i="17"/>
  <c r="M300" i="17"/>
  <c r="D300" i="17"/>
  <c r="BF299" i="17"/>
  <c r="AW299" i="17"/>
  <c r="AR299" i="17"/>
  <c r="AS299" i="17" s="1"/>
  <c r="AE299" i="17"/>
  <c r="V299" i="17"/>
  <c r="M299" i="17"/>
  <c r="D299" i="17"/>
  <c r="BF298" i="17"/>
  <c r="AW298" i="17"/>
  <c r="AX298" i="17" s="1"/>
  <c r="AR298" i="17"/>
  <c r="AS298" i="17" s="1"/>
  <c r="AE298" i="17"/>
  <c r="V298" i="17"/>
  <c r="M298" i="17"/>
  <c r="D298" i="17"/>
  <c r="BF297" i="17"/>
  <c r="AW297" i="17"/>
  <c r="AR297" i="17"/>
  <c r="AS297" i="17" s="1"/>
  <c r="AE297" i="17"/>
  <c r="V297" i="17"/>
  <c r="M297" i="17"/>
  <c r="D297" i="17"/>
  <c r="BF296" i="17"/>
  <c r="AW296" i="17"/>
  <c r="AX296" i="17" s="1"/>
  <c r="AR296" i="17"/>
  <c r="AS296" i="17" s="1"/>
  <c r="AE296" i="17"/>
  <c r="V296" i="17"/>
  <c r="M296" i="17"/>
  <c r="D296" i="17"/>
  <c r="BF295" i="17"/>
  <c r="AW295" i="17"/>
  <c r="AR295" i="17"/>
  <c r="AS295" i="17" s="1"/>
  <c r="AE295" i="17"/>
  <c r="V295" i="17"/>
  <c r="M295" i="17"/>
  <c r="D295" i="17"/>
  <c r="BF294" i="17"/>
  <c r="AW294" i="17"/>
  <c r="AX294" i="17" s="1"/>
  <c r="AR294" i="17"/>
  <c r="AS294" i="17" s="1"/>
  <c r="AE294" i="17"/>
  <c r="V294" i="17"/>
  <c r="M294" i="17"/>
  <c r="D294" i="17"/>
  <c r="BF293" i="17"/>
  <c r="AW293" i="17"/>
  <c r="AR293" i="17"/>
  <c r="AS293" i="17" s="1"/>
  <c r="AE293" i="17"/>
  <c r="V293" i="17"/>
  <c r="M293" i="17"/>
  <c r="D293" i="17"/>
  <c r="BM292" i="17"/>
  <c r="BL292" i="17"/>
  <c r="BK292" i="17"/>
  <c r="BJ292" i="17"/>
  <c r="BI292" i="17"/>
  <c r="BH292" i="17"/>
  <c r="BG292" i="17"/>
  <c r="BE292" i="17"/>
  <c r="AT292" i="17"/>
  <c r="AO292" i="17"/>
  <c r="C292" i="17"/>
  <c r="BM291" i="17"/>
  <c r="BL291" i="17"/>
  <c r="BK291" i="17"/>
  <c r="BJ291" i="17"/>
  <c r="BI291" i="17"/>
  <c r="BH291" i="17"/>
  <c r="BG291" i="17"/>
  <c r="BE291" i="17"/>
  <c r="BD291" i="17"/>
  <c r="BC291" i="17"/>
  <c r="BB291" i="17"/>
  <c r="BA291" i="17"/>
  <c r="AZ291" i="17"/>
  <c r="AV291" i="17"/>
  <c r="AU291" i="17"/>
  <c r="AT291" i="17"/>
  <c r="AQ291" i="17"/>
  <c r="AP291" i="17"/>
  <c r="AO291" i="17"/>
  <c r="AN291" i="17"/>
  <c r="AM291" i="17"/>
  <c r="AL291" i="17"/>
  <c r="AK291" i="17"/>
  <c r="AJ291" i="17"/>
  <c r="AI291" i="17"/>
  <c r="AH291" i="17"/>
  <c r="AG291" i="17"/>
  <c r="AF291" i="17"/>
  <c r="AD291" i="17"/>
  <c r="AC291" i="17"/>
  <c r="AB291" i="17"/>
  <c r="AA291" i="17"/>
  <c r="Z291" i="17"/>
  <c r="Y291" i="17"/>
  <c r="X291" i="17"/>
  <c r="W291" i="17"/>
  <c r="U291" i="17"/>
  <c r="T291" i="17"/>
  <c r="S291" i="17"/>
  <c r="R291" i="17"/>
  <c r="Q291" i="17"/>
  <c r="P291" i="17"/>
  <c r="O291" i="17"/>
  <c r="N291" i="17"/>
  <c r="L291" i="17"/>
  <c r="K291" i="17"/>
  <c r="J291" i="17"/>
  <c r="I291" i="17"/>
  <c r="H291" i="17"/>
  <c r="G291" i="17"/>
  <c r="F291" i="17"/>
  <c r="E291" i="17"/>
  <c r="C291" i="17"/>
  <c r="BM290" i="17"/>
  <c r="BL290" i="17"/>
  <c r="BK290" i="17"/>
  <c r="BJ290" i="17"/>
  <c r="BI290" i="17"/>
  <c r="BH290" i="17"/>
  <c r="BG290" i="17"/>
  <c r="BE290" i="17"/>
  <c r="BD290" i="17"/>
  <c r="BC290" i="17"/>
  <c r="BB290" i="17"/>
  <c r="BA290" i="17"/>
  <c r="AZ290" i="17"/>
  <c r="AV290" i="17"/>
  <c r="AU290" i="17"/>
  <c r="AT290" i="17"/>
  <c r="AQ290" i="17"/>
  <c r="AP290" i="17"/>
  <c r="AO290" i="17"/>
  <c r="AN290" i="17"/>
  <c r="AM290" i="17"/>
  <c r="AL290" i="17"/>
  <c r="AK290" i="17"/>
  <c r="AJ290" i="17"/>
  <c r="AI290" i="17"/>
  <c r="AH290" i="17"/>
  <c r="AG290" i="17"/>
  <c r="AF290" i="17"/>
  <c r="AD290" i="17"/>
  <c r="AC290" i="17"/>
  <c r="AB290" i="17"/>
  <c r="AA290" i="17"/>
  <c r="Z290" i="17"/>
  <c r="Y290" i="17"/>
  <c r="X290" i="17"/>
  <c r="W290" i="17"/>
  <c r="U290" i="17"/>
  <c r="T290" i="17"/>
  <c r="S290" i="17"/>
  <c r="R290" i="17"/>
  <c r="Q290" i="17"/>
  <c r="P290" i="17"/>
  <c r="O290" i="17"/>
  <c r="N290" i="17"/>
  <c r="L290" i="17"/>
  <c r="K290" i="17"/>
  <c r="J290" i="17"/>
  <c r="I290" i="17"/>
  <c r="H290" i="17"/>
  <c r="G290" i="17"/>
  <c r="F290" i="17"/>
  <c r="E290" i="17"/>
  <c r="C290" i="17"/>
  <c r="BM289" i="17"/>
  <c r="BL289" i="17"/>
  <c r="BK289" i="17"/>
  <c r="BJ289" i="17"/>
  <c r="BI289" i="17"/>
  <c r="BH289" i="17"/>
  <c r="BG289" i="17"/>
  <c r="BE289" i="17"/>
  <c r="BD289" i="17"/>
  <c r="BC289" i="17"/>
  <c r="BB289" i="17"/>
  <c r="BA289" i="17"/>
  <c r="AZ289" i="17"/>
  <c r="AV289" i="17"/>
  <c r="AU289" i="17"/>
  <c r="AT289" i="17"/>
  <c r="AQ289" i="17"/>
  <c r="AP289" i="17"/>
  <c r="AO289" i="17"/>
  <c r="AN289" i="17"/>
  <c r="AM289" i="17"/>
  <c r="AL289" i="17"/>
  <c r="AK289" i="17"/>
  <c r="AJ289" i="17"/>
  <c r="AI289" i="17"/>
  <c r="AH289" i="17"/>
  <c r="AG289" i="17"/>
  <c r="AF289" i="17"/>
  <c r="AD289" i="17"/>
  <c r="AC289" i="17"/>
  <c r="AB289" i="17"/>
  <c r="AA289" i="17"/>
  <c r="Z289" i="17"/>
  <c r="Y289" i="17"/>
  <c r="X289" i="17"/>
  <c r="W289" i="17"/>
  <c r="U289" i="17"/>
  <c r="T289" i="17"/>
  <c r="S289" i="17"/>
  <c r="R289" i="17"/>
  <c r="Q289" i="17"/>
  <c r="P289" i="17"/>
  <c r="O289" i="17"/>
  <c r="N289" i="17"/>
  <c r="L289" i="17"/>
  <c r="K289" i="17"/>
  <c r="J289" i="17"/>
  <c r="I289" i="17"/>
  <c r="H289" i="17"/>
  <c r="G289" i="17"/>
  <c r="F289" i="17"/>
  <c r="E289" i="17"/>
  <c r="C289" i="17"/>
  <c r="BF288" i="17"/>
  <c r="AW288" i="17"/>
  <c r="AX288" i="17" s="1"/>
  <c r="AR288" i="17"/>
  <c r="AS288" i="17" s="1"/>
  <c r="AE288" i="17"/>
  <c r="V288" i="17"/>
  <c r="M288" i="17"/>
  <c r="D288" i="17"/>
  <c r="BF287" i="17"/>
  <c r="AW287" i="17"/>
  <c r="AR287" i="17"/>
  <c r="AS287" i="17" s="1"/>
  <c r="AE287" i="17"/>
  <c r="V287" i="17"/>
  <c r="M287" i="17"/>
  <c r="D287" i="17"/>
  <c r="BF286" i="17"/>
  <c r="AW286" i="17"/>
  <c r="AX286" i="17" s="1"/>
  <c r="AR286" i="17"/>
  <c r="AS286" i="17" s="1"/>
  <c r="AE286" i="17"/>
  <c r="V286" i="17"/>
  <c r="M286" i="17"/>
  <c r="D286" i="17"/>
  <c r="BF285" i="17"/>
  <c r="AW285" i="17"/>
  <c r="AR285" i="17"/>
  <c r="AS285" i="17" s="1"/>
  <c r="AE285" i="17"/>
  <c r="V285" i="17"/>
  <c r="M285" i="17"/>
  <c r="D285" i="17"/>
  <c r="BF284" i="17"/>
  <c r="AW284" i="17"/>
  <c r="AX284" i="17" s="1"/>
  <c r="AR284" i="17"/>
  <c r="AS284" i="17" s="1"/>
  <c r="AE284" i="17"/>
  <c r="V284" i="17"/>
  <c r="M284" i="17"/>
  <c r="D284" i="17"/>
  <c r="BF283" i="17"/>
  <c r="AW283" i="17"/>
  <c r="AR283" i="17"/>
  <c r="AS283" i="17" s="1"/>
  <c r="AE283" i="17"/>
  <c r="V283" i="17"/>
  <c r="M283" i="17"/>
  <c r="D283" i="17"/>
  <c r="BF282" i="17"/>
  <c r="AW282" i="17"/>
  <c r="AX282" i="17" s="1"/>
  <c r="AR282" i="17"/>
  <c r="AS282" i="17" s="1"/>
  <c r="AE282" i="17"/>
  <c r="V282" i="17"/>
  <c r="M282" i="17"/>
  <c r="D282" i="17"/>
  <c r="BF281" i="17"/>
  <c r="AW281" i="17"/>
  <c r="AX281" i="17" s="1"/>
  <c r="AR281" i="17"/>
  <c r="AS281" i="17" s="1"/>
  <c r="AE281" i="17"/>
  <c r="V281" i="17"/>
  <c r="M281" i="17"/>
  <c r="D281" i="17"/>
  <c r="BF280" i="17"/>
  <c r="AW280" i="17"/>
  <c r="AX280" i="17" s="1"/>
  <c r="AR280" i="17"/>
  <c r="AS280" i="17" s="1"/>
  <c r="AY280" i="17" s="1"/>
  <c r="AE280" i="17"/>
  <c r="V280" i="17"/>
  <c r="M280" i="17"/>
  <c r="D280" i="17"/>
  <c r="BF279" i="17"/>
  <c r="AW279" i="17"/>
  <c r="AX279" i="17" s="1"/>
  <c r="AR279" i="17"/>
  <c r="AS279" i="17" s="1"/>
  <c r="AE279" i="17"/>
  <c r="V279" i="17"/>
  <c r="M279" i="17"/>
  <c r="D279" i="17"/>
  <c r="BF278" i="17"/>
  <c r="AW278" i="17"/>
  <c r="AX278" i="17" s="1"/>
  <c r="AR278" i="17"/>
  <c r="AS278" i="17" s="1"/>
  <c r="AE278" i="17"/>
  <c r="V278" i="17"/>
  <c r="M278" i="17"/>
  <c r="D278" i="17"/>
  <c r="BF277" i="17"/>
  <c r="AW277" i="17"/>
  <c r="AX277" i="17" s="1"/>
  <c r="AR277" i="17"/>
  <c r="AS277" i="17" s="1"/>
  <c r="AE277" i="17"/>
  <c r="V277" i="17"/>
  <c r="M277" i="17"/>
  <c r="D277" i="17"/>
  <c r="BF276" i="17"/>
  <c r="AW276" i="17"/>
  <c r="AX276" i="17" s="1"/>
  <c r="AR276" i="17"/>
  <c r="AS276" i="17" s="1"/>
  <c r="AE276" i="17"/>
  <c r="V276" i="17"/>
  <c r="M276" i="17"/>
  <c r="D276" i="17"/>
  <c r="BF275" i="17"/>
  <c r="AW275" i="17"/>
  <c r="AX275" i="17" s="1"/>
  <c r="AR275" i="17"/>
  <c r="AS275" i="17" s="1"/>
  <c r="AE275" i="17"/>
  <c r="V275" i="17"/>
  <c r="M275" i="17"/>
  <c r="D275" i="17"/>
  <c r="BF274" i="17"/>
  <c r="AW274" i="17"/>
  <c r="AX274" i="17" s="1"/>
  <c r="AR274" i="17"/>
  <c r="AS274" i="17" s="1"/>
  <c r="AE274" i="17"/>
  <c r="V274" i="17"/>
  <c r="M274" i="17"/>
  <c r="D274" i="17"/>
  <c r="BF273" i="17"/>
  <c r="AW273" i="17"/>
  <c r="AX273" i="17" s="1"/>
  <c r="AR273" i="17"/>
  <c r="AS273" i="17" s="1"/>
  <c r="AE273" i="17"/>
  <c r="V273" i="17"/>
  <c r="M273" i="17"/>
  <c r="D273" i="17"/>
  <c r="BF272" i="17"/>
  <c r="AW272" i="17"/>
  <c r="AX272" i="17" s="1"/>
  <c r="AR272" i="17"/>
  <c r="AS272" i="17" s="1"/>
  <c r="AY272" i="17" s="1"/>
  <c r="AE272" i="17"/>
  <c r="V272" i="17"/>
  <c r="M272" i="17"/>
  <c r="D272" i="17"/>
  <c r="BF271" i="17"/>
  <c r="AW271" i="17"/>
  <c r="AR271" i="17"/>
  <c r="AS271" i="17" s="1"/>
  <c r="AE271" i="17"/>
  <c r="V271" i="17"/>
  <c r="M271" i="17"/>
  <c r="D271" i="17"/>
  <c r="BF270" i="17"/>
  <c r="AW270" i="17"/>
  <c r="AX270" i="17" s="1"/>
  <c r="AR270" i="17"/>
  <c r="AS270" i="17" s="1"/>
  <c r="AE270" i="17"/>
  <c r="V270" i="17"/>
  <c r="M270" i="17"/>
  <c r="D270" i="17"/>
  <c r="BF269" i="17"/>
  <c r="AW269" i="17"/>
  <c r="AR269" i="17"/>
  <c r="AS269" i="17" s="1"/>
  <c r="AE269" i="17"/>
  <c r="V269" i="17"/>
  <c r="M269" i="17"/>
  <c r="D269" i="17"/>
  <c r="BF268" i="17"/>
  <c r="AX268" i="17"/>
  <c r="AW268" i="17"/>
  <c r="AR268" i="17"/>
  <c r="AS268" i="17" s="1"/>
  <c r="AE268" i="17"/>
  <c r="V268" i="17"/>
  <c r="M268" i="17"/>
  <c r="D268" i="17"/>
  <c r="BF267" i="17"/>
  <c r="AW267" i="17"/>
  <c r="AX267" i="17" s="1"/>
  <c r="AR267" i="17"/>
  <c r="AS267" i="17" s="1"/>
  <c r="AE267" i="17"/>
  <c r="V267" i="17"/>
  <c r="M267" i="17"/>
  <c r="D267" i="17"/>
  <c r="BF266" i="17"/>
  <c r="AW266" i="17"/>
  <c r="AX266" i="17" s="1"/>
  <c r="AR266" i="17"/>
  <c r="AS266" i="17" s="1"/>
  <c r="AE266" i="17"/>
  <c r="V266" i="17"/>
  <c r="M266" i="17"/>
  <c r="D266" i="17"/>
  <c r="BF265" i="17"/>
  <c r="AW265" i="17"/>
  <c r="AX265" i="17" s="1"/>
  <c r="AR265" i="17"/>
  <c r="AS265" i="17" s="1"/>
  <c r="AE265" i="17"/>
  <c r="V265" i="17"/>
  <c r="M265" i="17"/>
  <c r="D265" i="17"/>
  <c r="BF264" i="17"/>
  <c r="AW264" i="17"/>
  <c r="AX264" i="17" s="1"/>
  <c r="AR264" i="17"/>
  <c r="AS264" i="17" s="1"/>
  <c r="AE264" i="17"/>
  <c r="V264" i="17"/>
  <c r="M264" i="17"/>
  <c r="D264" i="17"/>
  <c r="BF263" i="17"/>
  <c r="AW263" i="17"/>
  <c r="AX263" i="17" s="1"/>
  <c r="AR263" i="17"/>
  <c r="AS263" i="17" s="1"/>
  <c r="AE263" i="17"/>
  <c r="V263" i="17"/>
  <c r="M263" i="17"/>
  <c r="D263" i="17"/>
  <c r="BF262" i="17"/>
  <c r="AW262" i="17"/>
  <c r="AX262" i="17" s="1"/>
  <c r="AR262" i="17"/>
  <c r="AS262" i="17" s="1"/>
  <c r="AE262" i="17"/>
  <c r="V262" i="17"/>
  <c r="M262" i="17"/>
  <c r="D262" i="17"/>
  <c r="BF261" i="17"/>
  <c r="AW261" i="17"/>
  <c r="AX261" i="17" s="1"/>
  <c r="AR261" i="17"/>
  <c r="AS261" i="17" s="1"/>
  <c r="AE261" i="17"/>
  <c r="V261" i="17"/>
  <c r="M261" i="17"/>
  <c r="D261" i="17"/>
  <c r="BF260" i="17"/>
  <c r="AW260" i="17"/>
  <c r="AX260" i="17" s="1"/>
  <c r="AR260" i="17"/>
  <c r="AS260" i="17" s="1"/>
  <c r="AE260" i="17"/>
  <c r="V260" i="17"/>
  <c r="M260" i="17"/>
  <c r="D260" i="17"/>
  <c r="BF259" i="17"/>
  <c r="AW259" i="17"/>
  <c r="AX259" i="17" s="1"/>
  <c r="AR259" i="17"/>
  <c r="AS259" i="17" s="1"/>
  <c r="AE259" i="17"/>
  <c r="V259" i="17"/>
  <c r="M259" i="17"/>
  <c r="D259" i="17"/>
  <c r="BF258" i="17"/>
  <c r="AW258" i="17"/>
  <c r="AX258" i="17" s="1"/>
  <c r="AR258" i="17"/>
  <c r="AS258" i="17" s="1"/>
  <c r="AE258" i="17"/>
  <c r="V258" i="17"/>
  <c r="M258" i="17"/>
  <c r="D258" i="17"/>
  <c r="BM257" i="17"/>
  <c r="BL257" i="17"/>
  <c r="BK257" i="17"/>
  <c r="BJ257" i="17"/>
  <c r="BI257" i="17"/>
  <c r="BH257" i="17"/>
  <c r="BG257" i="17"/>
  <c r="BE257" i="17"/>
  <c r="AT257" i="17"/>
  <c r="AO257" i="17"/>
  <c r="C257" i="17"/>
  <c r="BM256" i="17"/>
  <c r="BL256" i="17"/>
  <c r="BK256" i="17"/>
  <c r="BJ256" i="17"/>
  <c r="BI256" i="17"/>
  <c r="BH256" i="17"/>
  <c r="BG256" i="17"/>
  <c r="BE256" i="17"/>
  <c r="BD256" i="17"/>
  <c r="BC256" i="17"/>
  <c r="BB256" i="17"/>
  <c r="BA256" i="17"/>
  <c r="AZ256" i="17"/>
  <c r="AV256" i="17"/>
  <c r="AU256" i="17"/>
  <c r="AT256" i="17"/>
  <c r="AQ256" i="17"/>
  <c r="AP256" i="17"/>
  <c r="AO256" i="17"/>
  <c r="AN256" i="17"/>
  <c r="AM256" i="17"/>
  <c r="AL256" i="17"/>
  <c r="AK256" i="17"/>
  <c r="AJ256" i="17"/>
  <c r="AI256" i="17"/>
  <c r="AH256" i="17"/>
  <c r="AG256" i="17"/>
  <c r="AF256" i="17"/>
  <c r="AD256" i="17"/>
  <c r="AC256" i="17"/>
  <c r="AB256" i="17"/>
  <c r="AA256" i="17"/>
  <c r="Z256" i="17"/>
  <c r="Y256" i="17"/>
  <c r="X256" i="17"/>
  <c r="W256" i="17"/>
  <c r="U256" i="17"/>
  <c r="T256" i="17"/>
  <c r="S256" i="17"/>
  <c r="R256" i="17"/>
  <c r="Q256" i="17"/>
  <c r="P256" i="17"/>
  <c r="O256" i="17"/>
  <c r="N256" i="17"/>
  <c r="L256" i="17"/>
  <c r="K256" i="17"/>
  <c r="J256" i="17"/>
  <c r="I256" i="17"/>
  <c r="H256" i="17"/>
  <c r="G256" i="17"/>
  <c r="F256" i="17"/>
  <c r="E256" i="17"/>
  <c r="C256" i="17"/>
  <c r="BM255" i="17"/>
  <c r="BL255" i="17"/>
  <c r="BK255" i="17"/>
  <c r="BJ255" i="17"/>
  <c r="BI255" i="17"/>
  <c r="BH255" i="17"/>
  <c r="BG255" i="17"/>
  <c r="BE255" i="17"/>
  <c r="BD255" i="17"/>
  <c r="BC255" i="17"/>
  <c r="BB255" i="17"/>
  <c r="BA255" i="17"/>
  <c r="AZ255" i="17"/>
  <c r="AV255" i="17"/>
  <c r="AU255" i="17"/>
  <c r="AT255" i="17"/>
  <c r="AQ255" i="17"/>
  <c r="AP255" i="17"/>
  <c r="AO255" i="17"/>
  <c r="AN255" i="17"/>
  <c r="AM255" i="17"/>
  <c r="AL255" i="17"/>
  <c r="AK255" i="17"/>
  <c r="AJ255" i="17"/>
  <c r="AI255" i="17"/>
  <c r="AH255" i="17"/>
  <c r="AG255" i="17"/>
  <c r="AF255" i="17"/>
  <c r="AD255" i="17"/>
  <c r="AC255" i="17"/>
  <c r="AB255" i="17"/>
  <c r="AA255" i="17"/>
  <c r="Z255" i="17"/>
  <c r="Y255" i="17"/>
  <c r="X255" i="17"/>
  <c r="W255" i="17"/>
  <c r="U255" i="17"/>
  <c r="T255" i="17"/>
  <c r="S255" i="17"/>
  <c r="R255" i="17"/>
  <c r="Q255" i="17"/>
  <c r="P255" i="17"/>
  <c r="O255" i="17"/>
  <c r="N255" i="17"/>
  <c r="L255" i="17"/>
  <c r="K255" i="17"/>
  <c r="J255" i="17"/>
  <c r="I255" i="17"/>
  <c r="H255" i="17"/>
  <c r="G255" i="17"/>
  <c r="F255" i="17"/>
  <c r="E255" i="17"/>
  <c r="C255" i="17"/>
  <c r="BM254" i="17"/>
  <c r="BL254" i="17"/>
  <c r="BK254" i="17"/>
  <c r="BJ254" i="17"/>
  <c r="BI254" i="17"/>
  <c r="BH254" i="17"/>
  <c r="BG254" i="17"/>
  <c r="BE254" i="17"/>
  <c r="BD254" i="17"/>
  <c r="BC254" i="17"/>
  <c r="BB254" i="17"/>
  <c r="BA254" i="17"/>
  <c r="BA10" i="17" s="1"/>
  <c r="AZ254" i="17"/>
  <c r="AV254" i="17"/>
  <c r="AU254" i="17"/>
  <c r="AT254" i="17"/>
  <c r="AQ254" i="17"/>
  <c r="AP254" i="17"/>
  <c r="AO254" i="17"/>
  <c r="AN254" i="17"/>
  <c r="AM254" i="17"/>
  <c r="AL254" i="17"/>
  <c r="AK254" i="17"/>
  <c r="AJ254" i="17"/>
  <c r="AI254" i="17"/>
  <c r="AH254" i="17"/>
  <c r="AG254" i="17"/>
  <c r="AF254" i="17"/>
  <c r="AD254" i="17"/>
  <c r="AC254" i="17"/>
  <c r="AB254" i="17"/>
  <c r="AA254" i="17"/>
  <c r="Z254" i="17"/>
  <c r="Y254" i="17"/>
  <c r="X254" i="17"/>
  <c r="W254" i="17"/>
  <c r="U254" i="17"/>
  <c r="T254" i="17"/>
  <c r="S254" i="17"/>
  <c r="R254" i="17"/>
  <c r="Q254" i="17"/>
  <c r="P254" i="17"/>
  <c r="O254" i="17"/>
  <c r="N254" i="17"/>
  <c r="L254" i="17"/>
  <c r="K254" i="17"/>
  <c r="J254" i="17"/>
  <c r="I254" i="17"/>
  <c r="H254" i="17"/>
  <c r="G254" i="17"/>
  <c r="F254" i="17"/>
  <c r="E254" i="17"/>
  <c r="C254" i="17"/>
  <c r="BF253" i="17"/>
  <c r="AW253" i="17"/>
  <c r="AX253" i="17" s="1"/>
  <c r="AR253" i="17"/>
  <c r="AS253" i="17" s="1"/>
  <c r="AE253" i="17"/>
  <c r="V253" i="17"/>
  <c r="M253" i="17"/>
  <c r="D253" i="17"/>
  <c r="BF252" i="17"/>
  <c r="AW252" i="17"/>
  <c r="AX252" i="17" s="1"/>
  <c r="AR252" i="17"/>
  <c r="AS252" i="17" s="1"/>
  <c r="AE252" i="17"/>
  <c r="V252" i="17"/>
  <c r="M252" i="17"/>
  <c r="D252" i="17"/>
  <c r="BF251" i="17"/>
  <c r="AW251" i="17"/>
  <c r="AX251" i="17" s="1"/>
  <c r="AR251" i="17"/>
  <c r="AS251" i="17" s="1"/>
  <c r="AE251" i="17"/>
  <c r="V251" i="17"/>
  <c r="M251" i="17"/>
  <c r="D251" i="17"/>
  <c r="BF250" i="17"/>
  <c r="AW250" i="17"/>
  <c r="AX250" i="17" s="1"/>
  <c r="AR250" i="17"/>
  <c r="AS250" i="17" s="1"/>
  <c r="AE250" i="17"/>
  <c r="V250" i="17"/>
  <c r="M250" i="17"/>
  <c r="D250" i="17"/>
  <c r="BF249" i="17"/>
  <c r="AW249" i="17"/>
  <c r="AX249" i="17" s="1"/>
  <c r="AR249" i="17"/>
  <c r="AS249" i="17" s="1"/>
  <c r="AE249" i="17"/>
  <c r="V249" i="17"/>
  <c r="M249" i="17"/>
  <c r="D249" i="17"/>
  <c r="BF248" i="17"/>
  <c r="AW248" i="17"/>
  <c r="AX248" i="17" s="1"/>
  <c r="AR248" i="17"/>
  <c r="AS248" i="17" s="1"/>
  <c r="AE248" i="17"/>
  <c r="V248" i="17"/>
  <c r="M248" i="17"/>
  <c r="D248" i="17"/>
  <c r="BF247" i="17"/>
  <c r="AW247" i="17"/>
  <c r="AX247" i="17" s="1"/>
  <c r="AR247" i="17"/>
  <c r="AS247" i="17" s="1"/>
  <c r="AE247" i="17"/>
  <c r="V247" i="17"/>
  <c r="M247" i="17"/>
  <c r="D247" i="17"/>
  <c r="BF246" i="17"/>
  <c r="AW246" i="17"/>
  <c r="AX246" i="17" s="1"/>
  <c r="AR246" i="17"/>
  <c r="AS246" i="17" s="1"/>
  <c r="AE246" i="17"/>
  <c r="V246" i="17"/>
  <c r="M246" i="17"/>
  <c r="D246" i="17"/>
  <c r="BF245" i="17"/>
  <c r="AW245" i="17"/>
  <c r="AX245" i="17" s="1"/>
  <c r="AR245" i="17"/>
  <c r="AS245" i="17" s="1"/>
  <c r="AE245" i="17"/>
  <c r="V245" i="17"/>
  <c r="M245" i="17"/>
  <c r="D245" i="17"/>
  <c r="BF244" i="17"/>
  <c r="AW244" i="17"/>
  <c r="AX244" i="17" s="1"/>
  <c r="AR244" i="17"/>
  <c r="AS244" i="17" s="1"/>
  <c r="AE244" i="17"/>
  <c r="V244" i="17"/>
  <c r="M244" i="17"/>
  <c r="D244" i="17"/>
  <c r="BF243" i="17"/>
  <c r="AW243" i="17"/>
  <c r="AX243" i="17" s="1"/>
  <c r="AR243" i="17"/>
  <c r="AS243" i="17" s="1"/>
  <c r="AE243" i="17"/>
  <c r="V243" i="17"/>
  <c r="M243" i="17"/>
  <c r="D243" i="17"/>
  <c r="BF242" i="17"/>
  <c r="AW242" i="17"/>
  <c r="AX242" i="17" s="1"/>
  <c r="AR242" i="17"/>
  <c r="AS242" i="17" s="1"/>
  <c r="AE242" i="17"/>
  <c r="V242" i="17"/>
  <c r="M242" i="17"/>
  <c r="D242" i="17"/>
  <c r="BF241" i="17"/>
  <c r="AW241" i="17"/>
  <c r="AX241" i="17" s="1"/>
  <c r="AR241" i="17"/>
  <c r="AS241" i="17" s="1"/>
  <c r="AE241" i="17"/>
  <c r="V241" i="17"/>
  <c r="M241" i="17"/>
  <c r="D241" i="17"/>
  <c r="BF240" i="17"/>
  <c r="AW240" i="17"/>
  <c r="AX240" i="17" s="1"/>
  <c r="AR240" i="17"/>
  <c r="AS240" i="17" s="1"/>
  <c r="AE240" i="17"/>
  <c r="V240" i="17"/>
  <c r="M240" i="17"/>
  <c r="D240" i="17"/>
  <c r="BF239" i="17"/>
  <c r="AW239" i="17"/>
  <c r="AX239" i="17" s="1"/>
  <c r="AR239" i="17"/>
  <c r="AS239" i="17" s="1"/>
  <c r="AE239" i="17"/>
  <c r="V239" i="17"/>
  <c r="M239" i="17"/>
  <c r="D239" i="17"/>
  <c r="BF238" i="17"/>
  <c r="AW238" i="17"/>
  <c r="AX238" i="17" s="1"/>
  <c r="AR238" i="17"/>
  <c r="AS238" i="17" s="1"/>
  <c r="AE238" i="17"/>
  <c r="V238" i="17"/>
  <c r="M238" i="17"/>
  <c r="D238" i="17"/>
  <c r="BF237" i="17"/>
  <c r="AW237" i="17"/>
  <c r="AX237" i="17" s="1"/>
  <c r="AR237" i="17"/>
  <c r="AS237" i="17" s="1"/>
  <c r="AE237" i="17"/>
  <c r="V237" i="17"/>
  <c r="M237" i="17"/>
  <c r="D237" i="17"/>
  <c r="BF236" i="17"/>
  <c r="AW236" i="17"/>
  <c r="AX236" i="17" s="1"/>
  <c r="AR236" i="17"/>
  <c r="AS236" i="17" s="1"/>
  <c r="AE236" i="17"/>
  <c r="V236" i="17"/>
  <c r="M236" i="17"/>
  <c r="D236" i="17"/>
  <c r="BF235" i="17"/>
  <c r="AW235" i="17"/>
  <c r="AX235" i="17" s="1"/>
  <c r="AR235" i="17"/>
  <c r="AS235" i="17" s="1"/>
  <c r="AE235" i="17"/>
  <c r="V235" i="17"/>
  <c r="M235" i="17"/>
  <c r="D235" i="17"/>
  <c r="BF234" i="17"/>
  <c r="AW234" i="17"/>
  <c r="AX234" i="17" s="1"/>
  <c r="AR234" i="17"/>
  <c r="AS234" i="17" s="1"/>
  <c r="AE234" i="17"/>
  <c r="V234" i="17"/>
  <c r="M234" i="17"/>
  <c r="D234" i="17"/>
  <c r="BF233" i="17"/>
  <c r="AW233" i="17"/>
  <c r="AX233" i="17" s="1"/>
  <c r="AR233" i="17"/>
  <c r="AS233" i="17" s="1"/>
  <c r="AE233" i="17"/>
  <c r="V233" i="17"/>
  <c r="M233" i="17"/>
  <c r="D233" i="17"/>
  <c r="BF232" i="17"/>
  <c r="AW232" i="17"/>
  <c r="AX232" i="17" s="1"/>
  <c r="AR232" i="17"/>
  <c r="AS232" i="17" s="1"/>
  <c r="AE232" i="17"/>
  <c r="V232" i="17"/>
  <c r="M232" i="17"/>
  <c r="D232" i="17"/>
  <c r="BF231" i="17"/>
  <c r="AW231" i="17"/>
  <c r="AX231" i="17" s="1"/>
  <c r="AR231" i="17"/>
  <c r="AS231" i="17" s="1"/>
  <c r="AE231" i="17"/>
  <c r="V231" i="17"/>
  <c r="M231" i="17"/>
  <c r="D231" i="17"/>
  <c r="BF230" i="17"/>
  <c r="AW230" i="17"/>
  <c r="AX230" i="17" s="1"/>
  <c r="AR230" i="17"/>
  <c r="AS230" i="17" s="1"/>
  <c r="AE230" i="17"/>
  <c r="V230" i="17"/>
  <c r="M230" i="17"/>
  <c r="D230" i="17"/>
  <c r="BF229" i="17"/>
  <c r="AW229" i="17"/>
  <c r="AR229" i="17"/>
  <c r="AS229" i="17" s="1"/>
  <c r="AE229" i="17"/>
  <c r="V229" i="17"/>
  <c r="M229" i="17"/>
  <c r="D229" i="17"/>
  <c r="BF228" i="17"/>
  <c r="AW228" i="17"/>
  <c r="AX228" i="17" s="1"/>
  <c r="AR228" i="17"/>
  <c r="AS228" i="17" s="1"/>
  <c r="AE228" i="17"/>
  <c r="V228" i="17"/>
  <c r="M228" i="17"/>
  <c r="D228" i="17"/>
  <c r="BF227" i="17"/>
  <c r="AW227" i="17"/>
  <c r="AX227" i="17" s="1"/>
  <c r="AR227" i="17"/>
  <c r="AS227" i="17" s="1"/>
  <c r="AE227" i="17"/>
  <c r="V227" i="17"/>
  <c r="M227" i="17"/>
  <c r="D227" i="17"/>
  <c r="BF226" i="17"/>
  <c r="AW226" i="17"/>
  <c r="AX226" i="17" s="1"/>
  <c r="AR226" i="17"/>
  <c r="AS226" i="17" s="1"/>
  <c r="AE226" i="17"/>
  <c r="V226" i="17"/>
  <c r="M226" i="17"/>
  <c r="D226" i="17"/>
  <c r="BF225" i="17"/>
  <c r="AW225" i="17"/>
  <c r="AX225" i="17" s="1"/>
  <c r="AR225" i="17"/>
  <c r="AS225" i="17" s="1"/>
  <c r="AE225" i="17"/>
  <c r="V225" i="17"/>
  <c r="M225" i="17"/>
  <c r="D225" i="17"/>
  <c r="BF224" i="17"/>
  <c r="AW224" i="17"/>
  <c r="AX224" i="17" s="1"/>
  <c r="AR224" i="17"/>
  <c r="AS224" i="17" s="1"/>
  <c r="AE224" i="17"/>
  <c r="V224" i="17"/>
  <c r="M224" i="17"/>
  <c r="D224" i="17"/>
  <c r="BF223" i="17"/>
  <c r="AW223" i="17"/>
  <c r="AR223" i="17"/>
  <c r="AE223" i="17"/>
  <c r="V223" i="17"/>
  <c r="M223" i="17"/>
  <c r="D223" i="17"/>
  <c r="BM222" i="17"/>
  <c r="BL222" i="17"/>
  <c r="BK222" i="17"/>
  <c r="BJ222" i="17"/>
  <c r="BI222" i="17"/>
  <c r="BH222" i="17"/>
  <c r="BG222" i="17"/>
  <c r="BE222" i="17"/>
  <c r="AT222" i="17"/>
  <c r="AO222" i="17"/>
  <c r="C222" i="17"/>
  <c r="BM221" i="17"/>
  <c r="BL221" i="17"/>
  <c r="BK221" i="17"/>
  <c r="BJ221" i="17"/>
  <c r="BI221" i="17"/>
  <c r="BH221" i="17"/>
  <c r="BG221" i="17"/>
  <c r="BE221" i="17"/>
  <c r="BD221" i="17"/>
  <c r="BC221" i="17"/>
  <c r="BB221" i="17"/>
  <c r="BA221" i="17"/>
  <c r="AZ221" i="17"/>
  <c r="AV221" i="17"/>
  <c r="AU221" i="17"/>
  <c r="AT221" i="17"/>
  <c r="AQ221" i="17"/>
  <c r="AP221" i="17"/>
  <c r="AO221" i="17"/>
  <c r="AN221" i="17"/>
  <c r="AM221" i="17"/>
  <c r="AL221" i="17"/>
  <c r="AK221" i="17"/>
  <c r="AJ221" i="17"/>
  <c r="AI221" i="17"/>
  <c r="AH221" i="17"/>
  <c r="AG221" i="17"/>
  <c r="AF221" i="17"/>
  <c r="AD221" i="17"/>
  <c r="AC221" i="17"/>
  <c r="AB221" i="17"/>
  <c r="AA221" i="17"/>
  <c r="Z221" i="17"/>
  <c r="Y221" i="17"/>
  <c r="X221" i="17"/>
  <c r="W221" i="17"/>
  <c r="U221" i="17"/>
  <c r="T221" i="17"/>
  <c r="S221" i="17"/>
  <c r="R221" i="17"/>
  <c r="Q221" i="17"/>
  <c r="P221" i="17"/>
  <c r="O221" i="17"/>
  <c r="N221" i="17"/>
  <c r="L221" i="17"/>
  <c r="K221" i="17"/>
  <c r="J221" i="17"/>
  <c r="I221" i="17"/>
  <c r="H221" i="17"/>
  <c r="G221" i="17"/>
  <c r="F221" i="17"/>
  <c r="E221" i="17"/>
  <c r="C221" i="17"/>
  <c r="BM220" i="17"/>
  <c r="BL220" i="17"/>
  <c r="BK220" i="17"/>
  <c r="BJ220" i="17"/>
  <c r="BI220" i="17"/>
  <c r="BH220" i="17"/>
  <c r="BG220" i="17"/>
  <c r="BE220" i="17"/>
  <c r="BD220" i="17"/>
  <c r="BC220" i="17"/>
  <c r="BB220" i="17"/>
  <c r="BA220" i="17"/>
  <c r="AZ220" i="17"/>
  <c r="AV220" i="17"/>
  <c r="AU220" i="17"/>
  <c r="AT220" i="17"/>
  <c r="AQ220" i="17"/>
  <c r="AP220" i="17"/>
  <c r="AO220" i="17"/>
  <c r="AN220" i="17"/>
  <c r="AM220" i="17"/>
  <c r="AL220" i="17"/>
  <c r="AK220" i="17"/>
  <c r="AJ220" i="17"/>
  <c r="AI220" i="17"/>
  <c r="AH220" i="17"/>
  <c r="AG220" i="17"/>
  <c r="AF220" i="17"/>
  <c r="AD220" i="17"/>
  <c r="AC220" i="17"/>
  <c r="AB220" i="17"/>
  <c r="AA220" i="17"/>
  <c r="Z220" i="17"/>
  <c r="Y220" i="17"/>
  <c r="X220" i="17"/>
  <c r="W220" i="17"/>
  <c r="U220" i="17"/>
  <c r="T220" i="17"/>
  <c r="S220" i="17"/>
  <c r="R220" i="17"/>
  <c r="Q220" i="17"/>
  <c r="P220" i="17"/>
  <c r="O220" i="17"/>
  <c r="N220" i="17"/>
  <c r="L220" i="17"/>
  <c r="K220" i="17"/>
  <c r="J220" i="17"/>
  <c r="I220" i="17"/>
  <c r="H220" i="17"/>
  <c r="G220" i="17"/>
  <c r="F220" i="17"/>
  <c r="E220" i="17"/>
  <c r="C220" i="17"/>
  <c r="BM219" i="17"/>
  <c r="BL219" i="17"/>
  <c r="BK219" i="17"/>
  <c r="BJ219" i="17"/>
  <c r="BI219" i="17"/>
  <c r="BH219" i="17"/>
  <c r="BG219" i="17"/>
  <c r="BE219" i="17"/>
  <c r="BD219" i="17"/>
  <c r="BC219" i="17"/>
  <c r="BB219" i="17"/>
  <c r="BA219" i="17"/>
  <c r="AZ219" i="17"/>
  <c r="AV219" i="17"/>
  <c r="AU219" i="17"/>
  <c r="AT219" i="17"/>
  <c r="AQ219" i="17"/>
  <c r="AP219" i="17"/>
  <c r="AO219" i="17"/>
  <c r="AN219" i="17"/>
  <c r="AM219" i="17"/>
  <c r="AL219" i="17"/>
  <c r="AK219" i="17"/>
  <c r="AJ219" i="17"/>
  <c r="AI219" i="17"/>
  <c r="AH219" i="17"/>
  <c r="AG219" i="17"/>
  <c r="AF219" i="17"/>
  <c r="AD219" i="17"/>
  <c r="AC219" i="17"/>
  <c r="AB219" i="17"/>
  <c r="AA219" i="17"/>
  <c r="Z219" i="17"/>
  <c r="Y219" i="17"/>
  <c r="X219" i="17"/>
  <c r="W219" i="17"/>
  <c r="U219" i="17"/>
  <c r="T219" i="17"/>
  <c r="S219" i="17"/>
  <c r="R219" i="17"/>
  <c r="Q219" i="17"/>
  <c r="P219" i="17"/>
  <c r="O219" i="17"/>
  <c r="N219" i="17"/>
  <c r="L219" i="17"/>
  <c r="K219" i="17"/>
  <c r="J219" i="17"/>
  <c r="I219" i="17"/>
  <c r="H219" i="17"/>
  <c r="G219" i="17"/>
  <c r="F219" i="17"/>
  <c r="E219" i="17"/>
  <c r="C219" i="17"/>
  <c r="BF218" i="17"/>
  <c r="AW218" i="17"/>
  <c r="AR218" i="17"/>
  <c r="AS218" i="17" s="1"/>
  <c r="AE218" i="17"/>
  <c r="V218" i="17"/>
  <c r="M218" i="17"/>
  <c r="D218" i="17"/>
  <c r="BF217" i="17"/>
  <c r="AW217" i="17"/>
  <c r="AX217" i="17" s="1"/>
  <c r="AR217" i="17"/>
  <c r="AS217" i="17" s="1"/>
  <c r="AE217" i="17"/>
  <c r="V217" i="17"/>
  <c r="M217" i="17"/>
  <c r="D217" i="17"/>
  <c r="BF216" i="17"/>
  <c r="AW216" i="17"/>
  <c r="AX216" i="17" s="1"/>
  <c r="AR216" i="17"/>
  <c r="AS216" i="17" s="1"/>
  <c r="AE216" i="17"/>
  <c r="V216" i="17"/>
  <c r="M216" i="17"/>
  <c r="D216" i="17"/>
  <c r="BF215" i="17"/>
  <c r="AW215" i="17"/>
  <c r="AX215" i="17" s="1"/>
  <c r="AR215" i="17"/>
  <c r="AS215" i="17" s="1"/>
  <c r="AE215" i="17"/>
  <c r="V215" i="17"/>
  <c r="M215" i="17"/>
  <c r="D215" i="17"/>
  <c r="BF214" i="17"/>
  <c r="AW214" i="17"/>
  <c r="AR214" i="17"/>
  <c r="AS214" i="17" s="1"/>
  <c r="AE214" i="17"/>
  <c r="V214" i="17"/>
  <c r="M214" i="17"/>
  <c r="D214" i="17"/>
  <c r="BF213" i="17"/>
  <c r="AW213" i="17"/>
  <c r="AX213" i="17" s="1"/>
  <c r="AR213" i="17"/>
  <c r="AS213" i="17" s="1"/>
  <c r="AE213" i="17"/>
  <c r="V213" i="17"/>
  <c r="M213" i="17"/>
  <c r="D213" i="17"/>
  <c r="BF212" i="17"/>
  <c r="AW212" i="17"/>
  <c r="AX212" i="17" s="1"/>
  <c r="AR212" i="17"/>
  <c r="AS212" i="17" s="1"/>
  <c r="AE212" i="17"/>
  <c r="V212" i="17"/>
  <c r="M212" i="17"/>
  <c r="D212" i="17"/>
  <c r="BF211" i="17"/>
  <c r="AW211" i="17"/>
  <c r="AX211" i="17" s="1"/>
  <c r="AR211" i="17"/>
  <c r="AS211" i="17" s="1"/>
  <c r="AE211" i="17"/>
  <c r="V211" i="17"/>
  <c r="M211" i="17"/>
  <c r="D211" i="17"/>
  <c r="BF210" i="17"/>
  <c r="AW210" i="17"/>
  <c r="AX210" i="17" s="1"/>
  <c r="AR210" i="17"/>
  <c r="AS210" i="17" s="1"/>
  <c r="AE210" i="17"/>
  <c r="V210" i="17"/>
  <c r="M210" i="17"/>
  <c r="D210" i="17"/>
  <c r="BF209" i="17"/>
  <c r="AW209" i="17"/>
  <c r="AX209" i="17" s="1"/>
  <c r="AR209" i="17"/>
  <c r="AS209" i="17" s="1"/>
  <c r="AE209" i="17"/>
  <c r="V209" i="17"/>
  <c r="M209" i="17"/>
  <c r="D209" i="17"/>
  <c r="BF208" i="17"/>
  <c r="AW208" i="17"/>
  <c r="AX208" i="17" s="1"/>
  <c r="AR208" i="17"/>
  <c r="AS208" i="17" s="1"/>
  <c r="AE208" i="17"/>
  <c r="V208" i="17"/>
  <c r="M208" i="17"/>
  <c r="D208" i="17"/>
  <c r="BF207" i="17"/>
  <c r="AW207" i="17"/>
  <c r="AX207" i="17" s="1"/>
  <c r="AR207" i="17"/>
  <c r="AS207" i="17" s="1"/>
  <c r="AE207" i="17"/>
  <c r="V207" i="17"/>
  <c r="M207" i="17"/>
  <c r="D207" i="17"/>
  <c r="BF206" i="17"/>
  <c r="AW206" i="17"/>
  <c r="AX206" i="17" s="1"/>
  <c r="AR206" i="17"/>
  <c r="AS206" i="17" s="1"/>
  <c r="AE206" i="17"/>
  <c r="V206" i="17"/>
  <c r="M206" i="17"/>
  <c r="D206" i="17"/>
  <c r="BF205" i="17"/>
  <c r="AW205" i="17"/>
  <c r="AR205" i="17"/>
  <c r="AS205" i="17" s="1"/>
  <c r="AE205" i="17"/>
  <c r="V205" i="17"/>
  <c r="M205" i="17"/>
  <c r="D205" i="17"/>
  <c r="BF204" i="17"/>
  <c r="AW204" i="17"/>
  <c r="AX204" i="17" s="1"/>
  <c r="AR204" i="17"/>
  <c r="AS204" i="17" s="1"/>
  <c r="AE204" i="17"/>
  <c r="V204" i="17"/>
  <c r="M204" i="17"/>
  <c r="D204" i="17"/>
  <c r="BF203" i="17"/>
  <c r="AW203" i="17"/>
  <c r="AR203" i="17"/>
  <c r="AS203" i="17" s="1"/>
  <c r="AE203" i="17"/>
  <c r="V203" i="17"/>
  <c r="M203" i="17"/>
  <c r="D203" i="17"/>
  <c r="BF202" i="17"/>
  <c r="AW202" i="17"/>
  <c r="AX202" i="17" s="1"/>
  <c r="AR202" i="17"/>
  <c r="AS202" i="17" s="1"/>
  <c r="AE202" i="17"/>
  <c r="V202" i="17"/>
  <c r="M202" i="17"/>
  <c r="D202" i="17"/>
  <c r="BF201" i="17"/>
  <c r="AW201" i="17"/>
  <c r="AR201" i="17"/>
  <c r="AS201" i="17" s="1"/>
  <c r="AE201" i="17"/>
  <c r="V201" i="17"/>
  <c r="M201" i="17"/>
  <c r="D201" i="17"/>
  <c r="BF200" i="17"/>
  <c r="AX200" i="17"/>
  <c r="AW200" i="17"/>
  <c r="AR200" i="17"/>
  <c r="AS200" i="17" s="1"/>
  <c r="AE200" i="17"/>
  <c r="V200" i="17"/>
  <c r="M200" i="17"/>
  <c r="D200" i="17"/>
  <c r="BF199" i="17"/>
  <c r="AW199" i="17"/>
  <c r="AR199" i="17"/>
  <c r="AS199" i="17" s="1"/>
  <c r="AE199" i="17"/>
  <c r="V199" i="17"/>
  <c r="M199" i="17"/>
  <c r="D199" i="17"/>
  <c r="BF198" i="17"/>
  <c r="AW198" i="17"/>
  <c r="AX198" i="17" s="1"/>
  <c r="AR198" i="17"/>
  <c r="AS198" i="17" s="1"/>
  <c r="AE198" i="17"/>
  <c r="V198" i="17"/>
  <c r="M198" i="17"/>
  <c r="D198" i="17"/>
  <c r="BF197" i="17"/>
  <c r="AW197" i="17"/>
  <c r="AR197" i="17"/>
  <c r="AS197" i="17" s="1"/>
  <c r="AE197" i="17"/>
  <c r="V197" i="17"/>
  <c r="M197" i="17"/>
  <c r="D197" i="17"/>
  <c r="BF196" i="17"/>
  <c r="AW196" i="17"/>
  <c r="AX196" i="17" s="1"/>
  <c r="AR196" i="17"/>
  <c r="AS196" i="17" s="1"/>
  <c r="AE196" i="17"/>
  <c r="V196" i="17"/>
  <c r="M196" i="17"/>
  <c r="D196" i="17"/>
  <c r="BF195" i="17"/>
  <c r="AW195" i="17"/>
  <c r="AR195" i="17"/>
  <c r="AS195" i="17" s="1"/>
  <c r="AE195" i="17"/>
  <c r="V195" i="17"/>
  <c r="M195" i="17"/>
  <c r="D195" i="17"/>
  <c r="BF194" i="17"/>
  <c r="AW194" i="17"/>
  <c r="AX194" i="17" s="1"/>
  <c r="AR194" i="17"/>
  <c r="AS194" i="17" s="1"/>
  <c r="AE194" i="17"/>
  <c r="V194" i="17"/>
  <c r="M194" i="17"/>
  <c r="D194" i="17"/>
  <c r="BF193" i="17"/>
  <c r="AW193" i="17"/>
  <c r="AR193" i="17"/>
  <c r="AS193" i="17" s="1"/>
  <c r="AE193" i="17"/>
  <c r="V193" i="17"/>
  <c r="M193" i="17"/>
  <c r="D193" i="17"/>
  <c r="BF192" i="17"/>
  <c r="AW192" i="17"/>
  <c r="AX192" i="17" s="1"/>
  <c r="AR192" i="17"/>
  <c r="AS192" i="17" s="1"/>
  <c r="AE192" i="17"/>
  <c r="V192" i="17"/>
  <c r="M192" i="17"/>
  <c r="D192" i="17"/>
  <c r="BF191" i="17"/>
  <c r="AW191" i="17"/>
  <c r="AR191" i="17"/>
  <c r="AS191" i="17" s="1"/>
  <c r="AE191" i="17"/>
  <c r="V191" i="17"/>
  <c r="M191" i="17"/>
  <c r="D191" i="17"/>
  <c r="BF190" i="17"/>
  <c r="AW190" i="17"/>
  <c r="AX190" i="17" s="1"/>
  <c r="AR190" i="17"/>
  <c r="AS190" i="17" s="1"/>
  <c r="AE190" i="17"/>
  <c r="V190" i="17"/>
  <c r="M190" i="17"/>
  <c r="D190" i="17"/>
  <c r="BF189" i="17"/>
  <c r="AW189" i="17"/>
  <c r="AR189" i="17"/>
  <c r="AE189" i="17"/>
  <c r="V189" i="17"/>
  <c r="M189" i="17"/>
  <c r="D189" i="17"/>
  <c r="BM188" i="17"/>
  <c r="BL188" i="17"/>
  <c r="BK188" i="17"/>
  <c r="BJ188" i="17"/>
  <c r="BI188" i="17"/>
  <c r="BH188" i="17"/>
  <c r="BG188" i="17"/>
  <c r="BE188" i="17"/>
  <c r="AT188" i="17"/>
  <c r="AO188" i="17"/>
  <c r="C188" i="17"/>
  <c r="BM187" i="17"/>
  <c r="BL187" i="17"/>
  <c r="BK187" i="17"/>
  <c r="BJ187" i="17"/>
  <c r="BI187" i="17"/>
  <c r="BH187" i="17"/>
  <c r="BG187" i="17"/>
  <c r="BE187" i="17"/>
  <c r="BD187" i="17"/>
  <c r="BC187" i="17"/>
  <c r="BB187" i="17"/>
  <c r="BA187" i="17"/>
  <c r="AZ187" i="17"/>
  <c r="AV187" i="17"/>
  <c r="AU187" i="17"/>
  <c r="AT187" i="17"/>
  <c r="AQ187" i="17"/>
  <c r="AP187" i="17"/>
  <c r="AO187" i="17"/>
  <c r="AN187" i="17"/>
  <c r="AM187" i="17"/>
  <c r="AL187" i="17"/>
  <c r="AK187" i="17"/>
  <c r="AJ187" i="17"/>
  <c r="AI187" i="17"/>
  <c r="AH187" i="17"/>
  <c r="AG187" i="17"/>
  <c r="AF187" i="17"/>
  <c r="AD187" i="17"/>
  <c r="AC187" i="17"/>
  <c r="AB187" i="17"/>
  <c r="AA187" i="17"/>
  <c r="Z187" i="17"/>
  <c r="Y187" i="17"/>
  <c r="X187" i="17"/>
  <c r="W187" i="17"/>
  <c r="U187" i="17"/>
  <c r="T187" i="17"/>
  <c r="S187" i="17"/>
  <c r="R187" i="17"/>
  <c r="Q187" i="17"/>
  <c r="P187" i="17"/>
  <c r="O187" i="17"/>
  <c r="N187" i="17"/>
  <c r="L187" i="17"/>
  <c r="K187" i="17"/>
  <c r="J187" i="17"/>
  <c r="I187" i="17"/>
  <c r="H187" i="17"/>
  <c r="G187" i="17"/>
  <c r="F187" i="17"/>
  <c r="E187" i="17"/>
  <c r="C187" i="17"/>
  <c r="BM186" i="17"/>
  <c r="BL186" i="17"/>
  <c r="BK186" i="17"/>
  <c r="BJ186" i="17"/>
  <c r="BI186" i="17"/>
  <c r="BH186" i="17"/>
  <c r="BG186" i="17"/>
  <c r="BE186" i="17"/>
  <c r="BD186" i="17"/>
  <c r="BC186" i="17"/>
  <c r="BB186" i="17"/>
  <c r="BA186" i="17"/>
  <c r="AZ186" i="17"/>
  <c r="AV186" i="17"/>
  <c r="AU186" i="17"/>
  <c r="AT186" i="17"/>
  <c r="AQ186" i="17"/>
  <c r="AP186" i="17"/>
  <c r="AO186" i="17"/>
  <c r="AN186" i="17"/>
  <c r="AM186" i="17"/>
  <c r="AL186" i="17"/>
  <c r="AK186" i="17"/>
  <c r="AJ186" i="17"/>
  <c r="AI186" i="17"/>
  <c r="AH186" i="17"/>
  <c r="AG186" i="17"/>
  <c r="AF186" i="17"/>
  <c r="AD186" i="17"/>
  <c r="AC186" i="17"/>
  <c r="AB186" i="17"/>
  <c r="AA186" i="17"/>
  <c r="Z186" i="17"/>
  <c r="Y186" i="17"/>
  <c r="X186" i="17"/>
  <c r="W186" i="17"/>
  <c r="U186" i="17"/>
  <c r="T186" i="17"/>
  <c r="S186" i="17"/>
  <c r="R186" i="17"/>
  <c r="Q186" i="17"/>
  <c r="P186" i="17"/>
  <c r="O186" i="17"/>
  <c r="N186" i="17"/>
  <c r="L186" i="17"/>
  <c r="K186" i="17"/>
  <c r="J186" i="17"/>
  <c r="I186" i="17"/>
  <c r="H186" i="17"/>
  <c r="G186" i="17"/>
  <c r="F186" i="17"/>
  <c r="E186" i="17"/>
  <c r="C186" i="17"/>
  <c r="BM185" i="17"/>
  <c r="BL185" i="17"/>
  <c r="BK185" i="17"/>
  <c r="BJ185" i="17"/>
  <c r="BI185" i="17"/>
  <c r="BH185" i="17"/>
  <c r="BG185" i="17"/>
  <c r="BE185" i="17"/>
  <c r="BD185" i="17"/>
  <c r="BC185" i="17"/>
  <c r="BB185" i="17"/>
  <c r="BA185" i="17"/>
  <c r="AZ185" i="17"/>
  <c r="AV185" i="17"/>
  <c r="AU185" i="17"/>
  <c r="AT185" i="17"/>
  <c r="AQ185" i="17"/>
  <c r="AP185" i="17"/>
  <c r="AO185" i="17"/>
  <c r="AN185" i="17"/>
  <c r="AM185" i="17"/>
  <c r="AL185" i="17"/>
  <c r="AK185" i="17"/>
  <c r="AJ185" i="17"/>
  <c r="AI185" i="17"/>
  <c r="AH185" i="17"/>
  <c r="AG185" i="17"/>
  <c r="AF185" i="17"/>
  <c r="AD185" i="17"/>
  <c r="AC185" i="17"/>
  <c r="AB185" i="17"/>
  <c r="AA185" i="17"/>
  <c r="Z185" i="17"/>
  <c r="Y185" i="17"/>
  <c r="X185" i="17"/>
  <c r="W185" i="17"/>
  <c r="U185" i="17"/>
  <c r="T185" i="17"/>
  <c r="S185" i="17"/>
  <c r="R185" i="17"/>
  <c r="Q185" i="17"/>
  <c r="P185" i="17"/>
  <c r="O185" i="17"/>
  <c r="N185" i="17"/>
  <c r="L185" i="17"/>
  <c r="K185" i="17"/>
  <c r="J185" i="17"/>
  <c r="I185" i="17"/>
  <c r="H185" i="17"/>
  <c r="G185" i="17"/>
  <c r="F185" i="17"/>
  <c r="E185" i="17"/>
  <c r="C185" i="17"/>
  <c r="BF184" i="17"/>
  <c r="AW184" i="17"/>
  <c r="AX184" i="17" s="1"/>
  <c r="AR184" i="17"/>
  <c r="AS184" i="17" s="1"/>
  <c r="AE184" i="17"/>
  <c r="V184" i="17"/>
  <c r="M184" i="17"/>
  <c r="D184" i="17"/>
  <c r="BF183" i="17"/>
  <c r="AW183" i="17"/>
  <c r="AX183" i="17" s="1"/>
  <c r="AR183" i="17"/>
  <c r="AS183" i="17" s="1"/>
  <c r="AE183" i="17"/>
  <c r="V183" i="17"/>
  <c r="M183" i="17"/>
  <c r="D183" i="17"/>
  <c r="BF182" i="17"/>
  <c r="AW182" i="17"/>
  <c r="AX182" i="17" s="1"/>
  <c r="AR182" i="17"/>
  <c r="AS182" i="17" s="1"/>
  <c r="AE182" i="17"/>
  <c r="V182" i="17"/>
  <c r="M182" i="17"/>
  <c r="D182" i="17"/>
  <c r="BF181" i="17"/>
  <c r="AW181" i="17"/>
  <c r="AX181" i="17" s="1"/>
  <c r="AR181" i="17"/>
  <c r="AS181" i="17" s="1"/>
  <c r="AE181" i="17"/>
  <c r="V181" i="17"/>
  <c r="M181" i="17"/>
  <c r="D181" i="17"/>
  <c r="BF180" i="17"/>
  <c r="AW180" i="17"/>
  <c r="AX180" i="17" s="1"/>
  <c r="AR180" i="17"/>
  <c r="AS180" i="17" s="1"/>
  <c r="AE180" i="17"/>
  <c r="V180" i="17"/>
  <c r="M180" i="17"/>
  <c r="D180" i="17"/>
  <c r="BF179" i="17"/>
  <c r="AW179" i="17"/>
  <c r="AR179" i="17"/>
  <c r="AS179" i="17" s="1"/>
  <c r="AE179" i="17"/>
  <c r="V179" i="17"/>
  <c r="M179" i="17"/>
  <c r="D179" i="17"/>
  <c r="BF178" i="17"/>
  <c r="AW178" i="17"/>
  <c r="AR178" i="17"/>
  <c r="AS178" i="17" s="1"/>
  <c r="AE178" i="17"/>
  <c r="V178" i="17"/>
  <c r="M178" i="17"/>
  <c r="D178" i="17"/>
  <c r="BF177" i="17"/>
  <c r="AW177" i="17"/>
  <c r="AX177" i="17" s="1"/>
  <c r="AR177" i="17"/>
  <c r="AS177" i="17" s="1"/>
  <c r="AE177" i="17"/>
  <c r="V177" i="17"/>
  <c r="M177" i="17"/>
  <c r="D177" i="17"/>
  <c r="BF176" i="17"/>
  <c r="AW176" i="17"/>
  <c r="AX176" i="17" s="1"/>
  <c r="AR176" i="17"/>
  <c r="AS176" i="17" s="1"/>
  <c r="AE176" i="17"/>
  <c r="V176" i="17"/>
  <c r="M176" i="17"/>
  <c r="D176" i="17"/>
  <c r="BF175" i="17"/>
  <c r="AW175" i="17"/>
  <c r="AX175" i="17" s="1"/>
  <c r="AR175" i="17"/>
  <c r="AS175" i="17" s="1"/>
  <c r="AE175" i="17"/>
  <c r="V175" i="17"/>
  <c r="M175" i="17"/>
  <c r="D175" i="17"/>
  <c r="BF174" i="17"/>
  <c r="AW174" i="17"/>
  <c r="AX174" i="17" s="1"/>
  <c r="AR174" i="17"/>
  <c r="AS174" i="17" s="1"/>
  <c r="AE174" i="17"/>
  <c r="V174" i="17"/>
  <c r="M174" i="17"/>
  <c r="D174" i="17"/>
  <c r="BF173" i="17"/>
  <c r="AW173" i="17"/>
  <c r="AR173" i="17"/>
  <c r="AS173" i="17" s="1"/>
  <c r="AE173" i="17"/>
  <c r="V173" i="17"/>
  <c r="M173" i="17"/>
  <c r="D173" i="17"/>
  <c r="BF172" i="17"/>
  <c r="AW172" i="17"/>
  <c r="AX172" i="17" s="1"/>
  <c r="AR172" i="17"/>
  <c r="AS172" i="17" s="1"/>
  <c r="AE172" i="17"/>
  <c r="V172" i="17"/>
  <c r="M172" i="17"/>
  <c r="D172" i="17"/>
  <c r="BF171" i="17"/>
  <c r="AW171" i="17"/>
  <c r="AX171" i="17" s="1"/>
  <c r="AR171" i="17"/>
  <c r="AS171" i="17" s="1"/>
  <c r="AE171" i="17"/>
  <c r="V171" i="17"/>
  <c r="M171" i="17"/>
  <c r="D171" i="17"/>
  <c r="BF170" i="17"/>
  <c r="AW170" i="17"/>
  <c r="AX170" i="17" s="1"/>
  <c r="AR170" i="17"/>
  <c r="AS170" i="17" s="1"/>
  <c r="AE170" i="17"/>
  <c r="V170" i="17"/>
  <c r="M170" i="17"/>
  <c r="D170" i="17"/>
  <c r="BF169" i="17"/>
  <c r="AW169" i="17"/>
  <c r="AR169" i="17"/>
  <c r="AS169" i="17" s="1"/>
  <c r="AE169" i="17"/>
  <c r="V169" i="17"/>
  <c r="M169" i="17"/>
  <c r="D169" i="17"/>
  <c r="BF168" i="17"/>
  <c r="AW168" i="17"/>
  <c r="AX168" i="17" s="1"/>
  <c r="AR168" i="17"/>
  <c r="AS168" i="17" s="1"/>
  <c r="AE168" i="17"/>
  <c r="V168" i="17"/>
  <c r="M168" i="17"/>
  <c r="D168" i="17"/>
  <c r="BF167" i="17"/>
  <c r="AW167" i="17"/>
  <c r="AX167" i="17" s="1"/>
  <c r="AR167" i="17"/>
  <c r="AS167" i="17" s="1"/>
  <c r="AE167" i="17"/>
  <c r="V167" i="17"/>
  <c r="M167" i="17"/>
  <c r="D167" i="17"/>
  <c r="BF166" i="17"/>
  <c r="AW166" i="17"/>
  <c r="AR166" i="17"/>
  <c r="AS166" i="17" s="1"/>
  <c r="AE166" i="17"/>
  <c r="V166" i="17"/>
  <c r="M166" i="17"/>
  <c r="D166" i="17"/>
  <c r="BF165" i="17"/>
  <c r="AW165" i="17"/>
  <c r="AX165" i="17" s="1"/>
  <c r="AR165" i="17"/>
  <c r="AS165" i="17" s="1"/>
  <c r="AE165" i="17"/>
  <c r="V165" i="17"/>
  <c r="M165" i="17"/>
  <c r="D165" i="17"/>
  <c r="BF164" i="17"/>
  <c r="AW164" i="17"/>
  <c r="AX164" i="17" s="1"/>
  <c r="AR164" i="17"/>
  <c r="AS164" i="17" s="1"/>
  <c r="AE164" i="17"/>
  <c r="V164" i="17"/>
  <c r="M164" i="17"/>
  <c r="D164" i="17"/>
  <c r="BF163" i="17"/>
  <c r="AW163" i="17"/>
  <c r="AX163" i="17" s="1"/>
  <c r="AR163" i="17"/>
  <c r="AS163" i="17" s="1"/>
  <c r="AE163" i="17"/>
  <c r="V163" i="17"/>
  <c r="M163" i="17"/>
  <c r="D163" i="17"/>
  <c r="BF162" i="17"/>
  <c r="AW162" i="17"/>
  <c r="AR162" i="17"/>
  <c r="AS162" i="17" s="1"/>
  <c r="AE162" i="17"/>
  <c r="V162" i="17"/>
  <c r="M162" i="17"/>
  <c r="D162" i="17"/>
  <c r="BF161" i="17"/>
  <c r="AX161" i="17"/>
  <c r="AW161" i="17"/>
  <c r="AR161" i="17"/>
  <c r="AS161" i="17" s="1"/>
  <c r="AE161" i="17"/>
  <c r="V161" i="17"/>
  <c r="M161" i="17"/>
  <c r="D161" i="17"/>
  <c r="BF160" i="17"/>
  <c r="AW160" i="17"/>
  <c r="AX160" i="17" s="1"/>
  <c r="AR160" i="17"/>
  <c r="AS160" i="17" s="1"/>
  <c r="AE160" i="17"/>
  <c r="V160" i="17"/>
  <c r="M160" i="17"/>
  <c r="D160" i="17"/>
  <c r="BF159" i="17"/>
  <c r="AW159" i="17"/>
  <c r="AX159" i="17" s="1"/>
  <c r="AR159" i="17"/>
  <c r="AS159" i="17" s="1"/>
  <c r="AE159" i="17"/>
  <c r="V159" i="17"/>
  <c r="M159" i="17"/>
  <c r="D159" i="17"/>
  <c r="BF158" i="17"/>
  <c r="AW158" i="17"/>
  <c r="AX158" i="17" s="1"/>
  <c r="AR158" i="17"/>
  <c r="AS158" i="17" s="1"/>
  <c r="AE158" i="17"/>
  <c r="V158" i="17"/>
  <c r="M158" i="17"/>
  <c r="D158" i="17"/>
  <c r="BF157" i="17"/>
  <c r="AW157" i="17"/>
  <c r="AX157" i="17" s="1"/>
  <c r="AR157" i="17"/>
  <c r="AS157" i="17" s="1"/>
  <c r="AE157" i="17"/>
  <c r="V157" i="17"/>
  <c r="M157" i="17"/>
  <c r="D157" i="17"/>
  <c r="BF156" i="17"/>
  <c r="AW156" i="17"/>
  <c r="AX156" i="17" s="1"/>
  <c r="AR156" i="17"/>
  <c r="AS156" i="17" s="1"/>
  <c r="AE156" i="17"/>
  <c r="V156" i="17"/>
  <c r="M156" i="17"/>
  <c r="D156" i="17"/>
  <c r="BF155" i="17"/>
  <c r="AW155" i="17"/>
  <c r="AX155" i="17" s="1"/>
  <c r="AR155" i="17"/>
  <c r="AS155" i="17" s="1"/>
  <c r="AE155" i="17"/>
  <c r="V155" i="17"/>
  <c r="M155" i="17"/>
  <c r="D155" i="17"/>
  <c r="BF154" i="17"/>
  <c r="AW154" i="17"/>
  <c r="AX154" i="17" s="1"/>
  <c r="AR154" i="17"/>
  <c r="AE154" i="17"/>
  <c r="V154" i="17"/>
  <c r="M154" i="17"/>
  <c r="D154" i="17"/>
  <c r="BM153" i="17"/>
  <c r="BL153" i="17"/>
  <c r="BK153" i="17"/>
  <c r="BJ153" i="17"/>
  <c r="BI153" i="17"/>
  <c r="BH153" i="17"/>
  <c r="BG153" i="17"/>
  <c r="BE153" i="17"/>
  <c r="AT153" i="17"/>
  <c r="AO153" i="17"/>
  <c r="C153" i="17"/>
  <c r="BM152" i="17"/>
  <c r="BL152" i="17"/>
  <c r="BK152" i="17"/>
  <c r="BJ152" i="17"/>
  <c r="BI152" i="17"/>
  <c r="BH152" i="17"/>
  <c r="BG152" i="17"/>
  <c r="BE152" i="17"/>
  <c r="BD152" i="17"/>
  <c r="BC152" i="17"/>
  <c r="BB152" i="17"/>
  <c r="BB10" i="17" s="1"/>
  <c r="BA152" i="17"/>
  <c r="AZ152" i="17"/>
  <c r="AV152" i="17"/>
  <c r="AU152" i="17"/>
  <c r="AT152" i="17"/>
  <c r="AQ152" i="17"/>
  <c r="AP152" i="17"/>
  <c r="AO152" i="17"/>
  <c r="AN152" i="17"/>
  <c r="AM152" i="17"/>
  <c r="AL152" i="17"/>
  <c r="AK152" i="17"/>
  <c r="AJ152" i="17"/>
  <c r="AI152" i="17"/>
  <c r="AH152" i="17"/>
  <c r="AG152" i="17"/>
  <c r="AF152" i="17"/>
  <c r="AD152" i="17"/>
  <c r="AC152" i="17"/>
  <c r="AB152" i="17"/>
  <c r="AA152" i="17"/>
  <c r="Z152" i="17"/>
  <c r="Y152" i="17"/>
  <c r="X152" i="17"/>
  <c r="W152" i="17"/>
  <c r="U152" i="17"/>
  <c r="T152" i="17"/>
  <c r="S152" i="17"/>
  <c r="R152" i="17"/>
  <c r="Q152" i="17"/>
  <c r="P152" i="17"/>
  <c r="O152" i="17"/>
  <c r="N152" i="17"/>
  <c r="L152" i="17"/>
  <c r="K152" i="17"/>
  <c r="J152" i="17"/>
  <c r="I152" i="17"/>
  <c r="H152" i="17"/>
  <c r="G152" i="17"/>
  <c r="F152" i="17"/>
  <c r="E152" i="17"/>
  <c r="C152" i="17"/>
  <c r="BM151" i="17"/>
  <c r="BL151" i="17"/>
  <c r="BK151" i="17"/>
  <c r="BJ151" i="17"/>
  <c r="BI151" i="17"/>
  <c r="BH151" i="17"/>
  <c r="BG151" i="17"/>
  <c r="BE151" i="17"/>
  <c r="BD151" i="17"/>
  <c r="BC151" i="17"/>
  <c r="BB151" i="17"/>
  <c r="BA151" i="17"/>
  <c r="AZ151" i="17"/>
  <c r="AV151" i="17"/>
  <c r="AU151" i="17"/>
  <c r="AT151" i="17"/>
  <c r="AQ151" i="17"/>
  <c r="AP151" i="17"/>
  <c r="AO151" i="17"/>
  <c r="AN151" i="17"/>
  <c r="AM151" i="17"/>
  <c r="AL151" i="17"/>
  <c r="AK151" i="17"/>
  <c r="AJ151" i="17"/>
  <c r="AI151" i="17"/>
  <c r="AH151" i="17"/>
  <c r="AG151" i="17"/>
  <c r="AF151" i="17"/>
  <c r="AD151" i="17"/>
  <c r="AC151" i="17"/>
  <c r="AB151" i="17"/>
  <c r="AA151" i="17"/>
  <c r="Z151" i="17"/>
  <c r="Y151" i="17"/>
  <c r="X151" i="17"/>
  <c r="W151" i="17"/>
  <c r="U151" i="17"/>
  <c r="T151" i="17"/>
  <c r="S151" i="17"/>
  <c r="R151" i="17"/>
  <c r="Q151" i="17"/>
  <c r="P151" i="17"/>
  <c r="O151" i="17"/>
  <c r="N151" i="17"/>
  <c r="L151" i="17"/>
  <c r="K151" i="17"/>
  <c r="J151" i="17"/>
  <c r="I151" i="17"/>
  <c r="H151" i="17"/>
  <c r="G151" i="17"/>
  <c r="F151" i="17"/>
  <c r="E151" i="17"/>
  <c r="C151" i="17"/>
  <c r="BM150" i="17"/>
  <c r="BL150" i="17"/>
  <c r="BK150" i="17"/>
  <c r="BJ150" i="17"/>
  <c r="BI150" i="17"/>
  <c r="BH150" i="17"/>
  <c r="BG150" i="17"/>
  <c r="BE150" i="17"/>
  <c r="BD150" i="17"/>
  <c r="BC150" i="17"/>
  <c r="BB150" i="17"/>
  <c r="BA150" i="17"/>
  <c r="AZ150" i="17"/>
  <c r="AV150" i="17"/>
  <c r="AU150" i="17"/>
  <c r="AT150" i="17"/>
  <c r="AQ150" i="17"/>
  <c r="AP150" i="17"/>
  <c r="AO150" i="17"/>
  <c r="AN150" i="17"/>
  <c r="AM150" i="17"/>
  <c r="AL150" i="17"/>
  <c r="AK150" i="17"/>
  <c r="AJ150" i="17"/>
  <c r="AI150" i="17"/>
  <c r="AH150" i="17"/>
  <c r="AG150" i="17"/>
  <c r="AF150" i="17"/>
  <c r="AD150" i="17"/>
  <c r="AC150" i="17"/>
  <c r="AB150" i="17"/>
  <c r="AA150" i="17"/>
  <c r="Z150" i="17"/>
  <c r="Y150" i="17"/>
  <c r="X150" i="17"/>
  <c r="W150" i="17"/>
  <c r="U150" i="17"/>
  <c r="T150" i="17"/>
  <c r="S150" i="17"/>
  <c r="R150" i="17"/>
  <c r="Q150" i="17"/>
  <c r="P150" i="17"/>
  <c r="O150" i="17"/>
  <c r="N150" i="17"/>
  <c r="L150" i="17"/>
  <c r="K150" i="17"/>
  <c r="J150" i="17"/>
  <c r="I150" i="17"/>
  <c r="H150" i="17"/>
  <c r="G150" i="17"/>
  <c r="F150" i="17"/>
  <c r="E150" i="17"/>
  <c r="C150" i="17"/>
  <c r="BF149" i="17"/>
  <c r="AW149" i="17"/>
  <c r="AX149" i="17" s="1"/>
  <c r="AR149" i="17"/>
  <c r="AS149" i="17" s="1"/>
  <c r="AE149" i="17"/>
  <c r="V149" i="17"/>
  <c r="M149" i="17"/>
  <c r="D149" i="17"/>
  <c r="BF148" i="17"/>
  <c r="AW148" i="17"/>
  <c r="AX148" i="17" s="1"/>
  <c r="AR148" i="17"/>
  <c r="AS148" i="17" s="1"/>
  <c r="AE148" i="17"/>
  <c r="V148" i="17"/>
  <c r="M148" i="17"/>
  <c r="D148" i="17"/>
  <c r="BF147" i="17"/>
  <c r="AW147" i="17"/>
  <c r="AX147" i="17" s="1"/>
  <c r="AR147" i="17"/>
  <c r="AS147" i="17" s="1"/>
  <c r="AE147" i="17"/>
  <c r="V147" i="17"/>
  <c r="M147" i="17"/>
  <c r="D147" i="17"/>
  <c r="BF146" i="17"/>
  <c r="AW146" i="17"/>
  <c r="AR146" i="17"/>
  <c r="AS146" i="17" s="1"/>
  <c r="AE146" i="17"/>
  <c r="V146" i="17"/>
  <c r="M146" i="17"/>
  <c r="D146" i="17"/>
  <c r="BF145" i="17"/>
  <c r="AW145" i="17"/>
  <c r="AX145" i="17" s="1"/>
  <c r="AR145" i="17"/>
  <c r="AS145" i="17" s="1"/>
  <c r="AE145" i="17"/>
  <c r="V145" i="17"/>
  <c r="M145" i="17"/>
  <c r="D145" i="17"/>
  <c r="BF144" i="17"/>
  <c r="AW144" i="17"/>
  <c r="AX144" i="17" s="1"/>
  <c r="AR144" i="17"/>
  <c r="AS144" i="17" s="1"/>
  <c r="AE144" i="17"/>
  <c r="V144" i="17"/>
  <c r="M144" i="17"/>
  <c r="D144" i="17"/>
  <c r="BF143" i="17"/>
  <c r="AW143" i="17"/>
  <c r="AX143" i="17" s="1"/>
  <c r="AR143" i="17"/>
  <c r="AS143" i="17" s="1"/>
  <c r="AE143" i="17"/>
  <c r="V143" i="17"/>
  <c r="M143" i="17"/>
  <c r="D143" i="17"/>
  <c r="BF142" i="17"/>
  <c r="AW142" i="17"/>
  <c r="AR142" i="17"/>
  <c r="AS142" i="17" s="1"/>
  <c r="AE142" i="17"/>
  <c r="V142" i="17"/>
  <c r="M142" i="17"/>
  <c r="D142" i="17"/>
  <c r="BF141" i="17"/>
  <c r="AW141" i="17"/>
  <c r="AX141" i="17" s="1"/>
  <c r="AR141" i="17"/>
  <c r="AS141" i="17" s="1"/>
  <c r="AE141" i="17"/>
  <c r="V141" i="17"/>
  <c r="M141" i="17"/>
  <c r="D141" i="17"/>
  <c r="BF140" i="17"/>
  <c r="AW140" i="17"/>
  <c r="AX140" i="17" s="1"/>
  <c r="AR140" i="17"/>
  <c r="AS140" i="17" s="1"/>
  <c r="AE140" i="17"/>
  <c r="V140" i="17"/>
  <c r="M140" i="17"/>
  <c r="D140" i="17"/>
  <c r="BF139" i="17"/>
  <c r="AW139" i="17"/>
  <c r="AR139" i="17"/>
  <c r="AS139" i="17" s="1"/>
  <c r="AE139" i="17"/>
  <c r="V139" i="17"/>
  <c r="M139" i="17"/>
  <c r="D139" i="17"/>
  <c r="BF138" i="17"/>
  <c r="AW138" i="17"/>
  <c r="AX138" i="17" s="1"/>
  <c r="AR138" i="17"/>
  <c r="AS138" i="17" s="1"/>
  <c r="AE138" i="17"/>
  <c r="V138" i="17"/>
  <c r="M138" i="17"/>
  <c r="D138" i="17"/>
  <c r="BF137" i="17"/>
  <c r="AW137" i="17"/>
  <c r="AR137" i="17"/>
  <c r="AS137" i="17" s="1"/>
  <c r="AE137" i="17"/>
  <c r="V137" i="17"/>
  <c r="M137" i="17"/>
  <c r="D137" i="17"/>
  <c r="BF136" i="17"/>
  <c r="AW136" i="17"/>
  <c r="AX136" i="17" s="1"/>
  <c r="AR136" i="17"/>
  <c r="AS136" i="17" s="1"/>
  <c r="AE136" i="17"/>
  <c r="V136" i="17"/>
  <c r="M136" i="17"/>
  <c r="D136" i="17"/>
  <c r="BF135" i="17"/>
  <c r="AW135" i="17"/>
  <c r="AX135" i="17" s="1"/>
  <c r="AR135" i="17"/>
  <c r="AS135" i="17" s="1"/>
  <c r="AE135" i="17"/>
  <c r="V135" i="17"/>
  <c r="M135" i="17"/>
  <c r="D135" i="17"/>
  <c r="BF134" i="17"/>
  <c r="AW134" i="17"/>
  <c r="AX134" i="17" s="1"/>
  <c r="AR134" i="17"/>
  <c r="AS134" i="17" s="1"/>
  <c r="AE134" i="17"/>
  <c r="V134" i="17"/>
  <c r="M134" i="17"/>
  <c r="D134" i="17"/>
  <c r="BF133" i="17"/>
  <c r="AX133" i="17"/>
  <c r="AW133" i="17"/>
  <c r="AR133" i="17"/>
  <c r="AS133" i="17" s="1"/>
  <c r="AE133" i="17"/>
  <c r="V133" i="17"/>
  <c r="M133" i="17"/>
  <c r="D133" i="17"/>
  <c r="BF132" i="17"/>
  <c r="AW132" i="17"/>
  <c r="AX132" i="17" s="1"/>
  <c r="AR132" i="17"/>
  <c r="AS132" i="17" s="1"/>
  <c r="AE132" i="17"/>
  <c r="V132" i="17"/>
  <c r="M132" i="17"/>
  <c r="D132" i="17"/>
  <c r="BF131" i="17"/>
  <c r="AW131" i="17"/>
  <c r="AR131" i="17"/>
  <c r="AS131" i="17" s="1"/>
  <c r="AE131" i="17"/>
  <c r="V131" i="17"/>
  <c r="M131" i="17"/>
  <c r="D131" i="17"/>
  <c r="BF130" i="17"/>
  <c r="AW130" i="17"/>
  <c r="AX130" i="17" s="1"/>
  <c r="AR130" i="17"/>
  <c r="AS130" i="17" s="1"/>
  <c r="AE130" i="17"/>
  <c r="V130" i="17"/>
  <c r="M130" i="17"/>
  <c r="D130" i="17"/>
  <c r="BF129" i="17"/>
  <c r="AW129" i="17"/>
  <c r="AR129" i="17"/>
  <c r="AS129" i="17" s="1"/>
  <c r="AE129" i="17"/>
  <c r="V129" i="17"/>
  <c r="M129" i="17"/>
  <c r="D129" i="17"/>
  <c r="BF128" i="17"/>
  <c r="AW128" i="17"/>
  <c r="AX128" i="17" s="1"/>
  <c r="AR128" i="17"/>
  <c r="AS128" i="17" s="1"/>
  <c r="AE128" i="17"/>
  <c r="V128" i="17"/>
  <c r="M128" i="17"/>
  <c r="D128" i="17"/>
  <c r="BF127" i="17"/>
  <c r="AW127" i="17"/>
  <c r="AX127" i="17" s="1"/>
  <c r="AR127" i="17"/>
  <c r="AS127" i="17" s="1"/>
  <c r="AE127" i="17"/>
  <c r="V127" i="17"/>
  <c r="M127" i="17"/>
  <c r="D127" i="17"/>
  <c r="BF126" i="17"/>
  <c r="AW126" i="17"/>
  <c r="AX126" i="17" s="1"/>
  <c r="AR126" i="17"/>
  <c r="AS126" i="17" s="1"/>
  <c r="AE126" i="17"/>
  <c r="V126" i="17"/>
  <c r="M126" i="17"/>
  <c r="D126" i="17"/>
  <c r="BF125" i="17"/>
  <c r="AW125" i="17"/>
  <c r="AS125" i="17"/>
  <c r="AR125" i="17"/>
  <c r="AE125" i="17"/>
  <c r="V125" i="17"/>
  <c r="M125" i="17"/>
  <c r="D125" i="17"/>
  <c r="BF124" i="17"/>
  <c r="AW124" i="17"/>
  <c r="AR124" i="17"/>
  <c r="AS124" i="17" s="1"/>
  <c r="AE124" i="17"/>
  <c r="V124" i="17"/>
  <c r="M124" i="17"/>
  <c r="D124" i="17"/>
  <c r="BF123" i="17"/>
  <c r="AX123" i="17"/>
  <c r="AW123" i="17"/>
  <c r="AR123" i="17"/>
  <c r="AS123" i="17" s="1"/>
  <c r="AE123" i="17"/>
  <c r="V123" i="17"/>
  <c r="M123" i="17"/>
  <c r="D123" i="17"/>
  <c r="BF122" i="17"/>
  <c r="AW122" i="17"/>
  <c r="AR122" i="17"/>
  <c r="AS122" i="17" s="1"/>
  <c r="AE122" i="17"/>
  <c r="V122" i="17"/>
  <c r="M122" i="17"/>
  <c r="D122" i="17"/>
  <c r="BF121" i="17"/>
  <c r="AX121" i="17"/>
  <c r="AW121" i="17"/>
  <c r="AR121" i="17"/>
  <c r="AS121" i="17" s="1"/>
  <c r="AE121" i="17"/>
  <c r="V121" i="17"/>
  <c r="M121" i="17"/>
  <c r="D121" i="17"/>
  <c r="BF120" i="17"/>
  <c r="AW120" i="17"/>
  <c r="AR120" i="17"/>
  <c r="AE120" i="17"/>
  <c r="V120" i="17"/>
  <c r="M120" i="17"/>
  <c r="D120" i="17"/>
  <c r="BM119" i="17"/>
  <c r="BL119" i="17"/>
  <c r="BK119" i="17"/>
  <c r="BJ119" i="17"/>
  <c r="BI119" i="17"/>
  <c r="BH119" i="17"/>
  <c r="BG119" i="17"/>
  <c r="BE119" i="17"/>
  <c r="AT119" i="17"/>
  <c r="AO119" i="17"/>
  <c r="C119" i="17"/>
  <c r="BM118" i="17"/>
  <c r="BL118" i="17"/>
  <c r="BK118" i="17"/>
  <c r="BJ118" i="17"/>
  <c r="BI118" i="17"/>
  <c r="BH118" i="17"/>
  <c r="BG118" i="17"/>
  <c r="BE118" i="17"/>
  <c r="BD118" i="17"/>
  <c r="BC118" i="17"/>
  <c r="BB118" i="17"/>
  <c r="BA118" i="17"/>
  <c r="AZ118" i="17"/>
  <c r="AV118" i="17"/>
  <c r="AU118" i="17"/>
  <c r="AT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D118" i="17"/>
  <c r="AC118" i="17"/>
  <c r="AB118" i="17"/>
  <c r="AA118" i="17"/>
  <c r="Z118" i="17"/>
  <c r="Y118" i="17"/>
  <c r="X118" i="17"/>
  <c r="W118" i="17"/>
  <c r="U118" i="17"/>
  <c r="T118" i="17"/>
  <c r="S118" i="17"/>
  <c r="R118" i="17"/>
  <c r="Q118" i="17"/>
  <c r="P118" i="17"/>
  <c r="O118" i="17"/>
  <c r="N118" i="17"/>
  <c r="L118" i="17"/>
  <c r="K118" i="17"/>
  <c r="J118" i="17"/>
  <c r="I118" i="17"/>
  <c r="H118" i="17"/>
  <c r="G118" i="17"/>
  <c r="F118" i="17"/>
  <c r="E118" i="17"/>
  <c r="D118" i="17"/>
  <c r="C118" i="17"/>
  <c r="BM117" i="17"/>
  <c r="BL117" i="17"/>
  <c r="BK117" i="17"/>
  <c r="BJ117" i="17"/>
  <c r="BI117" i="17"/>
  <c r="BH117" i="17"/>
  <c r="BG117" i="17"/>
  <c r="BE117" i="17"/>
  <c r="BD117" i="17"/>
  <c r="BC117" i="17"/>
  <c r="BB117" i="17"/>
  <c r="BA117" i="17"/>
  <c r="AZ117" i="17"/>
  <c r="AV117" i="17"/>
  <c r="AU117" i="17"/>
  <c r="AT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D117" i="17"/>
  <c r="AC117" i="17"/>
  <c r="AB117" i="17"/>
  <c r="AA117" i="17"/>
  <c r="Z117" i="17"/>
  <c r="Y117" i="17"/>
  <c r="X117" i="17"/>
  <c r="W117" i="17"/>
  <c r="U117" i="17"/>
  <c r="T117" i="17"/>
  <c r="S117" i="17"/>
  <c r="R117" i="17"/>
  <c r="Q117" i="17"/>
  <c r="P117" i="17"/>
  <c r="O117" i="17"/>
  <c r="N117" i="17"/>
  <c r="L117" i="17"/>
  <c r="K117" i="17"/>
  <c r="J117" i="17"/>
  <c r="I117" i="17"/>
  <c r="H117" i="17"/>
  <c r="G117" i="17"/>
  <c r="F117" i="17"/>
  <c r="E117" i="17"/>
  <c r="D117" i="17"/>
  <c r="C117" i="17"/>
  <c r="BM116" i="17"/>
  <c r="BL116" i="17"/>
  <c r="BK116" i="17"/>
  <c r="BJ116" i="17"/>
  <c r="BI116" i="17"/>
  <c r="BH116" i="17"/>
  <c r="BG116" i="17"/>
  <c r="BE116" i="17"/>
  <c r="BD116" i="17"/>
  <c r="BC116" i="17"/>
  <c r="BB116" i="17"/>
  <c r="BA116" i="17"/>
  <c r="AZ116" i="17"/>
  <c r="AV116" i="17"/>
  <c r="AU116" i="17"/>
  <c r="AT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D116" i="17"/>
  <c r="AC116" i="17"/>
  <c r="AB116" i="17"/>
  <c r="AA116" i="17"/>
  <c r="Z116" i="17"/>
  <c r="Y116" i="17"/>
  <c r="X116" i="17"/>
  <c r="W116" i="17"/>
  <c r="U116" i="17"/>
  <c r="T116" i="17"/>
  <c r="S116" i="17"/>
  <c r="R116" i="17"/>
  <c r="Q116" i="17"/>
  <c r="P116" i="17"/>
  <c r="O116" i="17"/>
  <c r="N116" i="17"/>
  <c r="L116" i="17"/>
  <c r="K116" i="17"/>
  <c r="J116" i="17"/>
  <c r="I116" i="17"/>
  <c r="H116" i="17"/>
  <c r="G116" i="17"/>
  <c r="F116" i="17"/>
  <c r="E116" i="17"/>
  <c r="D116" i="17"/>
  <c r="C116" i="17"/>
  <c r="BF115" i="17"/>
  <c r="AW115" i="17"/>
  <c r="AX115" i="17" s="1"/>
  <c r="AR115" i="17"/>
  <c r="AS115" i="17" s="1"/>
  <c r="AE115" i="17"/>
  <c r="V115" i="17"/>
  <c r="M115" i="17"/>
  <c r="BF114" i="17"/>
  <c r="AW114" i="17"/>
  <c r="AR114" i="17"/>
  <c r="AS114" i="17" s="1"/>
  <c r="AE114" i="17"/>
  <c r="V114" i="17"/>
  <c r="M114" i="17"/>
  <c r="BF113" i="17"/>
  <c r="AW113" i="17"/>
  <c r="AR113" i="17"/>
  <c r="AS113" i="17" s="1"/>
  <c r="AE113" i="17"/>
  <c r="V113" i="17"/>
  <c r="M113" i="17"/>
  <c r="BF112" i="17"/>
  <c r="AX112" i="17"/>
  <c r="AW112" i="17"/>
  <c r="AR112" i="17"/>
  <c r="AS112" i="17" s="1"/>
  <c r="AE112" i="17"/>
  <c r="V112" i="17"/>
  <c r="M112" i="17"/>
  <c r="BF111" i="17"/>
  <c r="AW111" i="17"/>
  <c r="AX111" i="17" s="1"/>
  <c r="AR111" i="17"/>
  <c r="AS111" i="17" s="1"/>
  <c r="AE111" i="17"/>
  <c r="V111" i="17"/>
  <c r="M111" i="17"/>
  <c r="BF110" i="17"/>
  <c r="AW110" i="17"/>
  <c r="AX110" i="17" s="1"/>
  <c r="AR110" i="17"/>
  <c r="AS110" i="17" s="1"/>
  <c r="AE110" i="17"/>
  <c r="V110" i="17"/>
  <c r="M110" i="17"/>
  <c r="BF109" i="17"/>
  <c r="AW109" i="17"/>
  <c r="AX109" i="17" s="1"/>
  <c r="AR109" i="17"/>
  <c r="AS109" i="17" s="1"/>
  <c r="AE109" i="17"/>
  <c r="V109" i="17"/>
  <c r="M109" i="17"/>
  <c r="BF108" i="17"/>
  <c r="AW108" i="17"/>
  <c r="AX108" i="17" s="1"/>
  <c r="AR108" i="17"/>
  <c r="AS108" i="17" s="1"/>
  <c r="AE108" i="17"/>
  <c r="V108" i="17"/>
  <c r="M108" i="17"/>
  <c r="BF107" i="17"/>
  <c r="AW107" i="17"/>
  <c r="AX107" i="17" s="1"/>
  <c r="AR107" i="17"/>
  <c r="AS107" i="17" s="1"/>
  <c r="AE107" i="17"/>
  <c r="V107" i="17"/>
  <c r="M107" i="17"/>
  <c r="BF106" i="17"/>
  <c r="AW106" i="17"/>
  <c r="AR106" i="17"/>
  <c r="AS106" i="17" s="1"/>
  <c r="AE106" i="17"/>
  <c r="V106" i="17"/>
  <c r="M106" i="17"/>
  <c r="BF105" i="17"/>
  <c r="AW105" i="17"/>
  <c r="AX105" i="17" s="1"/>
  <c r="AR105" i="17"/>
  <c r="AS105" i="17" s="1"/>
  <c r="AE105" i="17"/>
  <c r="V105" i="17"/>
  <c r="M105" i="17"/>
  <c r="BF104" i="17"/>
  <c r="AW104" i="17"/>
  <c r="AX104" i="17" s="1"/>
  <c r="AR104" i="17"/>
  <c r="AS104" i="17" s="1"/>
  <c r="AE104" i="17"/>
  <c r="V104" i="17"/>
  <c r="M104" i="17"/>
  <c r="BF103" i="17"/>
  <c r="AW103" i="17"/>
  <c r="AX103" i="17" s="1"/>
  <c r="AR103" i="17"/>
  <c r="AS103" i="17" s="1"/>
  <c r="AE103" i="17"/>
  <c r="V103" i="17"/>
  <c r="M103" i="17"/>
  <c r="BF102" i="17"/>
  <c r="AW102" i="17"/>
  <c r="AR102" i="17"/>
  <c r="AS102" i="17" s="1"/>
  <c r="AE102" i="17"/>
  <c r="V102" i="17"/>
  <c r="M102" i="17"/>
  <c r="BF101" i="17"/>
  <c r="AW101" i="17"/>
  <c r="AX101" i="17" s="1"/>
  <c r="AR101" i="17"/>
  <c r="AS101" i="17" s="1"/>
  <c r="AY101" i="17" s="1"/>
  <c r="AE101" i="17"/>
  <c r="V101" i="17"/>
  <c r="M101" i="17"/>
  <c r="BF100" i="17"/>
  <c r="AW100" i="17"/>
  <c r="AX100" i="17" s="1"/>
  <c r="AR100" i="17"/>
  <c r="AS100" i="17" s="1"/>
  <c r="AE100" i="17"/>
  <c r="V100" i="17"/>
  <c r="M100" i="17"/>
  <c r="BF99" i="17"/>
  <c r="AW99" i="17"/>
  <c r="AX99" i="17" s="1"/>
  <c r="AR99" i="17"/>
  <c r="AS99" i="17" s="1"/>
  <c r="AE99" i="17"/>
  <c r="V99" i="17"/>
  <c r="M99" i="17"/>
  <c r="BF98" i="17"/>
  <c r="AW98" i="17"/>
  <c r="AR98" i="17"/>
  <c r="AS98" i="17" s="1"/>
  <c r="AE98" i="17"/>
  <c r="V98" i="17"/>
  <c r="M98" i="17"/>
  <c r="BF97" i="17"/>
  <c r="AW97" i="17"/>
  <c r="AX97" i="17" s="1"/>
  <c r="AR97" i="17"/>
  <c r="AS97" i="17" s="1"/>
  <c r="AE97" i="17"/>
  <c r="V97" i="17"/>
  <c r="M97" i="17"/>
  <c r="BF96" i="17"/>
  <c r="AX96" i="17"/>
  <c r="AW96" i="17"/>
  <c r="AR96" i="17"/>
  <c r="AS96" i="17" s="1"/>
  <c r="AE96" i="17"/>
  <c r="V96" i="17"/>
  <c r="M96" i="17"/>
  <c r="BF95" i="17"/>
  <c r="AW95" i="17"/>
  <c r="AX95" i="17" s="1"/>
  <c r="AS95" i="17"/>
  <c r="AR95" i="17"/>
  <c r="AE95" i="17"/>
  <c r="V95" i="17"/>
  <c r="M95" i="17"/>
  <c r="BF94" i="17"/>
  <c r="AW94" i="17"/>
  <c r="AX94" i="17" s="1"/>
  <c r="AR94" i="17"/>
  <c r="AS94" i="17" s="1"/>
  <c r="AE94" i="17"/>
  <c r="V94" i="17"/>
  <c r="M94" i="17"/>
  <c r="BF93" i="17"/>
  <c r="AW93" i="17"/>
  <c r="AX93" i="17" s="1"/>
  <c r="AR93" i="17"/>
  <c r="AS93" i="17" s="1"/>
  <c r="AE93" i="17"/>
  <c r="V93" i="17"/>
  <c r="M93" i="17"/>
  <c r="BF92" i="17"/>
  <c r="AW92" i="17"/>
  <c r="AX92" i="17" s="1"/>
  <c r="AR92" i="17"/>
  <c r="AS92" i="17" s="1"/>
  <c r="AE92" i="17"/>
  <c r="V92" i="17"/>
  <c r="M92" i="17"/>
  <c r="BF91" i="17"/>
  <c r="AW91" i="17"/>
  <c r="AX91" i="17" s="1"/>
  <c r="AR91" i="17"/>
  <c r="AS91" i="17" s="1"/>
  <c r="AE91" i="17"/>
  <c r="V91" i="17"/>
  <c r="M91" i="17"/>
  <c r="BF90" i="17"/>
  <c r="AW90" i="17"/>
  <c r="AR90" i="17"/>
  <c r="AS90" i="17" s="1"/>
  <c r="AE90" i="17"/>
  <c r="V90" i="17"/>
  <c r="M90" i="17"/>
  <c r="BF89" i="17"/>
  <c r="AW89" i="17"/>
  <c r="AX89" i="17" s="1"/>
  <c r="AR89" i="17"/>
  <c r="AS89" i="17" s="1"/>
  <c r="AE89" i="17"/>
  <c r="V89" i="17"/>
  <c r="M89" i="17"/>
  <c r="BF88" i="17"/>
  <c r="AW88" i="17"/>
  <c r="AX88" i="17" s="1"/>
  <c r="AR88" i="17"/>
  <c r="AS88" i="17" s="1"/>
  <c r="AE88" i="17"/>
  <c r="V88" i="17"/>
  <c r="M88" i="17"/>
  <c r="BF87" i="17"/>
  <c r="AW87" i="17"/>
  <c r="AX87" i="17" s="1"/>
  <c r="AR87" i="17"/>
  <c r="AS87" i="17" s="1"/>
  <c r="AE87" i="17"/>
  <c r="V87" i="17"/>
  <c r="M87" i="17"/>
  <c r="BF86" i="17"/>
  <c r="AW86" i="17"/>
  <c r="AX86" i="17" s="1"/>
  <c r="AR86" i="17"/>
  <c r="AS86" i="17" s="1"/>
  <c r="AE86" i="17"/>
  <c r="V86" i="17"/>
  <c r="M86" i="17"/>
  <c r="BF85" i="17"/>
  <c r="AW85" i="17"/>
  <c r="AR85" i="17"/>
  <c r="AS85" i="17" s="1"/>
  <c r="AE85" i="17"/>
  <c r="V85" i="17"/>
  <c r="M85" i="17"/>
  <c r="BM84" i="17"/>
  <c r="BL84" i="17"/>
  <c r="BK84" i="17"/>
  <c r="BJ84" i="17"/>
  <c r="BI84" i="17"/>
  <c r="BH84" i="17"/>
  <c r="BG84" i="17"/>
  <c r="BE84" i="17"/>
  <c r="AT84" i="17"/>
  <c r="AO84" i="17"/>
  <c r="C84" i="17"/>
  <c r="BM83" i="17"/>
  <c r="BL83" i="17"/>
  <c r="BK83" i="17"/>
  <c r="BJ83" i="17"/>
  <c r="BI83" i="17"/>
  <c r="BH83" i="17"/>
  <c r="BG83" i="17"/>
  <c r="BE83" i="17"/>
  <c r="BD83" i="17"/>
  <c r="BC83" i="17"/>
  <c r="BB83" i="17"/>
  <c r="BA83" i="17"/>
  <c r="AZ83" i="17"/>
  <c r="AV83" i="17"/>
  <c r="AU83" i="17"/>
  <c r="AT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D83" i="17"/>
  <c r="AC83" i="17"/>
  <c r="AB83" i="17"/>
  <c r="AA83" i="17"/>
  <c r="Z83" i="17"/>
  <c r="Y83" i="17"/>
  <c r="X83" i="17"/>
  <c r="W83" i="17"/>
  <c r="U83" i="17"/>
  <c r="T83" i="17"/>
  <c r="S83" i="17"/>
  <c r="R83" i="17"/>
  <c r="Q83" i="17"/>
  <c r="P83" i="17"/>
  <c r="O83" i="17"/>
  <c r="N83" i="17"/>
  <c r="L83" i="17"/>
  <c r="K83" i="17"/>
  <c r="J83" i="17"/>
  <c r="I83" i="17"/>
  <c r="H83" i="17"/>
  <c r="G83" i="17"/>
  <c r="F83" i="17"/>
  <c r="E83" i="17"/>
  <c r="C83" i="17"/>
  <c r="BM82" i="17"/>
  <c r="BL82" i="17"/>
  <c r="BK82" i="17"/>
  <c r="BJ82" i="17"/>
  <c r="BI82" i="17"/>
  <c r="BH82" i="17"/>
  <c r="BG82" i="17"/>
  <c r="BE82" i="17"/>
  <c r="BD82" i="17"/>
  <c r="BC82" i="17"/>
  <c r="BB82" i="17"/>
  <c r="BA82" i="17"/>
  <c r="AZ82" i="17"/>
  <c r="AV82" i="17"/>
  <c r="AU82" i="17"/>
  <c r="AT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D82" i="17"/>
  <c r="AC82" i="17"/>
  <c r="AB82" i="17"/>
  <c r="AA82" i="17"/>
  <c r="Z82" i="17"/>
  <c r="Y82" i="17"/>
  <c r="X82" i="17"/>
  <c r="W82" i="17"/>
  <c r="U82" i="17"/>
  <c r="T82" i="17"/>
  <c r="S82" i="17"/>
  <c r="R82" i="17"/>
  <c r="Q82" i="17"/>
  <c r="P82" i="17"/>
  <c r="O82" i="17"/>
  <c r="N82" i="17"/>
  <c r="L82" i="17"/>
  <c r="K82" i="17"/>
  <c r="J82" i="17"/>
  <c r="I82" i="17"/>
  <c r="H82" i="17"/>
  <c r="G82" i="17"/>
  <c r="F82" i="17"/>
  <c r="E82" i="17"/>
  <c r="C82" i="17"/>
  <c r="BM81" i="17"/>
  <c r="BL81" i="17"/>
  <c r="BK81" i="17"/>
  <c r="BJ81" i="17"/>
  <c r="BI81" i="17"/>
  <c r="BH81" i="17"/>
  <c r="BG81" i="17"/>
  <c r="BE81" i="17"/>
  <c r="BD81" i="17"/>
  <c r="BC81" i="17"/>
  <c r="BB81" i="17"/>
  <c r="BA81" i="17"/>
  <c r="AZ81" i="17"/>
  <c r="AV81" i="17"/>
  <c r="AU81" i="17"/>
  <c r="AT81" i="17"/>
  <c r="AQ81" i="17"/>
  <c r="AP81" i="17"/>
  <c r="AO81" i="17"/>
  <c r="AN81" i="17"/>
  <c r="AM81" i="17"/>
  <c r="AL81" i="17"/>
  <c r="AK81" i="17"/>
  <c r="AJ81" i="17"/>
  <c r="AI81" i="17"/>
  <c r="AH81" i="17"/>
  <c r="AG81" i="17"/>
  <c r="AF81" i="17"/>
  <c r="AD81" i="17"/>
  <c r="AC81" i="17"/>
  <c r="AB81" i="17"/>
  <c r="AA81" i="17"/>
  <c r="Z81" i="17"/>
  <c r="Y81" i="17"/>
  <c r="X81" i="17"/>
  <c r="W81" i="17"/>
  <c r="U81" i="17"/>
  <c r="T81" i="17"/>
  <c r="S81" i="17"/>
  <c r="R81" i="17"/>
  <c r="Q81" i="17"/>
  <c r="P81" i="17"/>
  <c r="O81" i="17"/>
  <c r="N81" i="17"/>
  <c r="L81" i="17"/>
  <c r="K81" i="17"/>
  <c r="J81" i="17"/>
  <c r="I81" i="17"/>
  <c r="H81" i="17"/>
  <c r="G81" i="17"/>
  <c r="F81" i="17"/>
  <c r="E81" i="17"/>
  <c r="C81" i="17"/>
  <c r="BF80" i="17"/>
  <c r="AW80" i="17"/>
  <c r="AX80" i="17" s="1"/>
  <c r="AR80" i="17"/>
  <c r="AS80" i="17" s="1"/>
  <c r="AE80" i="17"/>
  <c r="V80" i="17"/>
  <c r="M80" i="17"/>
  <c r="D80" i="17"/>
  <c r="BF79" i="17"/>
  <c r="AW79" i="17"/>
  <c r="AX79" i="17" s="1"/>
  <c r="AR79" i="17"/>
  <c r="AS79" i="17" s="1"/>
  <c r="AY79" i="17" s="1"/>
  <c r="AE79" i="17"/>
  <c r="V79" i="17"/>
  <c r="M79" i="17"/>
  <c r="D79" i="17"/>
  <c r="BF78" i="17"/>
  <c r="AW78" i="17"/>
  <c r="AR78" i="17"/>
  <c r="AS78" i="17" s="1"/>
  <c r="AE78" i="17"/>
  <c r="V78" i="17"/>
  <c r="M78" i="17"/>
  <c r="D78" i="17"/>
  <c r="BF77" i="17"/>
  <c r="AW77" i="17"/>
  <c r="AX77" i="17" s="1"/>
  <c r="AR77" i="17"/>
  <c r="AS77" i="17" s="1"/>
  <c r="AE77" i="17"/>
  <c r="V77" i="17"/>
  <c r="M77" i="17"/>
  <c r="D77" i="17"/>
  <c r="BF76" i="17"/>
  <c r="AW76" i="17"/>
  <c r="AR76" i="17"/>
  <c r="AS76" i="17" s="1"/>
  <c r="AE76" i="17"/>
  <c r="V76" i="17"/>
  <c r="M76" i="17"/>
  <c r="D76" i="17"/>
  <c r="BF75" i="17"/>
  <c r="AW75" i="17"/>
  <c r="AX75" i="17" s="1"/>
  <c r="AR75" i="17"/>
  <c r="AS75" i="17" s="1"/>
  <c r="AE75" i="17"/>
  <c r="V75" i="17"/>
  <c r="M75" i="17"/>
  <c r="D75" i="17"/>
  <c r="BF74" i="17"/>
  <c r="AW74" i="17"/>
  <c r="AX74" i="17" s="1"/>
  <c r="AR74" i="17"/>
  <c r="AS74" i="17" s="1"/>
  <c r="AE74" i="17"/>
  <c r="V74" i="17"/>
  <c r="M74" i="17"/>
  <c r="D74" i="17"/>
  <c r="BF73" i="17"/>
  <c r="AW73" i="17"/>
  <c r="AR73" i="17"/>
  <c r="AS73" i="17" s="1"/>
  <c r="AE73" i="17"/>
  <c r="V73" i="17"/>
  <c r="M73" i="17"/>
  <c r="D73" i="17"/>
  <c r="BF72" i="17"/>
  <c r="AW72" i="17"/>
  <c r="AR72" i="17"/>
  <c r="AS72" i="17" s="1"/>
  <c r="AE72" i="17"/>
  <c r="V72" i="17"/>
  <c r="M72" i="17"/>
  <c r="D72" i="17"/>
  <c r="BF71" i="17"/>
  <c r="AW71" i="17"/>
  <c r="AX71" i="17" s="1"/>
  <c r="AR71" i="17"/>
  <c r="AS71" i="17" s="1"/>
  <c r="AY71" i="17" s="1"/>
  <c r="AE71" i="17"/>
  <c r="V71" i="17"/>
  <c r="M71" i="17"/>
  <c r="D71" i="17"/>
  <c r="BF70" i="17"/>
  <c r="AW70" i="17"/>
  <c r="AX70" i="17" s="1"/>
  <c r="AR70" i="17"/>
  <c r="AS70" i="17" s="1"/>
  <c r="AE70" i="17"/>
  <c r="V70" i="17"/>
  <c r="M70" i="17"/>
  <c r="D70" i="17"/>
  <c r="BF69" i="17"/>
  <c r="AW69" i="17"/>
  <c r="AR69" i="17"/>
  <c r="AS69" i="17" s="1"/>
  <c r="AE69" i="17"/>
  <c r="V69" i="17"/>
  <c r="M69" i="17"/>
  <c r="D69" i="17"/>
  <c r="BF68" i="17"/>
  <c r="AW68" i="17"/>
  <c r="AR68" i="17"/>
  <c r="AS68" i="17" s="1"/>
  <c r="AE68" i="17"/>
  <c r="V68" i="17"/>
  <c r="M68" i="17"/>
  <c r="D68" i="17"/>
  <c r="BF67" i="17"/>
  <c r="AW67" i="17"/>
  <c r="AX67" i="17" s="1"/>
  <c r="AR67" i="17"/>
  <c r="AS67" i="17" s="1"/>
  <c r="AE67" i="17"/>
  <c r="V67" i="17"/>
  <c r="M67" i="17"/>
  <c r="D67" i="17"/>
  <c r="BF66" i="17"/>
  <c r="AW66" i="17"/>
  <c r="AX66" i="17" s="1"/>
  <c r="AR66" i="17"/>
  <c r="AS66" i="17" s="1"/>
  <c r="AE66" i="17"/>
  <c r="V66" i="17"/>
  <c r="M66" i="17"/>
  <c r="D66" i="17"/>
  <c r="BF65" i="17"/>
  <c r="AW65" i="17"/>
  <c r="AR65" i="17"/>
  <c r="AS65" i="17" s="1"/>
  <c r="AE65" i="17"/>
  <c r="V65" i="17"/>
  <c r="M65" i="17"/>
  <c r="D65" i="17"/>
  <c r="BF64" i="17"/>
  <c r="AW64" i="17"/>
  <c r="AR64" i="17"/>
  <c r="AS64" i="17" s="1"/>
  <c r="AE64" i="17"/>
  <c r="V64" i="17"/>
  <c r="M64" i="17"/>
  <c r="D64" i="17"/>
  <c r="BF63" i="17"/>
  <c r="AW63" i="17"/>
  <c r="AX63" i="17" s="1"/>
  <c r="AR63" i="17"/>
  <c r="AS63" i="17" s="1"/>
  <c r="AY63" i="17" s="1"/>
  <c r="AE63" i="17"/>
  <c r="V63" i="17"/>
  <c r="M63" i="17"/>
  <c r="D63" i="17"/>
  <c r="BF62" i="17"/>
  <c r="AW62" i="17"/>
  <c r="AR62" i="17"/>
  <c r="AS62" i="17" s="1"/>
  <c r="AE62" i="17"/>
  <c r="V62" i="17"/>
  <c r="M62" i="17"/>
  <c r="D62" i="17"/>
  <c r="BF61" i="17"/>
  <c r="AW61" i="17"/>
  <c r="AX61" i="17" s="1"/>
  <c r="AR61" i="17"/>
  <c r="AS61" i="17" s="1"/>
  <c r="AE61" i="17"/>
  <c r="V61" i="17"/>
  <c r="M61" i="17"/>
  <c r="D61" i="17"/>
  <c r="BF60" i="17"/>
  <c r="AW60" i="17"/>
  <c r="AX60" i="17" s="1"/>
  <c r="AR60" i="17"/>
  <c r="AS60" i="17" s="1"/>
  <c r="AE60" i="17"/>
  <c r="V60" i="17"/>
  <c r="M60" i="17"/>
  <c r="D60" i="17"/>
  <c r="BF59" i="17"/>
  <c r="AW59" i="17"/>
  <c r="AR59" i="17"/>
  <c r="AS59" i="17" s="1"/>
  <c r="AE59" i="17"/>
  <c r="V59" i="17"/>
  <c r="M59" i="17"/>
  <c r="D59" i="17"/>
  <c r="BF58" i="17"/>
  <c r="AW58" i="17"/>
  <c r="AR58" i="17"/>
  <c r="AS58" i="17" s="1"/>
  <c r="AE58" i="17"/>
  <c r="V58" i="17"/>
  <c r="M58" i="17"/>
  <c r="D58" i="17"/>
  <c r="BF57" i="17"/>
  <c r="AW57" i="17"/>
  <c r="AX57" i="17" s="1"/>
  <c r="AR57" i="17"/>
  <c r="AS57" i="17" s="1"/>
  <c r="AE57" i="17"/>
  <c r="V57" i="17"/>
  <c r="M57" i="17"/>
  <c r="D57" i="17"/>
  <c r="BF56" i="17"/>
  <c r="AW56" i="17"/>
  <c r="AX56" i="17" s="1"/>
  <c r="AR56" i="17"/>
  <c r="AS56" i="17" s="1"/>
  <c r="AE56" i="17"/>
  <c r="V56" i="17"/>
  <c r="M56" i="17"/>
  <c r="D56" i="17"/>
  <c r="BF55" i="17"/>
  <c r="AW55" i="17"/>
  <c r="AX55" i="17" s="1"/>
  <c r="AS55" i="17"/>
  <c r="AR55" i="17"/>
  <c r="AE55" i="17"/>
  <c r="V55" i="17"/>
  <c r="M55" i="17"/>
  <c r="D55" i="17"/>
  <c r="BF54" i="17"/>
  <c r="AW54" i="17"/>
  <c r="AR54" i="17"/>
  <c r="AS54" i="17" s="1"/>
  <c r="AE54" i="17"/>
  <c r="V54" i="17"/>
  <c r="M54" i="17"/>
  <c r="D54" i="17"/>
  <c r="BF53" i="17"/>
  <c r="AW53" i="17"/>
  <c r="AR53" i="17"/>
  <c r="AS53" i="17" s="1"/>
  <c r="AE53" i="17"/>
  <c r="V53" i="17"/>
  <c r="M53" i="17"/>
  <c r="D53" i="17"/>
  <c r="BF52" i="17"/>
  <c r="AW52" i="17"/>
  <c r="AR52" i="17"/>
  <c r="AS52" i="17" s="1"/>
  <c r="AE52" i="17"/>
  <c r="V52" i="17"/>
  <c r="M52" i="17"/>
  <c r="D52" i="17"/>
  <c r="BM51" i="17"/>
  <c r="BL51" i="17"/>
  <c r="BK51" i="17"/>
  <c r="BJ51" i="17"/>
  <c r="BI51" i="17"/>
  <c r="BH51" i="17"/>
  <c r="BG51" i="17"/>
  <c r="BE51" i="17"/>
  <c r="AT51" i="17"/>
  <c r="AO51" i="17"/>
  <c r="C51" i="17"/>
  <c r="BM50" i="17"/>
  <c r="BL50" i="17"/>
  <c r="BL8" i="17" s="1"/>
  <c r="BK50" i="17"/>
  <c r="BK11" i="17" s="1"/>
  <c r="BJ50" i="17"/>
  <c r="BI50" i="17"/>
  <c r="BH50" i="17"/>
  <c r="BH9" i="17" s="1"/>
  <c r="BG50" i="17"/>
  <c r="BE50" i="17"/>
  <c r="BD50" i="17"/>
  <c r="BC50" i="17"/>
  <c r="BB50" i="17"/>
  <c r="BA50" i="17"/>
  <c r="AZ50" i="17"/>
  <c r="AV50" i="17"/>
  <c r="AU50" i="17"/>
  <c r="AT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D50" i="17"/>
  <c r="AC50" i="17"/>
  <c r="AB50" i="17"/>
  <c r="AA50" i="17"/>
  <c r="Z50" i="17"/>
  <c r="Y50" i="17"/>
  <c r="X50" i="17"/>
  <c r="W50" i="17"/>
  <c r="U50" i="17"/>
  <c r="T50" i="17"/>
  <c r="S50" i="17"/>
  <c r="R50" i="17"/>
  <c r="Q50" i="17"/>
  <c r="P50" i="17"/>
  <c r="O50" i="17"/>
  <c r="N50" i="17"/>
  <c r="L50" i="17"/>
  <c r="K50" i="17"/>
  <c r="J50" i="17"/>
  <c r="I50" i="17"/>
  <c r="H50" i="17"/>
  <c r="G50" i="17"/>
  <c r="F50" i="17"/>
  <c r="E50" i="17"/>
  <c r="C50" i="17"/>
  <c r="BM49" i="17"/>
  <c r="BL49" i="17"/>
  <c r="BK49" i="17"/>
  <c r="BJ49" i="17"/>
  <c r="BI49" i="17"/>
  <c r="BH49" i="17"/>
  <c r="BG49" i="17"/>
  <c r="BE49" i="17"/>
  <c r="BD49" i="17"/>
  <c r="BC49" i="17"/>
  <c r="BB49" i="17"/>
  <c r="BA49" i="17"/>
  <c r="AZ49" i="17"/>
  <c r="AV49" i="17"/>
  <c r="AV8" i="17" s="1"/>
  <c r="AU49" i="17"/>
  <c r="AT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D49" i="17"/>
  <c r="AC49" i="17"/>
  <c r="AB49" i="17"/>
  <c r="AA49" i="17"/>
  <c r="Z49" i="17"/>
  <c r="Y49" i="17"/>
  <c r="X49" i="17"/>
  <c r="W49" i="17"/>
  <c r="U49" i="17"/>
  <c r="T49" i="17"/>
  <c r="S49" i="17"/>
  <c r="R49" i="17"/>
  <c r="Q49" i="17"/>
  <c r="P49" i="17"/>
  <c r="O49" i="17"/>
  <c r="N49" i="17"/>
  <c r="L49" i="17"/>
  <c r="K49" i="17"/>
  <c r="J49" i="17"/>
  <c r="I49" i="17"/>
  <c r="H49" i="17"/>
  <c r="G49" i="17"/>
  <c r="F49" i="17"/>
  <c r="E49" i="17"/>
  <c r="C49" i="17"/>
  <c r="BM48" i="17"/>
  <c r="BL48" i="17"/>
  <c r="BK48" i="17"/>
  <c r="BK8" i="17" s="1"/>
  <c r="BJ48" i="17"/>
  <c r="BJ8" i="17" s="1"/>
  <c r="BI48" i="17"/>
  <c r="BH48" i="17"/>
  <c r="BG48" i="17"/>
  <c r="BE48" i="17"/>
  <c r="BD48" i="17"/>
  <c r="BC48" i="17"/>
  <c r="BB48" i="17"/>
  <c r="BA48" i="17"/>
  <c r="AZ48" i="17"/>
  <c r="AV48" i="17"/>
  <c r="AU48" i="17"/>
  <c r="AT48" i="17"/>
  <c r="AQ48" i="17"/>
  <c r="AP48" i="17"/>
  <c r="AO48" i="17"/>
  <c r="AN48" i="17"/>
  <c r="AM48" i="17"/>
  <c r="AL48" i="17"/>
  <c r="AK48" i="17"/>
  <c r="AJ48" i="17"/>
  <c r="AJ9" i="17" s="1"/>
  <c r="AI48" i="17"/>
  <c r="AH48" i="17"/>
  <c r="AG48" i="17"/>
  <c r="AG9" i="17" s="1"/>
  <c r="AF48" i="17"/>
  <c r="AD48" i="17"/>
  <c r="AC48" i="17"/>
  <c r="AB48" i="17"/>
  <c r="AA48" i="17"/>
  <c r="Z48" i="17"/>
  <c r="Y48" i="17"/>
  <c r="X48" i="17"/>
  <c r="W48" i="17"/>
  <c r="U48" i="17"/>
  <c r="T48" i="17"/>
  <c r="S48" i="17"/>
  <c r="S8" i="17" s="1"/>
  <c r="R48" i="17"/>
  <c r="Q48" i="17"/>
  <c r="Q8" i="17" s="1"/>
  <c r="P48" i="17"/>
  <c r="O48" i="17"/>
  <c r="N48" i="17"/>
  <c r="L48" i="17"/>
  <c r="K48" i="17"/>
  <c r="J48" i="17"/>
  <c r="I48" i="17"/>
  <c r="H48" i="17"/>
  <c r="G48" i="17"/>
  <c r="F48" i="17"/>
  <c r="E48" i="17"/>
  <c r="C48" i="17"/>
  <c r="BF47" i="17"/>
  <c r="AW47" i="17"/>
  <c r="AX47" i="17" s="1"/>
  <c r="AR47" i="17"/>
  <c r="AS47" i="17" s="1"/>
  <c r="AE47" i="17"/>
  <c r="V47" i="17"/>
  <c r="M47" i="17"/>
  <c r="D47" i="17"/>
  <c r="BF46" i="17"/>
  <c r="AW46" i="17"/>
  <c r="AR46" i="17"/>
  <c r="AS46" i="17" s="1"/>
  <c r="AE46" i="17"/>
  <c r="V46" i="17"/>
  <c r="M46" i="17"/>
  <c r="D46" i="17"/>
  <c r="BF45" i="17"/>
  <c r="AW45" i="17"/>
  <c r="AX45" i="17" s="1"/>
  <c r="AR45" i="17"/>
  <c r="AS45" i="17" s="1"/>
  <c r="AE45" i="17"/>
  <c r="V45" i="17"/>
  <c r="M45" i="17"/>
  <c r="D45" i="17"/>
  <c r="BF44" i="17"/>
  <c r="AW44" i="17"/>
  <c r="AR44" i="17"/>
  <c r="AS44" i="17" s="1"/>
  <c r="AE44" i="17"/>
  <c r="V44" i="17"/>
  <c r="M44" i="17"/>
  <c r="D44" i="17"/>
  <c r="BF43" i="17"/>
  <c r="AW43" i="17"/>
  <c r="AX43" i="17" s="1"/>
  <c r="AR43" i="17"/>
  <c r="AS43" i="17" s="1"/>
  <c r="AE43" i="17"/>
  <c r="V43" i="17"/>
  <c r="M43" i="17"/>
  <c r="D43" i="17"/>
  <c r="BF42" i="17"/>
  <c r="AW42" i="17"/>
  <c r="AR42" i="17"/>
  <c r="AS42" i="17" s="1"/>
  <c r="AE42" i="17"/>
  <c r="V42" i="17"/>
  <c r="M42" i="17"/>
  <c r="D42" i="17"/>
  <c r="BF41" i="17"/>
  <c r="AW41" i="17"/>
  <c r="AX41" i="17" s="1"/>
  <c r="AR41" i="17"/>
  <c r="AS41" i="17" s="1"/>
  <c r="AE41" i="17"/>
  <c r="V41" i="17"/>
  <c r="M41" i="17"/>
  <c r="D41" i="17"/>
  <c r="BF40" i="17"/>
  <c r="AW40" i="17"/>
  <c r="AR40" i="17"/>
  <c r="AS40" i="17" s="1"/>
  <c r="AE40" i="17"/>
  <c r="V40" i="17"/>
  <c r="M40" i="17"/>
  <c r="D40" i="17"/>
  <c r="BF39" i="17"/>
  <c r="AW39" i="17"/>
  <c r="AX39" i="17" s="1"/>
  <c r="AR39" i="17"/>
  <c r="AS39" i="17" s="1"/>
  <c r="AE39" i="17"/>
  <c r="V39" i="17"/>
  <c r="M39" i="17"/>
  <c r="D39" i="17"/>
  <c r="BF38" i="17"/>
  <c r="AW38" i="17"/>
  <c r="AR38" i="17"/>
  <c r="AS38" i="17" s="1"/>
  <c r="AE38" i="17"/>
  <c r="V38" i="17"/>
  <c r="M38" i="17"/>
  <c r="D38" i="17"/>
  <c r="BF37" i="17"/>
  <c r="AW37" i="17"/>
  <c r="AX37" i="17" s="1"/>
  <c r="AR37" i="17"/>
  <c r="AS37" i="17" s="1"/>
  <c r="AE37" i="17"/>
  <c r="V37" i="17"/>
  <c r="M37" i="17"/>
  <c r="D37" i="17"/>
  <c r="BF36" i="17"/>
  <c r="AW36" i="17"/>
  <c r="AR36" i="17"/>
  <c r="AS36" i="17" s="1"/>
  <c r="AE36" i="17"/>
  <c r="V36" i="17"/>
  <c r="M36" i="17"/>
  <c r="D36" i="17"/>
  <c r="BF35" i="17"/>
  <c r="AW35" i="17"/>
  <c r="AX35" i="17" s="1"/>
  <c r="AR35" i="17"/>
  <c r="AS35" i="17" s="1"/>
  <c r="AE35" i="17"/>
  <c r="V35" i="17"/>
  <c r="M35" i="17"/>
  <c r="D35" i="17"/>
  <c r="BF34" i="17"/>
  <c r="AW34" i="17"/>
  <c r="AR34" i="17"/>
  <c r="AS34" i="17" s="1"/>
  <c r="AE34" i="17"/>
  <c r="V34" i="17"/>
  <c r="M34" i="17"/>
  <c r="D34" i="17"/>
  <c r="BF33" i="17"/>
  <c r="AW33" i="17"/>
  <c r="AX33" i="17" s="1"/>
  <c r="AR33" i="17"/>
  <c r="AS33" i="17" s="1"/>
  <c r="AE33" i="17"/>
  <c r="V33" i="17"/>
  <c r="M33" i="17"/>
  <c r="D33" i="17"/>
  <c r="BF32" i="17"/>
  <c r="AW32" i="17"/>
  <c r="AR32" i="17"/>
  <c r="AS32" i="17" s="1"/>
  <c r="AE32" i="17"/>
  <c r="V32" i="17"/>
  <c r="M32" i="17"/>
  <c r="D32" i="17"/>
  <c r="BF31" i="17"/>
  <c r="AW31" i="17"/>
  <c r="AX31" i="17" s="1"/>
  <c r="AR31" i="17"/>
  <c r="AS31" i="17" s="1"/>
  <c r="AE31" i="17"/>
  <c r="V31" i="17"/>
  <c r="M31" i="17"/>
  <c r="D31" i="17"/>
  <c r="BF30" i="17"/>
  <c r="AW30" i="17"/>
  <c r="AR30" i="17"/>
  <c r="AS30" i="17" s="1"/>
  <c r="AE30" i="17"/>
  <c r="V30" i="17"/>
  <c r="M30" i="17"/>
  <c r="D30" i="17"/>
  <c r="BF29" i="17"/>
  <c r="AW29" i="17"/>
  <c r="AX29" i="17" s="1"/>
  <c r="AR29" i="17"/>
  <c r="AS29" i="17" s="1"/>
  <c r="AE29" i="17"/>
  <c r="V29" i="17"/>
  <c r="M29" i="17"/>
  <c r="D29" i="17"/>
  <c r="BF28" i="17"/>
  <c r="AW28" i="17"/>
  <c r="AR28" i="17"/>
  <c r="AS28" i="17" s="1"/>
  <c r="AE28" i="17"/>
  <c r="V28" i="17"/>
  <c r="M28" i="17"/>
  <c r="D28" i="17"/>
  <c r="BF27" i="17"/>
  <c r="AW27" i="17"/>
  <c r="AX27" i="17" s="1"/>
  <c r="AR27" i="17"/>
  <c r="AS27" i="17" s="1"/>
  <c r="AE27" i="17"/>
  <c r="V27" i="17"/>
  <c r="M27" i="17"/>
  <c r="D27" i="17"/>
  <c r="BF26" i="17"/>
  <c r="AW26" i="17"/>
  <c r="AR26" i="17"/>
  <c r="AS26" i="17" s="1"/>
  <c r="AE26" i="17"/>
  <c r="V26" i="17"/>
  <c r="M26" i="17"/>
  <c r="D26" i="17"/>
  <c r="BF25" i="17"/>
  <c r="AW25" i="17"/>
  <c r="AX25" i="17" s="1"/>
  <c r="AR25" i="17"/>
  <c r="AS25" i="17" s="1"/>
  <c r="AE25" i="17"/>
  <c r="V25" i="17"/>
  <c r="M25" i="17"/>
  <c r="D25" i="17"/>
  <c r="BF24" i="17"/>
  <c r="AW24" i="17"/>
  <c r="AR24" i="17"/>
  <c r="AS24" i="17" s="1"/>
  <c r="AE24" i="17"/>
  <c r="V24" i="17"/>
  <c r="M24" i="17"/>
  <c r="D24" i="17"/>
  <c r="BF23" i="17"/>
  <c r="AW23" i="17"/>
  <c r="AX23" i="17" s="1"/>
  <c r="AR23" i="17"/>
  <c r="AS23" i="17" s="1"/>
  <c r="AE23" i="17"/>
  <c r="V23" i="17"/>
  <c r="M23" i="17"/>
  <c r="D23" i="17"/>
  <c r="BF22" i="17"/>
  <c r="AW22" i="17"/>
  <c r="AR22" i="17"/>
  <c r="AS22" i="17" s="1"/>
  <c r="AE22" i="17"/>
  <c r="V22" i="17"/>
  <c r="M22" i="17"/>
  <c r="D22" i="17"/>
  <c r="BF21" i="17"/>
  <c r="AW21" i="17"/>
  <c r="AX21" i="17" s="1"/>
  <c r="AS21" i="17"/>
  <c r="AR21" i="17"/>
  <c r="AE21" i="17"/>
  <c r="V21" i="17"/>
  <c r="M21" i="17"/>
  <c r="D21" i="17"/>
  <c r="BF20" i="17"/>
  <c r="AW20" i="17"/>
  <c r="AR20" i="17"/>
  <c r="AS20" i="17" s="1"/>
  <c r="AE20" i="17"/>
  <c r="V20" i="17"/>
  <c r="M20" i="17"/>
  <c r="D20" i="17"/>
  <c r="BF19" i="17"/>
  <c r="AW19" i="17"/>
  <c r="AX19" i="17" s="1"/>
  <c r="AR19" i="17"/>
  <c r="AS19" i="17" s="1"/>
  <c r="AE19" i="17"/>
  <c r="V19" i="17"/>
  <c r="M19" i="17"/>
  <c r="D19" i="17"/>
  <c r="BF18" i="17"/>
  <c r="AW18" i="17"/>
  <c r="AR18" i="17"/>
  <c r="AS18" i="17" s="1"/>
  <c r="AE18" i="17"/>
  <c r="V18" i="17"/>
  <c r="M18" i="17"/>
  <c r="D18" i="17"/>
  <c r="B18" i="17"/>
  <c r="B19" i="17" s="1"/>
  <c r="A19" i="17" s="1"/>
  <c r="BF17" i="17"/>
  <c r="AW17" i="17"/>
  <c r="AX17" i="17" s="1"/>
  <c r="AR17" i="17"/>
  <c r="AE17" i="17"/>
  <c r="V17" i="17"/>
  <c r="M17" i="17"/>
  <c r="D17" i="17"/>
  <c r="A17" i="17"/>
  <c r="X10" i="17"/>
  <c r="BK9" i="17"/>
  <c r="AO9" i="17"/>
  <c r="BM430" i="16"/>
  <c r="BL430" i="16"/>
  <c r="BK430" i="16"/>
  <c r="BJ430" i="16"/>
  <c r="BI430" i="16"/>
  <c r="BH430" i="16"/>
  <c r="BG430" i="16"/>
  <c r="BE430" i="16"/>
  <c r="AT430" i="16"/>
  <c r="AO430" i="16"/>
  <c r="C430" i="16"/>
  <c r="BM429" i="16"/>
  <c r="BL429" i="16"/>
  <c r="BK429" i="16"/>
  <c r="BJ429" i="16"/>
  <c r="BI429" i="16"/>
  <c r="BH429" i="16"/>
  <c r="BG429" i="16"/>
  <c r="BE429" i="16"/>
  <c r="BD429" i="16"/>
  <c r="BC429" i="16"/>
  <c r="BB429" i="16"/>
  <c r="BA429" i="16"/>
  <c r="AZ429" i="16"/>
  <c r="AV429" i="16"/>
  <c r="AU429" i="16"/>
  <c r="AT429" i="16"/>
  <c r="AQ429" i="16"/>
  <c r="AP429" i="16"/>
  <c r="AO429" i="16"/>
  <c r="AN429" i="16"/>
  <c r="AM429" i="16"/>
  <c r="AL429" i="16"/>
  <c r="AK429" i="16"/>
  <c r="AJ429" i="16"/>
  <c r="AI429" i="16"/>
  <c r="AH429" i="16"/>
  <c r="AG429" i="16"/>
  <c r="AF429" i="16"/>
  <c r="AD429" i="16"/>
  <c r="AC429" i="16"/>
  <c r="AB429" i="16"/>
  <c r="AA429" i="16"/>
  <c r="Z429" i="16"/>
  <c r="Y429" i="16"/>
  <c r="X429" i="16"/>
  <c r="W429" i="16"/>
  <c r="U429" i="16"/>
  <c r="T429" i="16"/>
  <c r="S429" i="16"/>
  <c r="R429" i="16"/>
  <c r="Q429" i="16"/>
  <c r="P429" i="16"/>
  <c r="O429" i="16"/>
  <c r="N429" i="16"/>
  <c r="L429" i="16"/>
  <c r="K429" i="16"/>
  <c r="J429" i="16"/>
  <c r="I429" i="16"/>
  <c r="H429" i="16"/>
  <c r="G429" i="16"/>
  <c r="F429" i="16"/>
  <c r="E429" i="16"/>
  <c r="C429" i="16"/>
  <c r="BM428" i="16"/>
  <c r="BL428" i="16"/>
  <c r="BK428" i="16"/>
  <c r="BJ428" i="16"/>
  <c r="BI428" i="16"/>
  <c r="BH428" i="16"/>
  <c r="BG428" i="16"/>
  <c r="BE428" i="16"/>
  <c r="BD428" i="16"/>
  <c r="BC428" i="16"/>
  <c r="BB428" i="16"/>
  <c r="BA428" i="16"/>
  <c r="AZ428" i="16"/>
  <c r="AV428" i="16"/>
  <c r="AU428" i="16"/>
  <c r="AT428" i="16"/>
  <c r="AQ428" i="16"/>
  <c r="AP428" i="16"/>
  <c r="AO428" i="16"/>
  <c r="AN428" i="16"/>
  <c r="AM428" i="16"/>
  <c r="AL428" i="16"/>
  <c r="AK428" i="16"/>
  <c r="AJ428" i="16"/>
  <c r="AI428" i="16"/>
  <c r="AH428" i="16"/>
  <c r="AG428" i="16"/>
  <c r="AF428" i="16"/>
  <c r="AD428" i="16"/>
  <c r="AC428" i="16"/>
  <c r="AB428" i="16"/>
  <c r="AA428" i="16"/>
  <c r="Z428" i="16"/>
  <c r="Y428" i="16"/>
  <c r="X428" i="16"/>
  <c r="W428" i="16"/>
  <c r="U428" i="16"/>
  <c r="T428" i="16"/>
  <c r="S428" i="16"/>
  <c r="R428" i="16"/>
  <c r="Q428" i="16"/>
  <c r="P428" i="16"/>
  <c r="O428" i="16"/>
  <c r="N428" i="16"/>
  <c r="L428" i="16"/>
  <c r="K428" i="16"/>
  <c r="J428" i="16"/>
  <c r="I428" i="16"/>
  <c r="H428" i="16"/>
  <c r="G428" i="16"/>
  <c r="F428" i="16"/>
  <c r="E428" i="16"/>
  <c r="C428" i="16"/>
  <c r="BM427" i="16"/>
  <c r="BL427" i="16"/>
  <c r="BK427" i="16"/>
  <c r="BJ427" i="16"/>
  <c r="BI427" i="16"/>
  <c r="BH427" i="16"/>
  <c r="BG427" i="16"/>
  <c r="BE427" i="16"/>
  <c r="BD427" i="16"/>
  <c r="BC427" i="16"/>
  <c r="BB427" i="16"/>
  <c r="BA427" i="16"/>
  <c r="AZ427" i="16"/>
  <c r="AV427" i="16"/>
  <c r="AU427" i="16"/>
  <c r="AT427" i="16"/>
  <c r="AQ427" i="16"/>
  <c r="AP427" i="16"/>
  <c r="AO427" i="16"/>
  <c r="AN427" i="16"/>
  <c r="AM427" i="16"/>
  <c r="AL427" i="16"/>
  <c r="AK427" i="16"/>
  <c r="AJ427" i="16"/>
  <c r="AI427" i="16"/>
  <c r="AH427" i="16"/>
  <c r="AG427" i="16"/>
  <c r="AF427" i="16"/>
  <c r="AD427" i="16"/>
  <c r="AC427" i="16"/>
  <c r="AB427" i="16"/>
  <c r="AA427" i="16"/>
  <c r="Z427" i="16"/>
  <c r="Y427" i="16"/>
  <c r="X427" i="16"/>
  <c r="W427" i="16"/>
  <c r="U427" i="16"/>
  <c r="T427" i="16"/>
  <c r="S427" i="16"/>
  <c r="R427" i="16"/>
  <c r="Q427" i="16"/>
  <c r="P427" i="16"/>
  <c r="O427" i="16"/>
  <c r="N427" i="16"/>
  <c r="L427" i="16"/>
  <c r="K427" i="16"/>
  <c r="J427" i="16"/>
  <c r="I427" i="16"/>
  <c r="H427" i="16"/>
  <c r="G427" i="16"/>
  <c r="F427" i="16"/>
  <c r="E427" i="16"/>
  <c r="C427" i="16"/>
  <c r="BF426" i="16"/>
  <c r="AW426" i="16"/>
  <c r="AR426" i="16"/>
  <c r="AS426" i="16" s="1"/>
  <c r="AE426" i="16"/>
  <c r="V426" i="16"/>
  <c r="M426" i="16"/>
  <c r="BF425" i="16"/>
  <c r="AW425" i="16"/>
  <c r="AX425" i="16" s="1"/>
  <c r="AR425" i="16"/>
  <c r="AS425" i="16" s="1"/>
  <c r="AE425" i="16"/>
  <c r="V425" i="16"/>
  <c r="M425" i="16"/>
  <c r="BF424" i="16"/>
  <c r="AW424" i="16"/>
  <c r="AR424" i="16"/>
  <c r="AS424" i="16" s="1"/>
  <c r="AE424" i="16"/>
  <c r="V424" i="16"/>
  <c r="M424" i="16"/>
  <c r="BF423" i="16"/>
  <c r="AW423" i="16"/>
  <c r="AX423" i="16" s="1"/>
  <c r="AR423" i="16"/>
  <c r="AS423" i="16" s="1"/>
  <c r="AE423" i="16"/>
  <c r="V423" i="16"/>
  <c r="M423" i="16"/>
  <c r="BF422" i="16"/>
  <c r="AW422" i="16"/>
  <c r="AR422" i="16"/>
  <c r="AS422" i="16" s="1"/>
  <c r="AE422" i="16"/>
  <c r="V422" i="16"/>
  <c r="M422" i="16"/>
  <c r="BF421" i="16"/>
  <c r="AW421" i="16"/>
  <c r="AR421" i="16"/>
  <c r="AS421" i="16" s="1"/>
  <c r="AE421" i="16"/>
  <c r="V421" i="16"/>
  <c r="M421" i="16"/>
  <c r="BF420" i="16"/>
  <c r="AW420" i="16"/>
  <c r="AR420" i="16"/>
  <c r="AS420" i="16" s="1"/>
  <c r="AE420" i="16"/>
  <c r="V420" i="16"/>
  <c r="M420" i="16"/>
  <c r="BF419" i="16"/>
  <c r="AW419" i="16"/>
  <c r="AR419" i="16"/>
  <c r="AS419" i="16" s="1"/>
  <c r="AE419" i="16"/>
  <c r="V419" i="16"/>
  <c r="M419" i="16"/>
  <c r="BF418" i="16"/>
  <c r="AW418" i="16"/>
  <c r="AR418" i="16"/>
  <c r="AS418" i="16" s="1"/>
  <c r="AE418" i="16"/>
  <c r="V418" i="16"/>
  <c r="M418" i="16"/>
  <c r="BF417" i="16"/>
  <c r="AW417" i="16"/>
  <c r="AX417" i="16" s="1"/>
  <c r="AR417" i="16"/>
  <c r="AS417" i="16" s="1"/>
  <c r="AE417" i="16"/>
  <c r="V417" i="16"/>
  <c r="M417" i="16"/>
  <c r="BF416" i="16"/>
  <c r="AW416" i="16"/>
  <c r="AR416" i="16"/>
  <c r="AS416" i="16" s="1"/>
  <c r="AE416" i="16"/>
  <c r="V416" i="16"/>
  <c r="M416" i="16"/>
  <c r="BF415" i="16"/>
  <c r="AW415" i="16"/>
  <c r="AX415" i="16" s="1"/>
  <c r="AR415" i="16"/>
  <c r="AS415" i="16" s="1"/>
  <c r="AE415" i="16"/>
  <c r="V415" i="16"/>
  <c r="M415" i="16"/>
  <c r="BF414" i="16"/>
  <c r="AW414" i="16"/>
  <c r="AR414" i="16"/>
  <c r="AS414" i="16" s="1"/>
  <c r="AE414" i="16"/>
  <c r="V414" i="16"/>
  <c r="M414" i="16"/>
  <c r="BF413" i="16"/>
  <c r="AW413" i="16"/>
  <c r="AR413" i="16"/>
  <c r="AS413" i="16" s="1"/>
  <c r="AE413" i="16"/>
  <c r="V413" i="16"/>
  <c r="M413" i="16"/>
  <c r="BF412" i="16"/>
  <c r="AW412" i="16"/>
  <c r="AR412" i="16"/>
  <c r="AS412" i="16" s="1"/>
  <c r="AE412" i="16"/>
  <c r="V412" i="16"/>
  <c r="M412" i="16"/>
  <c r="BF411" i="16"/>
  <c r="AW411" i="16"/>
  <c r="AR411" i="16"/>
  <c r="AS411" i="16" s="1"/>
  <c r="AE411" i="16"/>
  <c r="V411" i="16"/>
  <c r="M411" i="16"/>
  <c r="BF410" i="16"/>
  <c r="AW410" i="16"/>
  <c r="AR410" i="16"/>
  <c r="AS410" i="16" s="1"/>
  <c r="AE410" i="16"/>
  <c r="V410" i="16"/>
  <c r="M410" i="16"/>
  <c r="BF409" i="16"/>
  <c r="AW409" i="16"/>
  <c r="AX409" i="16" s="1"/>
  <c r="AR409" i="16"/>
  <c r="AS409" i="16" s="1"/>
  <c r="AE409" i="16"/>
  <c r="V409" i="16"/>
  <c r="M409" i="16"/>
  <c r="BF408" i="16"/>
  <c r="AW408" i="16"/>
  <c r="AR408" i="16"/>
  <c r="AS408" i="16" s="1"/>
  <c r="AE408" i="16"/>
  <c r="V408" i="16"/>
  <c r="M408" i="16"/>
  <c r="BF407" i="16"/>
  <c r="AW407" i="16"/>
  <c r="AX407" i="16" s="1"/>
  <c r="AR407" i="16"/>
  <c r="AS407" i="16" s="1"/>
  <c r="AE407" i="16"/>
  <c r="V407" i="16"/>
  <c r="M407" i="16"/>
  <c r="BF406" i="16"/>
  <c r="AW406" i="16"/>
  <c r="AR406" i="16"/>
  <c r="AS406" i="16" s="1"/>
  <c r="AE406" i="16"/>
  <c r="V406" i="16"/>
  <c r="M406" i="16"/>
  <c r="BF405" i="16"/>
  <c r="AW405" i="16"/>
  <c r="AR405" i="16"/>
  <c r="AS405" i="16" s="1"/>
  <c r="AE405" i="16"/>
  <c r="V405" i="16"/>
  <c r="M405" i="16"/>
  <c r="BF404" i="16"/>
  <c r="AW404" i="16"/>
  <c r="AR404" i="16"/>
  <c r="AS404" i="16" s="1"/>
  <c r="AE404" i="16"/>
  <c r="V404" i="16"/>
  <c r="M404" i="16"/>
  <c r="BF403" i="16"/>
  <c r="AW403" i="16"/>
  <c r="AR403" i="16"/>
  <c r="AS403" i="16" s="1"/>
  <c r="AE403" i="16"/>
  <c r="V403" i="16"/>
  <c r="M403" i="16"/>
  <c r="BF402" i="16"/>
  <c r="AW402" i="16"/>
  <c r="AR402" i="16"/>
  <c r="AS402" i="16" s="1"/>
  <c r="AE402" i="16"/>
  <c r="V402" i="16"/>
  <c r="M402" i="16"/>
  <c r="BF401" i="16"/>
  <c r="AW401" i="16"/>
  <c r="AX401" i="16" s="1"/>
  <c r="AR401" i="16"/>
  <c r="AS401" i="16" s="1"/>
  <c r="AE401" i="16"/>
  <c r="V401" i="16"/>
  <c r="M401" i="16"/>
  <c r="BF400" i="16"/>
  <c r="AW400" i="16"/>
  <c r="AR400" i="16"/>
  <c r="AS400" i="16" s="1"/>
  <c r="AE400" i="16"/>
  <c r="V400" i="16"/>
  <c r="M400" i="16"/>
  <c r="BF399" i="16"/>
  <c r="AW399" i="16"/>
  <c r="AX399" i="16" s="1"/>
  <c r="AR399" i="16"/>
  <c r="AS399" i="16" s="1"/>
  <c r="AE399" i="16"/>
  <c r="V399" i="16"/>
  <c r="M399" i="16"/>
  <c r="BF398" i="16"/>
  <c r="AW398" i="16"/>
  <c r="AR398" i="16"/>
  <c r="AS398" i="16" s="1"/>
  <c r="AE398" i="16"/>
  <c r="V398" i="16"/>
  <c r="M398" i="16"/>
  <c r="BF397" i="16"/>
  <c r="AW397" i="16"/>
  <c r="AR397" i="16"/>
  <c r="AS397" i="16" s="1"/>
  <c r="AE397" i="16"/>
  <c r="V397" i="16"/>
  <c r="M397" i="16"/>
  <c r="BF396" i="16"/>
  <c r="AW396" i="16"/>
  <c r="AR396" i="16"/>
  <c r="AE396" i="16"/>
  <c r="V396" i="16"/>
  <c r="M396" i="16"/>
  <c r="BM395" i="16"/>
  <c r="BL395" i="16"/>
  <c r="BK395" i="16"/>
  <c r="BJ395" i="16"/>
  <c r="BI395" i="16"/>
  <c r="BH395" i="16"/>
  <c r="BG395" i="16"/>
  <c r="BE395" i="16"/>
  <c r="AT395" i="16"/>
  <c r="AO395" i="16"/>
  <c r="C395" i="16"/>
  <c r="BM394" i="16"/>
  <c r="BL394" i="16"/>
  <c r="BK394" i="16"/>
  <c r="BJ394" i="16"/>
  <c r="BI394" i="16"/>
  <c r="BH394" i="16"/>
  <c r="BG394" i="16"/>
  <c r="BE394" i="16"/>
  <c r="BD394" i="16"/>
  <c r="BC394" i="16"/>
  <c r="BB394" i="16"/>
  <c r="BA394" i="16"/>
  <c r="AZ394" i="16"/>
  <c r="AV394" i="16"/>
  <c r="AU394" i="16"/>
  <c r="AT394" i="16"/>
  <c r="AQ394" i="16"/>
  <c r="AP394" i="16"/>
  <c r="AO394" i="16"/>
  <c r="AN394" i="16"/>
  <c r="AM394" i="16"/>
  <c r="AL394" i="16"/>
  <c r="AK394" i="16"/>
  <c r="AJ394" i="16"/>
  <c r="AI394" i="16"/>
  <c r="AH394" i="16"/>
  <c r="AG394" i="16"/>
  <c r="AF394" i="16"/>
  <c r="AD394" i="16"/>
  <c r="AC394" i="16"/>
  <c r="AB394" i="16"/>
  <c r="AA394" i="16"/>
  <c r="Z394" i="16"/>
  <c r="Y394" i="16"/>
  <c r="X394" i="16"/>
  <c r="W394" i="16"/>
  <c r="U394" i="16"/>
  <c r="T394" i="16"/>
  <c r="S394" i="16"/>
  <c r="R394" i="16"/>
  <c r="Q394" i="16"/>
  <c r="P394" i="16"/>
  <c r="O394" i="16"/>
  <c r="N394" i="16"/>
  <c r="L394" i="16"/>
  <c r="K394" i="16"/>
  <c r="J394" i="16"/>
  <c r="I394" i="16"/>
  <c r="H394" i="16"/>
  <c r="G394" i="16"/>
  <c r="F394" i="16"/>
  <c r="E394" i="16"/>
  <c r="C394" i="16"/>
  <c r="BM393" i="16"/>
  <c r="BL393" i="16"/>
  <c r="BK393" i="16"/>
  <c r="BJ393" i="16"/>
  <c r="BI393" i="16"/>
  <c r="BH393" i="16"/>
  <c r="BG393" i="16"/>
  <c r="BE393" i="16"/>
  <c r="BD393" i="16"/>
  <c r="BC393" i="16"/>
  <c r="BB393" i="16"/>
  <c r="BA393" i="16"/>
  <c r="AZ393" i="16"/>
  <c r="AV393" i="16"/>
  <c r="AU393" i="16"/>
  <c r="AT393" i="16"/>
  <c r="AQ393" i="16"/>
  <c r="AP393" i="16"/>
  <c r="AO393" i="16"/>
  <c r="AN393" i="16"/>
  <c r="AM393" i="16"/>
  <c r="AL393" i="16"/>
  <c r="AK393" i="16"/>
  <c r="AJ393" i="16"/>
  <c r="AI393" i="16"/>
  <c r="AH393" i="16"/>
  <c r="AG393" i="16"/>
  <c r="AF393" i="16"/>
  <c r="AD393" i="16"/>
  <c r="AC393" i="16"/>
  <c r="AB393" i="16"/>
  <c r="AA393" i="16"/>
  <c r="Z393" i="16"/>
  <c r="Y393" i="16"/>
  <c r="X393" i="16"/>
  <c r="W393" i="16"/>
  <c r="U393" i="16"/>
  <c r="T393" i="16"/>
  <c r="S393" i="16"/>
  <c r="R393" i="16"/>
  <c r="Q393" i="16"/>
  <c r="P393" i="16"/>
  <c r="O393" i="16"/>
  <c r="N393" i="16"/>
  <c r="L393" i="16"/>
  <c r="K393" i="16"/>
  <c r="J393" i="16"/>
  <c r="I393" i="16"/>
  <c r="H393" i="16"/>
  <c r="G393" i="16"/>
  <c r="F393" i="16"/>
  <c r="E393" i="16"/>
  <c r="C393" i="16"/>
  <c r="BM392" i="16"/>
  <c r="BL392" i="16"/>
  <c r="BK392" i="16"/>
  <c r="BJ392" i="16"/>
  <c r="BI392" i="16"/>
  <c r="BH392" i="16"/>
  <c r="BG392" i="16"/>
  <c r="BE392" i="16"/>
  <c r="BD392" i="16"/>
  <c r="BC392" i="16"/>
  <c r="BB392" i="16"/>
  <c r="BA392" i="16"/>
  <c r="AZ392" i="16"/>
  <c r="AV392" i="16"/>
  <c r="AU392" i="16"/>
  <c r="AT392" i="16"/>
  <c r="AQ392" i="16"/>
  <c r="AP392" i="16"/>
  <c r="AO392" i="16"/>
  <c r="AN392" i="16"/>
  <c r="AM392" i="16"/>
  <c r="AL392" i="16"/>
  <c r="AK392" i="16"/>
  <c r="AJ392" i="16"/>
  <c r="AI392" i="16"/>
  <c r="AH392" i="16"/>
  <c r="AG392" i="16"/>
  <c r="AF392" i="16"/>
  <c r="AD392" i="16"/>
  <c r="AC392" i="16"/>
  <c r="AB392" i="16"/>
  <c r="AA392" i="16"/>
  <c r="Z392" i="16"/>
  <c r="Y392" i="16"/>
  <c r="X392" i="16"/>
  <c r="W392" i="16"/>
  <c r="U392" i="16"/>
  <c r="T392" i="16"/>
  <c r="S392" i="16"/>
  <c r="R392" i="16"/>
  <c r="Q392" i="16"/>
  <c r="P392" i="16"/>
  <c r="O392" i="16"/>
  <c r="N392" i="16"/>
  <c r="L392" i="16"/>
  <c r="K392" i="16"/>
  <c r="J392" i="16"/>
  <c r="I392" i="16"/>
  <c r="H392" i="16"/>
  <c r="G392" i="16"/>
  <c r="F392" i="16"/>
  <c r="E392" i="16"/>
  <c r="C392" i="16"/>
  <c r="BF391" i="16"/>
  <c r="AW391" i="16"/>
  <c r="AX391" i="16" s="1"/>
  <c r="AR391" i="16"/>
  <c r="AS391" i="16" s="1"/>
  <c r="AE391" i="16"/>
  <c r="V391" i="16"/>
  <c r="M391" i="16"/>
  <c r="BF390" i="16"/>
  <c r="AW390" i="16"/>
  <c r="AX390" i="16" s="1"/>
  <c r="AR390" i="16"/>
  <c r="AS390" i="16" s="1"/>
  <c r="AE390" i="16"/>
  <c r="V390" i="16"/>
  <c r="M390" i="16"/>
  <c r="BF389" i="16"/>
  <c r="AW389" i="16"/>
  <c r="AR389" i="16"/>
  <c r="AS389" i="16" s="1"/>
  <c r="AE389" i="16"/>
  <c r="V389" i="16"/>
  <c r="M389" i="16"/>
  <c r="BF388" i="16"/>
  <c r="AW388" i="16"/>
  <c r="AX388" i="16" s="1"/>
  <c r="AR388" i="16"/>
  <c r="AS388" i="16" s="1"/>
  <c r="AE388" i="16"/>
  <c r="V388" i="16"/>
  <c r="M388" i="16"/>
  <c r="BF387" i="16"/>
  <c r="AW387" i="16"/>
  <c r="AX387" i="16" s="1"/>
  <c r="AR387" i="16"/>
  <c r="AS387" i="16" s="1"/>
  <c r="AE387" i="16"/>
  <c r="V387" i="16"/>
  <c r="M387" i="16"/>
  <c r="BF386" i="16"/>
  <c r="AW386" i="16"/>
  <c r="AX386" i="16" s="1"/>
  <c r="AR386" i="16"/>
  <c r="AS386" i="16" s="1"/>
  <c r="AE386" i="16"/>
  <c r="V386" i="16"/>
  <c r="M386" i="16"/>
  <c r="BF385" i="16"/>
  <c r="AW385" i="16"/>
  <c r="AX385" i="16" s="1"/>
  <c r="AR385" i="16"/>
  <c r="AS385" i="16" s="1"/>
  <c r="AE385" i="16"/>
  <c r="V385" i="16"/>
  <c r="M385" i="16"/>
  <c r="BF384" i="16"/>
  <c r="AW384" i="16"/>
  <c r="AX384" i="16" s="1"/>
  <c r="AR384" i="16"/>
  <c r="AS384" i="16" s="1"/>
  <c r="AE384" i="16"/>
  <c r="V384" i="16"/>
  <c r="M384" i="16"/>
  <c r="BF383" i="16"/>
  <c r="AW383" i="16"/>
  <c r="AX383" i="16" s="1"/>
  <c r="AR383" i="16"/>
  <c r="AS383" i="16" s="1"/>
  <c r="AE383" i="16"/>
  <c r="V383" i="16"/>
  <c r="M383" i="16"/>
  <c r="BF382" i="16"/>
  <c r="AW382" i="16"/>
  <c r="AX382" i="16" s="1"/>
  <c r="AR382" i="16"/>
  <c r="AS382" i="16" s="1"/>
  <c r="AE382" i="16"/>
  <c r="V382" i="16"/>
  <c r="M382" i="16"/>
  <c r="BF381" i="16"/>
  <c r="AW381" i="16"/>
  <c r="AR381" i="16"/>
  <c r="AS381" i="16" s="1"/>
  <c r="AE381" i="16"/>
  <c r="V381" i="16"/>
  <c r="M381" i="16"/>
  <c r="BF380" i="16"/>
  <c r="AW380" i="16"/>
  <c r="AX380" i="16" s="1"/>
  <c r="AR380" i="16"/>
  <c r="AS380" i="16" s="1"/>
  <c r="AE380" i="16"/>
  <c r="V380" i="16"/>
  <c r="M380" i="16"/>
  <c r="BF379" i="16"/>
  <c r="AW379" i="16"/>
  <c r="AX379" i="16" s="1"/>
  <c r="AR379" i="16"/>
  <c r="AS379" i="16" s="1"/>
  <c r="AE379" i="16"/>
  <c r="V379" i="16"/>
  <c r="M379" i="16"/>
  <c r="BF378" i="16"/>
  <c r="AW378" i="16"/>
  <c r="AX378" i="16" s="1"/>
  <c r="AR378" i="16"/>
  <c r="AS378" i="16" s="1"/>
  <c r="AE378" i="16"/>
  <c r="V378" i="16"/>
  <c r="M378" i="16"/>
  <c r="BF377" i="16"/>
  <c r="AW377" i="16"/>
  <c r="AX377" i="16" s="1"/>
  <c r="AR377" i="16"/>
  <c r="AS377" i="16" s="1"/>
  <c r="AE377" i="16"/>
  <c r="V377" i="16"/>
  <c r="M377" i="16"/>
  <c r="BF376" i="16"/>
  <c r="AW376" i="16"/>
  <c r="AX376" i="16" s="1"/>
  <c r="AR376" i="16"/>
  <c r="AS376" i="16" s="1"/>
  <c r="AE376" i="16"/>
  <c r="V376" i="16"/>
  <c r="M376" i="16"/>
  <c r="BF375" i="16"/>
  <c r="AW375" i="16"/>
  <c r="AX375" i="16" s="1"/>
  <c r="AR375" i="16"/>
  <c r="AS375" i="16" s="1"/>
  <c r="AE375" i="16"/>
  <c r="V375" i="16"/>
  <c r="M375" i="16"/>
  <c r="BF374" i="16"/>
  <c r="AW374" i="16"/>
  <c r="AX374" i="16" s="1"/>
  <c r="AR374" i="16"/>
  <c r="AS374" i="16" s="1"/>
  <c r="AE374" i="16"/>
  <c r="V374" i="16"/>
  <c r="M374" i="16"/>
  <c r="BF373" i="16"/>
  <c r="AW373" i="16"/>
  <c r="AR373" i="16"/>
  <c r="AS373" i="16" s="1"/>
  <c r="AE373" i="16"/>
  <c r="V373" i="16"/>
  <c r="M373" i="16"/>
  <c r="BF372" i="16"/>
  <c r="AW372" i="16"/>
  <c r="AX372" i="16" s="1"/>
  <c r="AR372" i="16"/>
  <c r="AS372" i="16" s="1"/>
  <c r="AE372" i="16"/>
  <c r="V372" i="16"/>
  <c r="M372" i="16"/>
  <c r="BF371" i="16"/>
  <c r="AW371" i="16"/>
  <c r="AX371" i="16" s="1"/>
  <c r="AR371" i="16"/>
  <c r="AS371" i="16" s="1"/>
  <c r="AE371" i="16"/>
  <c r="V371" i="16"/>
  <c r="M371" i="16"/>
  <c r="BF370" i="16"/>
  <c r="AW370" i="16"/>
  <c r="AX370" i="16" s="1"/>
  <c r="AR370" i="16"/>
  <c r="AS370" i="16" s="1"/>
  <c r="AE370" i="16"/>
  <c r="V370" i="16"/>
  <c r="M370" i="16"/>
  <c r="BF369" i="16"/>
  <c r="AW369" i="16"/>
  <c r="AX369" i="16" s="1"/>
  <c r="AR369" i="16"/>
  <c r="AS369" i="16" s="1"/>
  <c r="AE369" i="16"/>
  <c r="V369" i="16"/>
  <c r="M369" i="16"/>
  <c r="BF368" i="16"/>
  <c r="AW368" i="16"/>
  <c r="AX368" i="16" s="1"/>
  <c r="AR368" i="16"/>
  <c r="AS368" i="16" s="1"/>
  <c r="AE368" i="16"/>
  <c r="V368" i="16"/>
  <c r="M368" i="16"/>
  <c r="BF367" i="16"/>
  <c r="AW367" i="16"/>
  <c r="AR367" i="16"/>
  <c r="AS367" i="16" s="1"/>
  <c r="AE367" i="16"/>
  <c r="V367" i="16"/>
  <c r="M367" i="16"/>
  <c r="BF366" i="16"/>
  <c r="AW366" i="16"/>
  <c r="AX366" i="16" s="1"/>
  <c r="AR366" i="16"/>
  <c r="AS366" i="16" s="1"/>
  <c r="AE366" i="16"/>
  <c r="V366" i="16"/>
  <c r="M366" i="16"/>
  <c r="BF365" i="16"/>
  <c r="AW365" i="16"/>
  <c r="AR365" i="16"/>
  <c r="AS365" i="16" s="1"/>
  <c r="AE365" i="16"/>
  <c r="V365" i="16"/>
  <c r="M365" i="16"/>
  <c r="BF364" i="16"/>
  <c r="AW364" i="16"/>
  <c r="AX364" i="16" s="1"/>
  <c r="AR364" i="16"/>
  <c r="AS364" i="16" s="1"/>
  <c r="AE364" i="16"/>
  <c r="V364" i="16"/>
  <c r="M364" i="16"/>
  <c r="BF363" i="16"/>
  <c r="AW363" i="16"/>
  <c r="AX363" i="16" s="1"/>
  <c r="AR363" i="16"/>
  <c r="AS363" i="16" s="1"/>
  <c r="AE363" i="16"/>
  <c r="V363" i="16"/>
  <c r="M363" i="16"/>
  <c r="BF362" i="16"/>
  <c r="AW362" i="16"/>
  <c r="AR362" i="16"/>
  <c r="AE362" i="16"/>
  <c r="V362" i="16"/>
  <c r="M362" i="16"/>
  <c r="BM361" i="16"/>
  <c r="BL361" i="16"/>
  <c r="BK361" i="16"/>
  <c r="BJ361" i="16"/>
  <c r="BI361" i="16"/>
  <c r="BH361" i="16"/>
  <c r="BG361" i="16"/>
  <c r="BE361" i="16"/>
  <c r="AT361" i="16"/>
  <c r="AO361" i="16"/>
  <c r="C361" i="16"/>
  <c r="BM360" i="16"/>
  <c r="BL360" i="16"/>
  <c r="BK360" i="16"/>
  <c r="BJ360" i="16"/>
  <c r="BI360" i="16"/>
  <c r="BH360" i="16"/>
  <c r="BG360" i="16"/>
  <c r="BE360" i="16"/>
  <c r="BD360" i="16"/>
  <c r="BC360" i="16"/>
  <c r="BB360" i="16"/>
  <c r="BA360" i="16"/>
  <c r="AZ360" i="16"/>
  <c r="AV360" i="16"/>
  <c r="AU360" i="16"/>
  <c r="AT360" i="16"/>
  <c r="AQ360" i="16"/>
  <c r="AP360" i="16"/>
  <c r="AO360" i="16"/>
  <c r="AN360" i="16"/>
  <c r="AM360" i="16"/>
  <c r="AL360" i="16"/>
  <c r="AK360" i="16"/>
  <c r="AJ360" i="16"/>
  <c r="AI360" i="16"/>
  <c r="AH360" i="16"/>
  <c r="AG360" i="16"/>
  <c r="AF360" i="16"/>
  <c r="AD360" i="16"/>
  <c r="AC360" i="16"/>
  <c r="AB360" i="16"/>
  <c r="AA360" i="16"/>
  <c r="Z360" i="16"/>
  <c r="Y360" i="16"/>
  <c r="X360" i="16"/>
  <c r="W360" i="16"/>
  <c r="U360" i="16"/>
  <c r="T360" i="16"/>
  <c r="S360" i="16"/>
  <c r="R360" i="16"/>
  <c r="Q360" i="16"/>
  <c r="P360" i="16"/>
  <c r="O360" i="16"/>
  <c r="N360" i="16"/>
  <c r="L360" i="16"/>
  <c r="K360" i="16"/>
  <c r="J360" i="16"/>
  <c r="I360" i="16"/>
  <c r="H360" i="16"/>
  <c r="G360" i="16"/>
  <c r="F360" i="16"/>
  <c r="E360" i="16"/>
  <c r="C360" i="16"/>
  <c r="BM359" i="16"/>
  <c r="BL359" i="16"/>
  <c r="BK359" i="16"/>
  <c r="BJ359" i="16"/>
  <c r="BI359" i="16"/>
  <c r="BH359" i="16"/>
  <c r="BG359" i="16"/>
  <c r="BE359" i="16"/>
  <c r="BD359" i="16"/>
  <c r="BC359" i="16"/>
  <c r="BB359" i="16"/>
  <c r="BA359" i="16"/>
  <c r="AZ359" i="16"/>
  <c r="AV359" i="16"/>
  <c r="AU359" i="16"/>
  <c r="AT359" i="16"/>
  <c r="AQ359" i="16"/>
  <c r="AP359" i="16"/>
  <c r="AO359" i="16"/>
  <c r="AN359" i="16"/>
  <c r="AM359" i="16"/>
  <c r="AL359" i="16"/>
  <c r="AK359" i="16"/>
  <c r="AJ359" i="16"/>
  <c r="AI359" i="16"/>
  <c r="AH359" i="16"/>
  <c r="AG359" i="16"/>
  <c r="AF359" i="16"/>
  <c r="AD359" i="16"/>
  <c r="AC359" i="16"/>
  <c r="AB359" i="16"/>
  <c r="AA359" i="16"/>
  <c r="Z359" i="16"/>
  <c r="Y359" i="16"/>
  <c r="X359" i="16"/>
  <c r="W359" i="16"/>
  <c r="U359" i="16"/>
  <c r="T359" i="16"/>
  <c r="S359" i="16"/>
  <c r="R359" i="16"/>
  <c r="Q359" i="16"/>
  <c r="P359" i="16"/>
  <c r="O359" i="16"/>
  <c r="N359" i="16"/>
  <c r="L359" i="16"/>
  <c r="K359" i="16"/>
  <c r="J359" i="16"/>
  <c r="I359" i="16"/>
  <c r="H359" i="16"/>
  <c r="G359" i="16"/>
  <c r="F359" i="16"/>
  <c r="E359" i="16"/>
  <c r="C359" i="16"/>
  <c r="BM358" i="16"/>
  <c r="BL358" i="16"/>
  <c r="BK358" i="16"/>
  <c r="BJ358" i="16"/>
  <c r="BI358" i="16"/>
  <c r="BH358" i="16"/>
  <c r="BG358" i="16"/>
  <c r="BE358" i="16"/>
  <c r="BD358" i="16"/>
  <c r="BC358" i="16"/>
  <c r="BB358" i="16"/>
  <c r="BA358" i="16"/>
  <c r="AZ358" i="16"/>
  <c r="AV358" i="16"/>
  <c r="AU358" i="16"/>
  <c r="AT358" i="16"/>
  <c r="AQ358" i="16"/>
  <c r="AP358" i="16"/>
  <c r="AO358" i="16"/>
  <c r="AN358" i="16"/>
  <c r="AM358" i="16"/>
  <c r="AL358" i="16"/>
  <c r="AK358" i="16"/>
  <c r="AJ358" i="16"/>
  <c r="AI358" i="16"/>
  <c r="AH358" i="16"/>
  <c r="AG358" i="16"/>
  <c r="AF358" i="16"/>
  <c r="AD358" i="16"/>
  <c r="AC358" i="16"/>
  <c r="AB358" i="16"/>
  <c r="AA358" i="16"/>
  <c r="Z358" i="16"/>
  <c r="Y358" i="16"/>
  <c r="X358" i="16"/>
  <c r="W358" i="16"/>
  <c r="U358" i="16"/>
  <c r="T358" i="16"/>
  <c r="S358" i="16"/>
  <c r="R358" i="16"/>
  <c r="Q358" i="16"/>
  <c r="P358" i="16"/>
  <c r="O358" i="16"/>
  <c r="N358" i="16"/>
  <c r="L358" i="16"/>
  <c r="K358" i="16"/>
  <c r="J358" i="16"/>
  <c r="I358" i="16"/>
  <c r="H358" i="16"/>
  <c r="G358" i="16"/>
  <c r="F358" i="16"/>
  <c r="E358" i="16"/>
  <c r="C358" i="16"/>
  <c r="BF357" i="16"/>
  <c r="AW357" i="16"/>
  <c r="AX357" i="16" s="1"/>
  <c r="AR357" i="16"/>
  <c r="AS357" i="16" s="1"/>
  <c r="AE357" i="16"/>
  <c r="V357" i="16"/>
  <c r="M357" i="16"/>
  <c r="BF356" i="16"/>
  <c r="AW356" i="16"/>
  <c r="AX356" i="16" s="1"/>
  <c r="AR356" i="16"/>
  <c r="AS356" i="16" s="1"/>
  <c r="AE356" i="16"/>
  <c r="V356" i="16"/>
  <c r="M356" i="16"/>
  <c r="BF355" i="16"/>
  <c r="AW355" i="16"/>
  <c r="AX355" i="16" s="1"/>
  <c r="AR355" i="16"/>
  <c r="AS355" i="16" s="1"/>
  <c r="AE355" i="16"/>
  <c r="V355" i="16"/>
  <c r="M355" i="16"/>
  <c r="BF354" i="16"/>
  <c r="AW354" i="16"/>
  <c r="AX354" i="16" s="1"/>
  <c r="AR354" i="16"/>
  <c r="AS354" i="16" s="1"/>
  <c r="AE354" i="16"/>
  <c r="V354" i="16"/>
  <c r="M354" i="16"/>
  <c r="BF353" i="16"/>
  <c r="AW353" i="16"/>
  <c r="AX353" i="16" s="1"/>
  <c r="AR353" i="16"/>
  <c r="AS353" i="16" s="1"/>
  <c r="AE353" i="16"/>
  <c r="V353" i="16"/>
  <c r="M353" i="16"/>
  <c r="BF352" i="16"/>
  <c r="AW352" i="16"/>
  <c r="AX352" i="16" s="1"/>
  <c r="AR352" i="16"/>
  <c r="AS352" i="16" s="1"/>
  <c r="AE352" i="16"/>
  <c r="V352" i="16"/>
  <c r="M352" i="16"/>
  <c r="BF351" i="16"/>
  <c r="AW351" i="16"/>
  <c r="AX351" i="16" s="1"/>
  <c r="AR351" i="16"/>
  <c r="AS351" i="16" s="1"/>
  <c r="AE351" i="16"/>
  <c r="V351" i="16"/>
  <c r="M351" i="16"/>
  <c r="BF350" i="16"/>
  <c r="AW350" i="16"/>
  <c r="AX350" i="16" s="1"/>
  <c r="AR350" i="16"/>
  <c r="AS350" i="16" s="1"/>
  <c r="AE350" i="16"/>
  <c r="V350" i="16"/>
  <c r="M350" i="16"/>
  <c r="BF349" i="16"/>
  <c r="AW349" i="16"/>
  <c r="AX349" i="16" s="1"/>
  <c r="AR349" i="16"/>
  <c r="AS349" i="16" s="1"/>
  <c r="AE349" i="16"/>
  <c r="V349" i="16"/>
  <c r="M349" i="16"/>
  <c r="BF348" i="16"/>
  <c r="AW348" i="16"/>
  <c r="AX348" i="16" s="1"/>
  <c r="AR348" i="16"/>
  <c r="AS348" i="16" s="1"/>
  <c r="AE348" i="16"/>
  <c r="V348" i="16"/>
  <c r="M348" i="16"/>
  <c r="BF347" i="16"/>
  <c r="AW347" i="16"/>
  <c r="AX347" i="16" s="1"/>
  <c r="AR347" i="16"/>
  <c r="AS347" i="16" s="1"/>
  <c r="AE347" i="16"/>
  <c r="V347" i="16"/>
  <c r="M347" i="16"/>
  <c r="BF346" i="16"/>
  <c r="AW346" i="16"/>
  <c r="AX346" i="16" s="1"/>
  <c r="AR346" i="16"/>
  <c r="AS346" i="16" s="1"/>
  <c r="AE346" i="16"/>
  <c r="V346" i="16"/>
  <c r="M346" i="16"/>
  <c r="BF345" i="16"/>
  <c r="AW345" i="16"/>
  <c r="AX345" i="16" s="1"/>
  <c r="AR345" i="16"/>
  <c r="AS345" i="16" s="1"/>
  <c r="AE345" i="16"/>
  <c r="V345" i="16"/>
  <c r="M345" i="16"/>
  <c r="BF344" i="16"/>
  <c r="AW344" i="16"/>
  <c r="AX344" i="16" s="1"/>
  <c r="AR344" i="16"/>
  <c r="AS344" i="16" s="1"/>
  <c r="AY344" i="16" s="1"/>
  <c r="AE344" i="16"/>
  <c r="V344" i="16"/>
  <c r="M344" i="16"/>
  <c r="BF343" i="16"/>
  <c r="AW343" i="16"/>
  <c r="AX343" i="16" s="1"/>
  <c r="AR343" i="16"/>
  <c r="AS343" i="16" s="1"/>
  <c r="AE343" i="16"/>
  <c r="V343" i="16"/>
  <c r="M343" i="16"/>
  <c r="BF342" i="16"/>
  <c r="AW342" i="16"/>
  <c r="AX342" i="16" s="1"/>
  <c r="AR342" i="16"/>
  <c r="AS342" i="16" s="1"/>
  <c r="AE342" i="16"/>
  <c r="V342" i="16"/>
  <c r="M342" i="16"/>
  <c r="BF341" i="16"/>
  <c r="AW341" i="16"/>
  <c r="AX341" i="16" s="1"/>
  <c r="AR341" i="16"/>
  <c r="AS341" i="16" s="1"/>
  <c r="AE341" i="16"/>
  <c r="V341" i="16"/>
  <c r="M341" i="16"/>
  <c r="BF340" i="16"/>
  <c r="AW340" i="16"/>
  <c r="AX340" i="16" s="1"/>
  <c r="AR340" i="16"/>
  <c r="AS340" i="16" s="1"/>
  <c r="AE340" i="16"/>
  <c r="V340" i="16"/>
  <c r="M340" i="16"/>
  <c r="BF339" i="16"/>
  <c r="AW339" i="16"/>
  <c r="AX339" i="16" s="1"/>
  <c r="AR339" i="16"/>
  <c r="AS339" i="16" s="1"/>
  <c r="AE339" i="16"/>
  <c r="V339" i="16"/>
  <c r="M339" i="16"/>
  <c r="BF338" i="16"/>
  <c r="AW338" i="16"/>
  <c r="AX338" i="16" s="1"/>
  <c r="AR338" i="16"/>
  <c r="AS338" i="16" s="1"/>
  <c r="AE338" i="16"/>
  <c r="V338" i="16"/>
  <c r="M338" i="16"/>
  <c r="BF337" i="16"/>
  <c r="AW337" i="16"/>
  <c r="AX337" i="16" s="1"/>
  <c r="AR337" i="16"/>
  <c r="AS337" i="16" s="1"/>
  <c r="AE337" i="16"/>
  <c r="V337" i="16"/>
  <c r="M337" i="16"/>
  <c r="BF336" i="16"/>
  <c r="AW336" i="16"/>
  <c r="AX336" i="16" s="1"/>
  <c r="AR336" i="16"/>
  <c r="AS336" i="16" s="1"/>
  <c r="AE336" i="16"/>
  <c r="V336" i="16"/>
  <c r="M336" i="16"/>
  <c r="BF335" i="16"/>
  <c r="AW335" i="16"/>
  <c r="AX335" i="16" s="1"/>
  <c r="AR335" i="16"/>
  <c r="AS335" i="16" s="1"/>
  <c r="AE335" i="16"/>
  <c r="V335" i="16"/>
  <c r="M335" i="16"/>
  <c r="BF334" i="16"/>
  <c r="AW334" i="16"/>
  <c r="AX334" i="16" s="1"/>
  <c r="AR334" i="16"/>
  <c r="AS334" i="16" s="1"/>
  <c r="AE334" i="16"/>
  <c r="V334" i="16"/>
  <c r="M334" i="16"/>
  <c r="BF333" i="16"/>
  <c r="AW333" i="16"/>
  <c r="AX333" i="16" s="1"/>
  <c r="AR333" i="16"/>
  <c r="AS333" i="16" s="1"/>
  <c r="AE333" i="16"/>
  <c r="V333" i="16"/>
  <c r="M333" i="16"/>
  <c r="BF332" i="16"/>
  <c r="AW332" i="16"/>
  <c r="AX332" i="16" s="1"/>
  <c r="AR332" i="16"/>
  <c r="AS332" i="16" s="1"/>
  <c r="AE332" i="16"/>
  <c r="V332" i="16"/>
  <c r="M332" i="16"/>
  <c r="BF331" i="16"/>
  <c r="AW331" i="16"/>
  <c r="AX331" i="16" s="1"/>
  <c r="AR331" i="16"/>
  <c r="AS331" i="16" s="1"/>
  <c r="AE331" i="16"/>
  <c r="V331" i="16"/>
  <c r="M331" i="16"/>
  <c r="BF330" i="16"/>
  <c r="AW330" i="16"/>
  <c r="AX330" i="16" s="1"/>
  <c r="AR330" i="16"/>
  <c r="AS330" i="16" s="1"/>
  <c r="AE330" i="16"/>
  <c r="V330" i="16"/>
  <c r="M330" i="16"/>
  <c r="BF329" i="16"/>
  <c r="AW329" i="16"/>
  <c r="AX329" i="16" s="1"/>
  <c r="AR329" i="16"/>
  <c r="AS329" i="16" s="1"/>
  <c r="AE329" i="16"/>
  <c r="V329" i="16"/>
  <c r="M329" i="16"/>
  <c r="BF328" i="16"/>
  <c r="AW328" i="16"/>
  <c r="AX328" i="16" s="1"/>
  <c r="AR328" i="16"/>
  <c r="AS328" i="16" s="1"/>
  <c r="AE328" i="16"/>
  <c r="V328" i="16"/>
  <c r="M328" i="16"/>
  <c r="BF327" i="16"/>
  <c r="AW327" i="16"/>
  <c r="AR327" i="16"/>
  <c r="AE327" i="16"/>
  <c r="V327" i="16"/>
  <c r="M327" i="16"/>
  <c r="BM326" i="16"/>
  <c r="BL326" i="16"/>
  <c r="BK326" i="16"/>
  <c r="BJ326" i="16"/>
  <c r="BI326" i="16"/>
  <c r="BH326" i="16"/>
  <c r="BG326" i="16"/>
  <c r="BE326" i="16"/>
  <c r="AT326" i="16"/>
  <c r="AO326" i="16"/>
  <c r="C326" i="16"/>
  <c r="BM325" i="16"/>
  <c r="BL325" i="16"/>
  <c r="BK325" i="16"/>
  <c r="BJ325" i="16"/>
  <c r="BI325" i="16"/>
  <c r="BH325" i="16"/>
  <c r="BG325" i="16"/>
  <c r="BE325" i="16"/>
  <c r="BD325" i="16"/>
  <c r="BC325" i="16"/>
  <c r="BB325" i="16"/>
  <c r="BA325" i="16"/>
  <c r="AZ325" i="16"/>
  <c r="AV325" i="16"/>
  <c r="AU325" i="16"/>
  <c r="AT325" i="16"/>
  <c r="AQ325" i="16"/>
  <c r="AP325" i="16"/>
  <c r="AO325" i="16"/>
  <c r="AN325" i="16"/>
  <c r="AM325" i="16"/>
  <c r="AL325" i="16"/>
  <c r="AK325" i="16"/>
  <c r="AJ325" i="16"/>
  <c r="AI325" i="16"/>
  <c r="AH325" i="16"/>
  <c r="AG325" i="16"/>
  <c r="AF325" i="16"/>
  <c r="AD325" i="16"/>
  <c r="AC325" i="16"/>
  <c r="AB325" i="16"/>
  <c r="AA325" i="16"/>
  <c r="Z325" i="16"/>
  <c r="Y325" i="16"/>
  <c r="X325" i="16"/>
  <c r="W325" i="16"/>
  <c r="U325" i="16"/>
  <c r="T325" i="16"/>
  <c r="S325" i="16"/>
  <c r="R325" i="16"/>
  <c r="Q325" i="16"/>
  <c r="P325" i="16"/>
  <c r="O325" i="16"/>
  <c r="N325" i="16"/>
  <c r="L325" i="16"/>
  <c r="K325" i="16"/>
  <c r="J325" i="16"/>
  <c r="I325" i="16"/>
  <c r="H325" i="16"/>
  <c r="G325" i="16"/>
  <c r="F325" i="16"/>
  <c r="E325" i="16"/>
  <c r="C325" i="16"/>
  <c r="BM324" i="16"/>
  <c r="BL324" i="16"/>
  <c r="BK324" i="16"/>
  <c r="BJ324" i="16"/>
  <c r="BI324" i="16"/>
  <c r="BH324" i="16"/>
  <c r="BG324" i="16"/>
  <c r="BE324" i="16"/>
  <c r="BD324" i="16"/>
  <c r="BC324" i="16"/>
  <c r="BB324" i="16"/>
  <c r="BA324" i="16"/>
  <c r="AZ324" i="16"/>
  <c r="AV324" i="16"/>
  <c r="AU324" i="16"/>
  <c r="AT324" i="16"/>
  <c r="AQ324" i="16"/>
  <c r="AP324" i="16"/>
  <c r="AO324" i="16"/>
  <c r="AN324" i="16"/>
  <c r="AM324" i="16"/>
  <c r="AL324" i="16"/>
  <c r="AK324" i="16"/>
  <c r="AJ324" i="16"/>
  <c r="AI324" i="16"/>
  <c r="AH324" i="16"/>
  <c r="AG324" i="16"/>
  <c r="AF324" i="16"/>
  <c r="AD324" i="16"/>
  <c r="AC324" i="16"/>
  <c r="AB324" i="16"/>
  <c r="AA324" i="16"/>
  <c r="Z324" i="16"/>
  <c r="Y324" i="16"/>
  <c r="X324" i="16"/>
  <c r="W324" i="16"/>
  <c r="U324" i="16"/>
  <c r="T324" i="16"/>
  <c r="S324" i="16"/>
  <c r="R324" i="16"/>
  <c r="Q324" i="16"/>
  <c r="P324" i="16"/>
  <c r="O324" i="16"/>
  <c r="N324" i="16"/>
  <c r="L324" i="16"/>
  <c r="K324" i="16"/>
  <c r="J324" i="16"/>
  <c r="I324" i="16"/>
  <c r="H324" i="16"/>
  <c r="G324" i="16"/>
  <c r="F324" i="16"/>
  <c r="E324" i="16"/>
  <c r="C324" i="16"/>
  <c r="BM323" i="16"/>
  <c r="BL323" i="16"/>
  <c r="BK323" i="16"/>
  <c r="BJ323" i="16"/>
  <c r="BI323" i="16"/>
  <c r="BH323" i="16"/>
  <c r="BG323" i="16"/>
  <c r="BE323" i="16"/>
  <c r="BD323" i="16"/>
  <c r="BC323" i="16"/>
  <c r="BB323" i="16"/>
  <c r="BA323" i="16"/>
  <c r="AZ323" i="16"/>
  <c r="AV323" i="16"/>
  <c r="AU323" i="16"/>
  <c r="AT323" i="16"/>
  <c r="AQ323" i="16"/>
  <c r="AP323" i="16"/>
  <c r="AO323" i="16"/>
  <c r="AN323" i="16"/>
  <c r="AM323" i="16"/>
  <c r="AL323" i="16"/>
  <c r="AK323" i="16"/>
  <c r="AJ323" i="16"/>
  <c r="AI323" i="16"/>
  <c r="AH323" i="16"/>
  <c r="AG323" i="16"/>
  <c r="AF323" i="16"/>
  <c r="AD323" i="16"/>
  <c r="AC323" i="16"/>
  <c r="AB323" i="16"/>
  <c r="AA323" i="16"/>
  <c r="Z323" i="16"/>
  <c r="Y323" i="16"/>
  <c r="X323" i="16"/>
  <c r="W323" i="16"/>
  <c r="U323" i="16"/>
  <c r="T323" i="16"/>
  <c r="S323" i="16"/>
  <c r="R323" i="16"/>
  <c r="Q323" i="16"/>
  <c r="P323" i="16"/>
  <c r="O323" i="16"/>
  <c r="N323" i="16"/>
  <c r="L323" i="16"/>
  <c r="K323" i="16"/>
  <c r="J323" i="16"/>
  <c r="I323" i="16"/>
  <c r="H323" i="16"/>
  <c r="G323" i="16"/>
  <c r="F323" i="16"/>
  <c r="E323" i="16"/>
  <c r="C323" i="16"/>
  <c r="BF322" i="16"/>
  <c r="AW322" i="16"/>
  <c r="AR322" i="16"/>
  <c r="AS322" i="16" s="1"/>
  <c r="AE322" i="16"/>
  <c r="V322" i="16"/>
  <c r="M322" i="16"/>
  <c r="BF321" i="16"/>
  <c r="AW321" i="16"/>
  <c r="AR321" i="16"/>
  <c r="AS321" i="16" s="1"/>
  <c r="AE321" i="16"/>
  <c r="V321" i="16"/>
  <c r="M321" i="16"/>
  <c r="BF320" i="16"/>
  <c r="AW320" i="16"/>
  <c r="AR320" i="16"/>
  <c r="AS320" i="16" s="1"/>
  <c r="AE320" i="16"/>
  <c r="V320" i="16"/>
  <c r="M320" i="16"/>
  <c r="BF319" i="16"/>
  <c r="AW319" i="16"/>
  <c r="AR319" i="16"/>
  <c r="AS319" i="16" s="1"/>
  <c r="AE319" i="16"/>
  <c r="V319" i="16"/>
  <c r="M319" i="16"/>
  <c r="BF318" i="16"/>
  <c r="AW318" i="16"/>
  <c r="AR318" i="16"/>
  <c r="AS318" i="16" s="1"/>
  <c r="AE318" i="16"/>
  <c r="V318" i="16"/>
  <c r="M318" i="16"/>
  <c r="BF317" i="16"/>
  <c r="AW317" i="16"/>
  <c r="AR317" i="16"/>
  <c r="AS317" i="16" s="1"/>
  <c r="AE317" i="16"/>
  <c r="V317" i="16"/>
  <c r="M317" i="16"/>
  <c r="BF316" i="16"/>
  <c r="AW316" i="16"/>
  <c r="AR316" i="16"/>
  <c r="AS316" i="16" s="1"/>
  <c r="AE316" i="16"/>
  <c r="V316" i="16"/>
  <c r="M316" i="16"/>
  <c r="BF315" i="16"/>
  <c r="AW315" i="16"/>
  <c r="AR315" i="16"/>
  <c r="AS315" i="16" s="1"/>
  <c r="AE315" i="16"/>
  <c r="V315" i="16"/>
  <c r="M315" i="16"/>
  <c r="BF314" i="16"/>
  <c r="AW314" i="16"/>
  <c r="AR314" i="16"/>
  <c r="AS314" i="16" s="1"/>
  <c r="AE314" i="16"/>
  <c r="V314" i="16"/>
  <c r="M314" i="16"/>
  <c r="BF313" i="16"/>
  <c r="AW313" i="16"/>
  <c r="AR313" i="16"/>
  <c r="AS313" i="16" s="1"/>
  <c r="AE313" i="16"/>
  <c r="V313" i="16"/>
  <c r="M313" i="16"/>
  <c r="BF312" i="16"/>
  <c r="AW312" i="16"/>
  <c r="AX312" i="16" s="1"/>
  <c r="AR312" i="16"/>
  <c r="AS312" i="16" s="1"/>
  <c r="AE312" i="16"/>
  <c r="V312" i="16"/>
  <c r="M312" i="16"/>
  <c r="BF311" i="16"/>
  <c r="AW311" i="16"/>
  <c r="AX311" i="16" s="1"/>
  <c r="AR311" i="16"/>
  <c r="AS311" i="16" s="1"/>
  <c r="AE311" i="16"/>
  <c r="V311" i="16"/>
  <c r="M311" i="16"/>
  <c r="BF310" i="16"/>
  <c r="AW310" i="16"/>
  <c r="AX310" i="16" s="1"/>
  <c r="AR310" i="16"/>
  <c r="AS310" i="16" s="1"/>
  <c r="AE310" i="16"/>
  <c r="V310" i="16"/>
  <c r="M310" i="16"/>
  <c r="BF309" i="16"/>
  <c r="AW309" i="16"/>
  <c r="AX309" i="16" s="1"/>
  <c r="AR309" i="16"/>
  <c r="AS309" i="16" s="1"/>
  <c r="AE309" i="16"/>
  <c r="V309" i="16"/>
  <c r="M309" i="16"/>
  <c r="BF308" i="16"/>
  <c r="AW308" i="16"/>
  <c r="AR308" i="16"/>
  <c r="AS308" i="16" s="1"/>
  <c r="AE308" i="16"/>
  <c r="V308" i="16"/>
  <c r="M308" i="16"/>
  <c r="BF307" i="16"/>
  <c r="AW307" i="16"/>
  <c r="AX307" i="16" s="1"/>
  <c r="AR307" i="16"/>
  <c r="AS307" i="16" s="1"/>
  <c r="AE307" i="16"/>
  <c r="V307" i="16"/>
  <c r="M307" i="16"/>
  <c r="BF306" i="16"/>
  <c r="AW306" i="16"/>
  <c r="AX306" i="16" s="1"/>
  <c r="AR306" i="16"/>
  <c r="AS306" i="16" s="1"/>
  <c r="AE306" i="16"/>
  <c r="V306" i="16"/>
  <c r="M306" i="16"/>
  <c r="BF305" i="16"/>
  <c r="AW305" i="16"/>
  <c r="AX305" i="16" s="1"/>
  <c r="AR305" i="16"/>
  <c r="AS305" i="16" s="1"/>
  <c r="AE305" i="16"/>
  <c r="V305" i="16"/>
  <c r="M305" i="16"/>
  <c r="BF304" i="16"/>
  <c r="AW304" i="16"/>
  <c r="AX304" i="16" s="1"/>
  <c r="AR304" i="16"/>
  <c r="AS304" i="16" s="1"/>
  <c r="AE304" i="16"/>
  <c r="V304" i="16"/>
  <c r="M304" i="16"/>
  <c r="BF303" i="16"/>
  <c r="AW303" i="16"/>
  <c r="AX303" i="16" s="1"/>
  <c r="AR303" i="16"/>
  <c r="AS303" i="16" s="1"/>
  <c r="AE303" i="16"/>
  <c r="V303" i="16"/>
  <c r="M303" i="16"/>
  <c r="BF302" i="16"/>
  <c r="AW302" i="16"/>
  <c r="AX302" i="16" s="1"/>
  <c r="AR302" i="16"/>
  <c r="AS302" i="16" s="1"/>
  <c r="AE302" i="16"/>
  <c r="V302" i="16"/>
  <c r="M302" i="16"/>
  <c r="BF301" i="16"/>
  <c r="AW301" i="16"/>
  <c r="AX301" i="16" s="1"/>
  <c r="AR301" i="16"/>
  <c r="AS301" i="16" s="1"/>
  <c r="AE301" i="16"/>
  <c r="V301" i="16"/>
  <c r="M301" i="16"/>
  <c r="BF300" i="16"/>
  <c r="AW300" i="16"/>
  <c r="AR300" i="16"/>
  <c r="AS300" i="16" s="1"/>
  <c r="AE300" i="16"/>
  <c r="V300" i="16"/>
  <c r="M300" i="16"/>
  <c r="BF299" i="16"/>
  <c r="AW299" i="16"/>
  <c r="AX299" i="16" s="1"/>
  <c r="AR299" i="16"/>
  <c r="AS299" i="16" s="1"/>
  <c r="AE299" i="16"/>
  <c r="V299" i="16"/>
  <c r="M299" i="16"/>
  <c r="BF298" i="16"/>
  <c r="AW298" i="16"/>
  <c r="AX298" i="16" s="1"/>
  <c r="AR298" i="16"/>
  <c r="AS298" i="16" s="1"/>
  <c r="AE298" i="16"/>
  <c r="V298" i="16"/>
  <c r="M298" i="16"/>
  <c r="BF297" i="16"/>
  <c r="AW297" i="16"/>
  <c r="AX297" i="16" s="1"/>
  <c r="AR297" i="16"/>
  <c r="AS297" i="16" s="1"/>
  <c r="AE297" i="16"/>
  <c r="V297" i="16"/>
  <c r="M297" i="16"/>
  <c r="BF296" i="16"/>
  <c r="AW296" i="16"/>
  <c r="AX296" i="16" s="1"/>
  <c r="AR296" i="16"/>
  <c r="AS296" i="16" s="1"/>
  <c r="AE296" i="16"/>
  <c r="V296" i="16"/>
  <c r="M296" i="16"/>
  <c r="BF295" i="16"/>
  <c r="AW295" i="16"/>
  <c r="AX295" i="16" s="1"/>
  <c r="AR295" i="16"/>
  <c r="AS295" i="16" s="1"/>
  <c r="AE295" i="16"/>
  <c r="V295" i="16"/>
  <c r="M295" i="16"/>
  <c r="BF294" i="16"/>
  <c r="AW294" i="16"/>
  <c r="AX294" i="16" s="1"/>
  <c r="AR294" i="16"/>
  <c r="AS294" i="16" s="1"/>
  <c r="AE294" i="16"/>
  <c r="V294" i="16"/>
  <c r="M294" i="16"/>
  <c r="BF293" i="16"/>
  <c r="AW293" i="16"/>
  <c r="AX293" i="16" s="1"/>
  <c r="AR293" i="16"/>
  <c r="AE293" i="16"/>
  <c r="V293" i="16"/>
  <c r="M293" i="16"/>
  <c r="D325" i="16"/>
  <c r="BM292" i="16"/>
  <c r="BL292" i="16"/>
  <c r="BK292" i="16"/>
  <c r="BJ292" i="16"/>
  <c r="BI292" i="16"/>
  <c r="BH292" i="16"/>
  <c r="BG292" i="16"/>
  <c r="BE292" i="16"/>
  <c r="AT292" i="16"/>
  <c r="AO292" i="16"/>
  <c r="C292" i="16"/>
  <c r="BM291" i="16"/>
  <c r="BL291" i="16"/>
  <c r="BK291" i="16"/>
  <c r="BJ291" i="16"/>
  <c r="BI291" i="16"/>
  <c r="BH291" i="16"/>
  <c r="BG291" i="16"/>
  <c r="BE291" i="16"/>
  <c r="BD291" i="16"/>
  <c r="BC291" i="16"/>
  <c r="BB291" i="16"/>
  <c r="BA291" i="16"/>
  <c r="AZ291" i="16"/>
  <c r="AV291" i="16"/>
  <c r="AU291" i="16"/>
  <c r="AT291" i="16"/>
  <c r="AQ291" i="16"/>
  <c r="AP291" i="16"/>
  <c r="AO291" i="16"/>
  <c r="AN291" i="16"/>
  <c r="AM291" i="16"/>
  <c r="AL291" i="16"/>
  <c r="AK291" i="16"/>
  <c r="AJ291" i="16"/>
  <c r="AI291" i="16"/>
  <c r="AH291" i="16"/>
  <c r="AG291" i="16"/>
  <c r="AF291" i="16"/>
  <c r="AD291" i="16"/>
  <c r="AC291" i="16"/>
  <c r="AB291" i="16"/>
  <c r="AA291" i="16"/>
  <c r="Z291" i="16"/>
  <c r="Y291" i="16"/>
  <c r="X291" i="16"/>
  <c r="W291" i="16"/>
  <c r="U291" i="16"/>
  <c r="T291" i="16"/>
  <c r="S291" i="16"/>
  <c r="R291" i="16"/>
  <c r="Q291" i="16"/>
  <c r="P291" i="16"/>
  <c r="O291" i="16"/>
  <c r="N291" i="16"/>
  <c r="L291" i="16"/>
  <c r="K291" i="16"/>
  <c r="J291" i="16"/>
  <c r="I291" i="16"/>
  <c r="H291" i="16"/>
  <c r="G291" i="16"/>
  <c r="F291" i="16"/>
  <c r="E291" i="16"/>
  <c r="C291" i="16"/>
  <c r="BM290" i="16"/>
  <c r="BL290" i="16"/>
  <c r="BK290" i="16"/>
  <c r="BJ290" i="16"/>
  <c r="BI290" i="16"/>
  <c r="BH290" i="16"/>
  <c r="BG290" i="16"/>
  <c r="BE290" i="16"/>
  <c r="BD290" i="16"/>
  <c r="BC290" i="16"/>
  <c r="BB290" i="16"/>
  <c r="BA290" i="16"/>
  <c r="AZ290" i="16"/>
  <c r="AV290" i="16"/>
  <c r="AU290" i="16"/>
  <c r="AT290" i="16"/>
  <c r="AQ290" i="16"/>
  <c r="AP290" i="16"/>
  <c r="AO290" i="16"/>
  <c r="AN290" i="16"/>
  <c r="AM290" i="16"/>
  <c r="AL290" i="16"/>
  <c r="AK290" i="16"/>
  <c r="AJ290" i="16"/>
  <c r="AI290" i="16"/>
  <c r="AH290" i="16"/>
  <c r="AG290" i="16"/>
  <c r="AF290" i="16"/>
  <c r="AD290" i="16"/>
  <c r="AC290" i="16"/>
  <c r="AB290" i="16"/>
  <c r="AA290" i="16"/>
  <c r="Z290" i="16"/>
  <c r="Y290" i="16"/>
  <c r="X290" i="16"/>
  <c r="W290" i="16"/>
  <c r="U290" i="16"/>
  <c r="T290" i="16"/>
  <c r="S290" i="16"/>
  <c r="R290" i="16"/>
  <c r="Q290" i="16"/>
  <c r="P290" i="16"/>
  <c r="O290" i="16"/>
  <c r="N290" i="16"/>
  <c r="L290" i="16"/>
  <c r="K290" i="16"/>
  <c r="J290" i="16"/>
  <c r="I290" i="16"/>
  <c r="H290" i="16"/>
  <c r="G290" i="16"/>
  <c r="F290" i="16"/>
  <c r="E290" i="16"/>
  <c r="C290" i="16"/>
  <c r="BM289" i="16"/>
  <c r="BL289" i="16"/>
  <c r="BK289" i="16"/>
  <c r="BJ289" i="16"/>
  <c r="BI289" i="16"/>
  <c r="BH289" i="16"/>
  <c r="BG289" i="16"/>
  <c r="BE289" i="16"/>
  <c r="BD289" i="16"/>
  <c r="BC289" i="16"/>
  <c r="BB289" i="16"/>
  <c r="BA289" i="16"/>
  <c r="AZ289" i="16"/>
  <c r="AV289" i="16"/>
  <c r="AU289" i="16"/>
  <c r="AT289" i="16"/>
  <c r="AQ289" i="16"/>
  <c r="AP289" i="16"/>
  <c r="AO289" i="16"/>
  <c r="AN289" i="16"/>
  <c r="AM289" i="16"/>
  <c r="AL289" i="16"/>
  <c r="AK289" i="16"/>
  <c r="AJ289" i="16"/>
  <c r="AI289" i="16"/>
  <c r="AH289" i="16"/>
  <c r="AG289" i="16"/>
  <c r="AF289" i="16"/>
  <c r="AD289" i="16"/>
  <c r="AC289" i="16"/>
  <c r="AB289" i="16"/>
  <c r="AA289" i="16"/>
  <c r="Z289" i="16"/>
  <c r="Y289" i="16"/>
  <c r="X289" i="16"/>
  <c r="W289" i="16"/>
  <c r="U289" i="16"/>
  <c r="T289" i="16"/>
  <c r="S289" i="16"/>
  <c r="R289" i="16"/>
  <c r="Q289" i="16"/>
  <c r="P289" i="16"/>
  <c r="O289" i="16"/>
  <c r="N289" i="16"/>
  <c r="L289" i="16"/>
  <c r="K289" i="16"/>
  <c r="J289" i="16"/>
  <c r="I289" i="16"/>
  <c r="H289" i="16"/>
  <c r="G289" i="16"/>
  <c r="F289" i="16"/>
  <c r="E289" i="16"/>
  <c r="C289" i="16"/>
  <c r="BF288" i="16"/>
  <c r="AW288" i="16"/>
  <c r="AX288" i="16" s="1"/>
  <c r="AR288" i="16"/>
  <c r="AS288" i="16" s="1"/>
  <c r="AE288" i="16"/>
  <c r="V288" i="16"/>
  <c r="M288" i="16"/>
  <c r="BF287" i="16"/>
  <c r="AW287" i="16"/>
  <c r="AX287" i="16" s="1"/>
  <c r="AR287" i="16"/>
  <c r="AS287" i="16" s="1"/>
  <c r="AE287" i="16"/>
  <c r="V287" i="16"/>
  <c r="M287" i="16"/>
  <c r="BF286" i="16"/>
  <c r="AW286" i="16"/>
  <c r="AX286" i="16" s="1"/>
  <c r="AR286" i="16"/>
  <c r="AS286" i="16" s="1"/>
  <c r="AE286" i="16"/>
  <c r="V286" i="16"/>
  <c r="M286" i="16"/>
  <c r="BF285" i="16"/>
  <c r="AW285" i="16"/>
  <c r="AX285" i="16" s="1"/>
  <c r="AR285" i="16"/>
  <c r="AS285" i="16" s="1"/>
  <c r="AE285" i="16"/>
  <c r="V285" i="16"/>
  <c r="M285" i="16"/>
  <c r="BF284" i="16"/>
  <c r="AW284" i="16"/>
  <c r="AX284" i="16" s="1"/>
  <c r="AR284" i="16"/>
  <c r="AS284" i="16" s="1"/>
  <c r="AE284" i="16"/>
  <c r="V284" i="16"/>
  <c r="M284" i="16"/>
  <c r="BF283" i="16"/>
  <c r="AW283" i="16"/>
  <c r="AX283" i="16" s="1"/>
  <c r="AR283" i="16"/>
  <c r="AS283" i="16" s="1"/>
  <c r="AE283" i="16"/>
  <c r="V283" i="16"/>
  <c r="M283" i="16"/>
  <c r="BF282" i="16"/>
  <c r="AW282" i="16"/>
  <c r="AX282" i="16" s="1"/>
  <c r="AR282" i="16"/>
  <c r="AS282" i="16" s="1"/>
  <c r="AE282" i="16"/>
  <c r="V282" i="16"/>
  <c r="M282" i="16"/>
  <c r="BF281" i="16"/>
  <c r="AW281" i="16"/>
  <c r="AX281" i="16" s="1"/>
  <c r="AR281" i="16"/>
  <c r="AS281" i="16" s="1"/>
  <c r="AE281" i="16"/>
  <c r="V281" i="16"/>
  <c r="M281" i="16"/>
  <c r="BF280" i="16"/>
  <c r="AW280" i="16"/>
  <c r="AX280" i="16" s="1"/>
  <c r="AR280" i="16"/>
  <c r="AS280" i="16" s="1"/>
  <c r="AE280" i="16"/>
  <c r="V280" i="16"/>
  <c r="M280" i="16"/>
  <c r="BF279" i="16"/>
  <c r="AW279" i="16"/>
  <c r="AX279" i="16" s="1"/>
  <c r="AR279" i="16"/>
  <c r="AS279" i="16" s="1"/>
  <c r="AE279" i="16"/>
  <c r="V279" i="16"/>
  <c r="M279" i="16"/>
  <c r="BF278" i="16"/>
  <c r="AW278" i="16"/>
  <c r="AX278" i="16" s="1"/>
  <c r="AR278" i="16"/>
  <c r="AS278" i="16" s="1"/>
  <c r="AE278" i="16"/>
  <c r="V278" i="16"/>
  <c r="M278" i="16"/>
  <c r="BF277" i="16"/>
  <c r="AW277" i="16"/>
  <c r="AX277" i="16" s="1"/>
  <c r="AR277" i="16"/>
  <c r="AS277" i="16" s="1"/>
  <c r="AE277" i="16"/>
  <c r="V277" i="16"/>
  <c r="M277" i="16"/>
  <c r="BF276" i="16"/>
  <c r="AW276" i="16"/>
  <c r="AX276" i="16" s="1"/>
  <c r="AR276" i="16"/>
  <c r="AS276" i="16" s="1"/>
  <c r="AE276" i="16"/>
  <c r="V276" i="16"/>
  <c r="M276" i="16"/>
  <c r="BF275" i="16"/>
  <c r="AW275" i="16"/>
  <c r="AX275" i="16" s="1"/>
  <c r="AR275" i="16"/>
  <c r="AS275" i="16" s="1"/>
  <c r="AE275" i="16"/>
  <c r="V275" i="16"/>
  <c r="M275" i="16"/>
  <c r="BF274" i="16"/>
  <c r="AW274" i="16"/>
  <c r="AX274" i="16" s="1"/>
  <c r="AR274" i="16"/>
  <c r="AS274" i="16" s="1"/>
  <c r="AE274" i="16"/>
  <c r="V274" i="16"/>
  <c r="M274" i="16"/>
  <c r="BF273" i="16"/>
  <c r="AW273" i="16"/>
  <c r="AX273" i="16" s="1"/>
  <c r="AR273" i="16"/>
  <c r="AS273" i="16" s="1"/>
  <c r="AE273" i="16"/>
  <c r="V273" i="16"/>
  <c r="M273" i="16"/>
  <c r="BF272" i="16"/>
  <c r="AW272" i="16"/>
  <c r="AX272" i="16" s="1"/>
  <c r="AR272" i="16"/>
  <c r="AS272" i="16" s="1"/>
  <c r="AE272" i="16"/>
  <c r="V272" i="16"/>
  <c r="M272" i="16"/>
  <c r="BF271" i="16"/>
  <c r="AW271" i="16"/>
  <c r="AX271" i="16" s="1"/>
  <c r="AR271" i="16"/>
  <c r="AS271" i="16" s="1"/>
  <c r="AE271" i="16"/>
  <c r="V271" i="16"/>
  <c r="M271" i="16"/>
  <c r="BF270" i="16"/>
  <c r="AW270" i="16"/>
  <c r="AX270" i="16" s="1"/>
  <c r="AR270" i="16"/>
  <c r="AS270" i="16" s="1"/>
  <c r="AE270" i="16"/>
  <c r="V270" i="16"/>
  <c r="M270" i="16"/>
  <c r="BF269" i="16"/>
  <c r="AW269" i="16"/>
  <c r="AX269" i="16" s="1"/>
  <c r="AR269" i="16"/>
  <c r="AS269" i="16" s="1"/>
  <c r="AE269" i="16"/>
  <c r="V269" i="16"/>
  <c r="M269" i="16"/>
  <c r="BF268" i="16"/>
  <c r="AW268" i="16"/>
  <c r="AR268" i="16"/>
  <c r="AS268" i="16" s="1"/>
  <c r="AE268" i="16"/>
  <c r="V268" i="16"/>
  <c r="M268" i="16"/>
  <c r="BF267" i="16"/>
  <c r="AW267" i="16"/>
  <c r="AX267" i="16" s="1"/>
  <c r="AR267" i="16"/>
  <c r="AS267" i="16" s="1"/>
  <c r="AE267" i="16"/>
  <c r="V267" i="16"/>
  <c r="M267" i="16"/>
  <c r="BF266" i="16"/>
  <c r="AW266" i="16"/>
  <c r="AR266" i="16"/>
  <c r="AS266" i="16" s="1"/>
  <c r="AE266" i="16"/>
  <c r="V266" i="16"/>
  <c r="M266" i="16"/>
  <c r="BF265" i="16"/>
  <c r="AW265" i="16"/>
  <c r="AX265" i="16" s="1"/>
  <c r="AR265" i="16"/>
  <c r="AS265" i="16" s="1"/>
  <c r="AE265" i="16"/>
  <c r="V265" i="16"/>
  <c r="M265" i="16"/>
  <c r="BF264" i="16"/>
  <c r="AW264" i="16"/>
  <c r="AR264" i="16"/>
  <c r="AS264" i="16" s="1"/>
  <c r="AE264" i="16"/>
  <c r="V264" i="16"/>
  <c r="M264" i="16"/>
  <c r="BF263" i="16"/>
  <c r="AW263" i="16"/>
  <c r="AX263" i="16" s="1"/>
  <c r="AR263" i="16"/>
  <c r="AS263" i="16" s="1"/>
  <c r="AE263" i="16"/>
  <c r="V263" i="16"/>
  <c r="M263" i="16"/>
  <c r="BF262" i="16"/>
  <c r="AW262" i="16"/>
  <c r="AR262" i="16"/>
  <c r="AS262" i="16" s="1"/>
  <c r="AE262" i="16"/>
  <c r="V262" i="16"/>
  <c r="M262" i="16"/>
  <c r="BF261" i="16"/>
  <c r="AW261" i="16"/>
  <c r="AX261" i="16" s="1"/>
  <c r="AR261" i="16"/>
  <c r="AS261" i="16" s="1"/>
  <c r="AE261" i="16"/>
  <c r="V261" i="16"/>
  <c r="M261" i="16"/>
  <c r="BF260" i="16"/>
  <c r="AW260" i="16"/>
  <c r="AR260" i="16"/>
  <c r="AS260" i="16" s="1"/>
  <c r="AE260" i="16"/>
  <c r="V260" i="16"/>
  <c r="M260" i="16"/>
  <c r="BF259" i="16"/>
  <c r="AW259" i="16"/>
  <c r="AX259" i="16" s="1"/>
  <c r="AR259" i="16"/>
  <c r="AS259" i="16" s="1"/>
  <c r="AE259" i="16"/>
  <c r="V259" i="16"/>
  <c r="M259" i="16"/>
  <c r="BF258" i="16"/>
  <c r="AW258" i="16"/>
  <c r="AR258" i="16"/>
  <c r="AE258" i="16"/>
  <c r="V258" i="16"/>
  <c r="M258" i="16"/>
  <c r="BM257" i="16"/>
  <c r="BL257" i="16"/>
  <c r="BK257" i="16"/>
  <c r="BJ257" i="16"/>
  <c r="BI257" i="16"/>
  <c r="BH257" i="16"/>
  <c r="BG257" i="16"/>
  <c r="BE257" i="16"/>
  <c r="AT257" i="16"/>
  <c r="AO257" i="16"/>
  <c r="C257" i="16"/>
  <c r="BM256" i="16"/>
  <c r="BL256" i="16"/>
  <c r="BK256" i="16"/>
  <c r="BJ256" i="16"/>
  <c r="BI256" i="16"/>
  <c r="BH256" i="16"/>
  <c r="BG256" i="16"/>
  <c r="BE256" i="16"/>
  <c r="BD256" i="16"/>
  <c r="BC256" i="16"/>
  <c r="BB256" i="16"/>
  <c r="BA256" i="16"/>
  <c r="AZ256" i="16"/>
  <c r="AV256" i="16"/>
  <c r="AU256" i="16"/>
  <c r="AT256" i="16"/>
  <c r="AQ256" i="16"/>
  <c r="AP256" i="16"/>
  <c r="AO256" i="16"/>
  <c r="AN256" i="16"/>
  <c r="AM256" i="16"/>
  <c r="AL256" i="16"/>
  <c r="AK256" i="16"/>
  <c r="AJ256" i="16"/>
  <c r="AI256" i="16"/>
  <c r="AH256" i="16"/>
  <c r="AG256" i="16"/>
  <c r="AF256" i="16"/>
  <c r="AD256" i="16"/>
  <c r="AC256" i="16"/>
  <c r="AB256" i="16"/>
  <c r="AA256" i="16"/>
  <c r="Z256" i="16"/>
  <c r="Y256" i="16"/>
  <c r="X256" i="16"/>
  <c r="W256" i="16"/>
  <c r="U256" i="16"/>
  <c r="T256" i="16"/>
  <c r="S256" i="16"/>
  <c r="R256" i="16"/>
  <c r="Q256" i="16"/>
  <c r="P256" i="16"/>
  <c r="O256" i="16"/>
  <c r="N256" i="16"/>
  <c r="L256" i="16"/>
  <c r="K256" i="16"/>
  <c r="J256" i="16"/>
  <c r="I256" i="16"/>
  <c r="H256" i="16"/>
  <c r="G256" i="16"/>
  <c r="F256" i="16"/>
  <c r="E256" i="16"/>
  <c r="C256" i="16"/>
  <c r="BM255" i="16"/>
  <c r="BL255" i="16"/>
  <c r="BK255" i="16"/>
  <c r="BJ255" i="16"/>
  <c r="BI255" i="16"/>
  <c r="BH255" i="16"/>
  <c r="BG255" i="16"/>
  <c r="BE255" i="16"/>
  <c r="BD255" i="16"/>
  <c r="BC255" i="16"/>
  <c r="BB255" i="16"/>
  <c r="BA255" i="16"/>
  <c r="AZ255" i="16"/>
  <c r="AV255" i="16"/>
  <c r="AU255" i="16"/>
  <c r="AT255" i="16"/>
  <c r="AQ255" i="16"/>
  <c r="AP255" i="16"/>
  <c r="AO255" i="16"/>
  <c r="AN255" i="16"/>
  <c r="AM255" i="16"/>
  <c r="AL255" i="16"/>
  <c r="AK255" i="16"/>
  <c r="AJ255" i="16"/>
  <c r="AI255" i="16"/>
  <c r="AH255" i="16"/>
  <c r="AG255" i="16"/>
  <c r="AF255" i="16"/>
  <c r="AD255" i="16"/>
  <c r="AC255" i="16"/>
  <c r="AB255" i="16"/>
  <c r="AA255" i="16"/>
  <c r="Z255" i="16"/>
  <c r="Y255" i="16"/>
  <c r="X255" i="16"/>
  <c r="W255" i="16"/>
  <c r="U255" i="16"/>
  <c r="T255" i="16"/>
  <c r="S255" i="16"/>
  <c r="R255" i="16"/>
  <c r="Q255" i="16"/>
  <c r="P255" i="16"/>
  <c r="O255" i="16"/>
  <c r="N255" i="16"/>
  <c r="L255" i="16"/>
  <c r="K255" i="16"/>
  <c r="J255" i="16"/>
  <c r="I255" i="16"/>
  <c r="H255" i="16"/>
  <c r="G255" i="16"/>
  <c r="F255" i="16"/>
  <c r="E255" i="16"/>
  <c r="C255" i="16"/>
  <c r="BM254" i="16"/>
  <c r="BL254" i="16"/>
  <c r="BK254" i="16"/>
  <c r="BJ254" i="16"/>
  <c r="BI254" i="16"/>
  <c r="BH254" i="16"/>
  <c r="BG254" i="16"/>
  <c r="BE254" i="16"/>
  <c r="BD254" i="16"/>
  <c r="BC254" i="16"/>
  <c r="BB254" i="16"/>
  <c r="BA254" i="16"/>
  <c r="AZ254" i="16"/>
  <c r="AV254" i="16"/>
  <c r="AU254" i="16"/>
  <c r="AT254" i="16"/>
  <c r="AQ254" i="16"/>
  <c r="AP254" i="16"/>
  <c r="AO254" i="16"/>
  <c r="AN254" i="16"/>
  <c r="AM254" i="16"/>
  <c r="AL254" i="16"/>
  <c r="AK254" i="16"/>
  <c r="AJ254" i="16"/>
  <c r="AI254" i="16"/>
  <c r="AH254" i="16"/>
  <c r="AG254" i="16"/>
  <c r="AF254" i="16"/>
  <c r="AD254" i="16"/>
  <c r="AC254" i="16"/>
  <c r="AB254" i="16"/>
  <c r="AA254" i="16"/>
  <c r="Z254" i="16"/>
  <c r="Y254" i="16"/>
  <c r="X254" i="16"/>
  <c r="W254" i="16"/>
  <c r="U254" i="16"/>
  <c r="T254" i="16"/>
  <c r="S254" i="16"/>
  <c r="R254" i="16"/>
  <c r="Q254" i="16"/>
  <c r="P254" i="16"/>
  <c r="O254" i="16"/>
  <c r="N254" i="16"/>
  <c r="L254" i="16"/>
  <c r="K254" i="16"/>
  <c r="J254" i="16"/>
  <c r="I254" i="16"/>
  <c r="H254" i="16"/>
  <c r="G254" i="16"/>
  <c r="F254" i="16"/>
  <c r="E254" i="16"/>
  <c r="C254" i="16"/>
  <c r="BF253" i="16"/>
  <c r="AW253" i="16"/>
  <c r="AX253" i="16" s="1"/>
  <c r="AR253" i="16"/>
  <c r="AS253" i="16" s="1"/>
  <c r="AE253" i="16"/>
  <c r="V253" i="16"/>
  <c r="M253" i="16"/>
  <c r="BF252" i="16"/>
  <c r="AW252" i="16"/>
  <c r="AX252" i="16" s="1"/>
  <c r="AR252" i="16"/>
  <c r="AS252" i="16" s="1"/>
  <c r="AE252" i="16"/>
  <c r="V252" i="16"/>
  <c r="M252" i="16"/>
  <c r="BF251" i="16"/>
  <c r="AW251" i="16"/>
  <c r="AX251" i="16" s="1"/>
  <c r="AR251" i="16"/>
  <c r="AS251" i="16" s="1"/>
  <c r="AE251" i="16"/>
  <c r="V251" i="16"/>
  <c r="M251" i="16"/>
  <c r="BF250" i="16"/>
  <c r="AW250" i="16"/>
  <c r="AR250" i="16"/>
  <c r="AS250" i="16" s="1"/>
  <c r="AE250" i="16"/>
  <c r="V250" i="16"/>
  <c r="M250" i="16"/>
  <c r="BF249" i="16"/>
  <c r="AW249" i="16"/>
  <c r="AX249" i="16" s="1"/>
  <c r="AR249" i="16"/>
  <c r="AS249" i="16" s="1"/>
  <c r="AE249" i="16"/>
  <c r="V249" i="16"/>
  <c r="M249" i="16"/>
  <c r="BF248" i="16"/>
  <c r="AW248" i="16"/>
  <c r="AX248" i="16" s="1"/>
  <c r="AR248" i="16"/>
  <c r="AS248" i="16" s="1"/>
  <c r="AE248" i="16"/>
  <c r="V248" i="16"/>
  <c r="M248" i="16"/>
  <c r="BF247" i="16"/>
  <c r="AW247" i="16"/>
  <c r="AX247" i="16" s="1"/>
  <c r="AR247" i="16"/>
  <c r="AS247" i="16" s="1"/>
  <c r="AE247" i="16"/>
  <c r="V247" i="16"/>
  <c r="M247" i="16"/>
  <c r="BF246" i="16"/>
  <c r="AW246" i="16"/>
  <c r="AR246" i="16"/>
  <c r="AS246" i="16" s="1"/>
  <c r="AE246" i="16"/>
  <c r="V246" i="16"/>
  <c r="M246" i="16"/>
  <c r="BF245" i="16"/>
  <c r="AW245" i="16"/>
  <c r="AX245" i="16" s="1"/>
  <c r="AR245" i="16"/>
  <c r="AS245" i="16" s="1"/>
  <c r="AE245" i="16"/>
  <c r="V245" i="16"/>
  <c r="M245" i="16"/>
  <c r="BF244" i="16"/>
  <c r="AW244" i="16"/>
  <c r="AX244" i="16" s="1"/>
  <c r="AR244" i="16"/>
  <c r="AS244" i="16" s="1"/>
  <c r="AE244" i="16"/>
  <c r="V244" i="16"/>
  <c r="M244" i="16"/>
  <c r="BF243" i="16"/>
  <c r="AW243" i="16"/>
  <c r="AX243" i="16" s="1"/>
  <c r="AR243" i="16"/>
  <c r="AS243" i="16" s="1"/>
  <c r="AE243" i="16"/>
  <c r="V243" i="16"/>
  <c r="M243" i="16"/>
  <c r="BF242" i="16"/>
  <c r="AW242" i="16"/>
  <c r="AX242" i="16" s="1"/>
  <c r="AR242" i="16"/>
  <c r="AS242" i="16" s="1"/>
  <c r="AE242" i="16"/>
  <c r="V242" i="16"/>
  <c r="M242" i="16"/>
  <c r="BF241" i="16"/>
  <c r="AW241" i="16"/>
  <c r="AX241" i="16" s="1"/>
  <c r="AR241" i="16"/>
  <c r="AS241" i="16" s="1"/>
  <c r="AE241" i="16"/>
  <c r="V241" i="16"/>
  <c r="M241" i="16"/>
  <c r="BF240" i="16"/>
  <c r="AW240" i="16"/>
  <c r="AS240" i="16"/>
  <c r="AR240" i="16"/>
  <c r="AE240" i="16"/>
  <c r="V240" i="16"/>
  <c r="M240" i="16"/>
  <c r="BF239" i="16"/>
  <c r="AW239" i="16"/>
  <c r="AX239" i="16" s="1"/>
  <c r="AR239" i="16"/>
  <c r="AS239" i="16" s="1"/>
  <c r="AE239" i="16"/>
  <c r="V239" i="16"/>
  <c r="M239" i="16"/>
  <c r="BF238" i="16"/>
  <c r="AW238" i="16"/>
  <c r="AR238" i="16"/>
  <c r="AS238" i="16" s="1"/>
  <c r="AE238" i="16"/>
  <c r="V238" i="16"/>
  <c r="M238" i="16"/>
  <c r="BF237" i="16"/>
  <c r="AW237" i="16"/>
  <c r="AX237" i="16" s="1"/>
  <c r="AR237" i="16"/>
  <c r="AS237" i="16" s="1"/>
  <c r="AE237" i="16"/>
  <c r="V237" i="16"/>
  <c r="M237" i="16"/>
  <c r="BF236" i="16"/>
  <c r="AW236" i="16"/>
  <c r="AX236" i="16" s="1"/>
  <c r="AR236" i="16"/>
  <c r="AS236" i="16" s="1"/>
  <c r="AE236" i="16"/>
  <c r="V236" i="16"/>
  <c r="M236" i="16"/>
  <c r="BF235" i="16"/>
  <c r="AW235" i="16"/>
  <c r="AX235" i="16" s="1"/>
  <c r="AR235" i="16"/>
  <c r="AS235" i="16" s="1"/>
  <c r="AE235" i="16"/>
  <c r="V235" i="16"/>
  <c r="M235" i="16"/>
  <c r="BF234" i="16"/>
  <c r="AW234" i="16"/>
  <c r="AR234" i="16"/>
  <c r="AS234" i="16" s="1"/>
  <c r="AE234" i="16"/>
  <c r="V234" i="16"/>
  <c r="M234" i="16"/>
  <c r="BF233" i="16"/>
  <c r="AW233" i="16"/>
  <c r="AX233" i="16" s="1"/>
  <c r="AR233" i="16"/>
  <c r="AS233" i="16" s="1"/>
  <c r="AE233" i="16"/>
  <c r="V233" i="16"/>
  <c r="M233" i="16"/>
  <c r="BF232" i="16"/>
  <c r="AW232" i="16"/>
  <c r="AX232" i="16" s="1"/>
  <c r="AR232" i="16"/>
  <c r="AS232" i="16" s="1"/>
  <c r="AE232" i="16"/>
  <c r="V232" i="16"/>
  <c r="M232" i="16"/>
  <c r="BF231" i="16"/>
  <c r="AW231" i="16"/>
  <c r="AX231" i="16" s="1"/>
  <c r="AR231" i="16"/>
  <c r="AS231" i="16" s="1"/>
  <c r="AE231" i="16"/>
  <c r="V231" i="16"/>
  <c r="M231" i="16"/>
  <c r="BF230" i="16"/>
  <c r="AW230" i="16"/>
  <c r="AR230" i="16"/>
  <c r="AS230" i="16" s="1"/>
  <c r="AE230" i="16"/>
  <c r="V230" i="16"/>
  <c r="M230" i="16"/>
  <c r="BF229" i="16"/>
  <c r="AW229" i="16"/>
  <c r="AX229" i="16" s="1"/>
  <c r="AR229" i="16"/>
  <c r="AS229" i="16" s="1"/>
  <c r="AE229" i="16"/>
  <c r="V229" i="16"/>
  <c r="M229" i="16"/>
  <c r="BF228" i="16"/>
  <c r="AW228" i="16"/>
  <c r="AR228" i="16"/>
  <c r="AS228" i="16" s="1"/>
  <c r="AE228" i="16"/>
  <c r="V228" i="16"/>
  <c r="M228" i="16"/>
  <c r="BF227" i="16"/>
  <c r="AW227" i="16"/>
  <c r="AX227" i="16" s="1"/>
  <c r="AR227" i="16"/>
  <c r="AS227" i="16" s="1"/>
  <c r="AE227" i="16"/>
  <c r="V227" i="16"/>
  <c r="M227" i="16"/>
  <c r="BF226" i="16"/>
  <c r="AW226" i="16"/>
  <c r="AR226" i="16"/>
  <c r="AS226" i="16" s="1"/>
  <c r="AE226" i="16"/>
  <c r="V226" i="16"/>
  <c r="M226" i="16"/>
  <c r="BF225" i="16"/>
  <c r="AW225" i="16"/>
  <c r="AX225" i="16" s="1"/>
  <c r="AR225" i="16"/>
  <c r="AS225" i="16" s="1"/>
  <c r="AE225" i="16"/>
  <c r="V225" i="16"/>
  <c r="M225" i="16"/>
  <c r="BF224" i="16"/>
  <c r="AW224" i="16"/>
  <c r="AR224" i="16"/>
  <c r="AS224" i="16" s="1"/>
  <c r="AE224" i="16"/>
  <c r="V224" i="16"/>
  <c r="M224" i="16"/>
  <c r="BF223" i="16"/>
  <c r="AW223" i="16"/>
  <c r="AR223" i="16"/>
  <c r="AE223" i="16"/>
  <c r="V223" i="16"/>
  <c r="M223" i="16"/>
  <c r="BM222" i="16"/>
  <c r="BL222" i="16"/>
  <c r="BK222" i="16"/>
  <c r="BJ222" i="16"/>
  <c r="BI222" i="16"/>
  <c r="BH222" i="16"/>
  <c r="BG222" i="16"/>
  <c r="BE222" i="16"/>
  <c r="AT222" i="16"/>
  <c r="AO222" i="16"/>
  <c r="C222" i="16"/>
  <c r="BM221" i="16"/>
  <c r="BL221" i="16"/>
  <c r="BK221" i="16"/>
  <c r="BJ221" i="16"/>
  <c r="BI221" i="16"/>
  <c r="BH221" i="16"/>
  <c r="BG221" i="16"/>
  <c r="BE221" i="16"/>
  <c r="BD221" i="16"/>
  <c r="BC221" i="16"/>
  <c r="BB221" i="16"/>
  <c r="BA221" i="16"/>
  <c r="AZ221" i="16"/>
  <c r="AV221" i="16"/>
  <c r="AU221" i="16"/>
  <c r="AT221" i="16"/>
  <c r="AQ221" i="16"/>
  <c r="AP221" i="16"/>
  <c r="AO221" i="16"/>
  <c r="AN221" i="16"/>
  <c r="AM221" i="16"/>
  <c r="AL221" i="16"/>
  <c r="AK221" i="16"/>
  <c r="AJ221" i="16"/>
  <c r="AI221" i="16"/>
  <c r="AH221" i="16"/>
  <c r="AG221" i="16"/>
  <c r="AF221" i="16"/>
  <c r="AD221" i="16"/>
  <c r="AC221" i="16"/>
  <c r="AB221" i="16"/>
  <c r="AA221" i="16"/>
  <c r="Z221" i="16"/>
  <c r="Y221" i="16"/>
  <c r="X221" i="16"/>
  <c r="W221" i="16"/>
  <c r="U221" i="16"/>
  <c r="T221" i="16"/>
  <c r="S221" i="16"/>
  <c r="R221" i="16"/>
  <c r="Q221" i="16"/>
  <c r="P221" i="16"/>
  <c r="O221" i="16"/>
  <c r="N221" i="16"/>
  <c r="L221" i="16"/>
  <c r="K221" i="16"/>
  <c r="J221" i="16"/>
  <c r="I221" i="16"/>
  <c r="H221" i="16"/>
  <c r="G221" i="16"/>
  <c r="F221" i="16"/>
  <c r="E221" i="16"/>
  <c r="C221" i="16"/>
  <c r="BM220" i="16"/>
  <c r="BL220" i="16"/>
  <c r="BK220" i="16"/>
  <c r="BJ220" i="16"/>
  <c r="BI220" i="16"/>
  <c r="BH220" i="16"/>
  <c r="BG220" i="16"/>
  <c r="BE220" i="16"/>
  <c r="BD220" i="16"/>
  <c r="BC220" i="16"/>
  <c r="BB220" i="16"/>
  <c r="BA220" i="16"/>
  <c r="AZ220" i="16"/>
  <c r="AV220" i="16"/>
  <c r="AU220" i="16"/>
  <c r="AT220" i="16"/>
  <c r="AQ220" i="16"/>
  <c r="AP220" i="16"/>
  <c r="AO220" i="16"/>
  <c r="AN220" i="16"/>
  <c r="AM220" i="16"/>
  <c r="AL220" i="16"/>
  <c r="AK220" i="16"/>
  <c r="AJ220" i="16"/>
  <c r="AI220" i="16"/>
  <c r="AH220" i="16"/>
  <c r="AG220" i="16"/>
  <c r="AF220" i="16"/>
  <c r="AD220" i="16"/>
  <c r="AC220" i="16"/>
  <c r="AB220" i="16"/>
  <c r="AA220" i="16"/>
  <c r="Z220" i="16"/>
  <c r="Y220" i="16"/>
  <c r="X220" i="16"/>
  <c r="W220" i="16"/>
  <c r="U220" i="16"/>
  <c r="T220" i="16"/>
  <c r="S220" i="16"/>
  <c r="R220" i="16"/>
  <c r="Q220" i="16"/>
  <c r="P220" i="16"/>
  <c r="O220" i="16"/>
  <c r="N220" i="16"/>
  <c r="L220" i="16"/>
  <c r="K220" i="16"/>
  <c r="J220" i="16"/>
  <c r="I220" i="16"/>
  <c r="H220" i="16"/>
  <c r="G220" i="16"/>
  <c r="F220" i="16"/>
  <c r="E220" i="16"/>
  <c r="C220" i="16"/>
  <c r="BM219" i="16"/>
  <c r="BL219" i="16"/>
  <c r="BK219" i="16"/>
  <c r="BJ219" i="16"/>
  <c r="BI219" i="16"/>
  <c r="BH219" i="16"/>
  <c r="BG219" i="16"/>
  <c r="BE219" i="16"/>
  <c r="BD219" i="16"/>
  <c r="BC219" i="16"/>
  <c r="BB219" i="16"/>
  <c r="BA219" i="16"/>
  <c r="AZ219" i="16"/>
  <c r="AV219" i="16"/>
  <c r="AU219" i="16"/>
  <c r="AT219" i="16"/>
  <c r="AQ219" i="16"/>
  <c r="AP219" i="16"/>
  <c r="AO219" i="16"/>
  <c r="AN219" i="16"/>
  <c r="AM219" i="16"/>
  <c r="AL219" i="16"/>
  <c r="AK219" i="16"/>
  <c r="AJ219" i="16"/>
  <c r="AI219" i="16"/>
  <c r="AH219" i="16"/>
  <c r="AG219" i="16"/>
  <c r="AF219" i="16"/>
  <c r="AD219" i="16"/>
  <c r="AC219" i="16"/>
  <c r="AB219" i="16"/>
  <c r="AA219" i="16"/>
  <c r="Z219" i="16"/>
  <c r="Y219" i="16"/>
  <c r="X219" i="16"/>
  <c r="W219" i="16"/>
  <c r="U219" i="16"/>
  <c r="T219" i="16"/>
  <c r="S219" i="16"/>
  <c r="R219" i="16"/>
  <c r="Q219" i="16"/>
  <c r="P219" i="16"/>
  <c r="O219" i="16"/>
  <c r="N219" i="16"/>
  <c r="L219" i="16"/>
  <c r="K219" i="16"/>
  <c r="J219" i="16"/>
  <c r="I219" i="16"/>
  <c r="H219" i="16"/>
  <c r="G219" i="16"/>
  <c r="F219" i="16"/>
  <c r="E219" i="16"/>
  <c r="C219" i="16"/>
  <c r="BF218" i="16"/>
  <c r="AW218" i="16"/>
  <c r="AX218" i="16" s="1"/>
  <c r="AR218" i="16"/>
  <c r="AS218" i="16" s="1"/>
  <c r="AE218" i="16"/>
  <c r="V218" i="16"/>
  <c r="M218" i="16"/>
  <c r="BF217" i="16"/>
  <c r="AW217" i="16"/>
  <c r="AR217" i="16"/>
  <c r="AS217" i="16" s="1"/>
  <c r="AE217" i="16"/>
  <c r="V217" i="16"/>
  <c r="M217" i="16"/>
  <c r="BF216" i="16"/>
  <c r="AW216" i="16"/>
  <c r="AX216" i="16" s="1"/>
  <c r="AR216" i="16"/>
  <c r="AS216" i="16" s="1"/>
  <c r="AE216" i="16"/>
  <c r="V216" i="16"/>
  <c r="M216" i="16"/>
  <c r="BF215" i="16"/>
  <c r="AW215" i="16"/>
  <c r="AR215" i="16"/>
  <c r="AS215" i="16" s="1"/>
  <c r="AE215" i="16"/>
  <c r="V215" i="16"/>
  <c r="M215" i="16"/>
  <c r="BF214" i="16"/>
  <c r="AW214" i="16"/>
  <c r="AX214" i="16" s="1"/>
  <c r="AR214" i="16"/>
  <c r="AS214" i="16" s="1"/>
  <c r="AE214" i="16"/>
  <c r="V214" i="16"/>
  <c r="M214" i="16"/>
  <c r="BF213" i="16"/>
  <c r="AW213" i="16"/>
  <c r="AR213" i="16"/>
  <c r="AS213" i="16" s="1"/>
  <c r="AE213" i="16"/>
  <c r="V213" i="16"/>
  <c r="M213" i="16"/>
  <c r="BF212" i="16"/>
  <c r="AW212" i="16"/>
  <c r="AX212" i="16" s="1"/>
  <c r="AR212" i="16"/>
  <c r="AS212" i="16" s="1"/>
  <c r="AE212" i="16"/>
  <c r="V212" i="16"/>
  <c r="M212" i="16"/>
  <c r="BF211" i="16"/>
  <c r="AW211" i="16"/>
  <c r="AR211" i="16"/>
  <c r="AS211" i="16" s="1"/>
  <c r="AE211" i="16"/>
  <c r="V211" i="16"/>
  <c r="M211" i="16"/>
  <c r="BF210" i="16"/>
  <c r="AW210" i="16"/>
  <c r="AR210" i="16"/>
  <c r="AS210" i="16" s="1"/>
  <c r="AE210" i="16"/>
  <c r="V210" i="16"/>
  <c r="M210" i="16"/>
  <c r="BF209" i="16"/>
  <c r="AW209" i="16"/>
  <c r="AR209" i="16"/>
  <c r="AS209" i="16" s="1"/>
  <c r="AE209" i="16"/>
  <c r="V209" i="16"/>
  <c r="M209" i="16"/>
  <c r="BF208" i="16"/>
  <c r="AW208" i="16"/>
  <c r="AX208" i="16" s="1"/>
  <c r="AR208" i="16"/>
  <c r="AS208" i="16" s="1"/>
  <c r="AE208" i="16"/>
  <c r="V208" i="16"/>
  <c r="M208" i="16"/>
  <c r="BF207" i="16"/>
  <c r="AW207" i="16"/>
  <c r="AR207" i="16"/>
  <c r="AS207" i="16" s="1"/>
  <c r="AE207" i="16"/>
  <c r="V207" i="16"/>
  <c r="M207" i="16"/>
  <c r="BF206" i="16"/>
  <c r="AW206" i="16"/>
  <c r="AR206" i="16"/>
  <c r="AS206" i="16" s="1"/>
  <c r="AE206" i="16"/>
  <c r="V206" i="16"/>
  <c r="M206" i="16"/>
  <c r="BF205" i="16"/>
  <c r="AW205" i="16"/>
  <c r="AR205" i="16"/>
  <c r="AS205" i="16" s="1"/>
  <c r="AE205" i="16"/>
  <c r="V205" i="16"/>
  <c r="M205" i="16"/>
  <c r="BF204" i="16"/>
  <c r="AW204" i="16"/>
  <c r="AR204" i="16"/>
  <c r="AS204" i="16" s="1"/>
  <c r="AE204" i="16"/>
  <c r="V204" i="16"/>
  <c r="M204" i="16"/>
  <c r="BF203" i="16"/>
  <c r="AW203" i="16"/>
  <c r="AR203" i="16"/>
  <c r="AS203" i="16" s="1"/>
  <c r="AE203" i="16"/>
  <c r="V203" i="16"/>
  <c r="M203" i="16"/>
  <c r="BF202" i="16"/>
  <c r="AW202" i="16"/>
  <c r="AX202" i="16" s="1"/>
  <c r="AR202" i="16"/>
  <c r="AS202" i="16" s="1"/>
  <c r="AE202" i="16"/>
  <c r="V202" i="16"/>
  <c r="M202" i="16"/>
  <c r="BF201" i="16"/>
  <c r="AW201" i="16"/>
  <c r="AR201" i="16"/>
  <c r="AS201" i="16" s="1"/>
  <c r="AE201" i="16"/>
  <c r="V201" i="16"/>
  <c r="M201" i="16"/>
  <c r="BF200" i="16"/>
  <c r="AW200" i="16"/>
  <c r="AX200" i="16" s="1"/>
  <c r="AR200" i="16"/>
  <c r="AS200" i="16" s="1"/>
  <c r="AE200" i="16"/>
  <c r="V200" i="16"/>
  <c r="M200" i="16"/>
  <c r="BF199" i="16"/>
  <c r="AW199" i="16"/>
  <c r="AR199" i="16"/>
  <c r="AS199" i="16" s="1"/>
  <c r="AE199" i="16"/>
  <c r="V199" i="16"/>
  <c r="M199" i="16"/>
  <c r="BF198" i="16"/>
  <c r="AW198" i="16"/>
  <c r="AX198" i="16" s="1"/>
  <c r="AR198" i="16"/>
  <c r="AS198" i="16" s="1"/>
  <c r="AE198" i="16"/>
  <c r="V198" i="16"/>
  <c r="M198" i="16"/>
  <c r="BF197" i="16"/>
  <c r="AW197" i="16"/>
  <c r="AR197" i="16"/>
  <c r="AS197" i="16" s="1"/>
  <c r="AE197" i="16"/>
  <c r="V197" i="16"/>
  <c r="M197" i="16"/>
  <c r="BF196" i="16"/>
  <c r="AW196" i="16"/>
  <c r="AR196" i="16"/>
  <c r="AS196" i="16" s="1"/>
  <c r="AE196" i="16"/>
  <c r="V196" i="16"/>
  <c r="M196" i="16"/>
  <c r="BF195" i="16"/>
  <c r="AW195" i="16"/>
  <c r="AR195" i="16"/>
  <c r="AS195" i="16" s="1"/>
  <c r="AE195" i="16"/>
  <c r="V195" i="16"/>
  <c r="M195" i="16"/>
  <c r="BF194" i="16"/>
  <c r="AW194" i="16"/>
  <c r="AR194" i="16"/>
  <c r="AS194" i="16" s="1"/>
  <c r="AE194" i="16"/>
  <c r="V194" i="16"/>
  <c r="M194" i="16"/>
  <c r="BF193" i="16"/>
  <c r="AW193" i="16"/>
  <c r="AR193" i="16"/>
  <c r="AS193" i="16" s="1"/>
  <c r="AE193" i="16"/>
  <c r="V193" i="16"/>
  <c r="M193" i="16"/>
  <c r="BF192" i="16"/>
  <c r="AW192" i="16"/>
  <c r="AX192" i="16" s="1"/>
  <c r="AR192" i="16"/>
  <c r="AS192" i="16" s="1"/>
  <c r="AE192" i="16"/>
  <c r="V192" i="16"/>
  <c r="M192" i="16"/>
  <c r="BF191" i="16"/>
  <c r="AW191" i="16"/>
  <c r="AR191" i="16"/>
  <c r="AS191" i="16" s="1"/>
  <c r="AE191" i="16"/>
  <c r="V191" i="16"/>
  <c r="M191" i="16"/>
  <c r="BF190" i="16"/>
  <c r="AW190" i="16"/>
  <c r="AX190" i="16" s="1"/>
  <c r="AR190" i="16"/>
  <c r="AS190" i="16" s="1"/>
  <c r="AE190" i="16"/>
  <c r="V190" i="16"/>
  <c r="M190" i="16"/>
  <c r="BF189" i="16"/>
  <c r="AW189" i="16"/>
  <c r="AR189" i="16"/>
  <c r="AS189" i="16" s="1"/>
  <c r="AE189" i="16"/>
  <c r="V189" i="16"/>
  <c r="M189" i="16"/>
  <c r="BM188" i="16"/>
  <c r="BL188" i="16"/>
  <c r="BK188" i="16"/>
  <c r="BJ188" i="16"/>
  <c r="BI188" i="16"/>
  <c r="BH188" i="16"/>
  <c r="BG188" i="16"/>
  <c r="BE188" i="16"/>
  <c r="AT188" i="16"/>
  <c r="AO188" i="16"/>
  <c r="C188" i="16"/>
  <c r="BM187" i="16"/>
  <c r="BL187" i="16"/>
  <c r="BK187" i="16"/>
  <c r="BJ187" i="16"/>
  <c r="BI187" i="16"/>
  <c r="BH187" i="16"/>
  <c r="BG187" i="16"/>
  <c r="BE187" i="16"/>
  <c r="BD187" i="16"/>
  <c r="BC187" i="16"/>
  <c r="BB187" i="16"/>
  <c r="BA187" i="16"/>
  <c r="AZ187" i="16"/>
  <c r="AV187" i="16"/>
  <c r="AU187" i="16"/>
  <c r="AT187" i="16"/>
  <c r="AQ187" i="16"/>
  <c r="AP187" i="16"/>
  <c r="AO187" i="16"/>
  <c r="AN187" i="16"/>
  <c r="AM187" i="16"/>
  <c r="AL187" i="16"/>
  <c r="AK187" i="16"/>
  <c r="AJ187" i="16"/>
  <c r="AI187" i="16"/>
  <c r="AH187" i="16"/>
  <c r="AG187" i="16"/>
  <c r="AF187" i="16"/>
  <c r="AD187" i="16"/>
  <c r="AC187" i="16"/>
  <c r="AB187" i="16"/>
  <c r="AA187" i="16"/>
  <c r="Z187" i="16"/>
  <c r="Z10" i="16" s="1"/>
  <c r="Y187" i="16"/>
  <c r="Y9" i="16" s="1"/>
  <c r="X187" i="16"/>
  <c r="W187" i="16"/>
  <c r="U187" i="16"/>
  <c r="T187" i="16"/>
  <c r="S187" i="16"/>
  <c r="R187" i="16"/>
  <c r="Q187" i="16"/>
  <c r="P187" i="16"/>
  <c r="O187" i="16"/>
  <c r="N187" i="16"/>
  <c r="L187" i="16"/>
  <c r="K187" i="16"/>
  <c r="J187" i="16"/>
  <c r="I187" i="16"/>
  <c r="H187" i="16"/>
  <c r="G187" i="16"/>
  <c r="F187" i="16"/>
  <c r="E187" i="16"/>
  <c r="C187" i="16"/>
  <c r="BM186" i="16"/>
  <c r="BL186" i="16"/>
  <c r="BK186" i="16"/>
  <c r="BJ186" i="16"/>
  <c r="BI186" i="16"/>
  <c r="BH186" i="16"/>
  <c r="BG186" i="16"/>
  <c r="BE186" i="16"/>
  <c r="BD186" i="16"/>
  <c r="BC186" i="16"/>
  <c r="BB186" i="16"/>
  <c r="BA186" i="16"/>
  <c r="AZ186" i="16"/>
  <c r="AV186" i="16"/>
  <c r="AU186" i="16"/>
  <c r="AT186" i="16"/>
  <c r="AQ186" i="16"/>
  <c r="AP186" i="16"/>
  <c r="AO186" i="16"/>
  <c r="AN186" i="16"/>
  <c r="AM186" i="16"/>
  <c r="AL186" i="16"/>
  <c r="AK186" i="16"/>
  <c r="AJ186" i="16"/>
  <c r="AI186" i="16"/>
  <c r="AH186" i="16"/>
  <c r="AG186" i="16"/>
  <c r="AF186" i="16"/>
  <c r="AD186" i="16"/>
  <c r="AC186" i="16"/>
  <c r="AB186" i="16"/>
  <c r="AA186" i="16"/>
  <c r="Z186" i="16"/>
  <c r="Y186" i="16"/>
  <c r="X186" i="16"/>
  <c r="W186" i="16"/>
  <c r="U186" i="16"/>
  <c r="T186" i="16"/>
  <c r="S186" i="16"/>
  <c r="R186" i="16"/>
  <c r="Q186" i="16"/>
  <c r="P186" i="16"/>
  <c r="O186" i="16"/>
  <c r="N186" i="16"/>
  <c r="L186" i="16"/>
  <c r="K186" i="16"/>
  <c r="J186" i="16"/>
  <c r="I186" i="16"/>
  <c r="H186" i="16"/>
  <c r="G186" i="16"/>
  <c r="F186" i="16"/>
  <c r="E186" i="16"/>
  <c r="C186" i="16"/>
  <c r="BM185" i="16"/>
  <c r="BL185" i="16"/>
  <c r="BK185" i="16"/>
  <c r="BJ185" i="16"/>
  <c r="BI185" i="16"/>
  <c r="BH185" i="16"/>
  <c r="BG185" i="16"/>
  <c r="BE185" i="16"/>
  <c r="BD185" i="16"/>
  <c r="BC185" i="16"/>
  <c r="BB185" i="16"/>
  <c r="BA185" i="16"/>
  <c r="AZ185" i="16"/>
  <c r="AV185" i="16"/>
  <c r="AU185" i="16"/>
  <c r="AT185" i="16"/>
  <c r="AQ185" i="16"/>
  <c r="AP185" i="16"/>
  <c r="AO185" i="16"/>
  <c r="AN185" i="16"/>
  <c r="AM185" i="16"/>
  <c r="AL185" i="16"/>
  <c r="AK185" i="16"/>
  <c r="AJ185" i="16"/>
  <c r="AI185" i="16"/>
  <c r="AH185" i="16"/>
  <c r="AG185" i="16"/>
  <c r="AF185" i="16"/>
  <c r="AD185" i="16"/>
  <c r="AC185" i="16"/>
  <c r="AB185" i="16"/>
  <c r="AA185" i="16"/>
  <c r="Z185" i="16"/>
  <c r="Y185" i="16"/>
  <c r="X185" i="16"/>
  <c r="W185" i="16"/>
  <c r="U185" i="16"/>
  <c r="T185" i="16"/>
  <c r="S185" i="16"/>
  <c r="R185" i="16"/>
  <c r="Q185" i="16"/>
  <c r="P185" i="16"/>
  <c r="O185" i="16"/>
  <c r="N185" i="16"/>
  <c r="L185" i="16"/>
  <c r="K185" i="16"/>
  <c r="J185" i="16"/>
  <c r="I185" i="16"/>
  <c r="H185" i="16"/>
  <c r="G185" i="16"/>
  <c r="F185" i="16"/>
  <c r="E185" i="16"/>
  <c r="C185" i="16"/>
  <c r="BF184" i="16"/>
  <c r="AW184" i="16"/>
  <c r="AX184" i="16" s="1"/>
  <c r="AR184" i="16"/>
  <c r="AS184" i="16" s="1"/>
  <c r="AE184" i="16"/>
  <c r="V184" i="16"/>
  <c r="M184" i="16"/>
  <c r="BF183" i="16"/>
  <c r="AW183" i="16"/>
  <c r="AR183" i="16"/>
  <c r="AS183" i="16" s="1"/>
  <c r="AE183" i="16"/>
  <c r="V183" i="16"/>
  <c r="M183" i="16"/>
  <c r="BF182" i="16"/>
  <c r="AW182" i="16"/>
  <c r="AX182" i="16" s="1"/>
  <c r="AR182" i="16"/>
  <c r="AS182" i="16" s="1"/>
  <c r="AE182" i="16"/>
  <c r="V182" i="16"/>
  <c r="M182" i="16"/>
  <c r="BF181" i="16"/>
  <c r="AW181" i="16"/>
  <c r="AR181" i="16"/>
  <c r="AS181" i="16" s="1"/>
  <c r="AE181" i="16"/>
  <c r="V181" i="16"/>
  <c r="M181" i="16"/>
  <c r="BF180" i="16"/>
  <c r="AW180" i="16"/>
  <c r="AX180" i="16" s="1"/>
  <c r="AR180" i="16"/>
  <c r="AS180" i="16" s="1"/>
  <c r="AE180" i="16"/>
  <c r="V180" i="16"/>
  <c r="M180" i="16"/>
  <c r="BF179" i="16"/>
  <c r="AW179" i="16"/>
  <c r="AR179" i="16"/>
  <c r="AS179" i="16" s="1"/>
  <c r="AE179" i="16"/>
  <c r="V179" i="16"/>
  <c r="M179" i="16"/>
  <c r="BF178" i="16"/>
  <c r="AW178" i="16"/>
  <c r="AX178" i="16" s="1"/>
  <c r="AR178" i="16"/>
  <c r="AS178" i="16" s="1"/>
  <c r="AE178" i="16"/>
  <c r="V178" i="16"/>
  <c r="M178" i="16"/>
  <c r="BF177" i="16"/>
  <c r="AW177" i="16"/>
  <c r="AR177" i="16"/>
  <c r="AS177" i="16" s="1"/>
  <c r="AE177" i="16"/>
  <c r="V177" i="16"/>
  <c r="M177" i="16"/>
  <c r="BF176" i="16"/>
  <c r="AW176" i="16"/>
  <c r="AX176" i="16" s="1"/>
  <c r="AR176" i="16"/>
  <c r="AS176" i="16" s="1"/>
  <c r="AE176" i="16"/>
  <c r="V176" i="16"/>
  <c r="M176" i="16"/>
  <c r="BF175" i="16"/>
  <c r="AW175" i="16"/>
  <c r="AR175" i="16"/>
  <c r="AS175" i="16" s="1"/>
  <c r="AE175" i="16"/>
  <c r="V175" i="16"/>
  <c r="M175" i="16"/>
  <c r="BF174" i="16"/>
  <c r="AW174" i="16"/>
  <c r="AX174" i="16" s="1"/>
  <c r="AR174" i="16"/>
  <c r="AS174" i="16" s="1"/>
  <c r="AE174" i="16"/>
  <c r="V174" i="16"/>
  <c r="M174" i="16"/>
  <c r="BF173" i="16"/>
  <c r="AW173" i="16"/>
  <c r="AR173" i="16"/>
  <c r="AS173" i="16" s="1"/>
  <c r="AE173" i="16"/>
  <c r="V173" i="16"/>
  <c r="M173" i="16"/>
  <c r="BF172" i="16"/>
  <c r="AW172" i="16"/>
  <c r="AX172" i="16" s="1"/>
  <c r="AR172" i="16"/>
  <c r="AS172" i="16" s="1"/>
  <c r="AE172" i="16"/>
  <c r="V172" i="16"/>
  <c r="M172" i="16"/>
  <c r="BF171" i="16"/>
  <c r="AW171" i="16"/>
  <c r="AR171" i="16"/>
  <c r="AS171" i="16" s="1"/>
  <c r="AE171" i="16"/>
  <c r="V171" i="16"/>
  <c r="M171" i="16"/>
  <c r="BF170" i="16"/>
  <c r="AW170" i="16"/>
  <c r="AX170" i="16" s="1"/>
  <c r="AR170" i="16"/>
  <c r="AS170" i="16" s="1"/>
  <c r="AE170" i="16"/>
  <c r="V170" i="16"/>
  <c r="M170" i="16"/>
  <c r="BF169" i="16"/>
  <c r="AW169" i="16"/>
  <c r="AR169" i="16"/>
  <c r="AS169" i="16" s="1"/>
  <c r="AE169" i="16"/>
  <c r="V169" i="16"/>
  <c r="M169" i="16"/>
  <c r="BF168" i="16"/>
  <c r="AW168" i="16"/>
  <c r="AX168" i="16" s="1"/>
  <c r="AR168" i="16"/>
  <c r="AS168" i="16" s="1"/>
  <c r="AE168" i="16"/>
  <c r="V168" i="16"/>
  <c r="M168" i="16"/>
  <c r="BF167" i="16"/>
  <c r="AW167" i="16"/>
  <c r="AR167" i="16"/>
  <c r="AS167" i="16" s="1"/>
  <c r="AE167" i="16"/>
  <c r="V167" i="16"/>
  <c r="M167" i="16"/>
  <c r="BF166" i="16"/>
  <c r="AW166" i="16"/>
  <c r="AX166" i="16" s="1"/>
  <c r="AR166" i="16"/>
  <c r="AS166" i="16" s="1"/>
  <c r="AE166" i="16"/>
  <c r="V166" i="16"/>
  <c r="M166" i="16"/>
  <c r="BF165" i="16"/>
  <c r="AW165" i="16"/>
  <c r="AR165" i="16"/>
  <c r="AS165" i="16" s="1"/>
  <c r="AE165" i="16"/>
  <c r="V165" i="16"/>
  <c r="M165" i="16"/>
  <c r="BF164" i="16"/>
  <c r="AW164" i="16"/>
  <c r="AX164" i="16" s="1"/>
  <c r="AR164" i="16"/>
  <c r="AS164" i="16" s="1"/>
  <c r="AE164" i="16"/>
  <c r="V164" i="16"/>
  <c r="M164" i="16"/>
  <c r="BF163" i="16"/>
  <c r="AW163" i="16"/>
  <c r="AR163" i="16"/>
  <c r="AS163" i="16" s="1"/>
  <c r="AE163" i="16"/>
  <c r="V163" i="16"/>
  <c r="M163" i="16"/>
  <c r="BF162" i="16"/>
  <c r="AW162" i="16"/>
  <c r="AX162" i="16" s="1"/>
  <c r="AR162" i="16"/>
  <c r="AS162" i="16" s="1"/>
  <c r="AE162" i="16"/>
  <c r="V162" i="16"/>
  <c r="M162" i="16"/>
  <c r="BF161" i="16"/>
  <c r="AW161" i="16"/>
  <c r="AR161" i="16"/>
  <c r="AS161" i="16" s="1"/>
  <c r="AE161" i="16"/>
  <c r="V161" i="16"/>
  <c r="M161" i="16"/>
  <c r="BF160" i="16"/>
  <c r="AW160" i="16"/>
  <c r="AX160" i="16" s="1"/>
  <c r="AR160" i="16"/>
  <c r="AS160" i="16" s="1"/>
  <c r="AE160" i="16"/>
  <c r="V160" i="16"/>
  <c r="M160" i="16"/>
  <c r="BF159" i="16"/>
  <c r="AW159" i="16"/>
  <c r="AR159" i="16"/>
  <c r="AS159" i="16" s="1"/>
  <c r="AE159" i="16"/>
  <c r="V159" i="16"/>
  <c r="M159" i="16"/>
  <c r="BF158" i="16"/>
  <c r="AW158" i="16"/>
  <c r="AX158" i="16" s="1"/>
  <c r="AR158" i="16"/>
  <c r="AS158" i="16" s="1"/>
  <c r="AE158" i="16"/>
  <c r="V158" i="16"/>
  <c r="M158" i="16"/>
  <c r="BF157" i="16"/>
  <c r="AW157" i="16"/>
  <c r="AR157" i="16"/>
  <c r="AS157" i="16" s="1"/>
  <c r="AE157" i="16"/>
  <c r="V157" i="16"/>
  <c r="M157" i="16"/>
  <c r="BF156" i="16"/>
  <c r="AW156" i="16"/>
  <c r="AX156" i="16" s="1"/>
  <c r="AR156" i="16"/>
  <c r="AS156" i="16" s="1"/>
  <c r="AE156" i="16"/>
  <c r="V156" i="16"/>
  <c r="M156" i="16"/>
  <c r="BF155" i="16"/>
  <c r="AW155" i="16"/>
  <c r="AR155" i="16"/>
  <c r="AS155" i="16" s="1"/>
  <c r="AE155" i="16"/>
  <c r="V155" i="16"/>
  <c r="M155" i="16"/>
  <c r="BF154" i="16"/>
  <c r="AW154" i="16"/>
  <c r="AR154" i="16"/>
  <c r="AS154" i="16" s="1"/>
  <c r="AE154" i="16"/>
  <c r="V154" i="16"/>
  <c r="M154" i="16"/>
  <c r="BM153" i="16"/>
  <c r="BL153" i="16"/>
  <c r="BK153" i="16"/>
  <c r="BJ153" i="16"/>
  <c r="BI153" i="16"/>
  <c r="BH153" i="16"/>
  <c r="BG153" i="16"/>
  <c r="BE153" i="16"/>
  <c r="AT153" i="16"/>
  <c r="AO153" i="16"/>
  <c r="C153" i="16"/>
  <c r="BM152" i="16"/>
  <c r="BL152" i="16"/>
  <c r="BK152" i="16"/>
  <c r="BJ152" i="16"/>
  <c r="BI152" i="16"/>
  <c r="BH152" i="16"/>
  <c r="BG152" i="16"/>
  <c r="BE152" i="16"/>
  <c r="BD152" i="16"/>
  <c r="BC152" i="16"/>
  <c r="BB152" i="16"/>
  <c r="BA152" i="16"/>
  <c r="AZ152" i="16"/>
  <c r="AV152" i="16"/>
  <c r="AU152" i="16"/>
  <c r="AT152" i="16"/>
  <c r="AQ152" i="16"/>
  <c r="AP152" i="16"/>
  <c r="AO152" i="16"/>
  <c r="AN152" i="16"/>
  <c r="AM152" i="16"/>
  <c r="AL152" i="16"/>
  <c r="AK152" i="16"/>
  <c r="AJ152" i="16"/>
  <c r="AI152" i="16"/>
  <c r="AH152" i="16"/>
  <c r="AG152" i="16"/>
  <c r="AF152" i="16"/>
  <c r="AD152" i="16"/>
  <c r="AC152" i="16"/>
  <c r="AB152" i="16"/>
  <c r="AA152" i="16"/>
  <c r="Z152" i="16"/>
  <c r="Y152" i="16"/>
  <c r="X152" i="16"/>
  <c r="W152" i="16"/>
  <c r="U152" i="16"/>
  <c r="T152" i="16"/>
  <c r="S152" i="16"/>
  <c r="R152" i="16"/>
  <c r="Q152" i="16"/>
  <c r="P152" i="16"/>
  <c r="O152" i="16"/>
  <c r="N152" i="16"/>
  <c r="L152" i="16"/>
  <c r="K152" i="16"/>
  <c r="J152" i="16"/>
  <c r="I152" i="16"/>
  <c r="H152" i="16"/>
  <c r="G152" i="16"/>
  <c r="F152" i="16"/>
  <c r="E152" i="16"/>
  <c r="C152" i="16"/>
  <c r="BM151" i="16"/>
  <c r="BL151" i="16"/>
  <c r="BK151" i="16"/>
  <c r="BJ151" i="16"/>
  <c r="BI151" i="16"/>
  <c r="BH151" i="16"/>
  <c r="BG151" i="16"/>
  <c r="BE151" i="16"/>
  <c r="BD151" i="16"/>
  <c r="BC151" i="16"/>
  <c r="BB151" i="16"/>
  <c r="BA151" i="16"/>
  <c r="AZ151" i="16"/>
  <c r="AV151" i="16"/>
  <c r="AU151" i="16"/>
  <c r="AT151" i="16"/>
  <c r="AQ151" i="16"/>
  <c r="AP151" i="16"/>
  <c r="AO151" i="16"/>
  <c r="AN151" i="16"/>
  <c r="AM151" i="16"/>
  <c r="AL151" i="16"/>
  <c r="AK151" i="16"/>
  <c r="AJ151" i="16"/>
  <c r="AI151" i="16"/>
  <c r="AH151" i="16"/>
  <c r="AG151" i="16"/>
  <c r="AF151" i="16"/>
  <c r="AD151" i="16"/>
  <c r="AC151" i="16"/>
  <c r="AB151" i="16"/>
  <c r="AA151" i="16"/>
  <c r="Z151" i="16"/>
  <c r="Y151" i="16"/>
  <c r="X151" i="16"/>
  <c r="W151" i="16"/>
  <c r="U151" i="16"/>
  <c r="T151" i="16"/>
  <c r="S151" i="16"/>
  <c r="R151" i="16"/>
  <c r="Q151" i="16"/>
  <c r="P151" i="16"/>
  <c r="O151" i="16"/>
  <c r="N151" i="16"/>
  <c r="L151" i="16"/>
  <c r="K151" i="16"/>
  <c r="J151" i="16"/>
  <c r="I151" i="16"/>
  <c r="H151" i="16"/>
  <c r="G151" i="16"/>
  <c r="F151" i="16"/>
  <c r="E151" i="16"/>
  <c r="C151" i="16"/>
  <c r="BM150" i="16"/>
  <c r="BL150" i="16"/>
  <c r="BK150" i="16"/>
  <c r="BJ150" i="16"/>
  <c r="BI150" i="16"/>
  <c r="BH150" i="16"/>
  <c r="BG150" i="16"/>
  <c r="BE150" i="16"/>
  <c r="BD150" i="16"/>
  <c r="BC150" i="16"/>
  <c r="BB150" i="16"/>
  <c r="BA150" i="16"/>
  <c r="AZ150" i="16"/>
  <c r="AV150" i="16"/>
  <c r="AU150" i="16"/>
  <c r="AT150" i="16"/>
  <c r="AQ150" i="16"/>
  <c r="AP150" i="16"/>
  <c r="AO150" i="16"/>
  <c r="AN150" i="16"/>
  <c r="AM150" i="16"/>
  <c r="AL150" i="16"/>
  <c r="AK150" i="16"/>
  <c r="AJ150" i="16"/>
  <c r="AI150" i="16"/>
  <c r="AH150" i="16"/>
  <c r="AG150" i="16"/>
  <c r="AF150" i="16"/>
  <c r="AD150" i="16"/>
  <c r="AC150" i="16"/>
  <c r="AB150" i="16"/>
  <c r="AA150" i="16"/>
  <c r="Z150" i="16"/>
  <c r="Y150" i="16"/>
  <c r="X150" i="16"/>
  <c r="W150" i="16"/>
  <c r="U150" i="16"/>
  <c r="T150" i="16"/>
  <c r="S150" i="16"/>
  <c r="R150" i="16"/>
  <c r="Q150" i="16"/>
  <c r="P150" i="16"/>
  <c r="O150" i="16"/>
  <c r="N150" i="16"/>
  <c r="L150" i="16"/>
  <c r="K150" i="16"/>
  <c r="J150" i="16"/>
  <c r="I150" i="16"/>
  <c r="H150" i="16"/>
  <c r="G150" i="16"/>
  <c r="F150" i="16"/>
  <c r="E150" i="16"/>
  <c r="C150" i="16"/>
  <c r="BF149" i="16"/>
  <c r="AW149" i="16"/>
  <c r="AX149" i="16" s="1"/>
  <c r="AR149" i="16"/>
  <c r="AS149" i="16" s="1"/>
  <c r="AE149" i="16"/>
  <c r="V149" i="16"/>
  <c r="M149" i="16"/>
  <c r="BF148" i="16"/>
  <c r="AW148" i="16"/>
  <c r="AX148" i="16" s="1"/>
  <c r="AR148" i="16"/>
  <c r="AS148" i="16" s="1"/>
  <c r="AE148" i="16"/>
  <c r="V148" i="16"/>
  <c r="M148" i="16"/>
  <c r="BF147" i="16"/>
  <c r="AW147" i="16"/>
  <c r="AX147" i="16" s="1"/>
  <c r="AR147" i="16"/>
  <c r="AS147" i="16" s="1"/>
  <c r="AE147" i="16"/>
  <c r="V147" i="16"/>
  <c r="M147" i="16"/>
  <c r="BF146" i="16"/>
  <c r="AW146" i="16"/>
  <c r="AR146" i="16"/>
  <c r="AS146" i="16" s="1"/>
  <c r="AE146" i="16"/>
  <c r="V146" i="16"/>
  <c r="M146" i="16"/>
  <c r="BF145" i="16"/>
  <c r="AW145" i="16"/>
  <c r="AX145" i="16" s="1"/>
  <c r="AR145" i="16"/>
  <c r="AS145" i="16" s="1"/>
  <c r="AE145" i="16"/>
  <c r="V145" i="16"/>
  <c r="M145" i="16"/>
  <c r="BF144" i="16"/>
  <c r="AW144" i="16"/>
  <c r="AX144" i="16" s="1"/>
  <c r="AR144" i="16"/>
  <c r="AS144" i="16" s="1"/>
  <c r="AE144" i="16"/>
  <c r="V144" i="16"/>
  <c r="M144" i="16"/>
  <c r="BF143" i="16"/>
  <c r="AW143" i="16"/>
  <c r="AX143" i="16" s="1"/>
  <c r="AR143" i="16"/>
  <c r="AS143" i="16" s="1"/>
  <c r="AE143" i="16"/>
  <c r="V143" i="16"/>
  <c r="M143" i="16"/>
  <c r="BF142" i="16"/>
  <c r="AW142" i="16"/>
  <c r="AX142" i="16" s="1"/>
  <c r="AR142" i="16"/>
  <c r="AS142" i="16" s="1"/>
  <c r="AE142" i="16"/>
  <c r="V142" i="16"/>
  <c r="M142" i="16"/>
  <c r="BF141" i="16"/>
  <c r="AW141" i="16"/>
  <c r="AX141" i="16" s="1"/>
  <c r="AR141" i="16"/>
  <c r="AS141" i="16" s="1"/>
  <c r="AE141" i="16"/>
  <c r="V141" i="16"/>
  <c r="M141" i="16"/>
  <c r="BF140" i="16"/>
  <c r="AW140" i="16"/>
  <c r="AX140" i="16" s="1"/>
  <c r="AR140" i="16"/>
  <c r="AS140" i="16" s="1"/>
  <c r="AE140" i="16"/>
  <c r="V140" i="16"/>
  <c r="M140" i="16"/>
  <c r="BF139" i="16"/>
  <c r="AW139" i="16"/>
  <c r="AX139" i="16" s="1"/>
  <c r="AR139" i="16"/>
  <c r="AS139" i="16" s="1"/>
  <c r="AE139" i="16"/>
  <c r="V139" i="16"/>
  <c r="M139" i="16"/>
  <c r="BF138" i="16"/>
  <c r="AW138" i="16"/>
  <c r="AX138" i="16" s="1"/>
  <c r="AR138" i="16"/>
  <c r="AS138" i="16" s="1"/>
  <c r="AE138" i="16"/>
  <c r="V138" i="16"/>
  <c r="M138" i="16"/>
  <c r="BF137" i="16"/>
  <c r="AW137" i="16"/>
  <c r="AX137" i="16" s="1"/>
  <c r="AR137" i="16"/>
  <c r="AS137" i="16" s="1"/>
  <c r="AE137" i="16"/>
  <c r="V137" i="16"/>
  <c r="M137" i="16"/>
  <c r="BF136" i="16"/>
  <c r="AW136" i="16"/>
  <c r="AX136" i="16" s="1"/>
  <c r="AR136" i="16"/>
  <c r="AS136" i="16" s="1"/>
  <c r="AE136" i="16"/>
  <c r="V136" i="16"/>
  <c r="M136" i="16"/>
  <c r="BF135" i="16"/>
  <c r="AW135" i="16"/>
  <c r="AX135" i="16" s="1"/>
  <c r="AR135" i="16"/>
  <c r="AS135" i="16" s="1"/>
  <c r="AE135" i="16"/>
  <c r="V135" i="16"/>
  <c r="M135" i="16"/>
  <c r="BF134" i="16"/>
  <c r="AW134" i="16"/>
  <c r="AX134" i="16" s="1"/>
  <c r="AR134" i="16"/>
  <c r="AS134" i="16" s="1"/>
  <c r="AE134" i="16"/>
  <c r="V134" i="16"/>
  <c r="M134" i="16"/>
  <c r="BF133" i="16"/>
  <c r="AW133" i="16"/>
  <c r="AX133" i="16" s="1"/>
  <c r="AR133" i="16"/>
  <c r="AS133" i="16" s="1"/>
  <c r="AE133" i="16"/>
  <c r="V133" i="16"/>
  <c r="M133" i="16"/>
  <c r="BF132" i="16"/>
  <c r="AW132" i="16"/>
  <c r="AX132" i="16" s="1"/>
  <c r="AR132" i="16"/>
  <c r="AS132" i="16" s="1"/>
  <c r="AE132" i="16"/>
  <c r="V132" i="16"/>
  <c r="M132" i="16"/>
  <c r="BF131" i="16"/>
  <c r="AW131" i="16"/>
  <c r="AX131" i="16" s="1"/>
  <c r="AR131" i="16"/>
  <c r="AS131" i="16" s="1"/>
  <c r="AE131" i="16"/>
  <c r="V131" i="16"/>
  <c r="M131" i="16"/>
  <c r="BF130" i="16"/>
  <c r="AW130" i="16"/>
  <c r="AR130" i="16"/>
  <c r="AS130" i="16" s="1"/>
  <c r="AE130" i="16"/>
  <c r="V130" i="16"/>
  <c r="M130" i="16"/>
  <c r="BF129" i="16"/>
  <c r="AW129" i="16"/>
  <c r="AX129" i="16" s="1"/>
  <c r="AR129" i="16"/>
  <c r="AS129" i="16" s="1"/>
  <c r="AE129" i="16"/>
  <c r="V129" i="16"/>
  <c r="M129" i="16"/>
  <c r="BF128" i="16"/>
  <c r="AW128" i="16"/>
  <c r="AX128" i="16" s="1"/>
  <c r="AR128" i="16"/>
  <c r="AS128" i="16" s="1"/>
  <c r="AE128" i="16"/>
  <c r="V128" i="16"/>
  <c r="M128" i="16"/>
  <c r="BF127" i="16"/>
  <c r="AW127" i="16"/>
  <c r="AX127" i="16" s="1"/>
  <c r="AR127" i="16"/>
  <c r="AS127" i="16" s="1"/>
  <c r="AE127" i="16"/>
  <c r="V127" i="16"/>
  <c r="M127" i="16"/>
  <c r="BF126" i="16"/>
  <c r="AW126" i="16"/>
  <c r="AX126" i="16" s="1"/>
  <c r="AR126" i="16"/>
  <c r="AS126" i="16" s="1"/>
  <c r="AE126" i="16"/>
  <c r="V126" i="16"/>
  <c r="M126" i="16"/>
  <c r="BF125" i="16"/>
  <c r="AW125" i="16"/>
  <c r="AX125" i="16" s="1"/>
  <c r="AR125" i="16"/>
  <c r="AS125" i="16" s="1"/>
  <c r="AE125" i="16"/>
  <c r="V125" i="16"/>
  <c r="M125" i="16"/>
  <c r="BF124" i="16"/>
  <c r="AW124" i="16"/>
  <c r="AX124" i="16" s="1"/>
  <c r="AR124" i="16"/>
  <c r="AS124" i="16" s="1"/>
  <c r="AE124" i="16"/>
  <c r="V124" i="16"/>
  <c r="M124" i="16"/>
  <c r="BF123" i="16"/>
  <c r="AW123" i="16"/>
  <c r="AX123" i="16" s="1"/>
  <c r="AR123" i="16"/>
  <c r="AS123" i="16" s="1"/>
  <c r="AE123" i="16"/>
  <c r="V123" i="16"/>
  <c r="M123" i="16"/>
  <c r="BF122" i="16"/>
  <c r="AW122" i="16"/>
  <c r="AX122" i="16" s="1"/>
  <c r="AR122" i="16"/>
  <c r="AS122" i="16" s="1"/>
  <c r="AE122" i="16"/>
  <c r="V122" i="16"/>
  <c r="M122" i="16"/>
  <c r="BF121" i="16"/>
  <c r="AW121" i="16"/>
  <c r="AX121" i="16" s="1"/>
  <c r="AR121" i="16"/>
  <c r="AS121" i="16" s="1"/>
  <c r="AE121" i="16"/>
  <c r="V121" i="16"/>
  <c r="M121" i="16"/>
  <c r="BF120" i="16"/>
  <c r="AW120" i="16"/>
  <c r="AR120" i="16"/>
  <c r="AE120" i="16"/>
  <c r="V120" i="16"/>
  <c r="M120" i="16"/>
  <c r="BM119" i="16"/>
  <c r="BL119" i="16"/>
  <c r="BK119" i="16"/>
  <c r="BJ119" i="16"/>
  <c r="BI119" i="16"/>
  <c r="BH119" i="16"/>
  <c r="BG119" i="16"/>
  <c r="BE119" i="16"/>
  <c r="AT119" i="16"/>
  <c r="AO119" i="16"/>
  <c r="C119" i="16"/>
  <c r="BM118" i="16"/>
  <c r="BL118" i="16"/>
  <c r="BK118" i="16"/>
  <c r="BJ118" i="16"/>
  <c r="BI118" i="16"/>
  <c r="BH118" i="16"/>
  <c r="BG118" i="16"/>
  <c r="BE118" i="16"/>
  <c r="BD118" i="16"/>
  <c r="BC118" i="16"/>
  <c r="BB118" i="16"/>
  <c r="BA118" i="16"/>
  <c r="AZ118" i="16"/>
  <c r="AV118" i="16"/>
  <c r="AU118" i="16"/>
  <c r="AT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D118" i="16"/>
  <c r="AC118" i="16"/>
  <c r="AB118" i="16"/>
  <c r="AA118" i="16"/>
  <c r="Z118" i="16"/>
  <c r="Y118" i="16"/>
  <c r="X118" i="16"/>
  <c r="W118" i="16"/>
  <c r="U118" i="16"/>
  <c r="T118" i="16"/>
  <c r="S118" i="16"/>
  <c r="R118" i="16"/>
  <c r="Q118" i="16"/>
  <c r="P118" i="16"/>
  <c r="O118" i="16"/>
  <c r="N118" i="16"/>
  <c r="L118" i="16"/>
  <c r="K118" i="16"/>
  <c r="J118" i="16"/>
  <c r="I118" i="16"/>
  <c r="H118" i="16"/>
  <c r="G118" i="16"/>
  <c r="F118" i="16"/>
  <c r="E118" i="16"/>
  <c r="D118" i="16"/>
  <c r="C118" i="16"/>
  <c r="BM117" i="16"/>
  <c r="BL117" i="16"/>
  <c r="BK117" i="16"/>
  <c r="BJ117" i="16"/>
  <c r="BI117" i="16"/>
  <c r="BH117" i="16"/>
  <c r="BG117" i="16"/>
  <c r="BE117" i="16"/>
  <c r="BD117" i="16"/>
  <c r="BC117" i="16"/>
  <c r="BB117" i="16"/>
  <c r="BA117" i="16"/>
  <c r="AZ117" i="16"/>
  <c r="AV117" i="16"/>
  <c r="AU117" i="16"/>
  <c r="AT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D117" i="16"/>
  <c r="AC117" i="16"/>
  <c r="AB117" i="16"/>
  <c r="AA117" i="16"/>
  <c r="Z117" i="16"/>
  <c r="Y117" i="16"/>
  <c r="X117" i="16"/>
  <c r="W117" i="16"/>
  <c r="U117" i="16"/>
  <c r="T117" i="16"/>
  <c r="S117" i="16"/>
  <c r="R117" i="16"/>
  <c r="Q117" i="16"/>
  <c r="P117" i="16"/>
  <c r="O117" i="16"/>
  <c r="N117" i="16"/>
  <c r="L117" i="16"/>
  <c r="K117" i="16"/>
  <c r="J117" i="16"/>
  <c r="I117" i="16"/>
  <c r="H117" i="16"/>
  <c r="G117" i="16"/>
  <c r="F117" i="16"/>
  <c r="E117" i="16"/>
  <c r="D117" i="16"/>
  <c r="C117" i="16"/>
  <c r="BM116" i="16"/>
  <c r="BL116" i="16"/>
  <c r="BK116" i="16"/>
  <c r="BJ116" i="16"/>
  <c r="BI116" i="16"/>
  <c r="BH116" i="16"/>
  <c r="BG116" i="16"/>
  <c r="BE116" i="16"/>
  <c r="BD116" i="16"/>
  <c r="BC116" i="16"/>
  <c r="BB116" i="16"/>
  <c r="BA116" i="16"/>
  <c r="AZ116" i="16"/>
  <c r="AV116" i="16"/>
  <c r="AU116" i="16"/>
  <c r="AT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D116" i="16"/>
  <c r="AC116" i="16"/>
  <c r="AB116" i="16"/>
  <c r="AA116" i="16"/>
  <c r="Z116" i="16"/>
  <c r="Y116" i="16"/>
  <c r="X116" i="16"/>
  <c r="W116" i="16"/>
  <c r="U116" i="16"/>
  <c r="T116" i="16"/>
  <c r="S116" i="16"/>
  <c r="R116" i="16"/>
  <c r="Q116" i="16"/>
  <c r="P116" i="16"/>
  <c r="O116" i="16"/>
  <c r="N116" i="16"/>
  <c r="L116" i="16"/>
  <c r="K116" i="16"/>
  <c r="J116" i="16"/>
  <c r="I116" i="16"/>
  <c r="H116" i="16"/>
  <c r="G116" i="16"/>
  <c r="F116" i="16"/>
  <c r="E116" i="16"/>
  <c r="D116" i="16"/>
  <c r="C116" i="16"/>
  <c r="BF115" i="16"/>
  <c r="AW115" i="16"/>
  <c r="AX115" i="16" s="1"/>
  <c r="AR115" i="16"/>
  <c r="AS115" i="16" s="1"/>
  <c r="AE115" i="16"/>
  <c r="V115" i="16"/>
  <c r="M115" i="16"/>
  <c r="BF114" i="16"/>
  <c r="AW114" i="16"/>
  <c r="AX114" i="16" s="1"/>
  <c r="AR114" i="16"/>
  <c r="AS114" i="16" s="1"/>
  <c r="AE114" i="16"/>
  <c r="V114" i="16"/>
  <c r="M114" i="16"/>
  <c r="BF113" i="16"/>
  <c r="AW113" i="16"/>
  <c r="AX113" i="16" s="1"/>
  <c r="AR113" i="16"/>
  <c r="AS113" i="16" s="1"/>
  <c r="AE113" i="16"/>
  <c r="V113" i="16"/>
  <c r="M113" i="16"/>
  <c r="BF112" i="16"/>
  <c r="AW112" i="16"/>
  <c r="AX112" i="16" s="1"/>
  <c r="AR112" i="16"/>
  <c r="AS112" i="16" s="1"/>
  <c r="AE112" i="16"/>
  <c r="V112" i="16"/>
  <c r="M112" i="16"/>
  <c r="BF111" i="16"/>
  <c r="AW111" i="16"/>
  <c r="AR111" i="16"/>
  <c r="AS111" i="16" s="1"/>
  <c r="AE111" i="16"/>
  <c r="V111" i="16"/>
  <c r="M111" i="16"/>
  <c r="BF110" i="16"/>
  <c r="AW110" i="16"/>
  <c r="AX110" i="16" s="1"/>
  <c r="AR110" i="16"/>
  <c r="AS110" i="16" s="1"/>
  <c r="AE110" i="16"/>
  <c r="V110" i="16"/>
  <c r="M110" i="16"/>
  <c r="BF109" i="16"/>
  <c r="AW109" i="16"/>
  <c r="AR109" i="16"/>
  <c r="AS109" i="16" s="1"/>
  <c r="AE109" i="16"/>
  <c r="V109" i="16"/>
  <c r="M109" i="16"/>
  <c r="BF108" i="16"/>
  <c r="AW108" i="16"/>
  <c r="AR108" i="16"/>
  <c r="AS108" i="16" s="1"/>
  <c r="AE108" i="16"/>
  <c r="V108" i="16"/>
  <c r="M108" i="16"/>
  <c r="BF107" i="16"/>
  <c r="AW107" i="16"/>
  <c r="AX107" i="16" s="1"/>
  <c r="AR107" i="16"/>
  <c r="AS107" i="16" s="1"/>
  <c r="AE107" i="16"/>
  <c r="V107" i="16"/>
  <c r="M107" i="16"/>
  <c r="BF106" i="16"/>
  <c r="AW106" i="16"/>
  <c r="AX106" i="16" s="1"/>
  <c r="AR106" i="16"/>
  <c r="AS106" i="16" s="1"/>
  <c r="AE106" i="16"/>
  <c r="V106" i="16"/>
  <c r="M106" i="16"/>
  <c r="BF105" i="16"/>
  <c r="AW105" i="16"/>
  <c r="AX105" i="16" s="1"/>
  <c r="AR105" i="16"/>
  <c r="AS105" i="16" s="1"/>
  <c r="AE105" i="16"/>
  <c r="V105" i="16"/>
  <c r="M105" i="16"/>
  <c r="BF104" i="16"/>
  <c r="AW104" i="16"/>
  <c r="AX104" i="16" s="1"/>
  <c r="AR104" i="16"/>
  <c r="AS104" i="16" s="1"/>
  <c r="AE104" i="16"/>
  <c r="V104" i="16"/>
  <c r="M104" i="16"/>
  <c r="BF103" i="16"/>
  <c r="AW103" i="16"/>
  <c r="AR103" i="16"/>
  <c r="AS103" i="16" s="1"/>
  <c r="AE103" i="16"/>
  <c r="V103" i="16"/>
  <c r="M103" i="16"/>
  <c r="BF102" i="16"/>
  <c r="AW102" i="16"/>
  <c r="AX102" i="16" s="1"/>
  <c r="AR102" i="16"/>
  <c r="AS102" i="16" s="1"/>
  <c r="AE102" i="16"/>
  <c r="V102" i="16"/>
  <c r="M102" i="16"/>
  <c r="BF101" i="16"/>
  <c r="AW101" i="16"/>
  <c r="AR101" i="16"/>
  <c r="AS101" i="16" s="1"/>
  <c r="AE101" i="16"/>
  <c r="V101" i="16"/>
  <c r="M101" i="16"/>
  <c r="BF100" i="16"/>
  <c r="AW100" i="16"/>
  <c r="AR100" i="16"/>
  <c r="AS100" i="16" s="1"/>
  <c r="AE100" i="16"/>
  <c r="V100" i="16"/>
  <c r="M100" i="16"/>
  <c r="BF99" i="16"/>
  <c r="AW99" i="16"/>
  <c r="AX99" i="16" s="1"/>
  <c r="AR99" i="16"/>
  <c r="AS99" i="16" s="1"/>
  <c r="AE99" i="16"/>
  <c r="V99" i="16"/>
  <c r="M99" i="16"/>
  <c r="BF98" i="16"/>
  <c r="AW98" i="16"/>
  <c r="AX98" i="16" s="1"/>
  <c r="AR98" i="16"/>
  <c r="AS98" i="16" s="1"/>
  <c r="AE98" i="16"/>
  <c r="V98" i="16"/>
  <c r="M98" i="16"/>
  <c r="BF97" i="16"/>
  <c r="AW97" i="16"/>
  <c r="AX97" i="16" s="1"/>
  <c r="AR97" i="16"/>
  <c r="AS97" i="16" s="1"/>
  <c r="AE97" i="16"/>
  <c r="V97" i="16"/>
  <c r="M97" i="16"/>
  <c r="BF96" i="16"/>
  <c r="AW96" i="16"/>
  <c r="AX96" i="16" s="1"/>
  <c r="AR96" i="16"/>
  <c r="AS96" i="16" s="1"/>
  <c r="AE96" i="16"/>
  <c r="V96" i="16"/>
  <c r="M96" i="16"/>
  <c r="BF95" i="16"/>
  <c r="AW95" i="16"/>
  <c r="AR95" i="16"/>
  <c r="AS95" i="16" s="1"/>
  <c r="AE95" i="16"/>
  <c r="V95" i="16"/>
  <c r="M95" i="16"/>
  <c r="BF94" i="16"/>
  <c r="AW94" i="16"/>
  <c r="AX94" i="16" s="1"/>
  <c r="AR94" i="16"/>
  <c r="AS94" i="16" s="1"/>
  <c r="AE94" i="16"/>
  <c r="V94" i="16"/>
  <c r="M94" i="16"/>
  <c r="BF93" i="16"/>
  <c r="AW93" i="16"/>
  <c r="AR93" i="16"/>
  <c r="AS93" i="16" s="1"/>
  <c r="AE93" i="16"/>
  <c r="V93" i="16"/>
  <c r="M93" i="16"/>
  <c r="BF92" i="16"/>
  <c r="AW92" i="16"/>
  <c r="AR92" i="16"/>
  <c r="AS92" i="16" s="1"/>
  <c r="AE92" i="16"/>
  <c r="V92" i="16"/>
  <c r="M92" i="16"/>
  <c r="BF91" i="16"/>
  <c r="AW91" i="16"/>
  <c r="AX91" i="16" s="1"/>
  <c r="AR91" i="16"/>
  <c r="AS91" i="16" s="1"/>
  <c r="AE91" i="16"/>
  <c r="V91" i="16"/>
  <c r="M91" i="16"/>
  <c r="BF90" i="16"/>
  <c r="AW90" i="16"/>
  <c r="AX90" i="16" s="1"/>
  <c r="AR90" i="16"/>
  <c r="AS90" i="16" s="1"/>
  <c r="AE90" i="16"/>
  <c r="V90" i="16"/>
  <c r="M90" i="16"/>
  <c r="BF89" i="16"/>
  <c r="AW89" i="16"/>
  <c r="AX89" i="16" s="1"/>
  <c r="AR89" i="16"/>
  <c r="AS89" i="16" s="1"/>
  <c r="AE89" i="16"/>
  <c r="V89" i="16"/>
  <c r="M89" i="16"/>
  <c r="BF88" i="16"/>
  <c r="AW88" i="16"/>
  <c r="AX88" i="16" s="1"/>
  <c r="AR88" i="16"/>
  <c r="AS88" i="16" s="1"/>
  <c r="AE88" i="16"/>
  <c r="V88" i="16"/>
  <c r="M88" i="16"/>
  <c r="BF87" i="16"/>
  <c r="AW87" i="16"/>
  <c r="AR87" i="16"/>
  <c r="AS87" i="16" s="1"/>
  <c r="AE87" i="16"/>
  <c r="V87" i="16"/>
  <c r="M87" i="16"/>
  <c r="BF86" i="16"/>
  <c r="AW86" i="16"/>
  <c r="AX86" i="16" s="1"/>
  <c r="AR86" i="16"/>
  <c r="AS86" i="16" s="1"/>
  <c r="AE86" i="16"/>
  <c r="V86" i="16"/>
  <c r="M86" i="16"/>
  <c r="BF85" i="16"/>
  <c r="AW85" i="16"/>
  <c r="AR85" i="16"/>
  <c r="AE85" i="16"/>
  <c r="V85" i="16"/>
  <c r="M85" i="16"/>
  <c r="BM84" i="16"/>
  <c r="BL84" i="16"/>
  <c r="BK84" i="16"/>
  <c r="BJ84" i="16"/>
  <c r="BI84" i="16"/>
  <c r="BH84" i="16"/>
  <c r="BG84" i="16"/>
  <c r="BE84" i="16"/>
  <c r="AT84" i="16"/>
  <c r="AO84" i="16"/>
  <c r="C84" i="16"/>
  <c r="BM83" i="16"/>
  <c r="BL83" i="16"/>
  <c r="BK83" i="16"/>
  <c r="BJ83" i="16"/>
  <c r="BI83" i="16"/>
  <c r="BH83" i="16"/>
  <c r="BG83" i="16"/>
  <c r="BE83" i="16"/>
  <c r="BD83" i="16"/>
  <c r="BC83" i="16"/>
  <c r="BB83" i="16"/>
  <c r="BA83" i="16"/>
  <c r="AZ83" i="16"/>
  <c r="AV83" i="16"/>
  <c r="AU83" i="16"/>
  <c r="AT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D83" i="16"/>
  <c r="AC83" i="16"/>
  <c r="AB83" i="16"/>
  <c r="AA83" i="16"/>
  <c r="Z83" i="16"/>
  <c r="Y83" i="16"/>
  <c r="X83" i="16"/>
  <c r="W83" i="16"/>
  <c r="U83" i="16"/>
  <c r="T83" i="16"/>
  <c r="S83" i="16"/>
  <c r="R83" i="16"/>
  <c r="Q83" i="16"/>
  <c r="P83" i="16"/>
  <c r="O83" i="16"/>
  <c r="N83" i="16"/>
  <c r="L83" i="16"/>
  <c r="K83" i="16"/>
  <c r="J83" i="16"/>
  <c r="I83" i="16"/>
  <c r="H83" i="16"/>
  <c r="G83" i="16"/>
  <c r="F83" i="16"/>
  <c r="E83" i="16"/>
  <c r="C83" i="16"/>
  <c r="BM82" i="16"/>
  <c r="BL82" i="16"/>
  <c r="BK82" i="16"/>
  <c r="BJ82" i="16"/>
  <c r="BI82" i="16"/>
  <c r="BH82" i="16"/>
  <c r="BG82" i="16"/>
  <c r="BE82" i="16"/>
  <c r="BD82" i="16"/>
  <c r="BC82" i="16"/>
  <c r="BB82" i="16"/>
  <c r="BA82" i="16"/>
  <c r="AZ82" i="16"/>
  <c r="AV82" i="16"/>
  <c r="AU82" i="16"/>
  <c r="AT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D82" i="16"/>
  <c r="AC82" i="16"/>
  <c r="AB82" i="16"/>
  <c r="AA82" i="16"/>
  <c r="Z82" i="16"/>
  <c r="Y82" i="16"/>
  <c r="X82" i="16"/>
  <c r="W82" i="16"/>
  <c r="U82" i="16"/>
  <c r="T82" i="16"/>
  <c r="S82" i="16"/>
  <c r="R82" i="16"/>
  <c r="Q82" i="16"/>
  <c r="P82" i="16"/>
  <c r="O82" i="16"/>
  <c r="N82" i="16"/>
  <c r="L82" i="16"/>
  <c r="K82" i="16"/>
  <c r="J82" i="16"/>
  <c r="I82" i="16"/>
  <c r="H82" i="16"/>
  <c r="G82" i="16"/>
  <c r="F82" i="16"/>
  <c r="E82" i="16"/>
  <c r="C82" i="16"/>
  <c r="BM81" i="16"/>
  <c r="BL81" i="16"/>
  <c r="BK81" i="16"/>
  <c r="BJ81" i="16"/>
  <c r="BI81" i="16"/>
  <c r="BH81" i="16"/>
  <c r="BG81" i="16"/>
  <c r="BE81" i="16"/>
  <c r="BD81" i="16"/>
  <c r="BC81" i="16"/>
  <c r="BB81" i="16"/>
  <c r="BA81" i="16"/>
  <c r="AZ81" i="16"/>
  <c r="AV81" i="16"/>
  <c r="AU81" i="16"/>
  <c r="AT81" i="16"/>
  <c r="AQ81" i="16"/>
  <c r="AP81" i="16"/>
  <c r="AO81" i="16"/>
  <c r="AN81" i="16"/>
  <c r="AM81" i="16"/>
  <c r="AL81" i="16"/>
  <c r="AK81" i="16"/>
  <c r="AJ81" i="16"/>
  <c r="AI81" i="16"/>
  <c r="AH81" i="16"/>
  <c r="AG81" i="16"/>
  <c r="AF81" i="16"/>
  <c r="AD81" i="16"/>
  <c r="AC81" i="16"/>
  <c r="AB81" i="16"/>
  <c r="AA81" i="16"/>
  <c r="Z81" i="16"/>
  <c r="Y81" i="16"/>
  <c r="X81" i="16"/>
  <c r="W81" i="16"/>
  <c r="U81" i="16"/>
  <c r="T81" i="16"/>
  <c r="S81" i="16"/>
  <c r="R81" i="16"/>
  <c r="Q81" i="16"/>
  <c r="P81" i="16"/>
  <c r="O81" i="16"/>
  <c r="N81" i="16"/>
  <c r="L81" i="16"/>
  <c r="K81" i="16"/>
  <c r="J81" i="16"/>
  <c r="I81" i="16"/>
  <c r="H81" i="16"/>
  <c r="G81" i="16"/>
  <c r="F81" i="16"/>
  <c r="E81" i="16"/>
  <c r="C81" i="16"/>
  <c r="BF80" i="16"/>
  <c r="AW80" i="16"/>
  <c r="AX80" i="16" s="1"/>
  <c r="AR80" i="16"/>
  <c r="AS80" i="16" s="1"/>
  <c r="AE80" i="16"/>
  <c r="V80" i="16"/>
  <c r="M80" i="16"/>
  <c r="BF79" i="16"/>
  <c r="AW79" i="16"/>
  <c r="AX79" i="16" s="1"/>
  <c r="AR79" i="16"/>
  <c r="AS79" i="16" s="1"/>
  <c r="AE79" i="16"/>
  <c r="V79" i="16"/>
  <c r="M79" i="16"/>
  <c r="BF78" i="16"/>
  <c r="AW78" i="16"/>
  <c r="AR78" i="16"/>
  <c r="AS78" i="16" s="1"/>
  <c r="AE78" i="16"/>
  <c r="V78" i="16"/>
  <c r="M78" i="16"/>
  <c r="BF77" i="16"/>
  <c r="AW77" i="16"/>
  <c r="AX77" i="16" s="1"/>
  <c r="AR77" i="16"/>
  <c r="AS77" i="16" s="1"/>
  <c r="AE77" i="16"/>
  <c r="V77" i="16"/>
  <c r="M77" i="16"/>
  <c r="BF76" i="16"/>
  <c r="AW76" i="16"/>
  <c r="AR76" i="16"/>
  <c r="AS76" i="16" s="1"/>
  <c r="AE76" i="16"/>
  <c r="V76" i="16"/>
  <c r="M76" i="16"/>
  <c r="BF75" i="16"/>
  <c r="AW75" i="16"/>
  <c r="AX75" i="16" s="1"/>
  <c r="AR75" i="16"/>
  <c r="AS75" i="16" s="1"/>
  <c r="AE75" i="16"/>
  <c r="V75" i="16"/>
  <c r="M75" i="16"/>
  <c r="BF74" i="16"/>
  <c r="AW74" i="16"/>
  <c r="AR74" i="16"/>
  <c r="AS74" i="16" s="1"/>
  <c r="AE74" i="16"/>
  <c r="V74" i="16"/>
  <c r="M74" i="16"/>
  <c r="BF73" i="16"/>
  <c r="AW73" i="16"/>
  <c r="AX73" i="16" s="1"/>
  <c r="AR73" i="16"/>
  <c r="AS73" i="16" s="1"/>
  <c r="AE73" i="16"/>
  <c r="V73" i="16"/>
  <c r="M73" i="16"/>
  <c r="BF72" i="16"/>
  <c r="AW72" i="16"/>
  <c r="AR72" i="16"/>
  <c r="AS72" i="16" s="1"/>
  <c r="AE72" i="16"/>
  <c r="V72" i="16"/>
  <c r="M72" i="16"/>
  <c r="BF71" i="16"/>
  <c r="AW71" i="16"/>
  <c r="AX71" i="16" s="1"/>
  <c r="AR71" i="16"/>
  <c r="AS71" i="16" s="1"/>
  <c r="AE71" i="16"/>
  <c r="V71" i="16"/>
  <c r="M71" i="16"/>
  <c r="BF70" i="16"/>
  <c r="AW70" i="16"/>
  <c r="AR70" i="16"/>
  <c r="AS70" i="16" s="1"/>
  <c r="AE70" i="16"/>
  <c r="V70" i="16"/>
  <c r="M70" i="16"/>
  <c r="BF69" i="16"/>
  <c r="AW69" i="16"/>
  <c r="AX69" i="16" s="1"/>
  <c r="AS69" i="16"/>
  <c r="AR69" i="16"/>
  <c r="AE69" i="16"/>
  <c r="V69" i="16"/>
  <c r="M69" i="16"/>
  <c r="BF68" i="16"/>
  <c r="AW68" i="16"/>
  <c r="AR68" i="16"/>
  <c r="AS68" i="16" s="1"/>
  <c r="AE68" i="16"/>
  <c r="V68" i="16"/>
  <c r="M68" i="16"/>
  <c r="BF67" i="16"/>
  <c r="AW67" i="16"/>
  <c r="AX67" i="16" s="1"/>
  <c r="AR67" i="16"/>
  <c r="AS67" i="16" s="1"/>
  <c r="AE67" i="16"/>
  <c r="V67" i="16"/>
  <c r="M67" i="16"/>
  <c r="BF66" i="16"/>
  <c r="AW66" i="16"/>
  <c r="AR66" i="16"/>
  <c r="AS66" i="16" s="1"/>
  <c r="AE66" i="16"/>
  <c r="V66" i="16"/>
  <c r="M66" i="16"/>
  <c r="BF65" i="16"/>
  <c r="AW65" i="16"/>
  <c r="AX65" i="16" s="1"/>
  <c r="AR65" i="16"/>
  <c r="AS65" i="16" s="1"/>
  <c r="AE65" i="16"/>
  <c r="V65" i="16"/>
  <c r="M65" i="16"/>
  <c r="BF64" i="16"/>
  <c r="AW64" i="16"/>
  <c r="AR64" i="16"/>
  <c r="AS64" i="16" s="1"/>
  <c r="AE64" i="16"/>
  <c r="V64" i="16"/>
  <c r="M64" i="16"/>
  <c r="BF63" i="16"/>
  <c r="AW63" i="16"/>
  <c r="AX63" i="16" s="1"/>
  <c r="AR63" i="16"/>
  <c r="AS63" i="16" s="1"/>
  <c r="AE63" i="16"/>
  <c r="V63" i="16"/>
  <c r="M63" i="16"/>
  <c r="BF62" i="16"/>
  <c r="AW62" i="16"/>
  <c r="AR62" i="16"/>
  <c r="AS62" i="16" s="1"/>
  <c r="AE62" i="16"/>
  <c r="V62" i="16"/>
  <c r="M62" i="16"/>
  <c r="BF61" i="16"/>
  <c r="AW61" i="16"/>
  <c r="AX61" i="16" s="1"/>
  <c r="AR61" i="16"/>
  <c r="AS61" i="16" s="1"/>
  <c r="AE61" i="16"/>
  <c r="V61" i="16"/>
  <c r="M61" i="16"/>
  <c r="BF60" i="16"/>
  <c r="AW60" i="16"/>
  <c r="AR60" i="16"/>
  <c r="AS60" i="16" s="1"/>
  <c r="AE60" i="16"/>
  <c r="V60" i="16"/>
  <c r="M60" i="16"/>
  <c r="BF59" i="16"/>
  <c r="AW59" i="16"/>
  <c r="AX59" i="16" s="1"/>
  <c r="AR59" i="16"/>
  <c r="AS59" i="16" s="1"/>
  <c r="AE59" i="16"/>
  <c r="V59" i="16"/>
  <c r="M59" i="16"/>
  <c r="BF58" i="16"/>
  <c r="AW58" i="16"/>
  <c r="AR58" i="16"/>
  <c r="AS58" i="16" s="1"/>
  <c r="AE58" i="16"/>
  <c r="V58" i="16"/>
  <c r="M58" i="16"/>
  <c r="BF57" i="16"/>
  <c r="AW57" i="16"/>
  <c r="AX57" i="16" s="1"/>
  <c r="AR57" i="16"/>
  <c r="AS57" i="16" s="1"/>
  <c r="AE57" i="16"/>
  <c r="V57" i="16"/>
  <c r="M57" i="16"/>
  <c r="BF56" i="16"/>
  <c r="AW56" i="16"/>
  <c r="AR56" i="16"/>
  <c r="AS56" i="16" s="1"/>
  <c r="AE56" i="16"/>
  <c r="V56" i="16"/>
  <c r="M56" i="16"/>
  <c r="BF55" i="16"/>
  <c r="AW55" i="16"/>
  <c r="AX55" i="16" s="1"/>
  <c r="AR55" i="16"/>
  <c r="AS55" i="16" s="1"/>
  <c r="AE55" i="16"/>
  <c r="V55" i="16"/>
  <c r="M55" i="16"/>
  <c r="BF54" i="16"/>
  <c r="AW54" i="16"/>
  <c r="AR54" i="16"/>
  <c r="AS54" i="16" s="1"/>
  <c r="AE54" i="16"/>
  <c r="V54" i="16"/>
  <c r="M54" i="16"/>
  <c r="BF53" i="16"/>
  <c r="AW53" i="16"/>
  <c r="AX53" i="16" s="1"/>
  <c r="AR53" i="16"/>
  <c r="AS53" i="16" s="1"/>
  <c r="AE53" i="16"/>
  <c r="V53" i="16"/>
  <c r="M53" i="16"/>
  <c r="BF52" i="16"/>
  <c r="AW52" i="16"/>
  <c r="AR52" i="16"/>
  <c r="AS52" i="16" s="1"/>
  <c r="AE52" i="16"/>
  <c r="V52" i="16"/>
  <c r="M52" i="16"/>
  <c r="D81" i="16"/>
  <c r="BM51" i="16"/>
  <c r="BL51" i="16"/>
  <c r="BK51" i="16"/>
  <c r="BJ51" i="16"/>
  <c r="BI51" i="16"/>
  <c r="BH51" i="16"/>
  <c r="BG51" i="16"/>
  <c r="BE51" i="16"/>
  <c r="AT51" i="16"/>
  <c r="AO51" i="16"/>
  <c r="C51" i="16"/>
  <c r="BM50" i="16"/>
  <c r="BL50" i="16"/>
  <c r="BK50" i="16"/>
  <c r="BJ50" i="16"/>
  <c r="BI50" i="16"/>
  <c r="BH50" i="16"/>
  <c r="BG50" i="16"/>
  <c r="BE50" i="16"/>
  <c r="BD50" i="16"/>
  <c r="BC50" i="16"/>
  <c r="BB50" i="16"/>
  <c r="BA50" i="16"/>
  <c r="AZ50" i="16"/>
  <c r="AV50" i="16"/>
  <c r="AU50" i="16"/>
  <c r="AT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D50" i="16"/>
  <c r="AC50" i="16"/>
  <c r="AC10" i="16" s="1"/>
  <c r="AB50" i="16"/>
  <c r="AA50" i="16"/>
  <c r="Z50" i="16"/>
  <c r="Y50" i="16"/>
  <c r="X50" i="16"/>
  <c r="W50" i="16"/>
  <c r="U50" i="16"/>
  <c r="T50" i="16"/>
  <c r="S50" i="16"/>
  <c r="R50" i="16"/>
  <c r="Q50" i="16"/>
  <c r="P50" i="16"/>
  <c r="O50" i="16"/>
  <c r="N50" i="16"/>
  <c r="L50" i="16"/>
  <c r="K50" i="16"/>
  <c r="J50" i="16"/>
  <c r="I50" i="16"/>
  <c r="H50" i="16"/>
  <c r="G50" i="16"/>
  <c r="F50" i="16"/>
  <c r="E50" i="16"/>
  <c r="C50" i="16"/>
  <c r="BM49" i="16"/>
  <c r="BL49" i="16"/>
  <c r="BK49" i="16"/>
  <c r="BJ49" i="16"/>
  <c r="BI49" i="16"/>
  <c r="BH49" i="16"/>
  <c r="BG49" i="16"/>
  <c r="BE49" i="16"/>
  <c r="BD49" i="16"/>
  <c r="BD8" i="16" s="1"/>
  <c r="BC49" i="16"/>
  <c r="BB49" i="16"/>
  <c r="BA49" i="16"/>
  <c r="AZ49" i="16"/>
  <c r="AV49" i="16"/>
  <c r="AU49" i="16"/>
  <c r="AT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D49" i="16"/>
  <c r="AC49" i="16"/>
  <c r="AB49" i="16"/>
  <c r="AA49" i="16"/>
  <c r="Z49" i="16"/>
  <c r="Y49" i="16"/>
  <c r="X49" i="16"/>
  <c r="W49" i="16"/>
  <c r="U49" i="16"/>
  <c r="T49" i="16"/>
  <c r="S49" i="16"/>
  <c r="S8" i="16" s="1"/>
  <c r="R49" i="16"/>
  <c r="Q49" i="16"/>
  <c r="Q10" i="16" s="1"/>
  <c r="P49" i="16"/>
  <c r="O49" i="16"/>
  <c r="N49" i="16"/>
  <c r="L49" i="16"/>
  <c r="K49" i="16"/>
  <c r="J49" i="16"/>
  <c r="I49" i="16"/>
  <c r="H49" i="16"/>
  <c r="G49" i="16"/>
  <c r="F49" i="16"/>
  <c r="E49" i="16"/>
  <c r="C49" i="16"/>
  <c r="BM48" i="16"/>
  <c r="BL48" i="16"/>
  <c r="BK48" i="16"/>
  <c r="BJ48" i="16"/>
  <c r="BI48" i="16"/>
  <c r="BH48" i="16"/>
  <c r="BG48" i="16"/>
  <c r="BE48" i="16"/>
  <c r="BD48" i="16"/>
  <c r="BC48" i="16"/>
  <c r="BB48" i="16"/>
  <c r="BA48" i="16"/>
  <c r="AZ48" i="16"/>
  <c r="AV48" i="16"/>
  <c r="AU48" i="16"/>
  <c r="AT48" i="16"/>
  <c r="AQ48" i="16"/>
  <c r="AP48" i="16"/>
  <c r="AO48" i="16"/>
  <c r="AN48" i="16"/>
  <c r="AN8" i="16" s="1"/>
  <c r="AM48" i="16"/>
  <c r="AL48" i="16"/>
  <c r="AK48" i="16"/>
  <c r="AJ48" i="16"/>
  <c r="AI48" i="16"/>
  <c r="AH48" i="16"/>
  <c r="AG48" i="16"/>
  <c r="AF48" i="16"/>
  <c r="AD48" i="16"/>
  <c r="AC48" i="16"/>
  <c r="AB48" i="16"/>
  <c r="AA48" i="16"/>
  <c r="Z48" i="16"/>
  <c r="Y48" i="16"/>
  <c r="X48" i="16"/>
  <c r="W48" i="16"/>
  <c r="U48" i="16"/>
  <c r="T48" i="16"/>
  <c r="S48" i="16"/>
  <c r="R48" i="16"/>
  <c r="Q48" i="16"/>
  <c r="P48" i="16"/>
  <c r="O48" i="16"/>
  <c r="N48" i="16"/>
  <c r="L48" i="16"/>
  <c r="K48" i="16"/>
  <c r="J48" i="16"/>
  <c r="I48" i="16"/>
  <c r="H48" i="16"/>
  <c r="G48" i="16"/>
  <c r="F48" i="16"/>
  <c r="E48" i="16"/>
  <c r="E9" i="16" s="1"/>
  <c r="C48" i="16"/>
  <c r="BF47" i="16"/>
  <c r="AW47" i="16"/>
  <c r="AR47" i="16"/>
  <c r="AS47" i="16" s="1"/>
  <c r="AE47" i="16"/>
  <c r="V47" i="16"/>
  <c r="M47" i="16"/>
  <c r="BF46" i="16"/>
  <c r="AW46" i="16"/>
  <c r="AX46" i="16" s="1"/>
  <c r="AR46" i="16"/>
  <c r="AS46" i="16" s="1"/>
  <c r="AE46" i="16"/>
  <c r="V46" i="16"/>
  <c r="M46" i="16"/>
  <c r="BF45" i="16"/>
  <c r="AW45" i="16"/>
  <c r="AR45" i="16"/>
  <c r="AS45" i="16" s="1"/>
  <c r="AE45" i="16"/>
  <c r="V45" i="16"/>
  <c r="M45" i="16"/>
  <c r="BF44" i="16"/>
  <c r="AW44" i="16"/>
  <c r="AX44" i="16" s="1"/>
  <c r="AR44" i="16"/>
  <c r="AS44" i="16" s="1"/>
  <c r="AE44" i="16"/>
  <c r="V44" i="16"/>
  <c r="M44" i="16"/>
  <c r="BF43" i="16"/>
  <c r="AW43" i="16"/>
  <c r="AR43" i="16"/>
  <c r="AS43" i="16" s="1"/>
  <c r="AE43" i="16"/>
  <c r="V43" i="16"/>
  <c r="M43" i="16"/>
  <c r="BF42" i="16"/>
  <c r="AW42" i="16"/>
  <c r="AX42" i="16" s="1"/>
  <c r="AR42" i="16"/>
  <c r="AS42" i="16" s="1"/>
  <c r="AE42" i="16"/>
  <c r="V42" i="16"/>
  <c r="M42" i="16"/>
  <c r="BF41" i="16"/>
  <c r="AW41" i="16"/>
  <c r="AR41" i="16"/>
  <c r="AS41" i="16" s="1"/>
  <c r="AE41" i="16"/>
  <c r="V41" i="16"/>
  <c r="M41" i="16"/>
  <c r="BF40" i="16"/>
  <c r="AW40" i="16"/>
  <c r="AX40" i="16" s="1"/>
  <c r="AR40" i="16"/>
  <c r="AS40" i="16" s="1"/>
  <c r="AE40" i="16"/>
  <c r="V40" i="16"/>
  <c r="M40" i="16"/>
  <c r="BF39" i="16"/>
  <c r="AW39" i="16"/>
  <c r="AR39" i="16"/>
  <c r="AS39" i="16" s="1"/>
  <c r="AE39" i="16"/>
  <c r="V39" i="16"/>
  <c r="M39" i="16"/>
  <c r="BF38" i="16"/>
  <c r="AW38" i="16"/>
  <c r="AX38" i="16" s="1"/>
  <c r="AR38" i="16"/>
  <c r="AS38" i="16" s="1"/>
  <c r="AE38" i="16"/>
  <c r="V38" i="16"/>
  <c r="M38" i="16"/>
  <c r="BF37" i="16"/>
  <c r="AW37" i="16"/>
  <c r="AR37" i="16"/>
  <c r="AS37" i="16" s="1"/>
  <c r="AE37" i="16"/>
  <c r="V37" i="16"/>
  <c r="M37" i="16"/>
  <c r="BF36" i="16"/>
  <c r="AW36" i="16"/>
  <c r="AR36" i="16"/>
  <c r="AS36" i="16" s="1"/>
  <c r="AE36" i="16"/>
  <c r="V36" i="16"/>
  <c r="M36" i="16"/>
  <c r="BF35" i="16"/>
  <c r="AW35" i="16"/>
  <c r="AR35" i="16"/>
  <c r="AS35" i="16" s="1"/>
  <c r="AE35" i="16"/>
  <c r="V35" i="16"/>
  <c r="M35" i="16"/>
  <c r="BF34" i="16"/>
  <c r="AW34" i="16"/>
  <c r="AR34" i="16"/>
  <c r="AS34" i="16" s="1"/>
  <c r="AE34" i="16"/>
  <c r="V34" i="16"/>
  <c r="M34" i="16"/>
  <c r="BF33" i="16"/>
  <c r="AW33" i="16"/>
  <c r="AR33" i="16"/>
  <c r="AS33" i="16" s="1"/>
  <c r="AE33" i="16"/>
  <c r="V33" i="16"/>
  <c r="M33" i="16"/>
  <c r="BF32" i="16"/>
  <c r="AW32" i="16"/>
  <c r="AX32" i="16" s="1"/>
  <c r="AR32" i="16"/>
  <c r="AS32" i="16" s="1"/>
  <c r="AE32" i="16"/>
  <c r="V32" i="16"/>
  <c r="M32" i="16"/>
  <c r="BF31" i="16"/>
  <c r="AW31" i="16"/>
  <c r="AR31" i="16"/>
  <c r="AS31" i="16" s="1"/>
  <c r="AE31" i="16"/>
  <c r="V31" i="16"/>
  <c r="M31" i="16"/>
  <c r="BF30" i="16"/>
  <c r="AW30" i="16"/>
  <c r="AX30" i="16" s="1"/>
  <c r="AR30" i="16"/>
  <c r="AS30" i="16" s="1"/>
  <c r="AE30" i="16"/>
  <c r="V30" i="16"/>
  <c r="M30" i="16"/>
  <c r="BF29" i="16"/>
  <c r="AW29" i="16"/>
  <c r="AR29" i="16"/>
  <c r="AS29" i="16" s="1"/>
  <c r="AE29" i="16"/>
  <c r="V29" i="16"/>
  <c r="M29" i="16"/>
  <c r="BF28" i="16"/>
  <c r="AW28" i="16"/>
  <c r="AR28" i="16"/>
  <c r="AS28" i="16" s="1"/>
  <c r="AE28" i="16"/>
  <c r="V28" i="16"/>
  <c r="M28" i="16"/>
  <c r="BF27" i="16"/>
  <c r="AW27" i="16"/>
  <c r="AR27" i="16"/>
  <c r="AS27" i="16" s="1"/>
  <c r="AE27" i="16"/>
  <c r="V27" i="16"/>
  <c r="M27" i="16"/>
  <c r="BF26" i="16"/>
  <c r="AW26" i="16"/>
  <c r="AX26" i="16" s="1"/>
  <c r="AR26" i="16"/>
  <c r="AS26" i="16" s="1"/>
  <c r="AE26" i="16"/>
  <c r="V26" i="16"/>
  <c r="M26" i="16"/>
  <c r="BF25" i="16"/>
  <c r="AW25" i="16"/>
  <c r="AR25" i="16"/>
  <c r="AS25" i="16" s="1"/>
  <c r="AE25" i="16"/>
  <c r="V25" i="16"/>
  <c r="M25" i="16"/>
  <c r="BF24" i="16"/>
  <c r="AW24" i="16"/>
  <c r="AR24" i="16"/>
  <c r="AS24" i="16" s="1"/>
  <c r="AE24" i="16"/>
  <c r="V24" i="16"/>
  <c r="M24" i="16"/>
  <c r="BF23" i="16"/>
  <c r="AW23" i="16"/>
  <c r="AR23" i="16"/>
  <c r="AS23" i="16" s="1"/>
  <c r="AE23" i="16"/>
  <c r="V23" i="16"/>
  <c r="M23" i="16"/>
  <c r="BF22" i="16"/>
  <c r="AW22" i="16"/>
  <c r="AR22" i="16"/>
  <c r="AS22" i="16" s="1"/>
  <c r="AE22" i="16"/>
  <c r="V22" i="16"/>
  <c r="M22" i="16"/>
  <c r="BF21" i="16"/>
  <c r="AW21" i="16"/>
  <c r="AR21" i="16"/>
  <c r="AS21" i="16" s="1"/>
  <c r="AE21" i="16"/>
  <c r="V21" i="16"/>
  <c r="M21" i="16"/>
  <c r="BF20" i="16"/>
  <c r="AW20" i="16"/>
  <c r="AR20" i="16"/>
  <c r="AS20" i="16" s="1"/>
  <c r="AE20" i="16"/>
  <c r="V20" i="16"/>
  <c r="M20" i="16"/>
  <c r="BF19" i="16"/>
  <c r="AW19" i="16"/>
  <c r="AX19" i="16" s="1"/>
  <c r="AR19" i="16"/>
  <c r="AS19" i="16" s="1"/>
  <c r="AE19" i="16"/>
  <c r="V19" i="16"/>
  <c r="M19" i="16"/>
  <c r="BF18" i="16"/>
  <c r="AW18" i="16"/>
  <c r="AR18" i="16"/>
  <c r="AS18" i="16" s="1"/>
  <c r="AE18" i="16"/>
  <c r="V18" i="16"/>
  <c r="M18" i="16"/>
  <c r="B18" i="16"/>
  <c r="B19" i="16" s="1"/>
  <c r="B20" i="16" s="1"/>
  <c r="B21" i="16" s="1"/>
  <c r="B22" i="16" s="1"/>
  <c r="BF17" i="16"/>
  <c r="AW17" i="16"/>
  <c r="AR17" i="16"/>
  <c r="AS17" i="16" s="1"/>
  <c r="AE17" i="16"/>
  <c r="V17" i="16"/>
  <c r="M17" i="16"/>
  <c r="A17" i="16"/>
  <c r="AF8" i="16"/>
  <c r="BM430" i="15"/>
  <c r="BL430" i="15"/>
  <c r="BK430" i="15"/>
  <c r="BJ430" i="15"/>
  <c r="BI430" i="15"/>
  <c r="BH430" i="15"/>
  <c r="BG430" i="15"/>
  <c r="BE430" i="15"/>
  <c r="AT430" i="15"/>
  <c r="AO430" i="15"/>
  <c r="C430" i="15"/>
  <c r="BM429" i="15"/>
  <c r="BL429" i="15"/>
  <c r="BK429" i="15"/>
  <c r="BJ429" i="15"/>
  <c r="BI429" i="15"/>
  <c r="BH429" i="15"/>
  <c r="BG429" i="15"/>
  <c r="BE429" i="15"/>
  <c r="BD429" i="15"/>
  <c r="BC429" i="15"/>
  <c r="BB429" i="15"/>
  <c r="BA429" i="15"/>
  <c r="AZ429" i="15"/>
  <c r="AV429" i="15"/>
  <c r="AU429" i="15"/>
  <c r="AT429" i="15"/>
  <c r="AQ429" i="15"/>
  <c r="AP429" i="15"/>
  <c r="AO429" i="15"/>
  <c r="AN429" i="15"/>
  <c r="AM429" i="15"/>
  <c r="AL429" i="15"/>
  <c r="AK429" i="15"/>
  <c r="AJ429" i="15"/>
  <c r="AI429" i="15"/>
  <c r="AH429" i="15"/>
  <c r="AG429" i="15"/>
  <c r="AF429" i="15"/>
  <c r="AD429" i="15"/>
  <c r="AC429" i="15"/>
  <c r="AB429" i="15"/>
  <c r="AA429" i="15"/>
  <c r="Z429" i="15"/>
  <c r="Y429" i="15"/>
  <c r="X429" i="15"/>
  <c r="W429" i="15"/>
  <c r="U429" i="15"/>
  <c r="T429" i="15"/>
  <c r="S429" i="15"/>
  <c r="R429" i="15"/>
  <c r="Q429" i="15"/>
  <c r="P429" i="15"/>
  <c r="O429" i="15"/>
  <c r="N429" i="15"/>
  <c r="L429" i="15"/>
  <c r="K429" i="15"/>
  <c r="J429" i="15"/>
  <c r="I429" i="15"/>
  <c r="H429" i="15"/>
  <c r="G429" i="15"/>
  <c r="F429" i="15"/>
  <c r="E429" i="15"/>
  <c r="C429" i="15"/>
  <c r="BM428" i="15"/>
  <c r="BL428" i="15"/>
  <c r="BK428" i="15"/>
  <c r="BJ428" i="15"/>
  <c r="BI428" i="15"/>
  <c r="BH428" i="15"/>
  <c r="BG428" i="15"/>
  <c r="BE428" i="15"/>
  <c r="BD428" i="15"/>
  <c r="BC428" i="15"/>
  <c r="BB428" i="15"/>
  <c r="BA428" i="15"/>
  <c r="AZ428" i="15"/>
  <c r="AV428" i="15"/>
  <c r="AU428" i="15"/>
  <c r="AT428" i="15"/>
  <c r="AQ428" i="15"/>
  <c r="AP428" i="15"/>
  <c r="AO428" i="15"/>
  <c r="AN428" i="15"/>
  <c r="AM428" i="15"/>
  <c r="AL428" i="15"/>
  <c r="AK428" i="15"/>
  <c r="AJ428" i="15"/>
  <c r="AI428" i="15"/>
  <c r="AH428" i="15"/>
  <c r="AG428" i="15"/>
  <c r="AF428" i="15"/>
  <c r="AD428" i="15"/>
  <c r="AC428" i="15"/>
  <c r="AB428" i="15"/>
  <c r="AA428" i="15"/>
  <c r="Z428" i="15"/>
  <c r="Y428" i="15"/>
  <c r="X428" i="15"/>
  <c r="W428" i="15"/>
  <c r="U428" i="15"/>
  <c r="T428" i="15"/>
  <c r="S428" i="15"/>
  <c r="R428" i="15"/>
  <c r="Q428" i="15"/>
  <c r="P428" i="15"/>
  <c r="O428" i="15"/>
  <c r="N428" i="15"/>
  <c r="L428" i="15"/>
  <c r="K428" i="15"/>
  <c r="J428" i="15"/>
  <c r="I428" i="15"/>
  <c r="H428" i="15"/>
  <c r="G428" i="15"/>
  <c r="F428" i="15"/>
  <c r="E428" i="15"/>
  <c r="C428" i="15"/>
  <c r="BM427" i="15"/>
  <c r="BL427" i="15"/>
  <c r="BK427" i="15"/>
  <c r="BJ427" i="15"/>
  <c r="BI427" i="15"/>
  <c r="BH427" i="15"/>
  <c r="BG427" i="15"/>
  <c r="BE427" i="15"/>
  <c r="BD427" i="15"/>
  <c r="BC427" i="15"/>
  <c r="BB427" i="15"/>
  <c r="BA427" i="15"/>
  <c r="AZ427" i="15"/>
  <c r="AV427" i="15"/>
  <c r="AU427" i="15"/>
  <c r="AT427" i="15"/>
  <c r="AQ427" i="15"/>
  <c r="AP427" i="15"/>
  <c r="AO427" i="15"/>
  <c r="AN427" i="15"/>
  <c r="AM427" i="15"/>
  <c r="AL427" i="15"/>
  <c r="AK427" i="15"/>
  <c r="AJ427" i="15"/>
  <c r="AI427" i="15"/>
  <c r="AH427" i="15"/>
  <c r="AG427" i="15"/>
  <c r="AF427" i="15"/>
  <c r="AD427" i="15"/>
  <c r="AC427" i="15"/>
  <c r="AB427" i="15"/>
  <c r="AA427" i="15"/>
  <c r="Z427" i="15"/>
  <c r="Y427" i="15"/>
  <c r="X427" i="15"/>
  <c r="W427" i="15"/>
  <c r="U427" i="15"/>
  <c r="T427" i="15"/>
  <c r="S427" i="15"/>
  <c r="R427" i="15"/>
  <c r="Q427" i="15"/>
  <c r="P427" i="15"/>
  <c r="O427" i="15"/>
  <c r="N427" i="15"/>
  <c r="L427" i="15"/>
  <c r="K427" i="15"/>
  <c r="J427" i="15"/>
  <c r="I427" i="15"/>
  <c r="H427" i="15"/>
  <c r="G427" i="15"/>
  <c r="F427" i="15"/>
  <c r="E427" i="15"/>
  <c r="C427" i="15"/>
  <c r="BF426" i="15"/>
  <c r="AW426" i="15"/>
  <c r="AR426" i="15"/>
  <c r="AS426" i="15" s="1"/>
  <c r="AE426" i="15"/>
  <c r="V426" i="15"/>
  <c r="M426" i="15"/>
  <c r="D426" i="15"/>
  <c r="BF425" i="15"/>
  <c r="AW425" i="15"/>
  <c r="AX425" i="15" s="1"/>
  <c r="AR425" i="15"/>
  <c r="AS425" i="15" s="1"/>
  <c r="AE425" i="15"/>
  <c r="V425" i="15"/>
  <c r="M425" i="15"/>
  <c r="D425" i="15"/>
  <c r="BF424" i="15"/>
  <c r="AW424" i="15"/>
  <c r="AR424" i="15"/>
  <c r="AS424" i="15" s="1"/>
  <c r="AE424" i="15"/>
  <c r="V424" i="15"/>
  <c r="M424" i="15"/>
  <c r="D424" i="15"/>
  <c r="BF423" i="15"/>
  <c r="AW423" i="15"/>
  <c r="AX423" i="15" s="1"/>
  <c r="AR423" i="15"/>
  <c r="AS423" i="15" s="1"/>
  <c r="AE423" i="15"/>
  <c r="V423" i="15"/>
  <c r="M423" i="15"/>
  <c r="D423" i="15"/>
  <c r="BF422" i="15"/>
  <c r="AW422" i="15"/>
  <c r="AR422" i="15"/>
  <c r="AS422" i="15" s="1"/>
  <c r="AE422" i="15"/>
  <c r="V422" i="15"/>
  <c r="M422" i="15"/>
  <c r="D422" i="15"/>
  <c r="BF421" i="15"/>
  <c r="AW421" i="15"/>
  <c r="AX421" i="15" s="1"/>
  <c r="AR421" i="15"/>
  <c r="AS421" i="15" s="1"/>
  <c r="AE421" i="15"/>
  <c r="V421" i="15"/>
  <c r="M421" i="15"/>
  <c r="D421" i="15"/>
  <c r="BF420" i="15"/>
  <c r="AW420" i="15"/>
  <c r="AR420" i="15"/>
  <c r="AS420" i="15" s="1"/>
  <c r="AE420" i="15"/>
  <c r="V420" i="15"/>
  <c r="M420" i="15"/>
  <c r="D420" i="15"/>
  <c r="BF419" i="15"/>
  <c r="AW419" i="15"/>
  <c r="AX419" i="15" s="1"/>
  <c r="AR419" i="15"/>
  <c r="AS419" i="15" s="1"/>
  <c r="AE419" i="15"/>
  <c r="V419" i="15"/>
  <c r="M419" i="15"/>
  <c r="D419" i="15"/>
  <c r="BF418" i="15"/>
  <c r="AW418" i="15"/>
  <c r="AR418" i="15"/>
  <c r="AS418" i="15" s="1"/>
  <c r="AE418" i="15"/>
  <c r="V418" i="15"/>
  <c r="M418" i="15"/>
  <c r="D418" i="15"/>
  <c r="BF417" i="15"/>
  <c r="AW417" i="15"/>
  <c r="AX417" i="15" s="1"/>
  <c r="AR417" i="15"/>
  <c r="AS417" i="15" s="1"/>
  <c r="AE417" i="15"/>
  <c r="V417" i="15"/>
  <c r="M417" i="15"/>
  <c r="D417" i="15"/>
  <c r="BF416" i="15"/>
  <c r="AW416" i="15"/>
  <c r="AR416" i="15"/>
  <c r="AS416" i="15" s="1"/>
  <c r="AE416" i="15"/>
  <c r="V416" i="15"/>
  <c r="M416" i="15"/>
  <c r="D416" i="15"/>
  <c r="BF415" i="15"/>
  <c r="AW415" i="15"/>
  <c r="AX415" i="15" s="1"/>
  <c r="AR415" i="15"/>
  <c r="AS415" i="15" s="1"/>
  <c r="AE415" i="15"/>
  <c r="V415" i="15"/>
  <c r="M415" i="15"/>
  <c r="D415" i="15"/>
  <c r="BF414" i="15"/>
  <c r="AW414" i="15"/>
  <c r="AR414" i="15"/>
  <c r="AS414" i="15" s="1"/>
  <c r="AE414" i="15"/>
  <c r="V414" i="15"/>
  <c r="M414" i="15"/>
  <c r="D414" i="15"/>
  <c r="BF413" i="15"/>
  <c r="AW413" i="15"/>
  <c r="AR413" i="15"/>
  <c r="AS413" i="15" s="1"/>
  <c r="AE413" i="15"/>
  <c r="V413" i="15"/>
  <c r="M413" i="15"/>
  <c r="D413" i="15"/>
  <c r="BF412" i="15"/>
  <c r="AW412" i="15"/>
  <c r="AR412" i="15"/>
  <c r="AS412" i="15" s="1"/>
  <c r="AE412" i="15"/>
  <c r="V412" i="15"/>
  <c r="M412" i="15"/>
  <c r="D412" i="15"/>
  <c r="BF411" i="15"/>
  <c r="AW411" i="15"/>
  <c r="AX411" i="15" s="1"/>
  <c r="AR411" i="15"/>
  <c r="AS411" i="15" s="1"/>
  <c r="AE411" i="15"/>
  <c r="V411" i="15"/>
  <c r="M411" i="15"/>
  <c r="D411" i="15"/>
  <c r="BF410" i="15"/>
  <c r="AW410" i="15"/>
  <c r="AR410" i="15"/>
  <c r="AS410" i="15" s="1"/>
  <c r="AE410" i="15"/>
  <c r="V410" i="15"/>
  <c r="M410" i="15"/>
  <c r="D410" i="15"/>
  <c r="BF409" i="15"/>
  <c r="AW409" i="15"/>
  <c r="AX409" i="15" s="1"/>
  <c r="AR409" i="15"/>
  <c r="AS409" i="15" s="1"/>
  <c r="AE409" i="15"/>
  <c r="V409" i="15"/>
  <c r="M409" i="15"/>
  <c r="D409" i="15"/>
  <c r="BF408" i="15"/>
  <c r="AW408" i="15"/>
  <c r="AR408" i="15"/>
  <c r="AS408" i="15" s="1"/>
  <c r="AE408" i="15"/>
  <c r="V408" i="15"/>
  <c r="M408" i="15"/>
  <c r="D408" i="15"/>
  <c r="BF407" i="15"/>
  <c r="AW407" i="15"/>
  <c r="AR407" i="15"/>
  <c r="AS407" i="15" s="1"/>
  <c r="AE407" i="15"/>
  <c r="V407" i="15"/>
  <c r="M407" i="15"/>
  <c r="D407" i="15"/>
  <c r="BF406" i="15"/>
  <c r="AW406" i="15"/>
  <c r="AR406" i="15"/>
  <c r="AS406" i="15" s="1"/>
  <c r="AE406" i="15"/>
  <c r="V406" i="15"/>
  <c r="M406" i="15"/>
  <c r="D406" i="15"/>
  <c r="BF405" i="15"/>
  <c r="AX405" i="15"/>
  <c r="AW405" i="15"/>
  <c r="AR405" i="15"/>
  <c r="AS405" i="15" s="1"/>
  <c r="AE405" i="15"/>
  <c r="V405" i="15"/>
  <c r="M405" i="15"/>
  <c r="D405" i="15"/>
  <c r="BF404" i="15"/>
  <c r="AW404" i="15"/>
  <c r="AR404" i="15"/>
  <c r="AS404" i="15" s="1"/>
  <c r="AE404" i="15"/>
  <c r="V404" i="15"/>
  <c r="M404" i="15"/>
  <c r="D404" i="15"/>
  <c r="BF403" i="15"/>
  <c r="AW403" i="15"/>
  <c r="AX403" i="15" s="1"/>
  <c r="AR403" i="15"/>
  <c r="AS403" i="15" s="1"/>
  <c r="AE403" i="15"/>
  <c r="V403" i="15"/>
  <c r="M403" i="15"/>
  <c r="D403" i="15"/>
  <c r="BF402" i="15"/>
  <c r="AW402" i="15"/>
  <c r="AR402" i="15"/>
  <c r="AS402" i="15" s="1"/>
  <c r="AE402" i="15"/>
  <c r="V402" i="15"/>
  <c r="M402" i="15"/>
  <c r="D402" i="15"/>
  <c r="BF401" i="15"/>
  <c r="AW401" i="15"/>
  <c r="AR401" i="15"/>
  <c r="AS401" i="15" s="1"/>
  <c r="AE401" i="15"/>
  <c r="V401" i="15"/>
  <c r="M401" i="15"/>
  <c r="D401" i="15"/>
  <c r="BF400" i="15"/>
  <c r="AW400" i="15"/>
  <c r="AX400" i="15" s="1"/>
  <c r="AR400" i="15"/>
  <c r="AS400" i="15" s="1"/>
  <c r="AE400" i="15"/>
  <c r="V400" i="15"/>
  <c r="M400" i="15"/>
  <c r="D400" i="15"/>
  <c r="BF399" i="15"/>
  <c r="AW399" i="15"/>
  <c r="AX399" i="15" s="1"/>
  <c r="AR399" i="15"/>
  <c r="AS399" i="15" s="1"/>
  <c r="AE399" i="15"/>
  <c r="V399" i="15"/>
  <c r="M399" i="15"/>
  <c r="D399" i="15"/>
  <c r="BF398" i="15"/>
  <c r="AW398" i="15"/>
  <c r="AR398" i="15"/>
  <c r="AS398" i="15" s="1"/>
  <c r="AE398" i="15"/>
  <c r="V398" i="15"/>
  <c r="M398" i="15"/>
  <c r="D398" i="15"/>
  <c r="BF397" i="15"/>
  <c r="AW397" i="15"/>
  <c r="AX397" i="15" s="1"/>
  <c r="AR397" i="15"/>
  <c r="AS397" i="15" s="1"/>
  <c r="AY397" i="15" s="1"/>
  <c r="AE397" i="15"/>
  <c r="V397" i="15"/>
  <c r="M397" i="15"/>
  <c r="D397" i="15"/>
  <c r="BF396" i="15"/>
  <c r="AW396" i="15"/>
  <c r="AR396" i="15"/>
  <c r="AE396" i="15"/>
  <c r="V396" i="15"/>
  <c r="M396" i="15"/>
  <c r="D396" i="15"/>
  <c r="BM395" i="15"/>
  <c r="BL395" i="15"/>
  <c r="BK395" i="15"/>
  <c r="BJ395" i="15"/>
  <c r="BI395" i="15"/>
  <c r="BH395" i="15"/>
  <c r="BG395" i="15"/>
  <c r="BE395" i="15"/>
  <c r="AT395" i="15"/>
  <c r="AO395" i="15"/>
  <c r="C395" i="15"/>
  <c r="BM394" i="15"/>
  <c r="BL394" i="15"/>
  <c r="BK394" i="15"/>
  <c r="BJ394" i="15"/>
  <c r="BI394" i="15"/>
  <c r="BH394" i="15"/>
  <c r="BG394" i="15"/>
  <c r="BE394" i="15"/>
  <c r="BD394" i="15"/>
  <c r="BC394" i="15"/>
  <c r="BB394" i="15"/>
  <c r="BA394" i="15"/>
  <c r="AZ394" i="15"/>
  <c r="AV394" i="15"/>
  <c r="AU394" i="15"/>
  <c r="AT394" i="15"/>
  <c r="AQ394" i="15"/>
  <c r="AP394" i="15"/>
  <c r="AO394" i="15"/>
  <c r="AN394" i="15"/>
  <c r="AM394" i="15"/>
  <c r="AL394" i="15"/>
  <c r="AK394" i="15"/>
  <c r="AJ394" i="15"/>
  <c r="AI394" i="15"/>
  <c r="AH394" i="15"/>
  <c r="AG394" i="15"/>
  <c r="AF394" i="15"/>
  <c r="AD394" i="15"/>
  <c r="AC394" i="15"/>
  <c r="AB394" i="15"/>
  <c r="AA394" i="15"/>
  <c r="Z394" i="15"/>
  <c r="Y394" i="15"/>
  <c r="X394" i="15"/>
  <c r="W394" i="15"/>
  <c r="U394" i="15"/>
  <c r="T394" i="15"/>
  <c r="S394" i="15"/>
  <c r="R394" i="15"/>
  <c r="Q394" i="15"/>
  <c r="P394" i="15"/>
  <c r="O394" i="15"/>
  <c r="N394" i="15"/>
  <c r="L394" i="15"/>
  <c r="K394" i="15"/>
  <c r="J394" i="15"/>
  <c r="I394" i="15"/>
  <c r="H394" i="15"/>
  <c r="G394" i="15"/>
  <c r="F394" i="15"/>
  <c r="E394" i="15"/>
  <c r="C394" i="15"/>
  <c r="BM393" i="15"/>
  <c r="BL393" i="15"/>
  <c r="BK393" i="15"/>
  <c r="BJ393" i="15"/>
  <c r="BI393" i="15"/>
  <c r="BH393" i="15"/>
  <c r="BG393" i="15"/>
  <c r="BE393" i="15"/>
  <c r="BD393" i="15"/>
  <c r="BC393" i="15"/>
  <c r="BB393" i="15"/>
  <c r="BA393" i="15"/>
  <c r="AZ393" i="15"/>
  <c r="AV393" i="15"/>
  <c r="AU393" i="15"/>
  <c r="AT393" i="15"/>
  <c r="AQ393" i="15"/>
  <c r="AP393" i="15"/>
  <c r="AO393" i="15"/>
  <c r="AN393" i="15"/>
  <c r="AM393" i="15"/>
  <c r="AL393" i="15"/>
  <c r="AK393" i="15"/>
  <c r="AJ393" i="15"/>
  <c r="AI393" i="15"/>
  <c r="AH393" i="15"/>
  <c r="AG393" i="15"/>
  <c r="AF393" i="15"/>
  <c r="AD393" i="15"/>
  <c r="AC393" i="15"/>
  <c r="AB393" i="15"/>
  <c r="AA393" i="15"/>
  <c r="Z393" i="15"/>
  <c r="Y393" i="15"/>
  <c r="X393" i="15"/>
  <c r="W393" i="15"/>
  <c r="U393" i="15"/>
  <c r="T393" i="15"/>
  <c r="S393" i="15"/>
  <c r="R393" i="15"/>
  <c r="Q393" i="15"/>
  <c r="P393" i="15"/>
  <c r="O393" i="15"/>
  <c r="N393" i="15"/>
  <c r="L393" i="15"/>
  <c r="K393" i="15"/>
  <c r="J393" i="15"/>
  <c r="I393" i="15"/>
  <c r="H393" i="15"/>
  <c r="G393" i="15"/>
  <c r="F393" i="15"/>
  <c r="E393" i="15"/>
  <c r="C393" i="15"/>
  <c r="BM392" i="15"/>
  <c r="BL392" i="15"/>
  <c r="BK392" i="15"/>
  <c r="BJ392" i="15"/>
  <c r="BI392" i="15"/>
  <c r="BH392" i="15"/>
  <c r="BG392" i="15"/>
  <c r="BE392" i="15"/>
  <c r="BD392" i="15"/>
  <c r="BC392" i="15"/>
  <c r="BB392" i="15"/>
  <c r="BA392" i="15"/>
  <c r="AZ392" i="15"/>
  <c r="AV392" i="15"/>
  <c r="AU392" i="15"/>
  <c r="AT392" i="15"/>
  <c r="AQ392" i="15"/>
  <c r="AP392" i="15"/>
  <c r="AO392" i="15"/>
  <c r="AN392" i="15"/>
  <c r="AM392" i="15"/>
  <c r="AL392" i="15"/>
  <c r="AK392" i="15"/>
  <c r="AJ392" i="15"/>
  <c r="AI392" i="15"/>
  <c r="AH392" i="15"/>
  <c r="AG392" i="15"/>
  <c r="AF392" i="15"/>
  <c r="AD392" i="15"/>
  <c r="AC392" i="15"/>
  <c r="AB392" i="15"/>
  <c r="AA392" i="15"/>
  <c r="Z392" i="15"/>
  <c r="Y392" i="15"/>
  <c r="X392" i="15"/>
  <c r="W392" i="15"/>
  <c r="U392" i="15"/>
  <c r="T392" i="15"/>
  <c r="S392" i="15"/>
  <c r="R392" i="15"/>
  <c r="Q392" i="15"/>
  <c r="P392" i="15"/>
  <c r="O392" i="15"/>
  <c r="N392" i="15"/>
  <c r="L392" i="15"/>
  <c r="K392" i="15"/>
  <c r="J392" i="15"/>
  <c r="I392" i="15"/>
  <c r="H392" i="15"/>
  <c r="G392" i="15"/>
  <c r="F392" i="15"/>
  <c r="E392" i="15"/>
  <c r="C392" i="15"/>
  <c r="BF391" i="15"/>
  <c r="AW391" i="15"/>
  <c r="AX391" i="15" s="1"/>
  <c r="AR391" i="15"/>
  <c r="AS391" i="15" s="1"/>
  <c r="AY391" i="15" s="1"/>
  <c r="AE391" i="15"/>
  <c r="V391" i="15"/>
  <c r="M391" i="15"/>
  <c r="D391" i="15"/>
  <c r="BF390" i="15"/>
  <c r="AW390" i="15"/>
  <c r="AR390" i="15"/>
  <c r="AS390" i="15" s="1"/>
  <c r="AE390" i="15"/>
  <c r="V390" i="15"/>
  <c r="M390" i="15"/>
  <c r="D390" i="15"/>
  <c r="BF389" i="15"/>
  <c r="AW389" i="15"/>
  <c r="AX389" i="15" s="1"/>
  <c r="AR389" i="15"/>
  <c r="AS389" i="15" s="1"/>
  <c r="AE389" i="15"/>
  <c r="V389" i="15"/>
  <c r="M389" i="15"/>
  <c r="D389" i="15"/>
  <c r="BF388" i="15"/>
  <c r="AW388" i="15"/>
  <c r="AR388" i="15"/>
  <c r="AS388" i="15" s="1"/>
  <c r="AE388" i="15"/>
  <c r="V388" i="15"/>
  <c r="M388" i="15"/>
  <c r="D388" i="15"/>
  <c r="BF387" i="15"/>
  <c r="AW387" i="15"/>
  <c r="AX387" i="15" s="1"/>
  <c r="AR387" i="15"/>
  <c r="AS387" i="15" s="1"/>
  <c r="AE387" i="15"/>
  <c r="V387" i="15"/>
  <c r="M387" i="15"/>
  <c r="D387" i="15"/>
  <c r="BF386" i="15"/>
  <c r="AW386" i="15"/>
  <c r="AR386" i="15"/>
  <c r="AS386" i="15" s="1"/>
  <c r="AE386" i="15"/>
  <c r="V386" i="15"/>
  <c r="M386" i="15"/>
  <c r="D386" i="15"/>
  <c r="BF385" i="15"/>
  <c r="AW385" i="15"/>
  <c r="AX385" i="15" s="1"/>
  <c r="AR385" i="15"/>
  <c r="AS385" i="15" s="1"/>
  <c r="AE385" i="15"/>
  <c r="V385" i="15"/>
  <c r="M385" i="15"/>
  <c r="D385" i="15"/>
  <c r="BF384" i="15"/>
  <c r="AW384" i="15"/>
  <c r="AR384" i="15"/>
  <c r="AS384" i="15" s="1"/>
  <c r="AE384" i="15"/>
  <c r="V384" i="15"/>
  <c r="M384" i="15"/>
  <c r="D384" i="15"/>
  <c r="BF383" i="15"/>
  <c r="AW383" i="15"/>
  <c r="AX383" i="15" s="1"/>
  <c r="AR383" i="15"/>
  <c r="AS383" i="15" s="1"/>
  <c r="AE383" i="15"/>
  <c r="V383" i="15"/>
  <c r="M383" i="15"/>
  <c r="D383" i="15"/>
  <c r="BF382" i="15"/>
  <c r="AW382" i="15"/>
  <c r="AR382" i="15"/>
  <c r="AS382" i="15" s="1"/>
  <c r="AE382" i="15"/>
  <c r="V382" i="15"/>
  <c r="M382" i="15"/>
  <c r="D382" i="15"/>
  <c r="BF381" i="15"/>
  <c r="AW381" i="15"/>
  <c r="AX381" i="15" s="1"/>
  <c r="AR381" i="15"/>
  <c r="AS381" i="15" s="1"/>
  <c r="AY381" i="15" s="1"/>
  <c r="AE381" i="15"/>
  <c r="V381" i="15"/>
  <c r="M381" i="15"/>
  <c r="D381" i="15"/>
  <c r="BF380" i="15"/>
  <c r="AW380" i="15"/>
  <c r="AR380" i="15"/>
  <c r="AS380" i="15" s="1"/>
  <c r="AE380" i="15"/>
  <c r="V380" i="15"/>
  <c r="M380" i="15"/>
  <c r="D380" i="15"/>
  <c r="BF379" i="15"/>
  <c r="AW379" i="15"/>
  <c r="AX379" i="15" s="1"/>
  <c r="AR379" i="15"/>
  <c r="AS379" i="15" s="1"/>
  <c r="AE379" i="15"/>
  <c r="V379" i="15"/>
  <c r="M379" i="15"/>
  <c r="D379" i="15"/>
  <c r="BF378" i="15"/>
  <c r="AW378" i="15"/>
  <c r="AR378" i="15"/>
  <c r="AS378" i="15" s="1"/>
  <c r="AE378" i="15"/>
  <c r="V378" i="15"/>
  <c r="M378" i="15"/>
  <c r="D378" i="15"/>
  <c r="BF377" i="15"/>
  <c r="AW377" i="15"/>
  <c r="AX377" i="15" s="1"/>
  <c r="AR377" i="15"/>
  <c r="AS377" i="15" s="1"/>
  <c r="AE377" i="15"/>
  <c r="V377" i="15"/>
  <c r="M377" i="15"/>
  <c r="D377" i="15"/>
  <c r="BF376" i="15"/>
  <c r="AW376" i="15"/>
  <c r="AR376" i="15"/>
  <c r="AS376" i="15" s="1"/>
  <c r="AE376" i="15"/>
  <c r="V376" i="15"/>
  <c r="M376" i="15"/>
  <c r="D376" i="15"/>
  <c r="BF375" i="15"/>
  <c r="AW375" i="15"/>
  <c r="AX375" i="15" s="1"/>
  <c r="AR375" i="15"/>
  <c r="AS375" i="15" s="1"/>
  <c r="AY375" i="15" s="1"/>
  <c r="AE375" i="15"/>
  <c r="V375" i="15"/>
  <c r="M375" i="15"/>
  <c r="D375" i="15"/>
  <c r="BF374" i="15"/>
  <c r="AW374" i="15"/>
  <c r="AR374" i="15"/>
  <c r="AS374" i="15" s="1"/>
  <c r="AE374" i="15"/>
  <c r="V374" i="15"/>
  <c r="M374" i="15"/>
  <c r="D374" i="15"/>
  <c r="BF373" i="15"/>
  <c r="AW373" i="15"/>
  <c r="AX373" i="15" s="1"/>
  <c r="AR373" i="15"/>
  <c r="AS373" i="15" s="1"/>
  <c r="AE373" i="15"/>
  <c r="V373" i="15"/>
  <c r="M373" i="15"/>
  <c r="D373" i="15"/>
  <c r="BF372" i="15"/>
  <c r="AW372" i="15"/>
  <c r="AR372" i="15"/>
  <c r="AS372" i="15" s="1"/>
  <c r="AE372" i="15"/>
  <c r="V372" i="15"/>
  <c r="M372" i="15"/>
  <c r="D372" i="15"/>
  <c r="BF371" i="15"/>
  <c r="AW371" i="15"/>
  <c r="AX371" i="15" s="1"/>
  <c r="AR371" i="15"/>
  <c r="AS371" i="15" s="1"/>
  <c r="AE371" i="15"/>
  <c r="V371" i="15"/>
  <c r="M371" i="15"/>
  <c r="D371" i="15"/>
  <c r="BF370" i="15"/>
  <c r="AW370" i="15"/>
  <c r="AR370" i="15"/>
  <c r="AS370" i="15" s="1"/>
  <c r="AE370" i="15"/>
  <c r="V370" i="15"/>
  <c r="M370" i="15"/>
  <c r="D370" i="15"/>
  <c r="BF369" i="15"/>
  <c r="AW369" i="15"/>
  <c r="AX369" i="15" s="1"/>
  <c r="AR369" i="15"/>
  <c r="AS369" i="15" s="1"/>
  <c r="AE369" i="15"/>
  <c r="V369" i="15"/>
  <c r="M369" i="15"/>
  <c r="D369" i="15"/>
  <c r="BF368" i="15"/>
  <c r="AW368" i="15"/>
  <c r="AR368" i="15"/>
  <c r="AS368" i="15" s="1"/>
  <c r="AE368" i="15"/>
  <c r="V368" i="15"/>
  <c r="M368" i="15"/>
  <c r="D368" i="15"/>
  <c r="BF367" i="15"/>
  <c r="AW367" i="15"/>
  <c r="AX367" i="15" s="1"/>
  <c r="AR367" i="15"/>
  <c r="AS367" i="15" s="1"/>
  <c r="AY367" i="15" s="1"/>
  <c r="AE367" i="15"/>
  <c r="V367" i="15"/>
  <c r="M367" i="15"/>
  <c r="D367" i="15"/>
  <c r="BF366" i="15"/>
  <c r="AW366" i="15"/>
  <c r="AR366" i="15"/>
  <c r="AS366" i="15" s="1"/>
  <c r="AE366" i="15"/>
  <c r="V366" i="15"/>
  <c r="M366" i="15"/>
  <c r="D366" i="15"/>
  <c r="BF365" i="15"/>
  <c r="AW365" i="15"/>
  <c r="AX365" i="15" s="1"/>
  <c r="AR365" i="15"/>
  <c r="AS365" i="15" s="1"/>
  <c r="AY365" i="15" s="1"/>
  <c r="AE365" i="15"/>
  <c r="V365" i="15"/>
  <c r="M365" i="15"/>
  <c r="D365" i="15"/>
  <c r="BF364" i="15"/>
  <c r="AW364" i="15"/>
  <c r="AR364" i="15"/>
  <c r="AS364" i="15" s="1"/>
  <c r="AE364" i="15"/>
  <c r="V364" i="15"/>
  <c r="M364" i="15"/>
  <c r="D364" i="15"/>
  <c r="BF363" i="15"/>
  <c r="AW363" i="15"/>
  <c r="AX363" i="15" s="1"/>
  <c r="AR363" i="15"/>
  <c r="AS363" i="15" s="1"/>
  <c r="AE363" i="15"/>
  <c r="V363" i="15"/>
  <c r="M363" i="15"/>
  <c r="D363" i="15"/>
  <c r="BF362" i="15"/>
  <c r="AW362" i="15"/>
  <c r="AR362" i="15"/>
  <c r="AE362" i="15"/>
  <c r="V362" i="15"/>
  <c r="M362" i="15"/>
  <c r="D362" i="15"/>
  <c r="BM361" i="15"/>
  <c r="BL361" i="15"/>
  <c r="BK361" i="15"/>
  <c r="BJ361" i="15"/>
  <c r="BI361" i="15"/>
  <c r="BH361" i="15"/>
  <c r="BG361" i="15"/>
  <c r="BE361" i="15"/>
  <c r="AT361" i="15"/>
  <c r="AO361" i="15"/>
  <c r="C361" i="15"/>
  <c r="BM360" i="15"/>
  <c r="BL360" i="15"/>
  <c r="BK360" i="15"/>
  <c r="BJ360" i="15"/>
  <c r="BI360" i="15"/>
  <c r="BH360" i="15"/>
  <c r="BG360" i="15"/>
  <c r="BE360" i="15"/>
  <c r="BD360" i="15"/>
  <c r="BC360" i="15"/>
  <c r="BB360" i="15"/>
  <c r="BA360" i="15"/>
  <c r="AZ360" i="15"/>
  <c r="AV360" i="15"/>
  <c r="AU360" i="15"/>
  <c r="AT360" i="15"/>
  <c r="AQ360" i="15"/>
  <c r="AP360" i="15"/>
  <c r="AO360" i="15"/>
  <c r="AN360" i="15"/>
  <c r="AM360" i="15"/>
  <c r="AL360" i="15"/>
  <c r="AK360" i="15"/>
  <c r="AJ360" i="15"/>
  <c r="AI360" i="15"/>
  <c r="AH360" i="15"/>
  <c r="AG360" i="15"/>
  <c r="AF360" i="15"/>
  <c r="AD360" i="15"/>
  <c r="AC360" i="15"/>
  <c r="AB360" i="15"/>
  <c r="AA360" i="15"/>
  <c r="Z360" i="15"/>
  <c r="Y360" i="15"/>
  <c r="X360" i="15"/>
  <c r="W360" i="15"/>
  <c r="U360" i="15"/>
  <c r="T360" i="15"/>
  <c r="S360" i="15"/>
  <c r="R360" i="15"/>
  <c r="Q360" i="15"/>
  <c r="P360" i="15"/>
  <c r="O360" i="15"/>
  <c r="N360" i="15"/>
  <c r="L360" i="15"/>
  <c r="K360" i="15"/>
  <c r="J360" i="15"/>
  <c r="I360" i="15"/>
  <c r="H360" i="15"/>
  <c r="G360" i="15"/>
  <c r="F360" i="15"/>
  <c r="E360" i="15"/>
  <c r="C360" i="15"/>
  <c r="BM359" i="15"/>
  <c r="BL359" i="15"/>
  <c r="BK359" i="15"/>
  <c r="BJ359" i="15"/>
  <c r="BI359" i="15"/>
  <c r="BH359" i="15"/>
  <c r="BG359" i="15"/>
  <c r="BE359" i="15"/>
  <c r="BD359" i="15"/>
  <c r="BC359" i="15"/>
  <c r="BB359" i="15"/>
  <c r="BA359" i="15"/>
  <c r="AZ359" i="15"/>
  <c r="AV359" i="15"/>
  <c r="AU359" i="15"/>
  <c r="AT359" i="15"/>
  <c r="AQ359" i="15"/>
  <c r="AP359" i="15"/>
  <c r="AO359" i="15"/>
  <c r="AN359" i="15"/>
  <c r="AM359" i="15"/>
  <c r="AL359" i="15"/>
  <c r="AK359" i="15"/>
  <c r="AJ359" i="15"/>
  <c r="AI359" i="15"/>
  <c r="AH359" i="15"/>
  <c r="AG359" i="15"/>
  <c r="AF359" i="15"/>
  <c r="AD359" i="15"/>
  <c r="AC359" i="15"/>
  <c r="AB359" i="15"/>
  <c r="AA359" i="15"/>
  <c r="Z359" i="15"/>
  <c r="Y359" i="15"/>
  <c r="X359" i="15"/>
  <c r="W359" i="15"/>
  <c r="U359" i="15"/>
  <c r="T359" i="15"/>
  <c r="S359" i="15"/>
  <c r="R359" i="15"/>
  <c r="Q359" i="15"/>
  <c r="P359" i="15"/>
  <c r="O359" i="15"/>
  <c r="N359" i="15"/>
  <c r="L359" i="15"/>
  <c r="K359" i="15"/>
  <c r="J359" i="15"/>
  <c r="I359" i="15"/>
  <c r="H359" i="15"/>
  <c r="G359" i="15"/>
  <c r="F359" i="15"/>
  <c r="E359" i="15"/>
  <c r="C359" i="15"/>
  <c r="BM358" i="15"/>
  <c r="BL358" i="15"/>
  <c r="BK358" i="15"/>
  <c r="BJ358" i="15"/>
  <c r="BI358" i="15"/>
  <c r="BH358" i="15"/>
  <c r="BG358" i="15"/>
  <c r="BE358" i="15"/>
  <c r="BD358" i="15"/>
  <c r="BC358" i="15"/>
  <c r="BB358" i="15"/>
  <c r="BA358" i="15"/>
  <c r="AZ358" i="15"/>
  <c r="AV358" i="15"/>
  <c r="AU358" i="15"/>
  <c r="AT358" i="15"/>
  <c r="AQ358" i="15"/>
  <c r="AP358" i="15"/>
  <c r="AO358" i="15"/>
  <c r="AN358" i="15"/>
  <c r="AM358" i="15"/>
  <c r="AL358" i="15"/>
  <c r="AK358" i="15"/>
  <c r="AJ358" i="15"/>
  <c r="AI358" i="15"/>
  <c r="AH358" i="15"/>
  <c r="AG358" i="15"/>
  <c r="AF358" i="15"/>
  <c r="AD358" i="15"/>
  <c r="AC358" i="15"/>
  <c r="AB358" i="15"/>
  <c r="AA358" i="15"/>
  <c r="Z358" i="15"/>
  <c r="Y358" i="15"/>
  <c r="X358" i="15"/>
  <c r="W358" i="15"/>
  <c r="U358" i="15"/>
  <c r="T358" i="15"/>
  <c r="S358" i="15"/>
  <c r="R358" i="15"/>
  <c r="Q358" i="15"/>
  <c r="P358" i="15"/>
  <c r="O358" i="15"/>
  <c r="N358" i="15"/>
  <c r="L358" i="15"/>
  <c r="K358" i="15"/>
  <c r="J358" i="15"/>
  <c r="I358" i="15"/>
  <c r="H358" i="15"/>
  <c r="G358" i="15"/>
  <c r="F358" i="15"/>
  <c r="E358" i="15"/>
  <c r="C358" i="15"/>
  <c r="BF357" i="15"/>
  <c r="AW357" i="15"/>
  <c r="AR357" i="15"/>
  <c r="AS357" i="15" s="1"/>
  <c r="AE357" i="15"/>
  <c r="V357" i="15"/>
  <c r="M357" i="15"/>
  <c r="D357" i="15"/>
  <c r="BF356" i="15"/>
  <c r="AW356" i="15"/>
  <c r="AX356" i="15" s="1"/>
  <c r="AS356" i="15"/>
  <c r="AR356" i="15"/>
  <c r="AE356" i="15"/>
  <c r="V356" i="15"/>
  <c r="M356" i="15"/>
  <c r="D356" i="15"/>
  <c r="BF355" i="15"/>
  <c r="AW355" i="15"/>
  <c r="AS355" i="15"/>
  <c r="AR355" i="15"/>
  <c r="AE355" i="15"/>
  <c r="V355" i="15"/>
  <c r="M355" i="15"/>
  <c r="D355" i="15"/>
  <c r="BF354" i="15"/>
  <c r="AW354" i="15"/>
  <c r="AX354" i="15" s="1"/>
  <c r="AR354" i="15"/>
  <c r="AS354" i="15" s="1"/>
  <c r="AE354" i="15"/>
  <c r="V354" i="15"/>
  <c r="M354" i="15"/>
  <c r="D354" i="15"/>
  <c r="BF353" i="15"/>
  <c r="AW353" i="15"/>
  <c r="AR353" i="15"/>
  <c r="AS353" i="15" s="1"/>
  <c r="AE353" i="15"/>
  <c r="V353" i="15"/>
  <c r="M353" i="15"/>
  <c r="D353" i="15"/>
  <c r="BF352" i="15"/>
  <c r="AW352" i="15"/>
  <c r="AX352" i="15" s="1"/>
  <c r="AR352" i="15"/>
  <c r="AS352" i="15" s="1"/>
  <c r="AE352" i="15"/>
  <c r="V352" i="15"/>
  <c r="M352" i="15"/>
  <c r="D352" i="15"/>
  <c r="BF351" i="15"/>
  <c r="AW351" i="15"/>
  <c r="AR351" i="15"/>
  <c r="AS351" i="15" s="1"/>
  <c r="AE351" i="15"/>
  <c r="V351" i="15"/>
  <c r="M351" i="15"/>
  <c r="D351" i="15"/>
  <c r="BF350" i="15"/>
  <c r="AW350" i="15"/>
  <c r="AX350" i="15" s="1"/>
  <c r="AR350" i="15"/>
  <c r="AS350" i="15" s="1"/>
  <c r="AE350" i="15"/>
  <c r="V350" i="15"/>
  <c r="M350" i="15"/>
  <c r="D350" i="15"/>
  <c r="BF349" i="15"/>
  <c r="AW349" i="15"/>
  <c r="AR349" i="15"/>
  <c r="AS349" i="15" s="1"/>
  <c r="AE349" i="15"/>
  <c r="V349" i="15"/>
  <c r="M349" i="15"/>
  <c r="D349" i="15"/>
  <c r="BF348" i="15"/>
  <c r="AW348" i="15"/>
  <c r="AX348" i="15" s="1"/>
  <c r="AR348" i="15"/>
  <c r="AS348" i="15" s="1"/>
  <c r="AE348" i="15"/>
  <c r="V348" i="15"/>
  <c r="M348" i="15"/>
  <c r="D348" i="15"/>
  <c r="BF347" i="15"/>
  <c r="AW347" i="15"/>
  <c r="AR347" i="15"/>
  <c r="AS347" i="15" s="1"/>
  <c r="AE347" i="15"/>
  <c r="V347" i="15"/>
  <c r="M347" i="15"/>
  <c r="D347" i="15"/>
  <c r="BF346" i="15"/>
  <c r="AW346" i="15"/>
  <c r="AX346" i="15" s="1"/>
  <c r="AR346" i="15"/>
  <c r="AS346" i="15" s="1"/>
  <c r="AE346" i="15"/>
  <c r="V346" i="15"/>
  <c r="M346" i="15"/>
  <c r="D346" i="15"/>
  <c r="BF345" i="15"/>
  <c r="AW345" i="15"/>
  <c r="AR345" i="15"/>
  <c r="AS345" i="15" s="1"/>
  <c r="AE345" i="15"/>
  <c r="V345" i="15"/>
  <c r="M345" i="15"/>
  <c r="D345" i="15"/>
  <c r="BF344" i="15"/>
  <c r="AW344" i="15"/>
  <c r="AX344" i="15" s="1"/>
  <c r="AR344" i="15"/>
  <c r="AS344" i="15" s="1"/>
  <c r="AE344" i="15"/>
  <c r="V344" i="15"/>
  <c r="M344" i="15"/>
  <c r="D344" i="15"/>
  <c r="BF343" i="15"/>
  <c r="AW343" i="15"/>
  <c r="AR343" i="15"/>
  <c r="AS343" i="15" s="1"/>
  <c r="AE343" i="15"/>
  <c r="V343" i="15"/>
  <c r="M343" i="15"/>
  <c r="D343" i="15"/>
  <c r="BF342" i="15"/>
  <c r="AW342" i="15"/>
  <c r="AX342" i="15" s="1"/>
  <c r="AR342" i="15"/>
  <c r="AS342" i="15" s="1"/>
  <c r="AE342" i="15"/>
  <c r="V342" i="15"/>
  <c r="M342" i="15"/>
  <c r="D342" i="15"/>
  <c r="BF341" i="15"/>
  <c r="AW341" i="15"/>
  <c r="AR341" i="15"/>
  <c r="AS341" i="15" s="1"/>
  <c r="AE341" i="15"/>
  <c r="V341" i="15"/>
  <c r="M341" i="15"/>
  <c r="D341" i="15"/>
  <c r="BF340" i="15"/>
  <c r="AX340" i="15"/>
  <c r="AW340" i="15"/>
  <c r="AR340" i="15"/>
  <c r="AS340" i="15" s="1"/>
  <c r="AE340" i="15"/>
  <c r="V340" i="15"/>
  <c r="M340" i="15"/>
  <c r="D340" i="15"/>
  <c r="BF339" i="15"/>
  <c r="AW339" i="15"/>
  <c r="AR339" i="15"/>
  <c r="AS339" i="15" s="1"/>
  <c r="AE339" i="15"/>
  <c r="V339" i="15"/>
  <c r="M339" i="15"/>
  <c r="D339" i="15"/>
  <c r="BF338" i="15"/>
  <c r="AW338" i="15"/>
  <c r="AX338" i="15" s="1"/>
  <c r="AR338" i="15"/>
  <c r="AS338" i="15" s="1"/>
  <c r="AE338" i="15"/>
  <c r="V338" i="15"/>
  <c r="M338" i="15"/>
  <c r="D338" i="15"/>
  <c r="BF337" i="15"/>
  <c r="AW337" i="15"/>
  <c r="AR337" i="15"/>
  <c r="AS337" i="15" s="1"/>
  <c r="AE337" i="15"/>
  <c r="V337" i="15"/>
  <c r="M337" i="15"/>
  <c r="D337" i="15"/>
  <c r="BF336" i="15"/>
  <c r="AW336" i="15"/>
  <c r="AX336" i="15" s="1"/>
  <c r="AR336" i="15"/>
  <c r="AS336" i="15" s="1"/>
  <c r="AE336" i="15"/>
  <c r="V336" i="15"/>
  <c r="M336" i="15"/>
  <c r="D336" i="15"/>
  <c r="BF335" i="15"/>
  <c r="AW335" i="15"/>
  <c r="AR335" i="15"/>
  <c r="AS335" i="15" s="1"/>
  <c r="AE335" i="15"/>
  <c r="V335" i="15"/>
  <c r="M335" i="15"/>
  <c r="D335" i="15"/>
  <c r="BF334" i="15"/>
  <c r="AW334" i="15"/>
  <c r="AX334" i="15" s="1"/>
  <c r="AR334" i="15"/>
  <c r="AS334" i="15" s="1"/>
  <c r="AE334" i="15"/>
  <c r="V334" i="15"/>
  <c r="M334" i="15"/>
  <c r="D334" i="15"/>
  <c r="BF333" i="15"/>
  <c r="AW333" i="15"/>
  <c r="AR333" i="15"/>
  <c r="AS333" i="15" s="1"/>
  <c r="AE333" i="15"/>
  <c r="V333" i="15"/>
  <c r="M333" i="15"/>
  <c r="D333" i="15"/>
  <c r="BF332" i="15"/>
  <c r="AW332" i="15"/>
  <c r="AX332" i="15" s="1"/>
  <c r="AR332" i="15"/>
  <c r="AS332" i="15" s="1"/>
  <c r="AE332" i="15"/>
  <c r="V332" i="15"/>
  <c r="M332" i="15"/>
  <c r="D332" i="15"/>
  <c r="BF331" i="15"/>
  <c r="AW331" i="15"/>
  <c r="AR331" i="15"/>
  <c r="AS331" i="15" s="1"/>
  <c r="AE331" i="15"/>
  <c r="V331" i="15"/>
  <c r="M331" i="15"/>
  <c r="D331" i="15"/>
  <c r="BF330" i="15"/>
  <c r="AW330" i="15"/>
  <c r="AX330" i="15" s="1"/>
  <c r="AR330" i="15"/>
  <c r="AS330" i="15" s="1"/>
  <c r="AE330" i="15"/>
  <c r="V330" i="15"/>
  <c r="M330" i="15"/>
  <c r="D330" i="15"/>
  <c r="BF329" i="15"/>
  <c r="AW329" i="15"/>
  <c r="AR329" i="15"/>
  <c r="AS329" i="15" s="1"/>
  <c r="AE329" i="15"/>
  <c r="V329" i="15"/>
  <c r="M329" i="15"/>
  <c r="D329" i="15"/>
  <c r="BF328" i="15"/>
  <c r="AW328" i="15"/>
  <c r="AX328" i="15" s="1"/>
  <c r="AR328" i="15"/>
  <c r="AS328" i="15" s="1"/>
  <c r="AE328" i="15"/>
  <c r="V328" i="15"/>
  <c r="M328" i="15"/>
  <c r="D328" i="15"/>
  <c r="BF327" i="15"/>
  <c r="AW327" i="15"/>
  <c r="AR327" i="15"/>
  <c r="AS327" i="15" s="1"/>
  <c r="AE327" i="15"/>
  <c r="V327" i="15"/>
  <c r="M327" i="15"/>
  <c r="D327" i="15"/>
  <c r="BM326" i="15"/>
  <c r="BL326" i="15"/>
  <c r="BK326" i="15"/>
  <c r="BJ326" i="15"/>
  <c r="BI326" i="15"/>
  <c r="BH326" i="15"/>
  <c r="BG326" i="15"/>
  <c r="BE326" i="15"/>
  <c r="AT326" i="15"/>
  <c r="AO326" i="15"/>
  <c r="C326" i="15"/>
  <c r="BM325" i="15"/>
  <c r="BL325" i="15"/>
  <c r="BK325" i="15"/>
  <c r="BJ325" i="15"/>
  <c r="BI325" i="15"/>
  <c r="BH325" i="15"/>
  <c r="BG325" i="15"/>
  <c r="BE325" i="15"/>
  <c r="BD325" i="15"/>
  <c r="BC325" i="15"/>
  <c r="BB325" i="15"/>
  <c r="BA325" i="15"/>
  <c r="AZ325" i="15"/>
  <c r="AV325" i="15"/>
  <c r="AU325" i="15"/>
  <c r="AT325" i="15"/>
  <c r="AQ325" i="15"/>
  <c r="AP325" i="15"/>
  <c r="AO325" i="15"/>
  <c r="AN325" i="15"/>
  <c r="AM325" i="15"/>
  <c r="AL325" i="15"/>
  <c r="AK325" i="15"/>
  <c r="AJ325" i="15"/>
  <c r="AI325" i="15"/>
  <c r="AH325" i="15"/>
  <c r="AG325" i="15"/>
  <c r="AF325" i="15"/>
  <c r="AD325" i="15"/>
  <c r="AC325" i="15"/>
  <c r="AB325" i="15"/>
  <c r="AA325" i="15"/>
  <c r="Z325" i="15"/>
  <c r="Y325" i="15"/>
  <c r="X325" i="15"/>
  <c r="W325" i="15"/>
  <c r="U325" i="15"/>
  <c r="T325" i="15"/>
  <c r="S325" i="15"/>
  <c r="R325" i="15"/>
  <c r="Q325" i="15"/>
  <c r="P325" i="15"/>
  <c r="O325" i="15"/>
  <c r="N325" i="15"/>
  <c r="L325" i="15"/>
  <c r="K325" i="15"/>
  <c r="J325" i="15"/>
  <c r="I325" i="15"/>
  <c r="H325" i="15"/>
  <c r="G325" i="15"/>
  <c r="F325" i="15"/>
  <c r="E325" i="15"/>
  <c r="C325" i="15"/>
  <c r="BM324" i="15"/>
  <c r="BL324" i="15"/>
  <c r="BK324" i="15"/>
  <c r="BJ324" i="15"/>
  <c r="BI324" i="15"/>
  <c r="BH324" i="15"/>
  <c r="BG324" i="15"/>
  <c r="BE324" i="15"/>
  <c r="BD324" i="15"/>
  <c r="BC324" i="15"/>
  <c r="BB324" i="15"/>
  <c r="BA324" i="15"/>
  <c r="AZ324" i="15"/>
  <c r="AV324" i="15"/>
  <c r="AU324" i="15"/>
  <c r="AT324" i="15"/>
  <c r="AQ324" i="15"/>
  <c r="AP324" i="15"/>
  <c r="AO324" i="15"/>
  <c r="AN324" i="15"/>
  <c r="AM324" i="15"/>
  <c r="AL324" i="15"/>
  <c r="AK324" i="15"/>
  <c r="AJ324" i="15"/>
  <c r="AI324" i="15"/>
  <c r="AH324" i="15"/>
  <c r="AG324" i="15"/>
  <c r="AF324" i="15"/>
  <c r="AD324" i="15"/>
  <c r="AC324" i="15"/>
  <c r="AB324" i="15"/>
  <c r="AA324" i="15"/>
  <c r="Z324" i="15"/>
  <c r="Y324" i="15"/>
  <c r="X324" i="15"/>
  <c r="W324" i="15"/>
  <c r="U324" i="15"/>
  <c r="T324" i="15"/>
  <c r="S324" i="15"/>
  <c r="R324" i="15"/>
  <c r="Q324" i="15"/>
  <c r="P324" i="15"/>
  <c r="O324" i="15"/>
  <c r="N324" i="15"/>
  <c r="L324" i="15"/>
  <c r="K324" i="15"/>
  <c r="J324" i="15"/>
  <c r="I324" i="15"/>
  <c r="H324" i="15"/>
  <c r="G324" i="15"/>
  <c r="F324" i="15"/>
  <c r="E324" i="15"/>
  <c r="C324" i="15"/>
  <c r="BM323" i="15"/>
  <c r="BL323" i="15"/>
  <c r="BK323" i="15"/>
  <c r="BJ323" i="15"/>
  <c r="BI323" i="15"/>
  <c r="BH323" i="15"/>
  <c r="BG323" i="15"/>
  <c r="BE323" i="15"/>
  <c r="BD323" i="15"/>
  <c r="BC323" i="15"/>
  <c r="BB323" i="15"/>
  <c r="BA323" i="15"/>
  <c r="AZ323" i="15"/>
  <c r="AV323" i="15"/>
  <c r="AU323" i="15"/>
  <c r="AT323" i="15"/>
  <c r="AQ323" i="15"/>
  <c r="AP323" i="15"/>
  <c r="AO323" i="15"/>
  <c r="AN323" i="15"/>
  <c r="AM323" i="15"/>
  <c r="AL323" i="15"/>
  <c r="AK323" i="15"/>
  <c r="AJ323" i="15"/>
  <c r="AI323" i="15"/>
  <c r="AH323" i="15"/>
  <c r="AG323" i="15"/>
  <c r="AF323" i="15"/>
  <c r="AD323" i="15"/>
  <c r="AC323" i="15"/>
  <c r="AB323" i="15"/>
  <c r="AA323" i="15"/>
  <c r="Z323" i="15"/>
  <c r="Y323" i="15"/>
  <c r="X323" i="15"/>
  <c r="W323" i="15"/>
  <c r="U323" i="15"/>
  <c r="T323" i="15"/>
  <c r="S323" i="15"/>
  <c r="R323" i="15"/>
  <c r="Q323" i="15"/>
  <c r="P323" i="15"/>
  <c r="O323" i="15"/>
  <c r="N323" i="15"/>
  <c r="L323" i="15"/>
  <c r="K323" i="15"/>
  <c r="J323" i="15"/>
  <c r="I323" i="15"/>
  <c r="H323" i="15"/>
  <c r="G323" i="15"/>
  <c r="F323" i="15"/>
  <c r="E323" i="15"/>
  <c r="C323" i="15"/>
  <c r="BF322" i="15"/>
  <c r="AW322" i="15"/>
  <c r="AR322" i="15"/>
  <c r="AS322" i="15" s="1"/>
  <c r="AE322" i="15"/>
  <c r="V322" i="15"/>
  <c r="M322" i="15"/>
  <c r="D322" i="15"/>
  <c r="BF321" i="15"/>
  <c r="AW321" i="15"/>
  <c r="AX321" i="15" s="1"/>
  <c r="AR321" i="15"/>
  <c r="AS321" i="15" s="1"/>
  <c r="AE321" i="15"/>
  <c r="V321" i="15"/>
  <c r="M321" i="15"/>
  <c r="D321" i="15"/>
  <c r="BF320" i="15"/>
  <c r="AW320" i="15"/>
  <c r="AX320" i="15" s="1"/>
  <c r="AR320" i="15"/>
  <c r="AS320" i="15" s="1"/>
  <c r="AE320" i="15"/>
  <c r="V320" i="15"/>
  <c r="M320" i="15"/>
  <c r="D320" i="15"/>
  <c r="BF319" i="15"/>
  <c r="AW319" i="15"/>
  <c r="AX319" i="15" s="1"/>
  <c r="AR319" i="15"/>
  <c r="AS319" i="15" s="1"/>
  <c r="AE319" i="15"/>
  <c r="V319" i="15"/>
  <c r="M319" i="15"/>
  <c r="D319" i="15"/>
  <c r="BF318" i="15"/>
  <c r="AW318" i="15"/>
  <c r="AR318" i="15"/>
  <c r="AS318" i="15" s="1"/>
  <c r="AE318" i="15"/>
  <c r="V318" i="15"/>
  <c r="M318" i="15"/>
  <c r="D318" i="15"/>
  <c r="BF317" i="15"/>
  <c r="AW317" i="15"/>
  <c r="AX317" i="15" s="1"/>
  <c r="AR317" i="15"/>
  <c r="AS317" i="15" s="1"/>
  <c r="AE317" i="15"/>
  <c r="V317" i="15"/>
  <c r="M317" i="15"/>
  <c r="D317" i="15"/>
  <c r="BF316" i="15"/>
  <c r="AW316" i="15"/>
  <c r="AX316" i="15" s="1"/>
  <c r="AR316" i="15"/>
  <c r="AS316" i="15" s="1"/>
  <c r="AE316" i="15"/>
  <c r="V316" i="15"/>
  <c r="M316" i="15"/>
  <c r="D316" i="15"/>
  <c r="BF315" i="15"/>
  <c r="AW315" i="15"/>
  <c r="AX315" i="15" s="1"/>
  <c r="AR315" i="15"/>
  <c r="AS315" i="15" s="1"/>
  <c r="AE315" i="15"/>
  <c r="V315" i="15"/>
  <c r="M315" i="15"/>
  <c r="D315" i="15"/>
  <c r="BF314" i="15"/>
  <c r="AW314" i="15"/>
  <c r="AX314" i="15" s="1"/>
  <c r="AR314" i="15"/>
  <c r="AS314" i="15" s="1"/>
  <c r="AE314" i="15"/>
  <c r="V314" i="15"/>
  <c r="M314" i="15"/>
  <c r="D314" i="15"/>
  <c r="BF313" i="15"/>
  <c r="AW313" i="15"/>
  <c r="AX313" i="15" s="1"/>
  <c r="AR313" i="15"/>
  <c r="AS313" i="15" s="1"/>
  <c r="AE313" i="15"/>
  <c r="V313" i="15"/>
  <c r="M313" i="15"/>
  <c r="D313" i="15"/>
  <c r="BF312" i="15"/>
  <c r="AW312" i="15"/>
  <c r="AX312" i="15" s="1"/>
  <c r="AR312" i="15"/>
  <c r="AS312" i="15" s="1"/>
  <c r="AE312" i="15"/>
  <c r="V312" i="15"/>
  <c r="M312" i="15"/>
  <c r="D312" i="15"/>
  <c r="BF311" i="15"/>
  <c r="AW311" i="15"/>
  <c r="AX311" i="15" s="1"/>
  <c r="AR311" i="15"/>
  <c r="AS311" i="15" s="1"/>
  <c r="AE311" i="15"/>
  <c r="V311" i="15"/>
  <c r="M311" i="15"/>
  <c r="D311" i="15"/>
  <c r="BF310" i="15"/>
  <c r="AW310" i="15"/>
  <c r="AR310" i="15"/>
  <c r="AS310" i="15" s="1"/>
  <c r="AE310" i="15"/>
  <c r="V310" i="15"/>
  <c r="M310" i="15"/>
  <c r="D310" i="15"/>
  <c r="BF309" i="15"/>
  <c r="AW309" i="15"/>
  <c r="AR309" i="15"/>
  <c r="AS309" i="15" s="1"/>
  <c r="AE309" i="15"/>
  <c r="V309" i="15"/>
  <c r="M309" i="15"/>
  <c r="D309" i="15"/>
  <c r="BF308" i="15"/>
  <c r="AW308" i="15"/>
  <c r="AX308" i="15" s="1"/>
  <c r="AR308" i="15"/>
  <c r="AS308" i="15" s="1"/>
  <c r="AY308" i="15" s="1"/>
  <c r="AE308" i="15"/>
  <c r="V308" i="15"/>
  <c r="M308" i="15"/>
  <c r="D308" i="15"/>
  <c r="BF307" i="15"/>
  <c r="AW307" i="15"/>
  <c r="AX307" i="15" s="1"/>
  <c r="AR307" i="15"/>
  <c r="AS307" i="15" s="1"/>
  <c r="AE307" i="15"/>
  <c r="V307" i="15"/>
  <c r="M307" i="15"/>
  <c r="D307" i="15"/>
  <c r="BF306" i="15"/>
  <c r="AW306" i="15"/>
  <c r="AX306" i="15" s="1"/>
  <c r="AR306" i="15"/>
  <c r="AS306" i="15" s="1"/>
  <c r="AE306" i="15"/>
  <c r="V306" i="15"/>
  <c r="M306" i="15"/>
  <c r="D306" i="15"/>
  <c r="BF305" i="15"/>
  <c r="AW305" i="15"/>
  <c r="AR305" i="15"/>
  <c r="AS305" i="15" s="1"/>
  <c r="AE305" i="15"/>
  <c r="V305" i="15"/>
  <c r="M305" i="15"/>
  <c r="D305" i="15"/>
  <c r="BF304" i="15"/>
  <c r="AW304" i="15"/>
  <c r="AX304" i="15" s="1"/>
  <c r="AR304" i="15"/>
  <c r="AS304" i="15" s="1"/>
  <c r="AE304" i="15"/>
  <c r="V304" i="15"/>
  <c r="M304" i="15"/>
  <c r="D304" i="15"/>
  <c r="BF303" i="15"/>
  <c r="AW303" i="15"/>
  <c r="AX303" i="15" s="1"/>
  <c r="AR303" i="15"/>
  <c r="AS303" i="15" s="1"/>
  <c r="AE303" i="15"/>
  <c r="V303" i="15"/>
  <c r="M303" i="15"/>
  <c r="D303" i="15"/>
  <c r="BF302" i="15"/>
  <c r="AW302" i="15"/>
  <c r="AX302" i="15" s="1"/>
  <c r="AR302" i="15"/>
  <c r="AS302" i="15" s="1"/>
  <c r="AY302" i="15" s="1"/>
  <c r="AE302" i="15"/>
  <c r="V302" i="15"/>
  <c r="M302" i="15"/>
  <c r="D302" i="15"/>
  <c r="BF301" i="15"/>
  <c r="AW301" i="15"/>
  <c r="AX301" i="15" s="1"/>
  <c r="AR301" i="15"/>
  <c r="AS301" i="15" s="1"/>
  <c r="AE301" i="15"/>
  <c r="V301" i="15"/>
  <c r="M301" i="15"/>
  <c r="D301" i="15"/>
  <c r="BF300" i="15"/>
  <c r="AW300" i="15"/>
  <c r="AX300" i="15" s="1"/>
  <c r="AR300" i="15"/>
  <c r="AS300" i="15" s="1"/>
  <c r="AE300" i="15"/>
  <c r="V300" i="15"/>
  <c r="M300" i="15"/>
  <c r="D300" i="15"/>
  <c r="BF299" i="15"/>
  <c r="AW299" i="15"/>
  <c r="AX299" i="15" s="1"/>
  <c r="AR299" i="15"/>
  <c r="AS299" i="15" s="1"/>
  <c r="AE299" i="15"/>
  <c r="V299" i="15"/>
  <c r="M299" i="15"/>
  <c r="D299" i="15"/>
  <c r="BF298" i="15"/>
  <c r="AW298" i="15"/>
  <c r="AX298" i="15" s="1"/>
  <c r="AR298" i="15"/>
  <c r="AS298" i="15" s="1"/>
  <c r="AE298" i="15"/>
  <c r="V298" i="15"/>
  <c r="M298" i="15"/>
  <c r="D298" i="15"/>
  <c r="BF297" i="15"/>
  <c r="AW297" i="15"/>
  <c r="AX297" i="15" s="1"/>
  <c r="AR297" i="15"/>
  <c r="AS297" i="15" s="1"/>
  <c r="AE297" i="15"/>
  <c r="V297" i="15"/>
  <c r="M297" i="15"/>
  <c r="D297" i="15"/>
  <c r="BF296" i="15"/>
  <c r="AW296" i="15"/>
  <c r="AX296" i="15" s="1"/>
  <c r="AR296" i="15"/>
  <c r="AS296" i="15" s="1"/>
  <c r="AY296" i="15" s="1"/>
  <c r="AE296" i="15"/>
  <c r="V296" i="15"/>
  <c r="M296" i="15"/>
  <c r="D296" i="15"/>
  <c r="BF295" i="15"/>
  <c r="AW295" i="15"/>
  <c r="AX295" i="15" s="1"/>
  <c r="AR295" i="15"/>
  <c r="AS295" i="15" s="1"/>
  <c r="AE295" i="15"/>
  <c r="V295" i="15"/>
  <c r="M295" i="15"/>
  <c r="D295" i="15"/>
  <c r="BF294" i="15"/>
  <c r="AW294" i="15"/>
  <c r="AX294" i="15" s="1"/>
  <c r="AR294" i="15"/>
  <c r="AS294" i="15" s="1"/>
  <c r="AE294" i="15"/>
  <c r="V294" i="15"/>
  <c r="M294" i="15"/>
  <c r="D294" i="15"/>
  <c r="BF293" i="15"/>
  <c r="AW293" i="15"/>
  <c r="AX293" i="15" s="1"/>
  <c r="AR293" i="15"/>
  <c r="AE293" i="15"/>
  <c r="V293" i="15"/>
  <c r="M293" i="15"/>
  <c r="D293" i="15"/>
  <c r="BM292" i="15"/>
  <c r="BL292" i="15"/>
  <c r="BK292" i="15"/>
  <c r="BJ292" i="15"/>
  <c r="BI292" i="15"/>
  <c r="BH292" i="15"/>
  <c r="BG292" i="15"/>
  <c r="BE292" i="15"/>
  <c r="AT292" i="15"/>
  <c r="AO292" i="15"/>
  <c r="C292" i="15"/>
  <c r="BM291" i="15"/>
  <c r="BL291" i="15"/>
  <c r="BK291" i="15"/>
  <c r="BJ291" i="15"/>
  <c r="BI291" i="15"/>
  <c r="BH291" i="15"/>
  <c r="BG291" i="15"/>
  <c r="BE291" i="15"/>
  <c r="BD291" i="15"/>
  <c r="BC291" i="15"/>
  <c r="BB291" i="15"/>
  <c r="BA291" i="15"/>
  <c r="AZ291" i="15"/>
  <c r="AV291" i="15"/>
  <c r="AU291" i="15"/>
  <c r="AT291" i="15"/>
  <c r="AQ291" i="15"/>
  <c r="AP291" i="15"/>
  <c r="AO291" i="15"/>
  <c r="AN291" i="15"/>
  <c r="AM291" i="15"/>
  <c r="AL291" i="15"/>
  <c r="AK291" i="15"/>
  <c r="AJ291" i="15"/>
  <c r="AI291" i="15"/>
  <c r="AH291" i="15"/>
  <c r="AG291" i="15"/>
  <c r="AF291" i="15"/>
  <c r="AD291" i="15"/>
  <c r="AC291" i="15"/>
  <c r="AB291" i="15"/>
  <c r="AA291" i="15"/>
  <c r="Z291" i="15"/>
  <c r="Y291" i="15"/>
  <c r="X291" i="15"/>
  <c r="W291" i="15"/>
  <c r="U291" i="15"/>
  <c r="T291" i="15"/>
  <c r="S291" i="15"/>
  <c r="R291" i="15"/>
  <c r="Q291" i="15"/>
  <c r="P291" i="15"/>
  <c r="O291" i="15"/>
  <c r="N291" i="15"/>
  <c r="L291" i="15"/>
  <c r="K291" i="15"/>
  <c r="J291" i="15"/>
  <c r="I291" i="15"/>
  <c r="H291" i="15"/>
  <c r="G291" i="15"/>
  <c r="F291" i="15"/>
  <c r="E291" i="15"/>
  <c r="C291" i="15"/>
  <c r="BM290" i="15"/>
  <c r="BL290" i="15"/>
  <c r="BK290" i="15"/>
  <c r="BJ290" i="15"/>
  <c r="BI290" i="15"/>
  <c r="BH290" i="15"/>
  <c r="BG290" i="15"/>
  <c r="BE290" i="15"/>
  <c r="BD290" i="15"/>
  <c r="BC290" i="15"/>
  <c r="BB290" i="15"/>
  <c r="BA290" i="15"/>
  <c r="AZ290" i="15"/>
  <c r="AV290" i="15"/>
  <c r="AU290" i="15"/>
  <c r="AT290" i="15"/>
  <c r="AQ290" i="15"/>
  <c r="AP290" i="15"/>
  <c r="AO290" i="15"/>
  <c r="AN290" i="15"/>
  <c r="AM290" i="15"/>
  <c r="AL290" i="15"/>
  <c r="AK290" i="15"/>
  <c r="AJ290" i="15"/>
  <c r="AI290" i="15"/>
  <c r="AH290" i="15"/>
  <c r="AG290" i="15"/>
  <c r="AF290" i="15"/>
  <c r="AD290" i="15"/>
  <c r="AC290" i="15"/>
  <c r="AB290" i="15"/>
  <c r="AA290" i="15"/>
  <c r="Z290" i="15"/>
  <c r="Y290" i="15"/>
  <c r="X290" i="15"/>
  <c r="W290" i="15"/>
  <c r="U290" i="15"/>
  <c r="T290" i="15"/>
  <c r="S290" i="15"/>
  <c r="R290" i="15"/>
  <c r="Q290" i="15"/>
  <c r="P290" i="15"/>
  <c r="O290" i="15"/>
  <c r="N290" i="15"/>
  <c r="L290" i="15"/>
  <c r="K290" i="15"/>
  <c r="J290" i="15"/>
  <c r="I290" i="15"/>
  <c r="H290" i="15"/>
  <c r="G290" i="15"/>
  <c r="F290" i="15"/>
  <c r="E290" i="15"/>
  <c r="C290" i="15"/>
  <c r="BM289" i="15"/>
  <c r="BL289" i="15"/>
  <c r="BK289" i="15"/>
  <c r="BJ289" i="15"/>
  <c r="BI289" i="15"/>
  <c r="BH289" i="15"/>
  <c r="BG289" i="15"/>
  <c r="BE289" i="15"/>
  <c r="BD289" i="15"/>
  <c r="BC289" i="15"/>
  <c r="BB289" i="15"/>
  <c r="BA289" i="15"/>
  <c r="AZ289" i="15"/>
  <c r="AV289" i="15"/>
  <c r="AU289" i="15"/>
  <c r="AT289" i="15"/>
  <c r="AQ289" i="15"/>
  <c r="AP289" i="15"/>
  <c r="AO289" i="15"/>
  <c r="AN289" i="15"/>
  <c r="AM289" i="15"/>
  <c r="AL289" i="15"/>
  <c r="AK289" i="15"/>
  <c r="AJ289" i="15"/>
  <c r="AI289" i="15"/>
  <c r="AH289" i="15"/>
  <c r="AG289" i="15"/>
  <c r="AF289" i="15"/>
  <c r="AD289" i="15"/>
  <c r="AC289" i="15"/>
  <c r="AB289" i="15"/>
  <c r="AA289" i="15"/>
  <c r="Z289" i="15"/>
  <c r="Y289" i="15"/>
  <c r="X289" i="15"/>
  <c r="W289" i="15"/>
  <c r="U289" i="15"/>
  <c r="T289" i="15"/>
  <c r="S289" i="15"/>
  <c r="R289" i="15"/>
  <c r="Q289" i="15"/>
  <c r="P289" i="15"/>
  <c r="O289" i="15"/>
  <c r="N289" i="15"/>
  <c r="L289" i="15"/>
  <c r="K289" i="15"/>
  <c r="J289" i="15"/>
  <c r="I289" i="15"/>
  <c r="H289" i="15"/>
  <c r="G289" i="15"/>
  <c r="F289" i="15"/>
  <c r="E289" i="15"/>
  <c r="C289" i="15"/>
  <c r="BF288" i="15"/>
  <c r="AX288" i="15"/>
  <c r="AW288" i="15"/>
  <c r="AR288" i="15"/>
  <c r="AS288" i="15" s="1"/>
  <c r="AE288" i="15"/>
  <c r="V288" i="15"/>
  <c r="M288" i="15"/>
  <c r="D288" i="15"/>
  <c r="BF287" i="15"/>
  <c r="AW287" i="15"/>
  <c r="AR287" i="15"/>
  <c r="AS287" i="15" s="1"/>
  <c r="AE287" i="15"/>
  <c r="V287" i="15"/>
  <c r="M287" i="15"/>
  <c r="D287" i="15"/>
  <c r="BF286" i="15"/>
  <c r="AW286" i="15"/>
  <c r="AX286" i="15" s="1"/>
  <c r="AR286" i="15"/>
  <c r="AS286" i="15" s="1"/>
  <c r="AE286" i="15"/>
  <c r="V286" i="15"/>
  <c r="M286" i="15"/>
  <c r="D286" i="15"/>
  <c r="BF285" i="15"/>
  <c r="AW285" i="15"/>
  <c r="AR285" i="15"/>
  <c r="AS285" i="15" s="1"/>
  <c r="AE285" i="15"/>
  <c r="V285" i="15"/>
  <c r="M285" i="15"/>
  <c r="D285" i="15"/>
  <c r="BF284" i="15"/>
  <c r="AW284" i="15"/>
  <c r="AX284" i="15" s="1"/>
  <c r="AR284" i="15"/>
  <c r="AS284" i="15" s="1"/>
  <c r="AE284" i="15"/>
  <c r="V284" i="15"/>
  <c r="M284" i="15"/>
  <c r="D284" i="15"/>
  <c r="BF283" i="15"/>
  <c r="AW283" i="15"/>
  <c r="AR283" i="15"/>
  <c r="AS283" i="15" s="1"/>
  <c r="AE283" i="15"/>
  <c r="V283" i="15"/>
  <c r="M283" i="15"/>
  <c r="D283" i="15"/>
  <c r="BF282" i="15"/>
  <c r="AW282" i="15"/>
  <c r="AX282" i="15" s="1"/>
  <c r="AR282" i="15"/>
  <c r="AS282" i="15" s="1"/>
  <c r="AE282" i="15"/>
  <c r="V282" i="15"/>
  <c r="M282" i="15"/>
  <c r="D282" i="15"/>
  <c r="BF281" i="15"/>
  <c r="AW281" i="15"/>
  <c r="AR281" i="15"/>
  <c r="AS281" i="15" s="1"/>
  <c r="AE281" i="15"/>
  <c r="V281" i="15"/>
  <c r="M281" i="15"/>
  <c r="D281" i="15"/>
  <c r="BF280" i="15"/>
  <c r="AW280" i="15"/>
  <c r="AX280" i="15" s="1"/>
  <c r="AR280" i="15"/>
  <c r="AS280" i="15" s="1"/>
  <c r="AE280" i="15"/>
  <c r="V280" i="15"/>
  <c r="M280" i="15"/>
  <c r="D280" i="15"/>
  <c r="BF279" i="15"/>
  <c r="AW279" i="15"/>
  <c r="AR279" i="15"/>
  <c r="AS279" i="15" s="1"/>
  <c r="AE279" i="15"/>
  <c r="V279" i="15"/>
  <c r="M279" i="15"/>
  <c r="D279" i="15"/>
  <c r="BF278" i="15"/>
  <c r="AW278" i="15"/>
  <c r="AX278" i="15" s="1"/>
  <c r="AR278" i="15"/>
  <c r="AS278" i="15" s="1"/>
  <c r="AE278" i="15"/>
  <c r="V278" i="15"/>
  <c r="M278" i="15"/>
  <c r="D278" i="15"/>
  <c r="BF277" i="15"/>
  <c r="AW277" i="15"/>
  <c r="AR277" i="15"/>
  <c r="AS277" i="15" s="1"/>
  <c r="AE277" i="15"/>
  <c r="V277" i="15"/>
  <c r="M277" i="15"/>
  <c r="D277" i="15"/>
  <c r="BF276" i="15"/>
  <c r="AW276" i="15"/>
  <c r="AX276" i="15" s="1"/>
  <c r="AR276" i="15"/>
  <c r="AS276" i="15" s="1"/>
  <c r="AE276" i="15"/>
  <c r="V276" i="15"/>
  <c r="M276" i="15"/>
  <c r="D276" i="15"/>
  <c r="BF275" i="15"/>
  <c r="AW275" i="15"/>
  <c r="AR275" i="15"/>
  <c r="AS275" i="15" s="1"/>
  <c r="AE275" i="15"/>
  <c r="V275" i="15"/>
  <c r="M275" i="15"/>
  <c r="D275" i="15"/>
  <c r="BF274" i="15"/>
  <c r="AW274" i="15"/>
  <c r="AX274" i="15" s="1"/>
  <c r="AR274" i="15"/>
  <c r="AS274" i="15" s="1"/>
  <c r="AE274" i="15"/>
  <c r="V274" i="15"/>
  <c r="M274" i="15"/>
  <c r="D274" i="15"/>
  <c r="BF273" i="15"/>
  <c r="AW273" i="15"/>
  <c r="AR273" i="15"/>
  <c r="AS273" i="15" s="1"/>
  <c r="AE273" i="15"/>
  <c r="V273" i="15"/>
  <c r="M273" i="15"/>
  <c r="D273" i="15"/>
  <c r="BF272" i="15"/>
  <c r="AX272" i="15"/>
  <c r="AW272" i="15"/>
  <c r="AR272" i="15"/>
  <c r="AS272" i="15" s="1"/>
  <c r="AE272" i="15"/>
  <c r="V272" i="15"/>
  <c r="M272" i="15"/>
  <c r="D272" i="15"/>
  <c r="BF271" i="15"/>
  <c r="AW271" i="15"/>
  <c r="AR271" i="15"/>
  <c r="AS271" i="15" s="1"/>
  <c r="AE271" i="15"/>
  <c r="V271" i="15"/>
  <c r="M271" i="15"/>
  <c r="D271" i="15"/>
  <c r="BF270" i="15"/>
  <c r="AW270" i="15"/>
  <c r="AX270" i="15" s="1"/>
  <c r="AR270" i="15"/>
  <c r="AS270" i="15" s="1"/>
  <c r="AY270" i="15" s="1"/>
  <c r="AE270" i="15"/>
  <c r="V270" i="15"/>
  <c r="M270" i="15"/>
  <c r="D270" i="15"/>
  <c r="BF269" i="15"/>
  <c r="AW269" i="15"/>
  <c r="AR269" i="15"/>
  <c r="AS269" i="15" s="1"/>
  <c r="AE269" i="15"/>
  <c r="V269" i="15"/>
  <c r="M269" i="15"/>
  <c r="D269" i="15"/>
  <c r="BF268" i="15"/>
  <c r="AW268" i="15"/>
  <c r="AX268" i="15" s="1"/>
  <c r="AR268" i="15"/>
  <c r="AS268" i="15" s="1"/>
  <c r="AE268" i="15"/>
  <c r="V268" i="15"/>
  <c r="M268" i="15"/>
  <c r="D268" i="15"/>
  <c r="BF267" i="15"/>
  <c r="AW267" i="15"/>
  <c r="AR267" i="15"/>
  <c r="AS267" i="15" s="1"/>
  <c r="AE267" i="15"/>
  <c r="V267" i="15"/>
  <c r="M267" i="15"/>
  <c r="D267" i="15"/>
  <c r="BF266" i="15"/>
  <c r="AW266" i="15"/>
  <c r="AX266" i="15" s="1"/>
  <c r="AR266" i="15"/>
  <c r="AS266" i="15" s="1"/>
  <c r="AE266" i="15"/>
  <c r="V266" i="15"/>
  <c r="M266" i="15"/>
  <c r="D266" i="15"/>
  <c r="BF265" i="15"/>
  <c r="AW265" i="15"/>
  <c r="AR265" i="15"/>
  <c r="AS265" i="15" s="1"/>
  <c r="AE265" i="15"/>
  <c r="V265" i="15"/>
  <c r="M265" i="15"/>
  <c r="D265" i="15"/>
  <c r="BF264" i="15"/>
  <c r="AW264" i="15"/>
  <c r="AX264" i="15" s="1"/>
  <c r="AR264" i="15"/>
  <c r="AS264" i="15" s="1"/>
  <c r="AE264" i="15"/>
  <c r="V264" i="15"/>
  <c r="M264" i="15"/>
  <c r="D264" i="15"/>
  <c r="BF263" i="15"/>
  <c r="AW263" i="15"/>
  <c r="AR263" i="15"/>
  <c r="AS263" i="15" s="1"/>
  <c r="AE263" i="15"/>
  <c r="V263" i="15"/>
  <c r="M263" i="15"/>
  <c r="D263" i="15"/>
  <c r="BF262" i="15"/>
  <c r="AW262" i="15"/>
  <c r="AX262" i="15" s="1"/>
  <c r="AR262" i="15"/>
  <c r="AS262" i="15" s="1"/>
  <c r="AY262" i="15" s="1"/>
  <c r="AE262" i="15"/>
  <c r="V262" i="15"/>
  <c r="M262" i="15"/>
  <c r="D262" i="15"/>
  <c r="BF261" i="15"/>
  <c r="AW261" i="15"/>
  <c r="AR261" i="15"/>
  <c r="AS261" i="15" s="1"/>
  <c r="AE261" i="15"/>
  <c r="V261" i="15"/>
  <c r="M261" i="15"/>
  <c r="D261" i="15"/>
  <c r="BF260" i="15"/>
  <c r="AW260" i="15"/>
  <c r="AX260" i="15" s="1"/>
  <c r="AR260" i="15"/>
  <c r="AS260" i="15" s="1"/>
  <c r="AE260" i="15"/>
  <c r="V260" i="15"/>
  <c r="M260" i="15"/>
  <c r="D260" i="15"/>
  <c r="BF259" i="15"/>
  <c r="AW259" i="15"/>
  <c r="AR259" i="15"/>
  <c r="AS259" i="15" s="1"/>
  <c r="AE259" i="15"/>
  <c r="V259" i="15"/>
  <c r="M259" i="15"/>
  <c r="D259" i="15"/>
  <c r="BF258" i="15"/>
  <c r="AW258" i="15"/>
  <c r="AX258" i="15" s="1"/>
  <c r="AR258" i="15"/>
  <c r="AE258" i="15"/>
  <c r="V258" i="15"/>
  <c r="M258" i="15"/>
  <c r="D258" i="15"/>
  <c r="BM257" i="15"/>
  <c r="BL257" i="15"/>
  <c r="BK257" i="15"/>
  <c r="BJ257" i="15"/>
  <c r="BI257" i="15"/>
  <c r="BH257" i="15"/>
  <c r="BG257" i="15"/>
  <c r="BE257" i="15"/>
  <c r="AT257" i="15"/>
  <c r="AO257" i="15"/>
  <c r="C257" i="15"/>
  <c r="BM256" i="15"/>
  <c r="BL256" i="15"/>
  <c r="BK256" i="15"/>
  <c r="BJ256" i="15"/>
  <c r="BI256" i="15"/>
  <c r="BH256" i="15"/>
  <c r="BG256" i="15"/>
  <c r="BE256" i="15"/>
  <c r="BD256" i="15"/>
  <c r="BC256" i="15"/>
  <c r="BB256" i="15"/>
  <c r="BA256" i="15"/>
  <c r="AZ256" i="15"/>
  <c r="AV256" i="15"/>
  <c r="AU256" i="15"/>
  <c r="AT256" i="15"/>
  <c r="AQ256" i="15"/>
  <c r="AP256" i="15"/>
  <c r="AO256" i="15"/>
  <c r="AN256" i="15"/>
  <c r="AM256" i="15"/>
  <c r="AL256" i="15"/>
  <c r="AK256" i="15"/>
  <c r="AJ256" i="15"/>
  <c r="AI256" i="15"/>
  <c r="AH256" i="15"/>
  <c r="AG256" i="15"/>
  <c r="AF256" i="15"/>
  <c r="AD256" i="15"/>
  <c r="AC256" i="15"/>
  <c r="AB256" i="15"/>
  <c r="AA256" i="15"/>
  <c r="Z256" i="15"/>
  <c r="Y256" i="15"/>
  <c r="X256" i="15"/>
  <c r="W256" i="15"/>
  <c r="U256" i="15"/>
  <c r="T256" i="15"/>
  <c r="S256" i="15"/>
  <c r="R256" i="15"/>
  <c r="Q256" i="15"/>
  <c r="P256" i="15"/>
  <c r="O256" i="15"/>
  <c r="N256" i="15"/>
  <c r="L256" i="15"/>
  <c r="K256" i="15"/>
  <c r="J256" i="15"/>
  <c r="I256" i="15"/>
  <c r="H256" i="15"/>
  <c r="G256" i="15"/>
  <c r="F256" i="15"/>
  <c r="E256" i="15"/>
  <c r="C256" i="15"/>
  <c r="BM255" i="15"/>
  <c r="BL255" i="15"/>
  <c r="BK255" i="15"/>
  <c r="BJ255" i="15"/>
  <c r="BI255" i="15"/>
  <c r="BH255" i="15"/>
  <c r="BG255" i="15"/>
  <c r="BE255" i="15"/>
  <c r="BD255" i="15"/>
  <c r="BC255" i="15"/>
  <c r="BB255" i="15"/>
  <c r="BA255" i="15"/>
  <c r="AZ255" i="15"/>
  <c r="AV255" i="15"/>
  <c r="AU255" i="15"/>
  <c r="AT255" i="15"/>
  <c r="AQ255" i="15"/>
  <c r="AP255" i="15"/>
  <c r="AO255" i="15"/>
  <c r="AN255" i="15"/>
  <c r="AM255" i="15"/>
  <c r="AL255" i="15"/>
  <c r="AK255" i="15"/>
  <c r="AJ255" i="15"/>
  <c r="AI255" i="15"/>
  <c r="AH255" i="15"/>
  <c r="AG255" i="15"/>
  <c r="AF255" i="15"/>
  <c r="AD255" i="15"/>
  <c r="AC255" i="15"/>
  <c r="AB255" i="15"/>
  <c r="AA255" i="15"/>
  <c r="Z255" i="15"/>
  <c r="Y255" i="15"/>
  <c r="X255" i="15"/>
  <c r="W255" i="15"/>
  <c r="U255" i="15"/>
  <c r="T255" i="15"/>
  <c r="S255" i="15"/>
  <c r="R255" i="15"/>
  <c r="Q255" i="15"/>
  <c r="P255" i="15"/>
  <c r="O255" i="15"/>
  <c r="N255" i="15"/>
  <c r="L255" i="15"/>
  <c r="K255" i="15"/>
  <c r="J255" i="15"/>
  <c r="I255" i="15"/>
  <c r="H255" i="15"/>
  <c r="G255" i="15"/>
  <c r="F255" i="15"/>
  <c r="E255" i="15"/>
  <c r="C255" i="15"/>
  <c r="BM254" i="15"/>
  <c r="BL254" i="15"/>
  <c r="BK254" i="15"/>
  <c r="BJ254" i="15"/>
  <c r="BI254" i="15"/>
  <c r="BH254" i="15"/>
  <c r="BG254" i="15"/>
  <c r="BE254" i="15"/>
  <c r="BD254" i="15"/>
  <c r="BC254" i="15"/>
  <c r="BB254" i="15"/>
  <c r="BA254" i="15"/>
  <c r="AZ254" i="15"/>
  <c r="AV254" i="15"/>
  <c r="AU254" i="15"/>
  <c r="AT254" i="15"/>
  <c r="AQ254" i="15"/>
  <c r="AP254" i="15"/>
  <c r="AO254" i="15"/>
  <c r="AN254" i="15"/>
  <c r="AM254" i="15"/>
  <c r="AL254" i="15"/>
  <c r="AK254" i="15"/>
  <c r="AJ254" i="15"/>
  <c r="AI254" i="15"/>
  <c r="AH254" i="15"/>
  <c r="AG254" i="15"/>
  <c r="AF254" i="15"/>
  <c r="AD254" i="15"/>
  <c r="AC254" i="15"/>
  <c r="AB254" i="15"/>
  <c r="AA254" i="15"/>
  <c r="Z254" i="15"/>
  <c r="Y254" i="15"/>
  <c r="X254" i="15"/>
  <c r="W254" i="15"/>
  <c r="U254" i="15"/>
  <c r="T254" i="15"/>
  <c r="S254" i="15"/>
  <c r="R254" i="15"/>
  <c r="Q254" i="15"/>
  <c r="P254" i="15"/>
  <c r="O254" i="15"/>
  <c r="N254" i="15"/>
  <c r="L254" i="15"/>
  <c r="K254" i="15"/>
  <c r="J254" i="15"/>
  <c r="I254" i="15"/>
  <c r="H254" i="15"/>
  <c r="G254" i="15"/>
  <c r="F254" i="15"/>
  <c r="E254" i="15"/>
  <c r="C254" i="15"/>
  <c r="BF253" i="15"/>
  <c r="AW253" i="15"/>
  <c r="AR253" i="15"/>
  <c r="AS253" i="15" s="1"/>
  <c r="AE253" i="15"/>
  <c r="V253" i="15"/>
  <c r="M253" i="15"/>
  <c r="D253" i="15"/>
  <c r="BF252" i="15"/>
  <c r="AW252" i="15"/>
  <c r="AR252" i="15"/>
  <c r="AS252" i="15" s="1"/>
  <c r="AE252" i="15"/>
  <c r="V252" i="15"/>
  <c r="M252" i="15"/>
  <c r="D252" i="15"/>
  <c r="BF251" i="15"/>
  <c r="AW251" i="15"/>
  <c r="AX251" i="15" s="1"/>
  <c r="AR251" i="15"/>
  <c r="AS251" i="15" s="1"/>
  <c r="AE251" i="15"/>
  <c r="V251" i="15"/>
  <c r="M251" i="15"/>
  <c r="D251" i="15"/>
  <c r="BF250" i="15"/>
  <c r="AW250" i="15"/>
  <c r="AR250" i="15"/>
  <c r="AS250" i="15" s="1"/>
  <c r="AE250" i="15"/>
  <c r="V250" i="15"/>
  <c r="M250" i="15"/>
  <c r="D250" i="15"/>
  <c r="BF249" i="15"/>
  <c r="AW249" i="15"/>
  <c r="AR249" i="15"/>
  <c r="AS249" i="15" s="1"/>
  <c r="AE249" i="15"/>
  <c r="V249" i="15"/>
  <c r="M249" i="15"/>
  <c r="D249" i="15"/>
  <c r="BF248" i="15"/>
  <c r="AW248" i="15"/>
  <c r="AR248" i="15"/>
  <c r="AS248" i="15" s="1"/>
  <c r="AE248" i="15"/>
  <c r="V248" i="15"/>
  <c r="M248" i="15"/>
  <c r="D248" i="15"/>
  <c r="BF247" i="15"/>
  <c r="AW247" i="15"/>
  <c r="AX247" i="15" s="1"/>
  <c r="AR247" i="15"/>
  <c r="AS247" i="15" s="1"/>
  <c r="AE247" i="15"/>
  <c r="V247" i="15"/>
  <c r="M247" i="15"/>
  <c r="D247" i="15"/>
  <c r="BF246" i="15"/>
  <c r="AW246" i="15"/>
  <c r="AR246" i="15"/>
  <c r="AS246" i="15" s="1"/>
  <c r="AE246" i="15"/>
  <c r="V246" i="15"/>
  <c r="M246" i="15"/>
  <c r="D246" i="15"/>
  <c r="BF245" i="15"/>
  <c r="AW245" i="15"/>
  <c r="AR245" i="15"/>
  <c r="AS245" i="15" s="1"/>
  <c r="AE245" i="15"/>
  <c r="V245" i="15"/>
  <c r="M245" i="15"/>
  <c r="D245" i="15"/>
  <c r="BF244" i="15"/>
  <c r="AW244" i="15"/>
  <c r="AR244" i="15"/>
  <c r="AS244" i="15" s="1"/>
  <c r="AE244" i="15"/>
  <c r="V244" i="15"/>
  <c r="M244" i="15"/>
  <c r="D244" i="15"/>
  <c r="BF243" i="15"/>
  <c r="AW243" i="15"/>
  <c r="AR243" i="15"/>
  <c r="AS243" i="15" s="1"/>
  <c r="AE243" i="15"/>
  <c r="V243" i="15"/>
  <c r="M243" i="15"/>
  <c r="D243" i="15"/>
  <c r="BF242" i="15"/>
  <c r="AW242" i="15"/>
  <c r="AX242" i="15" s="1"/>
  <c r="AR242" i="15"/>
  <c r="AS242" i="15" s="1"/>
  <c r="AY242" i="15" s="1"/>
  <c r="AE242" i="15"/>
  <c r="V242" i="15"/>
  <c r="M242" i="15"/>
  <c r="D242" i="15"/>
  <c r="BF241" i="15"/>
  <c r="AW241" i="15"/>
  <c r="AX241" i="15" s="1"/>
  <c r="AR241" i="15"/>
  <c r="AS241" i="15" s="1"/>
  <c r="AE241" i="15"/>
  <c r="V241" i="15"/>
  <c r="M241" i="15"/>
  <c r="D241" i="15"/>
  <c r="BF240" i="15"/>
  <c r="AW240" i="15"/>
  <c r="AX240" i="15" s="1"/>
  <c r="AR240" i="15"/>
  <c r="AS240" i="15" s="1"/>
  <c r="AY240" i="15" s="1"/>
  <c r="AE240" i="15"/>
  <c r="V240" i="15"/>
  <c r="M240" i="15"/>
  <c r="D240" i="15"/>
  <c r="BF239" i="15"/>
  <c r="AW239" i="15"/>
  <c r="AR239" i="15"/>
  <c r="AS239" i="15" s="1"/>
  <c r="AE239" i="15"/>
  <c r="V239" i="15"/>
  <c r="M239" i="15"/>
  <c r="D239" i="15"/>
  <c r="BF238" i="15"/>
  <c r="AW238" i="15"/>
  <c r="AX238" i="15" s="1"/>
  <c r="AR238" i="15"/>
  <c r="AS238" i="15" s="1"/>
  <c r="AE238" i="15"/>
  <c r="V238" i="15"/>
  <c r="M238" i="15"/>
  <c r="D238" i="15"/>
  <c r="BF237" i="15"/>
  <c r="AW237" i="15"/>
  <c r="AX237" i="15" s="1"/>
  <c r="AR237" i="15"/>
  <c r="AS237" i="15" s="1"/>
  <c r="AE237" i="15"/>
  <c r="V237" i="15"/>
  <c r="M237" i="15"/>
  <c r="D237" i="15"/>
  <c r="BF236" i="15"/>
  <c r="AW236" i="15"/>
  <c r="AX236" i="15" s="1"/>
  <c r="AR236" i="15"/>
  <c r="AS236" i="15" s="1"/>
  <c r="AE236" i="15"/>
  <c r="V236" i="15"/>
  <c r="M236" i="15"/>
  <c r="D236" i="15"/>
  <c r="BF235" i="15"/>
  <c r="AW235" i="15"/>
  <c r="AR235" i="15"/>
  <c r="AS235" i="15" s="1"/>
  <c r="AE235" i="15"/>
  <c r="V235" i="15"/>
  <c r="M235" i="15"/>
  <c r="D235" i="15"/>
  <c r="BF234" i="15"/>
  <c r="AW234" i="15"/>
  <c r="AX234" i="15" s="1"/>
  <c r="AR234" i="15"/>
  <c r="AS234" i="15" s="1"/>
  <c r="AY234" i="15" s="1"/>
  <c r="AE234" i="15"/>
  <c r="V234" i="15"/>
  <c r="M234" i="15"/>
  <c r="D234" i="15"/>
  <c r="BF233" i="15"/>
  <c r="AW233" i="15"/>
  <c r="AX233" i="15" s="1"/>
  <c r="AR233" i="15"/>
  <c r="AS233" i="15" s="1"/>
  <c r="AE233" i="15"/>
  <c r="V233" i="15"/>
  <c r="M233" i="15"/>
  <c r="D233" i="15"/>
  <c r="BF232" i="15"/>
  <c r="AW232" i="15"/>
  <c r="AR232" i="15"/>
  <c r="AS232" i="15" s="1"/>
  <c r="AE232" i="15"/>
  <c r="V232" i="15"/>
  <c r="M232" i="15"/>
  <c r="D232" i="15"/>
  <c r="BF231" i="15"/>
  <c r="AW231" i="15"/>
  <c r="AX231" i="15" s="1"/>
  <c r="AR231" i="15"/>
  <c r="AS231" i="15" s="1"/>
  <c r="AY231" i="15" s="1"/>
  <c r="AE231" i="15"/>
  <c r="V231" i="15"/>
  <c r="M231" i="15"/>
  <c r="D231" i="15"/>
  <c r="BF230" i="15"/>
  <c r="AW230" i="15"/>
  <c r="AX230" i="15" s="1"/>
  <c r="AR230" i="15"/>
  <c r="AS230" i="15" s="1"/>
  <c r="AE230" i="15"/>
  <c r="V230" i="15"/>
  <c r="M230" i="15"/>
  <c r="D230" i="15"/>
  <c r="BF229" i="15"/>
  <c r="AW229" i="15"/>
  <c r="AX229" i="15" s="1"/>
  <c r="AR229" i="15"/>
  <c r="AS229" i="15" s="1"/>
  <c r="AE229" i="15"/>
  <c r="V229" i="15"/>
  <c r="M229" i="15"/>
  <c r="D229" i="15"/>
  <c r="BF228" i="15"/>
  <c r="AW228" i="15"/>
  <c r="AX228" i="15" s="1"/>
  <c r="AR228" i="15"/>
  <c r="AS228" i="15" s="1"/>
  <c r="AE228" i="15"/>
  <c r="V228" i="15"/>
  <c r="M228" i="15"/>
  <c r="D228" i="15"/>
  <c r="BF227" i="15"/>
  <c r="AW227" i="15"/>
  <c r="AR227" i="15"/>
  <c r="AS227" i="15" s="1"/>
  <c r="AE227" i="15"/>
  <c r="V227" i="15"/>
  <c r="M227" i="15"/>
  <c r="D227" i="15"/>
  <c r="BF226" i="15"/>
  <c r="AW226" i="15"/>
  <c r="AX226" i="15" s="1"/>
  <c r="AR226" i="15"/>
  <c r="AS226" i="15" s="1"/>
  <c r="AE226" i="15"/>
  <c r="V226" i="15"/>
  <c r="M226" i="15"/>
  <c r="D226" i="15"/>
  <c r="BF225" i="15"/>
  <c r="AW225" i="15"/>
  <c r="AX225" i="15" s="1"/>
  <c r="AR225" i="15"/>
  <c r="AS225" i="15" s="1"/>
  <c r="AE225" i="15"/>
  <c r="V225" i="15"/>
  <c r="M225" i="15"/>
  <c r="D225" i="15"/>
  <c r="BF224" i="15"/>
  <c r="AW224" i="15"/>
  <c r="AR224" i="15"/>
  <c r="AS224" i="15" s="1"/>
  <c r="AE224" i="15"/>
  <c r="V224" i="15"/>
  <c r="M224" i="15"/>
  <c r="D224" i="15"/>
  <c r="BF223" i="15"/>
  <c r="AW223" i="15"/>
  <c r="AR223" i="15"/>
  <c r="AE223" i="15"/>
  <c r="V223" i="15"/>
  <c r="M223" i="15"/>
  <c r="D223" i="15"/>
  <c r="BM222" i="15"/>
  <c r="BL222" i="15"/>
  <c r="BK222" i="15"/>
  <c r="BJ222" i="15"/>
  <c r="BI222" i="15"/>
  <c r="BH222" i="15"/>
  <c r="BG222" i="15"/>
  <c r="BE222" i="15"/>
  <c r="AT222" i="15"/>
  <c r="AO222" i="15"/>
  <c r="C222" i="15"/>
  <c r="BM221" i="15"/>
  <c r="BL221" i="15"/>
  <c r="BK221" i="15"/>
  <c r="BJ221" i="15"/>
  <c r="BI221" i="15"/>
  <c r="BH221" i="15"/>
  <c r="BG221" i="15"/>
  <c r="BE221" i="15"/>
  <c r="BD221" i="15"/>
  <c r="BC221" i="15"/>
  <c r="BB221" i="15"/>
  <c r="BA221" i="15"/>
  <c r="AZ221" i="15"/>
  <c r="AV221" i="15"/>
  <c r="AU221" i="15"/>
  <c r="AT221" i="15"/>
  <c r="AQ221" i="15"/>
  <c r="AP221" i="15"/>
  <c r="AO221" i="15"/>
  <c r="AN221" i="15"/>
  <c r="AM221" i="15"/>
  <c r="AL221" i="15"/>
  <c r="AK221" i="15"/>
  <c r="AJ221" i="15"/>
  <c r="AI221" i="15"/>
  <c r="AH221" i="15"/>
  <c r="AG221" i="15"/>
  <c r="AF221" i="15"/>
  <c r="AD221" i="15"/>
  <c r="AC221" i="15"/>
  <c r="AB221" i="15"/>
  <c r="AA221" i="15"/>
  <c r="Z221" i="15"/>
  <c r="Y221" i="15"/>
  <c r="X221" i="15"/>
  <c r="W221" i="15"/>
  <c r="U221" i="15"/>
  <c r="T221" i="15"/>
  <c r="S221" i="15"/>
  <c r="R221" i="15"/>
  <c r="Q221" i="15"/>
  <c r="P221" i="15"/>
  <c r="O221" i="15"/>
  <c r="N221" i="15"/>
  <c r="L221" i="15"/>
  <c r="K221" i="15"/>
  <c r="J221" i="15"/>
  <c r="I221" i="15"/>
  <c r="H221" i="15"/>
  <c r="G221" i="15"/>
  <c r="F221" i="15"/>
  <c r="E221" i="15"/>
  <c r="C221" i="15"/>
  <c r="BM220" i="15"/>
  <c r="BL220" i="15"/>
  <c r="BK220" i="15"/>
  <c r="BJ220" i="15"/>
  <c r="BI220" i="15"/>
  <c r="BH220" i="15"/>
  <c r="BG220" i="15"/>
  <c r="BE220" i="15"/>
  <c r="BD220" i="15"/>
  <c r="BC220" i="15"/>
  <c r="BB220" i="15"/>
  <c r="BA220" i="15"/>
  <c r="AZ220" i="15"/>
  <c r="AV220" i="15"/>
  <c r="AU220" i="15"/>
  <c r="AT220" i="15"/>
  <c r="AQ220" i="15"/>
  <c r="AP220" i="15"/>
  <c r="AO220" i="15"/>
  <c r="AN220" i="15"/>
  <c r="AM220" i="15"/>
  <c r="AL220" i="15"/>
  <c r="AK220" i="15"/>
  <c r="AJ220" i="15"/>
  <c r="AI220" i="15"/>
  <c r="AH220" i="15"/>
  <c r="AG220" i="15"/>
  <c r="AF220" i="15"/>
  <c r="AD220" i="15"/>
  <c r="AC220" i="15"/>
  <c r="AB220" i="15"/>
  <c r="AA220" i="15"/>
  <c r="Z220" i="15"/>
  <c r="Y220" i="15"/>
  <c r="X220" i="15"/>
  <c r="W220" i="15"/>
  <c r="U220" i="15"/>
  <c r="T220" i="15"/>
  <c r="S220" i="15"/>
  <c r="R220" i="15"/>
  <c r="Q220" i="15"/>
  <c r="P220" i="15"/>
  <c r="O220" i="15"/>
  <c r="N220" i="15"/>
  <c r="L220" i="15"/>
  <c r="K220" i="15"/>
  <c r="J220" i="15"/>
  <c r="I220" i="15"/>
  <c r="H220" i="15"/>
  <c r="G220" i="15"/>
  <c r="F220" i="15"/>
  <c r="E220" i="15"/>
  <c r="C220" i="15"/>
  <c r="BM219" i="15"/>
  <c r="BL219" i="15"/>
  <c r="BK219" i="15"/>
  <c r="BJ219" i="15"/>
  <c r="BI219" i="15"/>
  <c r="BH219" i="15"/>
  <c r="BG219" i="15"/>
  <c r="BE219" i="15"/>
  <c r="BD219" i="15"/>
  <c r="BC219" i="15"/>
  <c r="BB219" i="15"/>
  <c r="BA219" i="15"/>
  <c r="AZ219" i="15"/>
  <c r="AV219" i="15"/>
  <c r="AU219" i="15"/>
  <c r="AT219" i="15"/>
  <c r="AQ219" i="15"/>
  <c r="AP219" i="15"/>
  <c r="AO219" i="15"/>
  <c r="AN219" i="15"/>
  <c r="AM219" i="15"/>
  <c r="AL219" i="15"/>
  <c r="AK219" i="15"/>
  <c r="AJ219" i="15"/>
  <c r="AI219" i="15"/>
  <c r="AH219" i="15"/>
  <c r="AG219" i="15"/>
  <c r="AF219" i="15"/>
  <c r="AD219" i="15"/>
  <c r="AC219" i="15"/>
  <c r="AB219" i="15"/>
  <c r="AA219" i="15"/>
  <c r="Z219" i="15"/>
  <c r="Y219" i="15"/>
  <c r="X219" i="15"/>
  <c r="W219" i="15"/>
  <c r="U219" i="15"/>
  <c r="T219" i="15"/>
  <c r="S219" i="15"/>
  <c r="R219" i="15"/>
  <c r="Q219" i="15"/>
  <c r="P219" i="15"/>
  <c r="O219" i="15"/>
  <c r="N219" i="15"/>
  <c r="L219" i="15"/>
  <c r="K219" i="15"/>
  <c r="J219" i="15"/>
  <c r="I219" i="15"/>
  <c r="H219" i="15"/>
  <c r="G219" i="15"/>
  <c r="F219" i="15"/>
  <c r="E219" i="15"/>
  <c r="C219" i="15"/>
  <c r="BF218" i="15"/>
  <c r="AW218" i="15"/>
  <c r="AX218" i="15" s="1"/>
  <c r="AR218" i="15"/>
  <c r="AS218" i="15" s="1"/>
  <c r="AY218" i="15" s="1"/>
  <c r="AE218" i="15"/>
  <c r="V218" i="15"/>
  <c r="M218" i="15"/>
  <c r="D218" i="15"/>
  <c r="BF217" i="15"/>
  <c r="AW217" i="15"/>
  <c r="AX217" i="15" s="1"/>
  <c r="AR217" i="15"/>
  <c r="AS217" i="15" s="1"/>
  <c r="AE217" i="15"/>
  <c r="V217" i="15"/>
  <c r="M217" i="15"/>
  <c r="D217" i="15"/>
  <c r="BF216" i="15"/>
  <c r="AW216" i="15"/>
  <c r="AX216" i="15" s="1"/>
  <c r="AR216" i="15"/>
  <c r="AS216" i="15" s="1"/>
  <c r="AE216" i="15"/>
  <c r="V216" i="15"/>
  <c r="M216" i="15"/>
  <c r="D216" i="15"/>
  <c r="BF215" i="15"/>
  <c r="AW215" i="15"/>
  <c r="AX215" i="15" s="1"/>
  <c r="AR215" i="15"/>
  <c r="AS215" i="15" s="1"/>
  <c r="AE215" i="15"/>
  <c r="V215" i="15"/>
  <c r="M215" i="15"/>
  <c r="D215" i="15"/>
  <c r="BF214" i="15"/>
  <c r="AW214" i="15"/>
  <c r="AX214" i="15" s="1"/>
  <c r="AR214" i="15"/>
  <c r="AS214" i="15" s="1"/>
  <c r="AE214" i="15"/>
  <c r="V214" i="15"/>
  <c r="M214" i="15"/>
  <c r="D214" i="15"/>
  <c r="BF213" i="15"/>
  <c r="AW213" i="15"/>
  <c r="AX213" i="15" s="1"/>
  <c r="AR213" i="15"/>
  <c r="AS213" i="15" s="1"/>
  <c r="AE213" i="15"/>
  <c r="V213" i="15"/>
  <c r="M213" i="15"/>
  <c r="D213" i="15"/>
  <c r="BF212" i="15"/>
  <c r="AW212" i="15"/>
  <c r="AX212" i="15" s="1"/>
  <c r="AR212" i="15"/>
  <c r="AS212" i="15" s="1"/>
  <c r="AE212" i="15"/>
  <c r="V212" i="15"/>
  <c r="M212" i="15"/>
  <c r="D212" i="15"/>
  <c r="BF211" i="15"/>
  <c r="AW211" i="15"/>
  <c r="AX211" i="15" s="1"/>
  <c r="AR211" i="15"/>
  <c r="AS211" i="15" s="1"/>
  <c r="AE211" i="15"/>
  <c r="V211" i="15"/>
  <c r="M211" i="15"/>
  <c r="D211" i="15"/>
  <c r="BF210" i="15"/>
  <c r="AW210" i="15"/>
  <c r="AX210" i="15" s="1"/>
  <c r="AR210" i="15"/>
  <c r="AS210" i="15" s="1"/>
  <c r="AE210" i="15"/>
  <c r="V210" i="15"/>
  <c r="M210" i="15"/>
  <c r="D210" i="15"/>
  <c r="BF209" i="15"/>
  <c r="AW209" i="15"/>
  <c r="AX209" i="15" s="1"/>
  <c r="AR209" i="15"/>
  <c r="AS209" i="15" s="1"/>
  <c r="AE209" i="15"/>
  <c r="V209" i="15"/>
  <c r="M209" i="15"/>
  <c r="D209" i="15"/>
  <c r="BF208" i="15"/>
  <c r="AX208" i="15"/>
  <c r="AW208" i="15"/>
  <c r="AR208" i="15"/>
  <c r="AS208" i="15" s="1"/>
  <c r="AE208" i="15"/>
  <c r="V208" i="15"/>
  <c r="M208" i="15"/>
  <c r="D208" i="15"/>
  <c r="BF207" i="15"/>
  <c r="AW207" i="15"/>
  <c r="AR207" i="15"/>
  <c r="AS207" i="15" s="1"/>
  <c r="AE207" i="15"/>
  <c r="V207" i="15"/>
  <c r="M207" i="15"/>
  <c r="D207" i="15"/>
  <c r="BF206" i="15"/>
  <c r="AW206" i="15"/>
  <c r="AX206" i="15" s="1"/>
  <c r="AR206" i="15"/>
  <c r="AS206" i="15" s="1"/>
  <c r="AE206" i="15"/>
  <c r="V206" i="15"/>
  <c r="M206" i="15"/>
  <c r="D206" i="15"/>
  <c r="BF205" i="15"/>
  <c r="AW205" i="15"/>
  <c r="AX205" i="15" s="1"/>
  <c r="AR205" i="15"/>
  <c r="AS205" i="15" s="1"/>
  <c r="AE205" i="15"/>
  <c r="V205" i="15"/>
  <c r="M205" i="15"/>
  <c r="D205" i="15"/>
  <c r="BF204" i="15"/>
  <c r="AW204" i="15"/>
  <c r="AR204" i="15"/>
  <c r="AS204" i="15" s="1"/>
  <c r="AE204" i="15"/>
  <c r="V204" i="15"/>
  <c r="M204" i="15"/>
  <c r="D204" i="15"/>
  <c r="BF203" i="15"/>
  <c r="AW203" i="15"/>
  <c r="AX203" i="15" s="1"/>
  <c r="AR203" i="15"/>
  <c r="AS203" i="15" s="1"/>
  <c r="AE203" i="15"/>
  <c r="V203" i="15"/>
  <c r="M203" i="15"/>
  <c r="D203" i="15"/>
  <c r="BF202" i="15"/>
  <c r="AW202" i="15"/>
  <c r="AX202" i="15" s="1"/>
  <c r="AR202" i="15"/>
  <c r="AS202" i="15" s="1"/>
  <c r="AY202" i="15" s="1"/>
  <c r="AE202" i="15"/>
  <c r="V202" i="15"/>
  <c r="M202" i="15"/>
  <c r="D202" i="15"/>
  <c r="BF201" i="15"/>
  <c r="AW201" i="15"/>
  <c r="AX201" i="15" s="1"/>
  <c r="AR201" i="15"/>
  <c r="AS201" i="15" s="1"/>
  <c r="AE201" i="15"/>
  <c r="V201" i="15"/>
  <c r="M201" i="15"/>
  <c r="D201" i="15"/>
  <c r="BF200" i="15"/>
  <c r="AW200" i="15"/>
  <c r="AR200" i="15"/>
  <c r="AS200" i="15" s="1"/>
  <c r="AE200" i="15"/>
  <c r="V200" i="15"/>
  <c r="M200" i="15"/>
  <c r="D200" i="15"/>
  <c r="BF199" i="15"/>
  <c r="AW199" i="15"/>
  <c r="AX199" i="15" s="1"/>
  <c r="AR199" i="15"/>
  <c r="AS199" i="15" s="1"/>
  <c r="AE199" i="15"/>
  <c r="V199" i="15"/>
  <c r="M199" i="15"/>
  <c r="D199" i="15"/>
  <c r="BF198" i="15"/>
  <c r="AW198" i="15"/>
  <c r="AX198" i="15" s="1"/>
  <c r="AR198" i="15"/>
  <c r="AS198" i="15" s="1"/>
  <c r="AE198" i="15"/>
  <c r="V198" i="15"/>
  <c r="M198" i="15"/>
  <c r="D198" i="15"/>
  <c r="BF197" i="15"/>
  <c r="AW197" i="15"/>
  <c r="AX197" i="15" s="1"/>
  <c r="AR197" i="15"/>
  <c r="AS197" i="15" s="1"/>
  <c r="AE197" i="15"/>
  <c r="V197" i="15"/>
  <c r="M197" i="15"/>
  <c r="D197" i="15"/>
  <c r="BF196" i="15"/>
  <c r="AW196" i="15"/>
  <c r="AX196" i="15" s="1"/>
  <c r="AR196" i="15"/>
  <c r="AS196" i="15" s="1"/>
  <c r="AE196" i="15"/>
  <c r="V196" i="15"/>
  <c r="M196" i="15"/>
  <c r="D196" i="15"/>
  <c r="BF195" i="15"/>
  <c r="AW195" i="15"/>
  <c r="AX195" i="15" s="1"/>
  <c r="AR195" i="15"/>
  <c r="AS195" i="15" s="1"/>
  <c r="AE195" i="15"/>
  <c r="V195" i="15"/>
  <c r="M195" i="15"/>
  <c r="D195" i="15"/>
  <c r="BF194" i="15"/>
  <c r="AW194" i="15"/>
  <c r="AX194" i="15" s="1"/>
  <c r="AR194" i="15"/>
  <c r="AS194" i="15" s="1"/>
  <c r="AE194" i="15"/>
  <c r="V194" i="15"/>
  <c r="M194" i="15"/>
  <c r="D194" i="15"/>
  <c r="BF193" i="15"/>
  <c r="AW193" i="15"/>
  <c r="AX193" i="15" s="1"/>
  <c r="AR193" i="15"/>
  <c r="AS193" i="15" s="1"/>
  <c r="AE193" i="15"/>
  <c r="V193" i="15"/>
  <c r="M193" i="15"/>
  <c r="D193" i="15"/>
  <c r="BF192" i="15"/>
  <c r="AW192" i="15"/>
  <c r="AX192" i="15" s="1"/>
  <c r="AR192" i="15"/>
  <c r="AS192" i="15" s="1"/>
  <c r="AE192" i="15"/>
  <c r="V192" i="15"/>
  <c r="M192" i="15"/>
  <c r="D192" i="15"/>
  <c r="BF191" i="15"/>
  <c r="AW191" i="15"/>
  <c r="AX191" i="15" s="1"/>
  <c r="AR191" i="15"/>
  <c r="AS191" i="15" s="1"/>
  <c r="AE191" i="15"/>
  <c r="V191" i="15"/>
  <c r="M191" i="15"/>
  <c r="D191" i="15"/>
  <c r="BF190" i="15"/>
  <c r="AW190" i="15"/>
  <c r="AX190" i="15" s="1"/>
  <c r="AR190" i="15"/>
  <c r="AS190" i="15" s="1"/>
  <c r="AE190" i="15"/>
  <c r="V190" i="15"/>
  <c r="M190" i="15"/>
  <c r="D190" i="15"/>
  <c r="BF189" i="15"/>
  <c r="AW189" i="15"/>
  <c r="AR189" i="15"/>
  <c r="AE189" i="15"/>
  <c r="V189" i="15"/>
  <c r="M189" i="15"/>
  <c r="D189" i="15"/>
  <c r="BM188" i="15"/>
  <c r="BL188" i="15"/>
  <c r="BK188" i="15"/>
  <c r="BJ188" i="15"/>
  <c r="BI188" i="15"/>
  <c r="BH188" i="15"/>
  <c r="BG188" i="15"/>
  <c r="BE188" i="15"/>
  <c r="AT188" i="15"/>
  <c r="AO188" i="15"/>
  <c r="C188" i="15"/>
  <c r="BM187" i="15"/>
  <c r="BL187" i="15"/>
  <c r="BK187" i="15"/>
  <c r="BJ187" i="15"/>
  <c r="BI187" i="15"/>
  <c r="BH187" i="15"/>
  <c r="BG187" i="15"/>
  <c r="BE187" i="15"/>
  <c r="BD187" i="15"/>
  <c r="BC187" i="15"/>
  <c r="BB187" i="15"/>
  <c r="BA187" i="15"/>
  <c r="AZ187" i="15"/>
  <c r="AV187" i="15"/>
  <c r="AU187" i="15"/>
  <c r="AT187" i="15"/>
  <c r="AQ187" i="15"/>
  <c r="AP187" i="15"/>
  <c r="AO187" i="15"/>
  <c r="AN187" i="15"/>
  <c r="AM187" i="15"/>
  <c r="AL187" i="15"/>
  <c r="AK187" i="15"/>
  <c r="AJ187" i="15"/>
  <c r="AI187" i="15"/>
  <c r="AH187" i="15"/>
  <c r="AG187" i="15"/>
  <c r="AF187" i="15"/>
  <c r="AD187" i="15"/>
  <c r="AC187" i="15"/>
  <c r="AB187" i="15"/>
  <c r="AA187" i="15"/>
  <c r="Z187" i="15"/>
  <c r="Y187" i="15"/>
  <c r="X187" i="15"/>
  <c r="W187" i="15"/>
  <c r="U187" i="15"/>
  <c r="T187" i="15"/>
  <c r="S187" i="15"/>
  <c r="R187" i="15"/>
  <c r="Q187" i="15"/>
  <c r="P187" i="15"/>
  <c r="O187" i="15"/>
  <c r="N187" i="15"/>
  <c r="L187" i="15"/>
  <c r="K187" i="15"/>
  <c r="J187" i="15"/>
  <c r="I187" i="15"/>
  <c r="H187" i="15"/>
  <c r="G187" i="15"/>
  <c r="F187" i="15"/>
  <c r="E187" i="15"/>
  <c r="C187" i="15"/>
  <c r="BM186" i="15"/>
  <c r="BL186" i="15"/>
  <c r="BK186" i="15"/>
  <c r="BJ186" i="15"/>
  <c r="BI186" i="15"/>
  <c r="BH186" i="15"/>
  <c r="BG186" i="15"/>
  <c r="BE186" i="15"/>
  <c r="BD186" i="15"/>
  <c r="BC186" i="15"/>
  <c r="BB186" i="15"/>
  <c r="BA186" i="15"/>
  <c r="AZ186" i="15"/>
  <c r="AV186" i="15"/>
  <c r="AU186" i="15"/>
  <c r="AT186" i="15"/>
  <c r="AQ186" i="15"/>
  <c r="AP186" i="15"/>
  <c r="AO186" i="15"/>
  <c r="AN186" i="15"/>
  <c r="AM186" i="15"/>
  <c r="AL186" i="15"/>
  <c r="AK186" i="15"/>
  <c r="AJ186" i="15"/>
  <c r="AI186" i="15"/>
  <c r="AH186" i="15"/>
  <c r="AG186" i="15"/>
  <c r="AF186" i="15"/>
  <c r="AD186" i="15"/>
  <c r="AC186" i="15"/>
  <c r="AB186" i="15"/>
  <c r="AA186" i="15"/>
  <c r="Z186" i="15"/>
  <c r="Y186" i="15"/>
  <c r="X186" i="15"/>
  <c r="W186" i="15"/>
  <c r="U186" i="15"/>
  <c r="T186" i="15"/>
  <c r="S186" i="15"/>
  <c r="R186" i="15"/>
  <c r="Q186" i="15"/>
  <c r="P186" i="15"/>
  <c r="O186" i="15"/>
  <c r="N186" i="15"/>
  <c r="L186" i="15"/>
  <c r="K186" i="15"/>
  <c r="J186" i="15"/>
  <c r="I186" i="15"/>
  <c r="H186" i="15"/>
  <c r="G186" i="15"/>
  <c r="F186" i="15"/>
  <c r="E186" i="15"/>
  <c r="C186" i="15"/>
  <c r="BM185" i="15"/>
  <c r="BL185" i="15"/>
  <c r="BK185" i="15"/>
  <c r="BJ185" i="15"/>
  <c r="BI185" i="15"/>
  <c r="BH185" i="15"/>
  <c r="BG185" i="15"/>
  <c r="BE185" i="15"/>
  <c r="BD185" i="15"/>
  <c r="BC185" i="15"/>
  <c r="BB185" i="15"/>
  <c r="BA185" i="15"/>
  <c r="AZ185" i="15"/>
  <c r="AV185" i="15"/>
  <c r="AU185" i="15"/>
  <c r="AT185" i="15"/>
  <c r="AQ185" i="15"/>
  <c r="AP185" i="15"/>
  <c r="AO185" i="15"/>
  <c r="AN185" i="15"/>
  <c r="AM185" i="15"/>
  <c r="AL185" i="15"/>
  <c r="AK185" i="15"/>
  <c r="AJ185" i="15"/>
  <c r="AI185" i="15"/>
  <c r="AH185" i="15"/>
  <c r="AG185" i="15"/>
  <c r="AF185" i="15"/>
  <c r="AD185" i="15"/>
  <c r="AC185" i="15"/>
  <c r="AB185" i="15"/>
  <c r="AA185" i="15"/>
  <c r="Z185" i="15"/>
  <c r="Y185" i="15"/>
  <c r="X185" i="15"/>
  <c r="W185" i="15"/>
  <c r="U185" i="15"/>
  <c r="T185" i="15"/>
  <c r="S185" i="15"/>
  <c r="R185" i="15"/>
  <c r="Q185" i="15"/>
  <c r="P185" i="15"/>
  <c r="O185" i="15"/>
  <c r="N185" i="15"/>
  <c r="L185" i="15"/>
  <c r="K185" i="15"/>
  <c r="J185" i="15"/>
  <c r="I185" i="15"/>
  <c r="H185" i="15"/>
  <c r="G185" i="15"/>
  <c r="F185" i="15"/>
  <c r="E185" i="15"/>
  <c r="C185" i="15"/>
  <c r="BF184" i="15"/>
  <c r="AW184" i="15"/>
  <c r="AR184" i="15"/>
  <c r="AS184" i="15" s="1"/>
  <c r="AE184" i="15"/>
  <c r="V184" i="15"/>
  <c r="M184" i="15"/>
  <c r="D184" i="15"/>
  <c r="BF183" i="15"/>
  <c r="AW183" i="15"/>
  <c r="AX183" i="15" s="1"/>
  <c r="AR183" i="15"/>
  <c r="AS183" i="15" s="1"/>
  <c r="AE183" i="15"/>
  <c r="V183" i="15"/>
  <c r="M183" i="15"/>
  <c r="D183" i="15"/>
  <c r="BF182" i="15"/>
  <c r="AW182" i="15"/>
  <c r="AX182" i="15" s="1"/>
  <c r="AR182" i="15"/>
  <c r="AS182" i="15" s="1"/>
  <c r="AE182" i="15"/>
  <c r="V182" i="15"/>
  <c r="M182" i="15"/>
  <c r="D182" i="15"/>
  <c r="BF181" i="15"/>
  <c r="AW181" i="15"/>
  <c r="AX181" i="15" s="1"/>
  <c r="AR181" i="15"/>
  <c r="AS181" i="15" s="1"/>
  <c r="AE181" i="15"/>
  <c r="V181" i="15"/>
  <c r="M181" i="15"/>
  <c r="D181" i="15"/>
  <c r="BF180" i="15"/>
  <c r="AW180" i="15"/>
  <c r="AX180" i="15" s="1"/>
  <c r="AR180" i="15"/>
  <c r="AS180" i="15" s="1"/>
  <c r="AE180" i="15"/>
  <c r="V180" i="15"/>
  <c r="M180" i="15"/>
  <c r="D180" i="15"/>
  <c r="BF179" i="15"/>
  <c r="AW179" i="15"/>
  <c r="AX179" i="15" s="1"/>
  <c r="AR179" i="15"/>
  <c r="AS179" i="15" s="1"/>
  <c r="AY179" i="15" s="1"/>
  <c r="AE179" i="15"/>
  <c r="V179" i="15"/>
  <c r="M179" i="15"/>
  <c r="D179" i="15"/>
  <c r="BF178" i="15"/>
  <c r="AW178" i="15"/>
  <c r="AX178" i="15" s="1"/>
  <c r="AR178" i="15"/>
  <c r="AS178" i="15" s="1"/>
  <c r="AE178" i="15"/>
  <c r="V178" i="15"/>
  <c r="M178" i="15"/>
  <c r="D178" i="15"/>
  <c r="BF177" i="15"/>
  <c r="AW177" i="15"/>
  <c r="AX177" i="15" s="1"/>
  <c r="AR177" i="15"/>
  <c r="AS177" i="15" s="1"/>
  <c r="AE177" i="15"/>
  <c r="V177" i="15"/>
  <c r="M177" i="15"/>
  <c r="D177" i="15"/>
  <c r="BF176" i="15"/>
  <c r="AW176" i="15"/>
  <c r="AX176" i="15" s="1"/>
  <c r="AR176" i="15"/>
  <c r="AS176" i="15" s="1"/>
  <c r="AE176" i="15"/>
  <c r="V176" i="15"/>
  <c r="M176" i="15"/>
  <c r="D176" i="15"/>
  <c r="BF175" i="15"/>
  <c r="AW175" i="15"/>
  <c r="AX175" i="15" s="1"/>
  <c r="AR175" i="15"/>
  <c r="AS175" i="15" s="1"/>
  <c r="AE175" i="15"/>
  <c r="V175" i="15"/>
  <c r="M175" i="15"/>
  <c r="D175" i="15"/>
  <c r="BF174" i="15"/>
  <c r="AW174" i="15"/>
  <c r="AX174" i="15" s="1"/>
  <c r="AR174" i="15"/>
  <c r="AS174" i="15" s="1"/>
  <c r="AE174" i="15"/>
  <c r="V174" i="15"/>
  <c r="M174" i="15"/>
  <c r="D174" i="15"/>
  <c r="BF173" i="15"/>
  <c r="AW173" i="15"/>
  <c r="AX173" i="15" s="1"/>
  <c r="AR173" i="15"/>
  <c r="AS173" i="15" s="1"/>
  <c r="AE173" i="15"/>
  <c r="V173" i="15"/>
  <c r="M173" i="15"/>
  <c r="D173" i="15"/>
  <c r="BF172" i="15"/>
  <c r="AW172" i="15"/>
  <c r="AX172" i="15" s="1"/>
  <c r="AR172" i="15"/>
  <c r="AS172" i="15" s="1"/>
  <c r="AE172" i="15"/>
  <c r="V172" i="15"/>
  <c r="M172" i="15"/>
  <c r="D172" i="15"/>
  <c r="BF171" i="15"/>
  <c r="AW171" i="15"/>
  <c r="AX171" i="15" s="1"/>
  <c r="AR171" i="15"/>
  <c r="AS171" i="15" s="1"/>
  <c r="AE171" i="15"/>
  <c r="V171" i="15"/>
  <c r="M171" i="15"/>
  <c r="D171" i="15"/>
  <c r="BF170" i="15"/>
  <c r="AW170" i="15"/>
  <c r="AX170" i="15" s="1"/>
  <c r="AR170" i="15"/>
  <c r="AS170" i="15" s="1"/>
  <c r="AE170" i="15"/>
  <c r="V170" i="15"/>
  <c r="M170" i="15"/>
  <c r="D170" i="15"/>
  <c r="BF169" i="15"/>
  <c r="AW169" i="15"/>
  <c r="AX169" i="15" s="1"/>
  <c r="AR169" i="15"/>
  <c r="AS169" i="15" s="1"/>
  <c r="AE169" i="15"/>
  <c r="V169" i="15"/>
  <c r="M169" i="15"/>
  <c r="D169" i="15"/>
  <c r="BF168" i="15"/>
  <c r="AW168" i="15"/>
  <c r="AR168" i="15"/>
  <c r="AS168" i="15" s="1"/>
  <c r="AE168" i="15"/>
  <c r="V168" i="15"/>
  <c r="M168" i="15"/>
  <c r="D168" i="15"/>
  <c r="BF167" i="15"/>
  <c r="AW167" i="15"/>
  <c r="AX167" i="15" s="1"/>
  <c r="AR167" i="15"/>
  <c r="AS167" i="15" s="1"/>
  <c r="AE167" i="15"/>
  <c r="V167" i="15"/>
  <c r="M167" i="15"/>
  <c r="D167" i="15"/>
  <c r="BF166" i="15"/>
  <c r="AW166" i="15"/>
  <c r="AX166" i="15" s="1"/>
  <c r="AR166" i="15"/>
  <c r="AS166" i="15" s="1"/>
  <c r="AE166" i="15"/>
  <c r="V166" i="15"/>
  <c r="M166" i="15"/>
  <c r="D166" i="15"/>
  <c r="BF165" i="15"/>
  <c r="AW165" i="15"/>
  <c r="AX165" i="15" s="1"/>
  <c r="AR165" i="15"/>
  <c r="AS165" i="15" s="1"/>
  <c r="AE165" i="15"/>
  <c r="V165" i="15"/>
  <c r="M165" i="15"/>
  <c r="D165" i="15"/>
  <c r="BF164" i="15"/>
  <c r="AW164" i="15"/>
  <c r="AX164" i="15" s="1"/>
  <c r="AR164" i="15"/>
  <c r="AS164" i="15" s="1"/>
  <c r="AE164" i="15"/>
  <c r="V164" i="15"/>
  <c r="M164" i="15"/>
  <c r="D164" i="15"/>
  <c r="BF163" i="15"/>
  <c r="AW163" i="15"/>
  <c r="AX163" i="15" s="1"/>
  <c r="AR163" i="15"/>
  <c r="AS163" i="15" s="1"/>
  <c r="AY163" i="15" s="1"/>
  <c r="AE163" i="15"/>
  <c r="V163" i="15"/>
  <c r="M163" i="15"/>
  <c r="D163" i="15"/>
  <c r="BF162" i="15"/>
  <c r="AW162" i="15"/>
  <c r="AX162" i="15" s="1"/>
  <c r="AR162" i="15"/>
  <c r="AS162" i="15" s="1"/>
  <c r="AE162" i="15"/>
  <c r="V162" i="15"/>
  <c r="M162" i="15"/>
  <c r="D162" i="15"/>
  <c r="BF161" i="15"/>
  <c r="AW161" i="15"/>
  <c r="AX161" i="15" s="1"/>
  <c r="AR161" i="15"/>
  <c r="AS161" i="15" s="1"/>
  <c r="AE161" i="15"/>
  <c r="V161" i="15"/>
  <c r="M161" i="15"/>
  <c r="D161" i="15"/>
  <c r="BF160" i="15"/>
  <c r="AW160" i="15"/>
  <c r="AX160" i="15" s="1"/>
  <c r="AR160" i="15"/>
  <c r="AS160" i="15" s="1"/>
  <c r="AE160" i="15"/>
  <c r="V160" i="15"/>
  <c r="M160" i="15"/>
  <c r="D160" i="15"/>
  <c r="BF159" i="15"/>
  <c r="AW159" i="15"/>
  <c r="AX159" i="15" s="1"/>
  <c r="AR159" i="15"/>
  <c r="AS159" i="15" s="1"/>
  <c r="AE159" i="15"/>
  <c r="V159" i="15"/>
  <c r="M159" i="15"/>
  <c r="D159" i="15"/>
  <c r="BF158" i="15"/>
  <c r="AW158" i="15"/>
  <c r="AX158" i="15" s="1"/>
  <c r="AR158" i="15"/>
  <c r="AS158" i="15" s="1"/>
  <c r="AE158" i="15"/>
  <c r="V158" i="15"/>
  <c r="M158" i="15"/>
  <c r="D158" i="15"/>
  <c r="BF157" i="15"/>
  <c r="AW157" i="15"/>
  <c r="AX157" i="15" s="1"/>
  <c r="AR157" i="15"/>
  <c r="AS157" i="15" s="1"/>
  <c r="AE157" i="15"/>
  <c r="V157" i="15"/>
  <c r="M157" i="15"/>
  <c r="D157" i="15"/>
  <c r="BF156" i="15"/>
  <c r="AW156" i="15"/>
  <c r="AR156" i="15"/>
  <c r="AS156" i="15" s="1"/>
  <c r="AE156" i="15"/>
  <c r="V156" i="15"/>
  <c r="M156" i="15"/>
  <c r="D156" i="15"/>
  <c r="BF155" i="15"/>
  <c r="AW155" i="15"/>
  <c r="AX155" i="15" s="1"/>
  <c r="AR155" i="15"/>
  <c r="AS155" i="15" s="1"/>
  <c r="AE155" i="15"/>
  <c r="V155" i="15"/>
  <c r="M155" i="15"/>
  <c r="D155" i="15"/>
  <c r="BF154" i="15"/>
  <c r="AW154" i="15"/>
  <c r="AR154" i="15"/>
  <c r="AE154" i="15"/>
  <c r="V154" i="15"/>
  <c r="M154" i="15"/>
  <c r="D154" i="15"/>
  <c r="BM153" i="15"/>
  <c r="BL153" i="15"/>
  <c r="BK153" i="15"/>
  <c r="BJ153" i="15"/>
  <c r="BI153" i="15"/>
  <c r="BH153" i="15"/>
  <c r="BG153" i="15"/>
  <c r="BE153" i="15"/>
  <c r="AT153" i="15"/>
  <c r="AO153" i="15"/>
  <c r="C153" i="15"/>
  <c r="BM152" i="15"/>
  <c r="BL152" i="15"/>
  <c r="BK152" i="15"/>
  <c r="BJ152" i="15"/>
  <c r="BI152" i="15"/>
  <c r="BH152" i="15"/>
  <c r="BG152" i="15"/>
  <c r="BE152" i="15"/>
  <c r="BD152" i="15"/>
  <c r="BC152" i="15"/>
  <c r="BB152" i="15"/>
  <c r="BA152" i="15"/>
  <c r="AZ152" i="15"/>
  <c r="AV152" i="15"/>
  <c r="AU152" i="15"/>
  <c r="AT152" i="15"/>
  <c r="AQ152" i="15"/>
  <c r="AP152" i="15"/>
  <c r="AO152" i="15"/>
  <c r="AN152" i="15"/>
  <c r="AM152" i="15"/>
  <c r="AL152" i="15"/>
  <c r="AK152" i="15"/>
  <c r="AJ152" i="15"/>
  <c r="AI152" i="15"/>
  <c r="AH152" i="15"/>
  <c r="AG152" i="15"/>
  <c r="AF152" i="15"/>
  <c r="AD152" i="15"/>
  <c r="AC152" i="15"/>
  <c r="AB152" i="15"/>
  <c r="AA152" i="15"/>
  <c r="Z152" i="15"/>
  <c r="Y152" i="15"/>
  <c r="X152" i="15"/>
  <c r="W152" i="15"/>
  <c r="U152" i="15"/>
  <c r="T152" i="15"/>
  <c r="S152" i="15"/>
  <c r="R152" i="15"/>
  <c r="Q152" i="15"/>
  <c r="P152" i="15"/>
  <c r="O152" i="15"/>
  <c r="N152" i="15"/>
  <c r="L152" i="15"/>
  <c r="K152" i="15"/>
  <c r="J152" i="15"/>
  <c r="I152" i="15"/>
  <c r="H152" i="15"/>
  <c r="G152" i="15"/>
  <c r="F152" i="15"/>
  <c r="E152" i="15"/>
  <c r="C152" i="15"/>
  <c r="BM151" i="15"/>
  <c r="BL151" i="15"/>
  <c r="BK151" i="15"/>
  <c r="BJ151" i="15"/>
  <c r="BI151" i="15"/>
  <c r="BH151" i="15"/>
  <c r="BG151" i="15"/>
  <c r="BE151" i="15"/>
  <c r="BD151" i="15"/>
  <c r="BC151" i="15"/>
  <c r="BB151" i="15"/>
  <c r="BA151" i="15"/>
  <c r="AZ151" i="15"/>
  <c r="AV151" i="15"/>
  <c r="AU151" i="15"/>
  <c r="AT151" i="15"/>
  <c r="AQ151" i="15"/>
  <c r="AP151" i="15"/>
  <c r="AO151" i="15"/>
  <c r="AN151" i="15"/>
  <c r="AM151" i="15"/>
  <c r="AL151" i="15"/>
  <c r="AK151" i="15"/>
  <c r="AJ151" i="15"/>
  <c r="AI151" i="15"/>
  <c r="AH151" i="15"/>
  <c r="AG151" i="15"/>
  <c r="AF151" i="15"/>
  <c r="AD151" i="15"/>
  <c r="AC151" i="15"/>
  <c r="AB151" i="15"/>
  <c r="AA151" i="15"/>
  <c r="Z151" i="15"/>
  <c r="Y151" i="15"/>
  <c r="X151" i="15"/>
  <c r="W151" i="15"/>
  <c r="U151" i="15"/>
  <c r="T151" i="15"/>
  <c r="S151" i="15"/>
  <c r="R151" i="15"/>
  <c r="Q151" i="15"/>
  <c r="P151" i="15"/>
  <c r="O151" i="15"/>
  <c r="N151" i="15"/>
  <c r="L151" i="15"/>
  <c r="K151" i="15"/>
  <c r="J151" i="15"/>
  <c r="I151" i="15"/>
  <c r="H151" i="15"/>
  <c r="G151" i="15"/>
  <c r="F151" i="15"/>
  <c r="E151" i="15"/>
  <c r="C151" i="15"/>
  <c r="BM150" i="15"/>
  <c r="BL150" i="15"/>
  <c r="BK150" i="15"/>
  <c r="BJ150" i="15"/>
  <c r="BI150" i="15"/>
  <c r="BH150" i="15"/>
  <c r="BG150" i="15"/>
  <c r="BE150" i="15"/>
  <c r="BD150" i="15"/>
  <c r="BC150" i="15"/>
  <c r="BB150" i="15"/>
  <c r="BA150" i="15"/>
  <c r="AZ150" i="15"/>
  <c r="AV150" i="15"/>
  <c r="AU150" i="15"/>
  <c r="AT150" i="15"/>
  <c r="AQ150" i="15"/>
  <c r="AP150" i="15"/>
  <c r="AO150" i="15"/>
  <c r="AN150" i="15"/>
  <c r="AM150" i="15"/>
  <c r="AL150" i="15"/>
  <c r="AK150" i="15"/>
  <c r="AJ150" i="15"/>
  <c r="AI150" i="15"/>
  <c r="AH150" i="15"/>
  <c r="AG150" i="15"/>
  <c r="AF150" i="15"/>
  <c r="AD150" i="15"/>
  <c r="AC150" i="15"/>
  <c r="AB150" i="15"/>
  <c r="AA150" i="15"/>
  <c r="Z150" i="15"/>
  <c r="Y150" i="15"/>
  <c r="X150" i="15"/>
  <c r="W150" i="15"/>
  <c r="U150" i="15"/>
  <c r="T150" i="15"/>
  <c r="S150" i="15"/>
  <c r="R150" i="15"/>
  <c r="Q150" i="15"/>
  <c r="P150" i="15"/>
  <c r="O150" i="15"/>
  <c r="N150" i="15"/>
  <c r="L150" i="15"/>
  <c r="K150" i="15"/>
  <c r="J150" i="15"/>
  <c r="I150" i="15"/>
  <c r="H150" i="15"/>
  <c r="G150" i="15"/>
  <c r="F150" i="15"/>
  <c r="E150" i="15"/>
  <c r="C150" i="15"/>
  <c r="BF149" i="15"/>
  <c r="AW149" i="15"/>
  <c r="AR149" i="15"/>
  <c r="AS149" i="15" s="1"/>
  <c r="AE149" i="15"/>
  <c r="V149" i="15"/>
  <c r="M149" i="15"/>
  <c r="D149" i="15"/>
  <c r="BF148" i="15"/>
  <c r="AW148" i="15"/>
  <c r="AX148" i="15" s="1"/>
  <c r="AR148" i="15"/>
  <c r="AS148" i="15" s="1"/>
  <c r="AE148" i="15"/>
  <c r="V148" i="15"/>
  <c r="M148" i="15"/>
  <c r="D148" i="15"/>
  <c r="BF147" i="15"/>
  <c r="AW147" i="15"/>
  <c r="AX147" i="15" s="1"/>
  <c r="AR147" i="15"/>
  <c r="AS147" i="15" s="1"/>
  <c r="AE147" i="15"/>
  <c r="V147" i="15"/>
  <c r="M147" i="15"/>
  <c r="D147" i="15"/>
  <c r="BF146" i="15"/>
  <c r="AW146" i="15"/>
  <c r="AX146" i="15" s="1"/>
  <c r="AS146" i="15"/>
  <c r="AR146" i="15"/>
  <c r="AE146" i="15"/>
  <c r="V146" i="15"/>
  <c r="M146" i="15"/>
  <c r="D146" i="15"/>
  <c r="BF145" i="15"/>
  <c r="AW145" i="15"/>
  <c r="AX145" i="15" s="1"/>
  <c r="AR145" i="15"/>
  <c r="AS145" i="15" s="1"/>
  <c r="AE145" i="15"/>
  <c r="V145" i="15"/>
  <c r="M145" i="15"/>
  <c r="D145" i="15"/>
  <c r="BF144" i="15"/>
  <c r="AW144" i="15"/>
  <c r="AX144" i="15" s="1"/>
  <c r="AR144" i="15"/>
  <c r="AS144" i="15" s="1"/>
  <c r="AE144" i="15"/>
  <c r="V144" i="15"/>
  <c r="M144" i="15"/>
  <c r="D144" i="15"/>
  <c r="BF143" i="15"/>
  <c r="AW143" i="15"/>
  <c r="AX143" i="15" s="1"/>
  <c r="AR143" i="15"/>
  <c r="AS143" i="15" s="1"/>
  <c r="AE143" i="15"/>
  <c r="V143" i="15"/>
  <c r="M143" i="15"/>
  <c r="D143" i="15"/>
  <c r="BF142" i="15"/>
  <c r="AW142" i="15"/>
  <c r="AX142" i="15" s="1"/>
  <c r="AR142" i="15"/>
  <c r="AS142" i="15" s="1"/>
  <c r="AE142" i="15"/>
  <c r="V142" i="15"/>
  <c r="M142" i="15"/>
  <c r="D142" i="15"/>
  <c r="BF141" i="15"/>
  <c r="AW141" i="15"/>
  <c r="AX141" i="15" s="1"/>
  <c r="AR141" i="15"/>
  <c r="AS141" i="15" s="1"/>
  <c r="AE141" i="15"/>
  <c r="V141" i="15"/>
  <c r="M141" i="15"/>
  <c r="D141" i="15"/>
  <c r="BF140" i="15"/>
  <c r="AW140" i="15"/>
  <c r="AX140" i="15" s="1"/>
  <c r="AR140" i="15"/>
  <c r="AS140" i="15" s="1"/>
  <c r="AE140" i="15"/>
  <c r="V140" i="15"/>
  <c r="M140" i="15"/>
  <c r="D140" i="15"/>
  <c r="BF139" i="15"/>
  <c r="AW139" i="15"/>
  <c r="AX139" i="15" s="1"/>
  <c r="AR139" i="15"/>
  <c r="AS139" i="15" s="1"/>
  <c r="AE139" i="15"/>
  <c r="V139" i="15"/>
  <c r="M139" i="15"/>
  <c r="D139" i="15"/>
  <c r="BF138" i="15"/>
  <c r="AW138" i="15"/>
  <c r="AX138" i="15" s="1"/>
  <c r="AR138" i="15"/>
  <c r="AS138" i="15" s="1"/>
  <c r="AE138" i="15"/>
  <c r="V138" i="15"/>
  <c r="M138" i="15"/>
  <c r="D138" i="15"/>
  <c r="BF137" i="15"/>
  <c r="AW137" i="15"/>
  <c r="AX137" i="15" s="1"/>
  <c r="AR137" i="15"/>
  <c r="AS137" i="15" s="1"/>
  <c r="AE137" i="15"/>
  <c r="V137" i="15"/>
  <c r="M137" i="15"/>
  <c r="D137" i="15"/>
  <c r="BF136" i="15"/>
  <c r="AW136" i="15"/>
  <c r="AX136" i="15" s="1"/>
  <c r="AR136" i="15"/>
  <c r="AS136" i="15" s="1"/>
  <c r="AE136" i="15"/>
  <c r="V136" i="15"/>
  <c r="M136" i="15"/>
  <c r="D136" i="15"/>
  <c r="BF135" i="15"/>
  <c r="AW135" i="15"/>
  <c r="AX135" i="15" s="1"/>
  <c r="AR135" i="15"/>
  <c r="AS135" i="15" s="1"/>
  <c r="AE135" i="15"/>
  <c r="V135" i="15"/>
  <c r="M135" i="15"/>
  <c r="D135" i="15"/>
  <c r="BF134" i="15"/>
  <c r="AW134" i="15"/>
  <c r="AX134" i="15" s="1"/>
  <c r="AR134" i="15"/>
  <c r="AS134" i="15" s="1"/>
  <c r="AE134" i="15"/>
  <c r="V134" i="15"/>
  <c r="M134" i="15"/>
  <c r="D134" i="15"/>
  <c r="BF133" i="15"/>
  <c r="AW133" i="15"/>
  <c r="AX133" i="15" s="1"/>
  <c r="AR133" i="15"/>
  <c r="AS133" i="15" s="1"/>
  <c r="AE133" i="15"/>
  <c r="V133" i="15"/>
  <c r="M133" i="15"/>
  <c r="D133" i="15"/>
  <c r="BF132" i="15"/>
  <c r="AW132" i="15"/>
  <c r="AX132" i="15" s="1"/>
  <c r="AR132" i="15"/>
  <c r="AS132" i="15" s="1"/>
  <c r="AE132" i="15"/>
  <c r="V132" i="15"/>
  <c r="M132" i="15"/>
  <c r="D132" i="15"/>
  <c r="BF131" i="15"/>
  <c r="AW131" i="15"/>
  <c r="AX131" i="15" s="1"/>
  <c r="AR131" i="15"/>
  <c r="AS131" i="15" s="1"/>
  <c r="AE131" i="15"/>
  <c r="V131" i="15"/>
  <c r="M131" i="15"/>
  <c r="D131" i="15"/>
  <c r="BF130" i="15"/>
  <c r="AW130" i="15"/>
  <c r="AX130" i="15" s="1"/>
  <c r="AS130" i="15"/>
  <c r="AR130" i="15"/>
  <c r="AE130" i="15"/>
  <c r="V130" i="15"/>
  <c r="M130" i="15"/>
  <c r="D130" i="15"/>
  <c r="BF129" i="15"/>
  <c r="AW129" i="15"/>
  <c r="AX129" i="15" s="1"/>
  <c r="AR129" i="15"/>
  <c r="AS129" i="15" s="1"/>
  <c r="AE129" i="15"/>
  <c r="V129" i="15"/>
  <c r="M129" i="15"/>
  <c r="D129" i="15"/>
  <c r="BF128" i="15"/>
  <c r="AW128" i="15"/>
  <c r="AX128" i="15" s="1"/>
  <c r="AR128" i="15"/>
  <c r="AS128" i="15" s="1"/>
  <c r="AE128" i="15"/>
  <c r="V128" i="15"/>
  <c r="M128" i="15"/>
  <c r="D128" i="15"/>
  <c r="BF127" i="15"/>
  <c r="AW127" i="15"/>
  <c r="AX127" i="15" s="1"/>
  <c r="AR127" i="15"/>
  <c r="AS127" i="15" s="1"/>
  <c r="AE127" i="15"/>
  <c r="V127" i="15"/>
  <c r="M127" i="15"/>
  <c r="D127" i="15"/>
  <c r="BF126" i="15"/>
  <c r="AW126" i="15"/>
  <c r="AX126" i="15" s="1"/>
  <c r="AR126" i="15"/>
  <c r="AS126" i="15" s="1"/>
  <c r="AE126" i="15"/>
  <c r="V126" i="15"/>
  <c r="M126" i="15"/>
  <c r="D126" i="15"/>
  <c r="BF125" i="15"/>
  <c r="AW125" i="15"/>
  <c r="AX125" i="15" s="1"/>
  <c r="AR125" i="15"/>
  <c r="AS125" i="15" s="1"/>
  <c r="AE125" i="15"/>
  <c r="V125" i="15"/>
  <c r="M125" i="15"/>
  <c r="D125" i="15"/>
  <c r="BF124" i="15"/>
  <c r="AW124" i="15"/>
  <c r="AX124" i="15" s="1"/>
  <c r="AR124" i="15"/>
  <c r="AS124" i="15" s="1"/>
  <c r="AE124" i="15"/>
  <c r="V124" i="15"/>
  <c r="M124" i="15"/>
  <c r="D124" i="15"/>
  <c r="BF123" i="15"/>
  <c r="AW123" i="15"/>
  <c r="AX123" i="15" s="1"/>
  <c r="AR123" i="15"/>
  <c r="AS123" i="15" s="1"/>
  <c r="AE123" i="15"/>
  <c r="V123" i="15"/>
  <c r="M123" i="15"/>
  <c r="D123" i="15"/>
  <c r="BF122" i="15"/>
  <c r="AW122" i="15"/>
  <c r="AX122" i="15" s="1"/>
  <c r="AR122" i="15"/>
  <c r="AS122" i="15" s="1"/>
  <c r="AE122" i="15"/>
  <c r="V122" i="15"/>
  <c r="M122" i="15"/>
  <c r="D122" i="15"/>
  <c r="BF121" i="15"/>
  <c r="AW121" i="15"/>
  <c r="AX121" i="15" s="1"/>
  <c r="AR121" i="15"/>
  <c r="AE121" i="15"/>
  <c r="V121" i="15"/>
  <c r="M121" i="15"/>
  <c r="D121" i="15"/>
  <c r="BF120" i="15"/>
  <c r="AW120" i="15"/>
  <c r="AR120" i="15"/>
  <c r="AE120" i="15"/>
  <c r="V120" i="15"/>
  <c r="M120" i="15"/>
  <c r="D120" i="15"/>
  <c r="BM119" i="15"/>
  <c r="BL119" i="15"/>
  <c r="BK119" i="15"/>
  <c r="BJ119" i="15"/>
  <c r="BI119" i="15"/>
  <c r="BH119" i="15"/>
  <c r="BG119" i="15"/>
  <c r="BE119" i="15"/>
  <c r="AT119" i="15"/>
  <c r="AO119" i="15"/>
  <c r="C119" i="15"/>
  <c r="BM118" i="15"/>
  <c r="BL118" i="15"/>
  <c r="BK118" i="15"/>
  <c r="BJ118" i="15"/>
  <c r="BI118" i="15"/>
  <c r="BH118" i="15"/>
  <c r="BG118" i="15"/>
  <c r="BE118" i="15"/>
  <c r="BD118" i="15"/>
  <c r="BC118" i="15"/>
  <c r="BB118" i="15"/>
  <c r="BA118" i="15"/>
  <c r="AZ118" i="15"/>
  <c r="AV118" i="15"/>
  <c r="AU118" i="15"/>
  <c r="AT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D118" i="15"/>
  <c r="AC118" i="15"/>
  <c r="AB118" i="15"/>
  <c r="AA118" i="15"/>
  <c r="Z118" i="15"/>
  <c r="Y118" i="15"/>
  <c r="X118" i="15"/>
  <c r="W118" i="15"/>
  <c r="U118" i="15"/>
  <c r="T118" i="15"/>
  <c r="S118" i="15"/>
  <c r="R118" i="15"/>
  <c r="Q118" i="15"/>
  <c r="P118" i="15"/>
  <c r="O118" i="15"/>
  <c r="N118" i="15"/>
  <c r="L118" i="15"/>
  <c r="K118" i="15"/>
  <c r="J118" i="15"/>
  <c r="I118" i="15"/>
  <c r="H118" i="15"/>
  <c r="G118" i="15"/>
  <c r="F118" i="15"/>
  <c r="E118" i="15"/>
  <c r="D118" i="15"/>
  <c r="C118" i="15"/>
  <c r="BM117" i="15"/>
  <c r="BL117" i="15"/>
  <c r="BK117" i="15"/>
  <c r="BJ117" i="15"/>
  <c r="BI117" i="15"/>
  <c r="BH117" i="15"/>
  <c r="BG117" i="15"/>
  <c r="BE117" i="15"/>
  <c r="BD117" i="15"/>
  <c r="BC117" i="15"/>
  <c r="BB117" i="15"/>
  <c r="BA117" i="15"/>
  <c r="AZ117" i="15"/>
  <c r="AV117" i="15"/>
  <c r="AU117" i="15"/>
  <c r="AT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D117" i="15"/>
  <c r="AC117" i="15"/>
  <c r="AB117" i="15"/>
  <c r="AA117" i="15"/>
  <c r="Z117" i="15"/>
  <c r="Y117" i="15"/>
  <c r="X117" i="15"/>
  <c r="W117" i="15"/>
  <c r="U117" i="15"/>
  <c r="T117" i="15"/>
  <c r="S117" i="15"/>
  <c r="R117" i="15"/>
  <c r="Q117" i="15"/>
  <c r="P117" i="15"/>
  <c r="O117" i="15"/>
  <c r="N117" i="15"/>
  <c r="L117" i="15"/>
  <c r="K117" i="15"/>
  <c r="J117" i="15"/>
  <c r="I117" i="15"/>
  <c r="H117" i="15"/>
  <c r="G117" i="15"/>
  <c r="F117" i="15"/>
  <c r="E117" i="15"/>
  <c r="D117" i="15"/>
  <c r="C117" i="15"/>
  <c r="BM116" i="15"/>
  <c r="BL116" i="15"/>
  <c r="BK116" i="15"/>
  <c r="BJ116" i="15"/>
  <c r="BI116" i="15"/>
  <c r="BH116" i="15"/>
  <c r="BG116" i="15"/>
  <c r="BE116" i="15"/>
  <c r="BD116" i="15"/>
  <c r="BC116" i="15"/>
  <c r="BB116" i="15"/>
  <c r="BA116" i="15"/>
  <c r="AZ116" i="15"/>
  <c r="AV116" i="15"/>
  <c r="AU116" i="15"/>
  <c r="AT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D116" i="15"/>
  <c r="AC116" i="15"/>
  <c r="AB116" i="15"/>
  <c r="AA116" i="15"/>
  <c r="Z116" i="15"/>
  <c r="Y116" i="15"/>
  <c r="X116" i="15"/>
  <c r="W116" i="15"/>
  <c r="U116" i="15"/>
  <c r="T116" i="15"/>
  <c r="S116" i="15"/>
  <c r="R116" i="15"/>
  <c r="Q116" i="15"/>
  <c r="P116" i="15"/>
  <c r="O116" i="15"/>
  <c r="N116" i="15"/>
  <c r="L116" i="15"/>
  <c r="K116" i="15"/>
  <c r="J116" i="15"/>
  <c r="I116" i="15"/>
  <c r="H116" i="15"/>
  <c r="G116" i="15"/>
  <c r="F116" i="15"/>
  <c r="E116" i="15"/>
  <c r="D116" i="15"/>
  <c r="C116" i="15"/>
  <c r="BF115" i="15"/>
  <c r="AW115" i="15"/>
  <c r="AX115" i="15" s="1"/>
  <c r="AR115" i="15"/>
  <c r="AS115" i="15" s="1"/>
  <c r="AE115" i="15"/>
  <c r="V115" i="15"/>
  <c r="M115" i="15"/>
  <c r="BF114" i="15"/>
  <c r="AW114" i="15"/>
  <c r="AX114" i="15" s="1"/>
  <c r="AR114" i="15"/>
  <c r="AS114" i="15" s="1"/>
  <c r="AE114" i="15"/>
  <c r="V114" i="15"/>
  <c r="M114" i="15"/>
  <c r="BF113" i="15"/>
  <c r="AW113" i="15"/>
  <c r="AR113" i="15"/>
  <c r="AS113" i="15" s="1"/>
  <c r="AE113" i="15"/>
  <c r="V113" i="15"/>
  <c r="M113" i="15"/>
  <c r="BF112" i="15"/>
  <c r="AW112" i="15"/>
  <c r="AR112" i="15"/>
  <c r="AS112" i="15" s="1"/>
  <c r="AE112" i="15"/>
  <c r="V112" i="15"/>
  <c r="M112" i="15"/>
  <c r="BF111" i="15"/>
  <c r="AW111" i="15"/>
  <c r="AR111" i="15"/>
  <c r="AS111" i="15" s="1"/>
  <c r="AE111" i="15"/>
  <c r="V111" i="15"/>
  <c r="M111" i="15"/>
  <c r="BF110" i="15"/>
  <c r="AW110" i="15"/>
  <c r="AR110" i="15"/>
  <c r="AS110" i="15" s="1"/>
  <c r="AE110" i="15"/>
  <c r="V110" i="15"/>
  <c r="M110" i="15"/>
  <c r="BF109" i="15"/>
  <c r="AW109" i="15"/>
  <c r="AX109" i="15" s="1"/>
  <c r="AR109" i="15"/>
  <c r="AE109" i="15"/>
  <c r="V109" i="15"/>
  <c r="M109" i="15"/>
  <c r="BF108" i="15"/>
  <c r="AW108" i="15"/>
  <c r="AX108" i="15" s="1"/>
  <c r="AR108" i="15"/>
  <c r="AS108" i="15" s="1"/>
  <c r="AE108" i="15"/>
  <c r="V108" i="15"/>
  <c r="M108" i="15"/>
  <c r="BF107" i="15"/>
  <c r="AW107" i="15"/>
  <c r="AX107" i="15" s="1"/>
  <c r="AR107" i="15"/>
  <c r="AS107" i="15" s="1"/>
  <c r="AE107" i="15"/>
  <c r="V107" i="15"/>
  <c r="M107" i="15"/>
  <c r="BF106" i="15"/>
  <c r="AW106" i="15"/>
  <c r="AX106" i="15" s="1"/>
  <c r="AR106" i="15"/>
  <c r="AS106" i="15" s="1"/>
  <c r="AE106" i="15"/>
  <c r="V106" i="15"/>
  <c r="M106" i="15"/>
  <c r="BF105" i="15"/>
  <c r="AW105" i="15"/>
  <c r="AX105" i="15" s="1"/>
  <c r="AR105" i="15"/>
  <c r="AS105" i="15" s="1"/>
  <c r="AE105" i="15"/>
  <c r="V105" i="15"/>
  <c r="M105" i="15"/>
  <c r="BF104" i="15"/>
  <c r="AW104" i="15"/>
  <c r="AX104" i="15" s="1"/>
  <c r="AR104" i="15"/>
  <c r="AS104" i="15" s="1"/>
  <c r="AE104" i="15"/>
  <c r="V104" i="15"/>
  <c r="M104" i="15"/>
  <c r="BF103" i="15"/>
  <c r="AW103" i="15"/>
  <c r="AR103" i="15"/>
  <c r="AS103" i="15" s="1"/>
  <c r="AE103" i="15"/>
  <c r="V103" i="15"/>
  <c r="M103" i="15"/>
  <c r="BF102" i="15"/>
  <c r="AW102" i="15"/>
  <c r="AR102" i="15"/>
  <c r="AS102" i="15" s="1"/>
  <c r="AE102" i="15"/>
  <c r="V102" i="15"/>
  <c r="M102" i="15"/>
  <c r="BF101" i="15"/>
  <c r="AX101" i="15"/>
  <c r="AW101" i="15"/>
  <c r="AR101" i="15"/>
  <c r="AS101" i="15" s="1"/>
  <c r="AE101" i="15"/>
  <c r="V101" i="15"/>
  <c r="M101" i="15"/>
  <c r="BF100" i="15"/>
  <c r="AW100" i="15"/>
  <c r="AX100" i="15" s="1"/>
  <c r="AR100" i="15"/>
  <c r="AS100" i="15" s="1"/>
  <c r="AE100" i="15"/>
  <c r="V100" i="15"/>
  <c r="M100" i="15"/>
  <c r="BF99" i="15"/>
  <c r="AW99" i="15"/>
  <c r="AX99" i="15" s="1"/>
  <c r="AR99" i="15"/>
  <c r="AS99" i="15" s="1"/>
  <c r="AE99" i="15"/>
  <c r="V99" i="15"/>
  <c r="M99" i="15"/>
  <c r="BF98" i="15"/>
  <c r="AW98" i="15"/>
  <c r="AX98" i="15" s="1"/>
  <c r="AR98" i="15"/>
  <c r="AS98" i="15" s="1"/>
  <c r="AE98" i="15"/>
  <c r="V98" i="15"/>
  <c r="M98" i="15"/>
  <c r="BF97" i="15"/>
  <c r="AW97" i="15"/>
  <c r="AX97" i="15" s="1"/>
  <c r="AR97" i="15"/>
  <c r="AE97" i="15"/>
  <c r="V97" i="15"/>
  <c r="M97" i="15"/>
  <c r="BF96" i="15"/>
  <c r="AW96" i="15"/>
  <c r="AX96" i="15" s="1"/>
  <c r="AR96" i="15"/>
  <c r="AS96" i="15" s="1"/>
  <c r="AE96" i="15"/>
  <c r="V96" i="15"/>
  <c r="M96" i="15"/>
  <c r="BF95" i="15"/>
  <c r="AW95" i="15"/>
  <c r="AR95" i="15"/>
  <c r="AS95" i="15" s="1"/>
  <c r="AE95" i="15"/>
  <c r="V95" i="15"/>
  <c r="M95" i="15"/>
  <c r="BF94" i="15"/>
  <c r="AW94" i="15"/>
  <c r="AX94" i="15" s="1"/>
  <c r="AR94" i="15"/>
  <c r="AS94" i="15" s="1"/>
  <c r="AE94" i="15"/>
  <c r="V94" i="15"/>
  <c r="M94" i="15"/>
  <c r="BF93" i="15"/>
  <c r="AW93" i="15"/>
  <c r="AX93" i="15" s="1"/>
  <c r="AR93" i="15"/>
  <c r="AS93" i="15" s="1"/>
  <c r="AE93" i="15"/>
  <c r="V93" i="15"/>
  <c r="M93" i="15"/>
  <c r="BF92" i="15"/>
  <c r="AW92" i="15"/>
  <c r="AX92" i="15" s="1"/>
  <c r="AR92" i="15"/>
  <c r="AS92" i="15" s="1"/>
  <c r="AE92" i="15"/>
  <c r="V92" i="15"/>
  <c r="M92" i="15"/>
  <c r="BF91" i="15"/>
  <c r="AW91" i="15"/>
  <c r="AX91" i="15" s="1"/>
  <c r="AR91" i="15"/>
  <c r="AS91" i="15" s="1"/>
  <c r="AE91" i="15"/>
  <c r="V91" i="15"/>
  <c r="M91" i="15"/>
  <c r="BF90" i="15"/>
  <c r="AW90" i="15"/>
  <c r="AX90" i="15" s="1"/>
  <c r="AR90" i="15"/>
  <c r="AS90" i="15" s="1"/>
  <c r="AE90" i="15"/>
  <c r="V90" i="15"/>
  <c r="M90" i="15"/>
  <c r="BF89" i="15"/>
  <c r="AW89" i="15"/>
  <c r="AX89" i="15" s="1"/>
  <c r="AR89" i="15"/>
  <c r="AS89" i="15" s="1"/>
  <c r="AE89" i="15"/>
  <c r="V89" i="15"/>
  <c r="M89" i="15"/>
  <c r="BF88" i="15"/>
  <c r="AW88" i="15"/>
  <c r="AX88" i="15" s="1"/>
  <c r="AR88" i="15"/>
  <c r="AS88" i="15" s="1"/>
  <c r="AE88" i="15"/>
  <c r="V88" i="15"/>
  <c r="M88" i="15"/>
  <c r="BF87" i="15"/>
  <c r="AW87" i="15"/>
  <c r="AR87" i="15"/>
  <c r="AS87" i="15" s="1"/>
  <c r="AE87" i="15"/>
  <c r="V87" i="15"/>
  <c r="M87" i="15"/>
  <c r="BF86" i="15"/>
  <c r="AW86" i="15"/>
  <c r="AR86" i="15"/>
  <c r="AS86" i="15" s="1"/>
  <c r="AE86" i="15"/>
  <c r="V86" i="15"/>
  <c r="M86" i="15"/>
  <c r="BF85" i="15"/>
  <c r="AW85" i="15"/>
  <c r="AX85" i="15" s="1"/>
  <c r="AR85" i="15"/>
  <c r="AS85" i="15" s="1"/>
  <c r="AE85" i="15"/>
  <c r="V85" i="15"/>
  <c r="M85" i="15"/>
  <c r="BM84" i="15"/>
  <c r="BL84" i="15"/>
  <c r="BK84" i="15"/>
  <c r="BJ84" i="15"/>
  <c r="BI84" i="15"/>
  <c r="BH84" i="15"/>
  <c r="BG84" i="15"/>
  <c r="BE84" i="15"/>
  <c r="AT84" i="15"/>
  <c r="AO84" i="15"/>
  <c r="C84" i="15"/>
  <c r="BM83" i="15"/>
  <c r="BL83" i="15"/>
  <c r="BK83" i="15"/>
  <c r="BJ83" i="15"/>
  <c r="BJ8" i="15" s="1"/>
  <c r="BI83" i="15"/>
  <c r="BH83" i="15"/>
  <c r="BG83" i="15"/>
  <c r="BE83" i="15"/>
  <c r="BD83" i="15"/>
  <c r="BC83" i="15"/>
  <c r="BB83" i="15"/>
  <c r="BA83" i="15"/>
  <c r="AZ83" i="15"/>
  <c r="AV83" i="15"/>
  <c r="AU83" i="15"/>
  <c r="AT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D83" i="15"/>
  <c r="AC83" i="15"/>
  <c r="AB83" i="15"/>
  <c r="AA83" i="15"/>
  <c r="Z83" i="15"/>
  <c r="Y83" i="15"/>
  <c r="X83" i="15"/>
  <c r="W83" i="15"/>
  <c r="U83" i="15"/>
  <c r="T83" i="15"/>
  <c r="S83" i="15"/>
  <c r="R83" i="15"/>
  <c r="Q83" i="15"/>
  <c r="P83" i="15"/>
  <c r="O83" i="15"/>
  <c r="N83" i="15"/>
  <c r="L83" i="15"/>
  <c r="K83" i="15"/>
  <c r="J83" i="15"/>
  <c r="I83" i="15"/>
  <c r="H83" i="15"/>
  <c r="G83" i="15"/>
  <c r="F83" i="15"/>
  <c r="E83" i="15"/>
  <c r="C83" i="15"/>
  <c r="BM82" i="15"/>
  <c r="BL82" i="15"/>
  <c r="BK82" i="15"/>
  <c r="BJ82" i="15"/>
  <c r="BI82" i="15"/>
  <c r="BH82" i="15"/>
  <c r="BG82" i="15"/>
  <c r="BE82" i="15"/>
  <c r="BD82" i="15"/>
  <c r="BC82" i="15"/>
  <c r="BB82" i="15"/>
  <c r="BA82" i="15"/>
  <c r="AZ82" i="15"/>
  <c r="AV82" i="15"/>
  <c r="AU82" i="15"/>
  <c r="AT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D82" i="15"/>
  <c r="AC82" i="15"/>
  <c r="AB82" i="15"/>
  <c r="AA82" i="15"/>
  <c r="Z82" i="15"/>
  <c r="Y82" i="15"/>
  <c r="X82" i="15"/>
  <c r="W82" i="15"/>
  <c r="U82" i="15"/>
  <c r="T82" i="15"/>
  <c r="S82" i="15"/>
  <c r="R82" i="15"/>
  <c r="Q82" i="15"/>
  <c r="P82" i="15"/>
  <c r="O82" i="15"/>
  <c r="N82" i="15"/>
  <c r="L82" i="15"/>
  <c r="K82" i="15"/>
  <c r="J82" i="15"/>
  <c r="I82" i="15"/>
  <c r="H82" i="15"/>
  <c r="G82" i="15"/>
  <c r="F82" i="15"/>
  <c r="E82" i="15"/>
  <c r="C82" i="15"/>
  <c r="BM81" i="15"/>
  <c r="BL81" i="15"/>
  <c r="BK81" i="15"/>
  <c r="BJ81" i="15"/>
  <c r="BI81" i="15"/>
  <c r="BH81" i="15"/>
  <c r="BG81" i="15"/>
  <c r="BE81" i="15"/>
  <c r="BD81" i="15"/>
  <c r="BC81" i="15"/>
  <c r="BB81" i="15"/>
  <c r="BA81" i="15"/>
  <c r="AZ81" i="15"/>
  <c r="AV81" i="15"/>
  <c r="AU81" i="15"/>
  <c r="AT81" i="15"/>
  <c r="AQ81" i="15"/>
  <c r="AP81" i="15"/>
  <c r="AO81" i="15"/>
  <c r="AN81" i="15"/>
  <c r="AM81" i="15"/>
  <c r="AL81" i="15"/>
  <c r="AK81" i="15"/>
  <c r="AJ81" i="15"/>
  <c r="AI81" i="15"/>
  <c r="AH81" i="15"/>
  <c r="AG81" i="15"/>
  <c r="AG8" i="15" s="1"/>
  <c r="AF81" i="15"/>
  <c r="AD81" i="15"/>
  <c r="AC81" i="15"/>
  <c r="AB81" i="15"/>
  <c r="AA81" i="15"/>
  <c r="Z81" i="15"/>
  <c r="Y81" i="15"/>
  <c r="X81" i="15"/>
  <c r="W81" i="15"/>
  <c r="U81" i="15"/>
  <c r="T81" i="15"/>
  <c r="S81" i="15"/>
  <c r="R81" i="15"/>
  <c r="Q81" i="15"/>
  <c r="P81" i="15"/>
  <c r="O81" i="15"/>
  <c r="N81" i="15"/>
  <c r="L81" i="15"/>
  <c r="K81" i="15"/>
  <c r="J81" i="15"/>
  <c r="I81" i="15"/>
  <c r="H81" i="15"/>
  <c r="G81" i="15"/>
  <c r="F81" i="15"/>
  <c r="E81" i="15"/>
  <c r="C81" i="15"/>
  <c r="BF80" i="15"/>
  <c r="AW80" i="15"/>
  <c r="AX80" i="15" s="1"/>
  <c r="AR80" i="15"/>
  <c r="AS80" i="15" s="1"/>
  <c r="AE80" i="15"/>
  <c r="V80" i="15"/>
  <c r="M80" i="15"/>
  <c r="D80" i="15"/>
  <c r="A80" i="15"/>
  <c r="BF79" i="15"/>
  <c r="AW79" i="15"/>
  <c r="AX79" i="15" s="1"/>
  <c r="AR79" i="15"/>
  <c r="AS79" i="15" s="1"/>
  <c r="AE79" i="15"/>
  <c r="V79" i="15"/>
  <c r="M79" i="15"/>
  <c r="D79" i="15"/>
  <c r="BF78" i="15"/>
  <c r="AW78" i="15"/>
  <c r="AX78" i="15" s="1"/>
  <c r="AR78" i="15"/>
  <c r="AS78" i="15" s="1"/>
  <c r="AE78" i="15"/>
  <c r="V78" i="15"/>
  <c r="M78" i="15"/>
  <c r="D78" i="15"/>
  <c r="BF77" i="15"/>
  <c r="AW77" i="15"/>
  <c r="AX77" i="15" s="1"/>
  <c r="AR77" i="15"/>
  <c r="AS77" i="15" s="1"/>
  <c r="AE77" i="15"/>
  <c r="V77" i="15"/>
  <c r="M77" i="15"/>
  <c r="D77" i="15"/>
  <c r="BF76" i="15"/>
  <c r="AX76" i="15"/>
  <c r="AW76" i="15"/>
  <c r="AR76" i="15"/>
  <c r="AS76" i="15" s="1"/>
  <c r="AE76" i="15"/>
  <c r="V76" i="15"/>
  <c r="M76" i="15"/>
  <c r="D76" i="15"/>
  <c r="BF75" i="15"/>
  <c r="AW75" i="15"/>
  <c r="AX75" i="15" s="1"/>
  <c r="AR75" i="15"/>
  <c r="AS75" i="15" s="1"/>
  <c r="AE75" i="15"/>
  <c r="V75" i="15"/>
  <c r="M75" i="15"/>
  <c r="D75" i="15"/>
  <c r="BF74" i="15"/>
  <c r="AW74" i="15"/>
  <c r="AX74" i="15" s="1"/>
  <c r="AR74" i="15"/>
  <c r="AS74" i="15" s="1"/>
  <c r="AE74" i="15"/>
  <c r="V74" i="15"/>
  <c r="M74" i="15"/>
  <c r="D74" i="15"/>
  <c r="BF73" i="15"/>
  <c r="AW73" i="15"/>
  <c r="AX73" i="15" s="1"/>
  <c r="AR73" i="15"/>
  <c r="AS73" i="15" s="1"/>
  <c r="AE73" i="15"/>
  <c r="V73" i="15"/>
  <c r="M73" i="15"/>
  <c r="D73" i="15"/>
  <c r="BF72" i="15"/>
  <c r="AW72" i="15"/>
  <c r="AX72" i="15" s="1"/>
  <c r="AR72" i="15"/>
  <c r="AS72" i="15" s="1"/>
  <c r="AE72" i="15"/>
  <c r="V72" i="15"/>
  <c r="M72" i="15"/>
  <c r="D72" i="15"/>
  <c r="BF71" i="15"/>
  <c r="AW71" i="15"/>
  <c r="AX71" i="15" s="1"/>
  <c r="AR71" i="15"/>
  <c r="AS71" i="15" s="1"/>
  <c r="AE71" i="15"/>
  <c r="V71" i="15"/>
  <c r="M71" i="15"/>
  <c r="D71" i="15"/>
  <c r="BF70" i="15"/>
  <c r="AW70" i="15"/>
  <c r="AX70" i="15" s="1"/>
  <c r="AR70" i="15"/>
  <c r="AS70" i="15" s="1"/>
  <c r="AE70" i="15"/>
  <c r="V70" i="15"/>
  <c r="M70" i="15"/>
  <c r="D70" i="15"/>
  <c r="BF69" i="15"/>
  <c r="AW69" i="15"/>
  <c r="AX69" i="15" s="1"/>
  <c r="AR69" i="15"/>
  <c r="AS69" i="15" s="1"/>
  <c r="AE69" i="15"/>
  <c r="V69" i="15"/>
  <c r="M69" i="15"/>
  <c r="D69" i="15"/>
  <c r="BF68" i="15"/>
  <c r="AW68" i="15"/>
  <c r="AX68" i="15" s="1"/>
  <c r="AR68" i="15"/>
  <c r="AS68" i="15" s="1"/>
  <c r="AE68" i="15"/>
  <c r="V68" i="15"/>
  <c r="M68" i="15"/>
  <c r="D68" i="15"/>
  <c r="BF67" i="15"/>
  <c r="AW67" i="15"/>
  <c r="AX67" i="15" s="1"/>
  <c r="AR67" i="15"/>
  <c r="AS67" i="15" s="1"/>
  <c r="AE67" i="15"/>
  <c r="V67" i="15"/>
  <c r="M67" i="15"/>
  <c r="D67" i="15"/>
  <c r="BF66" i="15"/>
  <c r="AW66" i="15"/>
  <c r="AX66" i="15" s="1"/>
  <c r="AR66" i="15"/>
  <c r="AS66" i="15" s="1"/>
  <c r="AE66" i="15"/>
  <c r="V66" i="15"/>
  <c r="M66" i="15"/>
  <c r="D66" i="15"/>
  <c r="BF65" i="15"/>
  <c r="AW65" i="15"/>
  <c r="AX65" i="15" s="1"/>
  <c r="AR65" i="15"/>
  <c r="AS65" i="15" s="1"/>
  <c r="AE65" i="15"/>
  <c r="V65" i="15"/>
  <c r="M65" i="15"/>
  <c r="D65" i="15"/>
  <c r="BF64" i="15"/>
  <c r="AW64" i="15"/>
  <c r="AX64" i="15" s="1"/>
  <c r="AR64" i="15"/>
  <c r="AS64" i="15" s="1"/>
  <c r="AE64" i="15"/>
  <c r="V64" i="15"/>
  <c r="M64" i="15"/>
  <c r="D64" i="15"/>
  <c r="BF63" i="15"/>
  <c r="AW63" i="15"/>
  <c r="AX63" i="15" s="1"/>
  <c r="AR63" i="15"/>
  <c r="AS63" i="15" s="1"/>
  <c r="AE63" i="15"/>
  <c r="V63" i="15"/>
  <c r="M63" i="15"/>
  <c r="D63" i="15"/>
  <c r="BF62" i="15"/>
  <c r="AW62" i="15"/>
  <c r="AX62" i="15" s="1"/>
  <c r="AR62" i="15"/>
  <c r="AS62" i="15" s="1"/>
  <c r="AE62" i="15"/>
  <c r="V62" i="15"/>
  <c r="M62" i="15"/>
  <c r="D62" i="15"/>
  <c r="BF61" i="15"/>
  <c r="AW61" i="15"/>
  <c r="AX61" i="15" s="1"/>
  <c r="AR61" i="15"/>
  <c r="AS61" i="15" s="1"/>
  <c r="AE61" i="15"/>
  <c r="V61" i="15"/>
  <c r="M61" i="15"/>
  <c r="D61" i="15"/>
  <c r="BF60" i="15"/>
  <c r="AW60" i="15"/>
  <c r="AX60" i="15" s="1"/>
  <c r="AR60" i="15"/>
  <c r="AS60" i="15" s="1"/>
  <c r="AE60" i="15"/>
  <c r="V60" i="15"/>
  <c r="M60" i="15"/>
  <c r="D60" i="15"/>
  <c r="BF59" i="15"/>
  <c r="AW59" i="15"/>
  <c r="AX59" i="15" s="1"/>
  <c r="AR59" i="15"/>
  <c r="AS59" i="15" s="1"/>
  <c r="AE59" i="15"/>
  <c r="V59" i="15"/>
  <c r="M59" i="15"/>
  <c r="D59" i="15"/>
  <c r="BF58" i="15"/>
  <c r="AW58" i="15"/>
  <c r="AX58" i="15" s="1"/>
  <c r="AR58" i="15"/>
  <c r="AS58" i="15" s="1"/>
  <c r="AE58" i="15"/>
  <c r="V58" i="15"/>
  <c r="M58" i="15"/>
  <c r="D58" i="15"/>
  <c r="BF57" i="15"/>
  <c r="AW57" i="15"/>
  <c r="AX57" i="15" s="1"/>
  <c r="AR57" i="15"/>
  <c r="AS57" i="15" s="1"/>
  <c r="AE57" i="15"/>
  <c r="V57" i="15"/>
  <c r="M57" i="15"/>
  <c r="D57" i="15"/>
  <c r="BF56" i="15"/>
  <c r="AW56" i="15"/>
  <c r="AX56" i="15" s="1"/>
  <c r="AR56" i="15"/>
  <c r="AS56" i="15" s="1"/>
  <c r="AE56" i="15"/>
  <c r="V56" i="15"/>
  <c r="M56" i="15"/>
  <c r="D56" i="15"/>
  <c r="BF55" i="15"/>
  <c r="AW55" i="15"/>
  <c r="AX55" i="15" s="1"/>
  <c r="AR55" i="15"/>
  <c r="AS55" i="15" s="1"/>
  <c r="AE55" i="15"/>
  <c r="V55" i="15"/>
  <c r="M55" i="15"/>
  <c r="D55" i="15"/>
  <c r="BF54" i="15"/>
  <c r="AW54" i="15"/>
  <c r="AR54" i="15"/>
  <c r="AS54" i="15" s="1"/>
  <c r="AE54" i="15"/>
  <c r="V54" i="15"/>
  <c r="M54" i="15"/>
  <c r="D54" i="15"/>
  <c r="BF53" i="15"/>
  <c r="AW53" i="15"/>
  <c r="AX53" i="15" s="1"/>
  <c r="AR53" i="15"/>
  <c r="AS53" i="15" s="1"/>
  <c r="AE53" i="15"/>
  <c r="V53" i="15"/>
  <c r="M53" i="15"/>
  <c r="D53" i="15"/>
  <c r="BF52" i="15"/>
  <c r="AW52" i="15"/>
  <c r="AR52" i="15"/>
  <c r="AE52" i="15"/>
  <c r="V52" i="15"/>
  <c r="M52" i="15"/>
  <c r="D52" i="15"/>
  <c r="BM51" i="15"/>
  <c r="BL51" i="15"/>
  <c r="BK51" i="15"/>
  <c r="BJ51" i="15"/>
  <c r="BI51" i="15"/>
  <c r="BH51" i="15"/>
  <c r="BG51" i="15"/>
  <c r="BE51" i="15"/>
  <c r="AT51" i="15"/>
  <c r="AO51" i="15"/>
  <c r="C51" i="15"/>
  <c r="BM50" i="15"/>
  <c r="BL50" i="15"/>
  <c r="BK50" i="15"/>
  <c r="BJ50" i="15"/>
  <c r="BI50" i="15"/>
  <c r="BH50" i="15"/>
  <c r="BG50" i="15"/>
  <c r="BE50" i="15"/>
  <c r="BD50" i="15"/>
  <c r="BC50" i="15"/>
  <c r="BB50" i="15"/>
  <c r="BA50" i="15"/>
  <c r="AZ50" i="15"/>
  <c r="AV50" i="15"/>
  <c r="AU50" i="15"/>
  <c r="AT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D50" i="15"/>
  <c r="AC50" i="15"/>
  <c r="AB50" i="15"/>
  <c r="AA50" i="15"/>
  <c r="Z50" i="15"/>
  <c r="Y50" i="15"/>
  <c r="X50" i="15"/>
  <c r="X9" i="15" s="1"/>
  <c r="W50" i="15"/>
  <c r="U50" i="15"/>
  <c r="T50" i="15"/>
  <c r="S50" i="15"/>
  <c r="R50" i="15"/>
  <c r="Q50" i="15"/>
  <c r="P50" i="15"/>
  <c r="O50" i="15"/>
  <c r="N50" i="15"/>
  <c r="L50" i="15"/>
  <c r="K50" i="15"/>
  <c r="J50" i="15"/>
  <c r="I50" i="15"/>
  <c r="H50" i="15"/>
  <c r="G50" i="15"/>
  <c r="F50" i="15"/>
  <c r="E50" i="15"/>
  <c r="C50" i="15"/>
  <c r="BM49" i="15"/>
  <c r="BL49" i="15"/>
  <c r="BK49" i="15"/>
  <c r="BJ49" i="15"/>
  <c r="BI49" i="15"/>
  <c r="BH49" i="15"/>
  <c r="BG49" i="15"/>
  <c r="BE49" i="15"/>
  <c r="BD49" i="15"/>
  <c r="BC49" i="15"/>
  <c r="BB49" i="15"/>
  <c r="BA49" i="15"/>
  <c r="AZ49" i="15"/>
  <c r="AV49" i="15"/>
  <c r="AU49" i="15"/>
  <c r="AT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D49" i="15"/>
  <c r="AC49" i="15"/>
  <c r="AB49" i="15"/>
  <c r="AA49" i="15"/>
  <c r="Z49" i="15"/>
  <c r="Y49" i="15"/>
  <c r="X49" i="15"/>
  <c r="W49" i="15"/>
  <c r="U49" i="15"/>
  <c r="T49" i="15"/>
  <c r="S49" i="15"/>
  <c r="R49" i="15"/>
  <c r="Q49" i="15"/>
  <c r="P49" i="15"/>
  <c r="O49" i="15"/>
  <c r="N49" i="15"/>
  <c r="L49" i="15"/>
  <c r="K49" i="15"/>
  <c r="K10" i="15" s="1"/>
  <c r="J49" i="15"/>
  <c r="I49" i="15"/>
  <c r="H49" i="15"/>
  <c r="G49" i="15"/>
  <c r="F49" i="15"/>
  <c r="E49" i="15"/>
  <c r="C49" i="15"/>
  <c r="BM48" i="15"/>
  <c r="BL48" i="15"/>
  <c r="BK48" i="15"/>
  <c r="BJ48" i="15"/>
  <c r="BI48" i="15"/>
  <c r="BH48" i="15"/>
  <c r="BG48" i="15"/>
  <c r="BE48" i="15"/>
  <c r="BD48" i="15"/>
  <c r="BC48" i="15"/>
  <c r="BB48" i="15"/>
  <c r="BA48" i="15"/>
  <c r="AZ48" i="15"/>
  <c r="AV48" i="15"/>
  <c r="AU48" i="15"/>
  <c r="AT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F10" i="15" s="1"/>
  <c r="AD48" i="15"/>
  <c r="AC48" i="15"/>
  <c r="AB48" i="15"/>
  <c r="AA48" i="15"/>
  <c r="Z48" i="15"/>
  <c r="Y48" i="15"/>
  <c r="X48" i="15"/>
  <c r="W48" i="15"/>
  <c r="U48" i="15"/>
  <c r="T48" i="15"/>
  <c r="S48" i="15"/>
  <c r="R48" i="15"/>
  <c r="Q48" i="15"/>
  <c r="P48" i="15"/>
  <c r="O48" i="15"/>
  <c r="N48" i="15"/>
  <c r="L48" i="15"/>
  <c r="K48" i="15"/>
  <c r="J48" i="15"/>
  <c r="I48" i="15"/>
  <c r="H48" i="15"/>
  <c r="G48" i="15"/>
  <c r="F48" i="15"/>
  <c r="E48" i="15"/>
  <c r="C48" i="15"/>
  <c r="BF47" i="15"/>
  <c r="AW47" i="15"/>
  <c r="AX47" i="15" s="1"/>
  <c r="AR47" i="15"/>
  <c r="AS47" i="15" s="1"/>
  <c r="AE47" i="15"/>
  <c r="V47" i="15"/>
  <c r="M47" i="15"/>
  <c r="D47" i="15"/>
  <c r="BF46" i="15"/>
  <c r="AW46" i="15"/>
  <c r="AX46" i="15" s="1"/>
  <c r="AR46" i="15"/>
  <c r="AS46" i="15" s="1"/>
  <c r="AE46" i="15"/>
  <c r="V46" i="15"/>
  <c r="M46" i="15"/>
  <c r="D46" i="15"/>
  <c r="BF45" i="15"/>
  <c r="AW45" i="15"/>
  <c r="AX45" i="15" s="1"/>
  <c r="AR45" i="15"/>
  <c r="AS45" i="15" s="1"/>
  <c r="AY45" i="15" s="1"/>
  <c r="AE45" i="15"/>
  <c r="V45" i="15"/>
  <c r="M45" i="15"/>
  <c r="D45" i="15"/>
  <c r="BF44" i="15"/>
  <c r="AW44" i="15"/>
  <c r="AX44" i="15" s="1"/>
  <c r="AR44" i="15"/>
  <c r="AS44" i="15" s="1"/>
  <c r="AE44" i="15"/>
  <c r="V44" i="15"/>
  <c r="M44" i="15"/>
  <c r="D44" i="15"/>
  <c r="BF43" i="15"/>
  <c r="AX43" i="15"/>
  <c r="AW43" i="15"/>
  <c r="AR43" i="15"/>
  <c r="AS43" i="15" s="1"/>
  <c r="AE43" i="15"/>
  <c r="V43" i="15"/>
  <c r="M43" i="15"/>
  <c r="D43" i="15"/>
  <c r="BF42" i="15"/>
  <c r="AW42" i="15"/>
  <c r="AX42" i="15" s="1"/>
  <c r="AR42" i="15"/>
  <c r="AS42" i="15" s="1"/>
  <c r="AE42" i="15"/>
  <c r="V42" i="15"/>
  <c r="M42" i="15"/>
  <c r="D42" i="15"/>
  <c r="BF41" i="15"/>
  <c r="AW41" i="15"/>
  <c r="AX41" i="15" s="1"/>
  <c r="AR41" i="15"/>
  <c r="AS41" i="15" s="1"/>
  <c r="AE41" i="15"/>
  <c r="V41" i="15"/>
  <c r="M41" i="15"/>
  <c r="D41" i="15"/>
  <c r="BF40" i="15"/>
  <c r="AW40" i="15"/>
  <c r="AX40" i="15" s="1"/>
  <c r="AR40" i="15"/>
  <c r="AS40" i="15" s="1"/>
  <c r="AE40" i="15"/>
  <c r="V40" i="15"/>
  <c r="M40" i="15"/>
  <c r="D40" i="15"/>
  <c r="BF39" i="15"/>
  <c r="AX39" i="15"/>
  <c r="AW39" i="15"/>
  <c r="AR39" i="15"/>
  <c r="AS39" i="15" s="1"/>
  <c r="AE39" i="15"/>
  <c r="V39" i="15"/>
  <c r="M39" i="15"/>
  <c r="D39" i="15"/>
  <c r="BF38" i="15"/>
  <c r="AW38" i="15"/>
  <c r="AX38" i="15" s="1"/>
  <c r="AR38" i="15"/>
  <c r="AS38" i="15" s="1"/>
  <c r="AE38" i="15"/>
  <c r="V38" i="15"/>
  <c r="M38" i="15"/>
  <c r="D38" i="15"/>
  <c r="BF37" i="15"/>
  <c r="AW37" i="15"/>
  <c r="AX37" i="15" s="1"/>
  <c r="AR37" i="15"/>
  <c r="AS37" i="15" s="1"/>
  <c r="AE37" i="15"/>
  <c r="V37" i="15"/>
  <c r="M37" i="15"/>
  <c r="D37" i="15"/>
  <c r="BF36" i="15"/>
  <c r="AW36" i="15"/>
  <c r="AX36" i="15" s="1"/>
  <c r="AR36" i="15"/>
  <c r="AS36" i="15" s="1"/>
  <c r="AE36" i="15"/>
  <c r="V36" i="15"/>
  <c r="M36" i="15"/>
  <c r="D36" i="15"/>
  <c r="BF35" i="15"/>
  <c r="AX35" i="15"/>
  <c r="AW35" i="15"/>
  <c r="AR35" i="15"/>
  <c r="AS35" i="15" s="1"/>
  <c r="AE35" i="15"/>
  <c r="V35" i="15"/>
  <c r="M35" i="15"/>
  <c r="D35" i="15"/>
  <c r="BF34" i="15"/>
  <c r="AW34" i="15"/>
  <c r="AX34" i="15" s="1"/>
  <c r="AR34" i="15"/>
  <c r="AS34" i="15" s="1"/>
  <c r="AE34" i="15"/>
  <c r="V34" i="15"/>
  <c r="M34" i="15"/>
  <c r="D34" i="15"/>
  <c r="BF33" i="15"/>
  <c r="AW33" i="15"/>
  <c r="AX33" i="15" s="1"/>
  <c r="AR33" i="15"/>
  <c r="AS33" i="15" s="1"/>
  <c r="AY33" i="15" s="1"/>
  <c r="AE33" i="15"/>
  <c r="V33" i="15"/>
  <c r="M33" i="15"/>
  <c r="D33" i="15"/>
  <c r="BF32" i="15"/>
  <c r="AW32" i="15"/>
  <c r="AX32" i="15" s="1"/>
  <c r="AR32" i="15"/>
  <c r="AS32" i="15" s="1"/>
  <c r="AE32" i="15"/>
  <c r="V32" i="15"/>
  <c r="M32" i="15"/>
  <c r="D32" i="15"/>
  <c r="BF31" i="15"/>
  <c r="AX31" i="15"/>
  <c r="AW31" i="15"/>
  <c r="AR31" i="15"/>
  <c r="AS31" i="15" s="1"/>
  <c r="AE31" i="15"/>
  <c r="V31" i="15"/>
  <c r="M31" i="15"/>
  <c r="D31" i="15"/>
  <c r="BF30" i="15"/>
  <c r="AW30" i="15"/>
  <c r="AX30" i="15" s="1"/>
  <c r="AR30" i="15"/>
  <c r="AS30" i="15" s="1"/>
  <c r="AE30" i="15"/>
  <c r="V30" i="15"/>
  <c r="M30" i="15"/>
  <c r="D30" i="15"/>
  <c r="BF29" i="15"/>
  <c r="AW29" i="15"/>
  <c r="AX29" i="15" s="1"/>
  <c r="AR29" i="15"/>
  <c r="AS29" i="15" s="1"/>
  <c r="AY29" i="15" s="1"/>
  <c r="AE29" i="15"/>
  <c r="V29" i="15"/>
  <c r="M29" i="15"/>
  <c r="D29" i="15"/>
  <c r="BF28" i="15"/>
  <c r="AW28" i="15"/>
  <c r="AX28" i="15" s="1"/>
  <c r="AR28" i="15"/>
  <c r="AS28" i="15" s="1"/>
  <c r="AE28" i="15"/>
  <c r="V28" i="15"/>
  <c r="M28" i="15"/>
  <c r="D28" i="15"/>
  <c r="BF27" i="15"/>
  <c r="AX27" i="15"/>
  <c r="AW27" i="15"/>
  <c r="AR27" i="15"/>
  <c r="AS27" i="15" s="1"/>
  <c r="AE27" i="15"/>
  <c r="V27" i="15"/>
  <c r="M27" i="15"/>
  <c r="D27" i="15"/>
  <c r="BF26" i="15"/>
  <c r="AW26" i="15"/>
  <c r="AX26" i="15" s="1"/>
  <c r="AR26" i="15"/>
  <c r="AS26" i="15" s="1"/>
  <c r="AE26" i="15"/>
  <c r="V26" i="15"/>
  <c r="M26" i="15"/>
  <c r="D26" i="15"/>
  <c r="BF25" i="15"/>
  <c r="AW25" i="15"/>
  <c r="AX25" i="15" s="1"/>
  <c r="AR25" i="15"/>
  <c r="AS25" i="15" s="1"/>
  <c r="AE25" i="15"/>
  <c r="V25" i="15"/>
  <c r="M25" i="15"/>
  <c r="D25" i="15"/>
  <c r="BF24" i="15"/>
  <c r="AW24" i="15"/>
  <c r="AX24" i="15" s="1"/>
  <c r="AR24" i="15"/>
  <c r="AS24" i="15" s="1"/>
  <c r="AE24" i="15"/>
  <c r="V24" i="15"/>
  <c r="M24" i="15"/>
  <c r="D24" i="15"/>
  <c r="BF23" i="15"/>
  <c r="AX23" i="15"/>
  <c r="AW23" i="15"/>
  <c r="AR23" i="15"/>
  <c r="AS23" i="15" s="1"/>
  <c r="AE23" i="15"/>
  <c r="V23" i="15"/>
  <c r="M23" i="15"/>
  <c r="D23" i="15"/>
  <c r="BF22" i="15"/>
  <c r="AW22" i="15"/>
  <c r="AX22" i="15" s="1"/>
  <c r="AR22" i="15"/>
  <c r="AS22" i="15" s="1"/>
  <c r="AE22" i="15"/>
  <c r="V22" i="15"/>
  <c r="M22" i="15"/>
  <c r="D22" i="15"/>
  <c r="BF21" i="15"/>
  <c r="AW21" i="15"/>
  <c r="AX21" i="15" s="1"/>
  <c r="AR21" i="15"/>
  <c r="AS21" i="15" s="1"/>
  <c r="AY21" i="15" s="1"/>
  <c r="AE21" i="15"/>
  <c r="V21" i="15"/>
  <c r="M21" i="15"/>
  <c r="D21" i="15"/>
  <c r="BF20" i="15"/>
  <c r="AW20" i="15"/>
  <c r="AX20" i="15" s="1"/>
  <c r="AR20" i="15"/>
  <c r="AS20" i="15" s="1"/>
  <c r="AE20" i="15"/>
  <c r="V20" i="15"/>
  <c r="M20" i="15"/>
  <c r="D20" i="15"/>
  <c r="BF19" i="15"/>
  <c r="AX19" i="15"/>
  <c r="AW19" i="15"/>
  <c r="AR19" i="15"/>
  <c r="AS19" i="15" s="1"/>
  <c r="AE19" i="15"/>
  <c r="V19" i="15"/>
  <c r="M19" i="15"/>
  <c r="D19" i="15"/>
  <c r="BF18" i="15"/>
  <c r="AW18" i="15"/>
  <c r="AX18" i="15" s="1"/>
  <c r="AR18" i="15"/>
  <c r="AE18" i="15"/>
  <c r="V18" i="15"/>
  <c r="M18" i="15"/>
  <c r="D18" i="15"/>
  <c r="B18" i="15"/>
  <c r="A18" i="15" s="1"/>
  <c r="BF17" i="15"/>
  <c r="AW17" i="15"/>
  <c r="AR17" i="15"/>
  <c r="AE17" i="15"/>
  <c r="V17" i="15"/>
  <c r="M17" i="15"/>
  <c r="D17" i="15"/>
  <c r="A17" i="15"/>
  <c r="BM430" i="14"/>
  <c r="BL430" i="14"/>
  <c r="BK430" i="14"/>
  <c r="BJ430" i="14"/>
  <c r="BI430" i="14"/>
  <c r="BH430" i="14"/>
  <c r="BG430" i="14"/>
  <c r="BE430" i="14"/>
  <c r="AT430" i="14"/>
  <c r="AO430" i="14"/>
  <c r="C430" i="14"/>
  <c r="BM429" i="14"/>
  <c r="BL429" i="14"/>
  <c r="BK429" i="14"/>
  <c r="BJ429" i="14"/>
  <c r="BI429" i="14"/>
  <c r="BH429" i="14"/>
  <c r="BG429" i="14"/>
  <c r="BE429" i="14"/>
  <c r="BD429" i="14"/>
  <c r="BC429" i="14"/>
  <c r="BB429" i="14"/>
  <c r="BA429" i="14"/>
  <c r="AZ429" i="14"/>
  <c r="AV429" i="14"/>
  <c r="AU429" i="14"/>
  <c r="AT429" i="14"/>
  <c r="AQ429" i="14"/>
  <c r="AP429" i="14"/>
  <c r="AO429" i="14"/>
  <c r="AN429" i="14"/>
  <c r="AM429" i="14"/>
  <c r="AL429" i="14"/>
  <c r="AK429" i="14"/>
  <c r="AJ429" i="14"/>
  <c r="AI429" i="14"/>
  <c r="AH429" i="14"/>
  <c r="AG429" i="14"/>
  <c r="AF429" i="14"/>
  <c r="AD429" i="14"/>
  <c r="AC429" i="14"/>
  <c r="AB429" i="14"/>
  <c r="AA429" i="14"/>
  <c r="Z429" i="14"/>
  <c r="Y429" i="14"/>
  <c r="X429" i="14"/>
  <c r="W429" i="14"/>
  <c r="U429" i="14"/>
  <c r="T429" i="14"/>
  <c r="S429" i="14"/>
  <c r="R429" i="14"/>
  <c r="Q429" i="14"/>
  <c r="P429" i="14"/>
  <c r="O429" i="14"/>
  <c r="N429" i="14"/>
  <c r="L429" i="14"/>
  <c r="K429" i="14"/>
  <c r="J429" i="14"/>
  <c r="I429" i="14"/>
  <c r="H429" i="14"/>
  <c r="G429" i="14"/>
  <c r="F429" i="14"/>
  <c r="E429" i="14"/>
  <c r="C429" i="14"/>
  <c r="BM428" i="14"/>
  <c r="BL428" i="14"/>
  <c r="BK428" i="14"/>
  <c r="BJ428" i="14"/>
  <c r="BI428" i="14"/>
  <c r="BH428" i="14"/>
  <c r="BG428" i="14"/>
  <c r="BE428" i="14"/>
  <c r="BD428" i="14"/>
  <c r="BC428" i="14"/>
  <c r="BB428" i="14"/>
  <c r="BA428" i="14"/>
  <c r="AZ428" i="14"/>
  <c r="AV428" i="14"/>
  <c r="AU428" i="14"/>
  <c r="AT428" i="14"/>
  <c r="AQ428" i="14"/>
  <c r="AP428" i="14"/>
  <c r="AO428" i="14"/>
  <c r="AN428" i="14"/>
  <c r="AM428" i="14"/>
  <c r="AL428" i="14"/>
  <c r="AK428" i="14"/>
  <c r="AJ428" i="14"/>
  <c r="AI428" i="14"/>
  <c r="AH428" i="14"/>
  <c r="AG428" i="14"/>
  <c r="AF428" i="14"/>
  <c r="AD428" i="14"/>
  <c r="AC428" i="14"/>
  <c r="AB428" i="14"/>
  <c r="AA428" i="14"/>
  <c r="Z428" i="14"/>
  <c r="Y428" i="14"/>
  <c r="X428" i="14"/>
  <c r="W428" i="14"/>
  <c r="U428" i="14"/>
  <c r="T428" i="14"/>
  <c r="S428" i="14"/>
  <c r="R428" i="14"/>
  <c r="Q428" i="14"/>
  <c r="P428" i="14"/>
  <c r="O428" i="14"/>
  <c r="N428" i="14"/>
  <c r="L428" i="14"/>
  <c r="K428" i="14"/>
  <c r="J428" i="14"/>
  <c r="I428" i="14"/>
  <c r="H428" i="14"/>
  <c r="G428" i="14"/>
  <c r="F428" i="14"/>
  <c r="E428" i="14"/>
  <c r="C428" i="14"/>
  <c r="BM427" i="14"/>
  <c r="BL427" i="14"/>
  <c r="BK427" i="14"/>
  <c r="BJ427" i="14"/>
  <c r="BI427" i="14"/>
  <c r="BH427" i="14"/>
  <c r="BG427" i="14"/>
  <c r="BE427" i="14"/>
  <c r="BD427" i="14"/>
  <c r="BC427" i="14"/>
  <c r="BB427" i="14"/>
  <c r="BA427" i="14"/>
  <c r="AZ427" i="14"/>
  <c r="AV427" i="14"/>
  <c r="AU427" i="14"/>
  <c r="AT427" i="14"/>
  <c r="AQ427" i="14"/>
  <c r="AP427" i="14"/>
  <c r="AO427" i="14"/>
  <c r="AN427" i="14"/>
  <c r="AM427" i="14"/>
  <c r="AL427" i="14"/>
  <c r="AK427" i="14"/>
  <c r="AJ427" i="14"/>
  <c r="AI427" i="14"/>
  <c r="AH427" i="14"/>
  <c r="AG427" i="14"/>
  <c r="AF427" i="14"/>
  <c r="AD427" i="14"/>
  <c r="AC427" i="14"/>
  <c r="AB427" i="14"/>
  <c r="AA427" i="14"/>
  <c r="Z427" i="14"/>
  <c r="Y427" i="14"/>
  <c r="X427" i="14"/>
  <c r="W427" i="14"/>
  <c r="U427" i="14"/>
  <c r="T427" i="14"/>
  <c r="S427" i="14"/>
  <c r="R427" i="14"/>
  <c r="Q427" i="14"/>
  <c r="P427" i="14"/>
  <c r="O427" i="14"/>
  <c r="N427" i="14"/>
  <c r="L427" i="14"/>
  <c r="K427" i="14"/>
  <c r="J427" i="14"/>
  <c r="I427" i="14"/>
  <c r="H427" i="14"/>
  <c r="G427" i="14"/>
  <c r="F427" i="14"/>
  <c r="E427" i="14"/>
  <c r="C427" i="14"/>
  <c r="BF426" i="14"/>
  <c r="AW426" i="14"/>
  <c r="AR426" i="14"/>
  <c r="AS426" i="14" s="1"/>
  <c r="AE426" i="14"/>
  <c r="V426" i="14"/>
  <c r="M426" i="14"/>
  <c r="D426" i="14"/>
  <c r="BF425" i="14"/>
  <c r="AW425" i="14"/>
  <c r="AX425" i="14" s="1"/>
  <c r="AR425" i="14"/>
  <c r="AS425" i="14" s="1"/>
  <c r="AE425" i="14"/>
  <c r="V425" i="14"/>
  <c r="M425" i="14"/>
  <c r="D425" i="14"/>
  <c r="BF424" i="14"/>
  <c r="AW424" i="14"/>
  <c r="AR424" i="14"/>
  <c r="AS424" i="14" s="1"/>
  <c r="AE424" i="14"/>
  <c r="V424" i="14"/>
  <c r="M424" i="14"/>
  <c r="D424" i="14"/>
  <c r="BF423" i="14"/>
  <c r="AW423" i="14"/>
  <c r="AX423" i="14" s="1"/>
  <c r="AR423" i="14"/>
  <c r="AS423" i="14" s="1"/>
  <c r="AE423" i="14"/>
  <c r="V423" i="14"/>
  <c r="M423" i="14"/>
  <c r="D423" i="14"/>
  <c r="BF422" i="14"/>
  <c r="AW422" i="14"/>
  <c r="AR422" i="14"/>
  <c r="AS422" i="14" s="1"/>
  <c r="AE422" i="14"/>
  <c r="V422" i="14"/>
  <c r="M422" i="14"/>
  <c r="D422" i="14"/>
  <c r="BF421" i="14"/>
  <c r="AW421" i="14"/>
  <c r="AX421" i="14" s="1"/>
  <c r="AR421" i="14"/>
  <c r="AS421" i="14" s="1"/>
  <c r="AE421" i="14"/>
  <c r="V421" i="14"/>
  <c r="M421" i="14"/>
  <c r="D421" i="14"/>
  <c r="BF420" i="14"/>
  <c r="AW420" i="14"/>
  <c r="AR420" i="14"/>
  <c r="AS420" i="14" s="1"/>
  <c r="AE420" i="14"/>
  <c r="V420" i="14"/>
  <c r="M420" i="14"/>
  <c r="D420" i="14"/>
  <c r="BF419" i="14"/>
  <c r="AW419" i="14"/>
  <c r="AX419" i="14" s="1"/>
  <c r="AR419" i="14"/>
  <c r="AS419" i="14" s="1"/>
  <c r="AE419" i="14"/>
  <c r="V419" i="14"/>
  <c r="M419" i="14"/>
  <c r="D419" i="14"/>
  <c r="BF418" i="14"/>
  <c r="AW418" i="14"/>
  <c r="AR418" i="14"/>
  <c r="AS418" i="14" s="1"/>
  <c r="AE418" i="14"/>
  <c r="V418" i="14"/>
  <c r="M418" i="14"/>
  <c r="D418" i="14"/>
  <c r="BF417" i="14"/>
  <c r="AW417" i="14"/>
  <c r="AX417" i="14" s="1"/>
  <c r="AR417" i="14"/>
  <c r="AS417" i="14" s="1"/>
  <c r="AE417" i="14"/>
  <c r="V417" i="14"/>
  <c r="M417" i="14"/>
  <c r="D417" i="14"/>
  <c r="BF416" i="14"/>
  <c r="AW416" i="14"/>
  <c r="AR416" i="14"/>
  <c r="AS416" i="14" s="1"/>
  <c r="AE416" i="14"/>
  <c r="V416" i="14"/>
  <c r="M416" i="14"/>
  <c r="D416" i="14"/>
  <c r="BF415" i="14"/>
  <c r="AW415" i="14"/>
  <c r="AX415" i="14" s="1"/>
  <c r="AR415" i="14"/>
  <c r="AS415" i="14" s="1"/>
  <c r="AE415" i="14"/>
  <c r="V415" i="14"/>
  <c r="M415" i="14"/>
  <c r="D415" i="14"/>
  <c r="BF414" i="14"/>
  <c r="AW414" i="14"/>
  <c r="AR414" i="14"/>
  <c r="AS414" i="14" s="1"/>
  <c r="AE414" i="14"/>
  <c r="V414" i="14"/>
  <c r="M414" i="14"/>
  <c r="D414" i="14"/>
  <c r="BF413" i="14"/>
  <c r="AW413" i="14"/>
  <c r="AX413" i="14" s="1"/>
  <c r="AR413" i="14"/>
  <c r="AS413" i="14" s="1"/>
  <c r="AE413" i="14"/>
  <c r="V413" i="14"/>
  <c r="M413" i="14"/>
  <c r="D413" i="14"/>
  <c r="BF412" i="14"/>
  <c r="AW412" i="14"/>
  <c r="AR412" i="14"/>
  <c r="AS412" i="14" s="1"/>
  <c r="AE412" i="14"/>
  <c r="V412" i="14"/>
  <c r="M412" i="14"/>
  <c r="D412" i="14"/>
  <c r="BF411" i="14"/>
  <c r="AW411" i="14"/>
  <c r="AX411" i="14" s="1"/>
  <c r="AR411" i="14"/>
  <c r="AS411" i="14" s="1"/>
  <c r="AE411" i="14"/>
  <c r="V411" i="14"/>
  <c r="M411" i="14"/>
  <c r="D411" i="14"/>
  <c r="BF410" i="14"/>
  <c r="AW410" i="14"/>
  <c r="AR410" i="14"/>
  <c r="AS410" i="14" s="1"/>
  <c r="AE410" i="14"/>
  <c r="V410" i="14"/>
  <c r="M410" i="14"/>
  <c r="D410" i="14"/>
  <c r="BF409" i="14"/>
  <c r="AW409" i="14"/>
  <c r="AX409" i="14" s="1"/>
  <c r="AR409" i="14"/>
  <c r="AS409" i="14" s="1"/>
  <c r="AE409" i="14"/>
  <c r="V409" i="14"/>
  <c r="M409" i="14"/>
  <c r="D409" i="14"/>
  <c r="BF408" i="14"/>
  <c r="AW408" i="14"/>
  <c r="AR408" i="14"/>
  <c r="AS408" i="14" s="1"/>
  <c r="AE408" i="14"/>
  <c r="V408" i="14"/>
  <c r="M408" i="14"/>
  <c r="D408" i="14"/>
  <c r="BF407" i="14"/>
  <c r="AW407" i="14"/>
  <c r="AX407" i="14" s="1"/>
  <c r="AS407" i="14"/>
  <c r="AR407" i="14"/>
  <c r="AE407" i="14"/>
  <c r="V407" i="14"/>
  <c r="M407" i="14"/>
  <c r="D407" i="14"/>
  <c r="BF406" i="14"/>
  <c r="AW406" i="14"/>
  <c r="AR406" i="14"/>
  <c r="AS406" i="14" s="1"/>
  <c r="AE406" i="14"/>
  <c r="V406" i="14"/>
  <c r="M406" i="14"/>
  <c r="D406" i="14"/>
  <c r="BF405" i="14"/>
  <c r="AW405" i="14"/>
  <c r="AX405" i="14" s="1"/>
  <c r="AR405" i="14"/>
  <c r="AS405" i="14" s="1"/>
  <c r="AE405" i="14"/>
  <c r="V405" i="14"/>
  <c r="M405" i="14"/>
  <c r="D405" i="14"/>
  <c r="BF404" i="14"/>
  <c r="AW404" i="14"/>
  <c r="AR404" i="14"/>
  <c r="AS404" i="14" s="1"/>
  <c r="AE404" i="14"/>
  <c r="V404" i="14"/>
  <c r="M404" i="14"/>
  <c r="D404" i="14"/>
  <c r="BF403" i="14"/>
  <c r="AW403" i="14"/>
  <c r="AX403" i="14" s="1"/>
  <c r="AR403" i="14"/>
  <c r="AS403" i="14" s="1"/>
  <c r="AE403" i="14"/>
  <c r="V403" i="14"/>
  <c r="M403" i="14"/>
  <c r="D403" i="14"/>
  <c r="BF402" i="14"/>
  <c r="AW402" i="14"/>
  <c r="AR402" i="14"/>
  <c r="AS402" i="14" s="1"/>
  <c r="AE402" i="14"/>
  <c r="V402" i="14"/>
  <c r="M402" i="14"/>
  <c r="D402" i="14"/>
  <c r="BF401" i="14"/>
  <c r="AW401" i="14"/>
  <c r="AX401" i="14" s="1"/>
  <c r="AR401" i="14"/>
  <c r="AS401" i="14" s="1"/>
  <c r="AE401" i="14"/>
  <c r="V401" i="14"/>
  <c r="M401" i="14"/>
  <c r="D401" i="14"/>
  <c r="BF400" i="14"/>
  <c r="AW400" i="14"/>
  <c r="AR400" i="14"/>
  <c r="AS400" i="14" s="1"/>
  <c r="AE400" i="14"/>
  <c r="V400" i="14"/>
  <c r="M400" i="14"/>
  <c r="D400" i="14"/>
  <c r="BF399" i="14"/>
  <c r="AW399" i="14"/>
  <c r="AX399" i="14" s="1"/>
  <c r="AR399" i="14"/>
  <c r="AS399" i="14" s="1"/>
  <c r="AE399" i="14"/>
  <c r="V399" i="14"/>
  <c r="M399" i="14"/>
  <c r="D399" i="14"/>
  <c r="BF398" i="14"/>
  <c r="AW398" i="14"/>
  <c r="AR398" i="14"/>
  <c r="AS398" i="14" s="1"/>
  <c r="AE398" i="14"/>
  <c r="V398" i="14"/>
  <c r="M398" i="14"/>
  <c r="D398" i="14"/>
  <c r="BF397" i="14"/>
  <c r="AW397" i="14"/>
  <c r="AX397" i="14" s="1"/>
  <c r="AR397" i="14"/>
  <c r="AS397" i="14" s="1"/>
  <c r="AE397" i="14"/>
  <c r="V397" i="14"/>
  <c r="M397" i="14"/>
  <c r="D397" i="14"/>
  <c r="BF396" i="14"/>
  <c r="AW396" i="14"/>
  <c r="AR396" i="14"/>
  <c r="AE396" i="14"/>
  <c r="V396" i="14"/>
  <c r="M396" i="14"/>
  <c r="D396" i="14"/>
  <c r="BM395" i="14"/>
  <c r="BL395" i="14"/>
  <c r="BK395" i="14"/>
  <c r="BJ395" i="14"/>
  <c r="BI395" i="14"/>
  <c r="BH395" i="14"/>
  <c r="BG395" i="14"/>
  <c r="BE395" i="14"/>
  <c r="AT395" i="14"/>
  <c r="AO395" i="14"/>
  <c r="C395" i="14"/>
  <c r="BM394" i="14"/>
  <c r="BL394" i="14"/>
  <c r="BK394" i="14"/>
  <c r="BJ394" i="14"/>
  <c r="BI394" i="14"/>
  <c r="BH394" i="14"/>
  <c r="BG394" i="14"/>
  <c r="BE394" i="14"/>
  <c r="BD394" i="14"/>
  <c r="BC394" i="14"/>
  <c r="BB394" i="14"/>
  <c r="BA394" i="14"/>
  <c r="AZ394" i="14"/>
  <c r="AV394" i="14"/>
  <c r="AU394" i="14"/>
  <c r="AT394" i="14"/>
  <c r="AQ394" i="14"/>
  <c r="AP394" i="14"/>
  <c r="AO394" i="14"/>
  <c r="AN394" i="14"/>
  <c r="AM394" i="14"/>
  <c r="AL394" i="14"/>
  <c r="AK394" i="14"/>
  <c r="AJ394" i="14"/>
  <c r="AI394" i="14"/>
  <c r="AH394" i="14"/>
  <c r="AG394" i="14"/>
  <c r="AF394" i="14"/>
  <c r="AD394" i="14"/>
  <c r="AC394" i="14"/>
  <c r="AB394" i="14"/>
  <c r="AA394" i="14"/>
  <c r="Z394" i="14"/>
  <c r="Y394" i="14"/>
  <c r="X394" i="14"/>
  <c r="W394" i="14"/>
  <c r="U394" i="14"/>
  <c r="T394" i="14"/>
  <c r="S394" i="14"/>
  <c r="R394" i="14"/>
  <c r="Q394" i="14"/>
  <c r="P394" i="14"/>
  <c r="O394" i="14"/>
  <c r="N394" i="14"/>
  <c r="L394" i="14"/>
  <c r="K394" i="14"/>
  <c r="J394" i="14"/>
  <c r="I394" i="14"/>
  <c r="H394" i="14"/>
  <c r="G394" i="14"/>
  <c r="F394" i="14"/>
  <c r="E394" i="14"/>
  <c r="C394" i="14"/>
  <c r="BM393" i="14"/>
  <c r="BL393" i="14"/>
  <c r="BK393" i="14"/>
  <c r="BJ393" i="14"/>
  <c r="BI393" i="14"/>
  <c r="BH393" i="14"/>
  <c r="BG393" i="14"/>
  <c r="BE393" i="14"/>
  <c r="BD393" i="14"/>
  <c r="BC393" i="14"/>
  <c r="BB393" i="14"/>
  <c r="BA393" i="14"/>
  <c r="AZ393" i="14"/>
  <c r="AV393" i="14"/>
  <c r="AU393" i="14"/>
  <c r="AT393" i="14"/>
  <c r="AQ393" i="14"/>
  <c r="AP393" i="14"/>
  <c r="AO393" i="14"/>
  <c r="AN393" i="14"/>
  <c r="AM393" i="14"/>
  <c r="AL393" i="14"/>
  <c r="AK393" i="14"/>
  <c r="AJ393" i="14"/>
  <c r="AI393" i="14"/>
  <c r="AH393" i="14"/>
  <c r="AG393" i="14"/>
  <c r="AF393" i="14"/>
  <c r="AD393" i="14"/>
  <c r="AC393" i="14"/>
  <c r="AB393" i="14"/>
  <c r="AA393" i="14"/>
  <c r="Z393" i="14"/>
  <c r="Y393" i="14"/>
  <c r="X393" i="14"/>
  <c r="W393" i="14"/>
  <c r="U393" i="14"/>
  <c r="T393" i="14"/>
  <c r="S393" i="14"/>
  <c r="R393" i="14"/>
  <c r="Q393" i="14"/>
  <c r="P393" i="14"/>
  <c r="O393" i="14"/>
  <c r="N393" i="14"/>
  <c r="L393" i="14"/>
  <c r="K393" i="14"/>
  <c r="J393" i="14"/>
  <c r="I393" i="14"/>
  <c r="H393" i="14"/>
  <c r="G393" i="14"/>
  <c r="F393" i="14"/>
  <c r="E393" i="14"/>
  <c r="C393" i="14"/>
  <c r="BM392" i="14"/>
  <c r="BL392" i="14"/>
  <c r="BK392" i="14"/>
  <c r="BJ392" i="14"/>
  <c r="BI392" i="14"/>
  <c r="BH392" i="14"/>
  <c r="BG392" i="14"/>
  <c r="BE392" i="14"/>
  <c r="BD392" i="14"/>
  <c r="BC392" i="14"/>
  <c r="BB392" i="14"/>
  <c r="BA392" i="14"/>
  <c r="AZ392" i="14"/>
  <c r="AV392" i="14"/>
  <c r="AU392" i="14"/>
  <c r="AT392" i="14"/>
  <c r="AQ392" i="14"/>
  <c r="AP392" i="14"/>
  <c r="AO392" i="14"/>
  <c r="AN392" i="14"/>
  <c r="AM392" i="14"/>
  <c r="AL392" i="14"/>
  <c r="AK392" i="14"/>
  <c r="AJ392" i="14"/>
  <c r="AI392" i="14"/>
  <c r="AH392" i="14"/>
  <c r="AG392" i="14"/>
  <c r="AF392" i="14"/>
  <c r="AD392" i="14"/>
  <c r="AC392" i="14"/>
  <c r="AB392" i="14"/>
  <c r="AA392" i="14"/>
  <c r="Z392" i="14"/>
  <c r="Y392" i="14"/>
  <c r="X392" i="14"/>
  <c r="W392" i="14"/>
  <c r="U392" i="14"/>
  <c r="T392" i="14"/>
  <c r="S392" i="14"/>
  <c r="R392" i="14"/>
  <c r="Q392" i="14"/>
  <c r="P392" i="14"/>
  <c r="O392" i="14"/>
  <c r="N392" i="14"/>
  <c r="L392" i="14"/>
  <c r="K392" i="14"/>
  <c r="J392" i="14"/>
  <c r="I392" i="14"/>
  <c r="H392" i="14"/>
  <c r="G392" i="14"/>
  <c r="F392" i="14"/>
  <c r="E392" i="14"/>
  <c r="C392" i="14"/>
  <c r="BF391" i="14"/>
  <c r="AW391" i="14"/>
  <c r="AX391" i="14" s="1"/>
  <c r="AR391" i="14"/>
  <c r="AS391" i="14" s="1"/>
  <c r="AE391" i="14"/>
  <c r="V391" i="14"/>
  <c r="M391" i="14"/>
  <c r="D391" i="14"/>
  <c r="BF390" i="14"/>
  <c r="AW390" i="14"/>
  <c r="AR390" i="14"/>
  <c r="AS390" i="14" s="1"/>
  <c r="AE390" i="14"/>
  <c r="V390" i="14"/>
  <c r="M390" i="14"/>
  <c r="D390" i="14"/>
  <c r="BF389" i="14"/>
  <c r="AW389" i="14"/>
  <c r="AX389" i="14" s="1"/>
  <c r="AR389" i="14"/>
  <c r="AS389" i="14" s="1"/>
  <c r="AE389" i="14"/>
  <c r="V389" i="14"/>
  <c r="M389" i="14"/>
  <c r="D389" i="14"/>
  <c r="BF388" i="14"/>
  <c r="AW388" i="14"/>
  <c r="AR388" i="14"/>
  <c r="AS388" i="14" s="1"/>
  <c r="AE388" i="14"/>
  <c r="V388" i="14"/>
  <c r="M388" i="14"/>
  <c r="D388" i="14"/>
  <c r="BF387" i="14"/>
  <c r="AW387" i="14"/>
  <c r="AX387" i="14" s="1"/>
  <c r="AR387" i="14"/>
  <c r="AS387" i="14" s="1"/>
  <c r="AE387" i="14"/>
  <c r="V387" i="14"/>
  <c r="M387" i="14"/>
  <c r="D387" i="14"/>
  <c r="BF386" i="14"/>
  <c r="AW386" i="14"/>
  <c r="AR386" i="14"/>
  <c r="AS386" i="14" s="1"/>
  <c r="AE386" i="14"/>
  <c r="V386" i="14"/>
  <c r="M386" i="14"/>
  <c r="D386" i="14"/>
  <c r="BF385" i="14"/>
  <c r="AW385" i="14"/>
  <c r="AX385" i="14" s="1"/>
  <c r="AR385" i="14"/>
  <c r="AS385" i="14" s="1"/>
  <c r="AE385" i="14"/>
  <c r="V385" i="14"/>
  <c r="M385" i="14"/>
  <c r="D385" i="14"/>
  <c r="BF384" i="14"/>
  <c r="AW384" i="14"/>
  <c r="AR384" i="14"/>
  <c r="AS384" i="14" s="1"/>
  <c r="AE384" i="14"/>
  <c r="V384" i="14"/>
  <c r="M384" i="14"/>
  <c r="D384" i="14"/>
  <c r="BF383" i="14"/>
  <c r="AW383" i="14"/>
  <c r="AX383" i="14" s="1"/>
  <c r="AR383" i="14"/>
  <c r="AS383" i="14" s="1"/>
  <c r="AE383" i="14"/>
  <c r="V383" i="14"/>
  <c r="M383" i="14"/>
  <c r="D383" i="14"/>
  <c r="BF382" i="14"/>
  <c r="AW382" i="14"/>
  <c r="AR382" i="14"/>
  <c r="AS382" i="14" s="1"/>
  <c r="AE382" i="14"/>
  <c r="V382" i="14"/>
  <c r="M382" i="14"/>
  <c r="D382" i="14"/>
  <c r="BF381" i="14"/>
  <c r="AW381" i="14"/>
  <c r="AX381" i="14" s="1"/>
  <c r="AR381" i="14"/>
  <c r="AS381" i="14" s="1"/>
  <c r="AE381" i="14"/>
  <c r="V381" i="14"/>
  <c r="M381" i="14"/>
  <c r="D381" i="14"/>
  <c r="BF380" i="14"/>
  <c r="AW380" i="14"/>
  <c r="AR380" i="14"/>
  <c r="AS380" i="14" s="1"/>
  <c r="AE380" i="14"/>
  <c r="V380" i="14"/>
  <c r="M380" i="14"/>
  <c r="D380" i="14"/>
  <c r="BF379" i="14"/>
  <c r="AW379" i="14"/>
  <c r="AX379" i="14" s="1"/>
  <c r="AR379" i="14"/>
  <c r="AS379" i="14" s="1"/>
  <c r="AE379" i="14"/>
  <c r="V379" i="14"/>
  <c r="M379" i="14"/>
  <c r="D379" i="14"/>
  <c r="BF378" i="14"/>
  <c r="AW378" i="14"/>
  <c r="AR378" i="14"/>
  <c r="AS378" i="14" s="1"/>
  <c r="AE378" i="14"/>
  <c r="V378" i="14"/>
  <c r="M378" i="14"/>
  <c r="D378" i="14"/>
  <c r="BF377" i="14"/>
  <c r="AW377" i="14"/>
  <c r="AX377" i="14" s="1"/>
  <c r="AR377" i="14"/>
  <c r="AS377" i="14" s="1"/>
  <c r="AE377" i="14"/>
  <c r="V377" i="14"/>
  <c r="M377" i="14"/>
  <c r="D377" i="14"/>
  <c r="BF376" i="14"/>
  <c r="AW376" i="14"/>
  <c r="AR376" i="14"/>
  <c r="AS376" i="14" s="1"/>
  <c r="AE376" i="14"/>
  <c r="V376" i="14"/>
  <c r="M376" i="14"/>
  <c r="D376" i="14"/>
  <c r="BF375" i="14"/>
  <c r="AW375" i="14"/>
  <c r="AX375" i="14" s="1"/>
  <c r="AR375" i="14"/>
  <c r="AS375" i="14" s="1"/>
  <c r="AE375" i="14"/>
  <c r="V375" i="14"/>
  <c r="M375" i="14"/>
  <c r="D375" i="14"/>
  <c r="BF374" i="14"/>
  <c r="AW374" i="14"/>
  <c r="AS374" i="14"/>
  <c r="AR374" i="14"/>
  <c r="AE374" i="14"/>
  <c r="V374" i="14"/>
  <c r="M374" i="14"/>
  <c r="D374" i="14"/>
  <c r="BF373" i="14"/>
  <c r="AW373" i="14"/>
  <c r="AX373" i="14" s="1"/>
  <c r="AR373" i="14"/>
  <c r="AS373" i="14" s="1"/>
  <c r="AE373" i="14"/>
  <c r="V373" i="14"/>
  <c r="M373" i="14"/>
  <c r="D373" i="14"/>
  <c r="BF372" i="14"/>
  <c r="AW372" i="14"/>
  <c r="AR372" i="14"/>
  <c r="AS372" i="14" s="1"/>
  <c r="AE372" i="14"/>
  <c r="V372" i="14"/>
  <c r="M372" i="14"/>
  <c r="D372" i="14"/>
  <c r="BF371" i="14"/>
  <c r="AW371" i="14"/>
  <c r="AX371" i="14" s="1"/>
  <c r="AR371" i="14"/>
  <c r="AS371" i="14" s="1"/>
  <c r="AE371" i="14"/>
  <c r="V371" i="14"/>
  <c r="M371" i="14"/>
  <c r="D371" i="14"/>
  <c r="BF370" i="14"/>
  <c r="AW370" i="14"/>
  <c r="AR370" i="14"/>
  <c r="AS370" i="14" s="1"/>
  <c r="AE370" i="14"/>
  <c r="V370" i="14"/>
  <c r="M370" i="14"/>
  <c r="D370" i="14"/>
  <c r="BF369" i="14"/>
  <c r="AW369" i="14"/>
  <c r="AX369" i="14" s="1"/>
  <c r="AR369" i="14"/>
  <c r="AS369" i="14" s="1"/>
  <c r="AE369" i="14"/>
  <c r="V369" i="14"/>
  <c r="M369" i="14"/>
  <c r="D369" i="14"/>
  <c r="BF368" i="14"/>
  <c r="AW368" i="14"/>
  <c r="AR368" i="14"/>
  <c r="AS368" i="14" s="1"/>
  <c r="AE368" i="14"/>
  <c r="V368" i="14"/>
  <c r="M368" i="14"/>
  <c r="D368" i="14"/>
  <c r="BF367" i="14"/>
  <c r="AW367" i="14"/>
  <c r="AX367" i="14" s="1"/>
  <c r="AR367" i="14"/>
  <c r="AS367" i="14" s="1"/>
  <c r="AE367" i="14"/>
  <c r="V367" i="14"/>
  <c r="M367" i="14"/>
  <c r="D367" i="14"/>
  <c r="BF366" i="14"/>
  <c r="AW366" i="14"/>
  <c r="AR366" i="14"/>
  <c r="AS366" i="14" s="1"/>
  <c r="AE366" i="14"/>
  <c r="V366" i="14"/>
  <c r="M366" i="14"/>
  <c r="D366" i="14"/>
  <c r="BF365" i="14"/>
  <c r="AW365" i="14"/>
  <c r="AX365" i="14" s="1"/>
  <c r="AR365" i="14"/>
  <c r="AS365" i="14" s="1"/>
  <c r="AE365" i="14"/>
  <c r="V365" i="14"/>
  <c r="M365" i="14"/>
  <c r="D365" i="14"/>
  <c r="BF364" i="14"/>
  <c r="AW364" i="14"/>
  <c r="AR364" i="14"/>
  <c r="AS364" i="14" s="1"/>
  <c r="AE364" i="14"/>
  <c r="V364" i="14"/>
  <c r="M364" i="14"/>
  <c r="D364" i="14"/>
  <c r="BF363" i="14"/>
  <c r="AW363" i="14"/>
  <c r="AX363" i="14" s="1"/>
  <c r="AR363" i="14"/>
  <c r="AS363" i="14" s="1"/>
  <c r="AE363" i="14"/>
  <c r="V363" i="14"/>
  <c r="M363" i="14"/>
  <c r="D363" i="14"/>
  <c r="BF362" i="14"/>
  <c r="AW362" i="14"/>
  <c r="AR362" i="14"/>
  <c r="AE362" i="14"/>
  <c r="V362" i="14"/>
  <c r="M362" i="14"/>
  <c r="D362" i="14"/>
  <c r="BM361" i="14"/>
  <c r="BL361" i="14"/>
  <c r="BK361" i="14"/>
  <c r="BJ361" i="14"/>
  <c r="BI361" i="14"/>
  <c r="BH361" i="14"/>
  <c r="BG361" i="14"/>
  <c r="BE361" i="14"/>
  <c r="AT361" i="14"/>
  <c r="AO361" i="14"/>
  <c r="C361" i="14"/>
  <c r="BM360" i="14"/>
  <c r="BL360" i="14"/>
  <c r="BK360" i="14"/>
  <c r="BJ360" i="14"/>
  <c r="BI360" i="14"/>
  <c r="BH360" i="14"/>
  <c r="BG360" i="14"/>
  <c r="BE360" i="14"/>
  <c r="BD360" i="14"/>
  <c r="BC360" i="14"/>
  <c r="BB360" i="14"/>
  <c r="BA360" i="14"/>
  <c r="AZ360" i="14"/>
  <c r="AV360" i="14"/>
  <c r="AU360" i="14"/>
  <c r="AT360" i="14"/>
  <c r="AQ360" i="14"/>
  <c r="AP360" i="14"/>
  <c r="AO360" i="14"/>
  <c r="AN360" i="14"/>
  <c r="AM360" i="14"/>
  <c r="AL360" i="14"/>
  <c r="AK360" i="14"/>
  <c r="AJ360" i="14"/>
  <c r="AI360" i="14"/>
  <c r="AH360" i="14"/>
  <c r="AG360" i="14"/>
  <c r="AF360" i="14"/>
  <c r="AD360" i="14"/>
  <c r="AC360" i="14"/>
  <c r="AB360" i="14"/>
  <c r="AA360" i="14"/>
  <c r="Z360" i="14"/>
  <c r="Y360" i="14"/>
  <c r="X360" i="14"/>
  <c r="W360" i="14"/>
  <c r="U360" i="14"/>
  <c r="T360" i="14"/>
  <c r="S360" i="14"/>
  <c r="R360" i="14"/>
  <c r="Q360" i="14"/>
  <c r="P360" i="14"/>
  <c r="O360" i="14"/>
  <c r="N360" i="14"/>
  <c r="L360" i="14"/>
  <c r="K360" i="14"/>
  <c r="J360" i="14"/>
  <c r="I360" i="14"/>
  <c r="H360" i="14"/>
  <c r="G360" i="14"/>
  <c r="F360" i="14"/>
  <c r="E360" i="14"/>
  <c r="C360" i="14"/>
  <c r="BM359" i="14"/>
  <c r="BL359" i="14"/>
  <c r="BK359" i="14"/>
  <c r="BJ359" i="14"/>
  <c r="BI359" i="14"/>
  <c r="BH359" i="14"/>
  <c r="BG359" i="14"/>
  <c r="BE359" i="14"/>
  <c r="BD359" i="14"/>
  <c r="BC359" i="14"/>
  <c r="BB359" i="14"/>
  <c r="BA359" i="14"/>
  <c r="AZ359" i="14"/>
  <c r="AV359" i="14"/>
  <c r="AU359" i="14"/>
  <c r="AT359" i="14"/>
  <c r="AQ359" i="14"/>
  <c r="AP359" i="14"/>
  <c r="AO359" i="14"/>
  <c r="AN359" i="14"/>
  <c r="AM359" i="14"/>
  <c r="AL359" i="14"/>
  <c r="AK359" i="14"/>
  <c r="AJ359" i="14"/>
  <c r="AI359" i="14"/>
  <c r="AH359" i="14"/>
  <c r="AG359" i="14"/>
  <c r="AF359" i="14"/>
  <c r="AD359" i="14"/>
  <c r="AC359" i="14"/>
  <c r="AB359" i="14"/>
  <c r="AA359" i="14"/>
  <c r="Z359" i="14"/>
  <c r="Y359" i="14"/>
  <c r="X359" i="14"/>
  <c r="W359" i="14"/>
  <c r="U359" i="14"/>
  <c r="T359" i="14"/>
  <c r="S359" i="14"/>
  <c r="R359" i="14"/>
  <c r="Q359" i="14"/>
  <c r="P359" i="14"/>
  <c r="O359" i="14"/>
  <c r="N359" i="14"/>
  <c r="L359" i="14"/>
  <c r="K359" i="14"/>
  <c r="J359" i="14"/>
  <c r="I359" i="14"/>
  <c r="H359" i="14"/>
  <c r="G359" i="14"/>
  <c r="F359" i="14"/>
  <c r="E359" i="14"/>
  <c r="C359" i="14"/>
  <c r="BM358" i="14"/>
  <c r="BL358" i="14"/>
  <c r="BK358" i="14"/>
  <c r="BJ358" i="14"/>
  <c r="BI358" i="14"/>
  <c r="BH358" i="14"/>
  <c r="BG358" i="14"/>
  <c r="BE358" i="14"/>
  <c r="BD358" i="14"/>
  <c r="BC358" i="14"/>
  <c r="BB358" i="14"/>
  <c r="BA358" i="14"/>
  <c r="AZ358" i="14"/>
  <c r="AV358" i="14"/>
  <c r="AU358" i="14"/>
  <c r="AT358" i="14"/>
  <c r="AQ358" i="14"/>
  <c r="AP358" i="14"/>
  <c r="AO358" i="14"/>
  <c r="AN358" i="14"/>
  <c r="AM358" i="14"/>
  <c r="AL358" i="14"/>
  <c r="AK358" i="14"/>
  <c r="AJ358" i="14"/>
  <c r="AI358" i="14"/>
  <c r="AH358" i="14"/>
  <c r="AG358" i="14"/>
  <c r="AF358" i="14"/>
  <c r="AD358" i="14"/>
  <c r="AC358" i="14"/>
  <c r="AB358" i="14"/>
  <c r="AA358" i="14"/>
  <c r="Z358" i="14"/>
  <c r="Y358" i="14"/>
  <c r="X358" i="14"/>
  <c r="W358" i="14"/>
  <c r="U358" i="14"/>
  <c r="T358" i="14"/>
  <c r="S358" i="14"/>
  <c r="R358" i="14"/>
  <c r="Q358" i="14"/>
  <c r="P358" i="14"/>
  <c r="O358" i="14"/>
  <c r="N358" i="14"/>
  <c r="L358" i="14"/>
  <c r="K358" i="14"/>
  <c r="J358" i="14"/>
  <c r="I358" i="14"/>
  <c r="H358" i="14"/>
  <c r="G358" i="14"/>
  <c r="F358" i="14"/>
  <c r="E358" i="14"/>
  <c r="C358" i="14"/>
  <c r="BF357" i="14"/>
  <c r="AW357" i="14"/>
  <c r="AR357" i="14"/>
  <c r="AS357" i="14" s="1"/>
  <c r="AE357" i="14"/>
  <c r="V357" i="14"/>
  <c r="M357" i="14"/>
  <c r="D357" i="14"/>
  <c r="BF356" i="14"/>
  <c r="AW356" i="14"/>
  <c r="AR356" i="14"/>
  <c r="AS356" i="14" s="1"/>
  <c r="AE356" i="14"/>
  <c r="V356" i="14"/>
  <c r="M356" i="14"/>
  <c r="D356" i="14"/>
  <c r="BF355" i="14"/>
  <c r="AX355" i="14"/>
  <c r="AW355" i="14"/>
  <c r="AR355" i="14"/>
  <c r="AS355" i="14" s="1"/>
  <c r="AE355" i="14"/>
  <c r="V355" i="14"/>
  <c r="M355" i="14"/>
  <c r="D355" i="14"/>
  <c r="BF354" i="14"/>
  <c r="AW354" i="14"/>
  <c r="AR354" i="14"/>
  <c r="AS354" i="14" s="1"/>
  <c r="AE354" i="14"/>
  <c r="V354" i="14"/>
  <c r="M354" i="14"/>
  <c r="D354" i="14"/>
  <c r="BF353" i="14"/>
  <c r="AW353" i="14"/>
  <c r="AX353" i="14" s="1"/>
  <c r="AR353" i="14"/>
  <c r="AS353" i="14" s="1"/>
  <c r="AE353" i="14"/>
  <c r="V353" i="14"/>
  <c r="M353" i="14"/>
  <c r="D353" i="14"/>
  <c r="BF352" i="14"/>
  <c r="AW352" i="14"/>
  <c r="AR352" i="14"/>
  <c r="AS352" i="14" s="1"/>
  <c r="AE352" i="14"/>
  <c r="V352" i="14"/>
  <c r="M352" i="14"/>
  <c r="D352" i="14"/>
  <c r="BF351" i="14"/>
  <c r="AW351" i="14"/>
  <c r="AX351" i="14" s="1"/>
  <c r="AR351" i="14"/>
  <c r="AS351" i="14" s="1"/>
  <c r="AE351" i="14"/>
  <c r="V351" i="14"/>
  <c r="M351" i="14"/>
  <c r="D351" i="14"/>
  <c r="BF350" i="14"/>
  <c r="AW350" i="14"/>
  <c r="AR350" i="14"/>
  <c r="AS350" i="14" s="1"/>
  <c r="AE350" i="14"/>
  <c r="V350" i="14"/>
  <c r="M350" i="14"/>
  <c r="D350" i="14"/>
  <c r="BF349" i="14"/>
  <c r="AW349" i="14"/>
  <c r="AR349" i="14"/>
  <c r="AS349" i="14" s="1"/>
  <c r="AE349" i="14"/>
  <c r="V349" i="14"/>
  <c r="M349" i="14"/>
  <c r="D349" i="14"/>
  <c r="BF348" i="14"/>
  <c r="AW348" i="14"/>
  <c r="AR348" i="14"/>
  <c r="AS348" i="14" s="1"/>
  <c r="AE348" i="14"/>
  <c r="V348" i="14"/>
  <c r="M348" i="14"/>
  <c r="D348" i="14"/>
  <c r="BF347" i="14"/>
  <c r="AW347" i="14"/>
  <c r="AX347" i="14" s="1"/>
  <c r="AR347" i="14"/>
  <c r="AS347" i="14" s="1"/>
  <c r="AE347" i="14"/>
  <c r="V347" i="14"/>
  <c r="M347" i="14"/>
  <c r="D347" i="14"/>
  <c r="BF346" i="14"/>
  <c r="AW346" i="14"/>
  <c r="AR346" i="14"/>
  <c r="AS346" i="14" s="1"/>
  <c r="AE346" i="14"/>
  <c r="V346" i="14"/>
  <c r="M346" i="14"/>
  <c r="D346" i="14"/>
  <c r="BF345" i="14"/>
  <c r="AW345" i="14"/>
  <c r="AX345" i="14" s="1"/>
  <c r="AR345" i="14"/>
  <c r="AS345" i="14" s="1"/>
  <c r="AE345" i="14"/>
  <c r="V345" i="14"/>
  <c r="M345" i="14"/>
  <c r="D345" i="14"/>
  <c r="BF344" i="14"/>
  <c r="AW344" i="14"/>
  <c r="AR344" i="14"/>
  <c r="AS344" i="14" s="1"/>
  <c r="AE344" i="14"/>
  <c r="V344" i="14"/>
  <c r="M344" i="14"/>
  <c r="D344" i="14"/>
  <c r="BF343" i="14"/>
  <c r="AW343" i="14"/>
  <c r="AX343" i="14" s="1"/>
  <c r="AR343" i="14"/>
  <c r="AS343" i="14" s="1"/>
  <c r="AE343" i="14"/>
  <c r="V343" i="14"/>
  <c r="M343" i="14"/>
  <c r="D343" i="14"/>
  <c r="BF342" i="14"/>
  <c r="AW342" i="14"/>
  <c r="AR342" i="14"/>
  <c r="AS342" i="14" s="1"/>
  <c r="AE342" i="14"/>
  <c r="V342" i="14"/>
  <c r="M342" i="14"/>
  <c r="D342" i="14"/>
  <c r="BF341" i="14"/>
  <c r="AW341" i="14"/>
  <c r="AR341" i="14"/>
  <c r="AS341" i="14" s="1"/>
  <c r="AE341" i="14"/>
  <c r="V341" i="14"/>
  <c r="M341" i="14"/>
  <c r="D341" i="14"/>
  <c r="BF340" i="14"/>
  <c r="AW340" i="14"/>
  <c r="AR340" i="14"/>
  <c r="AS340" i="14" s="1"/>
  <c r="AE340" i="14"/>
  <c r="V340" i="14"/>
  <c r="M340" i="14"/>
  <c r="D340" i="14"/>
  <c r="BF339" i="14"/>
  <c r="AW339" i="14"/>
  <c r="AX339" i="14" s="1"/>
  <c r="AR339" i="14"/>
  <c r="AS339" i="14" s="1"/>
  <c r="AE339" i="14"/>
  <c r="V339" i="14"/>
  <c r="M339" i="14"/>
  <c r="D339" i="14"/>
  <c r="BF338" i="14"/>
  <c r="AW338" i="14"/>
  <c r="AR338" i="14"/>
  <c r="AS338" i="14" s="1"/>
  <c r="AE338" i="14"/>
  <c r="V338" i="14"/>
  <c r="M338" i="14"/>
  <c r="D338" i="14"/>
  <c r="BF337" i="14"/>
  <c r="AW337" i="14"/>
  <c r="AX337" i="14" s="1"/>
  <c r="AR337" i="14"/>
  <c r="AS337" i="14" s="1"/>
  <c r="AE337" i="14"/>
  <c r="V337" i="14"/>
  <c r="M337" i="14"/>
  <c r="D337" i="14"/>
  <c r="BF336" i="14"/>
  <c r="AW336" i="14"/>
  <c r="AR336" i="14"/>
  <c r="AS336" i="14" s="1"/>
  <c r="AE336" i="14"/>
  <c r="V336" i="14"/>
  <c r="M336" i="14"/>
  <c r="D336" i="14"/>
  <c r="BF335" i="14"/>
  <c r="AW335" i="14"/>
  <c r="AX335" i="14" s="1"/>
  <c r="AR335" i="14"/>
  <c r="AS335" i="14" s="1"/>
  <c r="AE335" i="14"/>
  <c r="V335" i="14"/>
  <c r="M335" i="14"/>
  <c r="D335" i="14"/>
  <c r="BF334" i="14"/>
  <c r="AW334" i="14"/>
  <c r="AR334" i="14"/>
  <c r="AS334" i="14" s="1"/>
  <c r="AE334" i="14"/>
  <c r="V334" i="14"/>
  <c r="M334" i="14"/>
  <c r="D334" i="14"/>
  <c r="BF333" i="14"/>
  <c r="AW333" i="14"/>
  <c r="AR333" i="14"/>
  <c r="AS333" i="14" s="1"/>
  <c r="AE333" i="14"/>
  <c r="V333" i="14"/>
  <c r="M333" i="14"/>
  <c r="D333" i="14"/>
  <c r="BF332" i="14"/>
  <c r="AW332" i="14"/>
  <c r="AR332" i="14"/>
  <c r="AS332" i="14" s="1"/>
  <c r="AE332" i="14"/>
  <c r="V332" i="14"/>
  <c r="M332" i="14"/>
  <c r="D332" i="14"/>
  <c r="BF331" i="14"/>
  <c r="AX331" i="14"/>
  <c r="AW331" i="14"/>
  <c r="AR331" i="14"/>
  <c r="AS331" i="14" s="1"/>
  <c r="AE331" i="14"/>
  <c r="V331" i="14"/>
  <c r="M331" i="14"/>
  <c r="D331" i="14"/>
  <c r="BF330" i="14"/>
  <c r="AW330" i="14"/>
  <c r="AR330" i="14"/>
  <c r="AS330" i="14" s="1"/>
  <c r="AE330" i="14"/>
  <c r="V330" i="14"/>
  <c r="M330" i="14"/>
  <c r="D330" i="14"/>
  <c r="BF329" i="14"/>
  <c r="AW329" i="14"/>
  <c r="AX329" i="14" s="1"/>
  <c r="AR329" i="14"/>
  <c r="AS329" i="14" s="1"/>
  <c r="AE329" i="14"/>
  <c r="V329" i="14"/>
  <c r="M329" i="14"/>
  <c r="D329" i="14"/>
  <c r="BF328" i="14"/>
  <c r="AW328" i="14"/>
  <c r="AR328" i="14"/>
  <c r="AE328" i="14"/>
  <c r="V328" i="14"/>
  <c r="M328" i="14"/>
  <c r="D328" i="14"/>
  <c r="BF327" i="14"/>
  <c r="AW327" i="14"/>
  <c r="AX327" i="14" s="1"/>
  <c r="AR327" i="14"/>
  <c r="AS327" i="14" s="1"/>
  <c r="AE327" i="14"/>
  <c r="V327" i="14"/>
  <c r="M327" i="14"/>
  <c r="D327" i="14"/>
  <c r="BM326" i="14"/>
  <c r="BL326" i="14"/>
  <c r="BK326" i="14"/>
  <c r="BJ326" i="14"/>
  <c r="BI326" i="14"/>
  <c r="BH326" i="14"/>
  <c r="BG326" i="14"/>
  <c r="BE326" i="14"/>
  <c r="AT326" i="14"/>
  <c r="AO326" i="14"/>
  <c r="C326" i="14"/>
  <c r="BM325" i="14"/>
  <c r="BL325" i="14"/>
  <c r="BK325" i="14"/>
  <c r="BJ325" i="14"/>
  <c r="BI325" i="14"/>
  <c r="BH325" i="14"/>
  <c r="BG325" i="14"/>
  <c r="BE325" i="14"/>
  <c r="BD325" i="14"/>
  <c r="BC325" i="14"/>
  <c r="BB325" i="14"/>
  <c r="BA325" i="14"/>
  <c r="AZ325" i="14"/>
  <c r="AV325" i="14"/>
  <c r="AU325" i="14"/>
  <c r="AT325" i="14"/>
  <c r="AQ325" i="14"/>
  <c r="AP325" i="14"/>
  <c r="AO325" i="14"/>
  <c r="AN325" i="14"/>
  <c r="AM325" i="14"/>
  <c r="AL325" i="14"/>
  <c r="AK325" i="14"/>
  <c r="AJ325" i="14"/>
  <c r="AI325" i="14"/>
  <c r="AH325" i="14"/>
  <c r="AG325" i="14"/>
  <c r="AF325" i="14"/>
  <c r="AD325" i="14"/>
  <c r="AC325" i="14"/>
  <c r="AB325" i="14"/>
  <c r="AA325" i="14"/>
  <c r="Z325" i="14"/>
  <c r="Y325" i="14"/>
  <c r="X325" i="14"/>
  <c r="W325" i="14"/>
  <c r="U325" i="14"/>
  <c r="T325" i="14"/>
  <c r="S325" i="14"/>
  <c r="R325" i="14"/>
  <c r="Q325" i="14"/>
  <c r="P325" i="14"/>
  <c r="O325" i="14"/>
  <c r="N325" i="14"/>
  <c r="L325" i="14"/>
  <c r="K325" i="14"/>
  <c r="J325" i="14"/>
  <c r="I325" i="14"/>
  <c r="H325" i="14"/>
  <c r="G325" i="14"/>
  <c r="F325" i="14"/>
  <c r="E325" i="14"/>
  <c r="C325" i="14"/>
  <c r="BM324" i="14"/>
  <c r="BL324" i="14"/>
  <c r="BK324" i="14"/>
  <c r="BJ324" i="14"/>
  <c r="BI324" i="14"/>
  <c r="BH324" i="14"/>
  <c r="BG324" i="14"/>
  <c r="BE324" i="14"/>
  <c r="BD324" i="14"/>
  <c r="BC324" i="14"/>
  <c r="BB324" i="14"/>
  <c r="BA324" i="14"/>
  <c r="AZ324" i="14"/>
  <c r="AV324" i="14"/>
  <c r="AU324" i="14"/>
  <c r="AT324" i="14"/>
  <c r="AQ324" i="14"/>
  <c r="AP324" i="14"/>
  <c r="AO324" i="14"/>
  <c r="AN324" i="14"/>
  <c r="AM324" i="14"/>
  <c r="AL324" i="14"/>
  <c r="AK324" i="14"/>
  <c r="AJ324" i="14"/>
  <c r="AI324" i="14"/>
  <c r="AH324" i="14"/>
  <c r="AG324" i="14"/>
  <c r="AF324" i="14"/>
  <c r="AD324" i="14"/>
  <c r="AC324" i="14"/>
  <c r="AB324" i="14"/>
  <c r="AA324" i="14"/>
  <c r="Z324" i="14"/>
  <c r="Y324" i="14"/>
  <c r="X324" i="14"/>
  <c r="W324" i="14"/>
  <c r="U324" i="14"/>
  <c r="T324" i="14"/>
  <c r="S324" i="14"/>
  <c r="R324" i="14"/>
  <c r="Q324" i="14"/>
  <c r="P324" i="14"/>
  <c r="O324" i="14"/>
  <c r="N324" i="14"/>
  <c r="L324" i="14"/>
  <c r="K324" i="14"/>
  <c r="J324" i="14"/>
  <c r="I324" i="14"/>
  <c r="H324" i="14"/>
  <c r="G324" i="14"/>
  <c r="F324" i="14"/>
  <c r="E324" i="14"/>
  <c r="C324" i="14"/>
  <c r="BM323" i="14"/>
  <c r="BL323" i="14"/>
  <c r="BK323" i="14"/>
  <c r="BJ323" i="14"/>
  <c r="BI323" i="14"/>
  <c r="BH323" i="14"/>
  <c r="BG323" i="14"/>
  <c r="BE323" i="14"/>
  <c r="BD323" i="14"/>
  <c r="BC323" i="14"/>
  <c r="BB323" i="14"/>
  <c r="BA323" i="14"/>
  <c r="AZ323" i="14"/>
  <c r="AV323" i="14"/>
  <c r="AU323" i="14"/>
  <c r="AT323" i="14"/>
  <c r="AQ323" i="14"/>
  <c r="AP323" i="14"/>
  <c r="AO323" i="14"/>
  <c r="AN323" i="14"/>
  <c r="AM323" i="14"/>
  <c r="AL323" i="14"/>
  <c r="AK323" i="14"/>
  <c r="AJ323" i="14"/>
  <c r="AI323" i="14"/>
  <c r="AH323" i="14"/>
  <c r="AG323" i="14"/>
  <c r="AF323" i="14"/>
  <c r="AD323" i="14"/>
  <c r="AC323" i="14"/>
  <c r="AB323" i="14"/>
  <c r="AA323" i="14"/>
  <c r="Z323" i="14"/>
  <c r="Y323" i="14"/>
  <c r="X323" i="14"/>
  <c r="W323" i="14"/>
  <c r="U323" i="14"/>
  <c r="T323" i="14"/>
  <c r="S323" i="14"/>
  <c r="R323" i="14"/>
  <c r="Q323" i="14"/>
  <c r="P323" i="14"/>
  <c r="O323" i="14"/>
  <c r="N323" i="14"/>
  <c r="L323" i="14"/>
  <c r="K323" i="14"/>
  <c r="J323" i="14"/>
  <c r="I323" i="14"/>
  <c r="H323" i="14"/>
  <c r="G323" i="14"/>
  <c r="F323" i="14"/>
  <c r="E323" i="14"/>
  <c r="C323" i="14"/>
  <c r="BF322" i="14"/>
  <c r="AW322" i="14"/>
  <c r="AX322" i="14" s="1"/>
  <c r="AR322" i="14"/>
  <c r="AS322" i="14" s="1"/>
  <c r="AE322" i="14"/>
  <c r="V322" i="14"/>
  <c r="M322" i="14"/>
  <c r="D322" i="14"/>
  <c r="BF321" i="14"/>
  <c r="AW321" i="14"/>
  <c r="AX321" i="14" s="1"/>
  <c r="AR321" i="14"/>
  <c r="AS321" i="14" s="1"/>
  <c r="AE321" i="14"/>
  <c r="V321" i="14"/>
  <c r="M321" i="14"/>
  <c r="D321" i="14"/>
  <c r="BF320" i="14"/>
  <c r="AX320" i="14"/>
  <c r="AW320" i="14"/>
  <c r="AR320" i="14"/>
  <c r="AS320" i="14" s="1"/>
  <c r="AE320" i="14"/>
  <c r="V320" i="14"/>
  <c r="M320" i="14"/>
  <c r="D320" i="14"/>
  <c r="BF319" i="14"/>
  <c r="AW319" i="14"/>
  <c r="AX319" i="14" s="1"/>
  <c r="AR319" i="14"/>
  <c r="AS319" i="14" s="1"/>
  <c r="AE319" i="14"/>
  <c r="V319" i="14"/>
  <c r="M319" i="14"/>
  <c r="D319" i="14"/>
  <c r="BF318" i="14"/>
  <c r="AW318" i="14"/>
  <c r="AR318" i="14"/>
  <c r="AS318" i="14" s="1"/>
  <c r="AE318" i="14"/>
  <c r="V318" i="14"/>
  <c r="M318" i="14"/>
  <c r="D318" i="14"/>
  <c r="BF317" i="14"/>
  <c r="AW317" i="14"/>
  <c r="AX317" i="14" s="1"/>
  <c r="AR317" i="14"/>
  <c r="AS317" i="14" s="1"/>
  <c r="AY317" i="14" s="1"/>
  <c r="AE317" i="14"/>
  <c r="V317" i="14"/>
  <c r="M317" i="14"/>
  <c r="D317" i="14"/>
  <c r="BF316" i="14"/>
  <c r="AW316" i="14"/>
  <c r="AX316" i="14" s="1"/>
  <c r="AR316" i="14"/>
  <c r="AS316" i="14" s="1"/>
  <c r="AE316" i="14"/>
  <c r="V316" i="14"/>
  <c r="M316" i="14"/>
  <c r="D316" i="14"/>
  <c r="BF315" i="14"/>
  <c r="AW315" i="14"/>
  <c r="AX315" i="14" s="1"/>
  <c r="AR315" i="14"/>
  <c r="AS315" i="14" s="1"/>
  <c r="AE315" i="14"/>
  <c r="V315" i="14"/>
  <c r="M315" i="14"/>
  <c r="D315" i="14"/>
  <c r="BF314" i="14"/>
  <c r="AW314" i="14"/>
  <c r="AR314" i="14"/>
  <c r="AS314" i="14" s="1"/>
  <c r="AE314" i="14"/>
  <c r="V314" i="14"/>
  <c r="M314" i="14"/>
  <c r="D314" i="14"/>
  <c r="BF313" i="14"/>
  <c r="AW313" i="14"/>
  <c r="AR313" i="14"/>
  <c r="AS313" i="14" s="1"/>
  <c r="AE313" i="14"/>
  <c r="V313" i="14"/>
  <c r="M313" i="14"/>
  <c r="D313" i="14"/>
  <c r="BF312" i="14"/>
  <c r="AW312" i="14"/>
  <c r="AX312" i="14" s="1"/>
  <c r="AR312" i="14"/>
  <c r="AS312" i="14" s="1"/>
  <c r="AE312" i="14"/>
  <c r="V312" i="14"/>
  <c r="M312" i="14"/>
  <c r="D312" i="14"/>
  <c r="BF311" i="14"/>
  <c r="AW311" i="14"/>
  <c r="AX311" i="14" s="1"/>
  <c r="AR311" i="14"/>
  <c r="AS311" i="14" s="1"/>
  <c r="AE311" i="14"/>
  <c r="V311" i="14"/>
  <c r="M311" i="14"/>
  <c r="D311" i="14"/>
  <c r="BF310" i="14"/>
  <c r="AW310" i="14"/>
  <c r="AR310" i="14"/>
  <c r="AS310" i="14" s="1"/>
  <c r="AE310" i="14"/>
  <c r="V310" i="14"/>
  <c r="M310" i="14"/>
  <c r="D310" i="14"/>
  <c r="BF309" i="14"/>
  <c r="AW309" i="14"/>
  <c r="AX309" i="14" s="1"/>
  <c r="AR309" i="14"/>
  <c r="AS309" i="14" s="1"/>
  <c r="AE309" i="14"/>
  <c r="V309" i="14"/>
  <c r="M309" i="14"/>
  <c r="D309" i="14"/>
  <c r="BF308" i="14"/>
  <c r="AW308" i="14"/>
  <c r="AX308" i="14" s="1"/>
  <c r="AR308" i="14"/>
  <c r="AS308" i="14" s="1"/>
  <c r="AE308" i="14"/>
  <c r="V308" i="14"/>
  <c r="M308" i="14"/>
  <c r="D308" i="14"/>
  <c r="BF307" i="14"/>
  <c r="AW307" i="14"/>
  <c r="AR307" i="14"/>
  <c r="AS307" i="14" s="1"/>
  <c r="AE307" i="14"/>
  <c r="V307" i="14"/>
  <c r="M307" i="14"/>
  <c r="D307" i="14"/>
  <c r="BF306" i="14"/>
  <c r="AW306" i="14"/>
  <c r="AX306" i="14" s="1"/>
  <c r="AR306" i="14"/>
  <c r="AS306" i="14" s="1"/>
  <c r="AE306" i="14"/>
  <c r="V306" i="14"/>
  <c r="M306" i="14"/>
  <c r="D306" i="14"/>
  <c r="BF305" i="14"/>
  <c r="AW305" i="14"/>
  <c r="AR305" i="14"/>
  <c r="AS305" i="14" s="1"/>
  <c r="AE305" i="14"/>
  <c r="V305" i="14"/>
  <c r="M305" i="14"/>
  <c r="D305" i="14"/>
  <c r="BF304" i="14"/>
  <c r="AW304" i="14"/>
  <c r="AX304" i="14" s="1"/>
  <c r="AR304" i="14"/>
  <c r="AS304" i="14" s="1"/>
  <c r="AE304" i="14"/>
  <c r="V304" i="14"/>
  <c r="M304" i="14"/>
  <c r="D304" i="14"/>
  <c r="BF303" i="14"/>
  <c r="AW303" i="14"/>
  <c r="AR303" i="14"/>
  <c r="AS303" i="14" s="1"/>
  <c r="AE303" i="14"/>
  <c r="V303" i="14"/>
  <c r="M303" i="14"/>
  <c r="D303" i="14"/>
  <c r="BF302" i="14"/>
  <c r="AW302" i="14"/>
  <c r="AX302" i="14" s="1"/>
  <c r="AR302" i="14"/>
  <c r="AS302" i="14" s="1"/>
  <c r="AE302" i="14"/>
  <c r="V302" i="14"/>
  <c r="M302" i="14"/>
  <c r="D302" i="14"/>
  <c r="BF301" i="14"/>
  <c r="AW301" i="14"/>
  <c r="AR301" i="14"/>
  <c r="AS301" i="14" s="1"/>
  <c r="AE301" i="14"/>
  <c r="V301" i="14"/>
  <c r="M301" i="14"/>
  <c r="D301" i="14"/>
  <c r="BF300" i="14"/>
  <c r="AW300" i="14"/>
  <c r="AX300" i="14" s="1"/>
  <c r="AR300" i="14"/>
  <c r="AS300" i="14" s="1"/>
  <c r="AE300" i="14"/>
  <c r="V300" i="14"/>
  <c r="M300" i="14"/>
  <c r="D300" i="14"/>
  <c r="BF299" i="14"/>
  <c r="AW299" i="14"/>
  <c r="AR299" i="14"/>
  <c r="AS299" i="14" s="1"/>
  <c r="AE299" i="14"/>
  <c r="V299" i="14"/>
  <c r="M299" i="14"/>
  <c r="D299" i="14"/>
  <c r="BF298" i="14"/>
  <c r="AW298" i="14"/>
  <c r="AX298" i="14" s="1"/>
  <c r="AR298" i="14"/>
  <c r="AS298" i="14" s="1"/>
  <c r="AE298" i="14"/>
  <c r="V298" i="14"/>
  <c r="M298" i="14"/>
  <c r="D298" i="14"/>
  <c r="BF297" i="14"/>
  <c r="AW297" i="14"/>
  <c r="AR297" i="14"/>
  <c r="AS297" i="14" s="1"/>
  <c r="AE297" i="14"/>
  <c r="V297" i="14"/>
  <c r="M297" i="14"/>
  <c r="D297" i="14"/>
  <c r="BF296" i="14"/>
  <c r="AW296" i="14"/>
  <c r="AX296" i="14" s="1"/>
  <c r="AR296" i="14"/>
  <c r="AS296" i="14" s="1"/>
  <c r="AE296" i="14"/>
  <c r="V296" i="14"/>
  <c r="M296" i="14"/>
  <c r="D296" i="14"/>
  <c r="BF295" i="14"/>
  <c r="AW295" i="14"/>
  <c r="AR295" i="14"/>
  <c r="AS295" i="14" s="1"/>
  <c r="AE295" i="14"/>
  <c r="V295" i="14"/>
  <c r="M295" i="14"/>
  <c r="D295" i="14"/>
  <c r="BF294" i="14"/>
  <c r="AW294" i="14"/>
  <c r="AX294" i="14" s="1"/>
  <c r="AR294" i="14"/>
  <c r="AS294" i="14" s="1"/>
  <c r="AE294" i="14"/>
  <c r="V294" i="14"/>
  <c r="M294" i="14"/>
  <c r="D294" i="14"/>
  <c r="BF293" i="14"/>
  <c r="AW293" i="14"/>
  <c r="AR293" i="14"/>
  <c r="AE293" i="14"/>
  <c r="V293" i="14"/>
  <c r="M293" i="14"/>
  <c r="D293" i="14"/>
  <c r="BM292" i="14"/>
  <c r="BL292" i="14"/>
  <c r="BK292" i="14"/>
  <c r="BJ292" i="14"/>
  <c r="BI292" i="14"/>
  <c r="BH292" i="14"/>
  <c r="BG292" i="14"/>
  <c r="BE292" i="14"/>
  <c r="AT292" i="14"/>
  <c r="AO292" i="14"/>
  <c r="C292" i="14"/>
  <c r="BM291" i="14"/>
  <c r="BL291" i="14"/>
  <c r="BK291" i="14"/>
  <c r="BJ291" i="14"/>
  <c r="BI291" i="14"/>
  <c r="BH291" i="14"/>
  <c r="BG291" i="14"/>
  <c r="BE291" i="14"/>
  <c r="BD291" i="14"/>
  <c r="BC291" i="14"/>
  <c r="BB291" i="14"/>
  <c r="BA291" i="14"/>
  <c r="AZ291" i="14"/>
  <c r="AV291" i="14"/>
  <c r="AU291" i="14"/>
  <c r="AT291" i="14"/>
  <c r="AQ291" i="14"/>
  <c r="AP291" i="14"/>
  <c r="AO291" i="14"/>
  <c r="AN291" i="14"/>
  <c r="AM291" i="14"/>
  <c r="AL291" i="14"/>
  <c r="AK291" i="14"/>
  <c r="AJ291" i="14"/>
  <c r="AI291" i="14"/>
  <c r="AH291" i="14"/>
  <c r="AG291" i="14"/>
  <c r="AF291" i="14"/>
  <c r="AD291" i="14"/>
  <c r="AC291" i="14"/>
  <c r="AB291" i="14"/>
  <c r="AA291" i="14"/>
  <c r="Z291" i="14"/>
  <c r="Y291" i="14"/>
  <c r="X291" i="14"/>
  <c r="W291" i="14"/>
  <c r="U291" i="14"/>
  <c r="T291" i="14"/>
  <c r="S291" i="14"/>
  <c r="R291" i="14"/>
  <c r="Q291" i="14"/>
  <c r="P291" i="14"/>
  <c r="O291" i="14"/>
  <c r="N291" i="14"/>
  <c r="L291" i="14"/>
  <c r="K291" i="14"/>
  <c r="J291" i="14"/>
  <c r="I291" i="14"/>
  <c r="H291" i="14"/>
  <c r="G291" i="14"/>
  <c r="F291" i="14"/>
  <c r="E291" i="14"/>
  <c r="C291" i="14"/>
  <c r="BM290" i="14"/>
  <c r="BL290" i="14"/>
  <c r="BK290" i="14"/>
  <c r="BJ290" i="14"/>
  <c r="BI290" i="14"/>
  <c r="BH290" i="14"/>
  <c r="BG290" i="14"/>
  <c r="BE290" i="14"/>
  <c r="BD290" i="14"/>
  <c r="BC290" i="14"/>
  <c r="BB290" i="14"/>
  <c r="BA290" i="14"/>
  <c r="AZ290" i="14"/>
  <c r="AV290" i="14"/>
  <c r="AU290" i="14"/>
  <c r="AT290" i="14"/>
  <c r="AQ290" i="14"/>
  <c r="AP290" i="14"/>
  <c r="AO290" i="14"/>
  <c r="AN290" i="14"/>
  <c r="AM290" i="14"/>
  <c r="AL290" i="14"/>
  <c r="AK290" i="14"/>
  <c r="AJ290" i="14"/>
  <c r="AI290" i="14"/>
  <c r="AH290" i="14"/>
  <c r="AG290" i="14"/>
  <c r="AF290" i="14"/>
  <c r="AD290" i="14"/>
  <c r="AC290" i="14"/>
  <c r="AB290" i="14"/>
  <c r="AA290" i="14"/>
  <c r="Z290" i="14"/>
  <c r="Y290" i="14"/>
  <c r="X290" i="14"/>
  <c r="W290" i="14"/>
  <c r="U290" i="14"/>
  <c r="T290" i="14"/>
  <c r="S290" i="14"/>
  <c r="R290" i="14"/>
  <c r="Q290" i="14"/>
  <c r="P290" i="14"/>
  <c r="O290" i="14"/>
  <c r="N290" i="14"/>
  <c r="L290" i="14"/>
  <c r="K290" i="14"/>
  <c r="J290" i="14"/>
  <c r="I290" i="14"/>
  <c r="H290" i="14"/>
  <c r="G290" i="14"/>
  <c r="F290" i="14"/>
  <c r="E290" i="14"/>
  <c r="C290" i="14"/>
  <c r="BM289" i="14"/>
  <c r="BL289" i="14"/>
  <c r="BK289" i="14"/>
  <c r="BJ289" i="14"/>
  <c r="BI289" i="14"/>
  <c r="BH289" i="14"/>
  <c r="BG289" i="14"/>
  <c r="BE289" i="14"/>
  <c r="BD289" i="14"/>
  <c r="BC289" i="14"/>
  <c r="BB289" i="14"/>
  <c r="BA289" i="14"/>
  <c r="AZ289" i="14"/>
  <c r="AV289" i="14"/>
  <c r="AU289" i="14"/>
  <c r="AT289" i="14"/>
  <c r="AQ289" i="14"/>
  <c r="AP289" i="14"/>
  <c r="AO289" i="14"/>
  <c r="AN289" i="14"/>
  <c r="AM289" i="14"/>
  <c r="AL289" i="14"/>
  <c r="AK289" i="14"/>
  <c r="AJ289" i="14"/>
  <c r="AI289" i="14"/>
  <c r="AH289" i="14"/>
  <c r="AG289" i="14"/>
  <c r="AF289" i="14"/>
  <c r="AD289" i="14"/>
  <c r="AC289" i="14"/>
  <c r="AB289" i="14"/>
  <c r="AA289" i="14"/>
  <c r="Z289" i="14"/>
  <c r="Y289" i="14"/>
  <c r="X289" i="14"/>
  <c r="W289" i="14"/>
  <c r="U289" i="14"/>
  <c r="T289" i="14"/>
  <c r="S289" i="14"/>
  <c r="R289" i="14"/>
  <c r="Q289" i="14"/>
  <c r="P289" i="14"/>
  <c r="O289" i="14"/>
  <c r="N289" i="14"/>
  <c r="L289" i="14"/>
  <c r="K289" i="14"/>
  <c r="J289" i="14"/>
  <c r="I289" i="14"/>
  <c r="H289" i="14"/>
  <c r="G289" i="14"/>
  <c r="F289" i="14"/>
  <c r="E289" i="14"/>
  <c r="C289" i="14"/>
  <c r="BF288" i="14"/>
  <c r="AW288" i="14"/>
  <c r="AX288" i="14" s="1"/>
  <c r="AS288" i="14"/>
  <c r="AR288" i="14"/>
  <c r="AE288" i="14"/>
  <c r="V288" i="14"/>
  <c r="M288" i="14"/>
  <c r="D288" i="14"/>
  <c r="BF287" i="14"/>
  <c r="AW287" i="14"/>
  <c r="AX287" i="14" s="1"/>
  <c r="AR287" i="14"/>
  <c r="AS287" i="14" s="1"/>
  <c r="AE287" i="14"/>
  <c r="V287" i="14"/>
  <c r="M287" i="14"/>
  <c r="D287" i="14"/>
  <c r="BF286" i="14"/>
  <c r="AW286" i="14"/>
  <c r="AX286" i="14" s="1"/>
  <c r="AR286" i="14"/>
  <c r="AS286" i="14" s="1"/>
  <c r="AE286" i="14"/>
  <c r="V286" i="14"/>
  <c r="M286" i="14"/>
  <c r="D286" i="14"/>
  <c r="BF285" i="14"/>
  <c r="AW285" i="14"/>
  <c r="AR285" i="14"/>
  <c r="AS285" i="14" s="1"/>
  <c r="AE285" i="14"/>
  <c r="V285" i="14"/>
  <c r="M285" i="14"/>
  <c r="D285" i="14"/>
  <c r="BF284" i="14"/>
  <c r="AW284" i="14"/>
  <c r="AX284" i="14" s="1"/>
  <c r="AR284" i="14"/>
  <c r="AS284" i="14" s="1"/>
  <c r="AE284" i="14"/>
  <c r="V284" i="14"/>
  <c r="M284" i="14"/>
  <c r="D284" i="14"/>
  <c r="BF283" i="14"/>
  <c r="AW283" i="14"/>
  <c r="AX283" i="14" s="1"/>
  <c r="AR283" i="14"/>
  <c r="AS283" i="14" s="1"/>
  <c r="AE283" i="14"/>
  <c r="V283" i="14"/>
  <c r="M283" i="14"/>
  <c r="D283" i="14"/>
  <c r="BF282" i="14"/>
  <c r="AW282" i="14"/>
  <c r="AX282" i="14" s="1"/>
  <c r="AR282" i="14"/>
  <c r="AS282" i="14" s="1"/>
  <c r="AE282" i="14"/>
  <c r="V282" i="14"/>
  <c r="M282" i="14"/>
  <c r="D282" i="14"/>
  <c r="BF281" i="14"/>
  <c r="AW281" i="14"/>
  <c r="AX281" i="14" s="1"/>
  <c r="AR281" i="14"/>
  <c r="AS281" i="14" s="1"/>
  <c r="AE281" i="14"/>
  <c r="V281" i="14"/>
  <c r="M281" i="14"/>
  <c r="D281" i="14"/>
  <c r="BF280" i="14"/>
  <c r="AW280" i="14"/>
  <c r="AX280" i="14" s="1"/>
  <c r="AR280" i="14"/>
  <c r="AS280" i="14" s="1"/>
  <c r="AE280" i="14"/>
  <c r="V280" i="14"/>
  <c r="M280" i="14"/>
  <c r="D280" i="14"/>
  <c r="BF279" i="14"/>
  <c r="AW279" i="14"/>
  <c r="AX279" i="14" s="1"/>
  <c r="AR279" i="14"/>
  <c r="AS279" i="14" s="1"/>
  <c r="AE279" i="14"/>
  <c r="V279" i="14"/>
  <c r="M279" i="14"/>
  <c r="D279" i="14"/>
  <c r="BF278" i="14"/>
  <c r="AW278" i="14"/>
  <c r="AX278" i="14" s="1"/>
  <c r="AS278" i="14"/>
  <c r="AR278" i="14"/>
  <c r="AE278" i="14"/>
  <c r="V278" i="14"/>
  <c r="M278" i="14"/>
  <c r="D278" i="14"/>
  <c r="BF277" i="14"/>
  <c r="AW277" i="14"/>
  <c r="AR277" i="14"/>
  <c r="AS277" i="14" s="1"/>
  <c r="AE277" i="14"/>
  <c r="V277" i="14"/>
  <c r="M277" i="14"/>
  <c r="D277" i="14"/>
  <c r="BF276" i="14"/>
  <c r="AW276" i="14"/>
  <c r="AX276" i="14" s="1"/>
  <c r="AR276" i="14"/>
  <c r="AS276" i="14" s="1"/>
  <c r="AE276" i="14"/>
  <c r="V276" i="14"/>
  <c r="M276" i="14"/>
  <c r="D276" i="14"/>
  <c r="BF275" i="14"/>
  <c r="AW275" i="14"/>
  <c r="AR275" i="14"/>
  <c r="AS275" i="14" s="1"/>
  <c r="AE275" i="14"/>
  <c r="V275" i="14"/>
  <c r="M275" i="14"/>
  <c r="D275" i="14"/>
  <c r="BF274" i="14"/>
  <c r="AW274" i="14"/>
  <c r="AX274" i="14" s="1"/>
  <c r="AR274" i="14"/>
  <c r="AS274" i="14" s="1"/>
  <c r="AE274" i="14"/>
  <c r="V274" i="14"/>
  <c r="M274" i="14"/>
  <c r="D274" i="14"/>
  <c r="BF273" i="14"/>
  <c r="AW273" i="14"/>
  <c r="AX273" i="14" s="1"/>
  <c r="AR273" i="14"/>
  <c r="AS273" i="14" s="1"/>
  <c r="AE273" i="14"/>
  <c r="V273" i="14"/>
  <c r="M273" i="14"/>
  <c r="D273" i="14"/>
  <c r="BF272" i="14"/>
  <c r="AW272" i="14"/>
  <c r="AX272" i="14" s="1"/>
  <c r="AS272" i="14"/>
  <c r="AR272" i="14"/>
  <c r="AE272" i="14"/>
  <c r="V272" i="14"/>
  <c r="M272" i="14"/>
  <c r="D272" i="14"/>
  <c r="BF271" i="14"/>
  <c r="AW271" i="14"/>
  <c r="AX271" i="14" s="1"/>
  <c r="AR271" i="14"/>
  <c r="AS271" i="14" s="1"/>
  <c r="AE271" i="14"/>
  <c r="V271" i="14"/>
  <c r="M271" i="14"/>
  <c r="D271" i="14"/>
  <c r="BF270" i="14"/>
  <c r="AW270" i="14"/>
  <c r="AX270" i="14" s="1"/>
  <c r="AR270" i="14"/>
  <c r="AS270" i="14" s="1"/>
  <c r="AE270" i="14"/>
  <c r="V270" i="14"/>
  <c r="M270" i="14"/>
  <c r="D270" i="14"/>
  <c r="BF269" i="14"/>
  <c r="AW269" i="14"/>
  <c r="AR269" i="14"/>
  <c r="AS269" i="14" s="1"/>
  <c r="AE269" i="14"/>
  <c r="V269" i="14"/>
  <c r="M269" i="14"/>
  <c r="D269" i="14"/>
  <c r="BF268" i="14"/>
  <c r="AW268" i="14"/>
  <c r="AX268" i="14" s="1"/>
  <c r="AS268" i="14"/>
  <c r="AR268" i="14"/>
  <c r="AE268" i="14"/>
  <c r="V268" i="14"/>
  <c r="M268" i="14"/>
  <c r="D268" i="14"/>
  <c r="BF267" i="14"/>
  <c r="AW267" i="14"/>
  <c r="AX267" i="14" s="1"/>
  <c r="AR267" i="14"/>
  <c r="AS267" i="14" s="1"/>
  <c r="AE267" i="14"/>
  <c r="V267" i="14"/>
  <c r="M267" i="14"/>
  <c r="D267" i="14"/>
  <c r="BF266" i="14"/>
  <c r="AW266" i="14"/>
  <c r="AX266" i="14" s="1"/>
  <c r="AR266" i="14"/>
  <c r="AS266" i="14" s="1"/>
  <c r="AE266" i="14"/>
  <c r="V266" i="14"/>
  <c r="M266" i="14"/>
  <c r="D266" i="14"/>
  <c r="BF265" i="14"/>
  <c r="AW265" i="14"/>
  <c r="AX265" i="14" s="1"/>
  <c r="AR265" i="14"/>
  <c r="AS265" i="14" s="1"/>
  <c r="AE265" i="14"/>
  <c r="V265" i="14"/>
  <c r="M265" i="14"/>
  <c r="D265" i="14"/>
  <c r="BF264" i="14"/>
  <c r="AW264" i="14"/>
  <c r="AX264" i="14" s="1"/>
  <c r="AR264" i="14"/>
  <c r="AS264" i="14" s="1"/>
  <c r="AE264" i="14"/>
  <c r="V264" i="14"/>
  <c r="M264" i="14"/>
  <c r="D264" i="14"/>
  <c r="BF263" i="14"/>
  <c r="AW263" i="14"/>
  <c r="AX263" i="14" s="1"/>
  <c r="AR263" i="14"/>
  <c r="AS263" i="14" s="1"/>
  <c r="AE263" i="14"/>
  <c r="V263" i="14"/>
  <c r="M263" i="14"/>
  <c r="D263" i="14"/>
  <c r="BF262" i="14"/>
  <c r="AW262" i="14"/>
  <c r="AX262" i="14" s="1"/>
  <c r="AR262" i="14"/>
  <c r="AS262" i="14" s="1"/>
  <c r="AE262" i="14"/>
  <c r="V262" i="14"/>
  <c r="M262" i="14"/>
  <c r="D262" i="14"/>
  <c r="BF261" i="14"/>
  <c r="AW261" i="14"/>
  <c r="AR261" i="14"/>
  <c r="AS261" i="14" s="1"/>
  <c r="AE261" i="14"/>
  <c r="V261" i="14"/>
  <c r="M261" i="14"/>
  <c r="D261" i="14"/>
  <c r="BF260" i="14"/>
  <c r="AW260" i="14"/>
  <c r="AX260" i="14" s="1"/>
  <c r="AS260" i="14"/>
  <c r="AR260" i="14"/>
  <c r="AE260" i="14"/>
  <c r="V260" i="14"/>
  <c r="M260" i="14"/>
  <c r="D260" i="14"/>
  <c r="BF259" i="14"/>
  <c r="AW259" i="14"/>
  <c r="AR259" i="14"/>
  <c r="AS259" i="14" s="1"/>
  <c r="AE259" i="14"/>
  <c r="V259" i="14"/>
  <c r="M259" i="14"/>
  <c r="D259" i="14"/>
  <c r="BF258" i="14"/>
  <c r="AW258" i="14"/>
  <c r="AX258" i="14" s="1"/>
  <c r="AR258" i="14"/>
  <c r="AS258" i="14" s="1"/>
  <c r="AE258" i="14"/>
  <c r="V258" i="14"/>
  <c r="M258" i="14"/>
  <c r="D258" i="14"/>
  <c r="BM257" i="14"/>
  <c r="BL257" i="14"/>
  <c r="BK257" i="14"/>
  <c r="BJ257" i="14"/>
  <c r="BI257" i="14"/>
  <c r="BH257" i="14"/>
  <c r="BG257" i="14"/>
  <c r="BE257" i="14"/>
  <c r="AT257" i="14"/>
  <c r="AO257" i="14"/>
  <c r="C257" i="14"/>
  <c r="BM256" i="14"/>
  <c r="BL256" i="14"/>
  <c r="BK256" i="14"/>
  <c r="BJ256" i="14"/>
  <c r="BI256" i="14"/>
  <c r="BH256" i="14"/>
  <c r="BG256" i="14"/>
  <c r="BE256" i="14"/>
  <c r="BD256" i="14"/>
  <c r="BC256" i="14"/>
  <c r="BB256" i="14"/>
  <c r="BA256" i="14"/>
  <c r="AZ256" i="14"/>
  <c r="AV256" i="14"/>
  <c r="AU256" i="14"/>
  <c r="AT256" i="14"/>
  <c r="AQ256" i="14"/>
  <c r="AP256" i="14"/>
  <c r="AO256" i="14"/>
  <c r="AN256" i="14"/>
  <c r="AM256" i="14"/>
  <c r="AL256" i="14"/>
  <c r="AK256" i="14"/>
  <c r="AJ256" i="14"/>
  <c r="AI256" i="14"/>
  <c r="AH256" i="14"/>
  <c r="AG256" i="14"/>
  <c r="AF256" i="14"/>
  <c r="AD256" i="14"/>
  <c r="AC256" i="14"/>
  <c r="AB256" i="14"/>
  <c r="AA256" i="14"/>
  <c r="Z256" i="14"/>
  <c r="Y256" i="14"/>
  <c r="X256" i="14"/>
  <c r="W256" i="14"/>
  <c r="U256" i="14"/>
  <c r="T256" i="14"/>
  <c r="S256" i="14"/>
  <c r="R256" i="14"/>
  <c r="Q256" i="14"/>
  <c r="P256" i="14"/>
  <c r="O256" i="14"/>
  <c r="N256" i="14"/>
  <c r="L256" i="14"/>
  <c r="K256" i="14"/>
  <c r="J256" i="14"/>
  <c r="I256" i="14"/>
  <c r="H256" i="14"/>
  <c r="G256" i="14"/>
  <c r="F256" i="14"/>
  <c r="E256" i="14"/>
  <c r="C256" i="14"/>
  <c r="BM255" i="14"/>
  <c r="BL255" i="14"/>
  <c r="BK255" i="14"/>
  <c r="BJ255" i="14"/>
  <c r="BI255" i="14"/>
  <c r="BH255" i="14"/>
  <c r="BG255" i="14"/>
  <c r="BE255" i="14"/>
  <c r="BD255" i="14"/>
  <c r="BC255" i="14"/>
  <c r="BB255" i="14"/>
  <c r="BA255" i="14"/>
  <c r="AZ255" i="14"/>
  <c r="AV255" i="14"/>
  <c r="AU255" i="14"/>
  <c r="AT255" i="14"/>
  <c r="AQ255" i="14"/>
  <c r="AP255" i="14"/>
  <c r="AO255" i="14"/>
  <c r="AN255" i="14"/>
  <c r="AM255" i="14"/>
  <c r="AL255" i="14"/>
  <c r="AK255" i="14"/>
  <c r="AJ255" i="14"/>
  <c r="AI255" i="14"/>
  <c r="AH255" i="14"/>
  <c r="AG255" i="14"/>
  <c r="AF255" i="14"/>
  <c r="AD255" i="14"/>
  <c r="AC255" i="14"/>
  <c r="AB255" i="14"/>
  <c r="AA255" i="14"/>
  <c r="Z255" i="14"/>
  <c r="Y255" i="14"/>
  <c r="X255" i="14"/>
  <c r="W255" i="14"/>
  <c r="U255" i="14"/>
  <c r="T255" i="14"/>
  <c r="S255" i="14"/>
  <c r="R255" i="14"/>
  <c r="Q255" i="14"/>
  <c r="P255" i="14"/>
  <c r="O255" i="14"/>
  <c r="N255" i="14"/>
  <c r="L255" i="14"/>
  <c r="K255" i="14"/>
  <c r="J255" i="14"/>
  <c r="I255" i="14"/>
  <c r="H255" i="14"/>
  <c r="G255" i="14"/>
  <c r="F255" i="14"/>
  <c r="E255" i="14"/>
  <c r="C255" i="14"/>
  <c r="BM254" i="14"/>
  <c r="BL254" i="14"/>
  <c r="BK254" i="14"/>
  <c r="BJ254" i="14"/>
  <c r="BI254" i="14"/>
  <c r="BH254" i="14"/>
  <c r="BG254" i="14"/>
  <c r="BE254" i="14"/>
  <c r="BD254" i="14"/>
  <c r="BC254" i="14"/>
  <c r="BB254" i="14"/>
  <c r="BA254" i="14"/>
  <c r="AZ254" i="14"/>
  <c r="AV254" i="14"/>
  <c r="AU254" i="14"/>
  <c r="AT254" i="14"/>
  <c r="AQ254" i="14"/>
  <c r="AP254" i="14"/>
  <c r="AO254" i="14"/>
  <c r="AN254" i="14"/>
  <c r="AM254" i="14"/>
  <c r="AL254" i="14"/>
  <c r="AK254" i="14"/>
  <c r="AJ254" i="14"/>
  <c r="AI254" i="14"/>
  <c r="AH254" i="14"/>
  <c r="AG254" i="14"/>
  <c r="AF254" i="14"/>
  <c r="AD254" i="14"/>
  <c r="AC254" i="14"/>
  <c r="AB254" i="14"/>
  <c r="AA254" i="14"/>
  <c r="Z254" i="14"/>
  <c r="Y254" i="14"/>
  <c r="X254" i="14"/>
  <c r="W254" i="14"/>
  <c r="U254" i="14"/>
  <c r="T254" i="14"/>
  <c r="S254" i="14"/>
  <c r="R254" i="14"/>
  <c r="Q254" i="14"/>
  <c r="P254" i="14"/>
  <c r="O254" i="14"/>
  <c r="N254" i="14"/>
  <c r="L254" i="14"/>
  <c r="K254" i="14"/>
  <c r="J254" i="14"/>
  <c r="I254" i="14"/>
  <c r="H254" i="14"/>
  <c r="G254" i="14"/>
  <c r="F254" i="14"/>
  <c r="E254" i="14"/>
  <c r="C254" i="14"/>
  <c r="BF253" i="14"/>
  <c r="AW253" i="14"/>
  <c r="AX253" i="14" s="1"/>
  <c r="AR253" i="14"/>
  <c r="AS253" i="14" s="1"/>
  <c r="AE253" i="14"/>
  <c r="V253" i="14"/>
  <c r="M253" i="14"/>
  <c r="D253" i="14"/>
  <c r="BF252" i="14"/>
  <c r="AW252" i="14"/>
  <c r="AR252" i="14"/>
  <c r="AS252" i="14" s="1"/>
  <c r="AE252" i="14"/>
  <c r="V252" i="14"/>
  <c r="M252" i="14"/>
  <c r="D252" i="14"/>
  <c r="BF251" i="14"/>
  <c r="AX251" i="14"/>
  <c r="AW251" i="14"/>
  <c r="AR251" i="14"/>
  <c r="AS251" i="14" s="1"/>
  <c r="AE251" i="14"/>
  <c r="V251" i="14"/>
  <c r="M251" i="14"/>
  <c r="D251" i="14"/>
  <c r="BF250" i="14"/>
  <c r="AW250" i="14"/>
  <c r="AR250" i="14"/>
  <c r="AS250" i="14" s="1"/>
  <c r="AE250" i="14"/>
  <c r="V250" i="14"/>
  <c r="M250" i="14"/>
  <c r="D250" i="14"/>
  <c r="BF249" i="14"/>
  <c r="AW249" i="14"/>
  <c r="AX249" i="14" s="1"/>
  <c r="AR249" i="14"/>
  <c r="AS249" i="14" s="1"/>
  <c r="AE249" i="14"/>
  <c r="V249" i="14"/>
  <c r="M249" i="14"/>
  <c r="D249" i="14"/>
  <c r="BF248" i="14"/>
  <c r="AW248" i="14"/>
  <c r="AR248" i="14"/>
  <c r="AS248" i="14" s="1"/>
  <c r="AE248" i="14"/>
  <c r="V248" i="14"/>
  <c r="M248" i="14"/>
  <c r="D248" i="14"/>
  <c r="BF247" i="14"/>
  <c r="AW247" i="14"/>
  <c r="AX247" i="14" s="1"/>
  <c r="AR247" i="14"/>
  <c r="AS247" i="14" s="1"/>
  <c r="AE247" i="14"/>
  <c r="V247" i="14"/>
  <c r="M247" i="14"/>
  <c r="D247" i="14"/>
  <c r="BF246" i="14"/>
  <c r="AW246" i="14"/>
  <c r="AR246" i="14"/>
  <c r="AS246" i="14" s="1"/>
  <c r="AE246" i="14"/>
  <c r="V246" i="14"/>
  <c r="M246" i="14"/>
  <c r="D246" i="14"/>
  <c r="BF245" i="14"/>
  <c r="AW245" i="14"/>
  <c r="AX245" i="14" s="1"/>
  <c r="AR245" i="14"/>
  <c r="AS245" i="14" s="1"/>
  <c r="AE245" i="14"/>
  <c r="V245" i="14"/>
  <c r="M245" i="14"/>
  <c r="D245" i="14"/>
  <c r="BF244" i="14"/>
  <c r="AW244" i="14"/>
  <c r="AR244" i="14"/>
  <c r="AS244" i="14" s="1"/>
  <c r="AE244" i="14"/>
  <c r="V244" i="14"/>
  <c r="M244" i="14"/>
  <c r="D244" i="14"/>
  <c r="BF243" i="14"/>
  <c r="AW243" i="14"/>
  <c r="AX243" i="14" s="1"/>
  <c r="AR243" i="14"/>
  <c r="AS243" i="14" s="1"/>
  <c r="AE243" i="14"/>
  <c r="V243" i="14"/>
  <c r="M243" i="14"/>
  <c r="D243" i="14"/>
  <c r="BF242" i="14"/>
  <c r="AW242" i="14"/>
  <c r="AR242" i="14"/>
  <c r="AS242" i="14" s="1"/>
  <c r="AE242" i="14"/>
  <c r="V242" i="14"/>
  <c r="M242" i="14"/>
  <c r="D242" i="14"/>
  <c r="BF241" i="14"/>
  <c r="AW241" i="14"/>
  <c r="AX241" i="14" s="1"/>
  <c r="AR241" i="14"/>
  <c r="AS241" i="14" s="1"/>
  <c r="AE241" i="14"/>
  <c r="V241" i="14"/>
  <c r="M241" i="14"/>
  <c r="D241" i="14"/>
  <c r="BF240" i="14"/>
  <c r="AW240" i="14"/>
  <c r="AR240" i="14"/>
  <c r="AS240" i="14" s="1"/>
  <c r="AE240" i="14"/>
  <c r="V240" i="14"/>
  <c r="M240" i="14"/>
  <c r="D240" i="14"/>
  <c r="BF239" i="14"/>
  <c r="AW239" i="14"/>
  <c r="AX239" i="14" s="1"/>
  <c r="AR239" i="14"/>
  <c r="AS239" i="14" s="1"/>
  <c r="AE239" i="14"/>
  <c r="V239" i="14"/>
  <c r="M239" i="14"/>
  <c r="D239" i="14"/>
  <c r="BF238" i="14"/>
  <c r="AW238" i="14"/>
  <c r="AR238" i="14"/>
  <c r="AS238" i="14" s="1"/>
  <c r="AE238" i="14"/>
  <c r="V238" i="14"/>
  <c r="M238" i="14"/>
  <c r="D238" i="14"/>
  <c r="BF237" i="14"/>
  <c r="AW237" i="14"/>
  <c r="AX237" i="14" s="1"/>
  <c r="AR237" i="14"/>
  <c r="AS237" i="14" s="1"/>
  <c r="AE237" i="14"/>
  <c r="V237" i="14"/>
  <c r="M237" i="14"/>
  <c r="D237" i="14"/>
  <c r="BF236" i="14"/>
  <c r="AW236" i="14"/>
  <c r="AR236" i="14"/>
  <c r="AS236" i="14" s="1"/>
  <c r="AE236" i="14"/>
  <c r="V236" i="14"/>
  <c r="M236" i="14"/>
  <c r="D236" i="14"/>
  <c r="BF235" i="14"/>
  <c r="AW235" i="14"/>
  <c r="AX235" i="14" s="1"/>
  <c r="AR235" i="14"/>
  <c r="AS235" i="14" s="1"/>
  <c r="AE235" i="14"/>
  <c r="V235" i="14"/>
  <c r="M235" i="14"/>
  <c r="D235" i="14"/>
  <c r="BF234" i="14"/>
  <c r="AW234" i="14"/>
  <c r="AR234" i="14"/>
  <c r="AS234" i="14" s="1"/>
  <c r="AE234" i="14"/>
  <c r="V234" i="14"/>
  <c r="M234" i="14"/>
  <c r="D234" i="14"/>
  <c r="BF233" i="14"/>
  <c r="AW233" i="14"/>
  <c r="AX233" i="14" s="1"/>
  <c r="AR233" i="14"/>
  <c r="AS233" i="14" s="1"/>
  <c r="AY233" i="14" s="1"/>
  <c r="AE233" i="14"/>
  <c r="V233" i="14"/>
  <c r="M233" i="14"/>
  <c r="D233" i="14"/>
  <c r="BF232" i="14"/>
  <c r="AW232" i="14"/>
  <c r="AR232" i="14"/>
  <c r="AS232" i="14" s="1"/>
  <c r="AE232" i="14"/>
  <c r="V232" i="14"/>
  <c r="M232" i="14"/>
  <c r="D232" i="14"/>
  <c r="BF231" i="14"/>
  <c r="AW231" i="14"/>
  <c r="AX231" i="14" s="1"/>
  <c r="AR231" i="14"/>
  <c r="AS231" i="14" s="1"/>
  <c r="AE231" i="14"/>
  <c r="V231" i="14"/>
  <c r="M231" i="14"/>
  <c r="D231" i="14"/>
  <c r="BF230" i="14"/>
  <c r="AW230" i="14"/>
  <c r="AR230" i="14"/>
  <c r="AS230" i="14" s="1"/>
  <c r="AE230" i="14"/>
  <c r="V230" i="14"/>
  <c r="M230" i="14"/>
  <c r="D230" i="14"/>
  <c r="BF229" i="14"/>
  <c r="AW229" i="14"/>
  <c r="AX229" i="14" s="1"/>
  <c r="AR229" i="14"/>
  <c r="AS229" i="14" s="1"/>
  <c r="AE229" i="14"/>
  <c r="V229" i="14"/>
  <c r="M229" i="14"/>
  <c r="D229" i="14"/>
  <c r="BF228" i="14"/>
  <c r="AW228" i="14"/>
  <c r="AR228" i="14"/>
  <c r="AS228" i="14" s="1"/>
  <c r="AE228" i="14"/>
  <c r="V228" i="14"/>
  <c r="M228" i="14"/>
  <c r="D228" i="14"/>
  <c r="BF227" i="14"/>
  <c r="AW227" i="14"/>
  <c r="AX227" i="14" s="1"/>
  <c r="AR227" i="14"/>
  <c r="AS227" i="14" s="1"/>
  <c r="AE227" i="14"/>
  <c r="V227" i="14"/>
  <c r="M227" i="14"/>
  <c r="D227" i="14"/>
  <c r="BF226" i="14"/>
  <c r="AW226" i="14"/>
  <c r="AR226" i="14"/>
  <c r="AS226" i="14" s="1"/>
  <c r="AE226" i="14"/>
  <c r="V226" i="14"/>
  <c r="M226" i="14"/>
  <c r="D226" i="14"/>
  <c r="BF225" i="14"/>
  <c r="AW225" i="14"/>
  <c r="AX225" i="14" s="1"/>
  <c r="AR225" i="14"/>
  <c r="AS225" i="14" s="1"/>
  <c r="AE225" i="14"/>
  <c r="V225" i="14"/>
  <c r="M225" i="14"/>
  <c r="D225" i="14"/>
  <c r="BF224" i="14"/>
  <c r="AW224" i="14"/>
  <c r="AR224" i="14"/>
  <c r="AS224" i="14" s="1"/>
  <c r="AE224" i="14"/>
  <c r="V224" i="14"/>
  <c r="M224" i="14"/>
  <c r="D224" i="14"/>
  <c r="BF223" i="14"/>
  <c r="AW223" i="14"/>
  <c r="AR223" i="14"/>
  <c r="AS223" i="14" s="1"/>
  <c r="AE223" i="14"/>
  <c r="V223" i="14"/>
  <c r="M223" i="14"/>
  <c r="D223" i="14"/>
  <c r="BM222" i="14"/>
  <c r="BL222" i="14"/>
  <c r="BK222" i="14"/>
  <c r="BJ222" i="14"/>
  <c r="BI222" i="14"/>
  <c r="BH222" i="14"/>
  <c r="BG222" i="14"/>
  <c r="BE222" i="14"/>
  <c r="AT222" i="14"/>
  <c r="AO222" i="14"/>
  <c r="C222" i="14"/>
  <c r="BM221" i="14"/>
  <c r="BL221" i="14"/>
  <c r="BK221" i="14"/>
  <c r="BJ221" i="14"/>
  <c r="BI221" i="14"/>
  <c r="BH221" i="14"/>
  <c r="BG221" i="14"/>
  <c r="BE221" i="14"/>
  <c r="BD221" i="14"/>
  <c r="BC221" i="14"/>
  <c r="BB221" i="14"/>
  <c r="BA221" i="14"/>
  <c r="AZ221" i="14"/>
  <c r="AV221" i="14"/>
  <c r="AU221" i="14"/>
  <c r="AT221" i="14"/>
  <c r="AQ221" i="14"/>
  <c r="AP221" i="14"/>
  <c r="AO221" i="14"/>
  <c r="AN221" i="14"/>
  <c r="AM221" i="14"/>
  <c r="AL221" i="14"/>
  <c r="AK221" i="14"/>
  <c r="AJ221" i="14"/>
  <c r="AI221" i="14"/>
  <c r="AH221" i="14"/>
  <c r="AG221" i="14"/>
  <c r="AF221" i="14"/>
  <c r="AD221" i="14"/>
  <c r="AC221" i="14"/>
  <c r="AB221" i="14"/>
  <c r="AA221" i="14"/>
  <c r="Z221" i="14"/>
  <c r="Y221" i="14"/>
  <c r="X221" i="14"/>
  <c r="W221" i="14"/>
  <c r="U221" i="14"/>
  <c r="T221" i="14"/>
  <c r="S221" i="14"/>
  <c r="R221" i="14"/>
  <c r="Q221" i="14"/>
  <c r="P221" i="14"/>
  <c r="O221" i="14"/>
  <c r="N221" i="14"/>
  <c r="L221" i="14"/>
  <c r="K221" i="14"/>
  <c r="J221" i="14"/>
  <c r="I221" i="14"/>
  <c r="H221" i="14"/>
  <c r="G221" i="14"/>
  <c r="F221" i="14"/>
  <c r="E221" i="14"/>
  <c r="C221" i="14"/>
  <c r="BM220" i="14"/>
  <c r="BL220" i="14"/>
  <c r="BK220" i="14"/>
  <c r="BJ220" i="14"/>
  <c r="BI220" i="14"/>
  <c r="BH220" i="14"/>
  <c r="BG220" i="14"/>
  <c r="BE220" i="14"/>
  <c r="BD220" i="14"/>
  <c r="BC220" i="14"/>
  <c r="BB220" i="14"/>
  <c r="BA220" i="14"/>
  <c r="AZ220" i="14"/>
  <c r="AV220" i="14"/>
  <c r="AU220" i="14"/>
  <c r="AT220" i="14"/>
  <c r="AQ220" i="14"/>
  <c r="AP220" i="14"/>
  <c r="AO220" i="14"/>
  <c r="AN220" i="14"/>
  <c r="AM220" i="14"/>
  <c r="AL220" i="14"/>
  <c r="AK220" i="14"/>
  <c r="AJ220" i="14"/>
  <c r="AI220" i="14"/>
  <c r="AH220" i="14"/>
  <c r="AG220" i="14"/>
  <c r="AF220" i="14"/>
  <c r="AD220" i="14"/>
  <c r="AC220" i="14"/>
  <c r="AB220" i="14"/>
  <c r="AA220" i="14"/>
  <c r="Z220" i="14"/>
  <c r="Y220" i="14"/>
  <c r="X220" i="14"/>
  <c r="W220" i="14"/>
  <c r="U220" i="14"/>
  <c r="T220" i="14"/>
  <c r="S220" i="14"/>
  <c r="R220" i="14"/>
  <c r="Q220" i="14"/>
  <c r="P220" i="14"/>
  <c r="O220" i="14"/>
  <c r="N220" i="14"/>
  <c r="L220" i="14"/>
  <c r="K220" i="14"/>
  <c r="J220" i="14"/>
  <c r="I220" i="14"/>
  <c r="H220" i="14"/>
  <c r="G220" i="14"/>
  <c r="F220" i="14"/>
  <c r="E220" i="14"/>
  <c r="C220" i="14"/>
  <c r="BM219" i="14"/>
  <c r="BL219" i="14"/>
  <c r="BK219" i="14"/>
  <c r="BJ219" i="14"/>
  <c r="BI219" i="14"/>
  <c r="BH219" i="14"/>
  <c r="BG219" i="14"/>
  <c r="BE219" i="14"/>
  <c r="BD219" i="14"/>
  <c r="BC219" i="14"/>
  <c r="BB219" i="14"/>
  <c r="BA219" i="14"/>
  <c r="AZ219" i="14"/>
  <c r="AV219" i="14"/>
  <c r="AU219" i="14"/>
  <c r="AT219" i="14"/>
  <c r="AQ219" i="14"/>
  <c r="AP219" i="14"/>
  <c r="AO219" i="14"/>
  <c r="AN219" i="14"/>
  <c r="AM219" i="14"/>
  <c r="AL219" i="14"/>
  <c r="AK219" i="14"/>
  <c r="AJ219" i="14"/>
  <c r="AI219" i="14"/>
  <c r="AH219" i="14"/>
  <c r="AG219" i="14"/>
  <c r="AF219" i="14"/>
  <c r="AD219" i="14"/>
  <c r="AC219" i="14"/>
  <c r="AB219" i="14"/>
  <c r="AA219" i="14"/>
  <c r="Z219" i="14"/>
  <c r="Y219" i="14"/>
  <c r="X219" i="14"/>
  <c r="W219" i="14"/>
  <c r="U219" i="14"/>
  <c r="T219" i="14"/>
  <c r="S219" i="14"/>
  <c r="R219" i="14"/>
  <c r="Q219" i="14"/>
  <c r="P219" i="14"/>
  <c r="O219" i="14"/>
  <c r="N219" i="14"/>
  <c r="L219" i="14"/>
  <c r="K219" i="14"/>
  <c r="J219" i="14"/>
  <c r="I219" i="14"/>
  <c r="H219" i="14"/>
  <c r="G219" i="14"/>
  <c r="F219" i="14"/>
  <c r="E219" i="14"/>
  <c r="C219" i="14"/>
  <c r="BF218" i="14"/>
  <c r="AW218" i="14"/>
  <c r="AX218" i="14" s="1"/>
  <c r="AR218" i="14"/>
  <c r="AS218" i="14" s="1"/>
  <c r="AE218" i="14"/>
  <c r="V218" i="14"/>
  <c r="M218" i="14"/>
  <c r="D218" i="14"/>
  <c r="BF217" i="14"/>
  <c r="AW217" i="14"/>
  <c r="AX217" i="14" s="1"/>
  <c r="AR217" i="14"/>
  <c r="AS217" i="14" s="1"/>
  <c r="AE217" i="14"/>
  <c r="V217" i="14"/>
  <c r="M217" i="14"/>
  <c r="D217" i="14"/>
  <c r="BF216" i="14"/>
  <c r="AW216" i="14"/>
  <c r="AR216" i="14"/>
  <c r="AS216" i="14" s="1"/>
  <c r="AE216" i="14"/>
  <c r="V216" i="14"/>
  <c r="M216" i="14"/>
  <c r="D216" i="14"/>
  <c r="BF215" i="14"/>
  <c r="AW215" i="14"/>
  <c r="AX215" i="14" s="1"/>
  <c r="AR215" i="14"/>
  <c r="AS215" i="14" s="1"/>
  <c r="AE215" i="14"/>
  <c r="V215" i="14"/>
  <c r="M215" i="14"/>
  <c r="D215" i="14"/>
  <c r="BF214" i="14"/>
  <c r="AW214" i="14"/>
  <c r="AR214" i="14"/>
  <c r="AS214" i="14" s="1"/>
  <c r="AE214" i="14"/>
  <c r="V214" i="14"/>
  <c r="M214" i="14"/>
  <c r="D214" i="14"/>
  <c r="BF213" i="14"/>
  <c r="AW213" i="14"/>
  <c r="AX213" i="14" s="1"/>
  <c r="AR213" i="14"/>
  <c r="AS213" i="14" s="1"/>
  <c r="AE213" i="14"/>
  <c r="V213" i="14"/>
  <c r="M213" i="14"/>
  <c r="D213" i="14"/>
  <c r="BF212" i="14"/>
  <c r="AW212" i="14"/>
  <c r="AR212" i="14"/>
  <c r="AS212" i="14" s="1"/>
  <c r="AE212" i="14"/>
  <c r="V212" i="14"/>
  <c r="M212" i="14"/>
  <c r="D212" i="14"/>
  <c r="BF211" i="14"/>
  <c r="AW211" i="14"/>
  <c r="AX211" i="14" s="1"/>
  <c r="AR211" i="14"/>
  <c r="AS211" i="14" s="1"/>
  <c r="AE211" i="14"/>
  <c r="V211" i="14"/>
  <c r="M211" i="14"/>
  <c r="D211" i="14"/>
  <c r="BF210" i="14"/>
  <c r="AW210" i="14"/>
  <c r="AR210" i="14"/>
  <c r="AS210" i="14" s="1"/>
  <c r="AE210" i="14"/>
  <c r="V210" i="14"/>
  <c r="M210" i="14"/>
  <c r="D210" i="14"/>
  <c r="BF209" i="14"/>
  <c r="AW209" i="14"/>
  <c r="AX209" i="14" s="1"/>
  <c r="AR209" i="14"/>
  <c r="AS209" i="14" s="1"/>
  <c r="AE209" i="14"/>
  <c r="V209" i="14"/>
  <c r="M209" i="14"/>
  <c r="D209" i="14"/>
  <c r="BF208" i="14"/>
  <c r="AW208" i="14"/>
  <c r="AR208" i="14"/>
  <c r="AS208" i="14" s="1"/>
  <c r="AE208" i="14"/>
  <c r="V208" i="14"/>
  <c r="M208" i="14"/>
  <c r="D208" i="14"/>
  <c r="BF207" i="14"/>
  <c r="AW207" i="14"/>
  <c r="AX207" i="14" s="1"/>
  <c r="AR207" i="14"/>
  <c r="AS207" i="14" s="1"/>
  <c r="AE207" i="14"/>
  <c r="V207" i="14"/>
  <c r="M207" i="14"/>
  <c r="D207" i="14"/>
  <c r="BF206" i="14"/>
  <c r="AW206" i="14"/>
  <c r="AR206" i="14"/>
  <c r="AS206" i="14" s="1"/>
  <c r="AE206" i="14"/>
  <c r="V206" i="14"/>
  <c r="M206" i="14"/>
  <c r="D206" i="14"/>
  <c r="BF205" i="14"/>
  <c r="AW205" i="14"/>
  <c r="AX205" i="14" s="1"/>
  <c r="AR205" i="14"/>
  <c r="AS205" i="14" s="1"/>
  <c r="AE205" i="14"/>
  <c r="V205" i="14"/>
  <c r="M205" i="14"/>
  <c r="D205" i="14"/>
  <c r="BF204" i="14"/>
  <c r="AW204" i="14"/>
  <c r="AR204" i="14"/>
  <c r="AS204" i="14" s="1"/>
  <c r="AE204" i="14"/>
  <c r="V204" i="14"/>
  <c r="M204" i="14"/>
  <c r="D204" i="14"/>
  <c r="BF203" i="14"/>
  <c r="AW203" i="14"/>
  <c r="AX203" i="14" s="1"/>
  <c r="AR203" i="14"/>
  <c r="AS203" i="14" s="1"/>
  <c r="AE203" i="14"/>
  <c r="V203" i="14"/>
  <c r="M203" i="14"/>
  <c r="D203" i="14"/>
  <c r="BF202" i="14"/>
  <c r="AW202" i="14"/>
  <c r="AR202" i="14"/>
  <c r="AS202" i="14" s="1"/>
  <c r="AE202" i="14"/>
  <c r="V202" i="14"/>
  <c r="M202" i="14"/>
  <c r="D202" i="14"/>
  <c r="BF201" i="14"/>
  <c r="AW201" i="14"/>
  <c r="AX201" i="14" s="1"/>
  <c r="AR201" i="14"/>
  <c r="AS201" i="14" s="1"/>
  <c r="AE201" i="14"/>
  <c r="V201" i="14"/>
  <c r="M201" i="14"/>
  <c r="D201" i="14"/>
  <c r="BF200" i="14"/>
  <c r="AW200" i="14"/>
  <c r="AR200" i="14"/>
  <c r="AS200" i="14" s="1"/>
  <c r="AE200" i="14"/>
  <c r="V200" i="14"/>
  <c r="M200" i="14"/>
  <c r="D200" i="14"/>
  <c r="BF199" i="14"/>
  <c r="AW199" i="14"/>
  <c r="AX199" i="14" s="1"/>
  <c r="AR199" i="14"/>
  <c r="AS199" i="14" s="1"/>
  <c r="AE199" i="14"/>
  <c r="V199" i="14"/>
  <c r="M199" i="14"/>
  <c r="D199" i="14"/>
  <c r="BF198" i="14"/>
  <c r="AW198" i="14"/>
  <c r="AR198" i="14"/>
  <c r="AS198" i="14" s="1"/>
  <c r="AE198" i="14"/>
  <c r="V198" i="14"/>
  <c r="M198" i="14"/>
  <c r="D198" i="14"/>
  <c r="BF197" i="14"/>
  <c r="AW197" i="14"/>
  <c r="AX197" i="14" s="1"/>
  <c r="AR197" i="14"/>
  <c r="AS197" i="14" s="1"/>
  <c r="AE197" i="14"/>
  <c r="V197" i="14"/>
  <c r="M197" i="14"/>
  <c r="D197" i="14"/>
  <c r="BF196" i="14"/>
  <c r="AW196" i="14"/>
  <c r="AR196" i="14"/>
  <c r="AS196" i="14" s="1"/>
  <c r="AE196" i="14"/>
  <c r="V196" i="14"/>
  <c r="M196" i="14"/>
  <c r="D196" i="14"/>
  <c r="BF195" i="14"/>
  <c r="AW195" i="14"/>
  <c r="AX195" i="14" s="1"/>
  <c r="AR195" i="14"/>
  <c r="AS195" i="14" s="1"/>
  <c r="AE195" i="14"/>
  <c r="V195" i="14"/>
  <c r="M195" i="14"/>
  <c r="D195" i="14"/>
  <c r="BF194" i="14"/>
  <c r="AW194" i="14"/>
  <c r="AR194" i="14"/>
  <c r="AS194" i="14" s="1"/>
  <c r="AE194" i="14"/>
  <c r="V194" i="14"/>
  <c r="M194" i="14"/>
  <c r="D194" i="14"/>
  <c r="BF193" i="14"/>
  <c r="AW193" i="14"/>
  <c r="AX193" i="14" s="1"/>
  <c r="AR193" i="14"/>
  <c r="AS193" i="14" s="1"/>
  <c r="AE193" i="14"/>
  <c r="V193" i="14"/>
  <c r="M193" i="14"/>
  <c r="D193" i="14"/>
  <c r="BF192" i="14"/>
  <c r="AW192" i="14"/>
  <c r="AR192" i="14"/>
  <c r="AS192" i="14" s="1"/>
  <c r="AE192" i="14"/>
  <c r="V192" i="14"/>
  <c r="M192" i="14"/>
  <c r="D192" i="14"/>
  <c r="BF191" i="14"/>
  <c r="AW191" i="14"/>
  <c r="AX191" i="14" s="1"/>
  <c r="AR191" i="14"/>
  <c r="AS191" i="14" s="1"/>
  <c r="AE191" i="14"/>
  <c r="V191" i="14"/>
  <c r="M191" i="14"/>
  <c r="D191" i="14"/>
  <c r="BF190" i="14"/>
  <c r="AW190" i="14"/>
  <c r="AR190" i="14"/>
  <c r="AS190" i="14" s="1"/>
  <c r="AE190" i="14"/>
  <c r="V190" i="14"/>
  <c r="M190" i="14"/>
  <c r="D190" i="14"/>
  <c r="BF189" i="14"/>
  <c r="AW189" i="14"/>
  <c r="AX189" i="14" s="1"/>
  <c r="AR189" i="14"/>
  <c r="AE189" i="14"/>
  <c r="V189" i="14"/>
  <c r="M189" i="14"/>
  <c r="D189" i="14"/>
  <c r="BM188" i="14"/>
  <c r="BL188" i="14"/>
  <c r="BK188" i="14"/>
  <c r="BJ188" i="14"/>
  <c r="BI188" i="14"/>
  <c r="BH188" i="14"/>
  <c r="BG188" i="14"/>
  <c r="BE188" i="14"/>
  <c r="AT188" i="14"/>
  <c r="AO188" i="14"/>
  <c r="C188" i="14"/>
  <c r="BM187" i="14"/>
  <c r="BL187" i="14"/>
  <c r="BK187" i="14"/>
  <c r="BJ187" i="14"/>
  <c r="BI187" i="14"/>
  <c r="BH187" i="14"/>
  <c r="BG187" i="14"/>
  <c r="BE187" i="14"/>
  <c r="BD187" i="14"/>
  <c r="BC187" i="14"/>
  <c r="BB187" i="14"/>
  <c r="BA187" i="14"/>
  <c r="AZ187" i="14"/>
  <c r="AV187" i="14"/>
  <c r="AU187" i="14"/>
  <c r="AT187" i="14"/>
  <c r="AQ187" i="14"/>
  <c r="AP187" i="14"/>
  <c r="AO187" i="14"/>
  <c r="AN187" i="14"/>
  <c r="AM187" i="14"/>
  <c r="AL187" i="14"/>
  <c r="AK187" i="14"/>
  <c r="AJ187" i="14"/>
  <c r="AI187" i="14"/>
  <c r="AH187" i="14"/>
  <c r="AG187" i="14"/>
  <c r="AF187" i="14"/>
  <c r="AD187" i="14"/>
  <c r="AC187" i="14"/>
  <c r="AB187" i="14"/>
  <c r="AA187" i="14"/>
  <c r="Z187" i="14"/>
  <c r="Y187" i="14"/>
  <c r="X187" i="14"/>
  <c r="W187" i="14"/>
  <c r="U187" i="14"/>
  <c r="T187" i="14"/>
  <c r="S187" i="14"/>
  <c r="R187" i="14"/>
  <c r="Q187" i="14"/>
  <c r="P187" i="14"/>
  <c r="O187" i="14"/>
  <c r="N187" i="14"/>
  <c r="L187" i="14"/>
  <c r="K187" i="14"/>
  <c r="J187" i="14"/>
  <c r="I187" i="14"/>
  <c r="H187" i="14"/>
  <c r="G187" i="14"/>
  <c r="F187" i="14"/>
  <c r="E187" i="14"/>
  <c r="C187" i="14"/>
  <c r="BM186" i="14"/>
  <c r="BL186" i="14"/>
  <c r="BK186" i="14"/>
  <c r="BJ186" i="14"/>
  <c r="BI186" i="14"/>
  <c r="BH186" i="14"/>
  <c r="BG186" i="14"/>
  <c r="BE186" i="14"/>
  <c r="BD186" i="14"/>
  <c r="BC186" i="14"/>
  <c r="BB186" i="14"/>
  <c r="BA186" i="14"/>
  <c r="AZ186" i="14"/>
  <c r="AV186" i="14"/>
  <c r="AU186" i="14"/>
  <c r="AT186" i="14"/>
  <c r="AQ186" i="14"/>
  <c r="AP186" i="14"/>
  <c r="AO186" i="14"/>
  <c r="AN186" i="14"/>
  <c r="AM186" i="14"/>
  <c r="AL186" i="14"/>
  <c r="AK186" i="14"/>
  <c r="AJ186" i="14"/>
  <c r="AI186" i="14"/>
  <c r="AH186" i="14"/>
  <c r="AG186" i="14"/>
  <c r="AF186" i="14"/>
  <c r="AD186" i="14"/>
  <c r="AC186" i="14"/>
  <c r="AB186" i="14"/>
  <c r="AA186" i="14"/>
  <c r="Z186" i="14"/>
  <c r="Y186" i="14"/>
  <c r="X186" i="14"/>
  <c r="W186" i="14"/>
  <c r="U186" i="14"/>
  <c r="T186" i="14"/>
  <c r="S186" i="14"/>
  <c r="R186" i="14"/>
  <c r="Q186" i="14"/>
  <c r="P186" i="14"/>
  <c r="O186" i="14"/>
  <c r="N186" i="14"/>
  <c r="L186" i="14"/>
  <c r="K186" i="14"/>
  <c r="J186" i="14"/>
  <c r="I186" i="14"/>
  <c r="H186" i="14"/>
  <c r="G186" i="14"/>
  <c r="F186" i="14"/>
  <c r="E186" i="14"/>
  <c r="C186" i="14"/>
  <c r="BM185" i="14"/>
  <c r="BL185" i="14"/>
  <c r="BK185" i="14"/>
  <c r="BJ185" i="14"/>
  <c r="BI185" i="14"/>
  <c r="BH185" i="14"/>
  <c r="BG185" i="14"/>
  <c r="BE185" i="14"/>
  <c r="BD185" i="14"/>
  <c r="BC185" i="14"/>
  <c r="BB185" i="14"/>
  <c r="BA185" i="14"/>
  <c r="AZ185" i="14"/>
  <c r="AV185" i="14"/>
  <c r="AU185" i="14"/>
  <c r="AT185" i="14"/>
  <c r="AQ185" i="14"/>
  <c r="AP185" i="14"/>
  <c r="AO185" i="14"/>
  <c r="AN185" i="14"/>
  <c r="AM185" i="14"/>
  <c r="AL185" i="14"/>
  <c r="AK185" i="14"/>
  <c r="AJ185" i="14"/>
  <c r="AI185" i="14"/>
  <c r="AH185" i="14"/>
  <c r="AG185" i="14"/>
  <c r="AF185" i="14"/>
  <c r="AD185" i="14"/>
  <c r="AC185" i="14"/>
  <c r="AB185" i="14"/>
  <c r="AA185" i="14"/>
  <c r="Z185" i="14"/>
  <c r="Y185" i="14"/>
  <c r="X185" i="14"/>
  <c r="W185" i="14"/>
  <c r="U185" i="14"/>
  <c r="T185" i="14"/>
  <c r="S185" i="14"/>
  <c r="R185" i="14"/>
  <c r="Q185" i="14"/>
  <c r="P185" i="14"/>
  <c r="O185" i="14"/>
  <c r="O9" i="14" s="1"/>
  <c r="N185" i="14"/>
  <c r="L185" i="14"/>
  <c r="K185" i="14"/>
  <c r="J185" i="14"/>
  <c r="I185" i="14"/>
  <c r="H185" i="14"/>
  <c r="G185" i="14"/>
  <c r="F185" i="14"/>
  <c r="E185" i="14"/>
  <c r="C185" i="14"/>
  <c r="BF184" i="14"/>
  <c r="AW184" i="14"/>
  <c r="AR184" i="14"/>
  <c r="AS184" i="14" s="1"/>
  <c r="AE184" i="14"/>
  <c r="V184" i="14"/>
  <c r="M184" i="14"/>
  <c r="D184" i="14"/>
  <c r="BF183" i="14"/>
  <c r="AW183" i="14"/>
  <c r="AX183" i="14" s="1"/>
  <c r="AR183" i="14"/>
  <c r="AS183" i="14" s="1"/>
  <c r="AE183" i="14"/>
  <c r="V183" i="14"/>
  <c r="M183" i="14"/>
  <c r="D183" i="14"/>
  <c r="BF182" i="14"/>
  <c r="AW182" i="14"/>
  <c r="AR182" i="14"/>
  <c r="AS182" i="14" s="1"/>
  <c r="AE182" i="14"/>
  <c r="V182" i="14"/>
  <c r="M182" i="14"/>
  <c r="D182" i="14"/>
  <c r="BF181" i="14"/>
  <c r="AW181" i="14"/>
  <c r="AR181" i="14"/>
  <c r="AS181" i="14" s="1"/>
  <c r="AE181" i="14"/>
  <c r="V181" i="14"/>
  <c r="M181" i="14"/>
  <c r="D181" i="14"/>
  <c r="BF180" i="14"/>
  <c r="AW180" i="14"/>
  <c r="AR180" i="14"/>
  <c r="AS180" i="14" s="1"/>
  <c r="AE180" i="14"/>
  <c r="V180" i="14"/>
  <c r="M180" i="14"/>
  <c r="D180" i="14"/>
  <c r="BF179" i="14"/>
  <c r="AW179" i="14"/>
  <c r="AR179" i="14"/>
  <c r="AS179" i="14" s="1"/>
  <c r="AE179" i="14"/>
  <c r="V179" i="14"/>
  <c r="M179" i="14"/>
  <c r="D179" i="14"/>
  <c r="BF178" i="14"/>
  <c r="AW178" i="14"/>
  <c r="AR178" i="14"/>
  <c r="AS178" i="14" s="1"/>
  <c r="AE178" i="14"/>
  <c r="V178" i="14"/>
  <c r="M178" i="14"/>
  <c r="D178" i="14"/>
  <c r="BF177" i="14"/>
  <c r="AW177" i="14"/>
  <c r="AX177" i="14" s="1"/>
  <c r="AR177" i="14"/>
  <c r="AS177" i="14" s="1"/>
  <c r="AE177" i="14"/>
  <c r="V177" i="14"/>
  <c r="M177" i="14"/>
  <c r="D177" i="14"/>
  <c r="BF176" i="14"/>
  <c r="AW176" i="14"/>
  <c r="AR176" i="14"/>
  <c r="AS176" i="14" s="1"/>
  <c r="AE176" i="14"/>
  <c r="V176" i="14"/>
  <c r="M176" i="14"/>
  <c r="D176" i="14"/>
  <c r="BF175" i="14"/>
  <c r="AW175" i="14"/>
  <c r="AX175" i="14" s="1"/>
  <c r="AR175" i="14"/>
  <c r="AS175" i="14" s="1"/>
  <c r="AE175" i="14"/>
  <c r="V175" i="14"/>
  <c r="M175" i="14"/>
  <c r="D175" i="14"/>
  <c r="BF174" i="14"/>
  <c r="AW174" i="14"/>
  <c r="AR174" i="14"/>
  <c r="AS174" i="14" s="1"/>
  <c r="AE174" i="14"/>
  <c r="V174" i="14"/>
  <c r="M174" i="14"/>
  <c r="D174" i="14"/>
  <c r="BF173" i="14"/>
  <c r="AW173" i="14"/>
  <c r="AR173" i="14"/>
  <c r="AS173" i="14" s="1"/>
  <c r="AE173" i="14"/>
  <c r="V173" i="14"/>
  <c r="M173" i="14"/>
  <c r="D173" i="14"/>
  <c r="BF172" i="14"/>
  <c r="AW172" i="14"/>
  <c r="AR172" i="14"/>
  <c r="AS172" i="14" s="1"/>
  <c r="AE172" i="14"/>
  <c r="V172" i="14"/>
  <c r="M172" i="14"/>
  <c r="D172" i="14"/>
  <c r="BF171" i="14"/>
  <c r="AW171" i="14"/>
  <c r="AR171" i="14"/>
  <c r="AS171" i="14" s="1"/>
  <c r="AE171" i="14"/>
  <c r="V171" i="14"/>
  <c r="M171" i="14"/>
  <c r="D171" i="14"/>
  <c r="BF170" i="14"/>
  <c r="AW170" i="14"/>
  <c r="AR170" i="14"/>
  <c r="AS170" i="14" s="1"/>
  <c r="AE170" i="14"/>
  <c r="V170" i="14"/>
  <c r="M170" i="14"/>
  <c r="D170" i="14"/>
  <c r="BF169" i="14"/>
  <c r="AW169" i="14"/>
  <c r="AX169" i="14" s="1"/>
  <c r="AR169" i="14"/>
  <c r="AS169" i="14" s="1"/>
  <c r="AE169" i="14"/>
  <c r="V169" i="14"/>
  <c r="M169" i="14"/>
  <c r="D169" i="14"/>
  <c r="BF168" i="14"/>
  <c r="AW168" i="14"/>
  <c r="AR168" i="14"/>
  <c r="AS168" i="14" s="1"/>
  <c r="AE168" i="14"/>
  <c r="V168" i="14"/>
  <c r="M168" i="14"/>
  <c r="D168" i="14"/>
  <c r="BF167" i="14"/>
  <c r="AW167" i="14"/>
  <c r="AX167" i="14" s="1"/>
  <c r="AR167" i="14"/>
  <c r="AS167" i="14" s="1"/>
  <c r="AE167" i="14"/>
  <c r="V167" i="14"/>
  <c r="M167" i="14"/>
  <c r="D167" i="14"/>
  <c r="BF166" i="14"/>
  <c r="AW166" i="14"/>
  <c r="AR166" i="14"/>
  <c r="AS166" i="14" s="1"/>
  <c r="AE166" i="14"/>
  <c r="V166" i="14"/>
  <c r="M166" i="14"/>
  <c r="D166" i="14"/>
  <c r="BF165" i="14"/>
  <c r="AW165" i="14"/>
  <c r="AR165" i="14"/>
  <c r="AS165" i="14" s="1"/>
  <c r="AE165" i="14"/>
  <c r="V165" i="14"/>
  <c r="M165" i="14"/>
  <c r="D165" i="14"/>
  <c r="BF164" i="14"/>
  <c r="AW164" i="14"/>
  <c r="AR164" i="14"/>
  <c r="AS164" i="14" s="1"/>
  <c r="AE164" i="14"/>
  <c r="V164" i="14"/>
  <c r="M164" i="14"/>
  <c r="D164" i="14"/>
  <c r="BF163" i="14"/>
  <c r="AW163" i="14"/>
  <c r="AR163" i="14"/>
  <c r="AS163" i="14" s="1"/>
  <c r="AE163" i="14"/>
  <c r="V163" i="14"/>
  <c r="M163" i="14"/>
  <c r="D163" i="14"/>
  <c r="BF162" i="14"/>
  <c r="AW162" i="14"/>
  <c r="AR162" i="14"/>
  <c r="AS162" i="14" s="1"/>
  <c r="AE162" i="14"/>
  <c r="V162" i="14"/>
  <c r="M162" i="14"/>
  <c r="D162" i="14"/>
  <c r="BF161" i="14"/>
  <c r="AW161" i="14"/>
  <c r="AX161" i="14" s="1"/>
  <c r="AR161" i="14"/>
  <c r="AS161" i="14" s="1"/>
  <c r="AE161" i="14"/>
  <c r="V161" i="14"/>
  <c r="M161" i="14"/>
  <c r="D161" i="14"/>
  <c r="BF160" i="14"/>
  <c r="AW160" i="14"/>
  <c r="AR160" i="14"/>
  <c r="AS160" i="14" s="1"/>
  <c r="AE160" i="14"/>
  <c r="V160" i="14"/>
  <c r="M160" i="14"/>
  <c r="D160" i="14"/>
  <c r="BF159" i="14"/>
  <c r="AW159" i="14"/>
  <c r="AR159" i="14"/>
  <c r="AS159" i="14" s="1"/>
  <c r="AE159" i="14"/>
  <c r="V159" i="14"/>
  <c r="M159" i="14"/>
  <c r="D159" i="14"/>
  <c r="BF158" i="14"/>
  <c r="AW158" i="14"/>
  <c r="AR158" i="14"/>
  <c r="AS158" i="14" s="1"/>
  <c r="AE158" i="14"/>
  <c r="V158" i="14"/>
  <c r="M158" i="14"/>
  <c r="D158" i="14"/>
  <c r="BF157" i="14"/>
  <c r="AW157" i="14"/>
  <c r="AX157" i="14" s="1"/>
  <c r="AR157" i="14"/>
  <c r="AS157" i="14" s="1"/>
  <c r="AE157" i="14"/>
  <c r="V157" i="14"/>
  <c r="M157" i="14"/>
  <c r="D157" i="14"/>
  <c r="BF156" i="14"/>
  <c r="AW156" i="14"/>
  <c r="AR156" i="14"/>
  <c r="AS156" i="14" s="1"/>
  <c r="AE156" i="14"/>
  <c r="V156" i="14"/>
  <c r="M156" i="14"/>
  <c r="D156" i="14"/>
  <c r="BF155" i="14"/>
  <c r="AW155" i="14"/>
  <c r="AX155" i="14" s="1"/>
  <c r="AR155" i="14"/>
  <c r="AS155" i="14" s="1"/>
  <c r="AE155" i="14"/>
  <c r="V155" i="14"/>
  <c r="M155" i="14"/>
  <c r="D155" i="14"/>
  <c r="BF154" i="14"/>
  <c r="AW154" i="14"/>
  <c r="AR154" i="14"/>
  <c r="AS154" i="14" s="1"/>
  <c r="AE154" i="14"/>
  <c r="V154" i="14"/>
  <c r="M154" i="14"/>
  <c r="D154" i="14"/>
  <c r="BM153" i="14"/>
  <c r="BL153" i="14"/>
  <c r="BK153" i="14"/>
  <c r="BJ153" i="14"/>
  <c r="BI153" i="14"/>
  <c r="BH153" i="14"/>
  <c r="BG153" i="14"/>
  <c r="BE153" i="14"/>
  <c r="AT153" i="14"/>
  <c r="AO153" i="14"/>
  <c r="C153" i="14"/>
  <c r="BM152" i="14"/>
  <c r="BL152" i="14"/>
  <c r="BK152" i="14"/>
  <c r="BJ152" i="14"/>
  <c r="BI152" i="14"/>
  <c r="BH152" i="14"/>
  <c r="BG152" i="14"/>
  <c r="BE152" i="14"/>
  <c r="BD152" i="14"/>
  <c r="BC152" i="14"/>
  <c r="BB152" i="14"/>
  <c r="BA152" i="14"/>
  <c r="AZ152" i="14"/>
  <c r="AV152" i="14"/>
  <c r="AU152" i="14"/>
  <c r="AT152" i="14"/>
  <c r="AQ152" i="14"/>
  <c r="AP152" i="14"/>
  <c r="AO152" i="14"/>
  <c r="AN152" i="14"/>
  <c r="AM152" i="14"/>
  <c r="AL152" i="14"/>
  <c r="AK152" i="14"/>
  <c r="AJ152" i="14"/>
  <c r="AI152" i="14"/>
  <c r="AH152" i="14"/>
  <c r="AG152" i="14"/>
  <c r="AF152" i="14"/>
  <c r="AD152" i="14"/>
  <c r="AC152" i="14"/>
  <c r="AB152" i="14"/>
  <c r="AA152" i="14"/>
  <c r="Z152" i="14"/>
  <c r="Y152" i="14"/>
  <c r="X152" i="14"/>
  <c r="W152" i="14"/>
  <c r="U152" i="14"/>
  <c r="T152" i="14"/>
  <c r="S152" i="14"/>
  <c r="R152" i="14"/>
  <c r="Q152" i="14"/>
  <c r="P152" i="14"/>
  <c r="O152" i="14"/>
  <c r="N152" i="14"/>
  <c r="L152" i="14"/>
  <c r="K152" i="14"/>
  <c r="J152" i="14"/>
  <c r="I152" i="14"/>
  <c r="H152" i="14"/>
  <c r="G152" i="14"/>
  <c r="F152" i="14"/>
  <c r="E152" i="14"/>
  <c r="C152" i="14"/>
  <c r="BM151" i="14"/>
  <c r="BL151" i="14"/>
  <c r="BK151" i="14"/>
  <c r="BJ151" i="14"/>
  <c r="BI151" i="14"/>
  <c r="BH151" i="14"/>
  <c r="BG151" i="14"/>
  <c r="BE151" i="14"/>
  <c r="BD151" i="14"/>
  <c r="BC151" i="14"/>
  <c r="BB151" i="14"/>
  <c r="BA151" i="14"/>
  <c r="AZ151" i="14"/>
  <c r="AV151" i="14"/>
  <c r="AU151" i="14"/>
  <c r="AT151" i="14"/>
  <c r="AQ151" i="14"/>
  <c r="AP151" i="14"/>
  <c r="AO151" i="14"/>
  <c r="AN151" i="14"/>
  <c r="AM151" i="14"/>
  <c r="AL151" i="14"/>
  <c r="AK151" i="14"/>
  <c r="AJ151" i="14"/>
  <c r="AI151" i="14"/>
  <c r="AH151" i="14"/>
  <c r="AG151" i="14"/>
  <c r="AF151" i="14"/>
  <c r="AD151" i="14"/>
  <c r="AC151" i="14"/>
  <c r="AB151" i="14"/>
  <c r="AA151" i="14"/>
  <c r="Z151" i="14"/>
  <c r="Y151" i="14"/>
  <c r="X151" i="14"/>
  <c r="W151" i="14"/>
  <c r="U151" i="14"/>
  <c r="T151" i="14"/>
  <c r="S151" i="14"/>
  <c r="R151" i="14"/>
  <c r="Q151" i="14"/>
  <c r="P151" i="14"/>
  <c r="O151" i="14"/>
  <c r="N151" i="14"/>
  <c r="L151" i="14"/>
  <c r="K151" i="14"/>
  <c r="J151" i="14"/>
  <c r="I151" i="14"/>
  <c r="H151" i="14"/>
  <c r="G151" i="14"/>
  <c r="F151" i="14"/>
  <c r="E151" i="14"/>
  <c r="C151" i="14"/>
  <c r="BM150" i="14"/>
  <c r="BL150" i="14"/>
  <c r="BK150" i="14"/>
  <c r="BJ150" i="14"/>
  <c r="BI150" i="14"/>
  <c r="BH150" i="14"/>
  <c r="BG150" i="14"/>
  <c r="BE150" i="14"/>
  <c r="BD150" i="14"/>
  <c r="BC150" i="14"/>
  <c r="BB150" i="14"/>
  <c r="BA150" i="14"/>
  <c r="AZ150" i="14"/>
  <c r="AV150" i="14"/>
  <c r="AU150" i="14"/>
  <c r="AT150" i="14"/>
  <c r="AQ150" i="14"/>
  <c r="AP150" i="14"/>
  <c r="AO150" i="14"/>
  <c r="AN150" i="14"/>
  <c r="AM150" i="14"/>
  <c r="AL150" i="14"/>
  <c r="AK150" i="14"/>
  <c r="AJ150" i="14"/>
  <c r="AI150" i="14"/>
  <c r="AH150" i="14"/>
  <c r="AG150" i="14"/>
  <c r="AF150" i="14"/>
  <c r="AD150" i="14"/>
  <c r="AC150" i="14"/>
  <c r="AB150" i="14"/>
  <c r="AA150" i="14"/>
  <c r="Z150" i="14"/>
  <c r="Y150" i="14"/>
  <c r="X150" i="14"/>
  <c r="W150" i="14"/>
  <c r="U150" i="14"/>
  <c r="T150" i="14"/>
  <c r="S150" i="14"/>
  <c r="R150" i="14"/>
  <c r="Q150" i="14"/>
  <c r="P150" i="14"/>
  <c r="O150" i="14"/>
  <c r="N150" i="14"/>
  <c r="L150" i="14"/>
  <c r="K150" i="14"/>
  <c r="J150" i="14"/>
  <c r="I150" i="14"/>
  <c r="H150" i="14"/>
  <c r="G150" i="14"/>
  <c r="F150" i="14"/>
  <c r="E150" i="14"/>
  <c r="C150" i="14"/>
  <c r="BF149" i="14"/>
  <c r="AW149" i="14"/>
  <c r="AX149" i="14" s="1"/>
  <c r="AR149" i="14"/>
  <c r="AS149" i="14" s="1"/>
  <c r="AE149" i="14"/>
  <c r="V149" i="14"/>
  <c r="M149" i="14"/>
  <c r="D149" i="14"/>
  <c r="BF148" i="14"/>
  <c r="AW148" i="14"/>
  <c r="AX148" i="14" s="1"/>
  <c r="AR148" i="14"/>
  <c r="AS148" i="14" s="1"/>
  <c r="AE148" i="14"/>
  <c r="V148" i="14"/>
  <c r="M148" i="14"/>
  <c r="D148" i="14"/>
  <c r="BF147" i="14"/>
  <c r="AW147" i="14"/>
  <c r="AX147" i="14" s="1"/>
  <c r="AR147" i="14"/>
  <c r="AS147" i="14" s="1"/>
  <c r="AE147" i="14"/>
  <c r="V147" i="14"/>
  <c r="M147" i="14"/>
  <c r="D147" i="14"/>
  <c r="BF146" i="14"/>
  <c r="AW146" i="14"/>
  <c r="AR146" i="14"/>
  <c r="AS146" i="14" s="1"/>
  <c r="AE146" i="14"/>
  <c r="V146" i="14"/>
  <c r="M146" i="14"/>
  <c r="D146" i="14"/>
  <c r="BF145" i="14"/>
  <c r="AW145" i="14"/>
  <c r="AX145" i="14" s="1"/>
  <c r="AR145" i="14"/>
  <c r="AS145" i="14" s="1"/>
  <c r="AE145" i="14"/>
  <c r="V145" i="14"/>
  <c r="M145" i="14"/>
  <c r="D145" i="14"/>
  <c r="BF144" i="14"/>
  <c r="AW144" i="14"/>
  <c r="AX144" i="14" s="1"/>
  <c r="AR144" i="14"/>
  <c r="AS144" i="14" s="1"/>
  <c r="AE144" i="14"/>
  <c r="V144" i="14"/>
  <c r="M144" i="14"/>
  <c r="D144" i="14"/>
  <c r="BF143" i="14"/>
  <c r="AW143" i="14"/>
  <c r="AX143" i="14" s="1"/>
  <c r="AR143" i="14"/>
  <c r="AS143" i="14" s="1"/>
  <c r="AE143" i="14"/>
  <c r="V143" i="14"/>
  <c r="M143" i="14"/>
  <c r="D143" i="14"/>
  <c r="BF142" i="14"/>
  <c r="AW142" i="14"/>
  <c r="AS142" i="14"/>
  <c r="AR142" i="14"/>
  <c r="AE142" i="14"/>
  <c r="V142" i="14"/>
  <c r="M142" i="14"/>
  <c r="D142" i="14"/>
  <c r="BF141" i="14"/>
  <c r="AW141" i="14"/>
  <c r="AX141" i="14" s="1"/>
  <c r="AR141" i="14"/>
  <c r="AS141" i="14" s="1"/>
  <c r="AE141" i="14"/>
  <c r="V141" i="14"/>
  <c r="M141" i="14"/>
  <c r="D141" i="14"/>
  <c r="BF140" i="14"/>
  <c r="AW140" i="14"/>
  <c r="AX140" i="14" s="1"/>
  <c r="AR140" i="14"/>
  <c r="AS140" i="14" s="1"/>
  <c r="AE140" i="14"/>
  <c r="V140" i="14"/>
  <c r="M140" i="14"/>
  <c r="D140" i="14"/>
  <c r="BF139" i="14"/>
  <c r="AW139" i="14"/>
  <c r="AX139" i="14" s="1"/>
  <c r="AR139" i="14"/>
  <c r="AS139" i="14" s="1"/>
  <c r="AE139" i="14"/>
  <c r="V139" i="14"/>
  <c r="M139" i="14"/>
  <c r="D139" i="14"/>
  <c r="BF138" i="14"/>
  <c r="AW138" i="14"/>
  <c r="AX138" i="14" s="1"/>
  <c r="AR138" i="14"/>
  <c r="AS138" i="14" s="1"/>
  <c r="AE138" i="14"/>
  <c r="V138" i="14"/>
  <c r="M138" i="14"/>
  <c r="D138" i="14"/>
  <c r="BF137" i="14"/>
  <c r="AW137" i="14"/>
  <c r="AX137" i="14" s="1"/>
  <c r="AR137" i="14"/>
  <c r="AS137" i="14" s="1"/>
  <c r="AE137" i="14"/>
  <c r="V137" i="14"/>
  <c r="M137" i="14"/>
  <c r="D137" i="14"/>
  <c r="BF136" i="14"/>
  <c r="AW136" i="14"/>
  <c r="AX136" i="14" s="1"/>
  <c r="AR136" i="14"/>
  <c r="AS136" i="14" s="1"/>
  <c r="AE136" i="14"/>
  <c r="V136" i="14"/>
  <c r="M136" i="14"/>
  <c r="D136" i="14"/>
  <c r="BF135" i="14"/>
  <c r="AW135" i="14"/>
  <c r="AX135" i="14" s="1"/>
  <c r="AR135" i="14"/>
  <c r="AS135" i="14" s="1"/>
  <c r="AE135" i="14"/>
  <c r="V135" i="14"/>
  <c r="M135" i="14"/>
  <c r="D135" i="14"/>
  <c r="BF134" i="14"/>
  <c r="AW134" i="14"/>
  <c r="AR134" i="14"/>
  <c r="AS134" i="14" s="1"/>
  <c r="AE134" i="14"/>
  <c r="V134" i="14"/>
  <c r="M134" i="14"/>
  <c r="D134" i="14"/>
  <c r="BF133" i="14"/>
  <c r="AW133" i="14"/>
  <c r="AX133" i="14" s="1"/>
  <c r="AR133" i="14"/>
  <c r="AS133" i="14" s="1"/>
  <c r="AE133" i="14"/>
  <c r="V133" i="14"/>
  <c r="M133" i="14"/>
  <c r="D133" i="14"/>
  <c r="BF132" i="14"/>
  <c r="AW132" i="14"/>
  <c r="AR132" i="14"/>
  <c r="AS132" i="14" s="1"/>
  <c r="AE132" i="14"/>
  <c r="V132" i="14"/>
  <c r="M132" i="14"/>
  <c r="D132" i="14"/>
  <c r="BF131" i="14"/>
  <c r="AW131" i="14"/>
  <c r="AR131" i="14"/>
  <c r="AS131" i="14" s="1"/>
  <c r="AE131" i="14"/>
  <c r="V131" i="14"/>
  <c r="M131" i="14"/>
  <c r="D131" i="14"/>
  <c r="BF130" i="14"/>
  <c r="AW130" i="14"/>
  <c r="AR130" i="14"/>
  <c r="AS130" i="14" s="1"/>
  <c r="AE130" i="14"/>
  <c r="V130" i="14"/>
  <c r="M130" i="14"/>
  <c r="D130" i="14"/>
  <c r="BF129" i="14"/>
  <c r="AW129" i="14"/>
  <c r="AX129" i="14" s="1"/>
  <c r="AR129" i="14"/>
  <c r="AS129" i="14" s="1"/>
  <c r="AE129" i="14"/>
  <c r="V129" i="14"/>
  <c r="M129" i="14"/>
  <c r="D129" i="14"/>
  <c r="BF128" i="14"/>
  <c r="AW128" i="14"/>
  <c r="AX128" i="14" s="1"/>
  <c r="AR128" i="14"/>
  <c r="AS128" i="14" s="1"/>
  <c r="AE128" i="14"/>
  <c r="V128" i="14"/>
  <c r="M128" i="14"/>
  <c r="D128" i="14"/>
  <c r="BF127" i="14"/>
  <c r="AW127" i="14"/>
  <c r="AX127" i="14" s="1"/>
  <c r="AR127" i="14"/>
  <c r="AS127" i="14" s="1"/>
  <c r="AE127" i="14"/>
  <c r="V127" i="14"/>
  <c r="M127" i="14"/>
  <c r="D127" i="14"/>
  <c r="BF126" i="14"/>
  <c r="AW126" i="14"/>
  <c r="AX126" i="14" s="1"/>
  <c r="AR126" i="14"/>
  <c r="AS126" i="14" s="1"/>
  <c r="AE126" i="14"/>
  <c r="V126" i="14"/>
  <c r="M126" i="14"/>
  <c r="D126" i="14"/>
  <c r="BF125" i="14"/>
  <c r="AW125" i="14"/>
  <c r="AR125" i="14"/>
  <c r="AS125" i="14" s="1"/>
  <c r="AE125" i="14"/>
  <c r="V125" i="14"/>
  <c r="M125" i="14"/>
  <c r="D125" i="14"/>
  <c r="BF124" i="14"/>
  <c r="AW124" i="14"/>
  <c r="AR124" i="14"/>
  <c r="AS124" i="14" s="1"/>
  <c r="AE124" i="14"/>
  <c r="V124" i="14"/>
  <c r="M124" i="14"/>
  <c r="D124" i="14"/>
  <c r="BF123" i="14"/>
  <c r="AW123" i="14"/>
  <c r="AX123" i="14" s="1"/>
  <c r="AR123" i="14"/>
  <c r="AS123" i="14" s="1"/>
  <c r="AE123" i="14"/>
  <c r="V123" i="14"/>
  <c r="M123" i="14"/>
  <c r="D123" i="14"/>
  <c r="BF122" i="14"/>
  <c r="AW122" i="14"/>
  <c r="AX122" i="14" s="1"/>
  <c r="AR122" i="14"/>
  <c r="AS122" i="14" s="1"/>
  <c r="AE122" i="14"/>
  <c r="V122" i="14"/>
  <c r="M122" i="14"/>
  <c r="D122" i="14"/>
  <c r="BF121" i="14"/>
  <c r="AW121" i="14"/>
  <c r="AR121" i="14"/>
  <c r="AS121" i="14" s="1"/>
  <c r="AE121" i="14"/>
  <c r="V121" i="14"/>
  <c r="M121" i="14"/>
  <c r="D121" i="14"/>
  <c r="BF120" i="14"/>
  <c r="AW120" i="14"/>
  <c r="AX120" i="14" s="1"/>
  <c r="AR120" i="14"/>
  <c r="AE120" i="14"/>
  <c r="V120" i="14"/>
  <c r="M120" i="14"/>
  <c r="D120" i="14"/>
  <c r="BM119" i="14"/>
  <c r="BL119" i="14"/>
  <c r="BK119" i="14"/>
  <c r="BJ119" i="14"/>
  <c r="BI119" i="14"/>
  <c r="BH119" i="14"/>
  <c r="BG119" i="14"/>
  <c r="BE119" i="14"/>
  <c r="AT119" i="14"/>
  <c r="AO119" i="14"/>
  <c r="C119" i="14"/>
  <c r="BM118" i="14"/>
  <c r="BL118" i="14"/>
  <c r="BK118" i="14"/>
  <c r="BJ118" i="14"/>
  <c r="BI118" i="14"/>
  <c r="BH118" i="14"/>
  <c r="BG118" i="14"/>
  <c r="BE118" i="14"/>
  <c r="BD118" i="14"/>
  <c r="BC118" i="14"/>
  <c r="BB118" i="14"/>
  <c r="BA118" i="14"/>
  <c r="AZ118" i="14"/>
  <c r="AV118" i="14"/>
  <c r="AU118" i="14"/>
  <c r="AT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D118" i="14"/>
  <c r="AC118" i="14"/>
  <c r="AB118" i="14"/>
  <c r="AA118" i="14"/>
  <c r="Z118" i="14"/>
  <c r="Y118" i="14"/>
  <c r="X118" i="14"/>
  <c r="W118" i="14"/>
  <c r="U118" i="14"/>
  <c r="T118" i="14"/>
  <c r="S118" i="14"/>
  <c r="R118" i="14"/>
  <c r="Q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BM117" i="14"/>
  <c r="BL117" i="14"/>
  <c r="BK117" i="14"/>
  <c r="BJ117" i="14"/>
  <c r="BI117" i="14"/>
  <c r="BH117" i="14"/>
  <c r="BG117" i="14"/>
  <c r="BE117" i="14"/>
  <c r="BD117" i="14"/>
  <c r="BC117" i="14"/>
  <c r="BB117" i="14"/>
  <c r="BA117" i="14"/>
  <c r="AZ117" i="14"/>
  <c r="AV117" i="14"/>
  <c r="AU117" i="14"/>
  <c r="AT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D117" i="14"/>
  <c r="AC117" i="14"/>
  <c r="AB117" i="14"/>
  <c r="AA117" i="14"/>
  <c r="Z117" i="14"/>
  <c r="Y117" i="14"/>
  <c r="X117" i="14"/>
  <c r="W117" i="14"/>
  <c r="U117" i="14"/>
  <c r="T117" i="14"/>
  <c r="S117" i="14"/>
  <c r="R117" i="14"/>
  <c r="Q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BM116" i="14"/>
  <c r="BL116" i="14"/>
  <c r="BK116" i="14"/>
  <c r="BJ116" i="14"/>
  <c r="BI116" i="14"/>
  <c r="BH116" i="14"/>
  <c r="BG116" i="14"/>
  <c r="BE116" i="14"/>
  <c r="BD116" i="14"/>
  <c r="BC116" i="14"/>
  <c r="BB116" i="14"/>
  <c r="BA116" i="14"/>
  <c r="AZ116" i="14"/>
  <c r="AV116" i="14"/>
  <c r="AU116" i="14"/>
  <c r="AT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D116" i="14"/>
  <c r="AC116" i="14"/>
  <c r="AB116" i="14"/>
  <c r="AA116" i="14"/>
  <c r="Z116" i="14"/>
  <c r="Y116" i="14"/>
  <c r="X116" i="14"/>
  <c r="W116" i="14"/>
  <c r="U116" i="14"/>
  <c r="T116" i="14"/>
  <c r="T8" i="14" s="1"/>
  <c r="S116" i="14"/>
  <c r="R116" i="14"/>
  <c r="Q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BF115" i="14"/>
  <c r="AW115" i="14"/>
  <c r="AR115" i="14"/>
  <c r="AS115" i="14" s="1"/>
  <c r="AE115" i="14"/>
  <c r="V115" i="14"/>
  <c r="M115" i="14"/>
  <c r="BF114" i="14"/>
  <c r="AW114" i="14"/>
  <c r="AX114" i="14" s="1"/>
  <c r="AR114" i="14"/>
  <c r="AS114" i="14" s="1"/>
  <c r="AE114" i="14"/>
  <c r="V114" i="14"/>
  <c r="M114" i="14"/>
  <c r="BF113" i="14"/>
  <c r="AW113" i="14"/>
  <c r="AX113" i="14" s="1"/>
  <c r="AR113" i="14"/>
  <c r="AS113" i="14" s="1"/>
  <c r="AE113" i="14"/>
  <c r="V113" i="14"/>
  <c r="M113" i="14"/>
  <c r="BF112" i="14"/>
  <c r="AW112" i="14"/>
  <c r="AX112" i="14" s="1"/>
  <c r="AR112" i="14"/>
  <c r="AS112" i="14" s="1"/>
  <c r="AE112" i="14"/>
  <c r="V112" i="14"/>
  <c r="M112" i="14"/>
  <c r="BF111" i="14"/>
  <c r="AW111" i="14"/>
  <c r="AX111" i="14" s="1"/>
  <c r="AR111" i="14"/>
  <c r="AS111" i="14" s="1"/>
  <c r="AE111" i="14"/>
  <c r="V111" i="14"/>
  <c r="M111" i="14"/>
  <c r="BF110" i="14"/>
  <c r="AW110" i="14"/>
  <c r="AX110" i="14" s="1"/>
  <c r="AR110" i="14"/>
  <c r="AS110" i="14" s="1"/>
  <c r="AE110" i="14"/>
  <c r="V110" i="14"/>
  <c r="M110" i="14"/>
  <c r="BF109" i="14"/>
  <c r="AW109" i="14"/>
  <c r="AR109" i="14"/>
  <c r="AS109" i="14" s="1"/>
  <c r="AE109" i="14"/>
  <c r="V109" i="14"/>
  <c r="M109" i="14"/>
  <c r="BF108" i="14"/>
  <c r="AW108" i="14"/>
  <c r="AR108" i="14"/>
  <c r="AS108" i="14" s="1"/>
  <c r="AE108" i="14"/>
  <c r="V108" i="14"/>
  <c r="M108" i="14"/>
  <c r="BF107" i="14"/>
  <c r="AW107" i="14"/>
  <c r="AR107" i="14"/>
  <c r="AS107" i="14" s="1"/>
  <c r="AE107" i="14"/>
  <c r="V107" i="14"/>
  <c r="M107" i="14"/>
  <c r="BF106" i="14"/>
  <c r="AW106" i="14"/>
  <c r="AX106" i="14" s="1"/>
  <c r="AR106" i="14"/>
  <c r="AS106" i="14" s="1"/>
  <c r="AE106" i="14"/>
  <c r="V106" i="14"/>
  <c r="M106" i="14"/>
  <c r="BF105" i="14"/>
  <c r="AW105" i="14"/>
  <c r="AX105" i="14" s="1"/>
  <c r="AR105" i="14"/>
  <c r="AS105" i="14" s="1"/>
  <c r="AE105" i="14"/>
  <c r="V105" i="14"/>
  <c r="M105" i="14"/>
  <c r="BF104" i="14"/>
  <c r="AW104" i="14"/>
  <c r="AR104" i="14"/>
  <c r="AS104" i="14" s="1"/>
  <c r="AE104" i="14"/>
  <c r="V104" i="14"/>
  <c r="M104" i="14"/>
  <c r="BF103" i="14"/>
  <c r="AW103" i="14"/>
  <c r="AX103" i="14" s="1"/>
  <c r="AR103" i="14"/>
  <c r="AS103" i="14" s="1"/>
  <c r="AY103" i="14" s="1"/>
  <c r="AE103" i="14"/>
  <c r="V103" i="14"/>
  <c r="M103" i="14"/>
  <c r="BF102" i="14"/>
  <c r="AW102" i="14"/>
  <c r="AR102" i="14"/>
  <c r="AS102" i="14" s="1"/>
  <c r="AE102" i="14"/>
  <c r="V102" i="14"/>
  <c r="M102" i="14"/>
  <c r="BF101" i="14"/>
  <c r="AW101" i="14"/>
  <c r="AR101" i="14"/>
  <c r="AS101" i="14" s="1"/>
  <c r="AE101" i="14"/>
  <c r="V101" i="14"/>
  <c r="M101" i="14"/>
  <c r="BF100" i="14"/>
  <c r="AW100" i="14"/>
  <c r="AR100" i="14"/>
  <c r="AS100" i="14" s="1"/>
  <c r="AE100" i="14"/>
  <c r="V100" i="14"/>
  <c r="M100" i="14"/>
  <c r="BF99" i="14"/>
  <c r="AW99" i="14"/>
  <c r="AR99" i="14"/>
  <c r="AS99" i="14" s="1"/>
  <c r="AE99" i="14"/>
  <c r="V99" i="14"/>
  <c r="M99" i="14"/>
  <c r="BF98" i="14"/>
  <c r="AW98" i="14"/>
  <c r="AX98" i="14" s="1"/>
  <c r="AR98" i="14"/>
  <c r="AS98" i="14" s="1"/>
  <c r="AE98" i="14"/>
  <c r="V98" i="14"/>
  <c r="M98" i="14"/>
  <c r="BF97" i="14"/>
  <c r="AW97" i="14"/>
  <c r="AX97" i="14" s="1"/>
  <c r="AR97" i="14"/>
  <c r="AS97" i="14" s="1"/>
  <c r="AE97" i="14"/>
  <c r="V97" i="14"/>
  <c r="M97" i="14"/>
  <c r="BF96" i="14"/>
  <c r="AW96" i="14"/>
  <c r="AX96" i="14" s="1"/>
  <c r="AR96" i="14"/>
  <c r="AS96" i="14" s="1"/>
  <c r="AE96" i="14"/>
  <c r="V96" i="14"/>
  <c r="M96" i="14"/>
  <c r="BF95" i="14"/>
  <c r="AW95" i="14"/>
  <c r="AX95" i="14" s="1"/>
  <c r="AR95" i="14"/>
  <c r="AS95" i="14" s="1"/>
  <c r="AE95" i="14"/>
  <c r="V95" i="14"/>
  <c r="M95" i="14"/>
  <c r="BF94" i="14"/>
  <c r="AW94" i="14"/>
  <c r="AR94" i="14"/>
  <c r="AS94" i="14" s="1"/>
  <c r="AE94" i="14"/>
  <c r="V94" i="14"/>
  <c r="M94" i="14"/>
  <c r="BF93" i="14"/>
  <c r="AW93" i="14"/>
  <c r="AR93" i="14"/>
  <c r="AS93" i="14" s="1"/>
  <c r="AE93" i="14"/>
  <c r="V93" i="14"/>
  <c r="M93" i="14"/>
  <c r="BF92" i="14"/>
  <c r="AW92" i="14"/>
  <c r="AR92" i="14"/>
  <c r="AS92" i="14" s="1"/>
  <c r="AE92" i="14"/>
  <c r="V92" i="14"/>
  <c r="M92" i="14"/>
  <c r="BF91" i="14"/>
  <c r="AW91" i="14"/>
  <c r="AR91" i="14"/>
  <c r="AS91" i="14" s="1"/>
  <c r="AE91" i="14"/>
  <c r="V91" i="14"/>
  <c r="M91" i="14"/>
  <c r="BF90" i="14"/>
  <c r="AW90" i="14"/>
  <c r="AX90" i="14" s="1"/>
  <c r="AR90" i="14"/>
  <c r="AS90" i="14" s="1"/>
  <c r="AE90" i="14"/>
  <c r="V90" i="14"/>
  <c r="M90" i="14"/>
  <c r="BF89" i="14"/>
  <c r="AW89" i="14"/>
  <c r="AX89" i="14" s="1"/>
  <c r="AR89" i="14"/>
  <c r="AS89" i="14" s="1"/>
  <c r="AE89" i="14"/>
  <c r="V89" i="14"/>
  <c r="M89" i="14"/>
  <c r="BF88" i="14"/>
  <c r="AW88" i="14"/>
  <c r="AX88" i="14" s="1"/>
  <c r="AR88" i="14"/>
  <c r="AS88" i="14" s="1"/>
  <c r="AE88" i="14"/>
  <c r="V88" i="14"/>
  <c r="M88" i="14"/>
  <c r="BF87" i="14"/>
  <c r="AW87" i="14"/>
  <c r="AX87" i="14" s="1"/>
  <c r="AR87" i="14"/>
  <c r="AS87" i="14" s="1"/>
  <c r="AE87" i="14"/>
  <c r="V87" i="14"/>
  <c r="M87" i="14"/>
  <c r="BF86" i="14"/>
  <c r="AW86" i="14"/>
  <c r="AX86" i="14" s="1"/>
  <c r="AR86" i="14"/>
  <c r="AS86" i="14" s="1"/>
  <c r="AE86" i="14"/>
  <c r="V86" i="14"/>
  <c r="M86" i="14"/>
  <c r="BF85" i="14"/>
  <c r="AW85" i="14"/>
  <c r="AR85" i="14"/>
  <c r="AE85" i="14"/>
  <c r="V85" i="14"/>
  <c r="M85" i="14"/>
  <c r="BM84" i="14"/>
  <c r="BL84" i="14"/>
  <c r="BK84" i="14"/>
  <c r="BJ84" i="14"/>
  <c r="BI84" i="14"/>
  <c r="BH84" i="14"/>
  <c r="BG84" i="14"/>
  <c r="BE84" i="14"/>
  <c r="AT84" i="14"/>
  <c r="AO84" i="14"/>
  <c r="C84" i="14"/>
  <c r="BM83" i="14"/>
  <c r="BL83" i="14"/>
  <c r="BK83" i="14"/>
  <c r="BJ83" i="14"/>
  <c r="BI83" i="14"/>
  <c r="BH83" i="14"/>
  <c r="BG83" i="14"/>
  <c r="BE83" i="14"/>
  <c r="BD83" i="14"/>
  <c r="BC83" i="14"/>
  <c r="BB83" i="14"/>
  <c r="BA83" i="14"/>
  <c r="AZ83" i="14"/>
  <c r="AV83" i="14"/>
  <c r="AU83" i="14"/>
  <c r="AT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D83" i="14"/>
  <c r="AC83" i="14"/>
  <c r="AB83" i="14"/>
  <c r="AA83" i="14"/>
  <c r="Z83" i="14"/>
  <c r="Y83" i="14"/>
  <c r="X83" i="14"/>
  <c r="W83" i="14"/>
  <c r="U83" i="14"/>
  <c r="T83" i="14"/>
  <c r="S83" i="14"/>
  <c r="R83" i="14"/>
  <c r="Q83" i="14"/>
  <c r="P83" i="14"/>
  <c r="O83" i="14"/>
  <c r="N83" i="14"/>
  <c r="L83" i="14"/>
  <c r="K83" i="14"/>
  <c r="J83" i="14"/>
  <c r="I83" i="14"/>
  <c r="H83" i="14"/>
  <c r="G83" i="14"/>
  <c r="F83" i="14"/>
  <c r="E83" i="14"/>
  <c r="C83" i="14"/>
  <c r="BM82" i="14"/>
  <c r="BL82" i="14"/>
  <c r="BK82" i="14"/>
  <c r="BJ82" i="14"/>
  <c r="BI82" i="14"/>
  <c r="BH82" i="14"/>
  <c r="BG82" i="14"/>
  <c r="BE82" i="14"/>
  <c r="BD82" i="14"/>
  <c r="BC82" i="14"/>
  <c r="BB82" i="14"/>
  <c r="BA82" i="14"/>
  <c r="AZ82" i="14"/>
  <c r="AV82" i="14"/>
  <c r="AU82" i="14"/>
  <c r="AT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D82" i="14"/>
  <c r="AC82" i="14"/>
  <c r="AB82" i="14"/>
  <c r="AA82" i="14"/>
  <c r="Z82" i="14"/>
  <c r="Y82" i="14"/>
  <c r="X82" i="14"/>
  <c r="W82" i="14"/>
  <c r="U82" i="14"/>
  <c r="T82" i="14"/>
  <c r="S82" i="14"/>
  <c r="R82" i="14"/>
  <c r="Q82" i="14"/>
  <c r="P82" i="14"/>
  <c r="O82" i="14"/>
  <c r="N82" i="14"/>
  <c r="L82" i="14"/>
  <c r="K82" i="14"/>
  <c r="J82" i="14"/>
  <c r="I82" i="14"/>
  <c r="H82" i="14"/>
  <c r="G82" i="14"/>
  <c r="F82" i="14"/>
  <c r="E82" i="14"/>
  <c r="C82" i="14"/>
  <c r="BM81" i="14"/>
  <c r="BL81" i="14"/>
  <c r="BK81" i="14"/>
  <c r="BJ81" i="14"/>
  <c r="BI81" i="14"/>
  <c r="BH81" i="14"/>
  <c r="BG81" i="14"/>
  <c r="BE81" i="14"/>
  <c r="BD81" i="14"/>
  <c r="BC81" i="14"/>
  <c r="BB81" i="14"/>
  <c r="BA81" i="14"/>
  <c r="AZ81" i="14"/>
  <c r="AV81" i="14"/>
  <c r="AU81" i="14"/>
  <c r="AT81" i="14"/>
  <c r="AQ81" i="14"/>
  <c r="AP81" i="14"/>
  <c r="AO81" i="14"/>
  <c r="AN81" i="14"/>
  <c r="AM81" i="14"/>
  <c r="AL81" i="14"/>
  <c r="AK81" i="14"/>
  <c r="AJ81" i="14"/>
  <c r="AI81" i="14"/>
  <c r="AH81" i="14"/>
  <c r="AG81" i="14"/>
  <c r="AF81" i="14"/>
  <c r="AD81" i="14"/>
  <c r="AC81" i="14"/>
  <c r="AB81" i="14"/>
  <c r="AB9" i="14" s="1"/>
  <c r="AA81" i="14"/>
  <c r="Z81" i="14"/>
  <c r="Y81" i="14"/>
  <c r="X81" i="14"/>
  <c r="W81" i="14"/>
  <c r="U81" i="14"/>
  <c r="T81" i="14"/>
  <c r="S81" i="14"/>
  <c r="R81" i="14"/>
  <c r="Q81" i="14"/>
  <c r="P81" i="14"/>
  <c r="O81" i="14"/>
  <c r="N81" i="14"/>
  <c r="L81" i="14"/>
  <c r="K81" i="14"/>
  <c r="J81" i="14"/>
  <c r="I81" i="14"/>
  <c r="H81" i="14"/>
  <c r="G81" i="14"/>
  <c r="F81" i="14"/>
  <c r="E81" i="14"/>
  <c r="E10" i="14" s="1"/>
  <c r="C81" i="14"/>
  <c r="BF80" i="14"/>
  <c r="AW80" i="14"/>
  <c r="AR80" i="14"/>
  <c r="AS80" i="14" s="1"/>
  <c r="AE80" i="14"/>
  <c r="V80" i="14"/>
  <c r="M80" i="14"/>
  <c r="D80" i="14"/>
  <c r="A80" i="14"/>
  <c r="BF79" i="14"/>
  <c r="AW79" i="14"/>
  <c r="AX79" i="14" s="1"/>
  <c r="AR79" i="14"/>
  <c r="AS79" i="14" s="1"/>
  <c r="AE79" i="14"/>
  <c r="V79" i="14"/>
  <c r="M79" i="14"/>
  <c r="D79" i="14"/>
  <c r="BF78" i="14"/>
  <c r="AW78" i="14"/>
  <c r="AX78" i="14" s="1"/>
  <c r="AR78" i="14"/>
  <c r="AS78" i="14" s="1"/>
  <c r="AE78" i="14"/>
  <c r="V78" i="14"/>
  <c r="M78" i="14"/>
  <c r="D78" i="14"/>
  <c r="BF77" i="14"/>
  <c r="AW77" i="14"/>
  <c r="AX77" i="14" s="1"/>
  <c r="AR77" i="14"/>
  <c r="AS77" i="14" s="1"/>
  <c r="AY77" i="14" s="1"/>
  <c r="AE77" i="14"/>
  <c r="V77" i="14"/>
  <c r="M77" i="14"/>
  <c r="D77" i="14"/>
  <c r="BF76" i="14"/>
  <c r="AW76" i="14"/>
  <c r="AX76" i="14" s="1"/>
  <c r="AR76" i="14"/>
  <c r="AS76" i="14" s="1"/>
  <c r="AE76" i="14"/>
  <c r="V76" i="14"/>
  <c r="M76" i="14"/>
  <c r="D76" i="14"/>
  <c r="BF75" i="14"/>
  <c r="AW75" i="14"/>
  <c r="AX75" i="14" s="1"/>
  <c r="AR75" i="14"/>
  <c r="AS75" i="14" s="1"/>
  <c r="AE75" i="14"/>
  <c r="V75" i="14"/>
  <c r="M75" i="14"/>
  <c r="D75" i="14"/>
  <c r="BF74" i="14"/>
  <c r="AW74" i="14"/>
  <c r="AX74" i="14" s="1"/>
  <c r="AR74" i="14"/>
  <c r="AS74" i="14" s="1"/>
  <c r="AE74" i="14"/>
  <c r="V74" i="14"/>
  <c r="M74" i="14"/>
  <c r="D74" i="14"/>
  <c r="BF73" i="14"/>
  <c r="AW73" i="14"/>
  <c r="AX73" i="14" s="1"/>
  <c r="AR73" i="14"/>
  <c r="AS73" i="14" s="1"/>
  <c r="AE73" i="14"/>
  <c r="V73" i="14"/>
  <c r="M73" i="14"/>
  <c r="D73" i="14"/>
  <c r="BF72" i="14"/>
  <c r="AW72" i="14"/>
  <c r="AX72" i="14" s="1"/>
  <c r="AS72" i="14"/>
  <c r="AR72" i="14"/>
  <c r="AE72" i="14"/>
  <c r="V72" i="14"/>
  <c r="M72" i="14"/>
  <c r="D72" i="14"/>
  <c r="BF71" i="14"/>
  <c r="AW71" i="14"/>
  <c r="AX71" i="14" s="1"/>
  <c r="AR71" i="14"/>
  <c r="AS71" i="14" s="1"/>
  <c r="AE71" i="14"/>
  <c r="V71" i="14"/>
  <c r="M71" i="14"/>
  <c r="D71" i="14"/>
  <c r="BF70" i="14"/>
  <c r="AW70" i="14"/>
  <c r="AX70" i="14" s="1"/>
  <c r="AR70" i="14"/>
  <c r="AS70" i="14" s="1"/>
  <c r="AE70" i="14"/>
  <c r="V70" i="14"/>
  <c r="M70" i="14"/>
  <c r="D70" i="14"/>
  <c r="BF69" i="14"/>
  <c r="AW69" i="14"/>
  <c r="AX69" i="14" s="1"/>
  <c r="AR69" i="14"/>
  <c r="AS69" i="14" s="1"/>
  <c r="AE69" i="14"/>
  <c r="V69" i="14"/>
  <c r="M69" i="14"/>
  <c r="D69" i="14"/>
  <c r="BF68" i="14"/>
  <c r="AW68" i="14"/>
  <c r="AX68" i="14" s="1"/>
  <c r="AR68" i="14"/>
  <c r="AS68" i="14" s="1"/>
  <c r="AE68" i="14"/>
  <c r="V68" i="14"/>
  <c r="M68" i="14"/>
  <c r="D68" i="14"/>
  <c r="BF67" i="14"/>
  <c r="AW67" i="14"/>
  <c r="AX67" i="14" s="1"/>
  <c r="AR67" i="14"/>
  <c r="AS67" i="14" s="1"/>
  <c r="AE67" i="14"/>
  <c r="V67" i="14"/>
  <c r="M67" i="14"/>
  <c r="D67" i="14"/>
  <c r="BF66" i="14"/>
  <c r="AW66" i="14"/>
  <c r="AX66" i="14" s="1"/>
  <c r="AR66" i="14"/>
  <c r="AS66" i="14" s="1"/>
  <c r="AE66" i="14"/>
  <c r="V66" i="14"/>
  <c r="M66" i="14"/>
  <c r="D66" i="14"/>
  <c r="BF65" i="14"/>
  <c r="AW65" i="14"/>
  <c r="AX65" i="14" s="1"/>
  <c r="AR65" i="14"/>
  <c r="AS65" i="14" s="1"/>
  <c r="AE65" i="14"/>
  <c r="V65" i="14"/>
  <c r="M65" i="14"/>
  <c r="D65" i="14"/>
  <c r="BF64" i="14"/>
  <c r="AW64" i="14"/>
  <c r="AX64" i="14" s="1"/>
  <c r="AR64" i="14"/>
  <c r="AS64" i="14" s="1"/>
  <c r="AE64" i="14"/>
  <c r="V64" i="14"/>
  <c r="M64" i="14"/>
  <c r="D64" i="14"/>
  <c r="BF63" i="14"/>
  <c r="AW63" i="14"/>
  <c r="AX63" i="14" s="1"/>
  <c r="AR63" i="14"/>
  <c r="AS63" i="14" s="1"/>
  <c r="AE63" i="14"/>
  <c r="V63" i="14"/>
  <c r="M63" i="14"/>
  <c r="D63" i="14"/>
  <c r="BF62" i="14"/>
  <c r="AW62" i="14"/>
  <c r="AX62" i="14" s="1"/>
  <c r="AR62" i="14"/>
  <c r="AS62" i="14" s="1"/>
  <c r="AE62" i="14"/>
  <c r="V62" i="14"/>
  <c r="M62" i="14"/>
  <c r="D62" i="14"/>
  <c r="BF61" i="14"/>
  <c r="AW61" i="14"/>
  <c r="AX61" i="14" s="1"/>
  <c r="AR61" i="14"/>
  <c r="AS61" i="14" s="1"/>
  <c r="AE61" i="14"/>
  <c r="V61" i="14"/>
  <c r="M61" i="14"/>
  <c r="D61" i="14"/>
  <c r="BF60" i="14"/>
  <c r="AW60" i="14"/>
  <c r="AX60" i="14" s="1"/>
  <c r="AR60" i="14"/>
  <c r="AS60" i="14" s="1"/>
  <c r="AE60" i="14"/>
  <c r="V60" i="14"/>
  <c r="M60" i="14"/>
  <c r="D60" i="14"/>
  <c r="BF59" i="14"/>
  <c r="AW59" i="14"/>
  <c r="AX59" i="14" s="1"/>
  <c r="AR59" i="14"/>
  <c r="AS59" i="14" s="1"/>
  <c r="AE59" i="14"/>
  <c r="V59" i="14"/>
  <c r="M59" i="14"/>
  <c r="D59" i="14"/>
  <c r="BF58" i="14"/>
  <c r="AW58" i="14"/>
  <c r="AX58" i="14" s="1"/>
  <c r="AR58" i="14"/>
  <c r="AS58" i="14" s="1"/>
  <c r="AE58" i="14"/>
  <c r="V58" i="14"/>
  <c r="M58" i="14"/>
  <c r="D58" i="14"/>
  <c r="BF57" i="14"/>
  <c r="AW57" i="14"/>
  <c r="AX57" i="14" s="1"/>
  <c r="AR57" i="14"/>
  <c r="AS57" i="14" s="1"/>
  <c r="AE57" i="14"/>
  <c r="V57" i="14"/>
  <c r="M57" i="14"/>
  <c r="D57" i="14"/>
  <c r="BF56" i="14"/>
  <c r="AW56" i="14"/>
  <c r="AX56" i="14" s="1"/>
  <c r="AR56" i="14"/>
  <c r="AS56" i="14" s="1"/>
  <c r="AE56" i="14"/>
  <c r="V56" i="14"/>
  <c r="M56" i="14"/>
  <c r="D56" i="14"/>
  <c r="BF55" i="14"/>
  <c r="AW55" i="14"/>
  <c r="AR55" i="14"/>
  <c r="AS55" i="14" s="1"/>
  <c r="AE55" i="14"/>
  <c r="V55" i="14"/>
  <c r="M55" i="14"/>
  <c r="D55" i="14"/>
  <c r="BF54" i="14"/>
  <c r="AW54" i="14"/>
  <c r="AX54" i="14" s="1"/>
  <c r="AR54" i="14"/>
  <c r="AS54" i="14" s="1"/>
  <c r="AE54" i="14"/>
  <c r="V54" i="14"/>
  <c r="M54" i="14"/>
  <c r="D54" i="14"/>
  <c r="BF53" i="14"/>
  <c r="AW53" i="14"/>
  <c r="AR53" i="14"/>
  <c r="AS53" i="14" s="1"/>
  <c r="AE53" i="14"/>
  <c r="V53" i="14"/>
  <c r="M53" i="14"/>
  <c r="D53" i="14"/>
  <c r="BF52" i="14"/>
  <c r="AW52" i="14"/>
  <c r="AR52" i="14"/>
  <c r="AS52" i="14" s="1"/>
  <c r="AE52" i="14"/>
  <c r="V52" i="14"/>
  <c r="M52" i="14"/>
  <c r="D52" i="14"/>
  <c r="BM51" i="14"/>
  <c r="BL51" i="14"/>
  <c r="BK51" i="14"/>
  <c r="BJ51" i="14"/>
  <c r="BI51" i="14"/>
  <c r="BH51" i="14"/>
  <c r="BG51" i="14"/>
  <c r="BE51" i="14"/>
  <c r="AT51" i="14"/>
  <c r="AO51" i="14"/>
  <c r="C51" i="14"/>
  <c r="BM50" i="14"/>
  <c r="BL50" i="14"/>
  <c r="BL10" i="14" s="1"/>
  <c r="BK50" i="14"/>
  <c r="BJ50" i="14"/>
  <c r="BI50" i="14"/>
  <c r="BH50" i="14"/>
  <c r="BG50" i="14"/>
  <c r="BE50" i="14"/>
  <c r="BD50" i="14"/>
  <c r="BC50" i="14"/>
  <c r="BB50" i="14"/>
  <c r="BA50" i="14"/>
  <c r="AZ50" i="14"/>
  <c r="AV50" i="14"/>
  <c r="AU50" i="14"/>
  <c r="AT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D50" i="14"/>
  <c r="AC50" i="14"/>
  <c r="AB50" i="14"/>
  <c r="AA50" i="14"/>
  <c r="Z50" i="14"/>
  <c r="Y50" i="14"/>
  <c r="X50" i="14"/>
  <c r="W50" i="14"/>
  <c r="U50" i="14"/>
  <c r="T50" i="14"/>
  <c r="S50" i="14"/>
  <c r="R50" i="14"/>
  <c r="Q50" i="14"/>
  <c r="P50" i="14"/>
  <c r="O50" i="14"/>
  <c r="N50" i="14"/>
  <c r="L50" i="14"/>
  <c r="K50" i="14"/>
  <c r="J50" i="14"/>
  <c r="I50" i="14"/>
  <c r="H50" i="14"/>
  <c r="G50" i="14"/>
  <c r="F50" i="14"/>
  <c r="E50" i="14"/>
  <c r="C50" i="14"/>
  <c r="BM49" i="14"/>
  <c r="BL49" i="14"/>
  <c r="BK49" i="14"/>
  <c r="BJ49" i="14"/>
  <c r="BI49" i="14"/>
  <c r="BH49" i="14"/>
  <c r="BG49" i="14"/>
  <c r="BE49" i="14"/>
  <c r="BD49" i="14"/>
  <c r="BC49" i="14"/>
  <c r="BB49" i="14"/>
  <c r="BA49" i="14"/>
  <c r="AZ49" i="14"/>
  <c r="AV49" i="14"/>
  <c r="AU49" i="14"/>
  <c r="AT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F10" i="14" s="1"/>
  <c r="AD49" i="14"/>
  <c r="AC49" i="14"/>
  <c r="AB49" i="14"/>
  <c r="AA49" i="14"/>
  <c r="Z49" i="14"/>
  <c r="Y49" i="14"/>
  <c r="X49" i="14"/>
  <c r="W49" i="14"/>
  <c r="U49" i="14"/>
  <c r="T49" i="14"/>
  <c r="S49" i="14"/>
  <c r="R49" i="14"/>
  <c r="Q49" i="14"/>
  <c r="P49" i="14"/>
  <c r="O49" i="14"/>
  <c r="N49" i="14"/>
  <c r="L49" i="14"/>
  <c r="K49" i="14"/>
  <c r="J49" i="14"/>
  <c r="I49" i="14"/>
  <c r="H49" i="14"/>
  <c r="G49" i="14"/>
  <c r="F49" i="14"/>
  <c r="E49" i="14"/>
  <c r="C49" i="14"/>
  <c r="BM48" i="14"/>
  <c r="BL48" i="14"/>
  <c r="BK48" i="14"/>
  <c r="BK11" i="14" s="1"/>
  <c r="BJ48" i="14"/>
  <c r="BI48" i="14"/>
  <c r="BH48" i="14"/>
  <c r="BG48" i="14"/>
  <c r="BG11" i="14" s="1"/>
  <c r="BE48" i="14"/>
  <c r="BE8" i="14" s="1"/>
  <c r="BD48" i="14"/>
  <c r="BC48" i="14"/>
  <c r="BC8" i="14" s="1"/>
  <c r="BB48" i="14"/>
  <c r="BA48" i="14"/>
  <c r="AZ48" i="14"/>
  <c r="AV48" i="14"/>
  <c r="AU48" i="14"/>
  <c r="AT48" i="14"/>
  <c r="AQ48" i="14"/>
  <c r="AP48" i="14"/>
  <c r="AO48" i="14"/>
  <c r="AN48" i="14"/>
  <c r="AM48" i="14"/>
  <c r="AL48" i="14"/>
  <c r="AL8" i="14" s="1"/>
  <c r="AK48" i="14"/>
  <c r="AJ48" i="14"/>
  <c r="AI48" i="14"/>
  <c r="AH48" i="14"/>
  <c r="AG48" i="14"/>
  <c r="AF48" i="14"/>
  <c r="AD48" i="14"/>
  <c r="AC48" i="14"/>
  <c r="AB48" i="14"/>
  <c r="AA48" i="14"/>
  <c r="Z48" i="14"/>
  <c r="Y48" i="14"/>
  <c r="X48" i="14"/>
  <c r="W48" i="14"/>
  <c r="U48" i="14"/>
  <c r="T48" i="14"/>
  <c r="S48" i="14"/>
  <c r="R48" i="14"/>
  <c r="R8" i="14" s="1"/>
  <c r="Q48" i="14"/>
  <c r="P48" i="14"/>
  <c r="O48" i="14"/>
  <c r="N48" i="14"/>
  <c r="L48" i="14"/>
  <c r="K48" i="14"/>
  <c r="K8" i="14" s="1"/>
  <c r="J48" i="14"/>
  <c r="I48" i="14"/>
  <c r="H48" i="14"/>
  <c r="G48" i="14"/>
  <c r="F48" i="14"/>
  <c r="E48" i="14"/>
  <c r="C48" i="14"/>
  <c r="BF47" i="14"/>
  <c r="AW47" i="14"/>
  <c r="AX47" i="14" s="1"/>
  <c r="AR47" i="14"/>
  <c r="AS47" i="14" s="1"/>
  <c r="AE47" i="14"/>
  <c r="V47" i="14"/>
  <c r="M47" i="14"/>
  <c r="D47" i="14"/>
  <c r="BF46" i="14"/>
  <c r="AW46" i="14"/>
  <c r="AR46" i="14"/>
  <c r="AS46" i="14" s="1"/>
  <c r="AE46" i="14"/>
  <c r="V46" i="14"/>
  <c r="M46" i="14"/>
  <c r="D46" i="14"/>
  <c r="BF45" i="14"/>
  <c r="AW45" i="14"/>
  <c r="AR45" i="14"/>
  <c r="AS45" i="14" s="1"/>
  <c r="AE45" i="14"/>
  <c r="V45" i="14"/>
  <c r="M45" i="14"/>
  <c r="D45" i="14"/>
  <c r="BF44" i="14"/>
  <c r="AW44" i="14"/>
  <c r="AR44" i="14"/>
  <c r="AS44" i="14" s="1"/>
  <c r="AE44" i="14"/>
  <c r="V44" i="14"/>
  <c r="M44" i="14"/>
  <c r="D44" i="14"/>
  <c r="BF43" i="14"/>
  <c r="AW43" i="14"/>
  <c r="AX43" i="14" s="1"/>
  <c r="AR43" i="14"/>
  <c r="AS43" i="14" s="1"/>
  <c r="AE43" i="14"/>
  <c r="V43" i="14"/>
  <c r="M43" i="14"/>
  <c r="D43" i="14"/>
  <c r="BF42" i="14"/>
  <c r="AW42" i="14"/>
  <c r="AR42" i="14"/>
  <c r="AS42" i="14" s="1"/>
  <c r="AE42" i="14"/>
  <c r="V42" i="14"/>
  <c r="M42" i="14"/>
  <c r="D42" i="14"/>
  <c r="BF41" i="14"/>
  <c r="AW41" i="14"/>
  <c r="AX41" i="14" s="1"/>
  <c r="AR41" i="14"/>
  <c r="AS41" i="14" s="1"/>
  <c r="AE41" i="14"/>
  <c r="V41" i="14"/>
  <c r="M41" i="14"/>
  <c r="D41" i="14"/>
  <c r="BF40" i="14"/>
  <c r="AW40" i="14"/>
  <c r="AR40" i="14"/>
  <c r="AS40" i="14" s="1"/>
  <c r="AE40" i="14"/>
  <c r="V40" i="14"/>
  <c r="M40" i="14"/>
  <c r="D40" i="14"/>
  <c r="BF39" i="14"/>
  <c r="AW39" i="14"/>
  <c r="AX39" i="14" s="1"/>
  <c r="AR39" i="14"/>
  <c r="AS39" i="14" s="1"/>
  <c r="AE39" i="14"/>
  <c r="V39" i="14"/>
  <c r="M39" i="14"/>
  <c r="D39" i="14"/>
  <c r="BF38" i="14"/>
  <c r="AW38" i="14"/>
  <c r="AR38" i="14"/>
  <c r="AS38" i="14" s="1"/>
  <c r="AE38" i="14"/>
  <c r="V38" i="14"/>
  <c r="M38" i="14"/>
  <c r="D38" i="14"/>
  <c r="BF37" i="14"/>
  <c r="AW37" i="14"/>
  <c r="AR37" i="14"/>
  <c r="AS37" i="14" s="1"/>
  <c r="AE37" i="14"/>
  <c r="V37" i="14"/>
  <c r="M37" i="14"/>
  <c r="D37" i="14"/>
  <c r="BF36" i="14"/>
  <c r="AW36" i="14"/>
  <c r="AR36" i="14"/>
  <c r="AS36" i="14" s="1"/>
  <c r="AE36" i="14"/>
  <c r="V36" i="14"/>
  <c r="M36" i="14"/>
  <c r="D36" i="14"/>
  <c r="BF35" i="14"/>
  <c r="AW35" i="14"/>
  <c r="AX35" i="14" s="1"/>
  <c r="AR35" i="14"/>
  <c r="AS35" i="14" s="1"/>
  <c r="AE35" i="14"/>
  <c r="V35" i="14"/>
  <c r="M35" i="14"/>
  <c r="D35" i="14"/>
  <c r="BF34" i="14"/>
  <c r="AW34" i="14"/>
  <c r="AR34" i="14"/>
  <c r="AS34" i="14" s="1"/>
  <c r="AE34" i="14"/>
  <c r="V34" i="14"/>
  <c r="M34" i="14"/>
  <c r="D34" i="14"/>
  <c r="BF33" i="14"/>
  <c r="AW33" i="14"/>
  <c r="AX33" i="14" s="1"/>
  <c r="AR33" i="14"/>
  <c r="AS33" i="14" s="1"/>
  <c r="AE33" i="14"/>
  <c r="V33" i="14"/>
  <c r="M33" i="14"/>
  <c r="D33" i="14"/>
  <c r="BF32" i="14"/>
  <c r="AW32" i="14"/>
  <c r="AR32" i="14"/>
  <c r="AS32" i="14" s="1"/>
  <c r="AE32" i="14"/>
  <c r="V32" i="14"/>
  <c r="M32" i="14"/>
  <c r="D32" i="14"/>
  <c r="BF31" i="14"/>
  <c r="AW31" i="14"/>
  <c r="AX31" i="14" s="1"/>
  <c r="AR31" i="14"/>
  <c r="AS31" i="14" s="1"/>
  <c r="AE31" i="14"/>
  <c r="V31" i="14"/>
  <c r="M31" i="14"/>
  <c r="D31" i="14"/>
  <c r="BF30" i="14"/>
  <c r="AW30" i="14"/>
  <c r="AR30" i="14"/>
  <c r="AS30" i="14" s="1"/>
  <c r="AE30" i="14"/>
  <c r="V30" i="14"/>
  <c r="M30" i="14"/>
  <c r="D30" i="14"/>
  <c r="BF29" i="14"/>
  <c r="AW29" i="14"/>
  <c r="AR29" i="14"/>
  <c r="AS29" i="14" s="1"/>
  <c r="AE29" i="14"/>
  <c r="V29" i="14"/>
  <c r="M29" i="14"/>
  <c r="D29" i="14"/>
  <c r="BF28" i="14"/>
  <c r="AW28" i="14"/>
  <c r="AR28" i="14"/>
  <c r="AS28" i="14" s="1"/>
  <c r="AE28" i="14"/>
  <c r="V28" i="14"/>
  <c r="M28" i="14"/>
  <c r="D28" i="14"/>
  <c r="BF27" i="14"/>
  <c r="AW27" i="14"/>
  <c r="AX27" i="14" s="1"/>
  <c r="AR27" i="14"/>
  <c r="AS27" i="14" s="1"/>
  <c r="AE27" i="14"/>
  <c r="V27" i="14"/>
  <c r="M27" i="14"/>
  <c r="D27" i="14"/>
  <c r="BF26" i="14"/>
  <c r="AW26" i="14"/>
  <c r="AR26" i="14"/>
  <c r="AS26" i="14" s="1"/>
  <c r="AE26" i="14"/>
  <c r="V26" i="14"/>
  <c r="M26" i="14"/>
  <c r="D26" i="14"/>
  <c r="BF25" i="14"/>
  <c r="AW25" i="14"/>
  <c r="AX25" i="14" s="1"/>
  <c r="AR25" i="14"/>
  <c r="AS25" i="14" s="1"/>
  <c r="AE25" i="14"/>
  <c r="V25" i="14"/>
  <c r="M25" i="14"/>
  <c r="D25" i="14"/>
  <c r="BF24" i="14"/>
  <c r="AW24" i="14"/>
  <c r="AR24" i="14"/>
  <c r="AS24" i="14" s="1"/>
  <c r="AE24" i="14"/>
  <c r="V24" i="14"/>
  <c r="M24" i="14"/>
  <c r="D24" i="14"/>
  <c r="BF23" i="14"/>
  <c r="AW23" i="14"/>
  <c r="AX23" i="14" s="1"/>
  <c r="AR23" i="14"/>
  <c r="AS23" i="14" s="1"/>
  <c r="AE23" i="14"/>
  <c r="V23" i="14"/>
  <c r="M23" i="14"/>
  <c r="D23" i="14"/>
  <c r="BF22" i="14"/>
  <c r="AW22" i="14"/>
  <c r="AR22" i="14"/>
  <c r="AS22" i="14" s="1"/>
  <c r="AE22" i="14"/>
  <c r="V22" i="14"/>
  <c r="M22" i="14"/>
  <c r="D22" i="14"/>
  <c r="BF21" i="14"/>
  <c r="AW21" i="14"/>
  <c r="AR21" i="14"/>
  <c r="AS21" i="14" s="1"/>
  <c r="AE21" i="14"/>
  <c r="V21" i="14"/>
  <c r="M21" i="14"/>
  <c r="D21" i="14"/>
  <c r="BF20" i="14"/>
  <c r="AW20" i="14"/>
  <c r="AR20" i="14"/>
  <c r="AS20" i="14" s="1"/>
  <c r="AE20" i="14"/>
  <c r="V20" i="14"/>
  <c r="M20" i="14"/>
  <c r="D20" i="14"/>
  <c r="BF19" i="14"/>
  <c r="AW19" i="14"/>
  <c r="AX19" i="14" s="1"/>
  <c r="AR19" i="14"/>
  <c r="AS19" i="14" s="1"/>
  <c r="AE19" i="14"/>
  <c r="V19" i="14"/>
  <c r="M19" i="14"/>
  <c r="D19" i="14"/>
  <c r="BF18" i="14"/>
  <c r="AW18" i="14"/>
  <c r="AR18" i="14"/>
  <c r="AS18" i="14" s="1"/>
  <c r="AE18" i="14"/>
  <c r="V18" i="14"/>
  <c r="M18" i="14"/>
  <c r="D18" i="14"/>
  <c r="B18" i="14"/>
  <c r="A18" i="14" s="1"/>
  <c r="BF17" i="14"/>
  <c r="AW17" i="14"/>
  <c r="AX17" i="14" s="1"/>
  <c r="AR17" i="14"/>
  <c r="AS17" i="14" s="1"/>
  <c r="AE17" i="14"/>
  <c r="V17" i="14"/>
  <c r="M17" i="14"/>
  <c r="D17" i="14"/>
  <c r="A17" i="14"/>
  <c r="BM430" i="13"/>
  <c r="BL430" i="13"/>
  <c r="BK430" i="13"/>
  <c r="BJ430" i="13"/>
  <c r="BI430" i="13"/>
  <c r="BH430" i="13"/>
  <c r="BG430" i="13"/>
  <c r="BE430" i="13"/>
  <c r="AT430" i="13"/>
  <c r="AO430" i="13"/>
  <c r="C430" i="13"/>
  <c r="BM429" i="13"/>
  <c r="BL429" i="13"/>
  <c r="BK429" i="13"/>
  <c r="BJ429" i="13"/>
  <c r="BI429" i="13"/>
  <c r="BH429" i="13"/>
  <c r="BG429" i="13"/>
  <c r="BE429" i="13"/>
  <c r="BD429" i="13"/>
  <c r="BC429" i="13"/>
  <c r="BB429" i="13"/>
  <c r="BA429" i="13"/>
  <c r="AZ429" i="13"/>
  <c r="AV429" i="13"/>
  <c r="AU429" i="13"/>
  <c r="AT429" i="13"/>
  <c r="AQ429" i="13"/>
  <c r="AP429" i="13"/>
  <c r="AO429" i="13"/>
  <c r="AN429" i="13"/>
  <c r="AM429" i="13"/>
  <c r="AL429" i="13"/>
  <c r="AK429" i="13"/>
  <c r="AJ429" i="13"/>
  <c r="AI429" i="13"/>
  <c r="AH429" i="13"/>
  <c r="AG429" i="13"/>
  <c r="AF429" i="13"/>
  <c r="AD429" i="13"/>
  <c r="AC429" i="13"/>
  <c r="AB429" i="13"/>
  <c r="AA429" i="13"/>
  <c r="Z429" i="13"/>
  <c r="Y429" i="13"/>
  <c r="X429" i="13"/>
  <c r="W429" i="13"/>
  <c r="U429" i="13"/>
  <c r="T429" i="13"/>
  <c r="S429" i="13"/>
  <c r="R429" i="13"/>
  <c r="Q429" i="13"/>
  <c r="P429" i="13"/>
  <c r="O429" i="13"/>
  <c r="N429" i="13"/>
  <c r="L429" i="13"/>
  <c r="K429" i="13"/>
  <c r="J429" i="13"/>
  <c r="I429" i="13"/>
  <c r="H429" i="13"/>
  <c r="G429" i="13"/>
  <c r="F429" i="13"/>
  <c r="E429" i="13"/>
  <c r="C429" i="13"/>
  <c r="BM428" i="13"/>
  <c r="BL428" i="13"/>
  <c r="BK428" i="13"/>
  <c r="BJ428" i="13"/>
  <c r="BI428" i="13"/>
  <c r="BH428" i="13"/>
  <c r="BG428" i="13"/>
  <c r="BE428" i="13"/>
  <c r="BD428" i="13"/>
  <c r="BC428" i="13"/>
  <c r="BB428" i="13"/>
  <c r="BA428" i="13"/>
  <c r="AZ428" i="13"/>
  <c r="AV428" i="13"/>
  <c r="AU428" i="13"/>
  <c r="AT428" i="13"/>
  <c r="AQ428" i="13"/>
  <c r="AP428" i="13"/>
  <c r="AO428" i="13"/>
  <c r="AN428" i="13"/>
  <c r="AM428" i="13"/>
  <c r="AL428" i="13"/>
  <c r="AK428" i="13"/>
  <c r="AJ428" i="13"/>
  <c r="AI428" i="13"/>
  <c r="AH428" i="13"/>
  <c r="AG428" i="13"/>
  <c r="AF428" i="13"/>
  <c r="AD428" i="13"/>
  <c r="AC428" i="13"/>
  <c r="AB428" i="13"/>
  <c r="AA428" i="13"/>
  <c r="Z428" i="13"/>
  <c r="Y428" i="13"/>
  <c r="X428" i="13"/>
  <c r="W428" i="13"/>
  <c r="U428" i="13"/>
  <c r="T428" i="13"/>
  <c r="S428" i="13"/>
  <c r="R428" i="13"/>
  <c r="Q428" i="13"/>
  <c r="P428" i="13"/>
  <c r="O428" i="13"/>
  <c r="N428" i="13"/>
  <c r="L428" i="13"/>
  <c r="K428" i="13"/>
  <c r="J428" i="13"/>
  <c r="I428" i="13"/>
  <c r="H428" i="13"/>
  <c r="G428" i="13"/>
  <c r="F428" i="13"/>
  <c r="E428" i="13"/>
  <c r="C428" i="13"/>
  <c r="BM427" i="13"/>
  <c r="BL427" i="13"/>
  <c r="BK427" i="13"/>
  <c r="BJ427" i="13"/>
  <c r="BI427" i="13"/>
  <c r="BH427" i="13"/>
  <c r="BG427" i="13"/>
  <c r="BE427" i="13"/>
  <c r="BD427" i="13"/>
  <c r="BC427" i="13"/>
  <c r="BB427" i="13"/>
  <c r="BA427" i="13"/>
  <c r="AZ427" i="13"/>
  <c r="AV427" i="13"/>
  <c r="AU427" i="13"/>
  <c r="AT427" i="13"/>
  <c r="AQ427" i="13"/>
  <c r="AP427" i="13"/>
  <c r="AO427" i="13"/>
  <c r="AN427" i="13"/>
  <c r="AM427" i="13"/>
  <c r="AL427" i="13"/>
  <c r="AK427" i="13"/>
  <c r="AJ427" i="13"/>
  <c r="AI427" i="13"/>
  <c r="AH427" i="13"/>
  <c r="AG427" i="13"/>
  <c r="AF427" i="13"/>
  <c r="AD427" i="13"/>
  <c r="AC427" i="13"/>
  <c r="AB427" i="13"/>
  <c r="AA427" i="13"/>
  <c r="Z427" i="13"/>
  <c r="Y427" i="13"/>
  <c r="X427" i="13"/>
  <c r="W427" i="13"/>
  <c r="U427" i="13"/>
  <c r="T427" i="13"/>
  <c r="S427" i="13"/>
  <c r="R427" i="13"/>
  <c r="Q427" i="13"/>
  <c r="P427" i="13"/>
  <c r="O427" i="13"/>
  <c r="N427" i="13"/>
  <c r="L427" i="13"/>
  <c r="K427" i="13"/>
  <c r="J427" i="13"/>
  <c r="I427" i="13"/>
  <c r="H427" i="13"/>
  <c r="G427" i="13"/>
  <c r="F427" i="13"/>
  <c r="E427" i="13"/>
  <c r="C427" i="13"/>
  <c r="BF426" i="13"/>
  <c r="AW426" i="13"/>
  <c r="AR426" i="13"/>
  <c r="AS426" i="13" s="1"/>
  <c r="AE426" i="13"/>
  <c r="V426" i="13"/>
  <c r="M426" i="13"/>
  <c r="D426" i="13"/>
  <c r="BF425" i="13"/>
  <c r="AW425" i="13"/>
  <c r="AX425" i="13" s="1"/>
  <c r="AR425" i="13"/>
  <c r="AS425" i="13" s="1"/>
  <c r="AE425" i="13"/>
  <c r="V425" i="13"/>
  <c r="M425" i="13"/>
  <c r="D425" i="13"/>
  <c r="BF424" i="13"/>
  <c r="AW424" i="13"/>
  <c r="AR424" i="13"/>
  <c r="AS424" i="13" s="1"/>
  <c r="AE424" i="13"/>
  <c r="V424" i="13"/>
  <c r="M424" i="13"/>
  <c r="D424" i="13"/>
  <c r="BF423" i="13"/>
  <c r="AW423" i="13"/>
  <c r="AX423" i="13" s="1"/>
  <c r="AR423" i="13"/>
  <c r="AS423" i="13" s="1"/>
  <c r="AE423" i="13"/>
  <c r="V423" i="13"/>
  <c r="M423" i="13"/>
  <c r="D423" i="13"/>
  <c r="BF422" i="13"/>
  <c r="AW422" i="13"/>
  <c r="AR422" i="13"/>
  <c r="AS422" i="13" s="1"/>
  <c r="AE422" i="13"/>
  <c r="V422" i="13"/>
  <c r="M422" i="13"/>
  <c r="D422" i="13"/>
  <c r="BF421" i="13"/>
  <c r="AW421" i="13"/>
  <c r="AX421" i="13" s="1"/>
  <c r="AR421" i="13"/>
  <c r="AS421" i="13" s="1"/>
  <c r="AE421" i="13"/>
  <c r="V421" i="13"/>
  <c r="M421" i="13"/>
  <c r="D421" i="13"/>
  <c r="BF420" i="13"/>
  <c r="AW420" i="13"/>
  <c r="AS420" i="13"/>
  <c r="AR420" i="13"/>
  <c r="AE420" i="13"/>
  <c r="V420" i="13"/>
  <c r="M420" i="13"/>
  <c r="D420" i="13"/>
  <c r="BF419" i="13"/>
  <c r="AW419" i="13"/>
  <c r="AX419" i="13" s="1"/>
  <c r="AR419" i="13"/>
  <c r="AS419" i="13" s="1"/>
  <c r="AE419" i="13"/>
  <c r="V419" i="13"/>
  <c r="M419" i="13"/>
  <c r="D419" i="13"/>
  <c r="BF418" i="13"/>
  <c r="AW418" i="13"/>
  <c r="AR418" i="13"/>
  <c r="AS418" i="13" s="1"/>
  <c r="AE418" i="13"/>
  <c r="V418" i="13"/>
  <c r="M418" i="13"/>
  <c r="D418" i="13"/>
  <c r="BF417" i="13"/>
  <c r="AW417" i="13"/>
  <c r="AX417" i="13" s="1"/>
  <c r="AR417" i="13"/>
  <c r="AS417" i="13" s="1"/>
  <c r="AE417" i="13"/>
  <c r="V417" i="13"/>
  <c r="M417" i="13"/>
  <c r="D417" i="13"/>
  <c r="BF416" i="13"/>
  <c r="AW416" i="13"/>
  <c r="AR416" i="13"/>
  <c r="AS416" i="13" s="1"/>
  <c r="AE416" i="13"/>
  <c r="V416" i="13"/>
  <c r="M416" i="13"/>
  <c r="D416" i="13"/>
  <c r="BF415" i="13"/>
  <c r="AW415" i="13"/>
  <c r="AX415" i="13" s="1"/>
  <c r="AR415" i="13"/>
  <c r="AS415" i="13" s="1"/>
  <c r="AE415" i="13"/>
  <c r="V415" i="13"/>
  <c r="M415" i="13"/>
  <c r="D415" i="13"/>
  <c r="BF414" i="13"/>
  <c r="AW414" i="13"/>
  <c r="AR414" i="13"/>
  <c r="AS414" i="13" s="1"/>
  <c r="AE414" i="13"/>
  <c r="V414" i="13"/>
  <c r="M414" i="13"/>
  <c r="D414" i="13"/>
  <c r="BF413" i="13"/>
  <c r="AW413" i="13"/>
  <c r="AX413" i="13" s="1"/>
  <c r="AR413" i="13"/>
  <c r="AS413" i="13" s="1"/>
  <c r="AE413" i="13"/>
  <c r="V413" i="13"/>
  <c r="M413" i="13"/>
  <c r="D413" i="13"/>
  <c r="BF412" i="13"/>
  <c r="AW412" i="13"/>
  <c r="AR412" i="13"/>
  <c r="AS412" i="13" s="1"/>
  <c r="AE412" i="13"/>
  <c r="V412" i="13"/>
  <c r="M412" i="13"/>
  <c r="D412" i="13"/>
  <c r="BF411" i="13"/>
  <c r="AW411" i="13"/>
  <c r="AX411" i="13" s="1"/>
  <c r="AR411" i="13"/>
  <c r="AS411" i="13" s="1"/>
  <c r="AE411" i="13"/>
  <c r="V411" i="13"/>
  <c r="M411" i="13"/>
  <c r="D411" i="13"/>
  <c r="BF410" i="13"/>
  <c r="AW410" i="13"/>
  <c r="AR410" i="13"/>
  <c r="AS410" i="13" s="1"/>
  <c r="AE410" i="13"/>
  <c r="V410" i="13"/>
  <c r="M410" i="13"/>
  <c r="D410" i="13"/>
  <c r="BF409" i="13"/>
  <c r="AW409" i="13"/>
  <c r="AX409" i="13" s="1"/>
  <c r="AR409" i="13"/>
  <c r="AS409" i="13" s="1"/>
  <c r="AE409" i="13"/>
  <c r="V409" i="13"/>
  <c r="M409" i="13"/>
  <c r="D409" i="13"/>
  <c r="BF408" i="13"/>
  <c r="AW408" i="13"/>
  <c r="AR408" i="13"/>
  <c r="AS408" i="13" s="1"/>
  <c r="AE408" i="13"/>
  <c r="V408" i="13"/>
  <c r="M408" i="13"/>
  <c r="D408" i="13"/>
  <c r="BF407" i="13"/>
  <c r="AW407" i="13"/>
  <c r="AX407" i="13" s="1"/>
  <c r="AR407" i="13"/>
  <c r="AS407" i="13" s="1"/>
  <c r="AY407" i="13" s="1"/>
  <c r="AE407" i="13"/>
  <c r="V407" i="13"/>
  <c r="M407" i="13"/>
  <c r="D407" i="13"/>
  <c r="BF406" i="13"/>
  <c r="AW406" i="13"/>
  <c r="AR406" i="13"/>
  <c r="AS406" i="13" s="1"/>
  <c r="AE406" i="13"/>
  <c r="V406" i="13"/>
  <c r="M406" i="13"/>
  <c r="D406" i="13"/>
  <c r="BF405" i="13"/>
  <c r="AW405" i="13"/>
  <c r="AX405" i="13" s="1"/>
  <c r="AR405" i="13"/>
  <c r="AS405" i="13" s="1"/>
  <c r="AE405" i="13"/>
  <c r="V405" i="13"/>
  <c r="M405" i="13"/>
  <c r="D405" i="13"/>
  <c r="BF404" i="13"/>
  <c r="AW404" i="13"/>
  <c r="AR404" i="13"/>
  <c r="AS404" i="13" s="1"/>
  <c r="AE404" i="13"/>
  <c r="V404" i="13"/>
  <c r="M404" i="13"/>
  <c r="D404" i="13"/>
  <c r="BF403" i="13"/>
  <c r="AW403" i="13"/>
  <c r="AX403" i="13" s="1"/>
  <c r="AR403" i="13"/>
  <c r="AS403" i="13" s="1"/>
  <c r="AE403" i="13"/>
  <c r="V403" i="13"/>
  <c r="M403" i="13"/>
  <c r="D403" i="13"/>
  <c r="BF402" i="13"/>
  <c r="AW402" i="13"/>
  <c r="AR402" i="13"/>
  <c r="AS402" i="13" s="1"/>
  <c r="AE402" i="13"/>
  <c r="V402" i="13"/>
  <c r="M402" i="13"/>
  <c r="D402" i="13"/>
  <c r="BF401" i="13"/>
  <c r="AW401" i="13"/>
  <c r="AX401" i="13" s="1"/>
  <c r="AR401" i="13"/>
  <c r="AS401" i="13" s="1"/>
  <c r="AE401" i="13"/>
  <c r="V401" i="13"/>
  <c r="M401" i="13"/>
  <c r="D401" i="13"/>
  <c r="BF400" i="13"/>
  <c r="AW400" i="13"/>
  <c r="AS400" i="13"/>
  <c r="AR400" i="13"/>
  <c r="AE400" i="13"/>
  <c r="V400" i="13"/>
  <c r="M400" i="13"/>
  <c r="D400" i="13"/>
  <c r="BF399" i="13"/>
  <c r="AW399" i="13"/>
  <c r="AX399" i="13" s="1"/>
  <c r="AR399" i="13"/>
  <c r="AS399" i="13" s="1"/>
  <c r="AE399" i="13"/>
  <c r="V399" i="13"/>
  <c r="M399" i="13"/>
  <c r="D399" i="13"/>
  <c r="BF398" i="13"/>
  <c r="AW398" i="13"/>
  <c r="AR398" i="13"/>
  <c r="AS398" i="13" s="1"/>
  <c r="AE398" i="13"/>
  <c r="V398" i="13"/>
  <c r="M398" i="13"/>
  <c r="D398" i="13"/>
  <c r="BF397" i="13"/>
  <c r="AW397" i="13"/>
  <c r="AX397" i="13" s="1"/>
  <c r="AR397" i="13"/>
  <c r="AS397" i="13" s="1"/>
  <c r="AE397" i="13"/>
  <c r="V397" i="13"/>
  <c r="M397" i="13"/>
  <c r="D397" i="13"/>
  <c r="BF396" i="13"/>
  <c r="AW396" i="13"/>
  <c r="AR396" i="13"/>
  <c r="AS396" i="13" s="1"/>
  <c r="AE396" i="13"/>
  <c r="V396" i="13"/>
  <c r="M396" i="13"/>
  <c r="D396" i="13"/>
  <c r="BM395" i="13"/>
  <c r="BL395" i="13"/>
  <c r="BK395" i="13"/>
  <c r="BJ395" i="13"/>
  <c r="BI395" i="13"/>
  <c r="BH395" i="13"/>
  <c r="BG395" i="13"/>
  <c r="BE395" i="13"/>
  <c r="AT395" i="13"/>
  <c r="AO395" i="13"/>
  <c r="C395" i="13"/>
  <c r="BM394" i="13"/>
  <c r="BL394" i="13"/>
  <c r="BK394" i="13"/>
  <c r="BJ394" i="13"/>
  <c r="BI394" i="13"/>
  <c r="BH394" i="13"/>
  <c r="BG394" i="13"/>
  <c r="BE394" i="13"/>
  <c r="BD394" i="13"/>
  <c r="BC394" i="13"/>
  <c r="BB394" i="13"/>
  <c r="BA394" i="13"/>
  <c r="AZ394" i="13"/>
  <c r="AV394" i="13"/>
  <c r="AU394" i="13"/>
  <c r="AT394" i="13"/>
  <c r="AQ394" i="13"/>
  <c r="AP394" i="13"/>
  <c r="AO394" i="13"/>
  <c r="AN394" i="13"/>
  <c r="AM394" i="13"/>
  <c r="AL394" i="13"/>
  <c r="AK394" i="13"/>
  <c r="AJ394" i="13"/>
  <c r="AI394" i="13"/>
  <c r="AH394" i="13"/>
  <c r="AG394" i="13"/>
  <c r="AF394" i="13"/>
  <c r="AD394" i="13"/>
  <c r="AC394" i="13"/>
  <c r="AB394" i="13"/>
  <c r="AA394" i="13"/>
  <c r="Z394" i="13"/>
  <c r="Y394" i="13"/>
  <c r="X394" i="13"/>
  <c r="W394" i="13"/>
  <c r="U394" i="13"/>
  <c r="T394" i="13"/>
  <c r="S394" i="13"/>
  <c r="R394" i="13"/>
  <c r="Q394" i="13"/>
  <c r="P394" i="13"/>
  <c r="O394" i="13"/>
  <c r="N394" i="13"/>
  <c r="L394" i="13"/>
  <c r="K394" i="13"/>
  <c r="J394" i="13"/>
  <c r="I394" i="13"/>
  <c r="H394" i="13"/>
  <c r="G394" i="13"/>
  <c r="F394" i="13"/>
  <c r="E394" i="13"/>
  <c r="C394" i="13"/>
  <c r="BM393" i="13"/>
  <c r="BL393" i="13"/>
  <c r="BK393" i="13"/>
  <c r="BJ393" i="13"/>
  <c r="BI393" i="13"/>
  <c r="BH393" i="13"/>
  <c r="BG393" i="13"/>
  <c r="BE393" i="13"/>
  <c r="BD393" i="13"/>
  <c r="BC393" i="13"/>
  <c r="BB393" i="13"/>
  <c r="BA393" i="13"/>
  <c r="AZ393" i="13"/>
  <c r="AV393" i="13"/>
  <c r="AU393" i="13"/>
  <c r="AT393" i="13"/>
  <c r="AQ393" i="13"/>
  <c r="AP393" i="13"/>
  <c r="AO393" i="13"/>
  <c r="AN393" i="13"/>
  <c r="AM393" i="13"/>
  <c r="AL393" i="13"/>
  <c r="AK393" i="13"/>
  <c r="AJ393" i="13"/>
  <c r="AI393" i="13"/>
  <c r="AH393" i="13"/>
  <c r="AG393" i="13"/>
  <c r="AF393" i="13"/>
  <c r="AD393" i="13"/>
  <c r="AC393" i="13"/>
  <c r="AB393" i="13"/>
  <c r="AA393" i="13"/>
  <c r="Z393" i="13"/>
  <c r="Y393" i="13"/>
  <c r="X393" i="13"/>
  <c r="W393" i="13"/>
  <c r="U393" i="13"/>
  <c r="T393" i="13"/>
  <c r="S393" i="13"/>
  <c r="R393" i="13"/>
  <c r="Q393" i="13"/>
  <c r="P393" i="13"/>
  <c r="O393" i="13"/>
  <c r="N393" i="13"/>
  <c r="L393" i="13"/>
  <c r="K393" i="13"/>
  <c r="J393" i="13"/>
  <c r="I393" i="13"/>
  <c r="H393" i="13"/>
  <c r="G393" i="13"/>
  <c r="F393" i="13"/>
  <c r="E393" i="13"/>
  <c r="C393" i="13"/>
  <c r="BM392" i="13"/>
  <c r="BL392" i="13"/>
  <c r="BK392" i="13"/>
  <c r="BJ392" i="13"/>
  <c r="BI392" i="13"/>
  <c r="BH392" i="13"/>
  <c r="BG392" i="13"/>
  <c r="BE392" i="13"/>
  <c r="BD392" i="13"/>
  <c r="BC392" i="13"/>
  <c r="BB392" i="13"/>
  <c r="BA392" i="13"/>
  <c r="AZ392" i="13"/>
  <c r="AV392" i="13"/>
  <c r="AU392" i="13"/>
  <c r="AT392" i="13"/>
  <c r="AQ392" i="13"/>
  <c r="AP392" i="13"/>
  <c r="AO392" i="13"/>
  <c r="AN392" i="13"/>
  <c r="AM392" i="13"/>
  <c r="AL392" i="13"/>
  <c r="AK392" i="13"/>
  <c r="AJ392" i="13"/>
  <c r="AI392" i="13"/>
  <c r="AH392" i="13"/>
  <c r="AG392" i="13"/>
  <c r="AF392" i="13"/>
  <c r="AD392" i="13"/>
  <c r="AC392" i="13"/>
  <c r="AB392" i="13"/>
  <c r="AA392" i="13"/>
  <c r="Z392" i="13"/>
  <c r="Y392" i="13"/>
  <c r="X392" i="13"/>
  <c r="W392" i="13"/>
  <c r="U392" i="13"/>
  <c r="T392" i="13"/>
  <c r="S392" i="13"/>
  <c r="R392" i="13"/>
  <c r="Q392" i="13"/>
  <c r="P392" i="13"/>
  <c r="O392" i="13"/>
  <c r="N392" i="13"/>
  <c r="L392" i="13"/>
  <c r="K392" i="13"/>
  <c r="J392" i="13"/>
  <c r="I392" i="13"/>
  <c r="H392" i="13"/>
  <c r="G392" i="13"/>
  <c r="F392" i="13"/>
  <c r="E392" i="13"/>
  <c r="C392" i="13"/>
  <c r="BF391" i="13"/>
  <c r="AW391" i="13"/>
  <c r="AX391" i="13" s="1"/>
  <c r="AR391" i="13"/>
  <c r="AS391" i="13" s="1"/>
  <c r="AE391" i="13"/>
  <c r="V391" i="13"/>
  <c r="M391" i="13"/>
  <c r="D391" i="13"/>
  <c r="BF390" i="13"/>
  <c r="AW390" i="13"/>
  <c r="AR390" i="13"/>
  <c r="AS390" i="13" s="1"/>
  <c r="AE390" i="13"/>
  <c r="V390" i="13"/>
  <c r="M390" i="13"/>
  <c r="D390" i="13"/>
  <c r="BF389" i="13"/>
  <c r="AW389" i="13"/>
  <c r="AX389" i="13" s="1"/>
  <c r="AR389" i="13"/>
  <c r="AS389" i="13" s="1"/>
  <c r="AE389" i="13"/>
  <c r="V389" i="13"/>
  <c r="M389" i="13"/>
  <c r="D389" i="13"/>
  <c r="BF388" i="13"/>
  <c r="AW388" i="13"/>
  <c r="AR388" i="13"/>
  <c r="AS388" i="13" s="1"/>
  <c r="AE388" i="13"/>
  <c r="V388" i="13"/>
  <c r="M388" i="13"/>
  <c r="D388" i="13"/>
  <c r="BF387" i="13"/>
  <c r="AW387" i="13"/>
  <c r="AR387" i="13"/>
  <c r="AS387" i="13" s="1"/>
  <c r="AE387" i="13"/>
  <c r="V387" i="13"/>
  <c r="M387" i="13"/>
  <c r="D387" i="13"/>
  <c r="BF386" i="13"/>
  <c r="AW386" i="13"/>
  <c r="AR386" i="13"/>
  <c r="AS386" i="13" s="1"/>
  <c r="AE386" i="13"/>
  <c r="V386" i="13"/>
  <c r="M386" i="13"/>
  <c r="D386" i="13"/>
  <c r="BF385" i="13"/>
  <c r="AW385" i="13"/>
  <c r="AX385" i="13" s="1"/>
  <c r="AR385" i="13"/>
  <c r="AS385" i="13" s="1"/>
  <c r="AE385" i="13"/>
  <c r="V385" i="13"/>
  <c r="M385" i="13"/>
  <c r="D385" i="13"/>
  <c r="BF384" i="13"/>
  <c r="AW384" i="13"/>
  <c r="AR384" i="13"/>
  <c r="AS384" i="13" s="1"/>
  <c r="AE384" i="13"/>
  <c r="V384" i="13"/>
  <c r="M384" i="13"/>
  <c r="D384" i="13"/>
  <c r="BF383" i="13"/>
  <c r="AW383" i="13"/>
  <c r="AX383" i="13" s="1"/>
  <c r="AR383" i="13"/>
  <c r="AS383" i="13" s="1"/>
  <c r="AE383" i="13"/>
  <c r="V383" i="13"/>
  <c r="M383" i="13"/>
  <c r="D383" i="13"/>
  <c r="BF382" i="13"/>
  <c r="AW382" i="13"/>
  <c r="AR382" i="13"/>
  <c r="AS382" i="13" s="1"/>
  <c r="AE382" i="13"/>
  <c r="V382" i="13"/>
  <c r="M382" i="13"/>
  <c r="D382" i="13"/>
  <c r="BF381" i="13"/>
  <c r="AW381" i="13"/>
  <c r="AX381" i="13" s="1"/>
  <c r="AR381" i="13"/>
  <c r="AS381" i="13" s="1"/>
  <c r="AE381" i="13"/>
  <c r="V381" i="13"/>
  <c r="M381" i="13"/>
  <c r="D381" i="13"/>
  <c r="BF380" i="13"/>
  <c r="AW380" i="13"/>
  <c r="AS380" i="13"/>
  <c r="AR380" i="13"/>
  <c r="AE380" i="13"/>
  <c r="V380" i="13"/>
  <c r="M380" i="13"/>
  <c r="D380" i="13"/>
  <c r="BF379" i="13"/>
  <c r="AW379" i="13"/>
  <c r="AR379" i="13"/>
  <c r="AS379" i="13" s="1"/>
  <c r="AE379" i="13"/>
  <c r="V379" i="13"/>
  <c r="M379" i="13"/>
  <c r="D379" i="13"/>
  <c r="BF378" i="13"/>
  <c r="AW378" i="13"/>
  <c r="AR378" i="13"/>
  <c r="AS378" i="13" s="1"/>
  <c r="AE378" i="13"/>
  <c r="V378" i="13"/>
  <c r="M378" i="13"/>
  <c r="D378" i="13"/>
  <c r="BF377" i="13"/>
  <c r="AW377" i="13"/>
  <c r="AX377" i="13" s="1"/>
  <c r="AS377" i="13"/>
  <c r="AR377" i="13"/>
  <c r="AE377" i="13"/>
  <c r="V377" i="13"/>
  <c r="M377" i="13"/>
  <c r="D377" i="13"/>
  <c r="BF376" i="13"/>
  <c r="AW376" i="13"/>
  <c r="AR376" i="13"/>
  <c r="AS376" i="13" s="1"/>
  <c r="AE376" i="13"/>
  <c r="V376" i="13"/>
  <c r="M376" i="13"/>
  <c r="D376" i="13"/>
  <c r="BF375" i="13"/>
  <c r="AW375" i="13"/>
  <c r="AX375" i="13" s="1"/>
  <c r="AR375" i="13"/>
  <c r="AS375" i="13" s="1"/>
  <c r="AE375" i="13"/>
  <c r="V375" i="13"/>
  <c r="M375" i="13"/>
  <c r="D375" i="13"/>
  <c r="BF374" i="13"/>
  <c r="AW374" i="13"/>
  <c r="AR374" i="13"/>
  <c r="AS374" i="13" s="1"/>
  <c r="AE374" i="13"/>
  <c r="V374" i="13"/>
  <c r="M374" i="13"/>
  <c r="D374" i="13"/>
  <c r="BF373" i="13"/>
  <c r="AW373" i="13"/>
  <c r="AX373" i="13" s="1"/>
  <c r="AR373" i="13"/>
  <c r="AS373" i="13" s="1"/>
  <c r="AE373" i="13"/>
  <c r="V373" i="13"/>
  <c r="M373" i="13"/>
  <c r="D373" i="13"/>
  <c r="BF372" i="13"/>
  <c r="AW372" i="13"/>
  <c r="AR372" i="13"/>
  <c r="AS372" i="13" s="1"/>
  <c r="AE372" i="13"/>
  <c r="V372" i="13"/>
  <c r="M372" i="13"/>
  <c r="D372" i="13"/>
  <c r="BF371" i="13"/>
  <c r="AW371" i="13"/>
  <c r="AR371" i="13"/>
  <c r="AS371" i="13" s="1"/>
  <c r="AE371" i="13"/>
  <c r="V371" i="13"/>
  <c r="M371" i="13"/>
  <c r="D371" i="13"/>
  <c r="BF370" i="13"/>
  <c r="AW370" i="13"/>
  <c r="AR370" i="13"/>
  <c r="AS370" i="13" s="1"/>
  <c r="AE370" i="13"/>
  <c r="V370" i="13"/>
  <c r="M370" i="13"/>
  <c r="D370" i="13"/>
  <c r="BF369" i="13"/>
  <c r="AW369" i="13"/>
  <c r="AX369" i="13" s="1"/>
  <c r="AR369" i="13"/>
  <c r="AS369" i="13" s="1"/>
  <c r="AE369" i="13"/>
  <c r="V369" i="13"/>
  <c r="M369" i="13"/>
  <c r="D369" i="13"/>
  <c r="BF368" i="13"/>
  <c r="AW368" i="13"/>
  <c r="AR368" i="13"/>
  <c r="AS368" i="13" s="1"/>
  <c r="AE368" i="13"/>
  <c r="V368" i="13"/>
  <c r="M368" i="13"/>
  <c r="D368" i="13"/>
  <c r="BF367" i="13"/>
  <c r="AW367" i="13"/>
  <c r="AX367" i="13" s="1"/>
  <c r="AR367" i="13"/>
  <c r="AS367" i="13" s="1"/>
  <c r="AE367" i="13"/>
  <c r="V367" i="13"/>
  <c r="M367" i="13"/>
  <c r="D367" i="13"/>
  <c r="BF366" i="13"/>
  <c r="AW366" i="13"/>
  <c r="AR366" i="13"/>
  <c r="AS366" i="13" s="1"/>
  <c r="AE366" i="13"/>
  <c r="V366" i="13"/>
  <c r="M366" i="13"/>
  <c r="D366" i="13"/>
  <c r="BF365" i="13"/>
  <c r="AW365" i="13"/>
  <c r="AX365" i="13" s="1"/>
  <c r="AS365" i="13"/>
  <c r="AR365" i="13"/>
  <c r="AE365" i="13"/>
  <c r="V365" i="13"/>
  <c r="M365" i="13"/>
  <c r="D365" i="13"/>
  <c r="BF364" i="13"/>
  <c r="AW364" i="13"/>
  <c r="AS364" i="13"/>
  <c r="AR364" i="13"/>
  <c r="AE364" i="13"/>
  <c r="V364" i="13"/>
  <c r="M364" i="13"/>
  <c r="D364" i="13"/>
  <c r="BF363" i="13"/>
  <c r="AW363" i="13"/>
  <c r="AR363" i="13"/>
  <c r="AS363" i="13" s="1"/>
  <c r="AE363" i="13"/>
  <c r="V363" i="13"/>
  <c r="M363" i="13"/>
  <c r="D363" i="13"/>
  <c r="BF362" i="13"/>
  <c r="AW362" i="13"/>
  <c r="AR362" i="13"/>
  <c r="AE362" i="13"/>
  <c r="V362" i="13"/>
  <c r="M362" i="13"/>
  <c r="D362" i="13"/>
  <c r="BM361" i="13"/>
  <c r="BL361" i="13"/>
  <c r="BK361" i="13"/>
  <c r="BJ361" i="13"/>
  <c r="BI361" i="13"/>
  <c r="BH361" i="13"/>
  <c r="BG361" i="13"/>
  <c r="BE361" i="13"/>
  <c r="AT361" i="13"/>
  <c r="AO361" i="13"/>
  <c r="C361" i="13"/>
  <c r="BM360" i="13"/>
  <c r="BL360" i="13"/>
  <c r="BK360" i="13"/>
  <c r="BJ360" i="13"/>
  <c r="BI360" i="13"/>
  <c r="BH360" i="13"/>
  <c r="BG360" i="13"/>
  <c r="BE360" i="13"/>
  <c r="BD360" i="13"/>
  <c r="BC360" i="13"/>
  <c r="BB360" i="13"/>
  <c r="BA360" i="13"/>
  <c r="AZ360" i="13"/>
  <c r="AV360" i="13"/>
  <c r="AU360" i="13"/>
  <c r="AT360" i="13"/>
  <c r="AQ360" i="13"/>
  <c r="AP360" i="13"/>
  <c r="AO360" i="13"/>
  <c r="AN360" i="13"/>
  <c r="AM360" i="13"/>
  <c r="AL360" i="13"/>
  <c r="AK360" i="13"/>
  <c r="AJ360" i="13"/>
  <c r="AI360" i="13"/>
  <c r="AH360" i="13"/>
  <c r="AG360" i="13"/>
  <c r="AF360" i="13"/>
  <c r="AD360" i="13"/>
  <c r="AC360" i="13"/>
  <c r="AB360" i="13"/>
  <c r="AA360" i="13"/>
  <c r="Z360" i="13"/>
  <c r="Y360" i="13"/>
  <c r="X360" i="13"/>
  <c r="W360" i="13"/>
  <c r="U360" i="13"/>
  <c r="T360" i="13"/>
  <c r="S360" i="13"/>
  <c r="R360" i="13"/>
  <c r="Q360" i="13"/>
  <c r="P360" i="13"/>
  <c r="O360" i="13"/>
  <c r="N360" i="13"/>
  <c r="L360" i="13"/>
  <c r="K360" i="13"/>
  <c r="J360" i="13"/>
  <c r="I360" i="13"/>
  <c r="H360" i="13"/>
  <c r="G360" i="13"/>
  <c r="F360" i="13"/>
  <c r="E360" i="13"/>
  <c r="C360" i="13"/>
  <c r="BM359" i="13"/>
  <c r="BL359" i="13"/>
  <c r="BK359" i="13"/>
  <c r="BJ359" i="13"/>
  <c r="BI359" i="13"/>
  <c r="BH359" i="13"/>
  <c r="BG359" i="13"/>
  <c r="BE359" i="13"/>
  <c r="BD359" i="13"/>
  <c r="BC359" i="13"/>
  <c r="BB359" i="13"/>
  <c r="BA359" i="13"/>
  <c r="AZ359" i="13"/>
  <c r="AV359" i="13"/>
  <c r="AU359" i="13"/>
  <c r="AT359" i="13"/>
  <c r="AQ359" i="13"/>
  <c r="AP359" i="13"/>
  <c r="AO359" i="13"/>
  <c r="AN359" i="13"/>
  <c r="AM359" i="13"/>
  <c r="AL359" i="13"/>
  <c r="AK359" i="13"/>
  <c r="AJ359" i="13"/>
  <c r="AI359" i="13"/>
  <c r="AH359" i="13"/>
  <c r="AG359" i="13"/>
  <c r="AF359" i="13"/>
  <c r="AD359" i="13"/>
  <c r="AC359" i="13"/>
  <c r="AB359" i="13"/>
  <c r="AA359" i="13"/>
  <c r="Z359" i="13"/>
  <c r="Y359" i="13"/>
  <c r="X359" i="13"/>
  <c r="W359" i="13"/>
  <c r="U359" i="13"/>
  <c r="T359" i="13"/>
  <c r="S359" i="13"/>
  <c r="R359" i="13"/>
  <c r="Q359" i="13"/>
  <c r="P359" i="13"/>
  <c r="O359" i="13"/>
  <c r="N359" i="13"/>
  <c r="L359" i="13"/>
  <c r="K359" i="13"/>
  <c r="J359" i="13"/>
  <c r="I359" i="13"/>
  <c r="H359" i="13"/>
  <c r="G359" i="13"/>
  <c r="F359" i="13"/>
  <c r="E359" i="13"/>
  <c r="C359" i="13"/>
  <c r="BM358" i="13"/>
  <c r="BL358" i="13"/>
  <c r="BK358" i="13"/>
  <c r="BJ358" i="13"/>
  <c r="BI358" i="13"/>
  <c r="BH358" i="13"/>
  <c r="BG358" i="13"/>
  <c r="BE358" i="13"/>
  <c r="BD358" i="13"/>
  <c r="BC358" i="13"/>
  <c r="BB358" i="13"/>
  <c r="BA358" i="13"/>
  <c r="AZ358" i="13"/>
  <c r="AV358" i="13"/>
  <c r="AU358" i="13"/>
  <c r="AT358" i="13"/>
  <c r="AQ358" i="13"/>
  <c r="AP358" i="13"/>
  <c r="AO358" i="13"/>
  <c r="AN358" i="13"/>
  <c r="AM358" i="13"/>
  <c r="AL358" i="13"/>
  <c r="AK358" i="13"/>
  <c r="AJ358" i="13"/>
  <c r="AI358" i="13"/>
  <c r="AH358" i="13"/>
  <c r="AG358" i="13"/>
  <c r="AF358" i="13"/>
  <c r="AD358" i="13"/>
  <c r="AC358" i="13"/>
  <c r="AB358" i="13"/>
  <c r="AA358" i="13"/>
  <c r="Z358" i="13"/>
  <c r="Y358" i="13"/>
  <c r="X358" i="13"/>
  <c r="W358" i="13"/>
  <c r="U358" i="13"/>
  <c r="T358" i="13"/>
  <c r="S358" i="13"/>
  <c r="R358" i="13"/>
  <c r="Q358" i="13"/>
  <c r="P358" i="13"/>
  <c r="O358" i="13"/>
  <c r="N358" i="13"/>
  <c r="L358" i="13"/>
  <c r="K358" i="13"/>
  <c r="J358" i="13"/>
  <c r="I358" i="13"/>
  <c r="H358" i="13"/>
  <c r="G358" i="13"/>
  <c r="F358" i="13"/>
  <c r="E358" i="13"/>
  <c r="C358" i="13"/>
  <c r="BF357" i="13"/>
  <c r="AW357" i="13"/>
  <c r="AS357" i="13"/>
  <c r="AR357" i="13"/>
  <c r="AE357" i="13"/>
  <c r="V357" i="13"/>
  <c r="M357" i="13"/>
  <c r="D357" i="13"/>
  <c r="BF356" i="13"/>
  <c r="AW356" i="13"/>
  <c r="AR356" i="13"/>
  <c r="AS356" i="13" s="1"/>
  <c r="AE356" i="13"/>
  <c r="V356" i="13"/>
  <c r="M356" i="13"/>
  <c r="D356" i="13"/>
  <c r="BF355" i="13"/>
  <c r="AW355" i="13"/>
  <c r="AR355" i="13"/>
  <c r="AS355" i="13" s="1"/>
  <c r="AE355" i="13"/>
  <c r="V355" i="13"/>
  <c r="M355" i="13"/>
  <c r="D355" i="13"/>
  <c r="BF354" i="13"/>
  <c r="AW354" i="13"/>
  <c r="AX354" i="13" s="1"/>
  <c r="AR354" i="13"/>
  <c r="AS354" i="13" s="1"/>
  <c r="AE354" i="13"/>
  <c r="V354" i="13"/>
  <c r="M354" i="13"/>
  <c r="D354" i="13"/>
  <c r="BF353" i="13"/>
  <c r="AW353" i="13"/>
  <c r="AR353" i="13"/>
  <c r="AS353" i="13" s="1"/>
  <c r="AE353" i="13"/>
  <c r="V353" i="13"/>
  <c r="M353" i="13"/>
  <c r="D353" i="13"/>
  <c r="BF352" i="13"/>
  <c r="AW352" i="13"/>
  <c r="AX352" i="13" s="1"/>
  <c r="AR352" i="13"/>
  <c r="AS352" i="13" s="1"/>
  <c r="AE352" i="13"/>
  <c r="V352" i="13"/>
  <c r="M352" i="13"/>
  <c r="D352" i="13"/>
  <c r="BF351" i="13"/>
  <c r="AW351" i="13"/>
  <c r="AR351" i="13"/>
  <c r="AS351" i="13" s="1"/>
  <c r="AE351" i="13"/>
  <c r="V351" i="13"/>
  <c r="M351" i="13"/>
  <c r="D351" i="13"/>
  <c r="BF350" i="13"/>
  <c r="AW350" i="13"/>
  <c r="AX350" i="13" s="1"/>
  <c r="AR350" i="13"/>
  <c r="AS350" i="13" s="1"/>
  <c r="AE350" i="13"/>
  <c r="V350" i="13"/>
  <c r="M350" i="13"/>
  <c r="D350" i="13"/>
  <c r="BF349" i="13"/>
  <c r="AW349" i="13"/>
  <c r="AR349" i="13"/>
  <c r="AS349" i="13" s="1"/>
  <c r="AE349" i="13"/>
  <c r="V349" i="13"/>
  <c r="M349" i="13"/>
  <c r="D349" i="13"/>
  <c r="BF348" i="13"/>
  <c r="AW348" i="13"/>
  <c r="AX348" i="13" s="1"/>
  <c r="AR348" i="13"/>
  <c r="AS348" i="13" s="1"/>
  <c r="AE348" i="13"/>
  <c r="V348" i="13"/>
  <c r="M348" i="13"/>
  <c r="D348" i="13"/>
  <c r="BF347" i="13"/>
  <c r="AW347" i="13"/>
  <c r="AR347" i="13"/>
  <c r="AS347" i="13" s="1"/>
  <c r="AE347" i="13"/>
  <c r="V347" i="13"/>
  <c r="M347" i="13"/>
  <c r="D347" i="13"/>
  <c r="BF346" i="13"/>
  <c r="AW346" i="13"/>
  <c r="AX346" i="13" s="1"/>
  <c r="AR346" i="13"/>
  <c r="AS346" i="13" s="1"/>
  <c r="AE346" i="13"/>
  <c r="V346" i="13"/>
  <c r="M346" i="13"/>
  <c r="D346" i="13"/>
  <c r="BF345" i="13"/>
  <c r="AW345" i="13"/>
  <c r="AR345" i="13"/>
  <c r="AS345" i="13" s="1"/>
  <c r="AE345" i="13"/>
  <c r="V345" i="13"/>
  <c r="M345" i="13"/>
  <c r="D345" i="13"/>
  <c r="BF344" i="13"/>
  <c r="AW344" i="13"/>
  <c r="AX344" i="13" s="1"/>
  <c r="AR344" i="13"/>
  <c r="AS344" i="13" s="1"/>
  <c r="AE344" i="13"/>
  <c r="V344" i="13"/>
  <c r="M344" i="13"/>
  <c r="D344" i="13"/>
  <c r="BF343" i="13"/>
  <c r="AW343" i="13"/>
  <c r="AR343" i="13"/>
  <c r="AS343" i="13" s="1"/>
  <c r="AE343" i="13"/>
  <c r="V343" i="13"/>
  <c r="M343" i="13"/>
  <c r="D343" i="13"/>
  <c r="BF342" i="13"/>
  <c r="AW342" i="13"/>
  <c r="AX342" i="13" s="1"/>
  <c r="AR342" i="13"/>
  <c r="AS342" i="13" s="1"/>
  <c r="AE342" i="13"/>
  <c r="V342" i="13"/>
  <c r="M342" i="13"/>
  <c r="D342" i="13"/>
  <c r="BF341" i="13"/>
  <c r="AW341" i="13"/>
  <c r="AR341" i="13"/>
  <c r="AS341" i="13" s="1"/>
  <c r="AE341" i="13"/>
  <c r="V341" i="13"/>
  <c r="M341" i="13"/>
  <c r="D341" i="13"/>
  <c r="BF340" i="13"/>
  <c r="AW340" i="13"/>
  <c r="AX340" i="13" s="1"/>
  <c r="AR340" i="13"/>
  <c r="AS340" i="13" s="1"/>
  <c r="AE340" i="13"/>
  <c r="V340" i="13"/>
  <c r="M340" i="13"/>
  <c r="D340" i="13"/>
  <c r="BF339" i="13"/>
  <c r="AW339" i="13"/>
  <c r="AR339" i="13"/>
  <c r="AS339" i="13" s="1"/>
  <c r="AE339" i="13"/>
  <c r="V339" i="13"/>
  <c r="M339" i="13"/>
  <c r="D339" i="13"/>
  <c r="BF338" i="13"/>
  <c r="AW338" i="13"/>
  <c r="AX338" i="13" s="1"/>
  <c r="AR338" i="13"/>
  <c r="AS338" i="13" s="1"/>
  <c r="AE338" i="13"/>
  <c r="V338" i="13"/>
  <c r="M338" i="13"/>
  <c r="D338" i="13"/>
  <c r="BF337" i="13"/>
  <c r="AW337" i="13"/>
  <c r="AR337" i="13"/>
  <c r="AS337" i="13" s="1"/>
  <c r="AE337" i="13"/>
  <c r="V337" i="13"/>
  <c r="M337" i="13"/>
  <c r="D337" i="13"/>
  <c r="BF336" i="13"/>
  <c r="AW336" i="13"/>
  <c r="AX336" i="13" s="1"/>
  <c r="AR336" i="13"/>
  <c r="AS336" i="13" s="1"/>
  <c r="AE336" i="13"/>
  <c r="V336" i="13"/>
  <c r="M336" i="13"/>
  <c r="D336" i="13"/>
  <c r="BF335" i="13"/>
  <c r="AW335" i="13"/>
  <c r="AR335" i="13"/>
  <c r="AS335" i="13" s="1"/>
  <c r="AE335" i="13"/>
  <c r="V335" i="13"/>
  <c r="M335" i="13"/>
  <c r="D335" i="13"/>
  <c r="BF334" i="13"/>
  <c r="AW334" i="13"/>
  <c r="AX334" i="13" s="1"/>
  <c r="AR334" i="13"/>
  <c r="AS334" i="13" s="1"/>
  <c r="AE334" i="13"/>
  <c r="V334" i="13"/>
  <c r="M334" i="13"/>
  <c r="D334" i="13"/>
  <c r="BF333" i="13"/>
  <c r="AW333" i="13"/>
  <c r="AR333" i="13"/>
  <c r="AS333" i="13" s="1"/>
  <c r="AE333" i="13"/>
  <c r="V333" i="13"/>
  <c r="M333" i="13"/>
  <c r="D333" i="13"/>
  <c r="BF332" i="13"/>
  <c r="AW332" i="13"/>
  <c r="AX332" i="13" s="1"/>
  <c r="AR332" i="13"/>
  <c r="AS332" i="13" s="1"/>
  <c r="AE332" i="13"/>
  <c r="V332" i="13"/>
  <c r="M332" i="13"/>
  <c r="D332" i="13"/>
  <c r="BF331" i="13"/>
  <c r="AW331" i="13"/>
  <c r="AR331" i="13"/>
  <c r="AS331" i="13" s="1"/>
  <c r="AE331" i="13"/>
  <c r="V331" i="13"/>
  <c r="M331" i="13"/>
  <c r="D331" i="13"/>
  <c r="BF330" i="13"/>
  <c r="AW330" i="13"/>
  <c r="AR330" i="13"/>
  <c r="AS330" i="13" s="1"/>
  <c r="AE330" i="13"/>
  <c r="V330" i="13"/>
  <c r="M330" i="13"/>
  <c r="D330" i="13"/>
  <c r="BF329" i="13"/>
  <c r="AW329" i="13"/>
  <c r="AR329" i="13"/>
  <c r="AS329" i="13" s="1"/>
  <c r="AE329" i="13"/>
  <c r="V329" i="13"/>
  <c r="M329" i="13"/>
  <c r="D329" i="13"/>
  <c r="BF328" i="13"/>
  <c r="AW328" i="13"/>
  <c r="AX328" i="13" s="1"/>
  <c r="AR328" i="13"/>
  <c r="AS328" i="13" s="1"/>
  <c r="AE328" i="13"/>
  <c r="V328" i="13"/>
  <c r="M328" i="13"/>
  <c r="D328" i="13"/>
  <c r="BF327" i="13"/>
  <c r="AW327" i="13"/>
  <c r="AR327" i="13"/>
  <c r="AS327" i="13" s="1"/>
  <c r="AE327" i="13"/>
  <c r="V327" i="13"/>
  <c r="M327" i="13"/>
  <c r="D327" i="13"/>
  <c r="BM326" i="13"/>
  <c r="BL326" i="13"/>
  <c r="BK326" i="13"/>
  <c r="BJ326" i="13"/>
  <c r="BI326" i="13"/>
  <c r="BH326" i="13"/>
  <c r="BG326" i="13"/>
  <c r="BE326" i="13"/>
  <c r="AT326" i="13"/>
  <c r="AO326" i="13"/>
  <c r="C326" i="13"/>
  <c r="BM325" i="13"/>
  <c r="BL325" i="13"/>
  <c r="BK325" i="13"/>
  <c r="BJ325" i="13"/>
  <c r="BI325" i="13"/>
  <c r="BH325" i="13"/>
  <c r="BG325" i="13"/>
  <c r="BE325" i="13"/>
  <c r="BD325" i="13"/>
  <c r="BC325" i="13"/>
  <c r="BB325" i="13"/>
  <c r="BA325" i="13"/>
  <c r="AZ325" i="13"/>
  <c r="AV325" i="13"/>
  <c r="AU325" i="13"/>
  <c r="AT325" i="13"/>
  <c r="AQ325" i="13"/>
  <c r="AP325" i="13"/>
  <c r="AO325" i="13"/>
  <c r="AN325" i="13"/>
  <c r="AM325" i="13"/>
  <c r="AL325" i="13"/>
  <c r="AK325" i="13"/>
  <c r="AJ325" i="13"/>
  <c r="AI325" i="13"/>
  <c r="AH325" i="13"/>
  <c r="AG325" i="13"/>
  <c r="AF325" i="13"/>
  <c r="AD325" i="13"/>
  <c r="AC325" i="13"/>
  <c r="AB325" i="13"/>
  <c r="AA325" i="13"/>
  <c r="Z325" i="13"/>
  <c r="Y325" i="13"/>
  <c r="X325" i="13"/>
  <c r="W325" i="13"/>
  <c r="U325" i="13"/>
  <c r="T325" i="13"/>
  <c r="S325" i="13"/>
  <c r="R325" i="13"/>
  <c r="Q325" i="13"/>
  <c r="P325" i="13"/>
  <c r="O325" i="13"/>
  <c r="N325" i="13"/>
  <c r="L325" i="13"/>
  <c r="K325" i="13"/>
  <c r="J325" i="13"/>
  <c r="I325" i="13"/>
  <c r="H325" i="13"/>
  <c r="G325" i="13"/>
  <c r="F325" i="13"/>
  <c r="E325" i="13"/>
  <c r="C325" i="13"/>
  <c r="BM324" i="13"/>
  <c r="BL324" i="13"/>
  <c r="BK324" i="13"/>
  <c r="BJ324" i="13"/>
  <c r="BI324" i="13"/>
  <c r="BH324" i="13"/>
  <c r="BG324" i="13"/>
  <c r="BE324" i="13"/>
  <c r="BD324" i="13"/>
  <c r="BC324" i="13"/>
  <c r="BB324" i="13"/>
  <c r="BA324" i="13"/>
  <c r="AZ324" i="13"/>
  <c r="AV324" i="13"/>
  <c r="AU324" i="13"/>
  <c r="AT324" i="13"/>
  <c r="AQ324" i="13"/>
  <c r="AP324" i="13"/>
  <c r="AO324" i="13"/>
  <c r="AN324" i="13"/>
  <c r="AM324" i="13"/>
  <c r="AL324" i="13"/>
  <c r="AK324" i="13"/>
  <c r="AJ324" i="13"/>
  <c r="AI324" i="13"/>
  <c r="AH324" i="13"/>
  <c r="AG324" i="13"/>
  <c r="AF324" i="13"/>
  <c r="AD324" i="13"/>
  <c r="AC324" i="13"/>
  <c r="AB324" i="13"/>
  <c r="AA324" i="13"/>
  <c r="Z324" i="13"/>
  <c r="Y324" i="13"/>
  <c r="X324" i="13"/>
  <c r="W324" i="13"/>
  <c r="U324" i="13"/>
  <c r="T324" i="13"/>
  <c r="S324" i="13"/>
  <c r="R324" i="13"/>
  <c r="Q324" i="13"/>
  <c r="P324" i="13"/>
  <c r="O324" i="13"/>
  <c r="N324" i="13"/>
  <c r="L324" i="13"/>
  <c r="K324" i="13"/>
  <c r="J324" i="13"/>
  <c r="I324" i="13"/>
  <c r="H324" i="13"/>
  <c r="G324" i="13"/>
  <c r="F324" i="13"/>
  <c r="E324" i="13"/>
  <c r="C324" i="13"/>
  <c r="BM323" i="13"/>
  <c r="BL323" i="13"/>
  <c r="BK323" i="13"/>
  <c r="BJ323" i="13"/>
  <c r="BI323" i="13"/>
  <c r="BH323" i="13"/>
  <c r="BG323" i="13"/>
  <c r="BE323" i="13"/>
  <c r="BD323" i="13"/>
  <c r="BC323" i="13"/>
  <c r="BB323" i="13"/>
  <c r="BA323" i="13"/>
  <c r="AZ323" i="13"/>
  <c r="AV323" i="13"/>
  <c r="AU323" i="13"/>
  <c r="AT323" i="13"/>
  <c r="AQ323" i="13"/>
  <c r="AP323" i="13"/>
  <c r="AO323" i="13"/>
  <c r="AN323" i="13"/>
  <c r="AM323" i="13"/>
  <c r="AL323" i="13"/>
  <c r="AK323" i="13"/>
  <c r="AJ323" i="13"/>
  <c r="AI323" i="13"/>
  <c r="AH323" i="13"/>
  <c r="AG323" i="13"/>
  <c r="AF323" i="13"/>
  <c r="AD323" i="13"/>
  <c r="AC323" i="13"/>
  <c r="AB323" i="13"/>
  <c r="AA323" i="13"/>
  <c r="Z323" i="13"/>
  <c r="Y323" i="13"/>
  <c r="X323" i="13"/>
  <c r="W323" i="13"/>
  <c r="U323" i="13"/>
  <c r="T323" i="13"/>
  <c r="S323" i="13"/>
  <c r="R323" i="13"/>
  <c r="Q323" i="13"/>
  <c r="P323" i="13"/>
  <c r="O323" i="13"/>
  <c r="N323" i="13"/>
  <c r="L323" i="13"/>
  <c r="K323" i="13"/>
  <c r="J323" i="13"/>
  <c r="I323" i="13"/>
  <c r="H323" i="13"/>
  <c r="G323" i="13"/>
  <c r="F323" i="13"/>
  <c r="E323" i="13"/>
  <c r="C323" i="13"/>
  <c r="BF322" i="13"/>
  <c r="AW322" i="13"/>
  <c r="AX322" i="13" s="1"/>
  <c r="AR322" i="13"/>
  <c r="AS322" i="13" s="1"/>
  <c r="AE322" i="13"/>
  <c r="V322" i="13"/>
  <c r="M322" i="13"/>
  <c r="D322" i="13"/>
  <c r="BF321" i="13"/>
  <c r="AW321" i="13"/>
  <c r="AR321" i="13"/>
  <c r="AS321" i="13" s="1"/>
  <c r="AE321" i="13"/>
  <c r="V321" i="13"/>
  <c r="M321" i="13"/>
  <c r="D321" i="13"/>
  <c r="BF320" i="13"/>
  <c r="AW320" i="13"/>
  <c r="AX320" i="13" s="1"/>
  <c r="AR320" i="13"/>
  <c r="AS320" i="13" s="1"/>
  <c r="AE320" i="13"/>
  <c r="V320" i="13"/>
  <c r="M320" i="13"/>
  <c r="D320" i="13"/>
  <c r="BF319" i="13"/>
  <c r="AW319" i="13"/>
  <c r="AX319" i="13" s="1"/>
  <c r="AR319" i="13"/>
  <c r="AS319" i="13" s="1"/>
  <c r="AE319" i="13"/>
  <c r="V319" i="13"/>
  <c r="M319" i="13"/>
  <c r="D319" i="13"/>
  <c r="BF318" i="13"/>
  <c r="AW318" i="13"/>
  <c r="AX318" i="13" s="1"/>
  <c r="AR318" i="13"/>
  <c r="AS318" i="13" s="1"/>
  <c r="AE318" i="13"/>
  <c r="V318" i="13"/>
  <c r="M318" i="13"/>
  <c r="D318" i="13"/>
  <c r="BF317" i="13"/>
  <c r="AW317" i="13"/>
  <c r="AR317" i="13"/>
  <c r="AS317" i="13" s="1"/>
  <c r="AE317" i="13"/>
  <c r="V317" i="13"/>
  <c r="M317" i="13"/>
  <c r="D317" i="13"/>
  <c r="BF316" i="13"/>
  <c r="AW316" i="13"/>
  <c r="AX316" i="13" s="1"/>
  <c r="AR316" i="13"/>
  <c r="AS316" i="13" s="1"/>
  <c r="AE316" i="13"/>
  <c r="V316" i="13"/>
  <c r="M316" i="13"/>
  <c r="D316" i="13"/>
  <c r="BF315" i="13"/>
  <c r="AW315" i="13"/>
  <c r="AX315" i="13" s="1"/>
  <c r="AR315" i="13"/>
  <c r="AS315" i="13" s="1"/>
  <c r="AE315" i="13"/>
  <c r="V315" i="13"/>
  <c r="M315" i="13"/>
  <c r="D315" i="13"/>
  <c r="BF314" i="13"/>
  <c r="AW314" i="13"/>
  <c r="AX314" i="13" s="1"/>
  <c r="AR314" i="13"/>
  <c r="AS314" i="13" s="1"/>
  <c r="AE314" i="13"/>
  <c r="V314" i="13"/>
  <c r="M314" i="13"/>
  <c r="D314" i="13"/>
  <c r="BF313" i="13"/>
  <c r="AW313" i="13"/>
  <c r="AR313" i="13"/>
  <c r="AS313" i="13" s="1"/>
  <c r="AE313" i="13"/>
  <c r="V313" i="13"/>
  <c r="M313" i="13"/>
  <c r="D313" i="13"/>
  <c r="BF312" i="13"/>
  <c r="AW312" i="13"/>
  <c r="AX312" i="13" s="1"/>
  <c r="AR312" i="13"/>
  <c r="AS312" i="13" s="1"/>
  <c r="AE312" i="13"/>
  <c r="V312" i="13"/>
  <c r="M312" i="13"/>
  <c r="D312" i="13"/>
  <c r="BF311" i="13"/>
  <c r="AW311" i="13"/>
  <c r="AX311" i="13" s="1"/>
  <c r="AR311" i="13"/>
  <c r="AS311" i="13" s="1"/>
  <c r="AE311" i="13"/>
  <c r="V311" i="13"/>
  <c r="M311" i="13"/>
  <c r="D311" i="13"/>
  <c r="BF310" i="13"/>
  <c r="AW310" i="13"/>
  <c r="AR310" i="13"/>
  <c r="AS310" i="13" s="1"/>
  <c r="AE310" i="13"/>
  <c r="V310" i="13"/>
  <c r="M310" i="13"/>
  <c r="D310" i="13"/>
  <c r="BF309" i="13"/>
  <c r="AW309" i="13"/>
  <c r="AX309" i="13" s="1"/>
  <c r="AR309" i="13"/>
  <c r="AS309" i="13" s="1"/>
  <c r="AE309" i="13"/>
  <c r="V309" i="13"/>
  <c r="M309" i="13"/>
  <c r="D309" i="13"/>
  <c r="BF308" i="13"/>
  <c r="AW308" i="13"/>
  <c r="AX308" i="13" s="1"/>
  <c r="AR308" i="13"/>
  <c r="AS308" i="13" s="1"/>
  <c r="AY308" i="13" s="1"/>
  <c r="AE308" i="13"/>
  <c r="V308" i="13"/>
  <c r="M308" i="13"/>
  <c r="D308" i="13"/>
  <c r="BF307" i="13"/>
  <c r="AW307" i="13"/>
  <c r="AX307" i="13" s="1"/>
  <c r="AR307" i="13"/>
  <c r="AS307" i="13" s="1"/>
  <c r="AE307" i="13"/>
  <c r="V307" i="13"/>
  <c r="M307" i="13"/>
  <c r="D307" i="13"/>
  <c r="BF306" i="13"/>
  <c r="AW306" i="13"/>
  <c r="AX306" i="13" s="1"/>
  <c r="AR306" i="13"/>
  <c r="AS306" i="13" s="1"/>
  <c r="AE306" i="13"/>
  <c r="V306" i="13"/>
  <c r="M306" i="13"/>
  <c r="D306" i="13"/>
  <c r="BF305" i="13"/>
  <c r="AW305" i="13"/>
  <c r="AX305" i="13" s="1"/>
  <c r="AR305" i="13"/>
  <c r="AS305" i="13" s="1"/>
  <c r="AE305" i="13"/>
  <c r="V305" i="13"/>
  <c r="M305" i="13"/>
  <c r="D305" i="13"/>
  <c r="BF304" i="13"/>
  <c r="AW304" i="13"/>
  <c r="AR304" i="13"/>
  <c r="AS304" i="13" s="1"/>
  <c r="AE304" i="13"/>
  <c r="V304" i="13"/>
  <c r="M304" i="13"/>
  <c r="D304" i="13"/>
  <c r="BF303" i="13"/>
  <c r="AW303" i="13"/>
  <c r="AX303" i="13" s="1"/>
  <c r="AR303" i="13"/>
  <c r="AS303" i="13" s="1"/>
  <c r="AE303" i="13"/>
  <c r="V303" i="13"/>
  <c r="M303" i="13"/>
  <c r="D303" i="13"/>
  <c r="BF302" i="13"/>
  <c r="AW302" i="13"/>
  <c r="AX302" i="13" s="1"/>
  <c r="AR302" i="13"/>
  <c r="AS302" i="13" s="1"/>
  <c r="AE302" i="13"/>
  <c r="V302" i="13"/>
  <c r="M302" i="13"/>
  <c r="D302" i="13"/>
  <c r="BF301" i="13"/>
  <c r="AW301" i="13"/>
  <c r="AX301" i="13" s="1"/>
  <c r="AR301" i="13"/>
  <c r="AS301" i="13" s="1"/>
  <c r="AE301" i="13"/>
  <c r="V301" i="13"/>
  <c r="M301" i="13"/>
  <c r="D301" i="13"/>
  <c r="BF300" i="13"/>
  <c r="AW300" i="13"/>
  <c r="AR300" i="13"/>
  <c r="AS300" i="13" s="1"/>
  <c r="AE300" i="13"/>
  <c r="V300" i="13"/>
  <c r="M300" i="13"/>
  <c r="D300" i="13"/>
  <c r="BF299" i="13"/>
  <c r="AW299" i="13"/>
  <c r="AX299" i="13" s="1"/>
  <c r="AR299" i="13"/>
  <c r="AS299" i="13" s="1"/>
  <c r="AE299" i="13"/>
  <c r="V299" i="13"/>
  <c r="M299" i="13"/>
  <c r="D299" i="13"/>
  <c r="BF298" i="13"/>
  <c r="AW298" i="13"/>
  <c r="AX298" i="13" s="1"/>
  <c r="AR298" i="13"/>
  <c r="AS298" i="13" s="1"/>
  <c r="AE298" i="13"/>
  <c r="V298" i="13"/>
  <c r="M298" i="13"/>
  <c r="D298" i="13"/>
  <c r="BF297" i="13"/>
  <c r="AW297" i="13"/>
  <c r="AX297" i="13" s="1"/>
  <c r="AR297" i="13"/>
  <c r="AS297" i="13" s="1"/>
  <c r="AE297" i="13"/>
  <c r="V297" i="13"/>
  <c r="M297" i="13"/>
  <c r="D297" i="13"/>
  <c r="BF296" i="13"/>
  <c r="AW296" i="13"/>
  <c r="AR296" i="13"/>
  <c r="AS296" i="13" s="1"/>
  <c r="AE296" i="13"/>
  <c r="V296" i="13"/>
  <c r="M296" i="13"/>
  <c r="D296" i="13"/>
  <c r="BF295" i="13"/>
  <c r="AW295" i="13"/>
  <c r="AX295" i="13" s="1"/>
  <c r="AR295" i="13"/>
  <c r="AS295" i="13" s="1"/>
  <c r="AE295" i="13"/>
  <c r="V295" i="13"/>
  <c r="M295" i="13"/>
  <c r="D295" i="13"/>
  <c r="BF294" i="13"/>
  <c r="AW294" i="13"/>
  <c r="AX294" i="13" s="1"/>
  <c r="AR294" i="13"/>
  <c r="AS294" i="13" s="1"/>
  <c r="AE294" i="13"/>
  <c r="V294" i="13"/>
  <c r="M294" i="13"/>
  <c r="D294" i="13"/>
  <c r="BF293" i="13"/>
  <c r="AW293" i="13"/>
  <c r="AX293" i="13" s="1"/>
  <c r="AR293" i="13"/>
  <c r="AS293" i="13" s="1"/>
  <c r="AE293" i="13"/>
  <c r="V293" i="13"/>
  <c r="M293" i="13"/>
  <c r="D293" i="13"/>
  <c r="BM292" i="13"/>
  <c r="BL292" i="13"/>
  <c r="BK292" i="13"/>
  <c r="BJ292" i="13"/>
  <c r="BI292" i="13"/>
  <c r="BH292" i="13"/>
  <c r="BG292" i="13"/>
  <c r="BE292" i="13"/>
  <c r="AT292" i="13"/>
  <c r="AO292" i="13"/>
  <c r="C292" i="13"/>
  <c r="BM291" i="13"/>
  <c r="BL291" i="13"/>
  <c r="BK291" i="13"/>
  <c r="BJ291" i="13"/>
  <c r="BI291" i="13"/>
  <c r="BH291" i="13"/>
  <c r="BG291" i="13"/>
  <c r="BE291" i="13"/>
  <c r="BD291" i="13"/>
  <c r="BC291" i="13"/>
  <c r="BB291" i="13"/>
  <c r="BA291" i="13"/>
  <c r="AZ291" i="13"/>
  <c r="AV291" i="13"/>
  <c r="AU291" i="13"/>
  <c r="AT291" i="13"/>
  <c r="AQ291" i="13"/>
  <c r="AP291" i="13"/>
  <c r="AO291" i="13"/>
  <c r="AN291" i="13"/>
  <c r="AM291" i="13"/>
  <c r="AL291" i="13"/>
  <c r="AK291" i="13"/>
  <c r="AJ291" i="13"/>
  <c r="AI291" i="13"/>
  <c r="AH291" i="13"/>
  <c r="AG291" i="13"/>
  <c r="AF291" i="13"/>
  <c r="AD291" i="13"/>
  <c r="AC291" i="13"/>
  <c r="AB291" i="13"/>
  <c r="AA291" i="13"/>
  <c r="Z291" i="13"/>
  <c r="Y291" i="13"/>
  <c r="X291" i="13"/>
  <c r="W291" i="13"/>
  <c r="U291" i="13"/>
  <c r="T291" i="13"/>
  <c r="S291" i="13"/>
  <c r="R291" i="13"/>
  <c r="Q291" i="13"/>
  <c r="P291" i="13"/>
  <c r="O291" i="13"/>
  <c r="N291" i="13"/>
  <c r="L291" i="13"/>
  <c r="K291" i="13"/>
  <c r="J291" i="13"/>
  <c r="I291" i="13"/>
  <c r="H291" i="13"/>
  <c r="G291" i="13"/>
  <c r="F291" i="13"/>
  <c r="E291" i="13"/>
  <c r="E8" i="13" s="1"/>
  <c r="C291" i="13"/>
  <c r="BM290" i="13"/>
  <c r="BL290" i="13"/>
  <c r="BK290" i="13"/>
  <c r="BJ290" i="13"/>
  <c r="BI290" i="13"/>
  <c r="BH290" i="13"/>
  <c r="BG290" i="13"/>
  <c r="BE290" i="13"/>
  <c r="BD290" i="13"/>
  <c r="BC290" i="13"/>
  <c r="BB290" i="13"/>
  <c r="BA290" i="13"/>
  <c r="AZ290" i="13"/>
  <c r="AV290" i="13"/>
  <c r="AU290" i="13"/>
  <c r="AT290" i="13"/>
  <c r="AQ290" i="13"/>
  <c r="AP290" i="13"/>
  <c r="AO290" i="13"/>
  <c r="AN290" i="13"/>
  <c r="AM290" i="13"/>
  <c r="AL290" i="13"/>
  <c r="AK290" i="13"/>
  <c r="AJ290" i="13"/>
  <c r="AI290" i="13"/>
  <c r="AH290" i="13"/>
  <c r="AG290" i="13"/>
  <c r="AF290" i="13"/>
  <c r="AD290" i="13"/>
  <c r="AC290" i="13"/>
  <c r="AB290" i="13"/>
  <c r="AA290" i="13"/>
  <c r="Z290" i="13"/>
  <c r="Y290" i="13"/>
  <c r="X290" i="13"/>
  <c r="W290" i="13"/>
  <c r="U290" i="13"/>
  <c r="T290" i="13"/>
  <c r="S290" i="13"/>
  <c r="R290" i="13"/>
  <c r="Q290" i="13"/>
  <c r="P290" i="13"/>
  <c r="O290" i="13"/>
  <c r="N290" i="13"/>
  <c r="L290" i="13"/>
  <c r="K290" i="13"/>
  <c r="J290" i="13"/>
  <c r="I290" i="13"/>
  <c r="H290" i="13"/>
  <c r="G290" i="13"/>
  <c r="F290" i="13"/>
  <c r="E290" i="13"/>
  <c r="C290" i="13"/>
  <c r="BM289" i="13"/>
  <c r="BL289" i="13"/>
  <c r="BK289" i="13"/>
  <c r="BJ289" i="13"/>
  <c r="BI289" i="13"/>
  <c r="BH289" i="13"/>
  <c r="BG289" i="13"/>
  <c r="BE289" i="13"/>
  <c r="BD289" i="13"/>
  <c r="BC289" i="13"/>
  <c r="BB289" i="13"/>
  <c r="BA289" i="13"/>
  <c r="AZ289" i="13"/>
  <c r="AV289" i="13"/>
  <c r="AU289" i="13"/>
  <c r="AT289" i="13"/>
  <c r="AQ289" i="13"/>
  <c r="AP289" i="13"/>
  <c r="AO289" i="13"/>
  <c r="AN289" i="13"/>
  <c r="AM289" i="13"/>
  <c r="AL289" i="13"/>
  <c r="AK289" i="13"/>
  <c r="AJ289" i="13"/>
  <c r="AI289" i="13"/>
  <c r="AH289" i="13"/>
  <c r="AG289" i="13"/>
  <c r="AF289" i="13"/>
  <c r="AD289" i="13"/>
  <c r="AC289" i="13"/>
  <c r="AB289" i="13"/>
  <c r="AA289" i="13"/>
  <c r="Z289" i="13"/>
  <c r="Y289" i="13"/>
  <c r="X289" i="13"/>
  <c r="W289" i="13"/>
  <c r="U289" i="13"/>
  <c r="T289" i="13"/>
  <c r="S289" i="13"/>
  <c r="R289" i="13"/>
  <c r="Q289" i="13"/>
  <c r="P289" i="13"/>
  <c r="O289" i="13"/>
  <c r="N289" i="13"/>
  <c r="L289" i="13"/>
  <c r="K289" i="13"/>
  <c r="J289" i="13"/>
  <c r="I289" i="13"/>
  <c r="H289" i="13"/>
  <c r="G289" i="13"/>
  <c r="F289" i="13"/>
  <c r="E289" i="13"/>
  <c r="C289" i="13"/>
  <c r="BF288" i="13"/>
  <c r="AW288" i="13"/>
  <c r="AX288" i="13" s="1"/>
  <c r="AR288" i="13"/>
  <c r="AS288" i="13" s="1"/>
  <c r="AE288" i="13"/>
  <c r="V288" i="13"/>
  <c r="M288" i="13"/>
  <c r="D288" i="13"/>
  <c r="BF287" i="13"/>
  <c r="AW287" i="13"/>
  <c r="AR287" i="13"/>
  <c r="AS287" i="13" s="1"/>
  <c r="AE287" i="13"/>
  <c r="V287" i="13"/>
  <c r="M287" i="13"/>
  <c r="D287" i="13"/>
  <c r="BF286" i="13"/>
  <c r="AW286" i="13"/>
  <c r="AX286" i="13" s="1"/>
  <c r="AR286" i="13"/>
  <c r="AS286" i="13" s="1"/>
  <c r="AY286" i="13" s="1"/>
  <c r="AE286" i="13"/>
  <c r="V286" i="13"/>
  <c r="M286" i="13"/>
  <c r="D286" i="13"/>
  <c r="BF285" i="13"/>
  <c r="AW285" i="13"/>
  <c r="AR285" i="13"/>
  <c r="AS285" i="13" s="1"/>
  <c r="AE285" i="13"/>
  <c r="V285" i="13"/>
  <c r="M285" i="13"/>
  <c r="D285" i="13"/>
  <c r="BF284" i="13"/>
  <c r="AW284" i="13"/>
  <c r="AX284" i="13" s="1"/>
  <c r="AR284" i="13"/>
  <c r="AS284" i="13" s="1"/>
  <c r="AE284" i="13"/>
  <c r="V284" i="13"/>
  <c r="M284" i="13"/>
  <c r="D284" i="13"/>
  <c r="BF283" i="13"/>
  <c r="AW283" i="13"/>
  <c r="AR283" i="13"/>
  <c r="AS283" i="13" s="1"/>
  <c r="AE283" i="13"/>
  <c r="V283" i="13"/>
  <c r="M283" i="13"/>
  <c r="D283" i="13"/>
  <c r="BF282" i="13"/>
  <c r="AW282" i="13"/>
  <c r="AX282" i="13" s="1"/>
  <c r="AR282" i="13"/>
  <c r="AS282" i="13" s="1"/>
  <c r="AE282" i="13"/>
  <c r="V282" i="13"/>
  <c r="M282" i="13"/>
  <c r="D282" i="13"/>
  <c r="BF281" i="13"/>
  <c r="AW281" i="13"/>
  <c r="AR281" i="13"/>
  <c r="AS281" i="13" s="1"/>
  <c r="AE281" i="13"/>
  <c r="V281" i="13"/>
  <c r="M281" i="13"/>
  <c r="D281" i="13"/>
  <c r="BF280" i="13"/>
  <c r="AW280" i="13"/>
  <c r="AX280" i="13" s="1"/>
  <c r="AR280" i="13"/>
  <c r="AS280" i="13" s="1"/>
  <c r="AE280" i="13"/>
  <c r="V280" i="13"/>
  <c r="M280" i="13"/>
  <c r="D280" i="13"/>
  <c r="BF279" i="13"/>
  <c r="AW279" i="13"/>
  <c r="AR279" i="13"/>
  <c r="AS279" i="13" s="1"/>
  <c r="AE279" i="13"/>
  <c r="V279" i="13"/>
  <c r="M279" i="13"/>
  <c r="D279" i="13"/>
  <c r="BF278" i="13"/>
  <c r="AW278" i="13"/>
  <c r="AX278" i="13" s="1"/>
  <c r="AR278" i="13"/>
  <c r="AS278" i="13" s="1"/>
  <c r="AE278" i="13"/>
  <c r="V278" i="13"/>
  <c r="M278" i="13"/>
  <c r="D278" i="13"/>
  <c r="BF277" i="13"/>
  <c r="AW277" i="13"/>
  <c r="AR277" i="13"/>
  <c r="AS277" i="13" s="1"/>
  <c r="AE277" i="13"/>
  <c r="V277" i="13"/>
  <c r="M277" i="13"/>
  <c r="D277" i="13"/>
  <c r="BF276" i="13"/>
  <c r="AW276" i="13"/>
  <c r="AX276" i="13" s="1"/>
  <c r="AR276" i="13"/>
  <c r="AS276" i="13" s="1"/>
  <c r="AE276" i="13"/>
  <c r="V276" i="13"/>
  <c r="M276" i="13"/>
  <c r="D276" i="13"/>
  <c r="BF275" i="13"/>
  <c r="AW275" i="13"/>
  <c r="AR275" i="13"/>
  <c r="AS275" i="13" s="1"/>
  <c r="AE275" i="13"/>
  <c r="V275" i="13"/>
  <c r="M275" i="13"/>
  <c r="D275" i="13"/>
  <c r="BF274" i="13"/>
  <c r="AW274" i="13"/>
  <c r="AX274" i="13" s="1"/>
  <c r="AR274" i="13"/>
  <c r="AS274" i="13" s="1"/>
  <c r="AE274" i="13"/>
  <c r="V274" i="13"/>
  <c r="M274" i="13"/>
  <c r="D274" i="13"/>
  <c r="BF273" i="13"/>
  <c r="AW273" i="13"/>
  <c r="AR273" i="13"/>
  <c r="AS273" i="13" s="1"/>
  <c r="AE273" i="13"/>
  <c r="V273" i="13"/>
  <c r="M273" i="13"/>
  <c r="D273" i="13"/>
  <c r="BF272" i="13"/>
  <c r="AW272" i="13"/>
  <c r="AX272" i="13" s="1"/>
  <c r="AR272" i="13"/>
  <c r="AS272" i="13" s="1"/>
  <c r="AE272" i="13"/>
  <c r="V272" i="13"/>
  <c r="M272" i="13"/>
  <c r="D272" i="13"/>
  <c r="BF271" i="13"/>
  <c r="AW271" i="13"/>
  <c r="AR271" i="13"/>
  <c r="AS271" i="13" s="1"/>
  <c r="AE271" i="13"/>
  <c r="V271" i="13"/>
  <c r="M271" i="13"/>
  <c r="D271" i="13"/>
  <c r="BF270" i="13"/>
  <c r="AW270" i="13"/>
  <c r="AX270" i="13" s="1"/>
  <c r="AR270" i="13"/>
  <c r="AS270" i="13" s="1"/>
  <c r="AE270" i="13"/>
  <c r="V270" i="13"/>
  <c r="M270" i="13"/>
  <c r="D270" i="13"/>
  <c r="BF269" i="13"/>
  <c r="AW269" i="13"/>
  <c r="AR269" i="13"/>
  <c r="AS269" i="13" s="1"/>
  <c r="AE269" i="13"/>
  <c r="V269" i="13"/>
  <c r="M269" i="13"/>
  <c r="D269" i="13"/>
  <c r="BF268" i="13"/>
  <c r="AW268" i="13"/>
  <c r="AX268" i="13" s="1"/>
  <c r="AR268" i="13"/>
  <c r="AS268" i="13" s="1"/>
  <c r="AE268" i="13"/>
  <c r="V268" i="13"/>
  <c r="M268" i="13"/>
  <c r="D268" i="13"/>
  <c r="BF267" i="13"/>
  <c r="AW267" i="13"/>
  <c r="AR267" i="13"/>
  <c r="AS267" i="13" s="1"/>
  <c r="AE267" i="13"/>
  <c r="V267" i="13"/>
  <c r="M267" i="13"/>
  <c r="D267" i="13"/>
  <c r="BF266" i="13"/>
  <c r="AW266" i="13"/>
  <c r="AX266" i="13" s="1"/>
  <c r="AR266" i="13"/>
  <c r="AS266" i="13" s="1"/>
  <c r="AE266" i="13"/>
  <c r="V266" i="13"/>
  <c r="M266" i="13"/>
  <c r="D266" i="13"/>
  <c r="BF265" i="13"/>
  <c r="AW265" i="13"/>
  <c r="AR265" i="13"/>
  <c r="AS265" i="13" s="1"/>
  <c r="AE265" i="13"/>
  <c r="V265" i="13"/>
  <c r="M265" i="13"/>
  <c r="D265" i="13"/>
  <c r="BF264" i="13"/>
  <c r="AW264" i="13"/>
  <c r="AX264" i="13" s="1"/>
  <c r="AR264" i="13"/>
  <c r="AS264" i="13" s="1"/>
  <c r="AE264" i="13"/>
  <c r="V264" i="13"/>
  <c r="M264" i="13"/>
  <c r="D264" i="13"/>
  <c r="BF263" i="13"/>
  <c r="AW263" i="13"/>
  <c r="AR263" i="13"/>
  <c r="AS263" i="13" s="1"/>
  <c r="AE263" i="13"/>
  <c r="V263" i="13"/>
  <c r="M263" i="13"/>
  <c r="D263" i="13"/>
  <c r="BF262" i="13"/>
  <c r="AW262" i="13"/>
  <c r="AX262" i="13" s="1"/>
  <c r="AR262" i="13"/>
  <c r="AS262" i="13" s="1"/>
  <c r="AE262" i="13"/>
  <c r="V262" i="13"/>
  <c r="M262" i="13"/>
  <c r="D262" i="13"/>
  <c r="BF261" i="13"/>
  <c r="AW261" i="13"/>
  <c r="AR261" i="13"/>
  <c r="AS261" i="13" s="1"/>
  <c r="AE261" i="13"/>
  <c r="V261" i="13"/>
  <c r="M261" i="13"/>
  <c r="D261" i="13"/>
  <c r="BF260" i="13"/>
  <c r="AW260" i="13"/>
  <c r="AX260" i="13" s="1"/>
  <c r="AR260" i="13"/>
  <c r="AS260" i="13" s="1"/>
  <c r="AE260" i="13"/>
  <c r="V260" i="13"/>
  <c r="M260" i="13"/>
  <c r="D260" i="13"/>
  <c r="BF259" i="13"/>
  <c r="AW259" i="13"/>
  <c r="AX259" i="13" s="1"/>
  <c r="AR259" i="13"/>
  <c r="AS259" i="13" s="1"/>
  <c r="AE259" i="13"/>
  <c r="V259" i="13"/>
  <c r="M259" i="13"/>
  <c r="D259" i="13"/>
  <c r="BF258" i="13"/>
  <c r="AW258" i="13"/>
  <c r="AR258" i="13"/>
  <c r="AE258" i="13"/>
  <c r="V258" i="13"/>
  <c r="M258" i="13"/>
  <c r="D258" i="13"/>
  <c r="BM257" i="13"/>
  <c r="BL257" i="13"/>
  <c r="BK257" i="13"/>
  <c r="BJ257" i="13"/>
  <c r="BI257" i="13"/>
  <c r="BH257" i="13"/>
  <c r="BG257" i="13"/>
  <c r="BE257" i="13"/>
  <c r="AT257" i="13"/>
  <c r="AO257" i="13"/>
  <c r="C257" i="13"/>
  <c r="BM256" i="13"/>
  <c r="BL256" i="13"/>
  <c r="BK256" i="13"/>
  <c r="BJ256" i="13"/>
  <c r="BI256" i="13"/>
  <c r="BH256" i="13"/>
  <c r="BG256" i="13"/>
  <c r="BE256" i="13"/>
  <c r="BD256" i="13"/>
  <c r="BC256" i="13"/>
  <c r="BB256" i="13"/>
  <c r="BA256" i="13"/>
  <c r="AZ256" i="13"/>
  <c r="AV256" i="13"/>
  <c r="AU256" i="13"/>
  <c r="AT256" i="13"/>
  <c r="AQ256" i="13"/>
  <c r="AP256" i="13"/>
  <c r="AO256" i="13"/>
  <c r="AN256" i="13"/>
  <c r="AM256" i="13"/>
  <c r="AL256" i="13"/>
  <c r="AK256" i="13"/>
  <c r="AJ256" i="13"/>
  <c r="AI256" i="13"/>
  <c r="AH256" i="13"/>
  <c r="AG256" i="13"/>
  <c r="AF256" i="13"/>
  <c r="AD256" i="13"/>
  <c r="AC256" i="13"/>
  <c r="AB256" i="13"/>
  <c r="AA256" i="13"/>
  <c r="Z256" i="13"/>
  <c r="Y256" i="13"/>
  <c r="X256" i="13"/>
  <c r="W256" i="13"/>
  <c r="U256" i="13"/>
  <c r="T256" i="13"/>
  <c r="S256" i="13"/>
  <c r="R256" i="13"/>
  <c r="Q256" i="13"/>
  <c r="P256" i="13"/>
  <c r="O256" i="13"/>
  <c r="N256" i="13"/>
  <c r="L256" i="13"/>
  <c r="K256" i="13"/>
  <c r="J256" i="13"/>
  <c r="I256" i="13"/>
  <c r="H256" i="13"/>
  <c r="G256" i="13"/>
  <c r="F256" i="13"/>
  <c r="E256" i="13"/>
  <c r="C256" i="13"/>
  <c r="BM255" i="13"/>
  <c r="BL255" i="13"/>
  <c r="BK255" i="13"/>
  <c r="BJ255" i="13"/>
  <c r="BI255" i="13"/>
  <c r="BH255" i="13"/>
  <c r="BG255" i="13"/>
  <c r="BE255" i="13"/>
  <c r="BD255" i="13"/>
  <c r="BC255" i="13"/>
  <c r="BB255" i="13"/>
  <c r="BA255" i="13"/>
  <c r="AZ255" i="13"/>
  <c r="AV255" i="13"/>
  <c r="AU255" i="13"/>
  <c r="AT255" i="13"/>
  <c r="AQ255" i="13"/>
  <c r="AP255" i="13"/>
  <c r="AO255" i="13"/>
  <c r="AN255" i="13"/>
  <c r="AM255" i="13"/>
  <c r="AL255" i="13"/>
  <c r="AK255" i="13"/>
  <c r="AJ255" i="13"/>
  <c r="AI255" i="13"/>
  <c r="AH255" i="13"/>
  <c r="AG255" i="13"/>
  <c r="AF255" i="13"/>
  <c r="AD255" i="13"/>
  <c r="AC255" i="13"/>
  <c r="AB255" i="13"/>
  <c r="AA255" i="13"/>
  <c r="Z255" i="13"/>
  <c r="Y255" i="13"/>
  <c r="X255" i="13"/>
  <c r="W255" i="13"/>
  <c r="U255" i="13"/>
  <c r="T255" i="13"/>
  <c r="S255" i="13"/>
  <c r="R255" i="13"/>
  <c r="Q255" i="13"/>
  <c r="P255" i="13"/>
  <c r="O255" i="13"/>
  <c r="N255" i="13"/>
  <c r="L255" i="13"/>
  <c r="K255" i="13"/>
  <c r="J255" i="13"/>
  <c r="I255" i="13"/>
  <c r="H255" i="13"/>
  <c r="G255" i="13"/>
  <c r="F255" i="13"/>
  <c r="E255" i="13"/>
  <c r="C255" i="13"/>
  <c r="BM254" i="13"/>
  <c r="BL254" i="13"/>
  <c r="BK254" i="13"/>
  <c r="BJ254" i="13"/>
  <c r="BI254" i="13"/>
  <c r="BH254" i="13"/>
  <c r="BG254" i="13"/>
  <c r="BE254" i="13"/>
  <c r="BD254" i="13"/>
  <c r="BC254" i="13"/>
  <c r="BB254" i="13"/>
  <c r="BA254" i="13"/>
  <c r="AZ254" i="13"/>
  <c r="AV254" i="13"/>
  <c r="AU254" i="13"/>
  <c r="AT254" i="13"/>
  <c r="AQ254" i="13"/>
  <c r="AP254" i="13"/>
  <c r="AO254" i="13"/>
  <c r="AN254" i="13"/>
  <c r="AM254" i="13"/>
  <c r="AL254" i="13"/>
  <c r="AK254" i="13"/>
  <c r="AJ254" i="13"/>
  <c r="AI254" i="13"/>
  <c r="AH254" i="13"/>
  <c r="AG254" i="13"/>
  <c r="AF254" i="13"/>
  <c r="AD254" i="13"/>
  <c r="AC254" i="13"/>
  <c r="AB254" i="13"/>
  <c r="AA254" i="13"/>
  <c r="Z254" i="13"/>
  <c r="Y254" i="13"/>
  <c r="X254" i="13"/>
  <c r="W254" i="13"/>
  <c r="U254" i="13"/>
  <c r="T254" i="13"/>
  <c r="S254" i="13"/>
  <c r="R254" i="13"/>
  <c r="Q254" i="13"/>
  <c r="P254" i="13"/>
  <c r="O254" i="13"/>
  <c r="N254" i="13"/>
  <c r="L254" i="13"/>
  <c r="K254" i="13"/>
  <c r="J254" i="13"/>
  <c r="I254" i="13"/>
  <c r="H254" i="13"/>
  <c r="G254" i="13"/>
  <c r="F254" i="13"/>
  <c r="E254" i="13"/>
  <c r="C254" i="13"/>
  <c r="BF253" i="13"/>
  <c r="AW253" i="13"/>
  <c r="AX253" i="13" s="1"/>
  <c r="AR253" i="13"/>
  <c r="AS253" i="13" s="1"/>
  <c r="AE253" i="13"/>
  <c r="V253" i="13"/>
  <c r="M253" i="13"/>
  <c r="D253" i="13"/>
  <c r="BF252" i="13"/>
  <c r="AW252" i="13"/>
  <c r="AX252" i="13" s="1"/>
  <c r="AR252" i="13"/>
  <c r="AS252" i="13" s="1"/>
  <c r="AE252" i="13"/>
  <c r="V252" i="13"/>
  <c r="M252" i="13"/>
  <c r="D252" i="13"/>
  <c r="BF251" i="13"/>
  <c r="AW251" i="13"/>
  <c r="AX251" i="13" s="1"/>
  <c r="AR251" i="13"/>
  <c r="AS251" i="13" s="1"/>
  <c r="AE251" i="13"/>
  <c r="V251" i="13"/>
  <c r="M251" i="13"/>
  <c r="D251" i="13"/>
  <c r="BF250" i="13"/>
  <c r="AW250" i="13"/>
  <c r="AX250" i="13" s="1"/>
  <c r="AR250" i="13"/>
  <c r="AS250" i="13" s="1"/>
  <c r="AE250" i="13"/>
  <c r="V250" i="13"/>
  <c r="M250" i="13"/>
  <c r="D250" i="13"/>
  <c r="BF249" i="13"/>
  <c r="AW249" i="13"/>
  <c r="AX249" i="13" s="1"/>
  <c r="AR249" i="13"/>
  <c r="AS249" i="13" s="1"/>
  <c r="AE249" i="13"/>
  <c r="V249" i="13"/>
  <c r="M249" i="13"/>
  <c r="D249" i="13"/>
  <c r="BF248" i="13"/>
  <c r="AW248" i="13"/>
  <c r="AX248" i="13" s="1"/>
  <c r="AR248" i="13"/>
  <c r="AS248" i="13" s="1"/>
  <c r="AE248" i="13"/>
  <c r="V248" i="13"/>
  <c r="M248" i="13"/>
  <c r="D248" i="13"/>
  <c r="BF247" i="13"/>
  <c r="AW247" i="13"/>
  <c r="AX247" i="13" s="1"/>
  <c r="AR247" i="13"/>
  <c r="AS247" i="13" s="1"/>
  <c r="AE247" i="13"/>
  <c r="V247" i="13"/>
  <c r="M247" i="13"/>
  <c r="D247" i="13"/>
  <c r="BF246" i="13"/>
  <c r="AW246" i="13"/>
  <c r="AX246" i="13" s="1"/>
  <c r="AR246" i="13"/>
  <c r="AS246" i="13" s="1"/>
  <c r="AE246" i="13"/>
  <c r="V246" i="13"/>
  <c r="M246" i="13"/>
  <c r="D246" i="13"/>
  <c r="BF245" i="13"/>
  <c r="AW245" i="13"/>
  <c r="AX245" i="13" s="1"/>
  <c r="AR245" i="13"/>
  <c r="AS245" i="13" s="1"/>
  <c r="AE245" i="13"/>
  <c r="V245" i="13"/>
  <c r="M245" i="13"/>
  <c r="D245" i="13"/>
  <c r="BF244" i="13"/>
  <c r="AW244" i="13"/>
  <c r="AX244" i="13" s="1"/>
  <c r="AR244" i="13"/>
  <c r="AS244" i="13" s="1"/>
  <c r="AE244" i="13"/>
  <c r="V244" i="13"/>
  <c r="M244" i="13"/>
  <c r="D244" i="13"/>
  <c r="BF243" i="13"/>
  <c r="AW243" i="13"/>
  <c r="AX243" i="13" s="1"/>
  <c r="AR243" i="13"/>
  <c r="AS243" i="13" s="1"/>
  <c r="AE243" i="13"/>
  <c r="V243" i="13"/>
  <c r="M243" i="13"/>
  <c r="D243" i="13"/>
  <c r="BF242" i="13"/>
  <c r="AW242" i="13"/>
  <c r="AX242" i="13" s="1"/>
  <c r="AR242" i="13"/>
  <c r="AS242" i="13" s="1"/>
  <c r="AE242" i="13"/>
  <c r="V242" i="13"/>
  <c r="M242" i="13"/>
  <c r="D242" i="13"/>
  <c r="BF241" i="13"/>
  <c r="AW241" i="13"/>
  <c r="AX241" i="13" s="1"/>
  <c r="AR241" i="13"/>
  <c r="AS241" i="13" s="1"/>
  <c r="AE241" i="13"/>
  <c r="V241" i="13"/>
  <c r="M241" i="13"/>
  <c r="D241" i="13"/>
  <c r="BF240" i="13"/>
  <c r="AW240" i="13"/>
  <c r="AX240" i="13" s="1"/>
  <c r="AR240" i="13"/>
  <c r="AS240" i="13" s="1"/>
  <c r="AE240" i="13"/>
  <c r="V240" i="13"/>
  <c r="M240" i="13"/>
  <c r="D240" i="13"/>
  <c r="BF239" i="13"/>
  <c r="AW239" i="13"/>
  <c r="AX239" i="13" s="1"/>
  <c r="AR239" i="13"/>
  <c r="AS239" i="13" s="1"/>
  <c r="AE239" i="13"/>
  <c r="V239" i="13"/>
  <c r="M239" i="13"/>
  <c r="D239" i="13"/>
  <c r="BF238" i="13"/>
  <c r="AW238" i="13"/>
  <c r="AX238" i="13" s="1"/>
  <c r="AR238" i="13"/>
  <c r="AS238" i="13" s="1"/>
  <c r="AE238" i="13"/>
  <c r="V238" i="13"/>
  <c r="M238" i="13"/>
  <c r="D238" i="13"/>
  <c r="BF237" i="13"/>
  <c r="AW237" i="13"/>
  <c r="AX237" i="13" s="1"/>
  <c r="AR237" i="13"/>
  <c r="AS237" i="13" s="1"/>
  <c r="AE237" i="13"/>
  <c r="V237" i="13"/>
  <c r="M237" i="13"/>
  <c r="D237" i="13"/>
  <c r="BF236" i="13"/>
  <c r="AW236" i="13"/>
  <c r="AX236" i="13" s="1"/>
  <c r="AR236" i="13"/>
  <c r="AS236" i="13" s="1"/>
  <c r="AE236" i="13"/>
  <c r="V236" i="13"/>
  <c r="M236" i="13"/>
  <c r="D236" i="13"/>
  <c r="BF235" i="13"/>
  <c r="AW235" i="13"/>
  <c r="AX235" i="13" s="1"/>
  <c r="AR235" i="13"/>
  <c r="AS235" i="13" s="1"/>
  <c r="AE235" i="13"/>
  <c r="V235" i="13"/>
  <c r="M235" i="13"/>
  <c r="D235" i="13"/>
  <c r="BF234" i="13"/>
  <c r="AW234" i="13"/>
  <c r="AX234" i="13" s="1"/>
  <c r="AR234" i="13"/>
  <c r="AS234" i="13" s="1"/>
  <c r="AE234" i="13"/>
  <c r="V234" i="13"/>
  <c r="M234" i="13"/>
  <c r="D234" i="13"/>
  <c r="BF233" i="13"/>
  <c r="AW233" i="13"/>
  <c r="AX233" i="13" s="1"/>
  <c r="AR233" i="13"/>
  <c r="AS233" i="13" s="1"/>
  <c r="AY233" i="13" s="1"/>
  <c r="AE233" i="13"/>
  <c r="V233" i="13"/>
  <c r="M233" i="13"/>
  <c r="D233" i="13"/>
  <c r="BF232" i="13"/>
  <c r="AW232" i="13"/>
  <c r="AX232" i="13" s="1"/>
  <c r="AR232" i="13"/>
  <c r="AS232" i="13" s="1"/>
  <c r="AE232" i="13"/>
  <c r="V232" i="13"/>
  <c r="M232" i="13"/>
  <c r="D232" i="13"/>
  <c r="BF231" i="13"/>
  <c r="AW231" i="13"/>
  <c r="AX231" i="13" s="1"/>
  <c r="AR231" i="13"/>
  <c r="AS231" i="13" s="1"/>
  <c r="AE231" i="13"/>
  <c r="V231" i="13"/>
  <c r="M231" i="13"/>
  <c r="D231" i="13"/>
  <c r="BF230" i="13"/>
  <c r="AW230" i="13"/>
  <c r="AX230" i="13" s="1"/>
  <c r="AR230" i="13"/>
  <c r="AS230" i="13" s="1"/>
  <c r="AE230" i="13"/>
  <c r="V230" i="13"/>
  <c r="M230" i="13"/>
  <c r="D230" i="13"/>
  <c r="BF229" i="13"/>
  <c r="AW229" i="13"/>
  <c r="AX229" i="13" s="1"/>
  <c r="AR229" i="13"/>
  <c r="AS229" i="13" s="1"/>
  <c r="AY229" i="13" s="1"/>
  <c r="AE229" i="13"/>
  <c r="V229" i="13"/>
  <c r="M229" i="13"/>
  <c r="D229" i="13"/>
  <c r="BF228" i="13"/>
  <c r="AW228" i="13"/>
  <c r="AX228" i="13" s="1"/>
  <c r="AR228" i="13"/>
  <c r="AS228" i="13" s="1"/>
  <c r="AE228" i="13"/>
  <c r="V228" i="13"/>
  <c r="M228" i="13"/>
  <c r="D228" i="13"/>
  <c r="BF227" i="13"/>
  <c r="AW227" i="13"/>
  <c r="AX227" i="13" s="1"/>
  <c r="AR227" i="13"/>
  <c r="AS227" i="13" s="1"/>
  <c r="AE227" i="13"/>
  <c r="V227" i="13"/>
  <c r="M227" i="13"/>
  <c r="D227" i="13"/>
  <c r="BF226" i="13"/>
  <c r="AW226" i="13"/>
  <c r="AX226" i="13" s="1"/>
  <c r="AR226" i="13"/>
  <c r="AS226" i="13" s="1"/>
  <c r="AE226" i="13"/>
  <c r="V226" i="13"/>
  <c r="M226" i="13"/>
  <c r="D226" i="13"/>
  <c r="BF225" i="13"/>
  <c r="AW225" i="13"/>
  <c r="AX225" i="13" s="1"/>
  <c r="AR225" i="13"/>
  <c r="AS225" i="13" s="1"/>
  <c r="AE225" i="13"/>
  <c r="V225" i="13"/>
  <c r="M225" i="13"/>
  <c r="D225" i="13"/>
  <c r="BF224" i="13"/>
  <c r="AW224" i="13"/>
  <c r="AX224" i="13" s="1"/>
  <c r="AR224" i="13"/>
  <c r="AE224" i="13"/>
  <c r="V224" i="13"/>
  <c r="M224" i="13"/>
  <c r="D224" i="13"/>
  <c r="BF223" i="13"/>
  <c r="AW223" i="13"/>
  <c r="AX223" i="13" s="1"/>
  <c r="AR223" i="13"/>
  <c r="AE223" i="13"/>
  <c r="V223" i="13"/>
  <c r="M223" i="13"/>
  <c r="D223" i="13"/>
  <c r="BM222" i="13"/>
  <c r="BL222" i="13"/>
  <c r="BK222" i="13"/>
  <c r="BJ222" i="13"/>
  <c r="BI222" i="13"/>
  <c r="BH222" i="13"/>
  <c r="BG222" i="13"/>
  <c r="BE222" i="13"/>
  <c r="AT222" i="13"/>
  <c r="AO222" i="13"/>
  <c r="C222" i="13"/>
  <c r="BM221" i="13"/>
  <c r="BL221" i="13"/>
  <c r="BK221" i="13"/>
  <c r="BJ221" i="13"/>
  <c r="BI221" i="13"/>
  <c r="BH221" i="13"/>
  <c r="BG221" i="13"/>
  <c r="BE221" i="13"/>
  <c r="BD221" i="13"/>
  <c r="BC221" i="13"/>
  <c r="BB221" i="13"/>
  <c r="BA221" i="13"/>
  <c r="AZ221" i="13"/>
  <c r="AV221" i="13"/>
  <c r="AU221" i="13"/>
  <c r="AT221" i="13"/>
  <c r="AQ221" i="13"/>
  <c r="AP221" i="13"/>
  <c r="AO221" i="13"/>
  <c r="AN221" i="13"/>
  <c r="AM221" i="13"/>
  <c r="AL221" i="13"/>
  <c r="AK221" i="13"/>
  <c r="AJ221" i="13"/>
  <c r="AI221" i="13"/>
  <c r="AH221" i="13"/>
  <c r="AG221" i="13"/>
  <c r="AF221" i="13"/>
  <c r="AD221" i="13"/>
  <c r="AC221" i="13"/>
  <c r="AB221" i="13"/>
  <c r="AA221" i="13"/>
  <c r="Z221" i="13"/>
  <c r="Y221" i="13"/>
  <c r="X221" i="13"/>
  <c r="W221" i="13"/>
  <c r="U221" i="13"/>
  <c r="T221" i="13"/>
  <c r="S221" i="13"/>
  <c r="S9" i="13" s="1"/>
  <c r="R221" i="13"/>
  <c r="Q221" i="13"/>
  <c r="P221" i="13"/>
  <c r="O221" i="13"/>
  <c r="N221" i="13"/>
  <c r="L221" i="13"/>
  <c r="K221" i="13"/>
  <c r="J221" i="13"/>
  <c r="I221" i="13"/>
  <c r="H221" i="13"/>
  <c r="G221" i="13"/>
  <c r="F221" i="13"/>
  <c r="E221" i="13"/>
  <c r="C221" i="13"/>
  <c r="BM220" i="13"/>
  <c r="BL220" i="13"/>
  <c r="BK220" i="13"/>
  <c r="BJ220" i="13"/>
  <c r="BI220" i="13"/>
  <c r="BH220" i="13"/>
  <c r="BG220" i="13"/>
  <c r="BE220" i="13"/>
  <c r="BD220" i="13"/>
  <c r="BC220" i="13"/>
  <c r="BB220" i="13"/>
  <c r="BA220" i="13"/>
  <c r="AZ220" i="13"/>
  <c r="AV220" i="13"/>
  <c r="AU220" i="13"/>
  <c r="AT220" i="13"/>
  <c r="AQ220" i="13"/>
  <c r="AP220" i="13"/>
  <c r="AO220" i="13"/>
  <c r="AN220" i="13"/>
  <c r="AM220" i="13"/>
  <c r="AL220" i="13"/>
  <c r="AK220" i="13"/>
  <c r="AJ220" i="13"/>
  <c r="AI220" i="13"/>
  <c r="AH220" i="13"/>
  <c r="AG220" i="13"/>
  <c r="AF220" i="13"/>
  <c r="AD220" i="13"/>
  <c r="AC220" i="13"/>
  <c r="AB220" i="13"/>
  <c r="AA220" i="13"/>
  <c r="Z220" i="13"/>
  <c r="Y220" i="13"/>
  <c r="X220" i="13"/>
  <c r="W220" i="13"/>
  <c r="U220" i="13"/>
  <c r="T220" i="13"/>
  <c r="S220" i="13"/>
  <c r="R220" i="13"/>
  <c r="Q220" i="13"/>
  <c r="P220" i="13"/>
  <c r="O220" i="13"/>
  <c r="N220" i="13"/>
  <c r="L220" i="13"/>
  <c r="K220" i="13"/>
  <c r="J220" i="13"/>
  <c r="I220" i="13"/>
  <c r="H220" i="13"/>
  <c r="G220" i="13"/>
  <c r="F220" i="13"/>
  <c r="E220" i="13"/>
  <c r="C220" i="13"/>
  <c r="BM219" i="13"/>
  <c r="BL219" i="13"/>
  <c r="BK219" i="13"/>
  <c r="BJ219" i="13"/>
  <c r="BI219" i="13"/>
  <c r="BH219" i="13"/>
  <c r="BG219" i="13"/>
  <c r="BE219" i="13"/>
  <c r="BD219" i="13"/>
  <c r="BC219" i="13"/>
  <c r="BB219" i="13"/>
  <c r="BA219" i="13"/>
  <c r="AZ219" i="13"/>
  <c r="AV219" i="13"/>
  <c r="AU219" i="13"/>
  <c r="AT219" i="13"/>
  <c r="AQ219" i="13"/>
  <c r="AP219" i="13"/>
  <c r="AO219" i="13"/>
  <c r="AN219" i="13"/>
  <c r="AM219" i="13"/>
  <c r="AL219" i="13"/>
  <c r="AK219" i="13"/>
  <c r="AJ219" i="13"/>
  <c r="AI219" i="13"/>
  <c r="AH219" i="13"/>
  <c r="AG219" i="13"/>
  <c r="AF219" i="13"/>
  <c r="AD219" i="13"/>
  <c r="AC219" i="13"/>
  <c r="AB219" i="13"/>
  <c r="AA219" i="13"/>
  <c r="Z219" i="13"/>
  <c r="Y219" i="13"/>
  <c r="X219" i="13"/>
  <c r="W219" i="13"/>
  <c r="U219" i="13"/>
  <c r="T219" i="13"/>
  <c r="S219" i="13"/>
  <c r="R219" i="13"/>
  <c r="Q219" i="13"/>
  <c r="P219" i="13"/>
  <c r="O219" i="13"/>
  <c r="N219" i="13"/>
  <c r="L219" i="13"/>
  <c r="K219" i="13"/>
  <c r="J219" i="13"/>
  <c r="I219" i="13"/>
  <c r="H219" i="13"/>
  <c r="G219" i="13"/>
  <c r="F219" i="13"/>
  <c r="E219" i="13"/>
  <c r="C219" i="13"/>
  <c r="BF218" i="13"/>
  <c r="AW218" i="13"/>
  <c r="AX218" i="13" s="1"/>
  <c r="AR218" i="13"/>
  <c r="AS218" i="13" s="1"/>
  <c r="AE218" i="13"/>
  <c r="V218" i="13"/>
  <c r="M218" i="13"/>
  <c r="D218" i="13"/>
  <c r="BF217" i="13"/>
  <c r="AW217" i="13"/>
  <c r="AX217" i="13" s="1"/>
  <c r="AR217" i="13"/>
  <c r="AS217" i="13" s="1"/>
  <c r="AE217" i="13"/>
  <c r="V217" i="13"/>
  <c r="M217" i="13"/>
  <c r="D217" i="13"/>
  <c r="BF216" i="13"/>
  <c r="AW216" i="13"/>
  <c r="AX216" i="13" s="1"/>
  <c r="AR216" i="13"/>
  <c r="AS216" i="13" s="1"/>
  <c r="AE216" i="13"/>
  <c r="V216" i="13"/>
  <c r="M216" i="13"/>
  <c r="D216" i="13"/>
  <c r="BF215" i="13"/>
  <c r="AW215" i="13"/>
  <c r="AX215" i="13" s="1"/>
  <c r="AR215" i="13"/>
  <c r="AS215" i="13" s="1"/>
  <c r="AE215" i="13"/>
  <c r="V215" i="13"/>
  <c r="M215" i="13"/>
  <c r="D215" i="13"/>
  <c r="BF214" i="13"/>
  <c r="AW214" i="13"/>
  <c r="AX214" i="13" s="1"/>
  <c r="AR214" i="13"/>
  <c r="AS214" i="13" s="1"/>
  <c r="AE214" i="13"/>
  <c r="V214" i="13"/>
  <c r="M214" i="13"/>
  <c r="D214" i="13"/>
  <c r="BF213" i="13"/>
  <c r="AW213" i="13"/>
  <c r="AX213" i="13" s="1"/>
  <c r="AR213" i="13"/>
  <c r="AS213" i="13" s="1"/>
  <c r="AE213" i="13"/>
  <c r="V213" i="13"/>
  <c r="M213" i="13"/>
  <c r="D213" i="13"/>
  <c r="BF212" i="13"/>
  <c r="AW212" i="13"/>
  <c r="AX212" i="13" s="1"/>
  <c r="AR212" i="13"/>
  <c r="AS212" i="13" s="1"/>
  <c r="AE212" i="13"/>
  <c r="V212" i="13"/>
  <c r="M212" i="13"/>
  <c r="D212" i="13"/>
  <c r="BF211" i="13"/>
  <c r="AW211" i="13"/>
  <c r="AX211" i="13" s="1"/>
  <c r="AR211" i="13"/>
  <c r="AS211" i="13" s="1"/>
  <c r="AE211" i="13"/>
  <c r="V211" i="13"/>
  <c r="M211" i="13"/>
  <c r="D211" i="13"/>
  <c r="BF210" i="13"/>
  <c r="AW210" i="13"/>
  <c r="AX210" i="13" s="1"/>
  <c r="AR210" i="13"/>
  <c r="AS210" i="13" s="1"/>
  <c r="AE210" i="13"/>
  <c r="V210" i="13"/>
  <c r="M210" i="13"/>
  <c r="D210" i="13"/>
  <c r="BF209" i="13"/>
  <c r="AW209" i="13"/>
  <c r="AX209" i="13" s="1"/>
  <c r="AR209" i="13"/>
  <c r="AS209" i="13" s="1"/>
  <c r="AE209" i="13"/>
  <c r="V209" i="13"/>
  <c r="M209" i="13"/>
  <c r="D209" i="13"/>
  <c r="BF208" i="13"/>
  <c r="AW208" i="13"/>
  <c r="AX208" i="13" s="1"/>
  <c r="AR208" i="13"/>
  <c r="AS208" i="13" s="1"/>
  <c r="AE208" i="13"/>
  <c r="V208" i="13"/>
  <c r="M208" i="13"/>
  <c r="D208" i="13"/>
  <c r="BF207" i="13"/>
  <c r="AW207" i="13"/>
  <c r="AX207" i="13" s="1"/>
  <c r="AR207" i="13"/>
  <c r="AS207" i="13" s="1"/>
  <c r="AE207" i="13"/>
  <c r="V207" i="13"/>
  <c r="M207" i="13"/>
  <c r="D207" i="13"/>
  <c r="BF206" i="13"/>
  <c r="AW206" i="13"/>
  <c r="AX206" i="13" s="1"/>
  <c r="AR206" i="13"/>
  <c r="AS206" i="13" s="1"/>
  <c r="AE206" i="13"/>
  <c r="V206" i="13"/>
  <c r="M206" i="13"/>
  <c r="D206" i="13"/>
  <c r="BF205" i="13"/>
  <c r="AW205" i="13"/>
  <c r="AX205" i="13" s="1"/>
  <c r="AR205" i="13"/>
  <c r="AS205" i="13" s="1"/>
  <c r="AE205" i="13"/>
  <c r="V205" i="13"/>
  <c r="M205" i="13"/>
  <c r="D205" i="13"/>
  <c r="BF204" i="13"/>
  <c r="AW204" i="13"/>
  <c r="AX204" i="13" s="1"/>
  <c r="AR204" i="13"/>
  <c r="AS204" i="13" s="1"/>
  <c r="AE204" i="13"/>
  <c r="V204" i="13"/>
  <c r="M204" i="13"/>
  <c r="D204" i="13"/>
  <c r="BF203" i="13"/>
  <c r="AW203" i="13"/>
  <c r="AX203" i="13" s="1"/>
  <c r="AR203" i="13"/>
  <c r="AS203" i="13" s="1"/>
  <c r="AE203" i="13"/>
  <c r="V203" i="13"/>
  <c r="M203" i="13"/>
  <c r="D203" i="13"/>
  <c r="BF202" i="13"/>
  <c r="AW202" i="13"/>
  <c r="AX202" i="13" s="1"/>
  <c r="AR202" i="13"/>
  <c r="AS202" i="13" s="1"/>
  <c r="AE202" i="13"/>
  <c r="V202" i="13"/>
  <c r="M202" i="13"/>
  <c r="D202" i="13"/>
  <c r="BF201" i="13"/>
  <c r="AW201" i="13"/>
  <c r="AX201" i="13" s="1"/>
  <c r="AR201" i="13"/>
  <c r="AS201" i="13" s="1"/>
  <c r="AE201" i="13"/>
  <c r="V201" i="13"/>
  <c r="M201" i="13"/>
  <c r="D201" i="13"/>
  <c r="BF200" i="13"/>
  <c r="AW200" i="13"/>
  <c r="AX200" i="13" s="1"/>
  <c r="AR200" i="13"/>
  <c r="AS200" i="13" s="1"/>
  <c r="AE200" i="13"/>
  <c r="V200" i="13"/>
  <c r="M200" i="13"/>
  <c r="D200" i="13"/>
  <c r="BF199" i="13"/>
  <c r="AW199" i="13"/>
  <c r="AX199" i="13" s="1"/>
  <c r="AR199" i="13"/>
  <c r="AS199" i="13" s="1"/>
  <c r="AE199" i="13"/>
  <c r="V199" i="13"/>
  <c r="M199" i="13"/>
  <c r="D199" i="13"/>
  <c r="BF198" i="13"/>
  <c r="AW198" i="13"/>
  <c r="AX198" i="13" s="1"/>
  <c r="AR198" i="13"/>
  <c r="AS198" i="13" s="1"/>
  <c r="AE198" i="13"/>
  <c r="V198" i="13"/>
  <c r="M198" i="13"/>
  <c r="D198" i="13"/>
  <c r="BF197" i="13"/>
  <c r="AW197" i="13"/>
  <c r="AX197" i="13" s="1"/>
  <c r="AR197" i="13"/>
  <c r="AS197" i="13" s="1"/>
  <c r="AE197" i="13"/>
  <c r="V197" i="13"/>
  <c r="M197" i="13"/>
  <c r="D197" i="13"/>
  <c r="BF196" i="13"/>
  <c r="AW196" i="13"/>
  <c r="AX196" i="13" s="1"/>
  <c r="AR196" i="13"/>
  <c r="AS196" i="13" s="1"/>
  <c r="AE196" i="13"/>
  <c r="V196" i="13"/>
  <c r="M196" i="13"/>
  <c r="D196" i="13"/>
  <c r="BF195" i="13"/>
  <c r="AW195" i="13"/>
  <c r="AX195" i="13" s="1"/>
  <c r="AR195" i="13"/>
  <c r="AS195" i="13" s="1"/>
  <c r="AE195" i="13"/>
  <c r="V195" i="13"/>
  <c r="M195" i="13"/>
  <c r="D195" i="13"/>
  <c r="BF194" i="13"/>
  <c r="AW194" i="13"/>
  <c r="AX194" i="13" s="1"/>
  <c r="AR194" i="13"/>
  <c r="AS194" i="13" s="1"/>
  <c r="AE194" i="13"/>
  <c r="V194" i="13"/>
  <c r="M194" i="13"/>
  <c r="D194" i="13"/>
  <c r="BF193" i="13"/>
  <c r="AW193" i="13"/>
  <c r="AX193" i="13" s="1"/>
  <c r="AR193" i="13"/>
  <c r="AS193" i="13" s="1"/>
  <c r="AE193" i="13"/>
  <c r="V193" i="13"/>
  <c r="M193" i="13"/>
  <c r="D193" i="13"/>
  <c r="BF192" i="13"/>
  <c r="AW192" i="13"/>
  <c r="AX192" i="13" s="1"/>
  <c r="AR192" i="13"/>
  <c r="AS192" i="13" s="1"/>
  <c r="AE192" i="13"/>
  <c r="V192" i="13"/>
  <c r="M192" i="13"/>
  <c r="D192" i="13"/>
  <c r="BF191" i="13"/>
  <c r="AW191" i="13"/>
  <c r="AX191" i="13" s="1"/>
  <c r="AR191" i="13"/>
  <c r="AS191" i="13" s="1"/>
  <c r="AE191" i="13"/>
  <c r="V191" i="13"/>
  <c r="M191" i="13"/>
  <c r="D191" i="13"/>
  <c r="BF190" i="13"/>
  <c r="AW190" i="13"/>
  <c r="AX190" i="13" s="1"/>
  <c r="AR190" i="13"/>
  <c r="AS190" i="13" s="1"/>
  <c r="AE190" i="13"/>
  <c r="V190" i="13"/>
  <c r="M190" i="13"/>
  <c r="D190" i="13"/>
  <c r="BF189" i="13"/>
  <c r="AW189" i="13"/>
  <c r="AX189" i="13" s="1"/>
  <c r="AR189" i="13"/>
  <c r="AE189" i="13"/>
  <c r="V189" i="13"/>
  <c r="M189" i="13"/>
  <c r="D189" i="13"/>
  <c r="BM188" i="13"/>
  <c r="BL188" i="13"/>
  <c r="BK188" i="13"/>
  <c r="BJ188" i="13"/>
  <c r="BI188" i="13"/>
  <c r="BH188" i="13"/>
  <c r="BG188" i="13"/>
  <c r="BE188" i="13"/>
  <c r="AT188" i="13"/>
  <c r="AO188" i="13"/>
  <c r="C188" i="13"/>
  <c r="BM187" i="13"/>
  <c r="BL187" i="13"/>
  <c r="BK187" i="13"/>
  <c r="BJ187" i="13"/>
  <c r="BI187" i="13"/>
  <c r="BH187" i="13"/>
  <c r="BG187" i="13"/>
  <c r="BE187" i="13"/>
  <c r="BD187" i="13"/>
  <c r="BC187" i="13"/>
  <c r="BB187" i="13"/>
  <c r="BA187" i="13"/>
  <c r="AZ187" i="13"/>
  <c r="AV187" i="13"/>
  <c r="AU187" i="13"/>
  <c r="AT187" i="13"/>
  <c r="AQ187" i="13"/>
  <c r="AP187" i="13"/>
  <c r="AO187" i="13"/>
  <c r="AN187" i="13"/>
  <c r="AM187" i="13"/>
  <c r="AL187" i="13"/>
  <c r="AK187" i="13"/>
  <c r="AJ187" i="13"/>
  <c r="AI187" i="13"/>
  <c r="AH187" i="13"/>
  <c r="AG187" i="13"/>
  <c r="AF187" i="13"/>
  <c r="AD187" i="13"/>
  <c r="AC187" i="13"/>
  <c r="AB187" i="13"/>
  <c r="AA187" i="13"/>
  <c r="Z187" i="13"/>
  <c r="Y187" i="13"/>
  <c r="X187" i="13"/>
  <c r="W187" i="13"/>
  <c r="U187" i="13"/>
  <c r="T187" i="13"/>
  <c r="S187" i="13"/>
  <c r="R187" i="13"/>
  <c r="Q187" i="13"/>
  <c r="P187" i="13"/>
  <c r="O187" i="13"/>
  <c r="N187" i="13"/>
  <c r="L187" i="13"/>
  <c r="K187" i="13"/>
  <c r="J187" i="13"/>
  <c r="I187" i="13"/>
  <c r="H187" i="13"/>
  <c r="G187" i="13"/>
  <c r="F187" i="13"/>
  <c r="E187" i="13"/>
  <c r="C187" i="13"/>
  <c r="BM186" i="13"/>
  <c r="BL186" i="13"/>
  <c r="BK186" i="13"/>
  <c r="BJ186" i="13"/>
  <c r="BI186" i="13"/>
  <c r="BH186" i="13"/>
  <c r="BG186" i="13"/>
  <c r="BE186" i="13"/>
  <c r="BD186" i="13"/>
  <c r="BC186" i="13"/>
  <c r="BB186" i="13"/>
  <c r="BA186" i="13"/>
  <c r="AZ186" i="13"/>
  <c r="AV186" i="13"/>
  <c r="AU186" i="13"/>
  <c r="AT186" i="13"/>
  <c r="AQ186" i="13"/>
  <c r="AP186" i="13"/>
  <c r="AO186" i="13"/>
  <c r="AN186" i="13"/>
  <c r="AM186" i="13"/>
  <c r="AL186" i="13"/>
  <c r="AK186" i="13"/>
  <c r="AJ186" i="13"/>
  <c r="AI186" i="13"/>
  <c r="AH186" i="13"/>
  <c r="AG186" i="13"/>
  <c r="AF186" i="13"/>
  <c r="AD186" i="13"/>
  <c r="AC186" i="13"/>
  <c r="AB186" i="13"/>
  <c r="AA186" i="13"/>
  <c r="Z186" i="13"/>
  <c r="Y186" i="13"/>
  <c r="X186" i="13"/>
  <c r="W186" i="13"/>
  <c r="U186" i="13"/>
  <c r="T186" i="13"/>
  <c r="S186" i="13"/>
  <c r="R186" i="13"/>
  <c r="Q186" i="13"/>
  <c r="P186" i="13"/>
  <c r="O186" i="13"/>
  <c r="N186" i="13"/>
  <c r="L186" i="13"/>
  <c r="K186" i="13"/>
  <c r="J186" i="13"/>
  <c r="I186" i="13"/>
  <c r="H186" i="13"/>
  <c r="G186" i="13"/>
  <c r="F186" i="13"/>
  <c r="E186" i="13"/>
  <c r="C186" i="13"/>
  <c r="BM185" i="13"/>
  <c r="BL185" i="13"/>
  <c r="BK185" i="13"/>
  <c r="BJ185" i="13"/>
  <c r="BI185" i="13"/>
  <c r="BH185" i="13"/>
  <c r="BG185" i="13"/>
  <c r="BE185" i="13"/>
  <c r="BD185" i="13"/>
  <c r="BC185" i="13"/>
  <c r="BB185" i="13"/>
  <c r="BA185" i="13"/>
  <c r="AZ185" i="13"/>
  <c r="AV185" i="13"/>
  <c r="AU185" i="13"/>
  <c r="AT185" i="13"/>
  <c r="AQ185" i="13"/>
  <c r="AP185" i="13"/>
  <c r="AO185" i="13"/>
  <c r="AN185" i="13"/>
  <c r="AM185" i="13"/>
  <c r="AL185" i="13"/>
  <c r="AK185" i="13"/>
  <c r="AJ185" i="13"/>
  <c r="AI185" i="13"/>
  <c r="AH185" i="13"/>
  <c r="AG185" i="13"/>
  <c r="AF185" i="13"/>
  <c r="AD185" i="13"/>
  <c r="AC185" i="13"/>
  <c r="AB185" i="13"/>
  <c r="AA185" i="13"/>
  <c r="Z185" i="13"/>
  <c r="Y185" i="13"/>
  <c r="X185" i="13"/>
  <c r="W185" i="13"/>
  <c r="U185" i="13"/>
  <c r="T185" i="13"/>
  <c r="S185" i="13"/>
  <c r="R185" i="13"/>
  <c r="Q185" i="13"/>
  <c r="P185" i="13"/>
  <c r="O185" i="13"/>
  <c r="N185" i="13"/>
  <c r="L185" i="13"/>
  <c r="K185" i="13"/>
  <c r="J185" i="13"/>
  <c r="I185" i="13"/>
  <c r="H185" i="13"/>
  <c r="G185" i="13"/>
  <c r="F185" i="13"/>
  <c r="E185" i="13"/>
  <c r="C185" i="13"/>
  <c r="BF184" i="13"/>
  <c r="AW184" i="13"/>
  <c r="AR184" i="13"/>
  <c r="AS184" i="13" s="1"/>
  <c r="AE184" i="13"/>
  <c r="V184" i="13"/>
  <c r="M184" i="13"/>
  <c r="D184" i="13"/>
  <c r="BF183" i="13"/>
  <c r="AW183" i="13"/>
  <c r="AR183" i="13"/>
  <c r="AS183" i="13" s="1"/>
  <c r="AE183" i="13"/>
  <c r="V183" i="13"/>
  <c r="M183" i="13"/>
  <c r="D183" i="13"/>
  <c r="BF182" i="13"/>
  <c r="AW182" i="13"/>
  <c r="AR182" i="13"/>
  <c r="AS182" i="13" s="1"/>
  <c r="AE182" i="13"/>
  <c r="V182" i="13"/>
  <c r="M182" i="13"/>
  <c r="D182" i="13"/>
  <c r="BF181" i="13"/>
  <c r="AW181" i="13"/>
  <c r="AR181" i="13"/>
  <c r="AS181" i="13" s="1"/>
  <c r="AE181" i="13"/>
  <c r="V181" i="13"/>
  <c r="M181" i="13"/>
  <c r="D181" i="13"/>
  <c r="BF180" i="13"/>
  <c r="AW180" i="13"/>
  <c r="AR180" i="13"/>
  <c r="AS180" i="13" s="1"/>
  <c r="AE180" i="13"/>
  <c r="V180" i="13"/>
  <c r="M180" i="13"/>
  <c r="D180" i="13"/>
  <c r="BF179" i="13"/>
  <c r="AW179" i="13"/>
  <c r="AR179" i="13"/>
  <c r="AS179" i="13" s="1"/>
  <c r="AE179" i="13"/>
  <c r="V179" i="13"/>
  <c r="M179" i="13"/>
  <c r="D179" i="13"/>
  <c r="BF178" i="13"/>
  <c r="AW178" i="13"/>
  <c r="AR178" i="13"/>
  <c r="AS178" i="13" s="1"/>
  <c r="AE178" i="13"/>
  <c r="V178" i="13"/>
  <c r="M178" i="13"/>
  <c r="D178" i="13"/>
  <c r="BF177" i="13"/>
  <c r="AW177" i="13"/>
  <c r="AR177" i="13"/>
  <c r="AS177" i="13" s="1"/>
  <c r="AE177" i="13"/>
  <c r="V177" i="13"/>
  <c r="M177" i="13"/>
  <c r="D177" i="13"/>
  <c r="BF176" i="13"/>
  <c r="AW176" i="13"/>
  <c r="AR176" i="13"/>
  <c r="AS176" i="13" s="1"/>
  <c r="AE176" i="13"/>
  <c r="V176" i="13"/>
  <c r="M176" i="13"/>
  <c r="D176" i="13"/>
  <c r="BF175" i="13"/>
  <c r="AW175" i="13"/>
  <c r="AR175" i="13"/>
  <c r="AS175" i="13" s="1"/>
  <c r="AE175" i="13"/>
  <c r="V175" i="13"/>
  <c r="M175" i="13"/>
  <c r="D175" i="13"/>
  <c r="BF174" i="13"/>
  <c r="AW174" i="13"/>
  <c r="AR174" i="13"/>
  <c r="AS174" i="13" s="1"/>
  <c r="AE174" i="13"/>
  <c r="V174" i="13"/>
  <c r="M174" i="13"/>
  <c r="D174" i="13"/>
  <c r="BF173" i="13"/>
  <c r="AW173" i="13"/>
  <c r="AR173" i="13"/>
  <c r="AS173" i="13" s="1"/>
  <c r="AE173" i="13"/>
  <c r="V173" i="13"/>
  <c r="M173" i="13"/>
  <c r="D173" i="13"/>
  <c r="BF172" i="13"/>
  <c r="AW172" i="13"/>
  <c r="AR172" i="13"/>
  <c r="AS172" i="13" s="1"/>
  <c r="AE172" i="13"/>
  <c r="V172" i="13"/>
  <c r="M172" i="13"/>
  <c r="D172" i="13"/>
  <c r="BF171" i="13"/>
  <c r="AW171" i="13"/>
  <c r="AR171" i="13"/>
  <c r="AS171" i="13" s="1"/>
  <c r="AE171" i="13"/>
  <c r="V171" i="13"/>
  <c r="M171" i="13"/>
  <c r="D171" i="13"/>
  <c r="BF170" i="13"/>
  <c r="AW170" i="13"/>
  <c r="AR170" i="13"/>
  <c r="AS170" i="13" s="1"/>
  <c r="AE170" i="13"/>
  <c r="V170" i="13"/>
  <c r="M170" i="13"/>
  <c r="D170" i="13"/>
  <c r="BF169" i="13"/>
  <c r="AW169" i="13"/>
  <c r="AR169" i="13"/>
  <c r="AS169" i="13" s="1"/>
  <c r="AE169" i="13"/>
  <c r="V169" i="13"/>
  <c r="M169" i="13"/>
  <c r="D169" i="13"/>
  <c r="BF168" i="13"/>
  <c r="AW168" i="13"/>
  <c r="AR168" i="13"/>
  <c r="AS168" i="13" s="1"/>
  <c r="AE168" i="13"/>
  <c r="V168" i="13"/>
  <c r="M168" i="13"/>
  <c r="D168" i="13"/>
  <c r="BF167" i="13"/>
  <c r="AW167" i="13"/>
  <c r="AR167" i="13"/>
  <c r="AS167" i="13" s="1"/>
  <c r="AE167" i="13"/>
  <c r="V167" i="13"/>
  <c r="M167" i="13"/>
  <c r="D167" i="13"/>
  <c r="BF166" i="13"/>
  <c r="AW166" i="13"/>
  <c r="AR166" i="13"/>
  <c r="AS166" i="13" s="1"/>
  <c r="AE166" i="13"/>
  <c r="V166" i="13"/>
  <c r="M166" i="13"/>
  <c r="D166" i="13"/>
  <c r="BF165" i="13"/>
  <c r="AW165" i="13"/>
  <c r="AR165" i="13"/>
  <c r="AS165" i="13" s="1"/>
  <c r="AE165" i="13"/>
  <c r="V165" i="13"/>
  <c r="M165" i="13"/>
  <c r="D165" i="13"/>
  <c r="BF164" i="13"/>
  <c r="AW164" i="13"/>
  <c r="AR164" i="13"/>
  <c r="AS164" i="13" s="1"/>
  <c r="AE164" i="13"/>
  <c r="V164" i="13"/>
  <c r="M164" i="13"/>
  <c r="D164" i="13"/>
  <c r="BF163" i="13"/>
  <c r="AW163" i="13"/>
  <c r="AR163" i="13"/>
  <c r="AS163" i="13" s="1"/>
  <c r="AE163" i="13"/>
  <c r="V163" i="13"/>
  <c r="M163" i="13"/>
  <c r="D163" i="13"/>
  <c r="BF162" i="13"/>
  <c r="AW162" i="13"/>
  <c r="AR162" i="13"/>
  <c r="AS162" i="13" s="1"/>
  <c r="AE162" i="13"/>
  <c r="V162" i="13"/>
  <c r="M162" i="13"/>
  <c r="D162" i="13"/>
  <c r="BF161" i="13"/>
  <c r="AW161" i="13"/>
  <c r="AR161" i="13"/>
  <c r="AS161" i="13" s="1"/>
  <c r="AE161" i="13"/>
  <c r="V161" i="13"/>
  <c r="M161" i="13"/>
  <c r="D161" i="13"/>
  <c r="BF160" i="13"/>
  <c r="AW160" i="13"/>
  <c r="AR160" i="13"/>
  <c r="AS160" i="13" s="1"/>
  <c r="AE160" i="13"/>
  <c r="V160" i="13"/>
  <c r="M160" i="13"/>
  <c r="D160" i="13"/>
  <c r="BF159" i="13"/>
  <c r="AW159" i="13"/>
  <c r="AR159" i="13"/>
  <c r="AS159" i="13" s="1"/>
  <c r="AE159" i="13"/>
  <c r="V159" i="13"/>
  <c r="M159" i="13"/>
  <c r="D159" i="13"/>
  <c r="BF158" i="13"/>
  <c r="AW158" i="13"/>
  <c r="AR158" i="13"/>
  <c r="AS158" i="13" s="1"/>
  <c r="AE158" i="13"/>
  <c r="V158" i="13"/>
  <c r="M158" i="13"/>
  <c r="D158" i="13"/>
  <c r="BF157" i="13"/>
  <c r="AW157" i="13"/>
  <c r="AR157" i="13"/>
  <c r="AS157" i="13" s="1"/>
  <c r="AE157" i="13"/>
  <c r="V157" i="13"/>
  <c r="M157" i="13"/>
  <c r="D157" i="13"/>
  <c r="BF156" i="13"/>
  <c r="AW156" i="13"/>
  <c r="AR156" i="13"/>
  <c r="AS156" i="13" s="1"/>
  <c r="AE156" i="13"/>
  <c r="V156" i="13"/>
  <c r="M156" i="13"/>
  <c r="D156" i="13"/>
  <c r="BF155" i="13"/>
  <c r="AW155" i="13"/>
  <c r="AR155" i="13"/>
  <c r="AS155" i="13" s="1"/>
  <c r="AE155" i="13"/>
  <c r="V155" i="13"/>
  <c r="M155" i="13"/>
  <c r="D155" i="13"/>
  <c r="BF154" i="13"/>
  <c r="AW154" i="13"/>
  <c r="AR154" i="13"/>
  <c r="AE154" i="13"/>
  <c r="V154" i="13"/>
  <c r="M154" i="13"/>
  <c r="D154" i="13"/>
  <c r="BM153" i="13"/>
  <c r="BL153" i="13"/>
  <c r="BK153" i="13"/>
  <c r="BJ153" i="13"/>
  <c r="BI153" i="13"/>
  <c r="BH153" i="13"/>
  <c r="BG153" i="13"/>
  <c r="BE153" i="13"/>
  <c r="AT153" i="13"/>
  <c r="AO153" i="13"/>
  <c r="C153" i="13"/>
  <c r="BM152" i="13"/>
  <c r="BL152" i="13"/>
  <c r="BK152" i="13"/>
  <c r="BJ152" i="13"/>
  <c r="BI152" i="13"/>
  <c r="BH152" i="13"/>
  <c r="BG152" i="13"/>
  <c r="BE152" i="13"/>
  <c r="BD152" i="13"/>
  <c r="BC152" i="13"/>
  <c r="BB152" i="13"/>
  <c r="BA152" i="13"/>
  <c r="AZ152" i="13"/>
  <c r="AV152" i="13"/>
  <c r="AU152" i="13"/>
  <c r="AT152" i="13"/>
  <c r="AQ152" i="13"/>
  <c r="AP152" i="13"/>
  <c r="AO152" i="13"/>
  <c r="AN152" i="13"/>
  <c r="AM152" i="13"/>
  <c r="AL152" i="13"/>
  <c r="AK152" i="13"/>
  <c r="AJ152" i="13"/>
  <c r="AI152" i="13"/>
  <c r="AH152" i="13"/>
  <c r="AG152" i="13"/>
  <c r="AF152" i="13"/>
  <c r="AD152" i="13"/>
  <c r="AC152" i="13"/>
  <c r="AB152" i="13"/>
  <c r="AA152" i="13"/>
  <c r="Z152" i="13"/>
  <c r="Y152" i="13"/>
  <c r="X152" i="13"/>
  <c r="W152" i="13"/>
  <c r="U152" i="13"/>
  <c r="T152" i="13"/>
  <c r="S152" i="13"/>
  <c r="R152" i="13"/>
  <c r="Q152" i="13"/>
  <c r="P152" i="13"/>
  <c r="O152" i="13"/>
  <c r="N152" i="13"/>
  <c r="L152" i="13"/>
  <c r="K152" i="13"/>
  <c r="J152" i="13"/>
  <c r="I152" i="13"/>
  <c r="H152" i="13"/>
  <c r="G152" i="13"/>
  <c r="F152" i="13"/>
  <c r="E152" i="13"/>
  <c r="C152" i="13"/>
  <c r="BM151" i="13"/>
  <c r="BL151" i="13"/>
  <c r="BK151" i="13"/>
  <c r="BJ151" i="13"/>
  <c r="BI151" i="13"/>
  <c r="BH151" i="13"/>
  <c r="BG151" i="13"/>
  <c r="BE151" i="13"/>
  <c r="BD151" i="13"/>
  <c r="BC151" i="13"/>
  <c r="BB151" i="13"/>
  <c r="BA151" i="13"/>
  <c r="AZ151" i="13"/>
  <c r="AV151" i="13"/>
  <c r="AU151" i="13"/>
  <c r="AT151" i="13"/>
  <c r="AQ151" i="13"/>
  <c r="AP151" i="13"/>
  <c r="AO151" i="13"/>
  <c r="AN151" i="13"/>
  <c r="AM151" i="13"/>
  <c r="AL151" i="13"/>
  <c r="AK151" i="13"/>
  <c r="AJ151" i="13"/>
  <c r="AI151" i="13"/>
  <c r="AH151" i="13"/>
  <c r="AG151" i="13"/>
  <c r="AF151" i="13"/>
  <c r="AD151" i="13"/>
  <c r="AC151" i="13"/>
  <c r="AB151" i="13"/>
  <c r="AA151" i="13"/>
  <c r="Z151" i="13"/>
  <c r="Y151" i="13"/>
  <c r="X151" i="13"/>
  <c r="W151" i="13"/>
  <c r="U151" i="13"/>
  <c r="T151" i="13"/>
  <c r="S151" i="13"/>
  <c r="R151" i="13"/>
  <c r="Q151" i="13"/>
  <c r="P151" i="13"/>
  <c r="O151" i="13"/>
  <c r="N151" i="13"/>
  <c r="L151" i="13"/>
  <c r="K151" i="13"/>
  <c r="J151" i="13"/>
  <c r="I151" i="13"/>
  <c r="H151" i="13"/>
  <c r="G151" i="13"/>
  <c r="F151" i="13"/>
  <c r="E151" i="13"/>
  <c r="C151" i="13"/>
  <c r="BM150" i="13"/>
  <c r="BL150" i="13"/>
  <c r="BK150" i="13"/>
  <c r="BJ150" i="13"/>
  <c r="BI150" i="13"/>
  <c r="BH150" i="13"/>
  <c r="BG150" i="13"/>
  <c r="BE150" i="13"/>
  <c r="BD150" i="13"/>
  <c r="BC150" i="13"/>
  <c r="BB150" i="13"/>
  <c r="BA150" i="13"/>
  <c r="AZ150" i="13"/>
  <c r="AV150" i="13"/>
  <c r="AU150" i="13"/>
  <c r="AT150" i="13"/>
  <c r="AQ150" i="13"/>
  <c r="AP150" i="13"/>
  <c r="AO150" i="13"/>
  <c r="AN150" i="13"/>
  <c r="AM150" i="13"/>
  <c r="AL150" i="13"/>
  <c r="AK150" i="13"/>
  <c r="AJ150" i="13"/>
  <c r="AI150" i="13"/>
  <c r="AH150" i="13"/>
  <c r="AG150" i="13"/>
  <c r="AF150" i="13"/>
  <c r="AD150" i="13"/>
  <c r="AC150" i="13"/>
  <c r="AB150" i="13"/>
  <c r="AA150" i="13"/>
  <c r="Z150" i="13"/>
  <c r="Y150" i="13"/>
  <c r="X150" i="13"/>
  <c r="W150" i="13"/>
  <c r="U150" i="13"/>
  <c r="T150" i="13"/>
  <c r="S150" i="13"/>
  <c r="R150" i="13"/>
  <c r="Q150" i="13"/>
  <c r="P150" i="13"/>
  <c r="O150" i="13"/>
  <c r="N150" i="13"/>
  <c r="L150" i="13"/>
  <c r="K150" i="13"/>
  <c r="J150" i="13"/>
  <c r="I150" i="13"/>
  <c r="H150" i="13"/>
  <c r="G150" i="13"/>
  <c r="F150" i="13"/>
  <c r="E150" i="13"/>
  <c r="C150" i="13"/>
  <c r="BF149" i="13"/>
  <c r="AW149" i="13"/>
  <c r="AX149" i="13" s="1"/>
  <c r="AR149" i="13"/>
  <c r="AS149" i="13" s="1"/>
  <c r="AE149" i="13"/>
  <c r="V149" i="13"/>
  <c r="M149" i="13"/>
  <c r="D149" i="13"/>
  <c r="BF148" i="13"/>
  <c r="AW148" i="13"/>
  <c r="AR148" i="13"/>
  <c r="AS148" i="13" s="1"/>
  <c r="AE148" i="13"/>
  <c r="V148" i="13"/>
  <c r="M148" i="13"/>
  <c r="D148" i="13"/>
  <c r="BF147" i="13"/>
  <c r="AW147" i="13"/>
  <c r="AX147" i="13" s="1"/>
  <c r="AR147" i="13"/>
  <c r="AS147" i="13" s="1"/>
  <c r="AE147" i="13"/>
  <c r="V147" i="13"/>
  <c r="M147" i="13"/>
  <c r="D147" i="13"/>
  <c r="BF146" i="13"/>
  <c r="AW146" i="13"/>
  <c r="AR146" i="13"/>
  <c r="AS146" i="13" s="1"/>
  <c r="AE146" i="13"/>
  <c r="V146" i="13"/>
  <c r="M146" i="13"/>
  <c r="D146" i="13"/>
  <c r="BF145" i="13"/>
  <c r="AW145" i="13"/>
  <c r="AX145" i="13" s="1"/>
  <c r="AR145" i="13"/>
  <c r="AS145" i="13" s="1"/>
  <c r="AE145" i="13"/>
  <c r="V145" i="13"/>
  <c r="M145" i="13"/>
  <c r="D145" i="13"/>
  <c r="BF144" i="13"/>
  <c r="AW144" i="13"/>
  <c r="AR144" i="13"/>
  <c r="AS144" i="13" s="1"/>
  <c r="AE144" i="13"/>
  <c r="V144" i="13"/>
  <c r="M144" i="13"/>
  <c r="D144" i="13"/>
  <c r="BF143" i="13"/>
  <c r="AW143" i="13"/>
  <c r="AX143" i="13" s="1"/>
  <c r="AR143" i="13"/>
  <c r="AS143" i="13" s="1"/>
  <c r="AY143" i="13" s="1"/>
  <c r="AE143" i="13"/>
  <c r="V143" i="13"/>
  <c r="M143" i="13"/>
  <c r="D143" i="13"/>
  <c r="BF142" i="13"/>
  <c r="AW142" i="13"/>
  <c r="AR142" i="13"/>
  <c r="AS142" i="13" s="1"/>
  <c r="AE142" i="13"/>
  <c r="V142" i="13"/>
  <c r="M142" i="13"/>
  <c r="D142" i="13"/>
  <c r="BF141" i="13"/>
  <c r="AW141" i="13"/>
  <c r="AX141" i="13" s="1"/>
  <c r="AR141" i="13"/>
  <c r="AS141" i="13" s="1"/>
  <c r="AE141" i="13"/>
  <c r="V141" i="13"/>
  <c r="M141" i="13"/>
  <c r="D141" i="13"/>
  <c r="BF140" i="13"/>
  <c r="AW140" i="13"/>
  <c r="AR140" i="13"/>
  <c r="AS140" i="13" s="1"/>
  <c r="AE140" i="13"/>
  <c r="V140" i="13"/>
  <c r="M140" i="13"/>
  <c r="D140" i="13"/>
  <c r="BF139" i="13"/>
  <c r="AW139" i="13"/>
  <c r="AX139" i="13" s="1"/>
  <c r="AR139" i="13"/>
  <c r="AS139" i="13" s="1"/>
  <c r="AY139" i="13" s="1"/>
  <c r="AE139" i="13"/>
  <c r="V139" i="13"/>
  <c r="M139" i="13"/>
  <c r="D139" i="13"/>
  <c r="BF138" i="13"/>
  <c r="AW138" i="13"/>
  <c r="AR138" i="13"/>
  <c r="AS138" i="13" s="1"/>
  <c r="AE138" i="13"/>
  <c r="V138" i="13"/>
  <c r="M138" i="13"/>
  <c r="D138" i="13"/>
  <c r="BF137" i="13"/>
  <c r="AW137" i="13"/>
  <c r="AX137" i="13" s="1"/>
  <c r="AR137" i="13"/>
  <c r="AS137" i="13" s="1"/>
  <c r="AE137" i="13"/>
  <c r="V137" i="13"/>
  <c r="M137" i="13"/>
  <c r="D137" i="13"/>
  <c r="BF136" i="13"/>
  <c r="AW136" i="13"/>
  <c r="AS136" i="13"/>
  <c r="AR136" i="13"/>
  <c r="AE136" i="13"/>
  <c r="V136" i="13"/>
  <c r="M136" i="13"/>
  <c r="D136" i="13"/>
  <c r="BF135" i="13"/>
  <c r="AW135" i="13"/>
  <c r="AX135" i="13" s="1"/>
  <c r="AR135" i="13"/>
  <c r="AS135" i="13" s="1"/>
  <c r="AE135" i="13"/>
  <c r="V135" i="13"/>
  <c r="M135" i="13"/>
  <c r="D135" i="13"/>
  <c r="BF134" i="13"/>
  <c r="AW134" i="13"/>
  <c r="AR134" i="13"/>
  <c r="AS134" i="13" s="1"/>
  <c r="AE134" i="13"/>
  <c r="V134" i="13"/>
  <c r="M134" i="13"/>
  <c r="D134" i="13"/>
  <c r="BF133" i="13"/>
  <c r="AW133" i="13"/>
  <c r="AX133" i="13" s="1"/>
  <c r="AR133" i="13"/>
  <c r="AS133" i="13" s="1"/>
  <c r="AE133" i="13"/>
  <c r="V133" i="13"/>
  <c r="M133" i="13"/>
  <c r="D133" i="13"/>
  <c r="BF132" i="13"/>
  <c r="AW132" i="13"/>
  <c r="AR132" i="13"/>
  <c r="AS132" i="13" s="1"/>
  <c r="AE132" i="13"/>
  <c r="V132" i="13"/>
  <c r="M132" i="13"/>
  <c r="D132" i="13"/>
  <c r="BF131" i="13"/>
  <c r="AW131" i="13"/>
  <c r="AX131" i="13" s="1"/>
  <c r="AR131" i="13"/>
  <c r="AS131" i="13" s="1"/>
  <c r="AE131" i="13"/>
  <c r="V131" i="13"/>
  <c r="M131" i="13"/>
  <c r="D131" i="13"/>
  <c r="BF130" i="13"/>
  <c r="AW130" i="13"/>
  <c r="AR130" i="13"/>
  <c r="AS130" i="13" s="1"/>
  <c r="AE130" i="13"/>
  <c r="V130" i="13"/>
  <c r="M130" i="13"/>
  <c r="D130" i="13"/>
  <c r="BF129" i="13"/>
  <c r="AW129" i="13"/>
  <c r="AX129" i="13" s="1"/>
  <c r="AR129" i="13"/>
  <c r="AS129" i="13" s="1"/>
  <c r="AE129" i="13"/>
  <c r="V129" i="13"/>
  <c r="M129" i="13"/>
  <c r="D129" i="13"/>
  <c r="BF128" i="13"/>
  <c r="AW128" i="13"/>
  <c r="AR128" i="13"/>
  <c r="AS128" i="13" s="1"/>
  <c r="AE128" i="13"/>
  <c r="V128" i="13"/>
  <c r="M128" i="13"/>
  <c r="D128" i="13"/>
  <c r="BF127" i="13"/>
  <c r="AW127" i="13"/>
  <c r="AX127" i="13" s="1"/>
  <c r="AR127" i="13"/>
  <c r="AS127" i="13" s="1"/>
  <c r="AY127" i="13" s="1"/>
  <c r="AE127" i="13"/>
  <c r="V127" i="13"/>
  <c r="M127" i="13"/>
  <c r="D127" i="13"/>
  <c r="BF126" i="13"/>
  <c r="AW126" i="13"/>
  <c r="AR126" i="13"/>
  <c r="AS126" i="13" s="1"/>
  <c r="AE126" i="13"/>
  <c r="V126" i="13"/>
  <c r="M126" i="13"/>
  <c r="D126" i="13"/>
  <c r="BF125" i="13"/>
  <c r="AW125" i="13"/>
  <c r="AX125" i="13" s="1"/>
  <c r="AR125" i="13"/>
  <c r="AS125" i="13" s="1"/>
  <c r="AE125" i="13"/>
  <c r="V125" i="13"/>
  <c r="M125" i="13"/>
  <c r="D125" i="13"/>
  <c r="BF124" i="13"/>
  <c r="AW124" i="13"/>
  <c r="AR124" i="13"/>
  <c r="AS124" i="13" s="1"/>
  <c r="AE124" i="13"/>
  <c r="V124" i="13"/>
  <c r="M124" i="13"/>
  <c r="D124" i="13"/>
  <c r="BF123" i="13"/>
  <c r="AW123" i="13"/>
  <c r="AX123" i="13" s="1"/>
  <c r="AR123" i="13"/>
  <c r="AS123" i="13" s="1"/>
  <c r="AE123" i="13"/>
  <c r="V123" i="13"/>
  <c r="M123" i="13"/>
  <c r="D123" i="13"/>
  <c r="BF122" i="13"/>
  <c r="AW122" i="13"/>
  <c r="AR122" i="13"/>
  <c r="AS122" i="13" s="1"/>
  <c r="AE122" i="13"/>
  <c r="V122" i="13"/>
  <c r="M122" i="13"/>
  <c r="D122" i="13"/>
  <c r="BF121" i="13"/>
  <c r="AW121" i="13"/>
  <c r="AX121" i="13" s="1"/>
  <c r="AR121" i="13"/>
  <c r="AS121" i="13" s="1"/>
  <c r="AE121" i="13"/>
  <c r="V121" i="13"/>
  <c r="M121" i="13"/>
  <c r="D121" i="13"/>
  <c r="BF120" i="13"/>
  <c r="AW120" i="13"/>
  <c r="AR120" i="13"/>
  <c r="AS120" i="13" s="1"/>
  <c r="AE120" i="13"/>
  <c r="V120" i="13"/>
  <c r="M120" i="13"/>
  <c r="D120" i="13"/>
  <c r="BM119" i="13"/>
  <c r="BL119" i="13"/>
  <c r="BK119" i="13"/>
  <c r="BJ119" i="13"/>
  <c r="BI119" i="13"/>
  <c r="BH119" i="13"/>
  <c r="BG119" i="13"/>
  <c r="BE119" i="13"/>
  <c r="AT119" i="13"/>
  <c r="AO119" i="13"/>
  <c r="C119" i="13"/>
  <c r="BM118" i="13"/>
  <c r="BL118" i="13"/>
  <c r="BK118" i="13"/>
  <c r="BJ118" i="13"/>
  <c r="BI118" i="13"/>
  <c r="BH118" i="13"/>
  <c r="BG118" i="13"/>
  <c r="BE118" i="13"/>
  <c r="BD118" i="13"/>
  <c r="BC118" i="13"/>
  <c r="BB118" i="13"/>
  <c r="BA118" i="13"/>
  <c r="AZ118" i="13"/>
  <c r="AV118" i="13"/>
  <c r="AU118" i="13"/>
  <c r="AT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D118" i="13"/>
  <c r="AC118" i="13"/>
  <c r="AB118" i="13"/>
  <c r="AA118" i="13"/>
  <c r="Z118" i="13"/>
  <c r="Y118" i="13"/>
  <c r="X118" i="13"/>
  <c r="W118" i="13"/>
  <c r="U118" i="13"/>
  <c r="T118" i="13"/>
  <c r="S118" i="13"/>
  <c r="R118" i="13"/>
  <c r="Q118" i="13"/>
  <c r="P118" i="13"/>
  <c r="O118" i="13"/>
  <c r="N118" i="13"/>
  <c r="L118" i="13"/>
  <c r="K118" i="13"/>
  <c r="J118" i="13"/>
  <c r="I118" i="13"/>
  <c r="H118" i="13"/>
  <c r="G118" i="13"/>
  <c r="F118" i="13"/>
  <c r="E118" i="13"/>
  <c r="D118" i="13"/>
  <c r="C118" i="13"/>
  <c r="BM117" i="13"/>
  <c r="BL117" i="13"/>
  <c r="BK117" i="13"/>
  <c r="BJ117" i="13"/>
  <c r="BI117" i="13"/>
  <c r="BH117" i="13"/>
  <c r="BG117" i="13"/>
  <c r="BE117" i="13"/>
  <c r="BD117" i="13"/>
  <c r="BC117" i="13"/>
  <c r="BB117" i="13"/>
  <c r="BA117" i="13"/>
  <c r="AZ117" i="13"/>
  <c r="AV117" i="13"/>
  <c r="AU117" i="13"/>
  <c r="AT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D117" i="13"/>
  <c r="AC117" i="13"/>
  <c r="AB117" i="13"/>
  <c r="AA117" i="13"/>
  <c r="Z117" i="13"/>
  <c r="Y117" i="13"/>
  <c r="X117" i="13"/>
  <c r="W117" i="13"/>
  <c r="U117" i="13"/>
  <c r="T117" i="13"/>
  <c r="S117" i="13"/>
  <c r="R117" i="13"/>
  <c r="Q117" i="13"/>
  <c r="P117" i="13"/>
  <c r="O117" i="13"/>
  <c r="N117" i="13"/>
  <c r="L117" i="13"/>
  <c r="K117" i="13"/>
  <c r="J117" i="13"/>
  <c r="I117" i="13"/>
  <c r="H117" i="13"/>
  <c r="G117" i="13"/>
  <c r="F117" i="13"/>
  <c r="E117" i="13"/>
  <c r="D117" i="13"/>
  <c r="C117" i="13"/>
  <c r="BM116" i="13"/>
  <c r="BL116" i="13"/>
  <c r="BK116" i="13"/>
  <c r="BJ116" i="13"/>
  <c r="BI116" i="13"/>
  <c r="BH116" i="13"/>
  <c r="BG116" i="13"/>
  <c r="BE116" i="13"/>
  <c r="BD116" i="13"/>
  <c r="BC116" i="13"/>
  <c r="BB116" i="13"/>
  <c r="BA116" i="13"/>
  <c r="AZ116" i="13"/>
  <c r="AV116" i="13"/>
  <c r="AU116" i="13"/>
  <c r="AT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D116" i="13"/>
  <c r="AC116" i="13"/>
  <c r="AB116" i="13"/>
  <c r="AA116" i="13"/>
  <c r="Z116" i="13"/>
  <c r="Y116" i="13"/>
  <c r="X116" i="13"/>
  <c r="W116" i="13"/>
  <c r="U116" i="13"/>
  <c r="T116" i="13"/>
  <c r="S116" i="13"/>
  <c r="R116" i="13"/>
  <c r="Q116" i="13"/>
  <c r="P116" i="13"/>
  <c r="O116" i="13"/>
  <c r="N116" i="13"/>
  <c r="L116" i="13"/>
  <c r="K116" i="13"/>
  <c r="J116" i="13"/>
  <c r="I116" i="13"/>
  <c r="H116" i="13"/>
  <c r="G116" i="13"/>
  <c r="F116" i="13"/>
  <c r="E116" i="13"/>
  <c r="D116" i="13"/>
  <c r="C116" i="13"/>
  <c r="BF115" i="13"/>
  <c r="AW115" i="13"/>
  <c r="AR115" i="13"/>
  <c r="AS115" i="13" s="1"/>
  <c r="AE115" i="13"/>
  <c r="V115" i="13"/>
  <c r="M115" i="13"/>
  <c r="BF114" i="13"/>
  <c r="AW114" i="13"/>
  <c r="AR114" i="13"/>
  <c r="AS114" i="13" s="1"/>
  <c r="AE114" i="13"/>
  <c r="V114" i="13"/>
  <c r="M114" i="13"/>
  <c r="BF113" i="13"/>
  <c r="AW113" i="13"/>
  <c r="AX113" i="13" s="1"/>
  <c r="AR113" i="13"/>
  <c r="AS113" i="13" s="1"/>
  <c r="AE113" i="13"/>
  <c r="V113" i="13"/>
  <c r="M113" i="13"/>
  <c r="BF112" i="13"/>
  <c r="AW112" i="13"/>
  <c r="AR112" i="13"/>
  <c r="AS112" i="13" s="1"/>
  <c r="AE112" i="13"/>
  <c r="V112" i="13"/>
  <c r="M112" i="13"/>
  <c r="BF111" i="13"/>
  <c r="AW111" i="13"/>
  <c r="AR111" i="13"/>
  <c r="AS111" i="13" s="1"/>
  <c r="AE111" i="13"/>
  <c r="V111" i="13"/>
  <c r="M111" i="13"/>
  <c r="BF110" i="13"/>
  <c r="AW110" i="13"/>
  <c r="AX110" i="13" s="1"/>
  <c r="AR110" i="13"/>
  <c r="AS110" i="13" s="1"/>
  <c r="AE110" i="13"/>
  <c r="V110" i="13"/>
  <c r="M110" i="13"/>
  <c r="BF109" i="13"/>
  <c r="AW109" i="13"/>
  <c r="AX109" i="13" s="1"/>
  <c r="AR109" i="13"/>
  <c r="AS109" i="13" s="1"/>
  <c r="AE109" i="13"/>
  <c r="V109" i="13"/>
  <c r="M109" i="13"/>
  <c r="BF108" i="13"/>
  <c r="AW108" i="13"/>
  <c r="AX108" i="13" s="1"/>
  <c r="AR108" i="13"/>
  <c r="AS108" i="13" s="1"/>
  <c r="AE108" i="13"/>
  <c r="V108" i="13"/>
  <c r="M108" i="13"/>
  <c r="BF107" i="13"/>
  <c r="AW107" i="13"/>
  <c r="AR107" i="13"/>
  <c r="AS107" i="13" s="1"/>
  <c r="AE107" i="13"/>
  <c r="V107" i="13"/>
  <c r="M107" i="13"/>
  <c r="BF106" i="13"/>
  <c r="AW106" i="13"/>
  <c r="AR106" i="13"/>
  <c r="AS106" i="13" s="1"/>
  <c r="AE106" i="13"/>
  <c r="V106" i="13"/>
  <c r="M106" i="13"/>
  <c r="BF105" i="13"/>
  <c r="AX105" i="13"/>
  <c r="AW105" i="13"/>
  <c r="AR105" i="13"/>
  <c r="AS105" i="13" s="1"/>
  <c r="AE105" i="13"/>
  <c r="V105" i="13"/>
  <c r="M105" i="13"/>
  <c r="BF104" i="13"/>
  <c r="AW104" i="13"/>
  <c r="AR104" i="13"/>
  <c r="AS104" i="13" s="1"/>
  <c r="AE104" i="13"/>
  <c r="V104" i="13"/>
  <c r="M104" i="13"/>
  <c r="BF103" i="13"/>
  <c r="AW103" i="13"/>
  <c r="AX103" i="13" s="1"/>
  <c r="AR103" i="13"/>
  <c r="AS103" i="13" s="1"/>
  <c r="AE103" i="13"/>
  <c r="V103" i="13"/>
  <c r="M103" i="13"/>
  <c r="BF102" i="13"/>
  <c r="AW102" i="13"/>
  <c r="AX102" i="13" s="1"/>
  <c r="AR102" i="13"/>
  <c r="AS102" i="13" s="1"/>
  <c r="AE102" i="13"/>
  <c r="V102" i="13"/>
  <c r="M102" i="13"/>
  <c r="BF101" i="13"/>
  <c r="AW101" i="13"/>
  <c r="AX101" i="13" s="1"/>
  <c r="AR101" i="13"/>
  <c r="AS101" i="13" s="1"/>
  <c r="AE101" i="13"/>
  <c r="V101" i="13"/>
  <c r="M101" i="13"/>
  <c r="BF100" i="13"/>
  <c r="AW100" i="13"/>
  <c r="AX100" i="13" s="1"/>
  <c r="AR100" i="13"/>
  <c r="AS100" i="13" s="1"/>
  <c r="AE100" i="13"/>
  <c r="V100" i="13"/>
  <c r="M100" i="13"/>
  <c r="BF99" i="13"/>
  <c r="AW99" i="13"/>
  <c r="AR99" i="13"/>
  <c r="AS99" i="13" s="1"/>
  <c r="AE99" i="13"/>
  <c r="V99" i="13"/>
  <c r="M99" i="13"/>
  <c r="BF98" i="13"/>
  <c r="AW98" i="13"/>
  <c r="AX98" i="13" s="1"/>
  <c r="AR98" i="13"/>
  <c r="AS98" i="13" s="1"/>
  <c r="AE98" i="13"/>
  <c r="V98" i="13"/>
  <c r="M98" i="13"/>
  <c r="BF97" i="13"/>
  <c r="AW97" i="13"/>
  <c r="AX97" i="13" s="1"/>
  <c r="AR97" i="13"/>
  <c r="AS97" i="13" s="1"/>
  <c r="AE97" i="13"/>
  <c r="V97" i="13"/>
  <c r="M97" i="13"/>
  <c r="BF96" i="13"/>
  <c r="AW96" i="13"/>
  <c r="AR96" i="13"/>
  <c r="AS96" i="13" s="1"/>
  <c r="AE96" i="13"/>
  <c r="V96" i="13"/>
  <c r="M96" i="13"/>
  <c r="BF95" i="13"/>
  <c r="AW95" i="13"/>
  <c r="AX95" i="13" s="1"/>
  <c r="AR95" i="13"/>
  <c r="AS95" i="13" s="1"/>
  <c r="AE95" i="13"/>
  <c r="V95" i="13"/>
  <c r="M95" i="13"/>
  <c r="BF94" i="13"/>
  <c r="AW94" i="13"/>
  <c r="AX94" i="13" s="1"/>
  <c r="AR94" i="13"/>
  <c r="AS94" i="13" s="1"/>
  <c r="AE94" i="13"/>
  <c r="V94" i="13"/>
  <c r="M94" i="13"/>
  <c r="BF93" i="13"/>
  <c r="AW93" i="13"/>
  <c r="AX93" i="13" s="1"/>
  <c r="AR93" i="13"/>
  <c r="AS93" i="13" s="1"/>
  <c r="AY93" i="13" s="1"/>
  <c r="AE93" i="13"/>
  <c r="V93" i="13"/>
  <c r="M93" i="13"/>
  <c r="BF92" i="13"/>
  <c r="AW92" i="13"/>
  <c r="AX92" i="13" s="1"/>
  <c r="AR92" i="13"/>
  <c r="AS92" i="13" s="1"/>
  <c r="AE92" i="13"/>
  <c r="V92" i="13"/>
  <c r="M92" i="13"/>
  <c r="BF91" i="13"/>
  <c r="AW91" i="13"/>
  <c r="AR91" i="13"/>
  <c r="AS91" i="13" s="1"/>
  <c r="AE91" i="13"/>
  <c r="V91" i="13"/>
  <c r="M91" i="13"/>
  <c r="BF90" i="13"/>
  <c r="AW90" i="13"/>
  <c r="AX90" i="13" s="1"/>
  <c r="AR90" i="13"/>
  <c r="AS90" i="13" s="1"/>
  <c r="AE90" i="13"/>
  <c r="V90" i="13"/>
  <c r="M90" i="13"/>
  <c r="BF89" i="13"/>
  <c r="AY89" i="13"/>
  <c r="AW89" i="13"/>
  <c r="AX89" i="13" s="1"/>
  <c r="AR89" i="13"/>
  <c r="AS89" i="13" s="1"/>
  <c r="AE89" i="13"/>
  <c r="V89" i="13"/>
  <c r="M89" i="13"/>
  <c r="BF88" i="13"/>
  <c r="AW88" i="13"/>
  <c r="AR88" i="13"/>
  <c r="AS88" i="13" s="1"/>
  <c r="AE88" i="13"/>
  <c r="V88" i="13"/>
  <c r="M88" i="13"/>
  <c r="BF87" i="13"/>
  <c r="AW87" i="13"/>
  <c r="AR87" i="13"/>
  <c r="AS87" i="13" s="1"/>
  <c r="AE87" i="13"/>
  <c r="V87" i="13"/>
  <c r="M87" i="13"/>
  <c r="BF86" i="13"/>
  <c r="AW86" i="13"/>
  <c r="AX86" i="13" s="1"/>
  <c r="AR86" i="13"/>
  <c r="AS86" i="13" s="1"/>
  <c r="AE86" i="13"/>
  <c r="V86" i="13"/>
  <c r="M86" i="13"/>
  <c r="B86" i="13"/>
  <c r="A86" i="13" s="1"/>
  <c r="BF85" i="13"/>
  <c r="AW85" i="13"/>
  <c r="AX85" i="13" s="1"/>
  <c r="AR85" i="13"/>
  <c r="AS85" i="13" s="1"/>
  <c r="AE85" i="13"/>
  <c r="V85" i="13"/>
  <c r="M85" i="13"/>
  <c r="A85" i="13"/>
  <c r="BM84" i="13"/>
  <c r="BL84" i="13"/>
  <c r="BK84" i="13"/>
  <c r="BJ84" i="13"/>
  <c r="BI84" i="13"/>
  <c r="BH84" i="13"/>
  <c r="BG84" i="13"/>
  <c r="BE84" i="13"/>
  <c r="AT84" i="13"/>
  <c r="AO84" i="13"/>
  <c r="AO8" i="13" s="1"/>
  <c r="C84" i="13"/>
  <c r="BM83" i="13"/>
  <c r="BL83" i="13"/>
  <c r="BK83" i="13"/>
  <c r="BJ83" i="13"/>
  <c r="BI83" i="13"/>
  <c r="BH83" i="13"/>
  <c r="BG83" i="13"/>
  <c r="BE83" i="13"/>
  <c r="BD83" i="13"/>
  <c r="BC83" i="13"/>
  <c r="BB83" i="13"/>
  <c r="BA83" i="13"/>
  <c r="AZ83" i="13"/>
  <c r="AV83" i="13"/>
  <c r="AU83" i="13"/>
  <c r="AT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D83" i="13"/>
  <c r="AC83" i="13"/>
  <c r="AB83" i="13"/>
  <c r="AA83" i="13"/>
  <c r="Z83" i="13"/>
  <c r="Y83" i="13"/>
  <c r="X83" i="13"/>
  <c r="W83" i="13"/>
  <c r="U83" i="13"/>
  <c r="T83" i="13"/>
  <c r="S83" i="13"/>
  <c r="R83" i="13"/>
  <c r="Q83" i="13"/>
  <c r="P83" i="13"/>
  <c r="O83" i="13"/>
  <c r="N83" i="13"/>
  <c r="L83" i="13"/>
  <c r="K83" i="13"/>
  <c r="J83" i="13"/>
  <c r="I83" i="13"/>
  <c r="H83" i="13"/>
  <c r="G83" i="13"/>
  <c r="F83" i="13"/>
  <c r="E83" i="13"/>
  <c r="C83" i="13"/>
  <c r="BM82" i="13"/>
  <c r="BL82" i="13"/>
  <c r="BK82" i="13"/>
  <c r="BJ82" i="13"/>
  <c r="BI82" i="13"/>
  <c r="BH82" i="13"/>
  <c r="BG82" i="13"/>
  <c r="BE82" i="13"/>
  <c r="BD82" i="13"/>
  <c r="BC82" i="13"/>
  <c r="BB82" i="13"/>
  <c r="BA82" i="13"/>
  <c r="AZ82" i="13"/>
  <c r="AV82" i="13"/>
  <c r="AU82" i="13"/>
  <c r="AT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D82" i="13"/>
  <c r="AC82" i="13"/>
  <c r="AB82" i="13"/>
  <c r="AA82" i="13"/>
  <c r="Z82" i="13"/>
  <c r="Y82" i="13"/>
  <c r="X82" i="13"/>
  <c r="W82" i="13"/>
  <c r="U82" i="13"/>
  <c r="T82" i="13"/>
  <c r="S82" i="13"/>
  <c r="R82" i="13"/>
  <c r="Q82" i="13"/>
  <c r="P82" i="13"/>
  <c r="O82" i="13"/>
  <c r="O10" i="13" s="1"/>
  <c r="N82" i="13"/>
  <c r="L82" i="13"/>
  <c r="K82" i="13"/>
  <c r="J82" i="13"/>
  <c r="I82" i="13"/>
  <c r="H82" i="13"/>
  <c r="G82" i="13"/>
  <c r="F82" i="13"/>
  <c r="E82" i="13"/>
  <c r="C82" i="13"/>
  <c r="BM81" i="13"/>
  <c r="BL81" i="13"/>
  <c r="BK81" i="13"/>
  <c r="BJ81" i="13"/>
  <c r="BI81" i="13"/>
  <c r="BH81" i="13"/>
  <c r="BG81" i="13"/>
  <c r="BE81" i="13"/>
  <c r="BD81" i="13"/>
  <c r="BC81" i="13"/>
  <c r="BB81" i="13"/>
  <c r="BA81" i="13"/>
  <c r="AZ81" i="13"/>
  <c r="AV81" i="13"/>
  <c r="AU81" i="13"/>
  <c r="AT81" i="13"/>
  <c r="AQ81" i="13"/>
  <c r="AP81" i="13"/>
  <c r="AO81" i="13"/>
  <c r="AN81" i="13"/>
  <c r="AM81" i="13"/>
  <c r="AL81" i="13"/>
  <c r="AK81" i="13"/>
  <c r="AJ81" i="13"/>
  <c r="AI81" i="13"/>
  <c r="AH81" i="13"/>
  <c r="AG81" i="13"/>
  <c r="AF81" i="13"/>
  <c r="AD81" i="13"/>
  <c r="AC81" i="13"/>
  <c r="AB81" i="13"/>
  <c r="AA81" i="13"/>
  <c r="Z81" i="13"/>
  <c r="Y81" i="13"/>
  <c r="X81" i="13"/>
  <c r="W81" i="13"/>
  <c r="U81" i="13"/>
  <c r="T81" i="13"/>
  <c r="S81" i="13"/>
  <c r="S10" i="13" s="1"/>
  <c r="R81" i="13"/>
  <c r="Q81" i="13"/>
  <c r="P81" i="13"/>
  <c r="O81" i="13"/>
  <c r="N81" i="13"/>
  <c r="L81" i="13"/>
  <c r="K81" i="13"/>
  <c r="J81" i="13"/>
  <c r="I81" i="13"/>
  <c r="H81" i="13"/>
  <c r="G81" i="13"/>
  <c r="F81" i="13"/>
  <c r="E81" i="13"/>
  <c r="C81" i="13"/>
  <c r="BF80" i="13"/>
  <c r="AW80" i="13"/>
  <c r="AX80" i="13" s="1"/>
  <c r="AR80" i="13"/>
  <c r="AS80" i="13" s="1"/>
  <c r="AE80" i="13"/>
  <c r="V80" i="13"/>
  <c r="M80" i="13"/>
  <c r="D80" i="13"/>
  <c r="BF79" i="13"/>
  <c r="AW79" i="13"/>
  <c r="AR79" i="13"/>
  <c r="AS79" i="13" s="1"/>
  <c r="AE79" i="13"/>
  <c r="V79" i="13"/>
  <c r="M79" i="13"/>
  <c r="D79" i="13"/>
  <c r="BF78" i="13"/>
  <c r="AW78" i="13"/>
  <c r="AX78" i="13" s="1"/>
  <c r="AR78" i="13"/>
  <c r="AS78" i="13" s="1"/>
  <c r="AE78" i="13"/>
  <c r="V78" i="13"/>
  <c r="M78" i="13"/>
  <c r="D78" i="13"/>
  <c r="BF77" i="13"/>
  <c r="AW77" i="13"/>
  <c r="AR77" i="13"/>
  <c r="AS77" i="13" s="1"/>
  <c r="AE77" i="13"/>
  <c r="V77" i="13"/>
  <c r="M77" i="13"/>
  <c r="D77" i="13"/>
  <c r="BF76" i="13"/>
  <c r="AW76" i="13"/>
  <c r="AX76" i="13" s="1"/>
  <c r="AR76" i="13"/>
  <c r="AS76" i="13" s="1"/>
  <c r="AE76" i="13"/>
  <c r="V76" i="13"/>
  <c r="M76" i="13"/>
  <c r="D76" i="13"/>
  <c r="BF75" i="13"/>
  <c r="AW75" i="13"/>
  <c r="AR75" i="13"/>
  <c r="AS75" i="13" s="1"/>
  <c r="AE75" i="13"/>
  <c r="V75" i="13"/>
  <c r="M75" i="13"/>
  <c r="D75" i="13"/>
  <c r="BF74" i="13"/>
  <c r="AW74" i="13"/>
  <c r="AX74" i="13" s="1"/>
  <c r="AR74" i="13"/>
  <c r="AS74" i="13" s="1"/>
  <c r="AE74" i="13"/>
  <c r="V74" i="13"/>
  <c r="M74" i="13"/>
  <c r="D74" i="13"/>
  <c r="BF73" i="13"/>
  <c r="AW73" i="13"/>
  <c r="AR73" i="13"/>
  <c r="AS73" i="13" s="1"/>
  <c r="AE73" i="13"/>
  <c r="V73" i="13"/>
  <c r="M73" i="13"/>
  <c r="D73" i="13"/>
  <c r="BF72" i="13"/>
  <c r="AW72" i="13"/>
  <c r="AX72" i="13" s="1"/>
  <c r="AR72" i="13"/>
  <c r="AS72" i="13" s="1"/>
  <c r="AE72" i="13"/>
  <c r="V72" i="13"/>
  <c r="M72" i="13"/>
  <c r="D72" i="13"/>
  <c r="BF71" i="13"/>
  <c r="AW71" i="13"/>
  <c r="AR71" i="13"/>
  <c r="AS71" i="13" s="1"/>
  <c r="AE71" i="13"/>
  <c r="V71" i="13"/>
  <c r="M71" i="13"/>
  <c r="D71" i="13"/>
  <c r="BF70" i="13"/>
  <c r="AW70" i="13"/>
  <c r="AR70" i="13"/>
  <c r="AS70" i="13" s="1"/>
  <c r="AE70" i="13"/>
  <c r="V70" i="13"/>
  <c r="M70" i="13"/>
  <c r="D70" i="13"/>
  <c r="BF69" i="13"/>
  <c r="AW69" i="13"/>
  <c r="AR69" i="13"/>
  <c r="AS69" i="13" s="1"/>
  <c r="AE69" i="13"/>
  <c r="V69" i="13"/>
  <c r="M69" i="13"/>
  <c r="D69" i="13"/>
  <c r="BF68" i="13"/>
  <c r="AW68" i="13"/>
  <c r="AX68" i="13" s="1"/>
  <c r="AR68" i="13"/>
  <c r="AS68" i="13" s="1"/>
  <c r="AE68" i="13"/>
  <c r="V68" i="13"/>
  <c r="M68" i="13"/>
  <c r="D68" i="13"/>
  <c r="BF67" i="13"/>
  <c r="AW67" i="13"/>
  <c r="AR67" i="13"/>
  <c r="AS67" i="13" s="1"/>
  <c r="AE67" i="13"/>
  <c r="V67" i="13"/>
  <c r="M67" i="13"/>
  <c r="D67" i="13"/>
  <c r="BF66" i="13"/>
  <c r="AW66" i="13"/>
  <c r="AR66" i="13"/>
  <c r="AS66" i="13" s="1"/>
  <c r="AE66" i="13"/>
  <c r="V66" i="13"/>
  <c r="M66" i="13"/>
  <c r="D66" i="13"/>
  <c r="BF65" i="13"/>
  <c r="AW65" i="13"/>
  <c r="AR65" i="13"/>
  <c r="AS65" i="13" s="1"/>
  <c r="AE65" i="13"/>
  <c r="V65" i="13"/>
  <c r="M65" i="13"/>
  <c r="D65" i="13"/>
  <c r="BF64" i="13"/>
  <c r="AX64" i="13"/>
  <c r="AW64" i="13"/>
  <c r="AR64" i="13"/>
  <c r="AS64" i="13" s="1"/>
  <c r="AE64" i="13"/>
  <c r="V64" i="13"/>
  <c r="M64" i="13"/>
  <c r="D64" i="13"/>
  <c r="BF63" i="13"/>
  <c r="AW63" i="13"/>
  <c r="AR63" i="13"/>
  <c r="AS63" i="13" s="1"/>
  <c r="AE63" i="13"/>
  <c r="V63" i="13"/>
  <c r="M63" i="13"/>
  <c r="D63" i="13"/>
  <c r="BF62" i="13"/>
  <c r="AW62" i="13"/>
  <c r="AX62" i="13" s="1"/>
  <c r="AR62" i="13"/>
  <c r="AS62" i="13" s="1"/>
  <c r="AE62" i="13"/>
  <c r="V62" i="13"/>
  <c r="M62" i="13"/>
  <c r="D62" i="13"/>
  <c r="BF61" i="13"/>
  <c r="AW61" i="13"/>
  <c r="AX61" i="13" s="1"/>
  <c r="AR61" i="13"/>
  <c r="AS61" i="13" s="1"/>
  <c r="AE61" i="13"/>
  <c r="V61" i="13"/>
  <c r="M61" i="13"/>
  <c r="D61" i="13"/>
  <c r="BF60" i="13"/>
  <c r="AW60" i="13"/>
  <c r="AX60" i="13" s="1"/>
  <c r="AR60" i="13"/>
  <c r="AS60" i="13" s="1"/>
  <c r="AE60" i="13"/>
  <c r="V60" i="13"/>
  <c r="M60" i="13"/>
  <c r="D60" i="13"/>
  <c r="BF59" i="13"/>
  <c r="AW59" i="13"/>
  <c r="AX59" i="13" s="1"/>
  <c r="AR59" i="13"/>
  <c r="AS59" i="13" s="1"/>
  <c r="AE59" i="13"/>
  <c r="V59" i="13"/>
  <c r="M59" i="13"/>
  <c r="D59" i="13"/>
  <c r="BF58" i="13"/>
  <c r="AW58" i="13"/>
  <c r="AX58" i="13" s="1"/>
  <c r="AR58" i="13"/>
  <c r="AS58" i="13" s="1"/>
  <c r="AE58" i="13"/>
  <c r="V58" i="13"/>
  <c r="M58" i="13"/>
  <c r="D58" i="13"/>
  <c r="BF57" i="13"/>
  <c r="AX57" i="13"/>
  <c r="AW57" i="13"/>
  <c r="AR57" i="13"/>
  <c r="AS57" i="13" s="1"/>
  <c r="AE57" i="13"/>
  <c r="V57" i="13"/>
  <c r="M57" i="13"/>
  <c r="D57" i="13"/>
  <c r="BF56" i="13"/>
  <c r="AW56" i="13"/>
  <c r="AX56" i="13" s="1"/>
  <c r="AY56" i="13" s="1"/>
  <c r="AR56" i="13"/>
  <c r="AS56" i="13" s="1"/>
  <c r="AE56" i="13"/>
  <c r="V56" i="13"/>
  <c r="M56" i="13"/>
  <c r="D56" i="13"/>
  <c r="BF55" i="13"/>
  <c r="AW55" i="13"/>
  <c r="AR55" i="13"/>
  <c r="AS55" i="13" s="1"/>
  <c r="AE55" i="13"/>
  <c r="V55" i="13"/>
  <c r="M55" i="13"/>
  <c r="D55" i="13"/>
  <c r="BF54" i="13"/>
  <c r="AW54" i="13"/>
  <c r="AR54" i="13"/>
  <c r="AS54" i="13" s="1"/>
  <c r="AE54" i="13"/>
  <c r="V54" i="13"/>
  <c r="M54" i="13"/>
  <c r="D54" i="13"/>
  <c r="BF53" i="13"/>
  <c r="AW53" i="13"/>
  <c r="AX53" i="13" s="1"/>
  <c r="AR53" i="13"/>
  <c r="AS53" i="13" s="1"/>
  <c r="AE53" i="13"/>
  <c r="V53" i="13"/>
  <c r="M53" i="13"/>
  <c r="D53" i="13"/>
  <c r="BF52" i="13"/>
  <c r="AW52" i="13"/>
  <c r="AX52" i="13" s="1"/>
  <c r="AR52" i="13"/>
  <c r="AE52" i="13"/>
  <c r="V52" i="13"/>
  <c r="M52" i="13"/>
  <c r="D52" i="13"/>
  <c r="BM51" i="13"/>
  <c r="BL51" i="13"/>
  <c r="BK51" i="13"/>
  <c r="BJ51" i="13"/>
  <c r="BI51" i="13"/>
  <c r="BH51" i="13"/>
  <c r="BG51" i="13"/>
  <c r="BE51" i="13"/>
  <c r="AT51" i="13"/>
  <c r="AO51" i="13"/>
  <c r="C51" i="13"/>
  <c r="BM50" i="13"/>
  <c r="BL50" i="13"/>
  <c r="BK50" i="13"/>
  <c r="BJ50" i="13"/>
  <c r="BI50" i="13"/>
  <c r="BH50" i="13"/>
  <c r="BG50" i="13"/>
  <c r="BE50" i="13"/>
  <c r="BD50" i="13"/>
  <c r="BC50" i="13"/>
  <c r="BB50" i="13"/>
  <c r="BA50" i="13"/>
  <c r="AZ50" i="13"/>
  <c r="AV50" i="13"/>
  <c r="AU50" i="13"/>
  <c r="AT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D50" i="13"/>
  <c r="AC50" i="13"/>
  <c r="AB50" i="13"/>
  <c r="AA50" i="13"/>
  <c r="Z50" i="13"/>
  <c r="Y50" i="13"/>
  <c r="X50" i="13"/>
  <c r="W50" i="13"/>
  <c r="U50" i="13"/>
  <c r="T50" i="13"/>
  <c r="T8" i="13" s="1"/>
  <c r="S50" i="13"/>
  <c r="R50" i="13"/>
  <c r="Q50" i="13"/>
  <c r="P50" i="13"/>
  <c r="O50" i="13"/>
  <c r="N50" i="13"/>
  <c r="L50" i="13"/>
  <c r="K50" i="13"/>
  <c r="J50" i="13"/>
  <c r="I50" i="13"/>
  <c r="H50" i="13"/>
  <c r="G50" i="13"/>
  <c r="F50" i="13"/>
  <c r="E50" i="13"/>
  <c r="C50" i="13"/>
  <c r="C12" i="13" s="1"/>
  <c r="BM49" i="13"/>
  <c r="BL49" i="13"/>
  <c r="BK49" i="13"/>
  <c r="BJ49" i="13"/>
  <c r="BI49" i="13"/>
  <c r="BH49" i="13"/>
  <c r="BG49" i="13"/>
  <c r="BE49" i="13"/>
  <c r="BD49" i="13"/>
  <c r="BC49" i="13"/>
  <c r="BB49" i="13"/>
  <c r="BA49" i="13"/>
  <c r="AZ49" i="13"/>
  <c r="AV49" i="13"/>
  <c r="AU49" i="13"/>
  <c r="AT49" i="13"/>
  <c r="AQ49" i="13"/>
  <c r="AQ8" i="13" s="1"/>
  <c r="AP49" i="13"/>
  <c r="AO49" i="13"/>
  <c r="AN49" i="13"/>
  <c r="AM49" i="13"/>
  <c r="AL49" i="13"/>
  <c r="AK49" i="13"/>
  <c r="AJ49" i="13"/>
  <c r="AI49" i="13"/>
  <c r="AH49" i="13"/>
  <c r="AG49" i="13"/>
  <c r="AF49" i="13"/>
  <c r="AD49" i="13"/>
  <c r="AC49" i="13"/>
  <c r="AB49" i="13"/>
  <c r="AA49" i="13"/>
  <c r="Z49" i="13"/>
  <c r="Y49" i="13"/>
  <c r="X49" i="13"/>
  <c r="W49" i="13"/>
  <c r="U49" i="13"/>
  <c r="T49" i="13"/>
  <c r="S49" i="13"/>
  <c r="R49" i="13"/>
  <c r="Q49" i="13"/>
  <c r="P49" i="13"/>
  <c r="O49" i="13"/>
  <c r="N49" i="13"/>
  <c r="L49" i="13"/>
  <c r="K49" i="13"/>
  <c r="J49" i="13"/>
  <c r="I49" i="13"/>
  <c r="H49" i="13"/>
  <c r="G49" i="13"/>
  <c r="F49" i="13"/>
  <c r="E49" i="13"/>
  <c r="C49" i="13"/>
  <c r="BM48" i="13"/>
  <c r="BL48" i="13"/>
  <c r="BK48" i="13"/>
  <c r="BJ48" i="13"/>
  <c r="BI48" i="13"/>
  <c r="BH48" i="13"/>
  <c r="BG48" i="13"/>
  <c r="BE48" i="13"/>
  <c r="BD48" i="13"/>
  <c r="BC48" i="13"/>
  <c r="BB48" i="13"/>
  <c r="BA48" i="13"/>
  <c r="AZ48" i="13"/>
  <c r="AV48" i="13"/>
  <c r="AU48" i="13"/>
  <c r="AT48" i="13"/>
  <c r="AQ48" i="13"/>
  <c r="AP48" i="13"/>
  <c r="AO48" i="13"/>
  <c r="AN48" i="13"/>
  <c r="AM48" i="13"/>
  <c r="AL48" i="13"/>
  <c r="AK48" i="13"/>
  <c r="AJ48" i="13"/>
  <c r="AI48" i="13"/>
  <c r="AH48" i="13"/>
  <c r="AG48" i="13"/>
  <c r="AF48" i="13"/>
  <c r="AD48" i="13"/>
  <c r="AC48" i="13"/>
  <c r="AB48" i="13"/>
  <c r="AA48" i="13"/>
  <c r="Z48" i="13"/>
  <c r="Y48" i="13"/>
  <c r="X48" i="13"/>
  <c r="W48" i="13"/>
  <c r="U48" i="13"/>
  <c r="T48" i="13"/>
  <c r="S48" i="13"/>
  <c r="R48" i="13"/>
  <c r="Q48" i="13"/>
  <c r="P48" i="13"/>
  <c r="O48" i="13"/>
  <c r="N48" i="13"/>
  <c r="L48" i="13"/>
  <c r="K48" i="13"/>
  <c r="J48" i="13"/>
  <c r="I48" i="13"/>
  <c r="H48" i="13"/>
  <c r="G48" i="13"/>
  <c r="F48" i="13"/>
  <c r="E48" i="13"/>
  <c r="C48" i="13"/>
  <c r="BF47" i="13"/>
  <c r="AW47" i="13"/>
  <c r="AR47" i="13"/>
  <c r="AS47" i="13" s="1"/>
  <c r="AE47" i="13"/>
  <c r="V47" i="13"/>
  <c r="M47" i="13"/>
  <c r="D47" i="13"/>
  <c r="BF46" i="13"/>
  <c r="AW46" i="13"/>
  <c r="AX46" i="13" s="1"/>
  <c r="AR46" i="13"/>
  <c r="AS46" i="13" s="1"/>
  <c r="AE46" i="13"/>
  <c r="V46" i="13"/>
  <c r="M46" i="13"/>
  <c r="D46" i="13"/>
  <c r="BF45" i="13"/>
  <c r="AW45" i="13"/>
  <c r="AR45" i="13"/>
  <c r="AS45" i="13" s="1"/>
  <c r="AE45" i="13"/>
  <c r="V45" i="13"/>
  <c r="M45" i="13"/>
  <c r="D45" i="13"/>
  <c r="BF44" i="13"/>
  <c r="AX44" i="13"/>
  <c r="AW44" i="13"/>
  <c r="AR44" i="13"/>
  <c r="AS44" i="13" s="1"/>
  <c r="AE44" i="13"/>
  <c r="V44" i="13"/>
  <c r="M44" i="13"/>
  <c r="D44" i="13"/>
  <c r="BF43" i="13"/>
  <c r="AW43" i="13"/>
  <c r="AR43" i="13"/>
  <c r="AS43" i="13" s="1"/>
  <c r="AE43" i="13"/>
  <c r="V43" i="13"/>
  <c r="M43" i="13"/>
  <c r="D43" i="13"/>
  <c r="BF42" i="13"/>
  <c r="AW42" i="13"/>
  <c r="AX42" i="13" s="1"/>
  <c r="AR42" i="13"/>
  <c r="AS42" i="13" s="1"/>
  <c r="AE42" i="13"/>
  <c r="V42" i="13"/>
  <c r="M42" i="13"/>
  <c r="D42" i="13"/>
  <c r="BF41" i="13"/>
  <c r="AW41" i="13"/>
  <c r="AR41" i="13"/>
  <c r="AS41" i="13" s="1"/>
  <c r="AE41" i="13"/>
  <c r="V41" i="13"/>
  <c r="M41" i="13"/>
  <c r="D41" i="13"/>
  <c r="BF40" i="13"/>
  <c r="AW40" i="13"/>
  <c r="AX40" i="13" s="1"/>
  <c r="AR40" i="13"/>
  <c r="AS40" i="13" s="1"/>
  <c r="AE40" i="13"/>
  <c r="V40" i="13"/>
  <c r="M40" i="13"/>
  <c r="D40" i="13"/>
  <c r="BF39" i="13"/>
  <c r="AW39" i="13"/>
  <c r="AR39" i="13"/>
  <c r="AS39" i="13" s="1"/>
  <c r="AE39" i="13"/>
  <c r="V39" i="13"/>
  <c r="M39" i="13"/>
  <c r="D39" i="13"/>
  <c r="BF38" i="13"/>
  <c r="AW38" i="13"/>
  <c r="AX38" i="13" s="1"/>
  <c r="AR38" i="13"/>
  <c r="AS38" i="13" s="1"/>
  <c r="AE38" i="13"/>
  <c r="V38" i="13"/>
  <c r="M38" i="13"/>
  <c r="D38" i="13"/>
  <c r="BF37" i="13"/>
  <c r="AW37" i="13"/>
  <c r="AR37" i="13"/>
  <c r="AS37" i="13" s="1"/>
  <c r="AE37" i="13"/>
  <c r="V37" i="13"/>
  <c r="M37" i="13"/>
  <c r="D37" i="13"/>
  <c r="BF36" i="13"/>
  <c r="AW36" i="13"/>
  <c r="AX36" i="13" s="1"/>
  <c r="AR36" i="13"/>
  <c r="AS36" i="13" s="1"/>
  <c r="AE36" i="13"/>
  <c r="V36" i="13"/>
  <c r="M36" i="13"/>
  <c r="D36" i="13"/>
  <c r="BF35" i="13"/>
  <c r="AW35" i="13"/>
  <c r="AR35" i="13"/>
  <c r="AS35" i="13" s="1"/>
  <c r="AE35" i="13"/>
  <c r="V35" i="13"/>
  <c r="M35" i="13"/>
  <c r="D35" i="13"/>
  <c r="BF34" i="13"/>
  <c r="AW34" i="13"/>
  <c r="AX34" i="13" s="1"/>
  <c r="AR34" i="13"/>
  <c r="AS34" i="13" s="1"/>
  <c r="AE34" i="13"/>
  <c r="V34" i="13"/>
  <c r="M34" i="13"/>
  <c r="D34" i="13"/>
  <c r="BF33" i="13"/>
  <c r="AW33" i="13"/>
  <c r="AR33" i="13"/>
  <c r="AS33" i="13" s="1"/>
  <c r="AE33" i="13"/>
  <c r="V33" i="13"/>
  <c r="M33" i="13"/>
  <c r="D33" i="13"/>
  <c r="BF32" i="13"/>
  <c r="AW32" i="13"/>
  <c r="AX32" i="13" s="1"/>
  <c r="AR32" i="13"/>
  <c r="AS32" i="13" s="1"/>
  <c r="AE32" i="13"/>
  <c r="V32" i="13"/>
  <c r="M32" i="13"/>
  <c r="D32" i="13"/>
  <c r="BF31" i="13"/>
  <c r="AW31" i="13"/>
  <c r="AR31" i="13"/>
  <c r="AS31" i="13" s="1"/>
  <c r="AE31" i="13"/>
  <c r="V31" i="13"/>
  <c r="M31" i="13"/>
  <c r="D31" i="13"/>
  <c r="BF30" i="13"/>
  <c r="AW30" i="13"/>
  <c r="AX30" i="13" s="1"/>
  <c r="AR30" i="13"/>
  <c r="AS30" i="13" s="1"/>
  <c r="AE30" i="13"/>
  <c r="V30" i="13"/>
  <c r="M30" i="13"/>
  <c r="D30" i="13"/>
  <c r="BF29" i="13"/>
  <c r="AW29" i="13"/>
  <c r="AR29" i="13"/>
  <c r="AS29" i="13" s="1"/>
  <c r="AE29" i="13"/>
  <c r="V29" i="13"/>
  <c r="M29" i="13"/>
  <c r="D29" i="13"/>
  <c r="BF28" i="13"/>
  <c r="AX28" i="13"/>
  <c r="AW28" i="13"/>
  <c r="AR28" i="13"/>
  <c r="AS28" i="13" s="1"/>
  <c r="AE28" i="13"/>
  <c r="V28" i="13"/>
  <c r="M28" i="13"/>
  <c r="D28" i="13"/>
  <c r="BF27" i="13"/>
  <c r="AW27" i="13"/>
  <c r="AR27" i="13"/>
  <c r="AS27" i="13" s="1"/>
  <c r="AE27" i="13"/>
  <c r="V27" i="13"/>
  <c r="M27" i="13"/>
  <c r="D27" i="13"/>
  <c r="BF26" i="13"/>
  <c r="AW26" i="13"/>
  <c r="AX26" i="13" s="1"/>
  <c r="AR26" i="13"/>
  <c r="AS26" i="13" s="1"/>
  <c r="AE26" i="13"/>
  <c r="V26" i="13"/>
  <c r="M26" i="13"/>
  <c r="D26" i="13"/>
  <c r="BF25" i="13"/>
  <c r="AW25" i="13"/>
  <c r="AR25" i="13"/>
  <c r="AS25" i="13" s="1"/>
  <c r="AE25" i="13"/>
  <c r="V25" i="13"/>
  <c r="M25" i="13"/>
  <c r="D25" i="13"/>
  <c r="BF24" i="13"/>
  <c r="AW24" i="13"/>
  <c r="AX24" i="13" s="1"/>
  <c r="AR24" i="13"/>
  <c r="AS24" i="13" s="1"/>
  <c r="AE24" i="13"/>
  <c r="V24" i="13"/>
  <c r="M24" i="13"/>
  <c r="D24" i="13"/>
  <c r="BF23" i="13"/>
  <c r="AW23" i="13"/>
  <c r="AR23" i="13"/>
  <c r="AS23" i="13" s="1"/>
  <c r="AE23" i="13"/>
  <c r="V23" i="13"/>
  <c r="M23" i="13"/>
  <c r="D23" i="13"/>
  <c r="BF22" i="13"/>
  <c r="AW22" i="13"/>
  <c r="AX22" i="13" s="1"/>
  <c r="AR22" i="13"/>
  <c r="AS22" i="13" s="1"/>
  <c r="AE22" i="13"/>
  <c r="V22" i="13"/>
  <c r="M22" i="13"/>
  <c r="D22" i="13"/>
  <c r="BF21" i="13"/>
  <c r="AW21" i="13"/>
  <c r="AR21" i="13"/>
  <c r="AS21" i="13" s="1"/>
  <c r="AE21" i="13"/>
  <c r="V21" i="13"/>
  <c r="M21" i="13"/>
  <c r="D21" i="13"/>
  <c r="BF20" i="13"/>
  <c r="AW20" i="13"/>
  <c r="AX20" i="13" s="1"/>
  <c r="AR20" i="13"/>
  <c r="AS20" i="13" s="1"/>
  <c r="AE20" i="13"/>
  <c r="V20" i="13"/>
  <c r="M20" i="13"/>
  <c r="D20" i="13"/>
  <c r="BF19" i="13"/>
  <c r="AW19" i="13"/>
  <c r="AR19" i="13"/>
  <c r="AS19" i="13" s="1"/>
  <c r="AE19" i="13"/>
  <c r="V19" i="13"/>
  <c r="M19" i="13"/>
  <c r="D19" i="13"/>
  <c r="BF18" i="13"/>
  <c r="AW18" i="13"/>
  <c r="AX18" i="13" s="1"/>
  <c r="AR18" i="13"/>
  <c r="AS18" i="13" s="1"/>
  <c r="AE18" i="13"/>
  <c r="V18" i="13"/>
  <c r="M18" i="13"/>
  <c r="D18" i="13"/>
  <c r="B18" i="13"/>
  <c r="A18" i="13" s="1"/>
  <c r="BF17" i="13"/>
  <c r="AW17" i="13"/>
  <c r="AR17" i="13"/>
  <c r="AE17" i="13"/>
  <c r="V17" i="13"/>
  <c r="M17" i="13"/>
  <c r="D17" i="13"/>
  <c r="A17" i="13"/>
  <c r="BM430" i="12"/>
  <c r="BL430" i="12"/>
  <c r="BK430" i="12"/>
  <c r="BJ430" i="12"/>
  <c r="BI430" i="12"/>
  <c r="BH430" i="12"/>
  <c r="BG430" i="12"/>
  <c r="BE430" i="12"/>
  <c r="AT430" i="12"/>
  <c r="AO430" i="12"/>
  <c r="C430" i="12"/>
  <c r="BM429" i="12"/>
  <c r="BL429" i="12"/>
  <c r="BK429" i="12"/>
  <c r="BJ429" i="12"/>
  <c r="BI429" i="12"/>
  <c r="BH429" i="12"/>
  <c r="BG429" i="12"/>
  <c r="BE429" i="12"/>
  <c r="BD429" i="12"/>
  <c r="BC429" i="12"/>
  <c r="BB429" i="12"/>
  <c r="BA429" i="12"/>
  <c r="AZ429" i="12"/>
  <c r="AV429" i="12"/>
  <c r="AU429" i="12"/>
  <c r="AT429" i="12"/>
  <c r="AQ429" i="12"/>
  <c r="AP429" i="12"/>
  <c r="AO429" i="12"/>
  <c r="AN429" i="12"/>
  <c r="AM429" i="12"/>
  <c r="AL429" i="12"/>
  <c r="AK429" i="12"/>
  <c r="AJ429" i="12"/>
  <c r="AI429" i="12"/>
  <c r="AH429" i="12"/>
  <c r="AG429" i="12"/>
  <c r="AF429" i="12"/>
  <c r="AD429" i="12"/>
  <c r="AC429" i="12"/>
  <c r="AB429" i="12"/>
  <c r="AA429" i="12"/>
  <c r="Z429" i="12"/>
  <c r="Y429" i="12"/>
  <c r="X429" i="12"/>
  <c r="W429" i="12"/>
  <c r="U429" i="12"/>
  <c r="T429" i="12"/>
  <c r="S429" i="12"/>
  <c r="R429" i="12"/>
  <c r="Q429" i="12"/>
  <c r="P429" i="12"/>
  <c r="O429" i="12"/>
  <c r="N429" i="12"/>
  <c r="L429" i="12"/>
  <c r="K429" i="12"/>
  <c r="J429" i="12"/>
  <c r="I429" i="12"/>
  <c r="H429" i="12"/>
  <c r="G429" i="12"/>
  <c r="F429" i="12"/>
  <c r="E429" i="12"/>
  <c r="C429" i="12"/>
  <c r="BM428" i="12"/>
  <c r="BL428" i="12"/>
  <c r="BK428" i="12"/>
  <c r="BJ428" i="12"/>
  <c r="BI428" i="12"/>
  <c r="BH428" i="12"/>
  <c r="BG428" i="12"/>
  <c r="BE428" i="12"/>
  <c r="BD428" i="12"/>
  <c r="BC428" i="12"/>
  <c r="BB428" i="12"/>
  <c r="BA428" i="12"/>
  <c r="AZ428" i="12"/>
  <c r="AV428" i="12"/>
  <c r="AU428" i="12"/>
  <c r="AT428" i="12"/>
  <c r="AQ428" i="12"/>
  <c r="AP428" i="12"/>
  <c r="AO428" i="12"/>
  <c r="AN428" i="12"/>
  <c r="AM428" i="12"/>
  <c r="AL428" i="12"/>
  <c r="AK428" i="12"/>
  <c r="AJ428" i="12"/>
  <c r="AI428" i="12"/>
  <c r="AH428" i="12"/>
  <c r="AG428" i="12"/>
  <c r="AF428" i="12"/>
  <c r="AD428" i="12"/>
  <c r="AC428" i="12"/>
  <c r="AB428" i="12"/>
  <c r="AA428" i="12"/>
  <c r="Z428" i="12"/>
  <c r="Y428" i="12"/>
  <c r="X428" i="12"/>
  <c r="W428" i="12"/>
  <c r="U428" i="12"/>
  <c r="T428" i="12"/>
  <c r="S428" i="12"/>
  <c r="R428" i="12"/>
  <c r="Q428" i="12"/>
  <c r="P428" i="12"/>
  <c r="O428" i="12"/>
  <c r="N428" i="12"/>
  <c r="L428" i="12"/>
  <c r="K428" i="12"/>
  <c r="J428" i="12"/>
  <c r="I428" i="12"/>
  <c r="H428" i="12"/>
  <c r="G428" i="12"/>
  <c r="F428" i="12"/>
  <c r="E428" i="12"/>
  <c r="C428" i="12"/>
  <c r="BM427" i="12"/>
  <c r="BL427" i="12"/>
  <c r="BK427" i="12"/>
  <c r="BJ427" i="12"/>
  <c r="BI427" i="12"/>
  <c r="BH427" i="12"/>
  <c r="BG427" i="12"/>
  <c r="BE427" i="12"/>
  <c r="BD427" i="12"/>
  <c r="BC427" i="12"/>
  <c r="BB427" i="12"/>
  <c r="BA427" i="12"/>
  <c r="AZ427" i="12"/>
  <c r="AV427" i="12"/>
  <c r="AU427" i="12"/>
  <c r="AT427" i="12"/>
  <c r="AQ427" i="12"/>
  <c r="AP427" i="12"/>
  <c r="AO427" i="12"/>
  <c r="AN427" i="12"/>
  <c r="AM427" i="12"/>
  <c r="AL427" i="12"/>
  <c r="AK427" i="12"/>
  <c r="AJ427" i="12"/>
  <c r="AI427" i="12"/>
  <c r="AH427" i="12"/>
  <c r="AG427" i="12"/>
  <c r="AF427" i="12"/>
  <c r="AD427" i="12"/>
  <c r="AC427" i="12"/>
  <c r="AB427" i="12"/>
  <c r="AA427" i="12"/>
  <c r="Z427" i="12"/>
  <c r="Y427" i="12"/>
  <c r="X427" i="12"/>
  <c r="W427" i="12"/>
  <c r="U427" i="12"/>
  <c r="T427" i="12"/>
  <c r="S427" i="12"/>
  <c r="R427" i="12"/>
  <c r="Q427" i="12"/>
  <c r="P427" i="12"/>
  <c r="O427" i="12"/>
  <c r="N427" i="12"/>
  <c r="L427" i="12"/>
  <c r="K427" i="12"/>
  <c r="J427" i="12"/>
  <c r="I427" i="12"/>
  <c r="H427" i="12"/>
  <c r="G427" i="12"/>
  <c r="F427" i="12"/>
  <c r="E427" i="12"/>
  <c r="C427" i="12"/>
  <c r="BF426" i="12"/>
  <c r="AW426" i="12"/>
  <c r="AR426" i="12"/>
  <c r="AS426" i="12" s="1"/>
  <c r="AE426" i="12"/>
  <c r="V426" i="12"/>
  <c r="M426" i="12"/>
  <c r="D426" i="12"/>
  <c r="BF425" i="12"/>
  <c r="AX425" i="12"/>
  <c r="AW425" i="12"/>
  <c r="AR425" i="12"/>
  <c r="AS425" i="12" s="1"/>
  <c r="AE425" i="12"/>
  <c r="V425" i="12"/>
  <c r="M425" i="12"/>
  <c r="D425" i="12"/>
  <c r="BF424" i="12"/>
  <c r="AW424" i="12"/>
  <c r="AR424" i="12"/>
  <c r="AS424" i="12" s="1"/>
  <c r="AE424" i="12"/>
  <c r="V424" i="12"/>
  <c r="M424" i="12"/>
  <c r="D424" i="12"/>
  <c r="BF423" i="12"/>
  <c r="AW423" i="12"/>
  <c r="AX423" i="12" s="1"/>
  <c r="AR423" i="12"/>
  <c r="AS423" i="12" s="1"/>
  <c r="AE423" i="12"/>
  <c r="V423" i="12"/>
  <c r="M423" i="12"/>
  <c r="D423" i="12"/>
  <c r="BF422" i="12"/>
  <c r="AW422" i="12"/>
  <c r="AR422" i="12"/>
  <c r="AS422" i="12" s="1"/>
  <c r="AE422" i="12"/>
  <c r="V422" i="12"/>
  <c r="M422" i="12"/>
  <c r="D422" i="12"/>
  <c r="BF421" i="12"/>
  <c r="AW421" i="12"/>
  <c r="AX421" i="12" s="1"/>
  <c r="AR421" i="12"/>
  <c r="AS421" i="12" s="1"/>
  <c r="AE421" i="12"/>
  <c r="V421" i="12"/>
  <c r="M421" i="12"/>
  <c r="D421" i="12"/>
  <c r="BF420" i="12"/>
  <c r="AW420" i="12"/>
  <c r="AR420" i="12"/>
  <c r="AS420" i="12" s="1"/>
  <c r="AE420" i="12"/>
  <c r="V420" i="12"/>
  <c r="M420" i="12"/>
  <c r="D420" i="12"/>
  <c r="BF419" i="12"/>
  <c r="AW419" i="12"/>
  <c r="AX419" i="12" s="1"/>
  <c r="AR419" i="12"/>
  <c r="AS419" i="12" s="1"/>
  <c r="AE419" i="12"/>
  <c r="V419" i="12"/>
  <c r="M419" i="12"/>
  <c r="D419" i="12"/>
  <c r="BF418" i="12"/>
  <c r="AW418" i="12"/>
  <c r="AR418" i="12"/>
  <c r="AS418" i="12" s="1"/>
  <c r="AE418" i="12"/>
  <c r="V418" i="12"/>
  <c r="M418" i="12"/>
  <c r="D418" i="12"/>
  <c r="BF417" i="12"/>
  <c r="AW417" i="12"/>
  <c r="AX417" i="12" s="1"/>
  <c r="AR417" i="12"/>
  <c r="AS417" i="12" s="1"/>
  <c r="AE417" i="12"/>
  <c r="V417" i="12"/>
  <c r="M417" i="12"/>
  <c r="D417" i="12"/>
  <c r="BF416" i="12"/>
  <c r="AW416" i="12"/>
  <c r="AX416" i="12" s="1"/>
  <c r="AR416" i="12"/>
  <c r="AS416" i="12" s="1"/>
  <c r="AE416" i="12"/>
  <c r="V416" i="12"/>
  <c r="M416" i="12"/>
  <c r="D416" i="12"/>
  <c r="BF415" i="12"/>
  <c r="AW415" i="12"/>
  <c r="AX415" i="12" s="1"/>
  <c r="AR415" i="12"/>
  <c r="AS415" i="12" s="1"/>
  <c r="AE415" i="12"/>
  <c r="V415" i="12"/>
  <c r="M415" i="12"/>
  <c r="D415" i="12"/>
  <c r="BF414" i="12"/>
  <c r="AW414" i="12"/>
  <c r="AX414" i="12" s="1"/>
  <c r="AR414" i="12"/>
  <c r="AS414" i="12" s="1"/>
  <c r="AE414" i="12"/>
  <c r="V414" i="12"/>
  <c r="M414" i="12"/>
  <c r="D414" i="12"/>
  <c r="BF413" i="12"/>
  <c r="AW413" i="12"/>
  <c r="AX413" i="12" s="1"/>
  <c r="AR413" i="12"/>
  <c r="AS413" i="12" s="1"/>
  <c r="AE413" i="12"/>
  <c r="V413" i="12"/>
  <c r="M413" i="12"/>
  <c r="D413" i="12"/>
  <c r="BF412" i="12"/>
  <c r="AW412" i="12"/>
  <c r="AX412" i="12" s="1"/>
  <c r="AR412" i="12"/>
  <c r="AS412" i="12" s="1"/>
  <c r="AE412" i="12"/>
  <c r="V412" i="12"/>
  <c r="M412" i="12"/>
  <c r="D412" i="12"/>
  <c r="BF411" i="12"/>
  <c r="AW411" i="12"/>
  <c r="AX411" i="12" s="1"/>
  <c r="AR411" i="12"/>
  <c r="AS411" i="12" s="1"/>
  <c r="AE411" i="12"/>
  <c r="V411" i="12"/>
  <c r="M411" i="12"/>
  <c r="D411" i="12"/>
  <c r="BF410" i="12"/>
  <c r="AW410" i="12"/>
  <c r="AX410" i="12" s="1"/>
  <c r="AR410" i="12"/>
  <c r="AS410" i="12" s="1"/>
  <c r="AE410" i="12"/>
  <c r="V410" i="12"/>
  <c r="M410" i="12"/>
  <c r="D410" i="12"/>
  <c r="BF409" i="12"/>
  <c r="AW409" i="12"/>
  <c r="AX409" i="12" s="1"/>
  <c r="AR409" i="12"/>
  <c r="AS409" i="12" s="1"/>
  <c r="AE409" i="12"/>
  <c r="V409" i="12"/>
  <c r="M409" i="12"/>
  <c r="D409" i="12"/>
  <c r="BF408" i="12"/>
  <c r="AW408" i="12"/>
  <c r="AX408" i="12" s="1"/>
  <c r="AR408" i="12"/>
  <c r="AS408" i="12" s="1"/>
  <c r="AE408" i="12"/>
  <c r="V408" i="12"/>
  <c r="M408" i="12"/>
  <c r="D408" i="12"/>
  <c r="BF407" i="12"/>
  <c r="AW407" i="12"/>
  <c r="AX407" i="12" s="1"/>
  <c r="AR407" i="12"/>
  <c r="AS407" i="12" s="1"/>
  <c r="AE407" i="12"/>
  <c r="V407" i="12"/>
  <c r="M407" i="12"/>
  <c r="D407" i="12"/>
  <c r="BF406" i="12"/>
  <c r="AW406" i="12"/>
  <c r="AX406" i="12" s="1"/>
  <c r="AR406" i="12"/>
  <c r="AS406" i="12" s="1"/>
  <c r="AE406" i="12"/>
  <c r="V406" i="12"/>
  <c r="M406" i="12"/>
  <c r="D406" i="12"/>
  <c r="BF405" i="12"/>
  <c r="AW405" i="12"/>
  <c r="AX405" i="12" s="1"/>
  <c r="AR405" i="12"/>
  <c r="AS405" i="12" s="1"/>
  <c r="AE405" i="12"/>
  <c r="V405" i="12"/>
  <c r="M405" i="12"/>
  <c r="D405" i="12"/>
  <c r="BF404" i="12"/>
  <c r="AW404" i="12"/>
  <c r="AX404" i="12" s="1"/>
  <c r="AR404" i="12"/>
  <c r="AS404" i="12" s="1"/>
  <c r="AE404" i="12"/>
  <c r="V404" i="12"/>
  <c r="M404" i="12"/>
  <c r="D404" i="12"/>
  <c r="BF403" i="12"/>
  <c r="AW403" i="12"/>
  <c r="AX403" i="12" s="1"/>
  <c r="AR403" i="12"/>
  <c r="AS403" i="12" s="1"/>
  <c r="AE403" i="12"/>
  <c r="V403" i="12"/>
  <c r="M403" i="12"/>
  <c r="D403" i="12"/>
  <c r="BF402" i="12"/>
  <c r="AW402" i="12"/>
  <c r="AX402" i="12" s="1"/>
  <c r="AR402" i="12"/>
  <c r="AS402" i="12" s="1"/>
  <c r="AE402" i="12"/>
  <c r="V402" i="12"/>
  <c r="M402" i="12"/>
  <c r="D402" i="12"/>
  <c r="BF401" i="12"/>
  <c r="AW401" i="12"/>
  <c r="AX401" i="12" s="1"/>
  <c r="AR401" i="12"/>
  <c r="AS401" i="12" s="1"/>
  <c r="AE401" i="12"/>
  <c r="V401" i="12"/>
  <c r="M401" i="12"/>
  <c r="D401" i="12"/>
  <c r="BF400" i="12"/>
  <c r="AW400" i="12"/>
  <c r="AX400" i="12" s="1"/>
  <c r="AR400" i="12"/>
  <c r="AS400" i="12" s="1"/>
  <c r="AE400" i="12"/>
  <c r="V400" i="12"/>
  <c r="M400" i="12"/>
  <c r="D400" i="12"/>
  <c r="BF399" i="12"/>
  <c r="AW399" i="12"/>
  <c r="AX399" i="12" s="1"/>
  <c r="AR399" i="12"/>
  <c r="AS399" i="12" s="1"/>
  <c r="AE399" i="12"/>
  <c r="V399" i="12"/>
  <c r="M399" i="12"/>
  <c r="D399" i="12"/>
  <c r="BF398" i="12"/>
  <c r="AW398" i="12"/>
  <c r="AX398" i="12" s="1"/>
  <c r="AR398" i="12"/>
  <c r="AS398" i="12" s="1"/>
  <c r="AE398" i="12"/>
  <c r="V398" i="12"/>
  <c r="M398" i="12"/>
  <c r="D398" i="12"/>
  <c r="BF397" i="12"/>
  <c r="AW397" i="12"/>
  <c r="AX397" i="12" s="1"/>
  <c r="AR397" i="12"/>
  <c r="AS397" i="12" s="1"/>
  <c r="AE397" i="12"/>
  <c r="V397" i="12"/>
  <c r="M397" i="12"/>
  <c r="D397" i="12"/>
  <c r="BF396" i="12"/>
  <c r="AW396" i="12"/>
  <c r="AR396" i="12"/>
  <c r="AE396" i="12"/>
  <c r="V396" i="12"/>
  <c r="M396" i="12"/>
  <c r="D396" i="12"/>
  <c r="BM395" i="12"/>
  <c r="BL395" i="12"/>
  <c r="BK395" i="12"/>
  <c r="BJ395" i="12"/>
  <c r="BI395" i="12"/>
  <c r="BH395" i="12"/>
  <c r="BG395" i="12"/>
  <c r="BE395" i="12"/>
  <c r="AT395" i="12"/>
  <c r="AO395" i="12"/>
  <c r="C395" i="12"/>
  <c r="BM394" i="12"/>
  <c r="BL394" i="12"/>
  <c r="BK394" i="12"/>
  <c r="BJ394" i="12"/>
  <c r="BI394" i="12"/>
  <c r="BH394" i="12"/>
  <c r="BG394" i="12"/>
  <c r="BE394" i="12"/>
  <c r="BD394" i="12"/>
  <c r="BC394" i="12"/>
  <c r="BB394" i="12"/>
  <c r="BA394" i="12"/>
  <c r="AZ394" i="12"/>
  <c r="AV394" i="12"/>
  <c r="AU394" i="12"/>
  <c r="AT394" i="12"/>
  <c r="AQ394" i="12"/>
  <c r="AP394" i="12"/>
  <c r="AO394" i="12"/>
  <c r="AN394" i="12"/>
  <c r="AM394" i="12"/>
  <c r="AL394" i="12"/>
  <c r="AK394" i="12"/>
  <c r="AJ394" i="12"/>
  <c r="AI394" i="12"/>
  <c r="AH394" i="12"/>
  <c r="AG394" i="12"/>
  <c r="AF394" i="12"/>
  <c r="AD394" i="12"/>
  <c r="AC394" i="12"/>
  <c r="AB394" i="12"/>
  <c r="AA394" i="12"/>
  <c r="Z394" i="12"/>
  <c r="Y394" i="12"/>
  <c r="X394" i="12"/>
  <c r="W394" i="12"/>
  <c r="U394" i="12"/>
  <c r="T394" i="12"/>
  <c r="S394" i="12"/>
  <c r="R394" i="12"/>
  <c r="Q394" i="12"/>
  <c r="P394" i="12"/>
  <c r="O394" i="12"/>
  <c r="N394" i="12"/>
  <c r="L394" i="12"/>
  <c r="K394" i="12"/>
  <c r="J394" i="12"/>
  <c r="I394" i="12"/>
  <c r="H394" i="12"/>
  <c r="G394" i="12"/>
  <c r="F394" i="12"/>
  <c r="E394" i="12"/>
  <c r="C394" i="12"/>
  <c r="BM393" i="12"/>
  <c r="BL393" i="12"/>
  <c r="BK393" i="12"/>
  <c r="BJ393" i="12"/>
  <c r="BI393" i="12"/>
  <c r="BH393" i="12"/>
  <c r="BG393" i="12"/>
  <c r="BE393" i="12"/>
  <c r="BD393" i="12"/>
  <c r="BC393" i="12"/>
  <c r="BB393" i="12"/>
  <c r="BA393" i="12"/>
  <c r="AZ393" i="12"/>
  <c r="AV393" i="12"/>
  <c r="AU393" i="12"/>
  <c r="AT393" i="12"/>
  <c r="AQ393" i="12"/>
  <c r="AP393" i="12"/>
  <c r="AO393" i="12"/>
  <c r="AN393" i="12"/>
  <c r="AM393" i="12"/>
  <c r="AL393" i="12"/>
  <c r="AK393" i="12"/>
  <c r="AJ393" i="12"/>
  <c r="AI393" i="12"/>
  <c r="AH393" i="12"/>
  <c r="AG393" i="12"/>
  <c r="AF393" i="12"/>
  <c r="AD393" i="12"/>
  <c r="AC393" i="12"/>
  <c r="AB393" i="12"/>
  <c r="AA393" i="12"/>
  <c r="Z393" i="12"/>
  <c r="Y393" i="12"/>
  <c r="X393" i="12"/>
  <c r="W393" i="12"/>
  <c r="U393" i="12"/>
  <c r="T393" i="12"/>
  <c r="S393" i="12"/>
  <c r="R393" i="12"/>
  <c r="Q393" i="12"/>
  <c r="P393" i="12"/>
  <c r="O393" i="12"/>
  <c r="N393" i="12"/>
  <c r="L393" i="12"/>
  <c r="K393" i="12"/>
  <c r="J393" i="12"/>
  <c r="I393" i="12"/>
  <c r="H393" i="12"/>
  <c r="G393" i="12"/>
  <c r="F393" i="12"/>
  <c r="E393" i="12"/>
  <c r="C393" i="12"/>
  <c r="BM392" i="12"/>
  <c r="BL392" i="12"/>
  <c r="BK392" i="12"/>
  <c r="BJ392" i="12"/>
  <c r="BI392" i="12"/>
  <c r="BH392" i="12"/>
  <c r="BG392" i="12"/>
  <c r="BG8" i="12" s="1"/>
  <c r="BE392" i="12"/>
  <c r="BD392" i="12"/>
  <c r="BC392" i="12"/>
  <c r="BB392" i="12"/>
  <c r="BA392" i="12"/>
  <c r="AZ392" i="12"/>
  <c r="AV392" i="12"/>
  <c r="AU392" i="12"/>
  <c r="AT392" i="12"/>
  <c r="AQ392" i="12"/>
  <c r="AP392" i="12"/>
  <c r="AO392" i="12"/>
  <c r="AN392" i="12"/>
  <c r="AM392" i="12"/>
  <c r="AL392" i="12"/>
  <c r="AK392" i="12"/>
  <c r="AJ392" i="12"/>
  <c r="AI392" i="12"/>
  <c r="AH392" i="12"/>
  <c r="AG392" i="12"/>
  <c r="AF392" i="12"/>
  <c r="AD392" i="12"/>
  <c r="AC392" i="12"/>
  <c r="AB392" i="12"/>
  <c r="AA392" i="12"/>
  <c r="Z392" i="12"/>
  <c r="Y392" i="12"/>
  <c r="X392" i="12"/>
  <c r="W392" i="12"/>
  <c r="U392" i="12"/>
  <c r="T392" i="12"/>
  <c r="S392" i="12"/>
  <c r="R392" i="12"/>
  <c r="Q392" i="12"/>
  <c r="P392" i="12"/>
  <c r="O392" i="12"/>
  <c r="N392" i="12"/>
  <c r="L392" i="12"/>
  <c r="K392" i="12"/>
  <c r="J392" i="12"/>
  <c r="I392" i="12"/>
  <c r="H392" i="12"/>
  <c r="G392" i="12"/>
  <c r="F392" i="12"/>
  <c r="E392" i="12"/>
  <c r="C392" i="12"/>
  <c r="BF391" i="12"/>
  <c r="AW391" i="12"/>
  <c r="AX391" i="12" s="1"/>
  <c r="AR391" i="12"/>
  <c r="AS391" i="12" s="1"/>
  <c r="AE391" i="12"/>
  <c r="V391" i="12"/>
  <c r="M391" i="12"/>
  <c r="D391" i="12"/>
  <c r="BF390" i="12"/>
  <c r="AW390" i="12"/>
  <c r="AX390" i="12" s="1"/>
  <c r="AR390" i="12"/>
  <c r="AS390" i="12" s="1"/>
  <c r="AE390" i="12"/>
  <c r="V390" i="12"/>
  <c r="M390" i="12"/>
  <c r="D390" i="12"/>
  <c r="BF389" i="12"/>
  <c r="AW389" i="12"/>
  <c r="AX389" i="12" s="1"/>
  <c r="AR389" i="12"/>
  <c r="AS389" i="12" s="1"/>
  <c r="AE389" i="12"/>
  <c r="V389" i="12"/>
  <c r="M389" i="12"/>
  <c r="D389" i="12"/>
  <c r="BF388" i="12"/>
  <c r="AW388" i="12"/>
  <c r="AR388" i="12"/>
  <c r="AS388" i="12" s="1"/>
  <c r="AE388" i="12"/>
  <c r="V388" i="12"/>
  <c r="M388" i="12"/>
  <c r="D388" i="12"/>
  <c r="BF387" i="12"/>
  <c r="AW387" i="12"/>
  <c r="AX387" i="12" s="1"/>
  <c r="AR387" i="12"/>
  <c r="AS387" i="12" s="1"/>
  <c r="AE387" i="12"/>
  <c r="V387" i="12"/>
  <c r="M387" i="12"/>
  <c r="D387" i="12"/>
  <c r="BF386" i="12"/>
  <c r="AW386" i="12"/>
  <c r="AR386" i="12"/>
  <c r="AS386" i="12" s="1"/>
  <c r="AE386" i="12"/>
  <c r="V386" i="12"/>
  <c r="M386" i="12"/>
  <c r="D386" i="12"/>
  <c r="BF385" i="12"/>
  <c r="AW385" i="12"/>
  <c r="AR385" i="12"/>
  <c r="AS385" i="12" s="1"/>
  <c r="AE385" i="12"/>
  <c r="V385" i="12"/>
  <c r="M385" i="12"/>
  <c r="D385" i="12"/>
  <c r="BF384" i="12"/>
  <c r="AX384" i="12"/>
  <c r="AW384" i="12"/>
  <c r="AR384" i="12"/>
  <c r="AS384" i="12" s="1"/>
  <c r="AE384" i="12"/>
  <c r="V384" i="12"/>
  <c r="M384" i="12"/>
  <c r="D384" i="12"/>
  <c r="BF383" i="12"/>
  <c r="AW383" i="12"/>
  <c r="AX383" i="12" s="1"/>
  <c r="AR383" i="12"/>
  <c r="AS383" i="12" s="1"/>
  <c r="AE383" i="12"/>
  <c r="V383" i="12"/>
  <c r="M383" i="12"/>
  <c r="D383" i="12"/>
  <c r="BF382" i="12"/>
  <c r="AW382" i="12"/>
  <c r="AR382" i="12"/>
  <c r="AS382" i="12" s="1"/>
  <c r="AE382" i="12"/>
  <c r="V382" i="12"/>
  <c r="M382" i="12"/>
  <c r="D382" i="12"/>
  <c r="BF381" i="12"/>
  <c r="AW381" i="12"/>
  <c r="AX381" i="12" s="1"/>
  <c r="AR381" i="12"/>
  <c r="AS381" i="12" s="1"/>
  <c r="AE381" i="12"/>
  <c r="V381" i="12"/>
  <c r="M381" i="12"/>
  <c r="D381" i="12"/>
  <c r="BF380" i="12"/>
  <c r="AW380" i="12"/>
  <c r="AR380" i="12"/>
  <c r="AS380" i="12" s="1"/>
  <c r="AE380" i="12"/>
  <c r="V380" i="12"/>
  <c r="M380" i="12"/>
  <c r="D380" i="12"/>
  <c r="BF379" i="12"/>
  <c r="AW379" i="12"/>
  <c r="AR379" i="12"/>
  <c r="AS379" i="12" s="1"/>
  <c r="AE379" i="12"/>
  <c r="V379" i="12"/>
  <c r="M379" i="12"/>
  <c r="D379" i="12"/>
  <c r="BF378" i="12"/>
  <c r="AW378" i="12"/>
  <c r="AX378" i="12" s="1"/>
  <c r="AR378" i="12"/>
  <c r="AS378" i="12" s="1"/>
  <c r="AE378" i="12"/>
  <c r="V378" i="12"/>
  <c r="M378" i="12"/>
  <c r="D378" i="12"/>
  <c r="BF377" i="12"/>
  <c r="AW377" i="12"/>
  <c r="AX377" i="12" s="1"/>
  <c r="AR377" i="12"/>
  <c r="AS377" i="12" s="1"/>
  <c r="AE377" i="12"/>
  <c r="V377" i="12"/>
  <c r="M377" i="12"/>
  <c r="D377" i="12"/>
  <c r="BF376" i="12"/>
  <c r="AW376" i="12"/>
  <c r="AX376" i="12" s="1"/>
  <c r="AR376" i="12"/>
  <c r="AS376" i="12" s="1"/>
  <c r="AE376" i="12"/>
  <c r="V376" i="12"/>
  <c r="M376" i="12"/>
  <c r="D376" i="12"/>
  <c r="BF375" i="12"/>
  <c r="AW375" i="12"/>
  <c r="AX375" i="12" s="1"/>
  <c r="AR375" i="12"/>
  <c r="AS375" i="12" s="1"/>
  <c r="AE375" i="12"/>
  <c r="V375" i="12"/>
  <c r="M375" i="12"/>
  <c r="D375" i="12"/>
  <c r="BF374" i="12"/>
  <c r="AW374" i="12"/>
  <c r="AX374" i="12" s="1"/>
  <c r="AR374" i="12"/>
  <c r="AS374" i="12" s="1"/>
  <c r="AE374" i="12"/>
  <c r="V374" i="12"/>
  <c r="M374" i="12"/>
  <c r="D374" i="12"/>
  <c r="BF373" i="12"/>
  <c r="AW373" i="12"/>
  <c r="AX373" i="12" s="1"/>
  <c r="AR373" i="12"/>
  <c r="AS373" i="12" s="1"/>
  <c r="AE373" i="12"/>
  <c r="V373" i="12"/>
  <c r="M373" i="12"/>
  <c r="D373" i="12"/>
  <c r="BF372" i="12"/>
  <c r="AW372" i="12"/>
  <c r="AR372" i="12"/>
  <c r="AS372" i="12" s="1"/>
  <c r="AE372" i="12"/>
  <c r="V372" i="12"/>
  <c r="M372" i="12"/>
  <c r="D372" i="12"/>
  <c r="BF371" i="12"/>
  <c r="AW371" i="12"/>
  <c r="AX371" i="12" s="1"/>
  <c r="AR371" i="12"/>
  <c r="AS371" i="12" s="1"/>
  <c r="AE371" i="12"/>
  <c r="V371" i="12"/>
  <c r="M371" i="12"/>
  <c r="D371" i="12"/>
  <c r="BF370" i="12"/>
  <c r="AW370" i="12"/>
  <c r="AR370" i="12"/>
  <c r="AS370" i="12" s="1"/>
  <c r="AE370" i="12"/>
  <c r="V370" i="12"/>
  <c r="M370" i="12"/>
  <c r="D370" i="12"/>
  <c r="BF369" i="12"/>
  <c r="AW369" i="12"/>
  <c r="AR369" i="12"/>
  <c r="AS369" i="12" s="1"/>
  <c r="AE369" i="12"/>
  <c r="V369" i="12"/>
  <c r="M369" i="12"/>
  <c r="D369" i="12"/>
  <c r="BF368" i="12"/>
  <c r="AW368" i="12"/>
  <c r="AX368" i="12" s="1"/>
  <c r="AR368" i="12"/>
  <c r="AS368" i="12" s="1"/>
  <c r="AE368" i="12"/>
  <c r="V368" i="12"/>
  <c r="M368" i="12"/>
  <c r="D368" i="12"/>
  <c r="BF367" i="12"/>
  <c r="AW367" i="12"/>
  <c r="AX367" i="12" s="1"/>
  <c r="AR367" i="12"/>
  <c r="AS367" i="12" s="1"/>
  <c r="AE367" i="12"/>
  <c r="V367" i="12"/>
  <c r="M367" i="12"/>
  <c r="D367" i="12"/>
  <c r="BF366" i="12"/>
  <c r="AW366" i="12"/>
  <c r="AR366" i="12"/>
  <c r="AS366" i="12" s="1"/>
  <c r="AE366" i="12"/>
  <c r="V366" i="12"/>
  <c r="M366" i="12"/>
  <c r="D366" i="12"/>
  <c r="BF365" i="12"/>
  <c r="AW365" i="12"/>
  <c r="AX365" i="12" s="1"/>
  <c r="AR365" i="12"/>
  <c r="AS365" i="12" s="1"/>
  <c r="AE365" i="12"/>
  <c r="V365" i="12"/>
  <c r="M365" i="12"/>
  <c r="D365" i="12"/>
  <c r="BF364" i="12"/>
  <c r="AW364" i="12"/>
  <c r="AR364" i="12"/>
  <c r="AS364" i="12" s="1"/>
  <c r="AE364" i="12"/>
  <c r="V364" i="12"/>
  <c r="M364" i="12"/>
  <c r="D364" i="12"/>
  <c r="BF363" i="12"/>
  <c r="AW363" i="12"/>
  <c r="AR363" i="12"/>
  <c r="AS363" i="12" s="1"/>
  <c r="AE363" i="12"/>
  <c r="V363" i="12"/>
  <c r="M363" i="12"/>
  <c r="D363" i="12"/>
  <c r="BF362" i="12"/>
  <c r="AW362" i="12"/>
  <c r="AX362" i="12" s="1"/>
  <c r="AR362" i="12"/>
  <c r="AE362" i="12"/>
  <c r="V362" i="12"/>
  <c r="M362" i="12"/>
  <c r="D362" i="12"/>
  <c r="BM361" i="12"/>
  <c r="BL361" i="12"/>
  <c r="BK361" i="12"/>
  <c r="BJ361" i="12"/>
  <c r="BI361" i="12"/>
  <c r="BH361" i="12"/>
  <c r="BG361" i="12"/>
  <c r="BE361" i="12"/>
  <c r="AT361" i="12"/>
  <c r="AO361" i="12"/>
  <c r="C361" i="12"/>
  <c r="BM360" i="12"/>
  <c r="BL360" i="12"/>
  <c r="BK360" i="12"/>
  <c r="BJ360" i="12"/>
  <c r="BI360" i="12"/>
  <c r="BH360" i="12"/>
  <c r="BG360" i="12"/>
  <c r="BE360" i="12"/>
  <c r="BD360" i="12"/>
  <c r="BC360" i="12"/>
  <c r="BB360" i="12"/>
  <c r="BA360" i="12"/>
  <c r="AZ360" i="12"/>
  <c r="AV360" i="12"/>
  <c r="AU360" i="12"/>
  <c r="AT360" i="12"/>
  <c r="AQ360" i="12"/>
  <c r="AP360" i="12"/>
  <c r="AO360" i="12"/>
  <c r="AN360" i="12"/>
  <c r="AM360" i="12"/>
  <c r="AL360" i="12"/>
  <c r="AK360" i="12"/>
  <c r="AJ360" i="12"/>
  <c r="AI360" i="12"/>
  <c r="AH360" i="12"/>
  <c r="AG360" i="12"/>
  <c r="AF360" i="12"/>
  <c r="AD360" i="12"/>
  <c r="AC360" i="12"/>
  <c r="AB360" i="12"/>
  <c r="AA360" i="12"/>
  <c r="Z360" i="12"/>
  <c r="Y360" i="12"/>
  <c r="X360" i="12"/>
  <c r="W360" i="12"/>
  <c r="U360" i="12"/>
  <c r="T360" i="12"/>
  <c r="S360" i="12"/>
  <c r="R360" i="12"/>
  <c r="Q360" i="12"/>
  <c r="P360" i="12"/>
  <c r="O360" i="12"/>
  <c r="N360" i="12"/>
  <c r="L360" i="12"/>
  <c r="K360" i="12"/>
  <c r="J360" i="12"/>
  <c r="I360" i="12"/>
  <c r="H360" i="12"/>
  <c r="G360" i="12"/>
  <c r="F360" i="12"/>
  <c r="E360" i="12"/>
  <c r="C360" i="12"/>
  <c r="BM359" i="12"/>
  <c r="BL359" i="12"/>
  <c r="BK359" i="12"/>
  <c r="BJ359" i="12"/>
  <c r="BI359" i="12"/>
  <c r="BH359" i="12"/>
  <c r="BG359" i="12"/>
  <c r="BE359" i="12"/>
  <c r="BD359" i="12"/>
  <c r="BC359" i="12"/>
  <c r="BB359" i="12"/>
  <c r="BA359" i="12"/>
  <c r="AZ359" i="12"/>
  <c r="AV359" i="12"/>
  <c r="AU359" i="12"/>
  <c r="AT359" i="12"/>
  <c r="AQ359" i="12"/>
  <c r="AP359" i="12"/>
  <c r="AO359" i="12"/>
  <c r="AN359" i="12"/>
  <c r="AM359" i="12"/>
  <c r="AL359" i="12"/>
  <c r="AK359" i="12"/>
  <c r="AJ359" i="12"/>
  <c r="AI359" i="12"/>
  <c r="AH359" i="12"/>
  <c r="AG359" i="12"/>
  <c r="AF359" i="12"/>
  <c r="AD359" i="12"/>
  <c r="AC359" i="12"/>
  <c r="AB359" i="12"/>
  <c r="AA359" i="12"/>
  <c r="Z359" i="12"/>
  <c r="Y359" i="12"/>
  <c r="X359" i="12"/>
  <c r="W359" i="12"/>
  <c r="U359" i="12"/>
  <c r="T359" i="12"/>
  <c r="S359" i="12"/>
  <c r="R359" i="12"/>
  <c r="Q359" i="12"/>
  <c r="P359" i="12"/>
  <c r="O359" i="12"/>
  <c r="N359" i="12"/>
  <c r="L359" i="12"/>
  <c r="K359" i="12"/>
  <c r="J359" i="12"/>
  <c r="I359" i="12"/>
  <c r="H359" i="12"/>
  <c r="G359" i="12"/>
  <c r="F359" i="12"/>
  <c r="E359" i="12"/>
  <c r="C359" i="12"/>
  <c r="BM358" i="12"/>
  <c r="BL358" i="12"/>
  <c r="BK358" i="12"/>
  <c r="BJ358" i="12"/>
  <c r="BI358" i="12"/>
  <c r="BH358" i="12"/>
  <c r="BG358" i="12"/>
  <c r="BE358" i="12"/>
  <c r="BD358" i="12"/>
  <c r="BC358" i="12"/>
  <c r="BB358" i="12"/>
  <c r="BA358" i="12"/>
  <c r="AZ358" i="12"/>
  <c r="AV358" i="12"/>
  <c r="AU358" i="12"/>
  <c r="AT358" i="12"/>
  <c r="AQ358" i="12"/>
  <c r="AP358" i="12"/>
  <c r="AO358" i="12"/>
  <c r="AN358" i="12"/>
  <c r="AM358" i="12"/>
  <c r="AL358" i="12"/>
  <c r="AK358" i="12"/>
  <c r="AJ358" i="12"/>
  <c r="AI358" i="12"/>
  <c r="AH358" i="12"/>
  <c r="AG358" i="12"/>
  <c r="AF358" i="12"/>
  <c r="AD358" i="12"/>
  <c r="AC358" i="12"/>
  <c r="AB358" i="12"/>
  <c r="AA358" i="12"/>
  <c r="Z358" i="12"/>
  <c r="Y358" i="12"/>
  <c r="X358" i="12"/>
  <c r="W358" i="12"/>
  <c r="U358" i="12"/>
  <c r="T358" i="12"/>
  <c r="S358" i="12"/>
  <c r="R358" i="12"/>
  <c r="Q358" i="12"/>
  <c r="P358" i="12"/>
  <c r="O358" i="12"/>
  <c r="N358" i="12"/>
  <c r="L358" i="12"/>
  <c r="K358" i="12"/>
  <c r="J358" i="12"/>
  <c r="I358" i="12"/>
  <c r="H358" i="12"/>
  <c r="G358" i="12"/>
  <c r="F358" i="12"/>
  <c r="E358" i="12"/>
  <c r="C358" i="12"/>
  <c r="BF357" i="12"/>
  <c r="AW357" i="12"/>
  <c r="AX357" i="12" s="1"/>
  <c r="AR357" i="12"/>
  <c r="AS357" i="12" s="1"/>
  <c r="AE357" i="12"/>
  <c r="V357" i="12"/>
  <c r="M357" i="12"/>
  <c r="D357" i="12"/>
  <c r="BF356" i="12"/>
  <c r="AW356" i="12"/>
  <c r="AX356" i="12" s="1"/>
  <c r="AR356" i="12"/>
  <c r="AS356" i="12" s="1"/>
  <c r="AE356" i="12"/>
  <c r="V356" i="12"/>
  <c r="M356" i="12"/>
  <c r="D356" i="12"/>
  <c r="BF355" i="12"/>
  <c r="AW355" i="12"/>
  <c r="AR355" i="12"/>
  <c r="AS355" i="12" s="1"/>
  <c r="AE355" i="12"/>
  <c r="V355" i="12"/>
  <c r="M355" i="12"/>
  <c r="D355" i="12"/>
  <c r="BF354" i="12"/>
  <c r="AW354" i="12"/>
  <c r="AX354" i="12" s="1"/>
  <c r="AR354" i="12"/>
  <c r="AS354" i="12" s="1"/>
  <c r="AE354" i="12"/>
  <c r="V354" i="12"/>
  <c r="M354" i="12"/>
  <c r="D354" i="12"/>
  <c r="BF353" i="12"/>
  <c r="AW353" i="12"/>
  <c r="AX353" i="12" s="1"/>
  <c r="AR353" i="12"/>
  <c r="AS353" i="12" s="1"/>
  <c r="AE353" i="12"/>
  <c r="V353" i="12"/>
  <c r="M353" i="12"/>
  <c r="D353" i="12"/>
  <c r="BF352" i="12"/>
  <c r="AW352" i="12"/>
  <c r="AX352" i="12" s="1"/>
  <c r="AR352" i="12"/>
  <c r="AS352" i="12" s="1"/>
  <c r="AE352" i="12"/>
  <c r="V352" i="12"/>
  <c r="M352" i="12"/>
  <c r="D352" i="12"/>
  <c r="BF351" i="12"/>
  <c r="AW351" i="12"/>
  <c r="AX351" i="12" s="1"/>
  <c r="AR351" i="12"/>
  <c r="AS351" i="12" s="1"/>
  <c r="AE351" i="12"/>
  <c r="V351" i="12"/>
  <c r="M351" i="12"/>
  <c r="D351" i="12"/>
  <c r="BF350" i="12"/>
  <c r="AW350" i="12"/>
  <c r="AX350" i="12" s="1"/>
  <c r="AR350" i="12"/>
  <c r="AS350" i="12" s="1"/>
  <c r="AE350" i="12"/>
  <c r="V350" i="12"/>
  <c r="M350" i="12"/>
  <c r="D350" i="12"/>
  <c r="BF349" i="12"/>
  <c r="AW349" i="12"/>
  <c r="AX349" i="12" s="1"/>
  <c r="AR349" i="12"/>
  <c r="AS349" i="12" s="1"/>
  <c r="AE349" i="12"/>
  <c r="V349" i="12"/>
  <c r="M349" i="12"/>
  <c r="D349" i="12"/>
  <c r="BF348" i="12"/>
  <c r="AW348" i="12"/>
  <c r="AX348" i="12" s="1"/>
  <c r="AR348" i="12"/>
  <c r="AS348" i="12" s="1"/>
  <c r="AE348" i="12"/>
  <c r="V348" i="12"/>
  <c r="M348" i="12"/>
  <c r="D348" i="12"/>
  <c r="BF347" i="12"/>
  <c r="AW347" i="12"/>
  <c r="AR347" i="12"/>
  <c r="AS347" i="12" s="1"/>
  <c r="AE347" i="12"/>
  <c r="V347" i="12"/>
  <c r="M347" i="12"/>
  <c r="D347" i="12"/>
  <c r="BF346" i="12"/>
  <c r="AW346" i="12"/>
  <c r="AX346" i="12" s="1"/>
  <c r="AR346" i="12"/>
  <c r="AS346" i="12" s="1"/>
  <c r="AE346" i="12"/>
  <c r="V346" i="12"/>
  <c r="M346" i="12"/>
  <c r="D346" i="12"/>
  <c r="BF345" i="12"/>
  <c r="AW345" i="12"/>
  <c r="AX345" i="12" s="1"/>
  <c r="AR345" i="12"/>
  <c r="AS345" i="12" s="1"/>
  <c r="AE345" i="12"/>
  <c r="V345" i="12"/>
  <c r="M345" i="12"/>
  <c r="D345" i="12"/>
  <c r="BF344" i="12"/>
  <c r="AW344" i="12"/>
  <c r="AX344" i="12" s="1"/>
  <c r="AR344" i="12"/>
  <c r="AS344" i="12" s="1"/>
  <c r="AE344" i="12"/>
  <c r="V344" i="12"/>
  <c r="M344" i="12"/>
  <c r="D344" i="12"/>
  <c r="BF343" i="12"/>
  <c r="AW343" i="12"/>
  <c r="AX343" i="12" s="1"/>
  <c r="AR343" i="12"/>
  <c r="AS343" i="12" s="1"/>
  <c r="AE343" i="12"/>
  <c r="V343" i="12"/>
  <c r="M343" i="12"/>
  <c r="D343" i="12"/>
  <c r="BF342" i="12"/>
  <c r="AW342" i="12"/>
  <c r="AX342" i="12" s="1"/>
  <c r="AR342" i="12"/>
  <c r="AS342" i="12" s="1"/>
  <c r="AE342" i="12"/>
  <c r="V342" i="12"/>
  <c r="M342" i="12"/>
  <c r="D342" i="12"/>
  <c r="BF341" i="12"/>
  <c r="AW341" i="12"/>
  <c r="AX341" i="12" s="1"/>
  <c r="AR341" i="12"/>
  <c r="AS341" i="12" s="1"/>
  <c r="AE341" i="12"/>
  <c r="V341" i="12"/>
  <c r="M341" i="12"/>
  <c r="D341" i="12"/>
  <c r="BF340" i="12"/>
  <c r="AW340" i="12"/>
  <c r="AX340" i="12" s="1"/>
  <c r="AR340" i="12"/>
  <c r="AS340" i="12" s="1"/>
  <c r="AE340" i="12"/>
  <c r="V340" i="12"/>
  <c r="M340" i="12"/>
  <c r="D340" i="12"/>
  <c r="BF339" i="12"/>
  <c r="AW339" i="12"/>
  <c r="AX339" i="12" s="1"/>
  <c r="AR339" i="12"/>
  <c r="AS339" i="12" s="1"/>
  <c r="AE339" i="12"/>
  <c r="V339" i="12"/>
  <c r="M339" i="12"/>
  <c r="D339" i="12"/>
  <c r="BF338" i="12"/>
  <c r="AW338" i="12"/>
  <c r="AX338" i="12" s="1"/>
  <c r="AR338" i="12"/>
  <c r="AS338" i="12" s="1"/>
  <c r="AE338" i="12"/>
  <c r="V338" i="12"/>
  <c r="M338" i="12"/>
  <c r="D338" i="12"/>
  <c r="BF337" i="12"/>
  <c r="AW337" i="12"/>
  <c r="AX337" i="12" s="1"/>
  <c r="AR337" i="12"/>
  <c r="AS337" i="12" s="1"/>
  <c r="AE337" i="12"/>
  <c r="V337" i="12"/>
  <c r="M337" i="12"/>
  <c r="D337" i="12"/>
  <c r="BF336" i="12"/>
  <c r="AW336" i="12"/>
  <c r="AX336" i="12" s="1"/>
  <c r="AR336" i="12"/>
  <c r="AS336" i="12" s="1"/>
  <c r="AE336" i="12"/>
  <c r="V336" i="12"/>
  <c r="M336" i="12"/>
  <c r="D336" i="12"/>
  <c r="BF335" i="12"/>
  <c r="AW335" i="12"/>
  <c r="AX335" i="12" s="1"/>
  <c r="AR335" i="12"/>
  <c r="AS335" i="12" s="1"/>
  <c r="AE335" i="12"/>
  <c r="V335" i="12"/>
  <c r="M335" i="12"/>
  <c r="D335" i="12"/>
  <c r="BF334" i="12"/>
  <c r="AW334" i="12"/>
  <c r="AX334" i="12" s="1"/>
  <c r="AR334" i="12"/>
  <c r="AS334" i="12" s="1"/>
  <c r="AE334" i="12"/>
  <c r="V334" i="12"/>
  <c r="M334" i="12"/>
  <c r="D334" i="12"/>
  <c r="BF333" i="12"/>
  <c r="AW333" i="12"/>
  <c r="AR333" i="12"/>
  <c r="AS333" i="12" s="1"/>
  <c r="AE333" i="12"/>
  <c r="V333" i="12"/>
  <c r="M333" i="12"/>
  <c r="D333" i="12"/>
  <c r="BF332" i="12"/>
  <c r="AW332" i="12"/>
  <c r="AX332" i="12" s="1"/>
  <c r="AR332" i="12"/>
  <c r="AS332" i="12" s="1"/>
  <c r="AE332" i="12"/>
  <c r="V332" i="12"/>
  <c r="M332" i="12"/>
  <c r="D332" i="12"/>
  <c r="BF331" i="12"/>
  <c r="AW331" i="12"/>
  <c r="AX331" i="12" s="1"/>
  <c r="AR331" i="12"/>
  <c r="AS331" i="12" s="1"/>
  <c r="AE331" i="12"/>
  <c r="V331" i="12"/>
  <c r="M331" i="12"/>
  <c r="D331" i="12"/>
  <c r="BF330" i="12"/>
  <c r="AW330" i="12"/>
  <c r="AX330" i="12" s="1"/>
  <c r="AR330" i="12"/>
  <c r="AS330" i="12" s="1"/>
  <c r="AE330" i="12"/>
  <c r="V330" i="12"/>
  <c r="M330" i="12"/>
  <c r="D330" i="12"/>
  <c r="BF329" i="12"/>
  <c r="AW329" i="12"/>
  <c r="AX329" i="12" s="1"/>
  <c r="AR329" i="12"/>
  <c r="AS329" i="12" s="1"/>
  <c r="AE329" i="12"/>
  <c r="V329" i="12"/>
  <c r="M329" i="12"/>
  <c r="D329" i="12"/>
  <c r="BF328" i="12"/>
  <c r="AW328" i="12"/>
  <c r="AX328" i="12" s="1"/>
  <c r="AR328" i="12"/>
  <c r="AS328" i="12" s="1"/>
  <c r="AE328" i="12"/>
  <c r="V328" i="12"/>
  <c r="M328" i="12"/>
  <c r="D328" i="12"/>
  <c r="BF327" i="12"/>
  <c r="AW327" i="12"/>
  <c r="AX327" i="12" s="1"/>
  <c r="AR327" i="12"/>
  <c r="AS327" i="12" s="1"/>
  <c r="AE327" i="12"/>
  <c r="V327" i="12"/>
  <c r="M327" i="12"/>
  <c r="D327" i="12"/>
  <c r="BM326" i="12"/>
  <c r="BL326" i="12"/>
  <c r="BK326" i="12"/>
  <c r="BJ326" i="12"/>
  <c r="BI326" i="12"/>
  <c r="BH326" i="12"/>
  <c r="BG326" i="12"/>
  <c r="BE326" i="12"/>
  <c r="AT326" i="12"/>
  <c r="AO326" i="12"/>
  <c r="C326" i="12"/>
  <c r="BM325" i="12"/>
  <c r="BL325" i="12"/>
  <c r="BK325" i="12"/>
  <c r="BJ325" i="12"/>
  <c r="BI325" i="12"/>
  <c r="BH325" i="12"/>
  <c r="BG325" i="12"/>
  <c r="BE325" i="12"/>
  <c r="BD325" i="12"/>
  <c r="BC325" i="12"/>
  <c r="BB325" i="12"/>
  <c r="BA325" i="12"/>
  <c r="AZ325" i="12"/>
  <c r="AV325" i="12"/>
  <c r="AU325" i="12"/>
  <c r="AT325" i="12"/>
  <c r="AQ325" i="12"/>
  <c r="AP325" i="12"/>
  <c r="AO325" i="12"/>
  <c r="AN325" i="12"/>
  <c r="AM325" i="12"/>
  <c r="AL325" i="12"/>
  <c r="AK325" i="12"/>
  <c r="AJ325" i="12"/>
  <c r="AI325" i="12"/>
  <c r="AH325" i="12"/>
  <c r="AG325" i="12"/>
  <c r="AF325" i="12"/>
  <c r="AD325" i="12"/>
  <c r="AC325" i="12"/>
  <c r="AB325" i="12"/>
  <c r="AA325" i="12"/>
  <c r="Z325" i="12"/>
  <c r="Y325" i="12"/>
  <c r="X325" i="12"/>
  <c r="W325" i="12"/>
  <c r="U325" i="12"/>
  <c r="T325" i="12"/>
  <c r="S325" i="12"/>
  <c r="R325" i="12"/>
  <c r="Q325" i="12"/>
  <c r="P325" i="12"/>
  <c r="O325" i="12"/>
  <c r="N325" i="12"/>
  <c r="L325" i="12"/>
  <c r="K325" i="12"/>
  <c r="J325" i="12"/>
  <c r="I325" i="12"/>
  <c r="H325" i="12"/>
  <c r="G325" i="12"/>
  <c r="F325" i="12"/>
  <c r="E325" i="12"/>
  <c r="C325" i="12"/>
  <c r="BM324" i="12"/>
  <c r="BL324" i="12"/>
  <c r="BK324" i="12"/>
  <c r="BJ324" i="12"/>
  <c r="BI324" i="12"/>
  <c r="BH324" i="12"/>
  <c r="BG324" i="12"/>
  <c r="BE324" i="12"/>
  <c r="BD324" i="12"/>
  <c r="BC324" i="12"/>
  <c r="BB324" i="12"/>
  <c r="BA324" i="12"/>
  <c r="AZ324" i="12"/>
  <c r="AV324" i="12"/>
  <c r="AU324" i="12"/>
  <c r="AT324" i="12"/>
  <c r="AQ324" i="12"/>
  <c r="AP324" i="12"/>
  <c r="AO324" i="12"/>
  <c r="AN324" i="12"/>
  <c r="AM324" i="12"/>
  <c r="AL324" i="12"/>
  <c r="AK324" i="12"/>
  <c r="AJ324" i="12"/>
  <c r="AI324" i="12"/>
  <c r="AH324" i="12"/>
  <c r="AG324" i="12"/>
  <c r="AF324" i="12"/>
  <c r="AD324" i="12"/>
  <c r="AC324" i="12"/>
  <c r="AB324" i="12"/>
  <c r="AA324" i="12"/>
  <c r="Z324" i="12"/>
  <c r="Y324" i="12"/>
  <c r="X324" i="12"/>
  <c r="W324" i="12"/>
  <c r="U324" i="12"/>
  <c r="T324" i="12"/>
  <c r="S324" i="12"/>
  <c r="R324" i="12"/>
  <c r="Q324" i="12"/>
  <c r="P324" i="12"/>
  <c r="O324" i="12"/>
  <c r="N324" i="12"/>
  <c r="L324" i="12"/>
  <c r="K324" i="12"/>
  <c r="J324" i="12"/>
  <c r="I324" i="12"/>
  <c r="H324" i="12"/>
  <c r="G324" i="12"/>
  <c r="F324" i="12"/>
  <c r="E324" i="12"/>
  <c r="C324" i="12"/>
  <c r="BM323" i="12"/>
  <c r="BL323" i="12"/>
  <c r="BK323" i="12"/>
  <c r="BJ323" i="12"/>
  <c r="BI323" i="12"/>
  <c r="BH323" i="12"/>
  <c r="BG323" i="12"/>
  <c r="BE323" i="12"/>
  <c r="BD323" i="12"/>
  <c r="BC323" i="12"/>
  <c r="BB323" i="12"/>
  <c r="BA323" i="12"/>
  <c r="AZ323" i="12"/>
  <c r="AV323" i="12"/>
  <c r="AU323" i="12"/>
  <c r="AT323" i="12"/>
  <c r="AQ323" i="12"/>
  <c r="AP323" i="12"/>
  <c r="AO323" i="12"/>
  <c r="AN323" i="12"/>
  <c r="AM323" i="12"/>
  <c r="AL323" i="12"/>
  <c r="AK323" i="12"/>
  <c r="AJ323" i="12"/>
  <c r="AI323" i="12"/>
  <c r="AH323" i="12"/>
  <c r="AG323" i="12"/>
  <c r="AF323" i="12"/>
  <c r="AD323" i="12"/>
  <c r="AC323" i="12"/>
  <c r="AB323" i="12"/>
  <c r="AA323" i="12"/>
  <c r="Z323" i="12"/>
  <c r="Y323" i="12"/>
  <c r="X323" i="12"/>
  <c r="W323" i="12"/>
  <c r="U323" i="12"/>
  <c r="T323" i="12"/>
  <c r="S323" i="12"/>
  <c r="R323" i="12"/>
  <c r="Q323" i="12"/>
  <c r="P323" i="12"/>
  <c r="O323" i="12"/>
  <c r="N323" i="12"/>
  <c r="L323" i="12"/>
  <c r="K323" i="12"/>
  <c r="J323" i="12"/>
  <c r="I323" i="12"/>
  <c r="H323" i="12"/>
  <c r="G323" i="12"/>
  <c r="F323" i="12"/>
  <c r="E323" i="12"/>
  <c r="C323" i="12"/>
  <c r="BF322" i="12"/>
  <c r="AW322" i="12"/>
  <c r="AX322" i="12" s="1"/>
  <c r="AR322" i="12"/>
  <c r="AS322" i="12" s="1"/>
  <c r="AE322" i="12"/>
  <c r="V322" i="12"/>
  <c r="M322" i="12"/>
  <c r="D322" i="12"/>
  <c r="BF321" i="12"/>
  <c r="AW321" i="12"/>
  <c r="AR321" i="12"/>
  <c r="AS321" i="12" s="1"/>
  <c r="AE321" i="12"/>
  <c r="V321" i="12"/>
  <c r="M321" i="12"/>
  <c r="D321" i="12"/>
  <c r="BF320" i="12"/>
  <c r="AW320" i="12"/>
  <c r="AX320" i="12" s="1"/>
  <c r="AR320" i="12"/>
  <c r="AS320" i="12" s="1"/>
  <c r="AE320" i="12"/>
  <c r="V320" i="12"/>
  <c r="M320" i="12"/>
  <c r="D320" i="12"/>
  <c r="BF319" i="12"/>
  <c r="AW319" i="12"/>
  <c r="AX319" i="12" s="1"/>
  <c r="AR319" i="12"/>
  <c r="AS319" i="12" s="1"/>
  <c r="AE319" i="12"/>
  <c r="V319" i="12"/>
  <c r="M319" i="12"/>
  <c r="D319" i="12"/>
  <c r="BF318" i="12"/>
  <c r="AW318" i="12"/>
  <c r="AX318" i="12" s="1"/>
  <c r="AR318" i="12"/>
  <c r="AS318" i="12" s="1"/>
  <c r="AE318" i="12"/>
  <c r="V318" i="12"/>
  <c r="M318" i="12"/>
  <c r="D318" i="12"/>
  <c r="BF317" i="12"/>
  <c r="AW317" i="12"/>
  <c r="AX317" i="12" s="1"/>
  <c r="AR317" i="12"/>
  <c r="AS317" i="12" s="1"/>
  <c r="AE317" i="12"/>
  <c r="V317" i="12"/>
  <c r="M317" i="12"/>
  <c r="D317" i="12"/>
  <c r="BF316" i="12"/>
  <c r="AW316" i="12"/>
  <c r="AX316" i="12" s="1"/>
  <c r="AR316" i="12"/>
  <c r="AS316" i="12" s="1"/>
  <c r="AY316" i="12" s="1"/>
  <c r="AE316" i="12"/>
  <c r="V316" i="12"/>
  <c r="M316" i="12"/>
  <c r="D316" i="12"/>
  <c r="BF315" i="12"/>
  <c r="AW315" i="12"/>
  <c r="AX315" i="12" s="1"/>
  <c r="AR315" i="12"/>
  <c r="AS315" i="12" s="1"/>
  <c r="AE315" i="12"/>
  <c r="V315" i="12"/>
  <c r="M315" i="12"/>
  <c r="D315" i="12"/>
  <c r="BF314" i="12"/>
  <c r="AW314" i="12"/>
  <c r="AX314" i="12" s="1"/>
  <c r="AR314" i="12"/>
  <c r="AS314" i="12" s="1"/>
  <c r="AE314" i="12"/>
  <c r="V314" i="12"/>
  <c r="M314" i="12"/>
  <c r="D314" i="12"/>
  <c r="BF313" i="12"/>
  <c r="AW313" i="12"/>
  <c r="AX313" i="12" s="1"/>
  <c r="AR313" i="12"/>
  <c r="AS313" i="12" s="1"/>
  <c r="AE313" i="12"/>
  <c r="V313" i="12"/>
  <c r="M313" i="12"/>
  <c r="D313" i="12"/>
  <c r="BF312" i="12"/>
  <c r="AW312" i="12"/>
  <c r="AX312" i="12" s="1"/>
  <c r="AR312" i="12"/>
  <c r="AS312" i="12" s="1"/>
  <c r="AE312" i="12"/>
  <c r="V312" i="12"/>
  <c r="M312" i="12"/>
  <c r="D312" i="12"/>
  <c r="BF311" i="12"/>
  <c r="AW311" i="12"/>
  <c r="AS311" i="12"/>
  <c r="AR311" i="12"/>
  <c r="AE311" i="12"/>
  <c r="V311" i="12"/>
  <c r="M311" i="12"/>
  <c r="D311" i="12"/>
  <c r="BF310" i="12"/>
  <c r="AW310" i="12"/>
  <c r="AX310" i="12" s="1"/>
  <c r="AR310" i="12"/>
  <c r="AS310" i="12" s="1"/>
  <c r="AE310" i="12"/>
  <c r="V310" i="12"/>
  <c r="M310" i="12"/>
  <c r="D310" i="12"/>
  <c r="BF309" i="12"/>
  <c r="AW309" i="12"/>
  <c r="AR309" i="12"/>
  <c r="AS309" i="12" s="1"/>
  <c r="AE309" i="12"/>
  <c r="V309" i="12"/>
  <c r="M309" i="12"/>
  <c r="D309" i="12"/>
  <c r="BF308" i="12"/>
  <c r="AW308" i="12"/>
  <c r="AX308" i="12" s="1"/>
  <c r="AR308" i="12"/>
  <c r="AS308" i="12" s="1"/>
  <c r="AE308" i="12"/>
  <c r="V308" i="12"/>
  <c r="M308" i="12"/>
  <c r="D308" i="12"/>
  <c r="BF307" i="12"/>
  <c r="AW307" i="12"/>
  <c r="AX307" i="12" s="1"/>
  <c r="AR307" i="12"/>
  <c r="AS307" i="12" s="1"/>
  <c r="AE307" i="12"/>
  <c r="V307" i="12"/>
  <c r="M307" i="12"/>
  <c r="D307" i="12"/>
  <c r="BF306" i="12"/>
  <c r="AW306" i="12"/>
  <c r="AR306" i="12"/>
  <c r="AS306" i="12" s="1"/>
  <c r="AE306" i="12"/>
  <c r="V306" i="12"/>
  <c r="M306" i="12"/>
  <c r="D306" i="12"/>
  <c r="BF305" i="12"/>
  <c r="AW305" i="12"/>
  <c r="AR305" i="12"/>
  <c r="AS305" i="12" s="1"/>
  <c r="AE305" i="12"/>
  <c r="V305" i="12"/>
  <c r="M305" i="12"/>
  <c r="D305" i="12"/>
  <c r="BF304" i="12"/>
  <c r="AW304" i="12"/>
  <c r="AX304" i="12" s="1"/>
  <c r="AR304" i="12"/>
  <c r="AS304" i="12" s="1"/>
  <c r="AE304" i="12"/>
  <c r="V304" i="12"/>
  <c r="M304" i="12"/>
  <c r="D304" i="12"/>
  <c r="BF303" i="12"/>
  <c r="AW303" i="12"/>
  <c r="AX303" i="12" s="1"/>
  <c r="AR303" i="12"/>
  <c r="AS303" i="12" s="1"/>
  <c r="AE303" i="12"/>
  <c r="V303" i="12"/>
  <c r="M303" i="12"/>
  <c r="D303" i="12"/>
  <c r="BF302" i="12"/>
  <c r="AW302" i="12"/>
  <c r="AR302" i="12"/>
  <c r="AS302" i="12" s="1"/>
  <c r="AE302" i="12"/>
  <c r="V302" i="12"/>
  <c r="M302" i="12"/>
  <c r="D302" i="12"/>
  <c r="BF301" i="12"/>
  <c r="AW301" i="12"/>
  <c r="AX301" i="12" s="1"/>
  <c r="AR301" i="12"/>
  <c r="AS301" i="12" s="1"/>
  <c r="AE301" i="12"/>
  <c r="V301" i="12"/>
  <c r="M301" i="12"/>
  <c r="D301" i="12"/>
  <c r="BF300" i="12"/>
  <c r="AW300" i="12"/>
  <c r="AR300" i="12"/>
  <c r="AS300" i="12" s="1"/>
  <c r="AE300" i="12"/>
  <c r="V300" i="12"/>
  <c r="M300" i="12"/>
  <c r="D300" i="12"/>
  <c r="BF299" i="12"/>
  <c r="AW299" i="12"/>
  <c r="AX299" i="12" s="1"/>
  <c r="AR299" i="12"/>
  <c r="AS299" i="12" s="1"/>
  <c r="AE299" i="12"/>
  <c r="V299" i="12"/>
  <c r="M299" i="12"/>
  <c r="D299" i="12"/>
  <c r="BF298" i="12"/>
  <c r="AW298" i="12"/>
  <c r="AR298" i="12"/>
  <c r="AS298" i="12" s="1"/>
  <c r="AE298" i="12"/>
  <c r="V298" i="12"/>
  <c r="M298" i="12"/>
  <c r="D298" i="12"/>
  <c r="BF297" i="12"/>
  <c r="AW297" i="12"/>
  <c r="AX297" i="12" s="1"/>
  <c r="AR297" i="12"/>
  <c r="AS297" i="12" s="1"/>
  <c r="AY297" i="12" s="1"/>
  <c r="AE297" i="12"/>
  <c r="V297" i="12"/>
  <c r="M297" i="12"/>
  <c r="D297" i="12"/>
  <c r="BF296" i="12"/>
  <c r="AW296" i="12"/>
  <c r="AR296" i="12"/>
  <c r="AS296" i="12" s="1"/>
  <c r="AE296" i="12"/>
  <c r="V296" i="12"/>
  <c r="M296" i="12"/>
  <c r="D296" i="12"/>
  <c r="BF295" i="12"/>
  <c r="AW295" i="12"/>
  <c r="AX295" i="12" s="1"/>
  <c r="AR295" i="12"/>
  <c r="AS295" i="12" s="1"/>
  <c r="AE295" i="12"/>
  <c r="V295" i="12"/>
  <c r="M295" i="12"/>
  <c r="D295" i="12"/>
  <c r="BF294" i="12"/>
  <c r="AW294" i="12"/>
  <c r="AR294" i="12"/>
  <c r="AS294" i="12" s="1"/>
  <c r="AE294" i="12"/>
  <c r="V294" i="12"/>
  <c r="M294" i="12"/>
  <c r="D294" i="12"/>
  <c r="BF293" i="12"/>
  <c r="AW293" i="12"/>
  <c r="AX293" i="12" s="1"/>
  <c r="AR293" i="12"/>
  <c r="AS293" i="12" s="1"/>
  <c r="AE293" i="12"/>
  <c r="V293" i="12"/>
  <c r="M293" i="12"/>
  <c r="D293" i="12"/>
  <c r="BM292" i="12"/>
  <c r="BL292" i="12"/>
  <c r="BK292" i="12"/>
  <c r="BJ292" i="12"/>
  <c r="BI292" i="12"/>
  <c r="BH292" i="12"/>
  <c r="BG292" i="12"/>
  <c r="BE292" i="12"/>
  <c r="AT292" i="12"/>
  <c r="AO292" i="12"/>
  <c r="C292" i="12"/>
  <c r="BM291" i="12"/>
  <c r="BL291" i="12"/>
  <c r="BK291" i="12"/>
  <c r="BJ291" i="12"/>
  <c r="BI291" i="12"/>
  <c r="BH291" i="12"/>
  <c r="BG291" i="12"/>
  <c r="BE291" i="12"/>
  <c r="BD291" i="12"/>
  <c r="BC291" i="12"/>
  <c r="BB291" i="12"/>
  <c r="BA291" i="12"/>
  <c r="AZ291" i="12"/>
  <c r="AV291" i="12"/>
  <c r="AU291" i="12"/>
  <c r="AT291" i="12"/>
  <c r="AQ291" i="12"/>
  <c r="AP291" i="12"/>
  <c r="AO291" i="12"/>
  <c r="AN291" i="12"/>
  <c r="AM291" i="12"/>
  <c r="AL291" i="12"/>
  <c r="AK291" i="12"/>
  <c r="AJ291" i="12"/>
  <c r="AI291" i="12"/>
  <c r="AH291" i="12"/>
  <c r="AG291" i="12"/>
  <c r="AF291" i="12"/>
  <c r="AD291" i="12"/>
  <c r="AC291" i="12"/>
  <c r="AB291" i="12"/>
  <c r="AA291" i="12"/>
  <c r="Z291" i="12"/>
  <c r="Y291" i="12"/>
  <c r="X291" i="12"/>
  <c r="W291" i="12"/>
  <c r="U291" i="12"/>
  <c r="T291" i="12"/>
  <c r="S291" i="12"/>
  <c r="R291" i="12"/>
  <c r="Q291" i="12"/>
  <c r="P291" i="12"/>
  <c r="O291" i="12"/>
  <c r="N291" i="12"/>
  <c r="L291" i="12"/>
  <c r="K291" i="12"/>
  <c r="J291" i="12"/>
  <c r="I291" i="12"/>
  <c r="H291" i="12"/>
  <c r="G291" i="12"/>
  <c r="F291" i="12"/>
  <c r="E291" i="12"/>
  <c r="C291" i="12"/>
  <c r="BM290" i="12"/>
  <c r="BL290" i="12"/>
  <c r="BK290" i="12"/>
  <c r="BJ290" i="12"/>
  <c r="BI290" i="12"/>
  <c r="BH290" i="12"/>
  <c r="BG290" i="12"/>
  <c r="BE290" i="12"/>
  <c r="BD290" i="12"/>
  <c r="BC290" i="12"/>
  <c r="BB290" i="12"/>
  <c r="BA290" i="12"/>
  <c r="AZ290" i="12"/>
  <c r="AV290" i="12"/>
  <c r="AU290" i="12"/>
  <c r="AT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AF290" i="12"/>
  <c r="AD290" i="12"/>
  <c r="AC290" i="12"/>
  <c r="AB290" i="12"/>
  <c r="AA290" i="12"/>
  <c r="Z290" i="12"/>
  <c r="Y290" i="12"/>
  <c r="X290" i="12"/>
  <c r="W290" i="12"/>
  <c r="U290" i="12"/>
  <c r="T290" i="12"/>
  <c r="S290" i="12"/>
  <c r="R290" i="12"/>
  <c r="Q290" i="12"/>
  <c r="P290" i="12"/>
  <c r="O290" i="12"/>
  <c r="N290" i="12"/>
  <c r="L290" i="12"/>
  <c r="K290" i="12"/>
  <c r="J290" i="12"/>
  <c r="I290" i="12"/>
  <c r="H290" i="12"/>
  <c r="G290" i="12"/>
  <c r="F290" i="12"/>
  <c r="E290" i="12"/>
  <c r="C290" i="12"/>
  <c r="BM289" i="12"/>
  <c r="BL289" i="12"/>
  <c r="BK289" i="12"/>
  <c r="BJ289" i="12"/>
  <c r="BI289" i="12"/>
  <c r="BH289" i="12"/>
  <c r="BG289" i="12"/>
  <c r="BE289" i="12"/>
  <c r="BD289" i="12"/>
  <c r="BC289" i="12"/>
  <c r="BB289" i="12"/>
  <c r="BA289" i="12"/>
  <c r="AZ289" i="12"/>
  <c r="AV289" i="12"/>
  <c r="AU289" i="12"/>
  <c r="AT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AF289" i="12"/>
  <c r="AD289" i="12"/>
  <c r="AC289" i="12"/>
  <c r="AB289" i="12"/>
  <c r="AA289" i="12"/>
  <c r="Z289" i="12"/>
  <c r="Y289" i="12"/>
  <c r="X289" i="12"/>
  <c r="W289" i="12"/>
  <c r="U289" i="12"/>
  <c r="T289" i="12"/>
  <c r="S289" i="12"/>
  <c r="R289" i="12"/>
  <c r="Q289" i="12"/>
  <c r="P289" i="12"/>
  <c r="O289" i="12"/>
  <c r="N289" i="12"/>
  <c r="L289" i="12"/>
  <c r="K289" i="12"/>
  <c r="J289" i="12"/>
  <c r="I289" i="12"/>
  <c r="H289" i="12"/>
  <c r="G289" i="12"/>
  <c r="F289" i="12"/>
  <c r="E289" i="12"/>
  <c r="C289" i="12"/>
  <c r="BF288" i="12"/>
  <c r="AW288" i="12"/>
  <c r="AX288" i="12" s="1"/>
  <c r="AR288" i="12"/>
  <c r="AS288" i="12" s="1"/>
  <c r="AE288" i="12"/>
  <c r="V288" i="12"/>
  <c r="M288" i="12"/>
  <c r="D288" i="12"/>
  <c r="BF287" i="12"/>
  <c r="AW287" i="12"/>
  <c r="AR287" i="12"/>
  <c r="AS287" i="12" s="1"/>
  <c r="AE287" i="12"/>
  <c r="V287" i="12"/>
  <c r="M287" i="12"/>
  <c r="D287" i="12"/>
  <c r="BF286" i="12"/>
  <c r="AW286" i="12"/>
  <c r="AX286" i="12" s="1"/>
  <c r="AR286" i="12"/>
  <c r="AS286" i="12" s="1"/>
  <c r="AE286" i="12"/>
  <c r="V286" i="12"/>
  <c r="M286" i="12"/>
  <c r="D286" i="12"/>
  <c r="BF285" i="12"/>
  <c r="AW285" i="12"/>
  <c r="AR285" i="12"/>
  <c r="AS285" i="12" s="1"/>
  <c r="AE285" i="12"/>
  <c r="V285" i="12"/>
  <c r="M285" i="12"/>
  <c r="D285" i="12"/>
  <c r="BF284" i="12"/>
  <c r="AW284" i="12"/>
  <c r="AR284" i="12"/>
  <c r="AS284" i="12" s="1"/>
  <c r="AE284" i="12"/>
  <c r="V284" i="12"/>
  <c r="M284" i="12"/>
  <c r="D284" i="12"/>
  <c r="BF283" i="12"/>
  <c r="AW283" i="12"/>
  <c r="AR283" i="12"/>
  <c r="AS283" i="12" s="1"/>
  <c r="AE283" i="12"/>
  <c r="V283" i="12"/>
  <c r="M283" i="12"/>
  <c r="D283" i="12"/>
  <c r="BF282" i="12"/>
  <c r="AW282" i="12"/>
  <c r="AX282" i="12" s="1"/>
  <c r="AR282" i="12"/>
  <c r="AS282" i="12" s="1"/>
  <c r="AE282" i="12"/>
  <c r="V282" i="12"/>
  <c r="M282" i="12"/>
  <c r="D282" i="12"/>
  <c r="BF281" i="12"/>
  <c r="AW281" i="12"/>
  <c r="AR281" i="12"/>
  <c r="AS281" i="12" s="1"/>
  <c r="AE281" i="12"/>
  <c r="V281" i="12"/>
  <c r="M281" i="12"/>
  <c r="D281" i="12"/>
  <c r="BF280" i="12"/>
  <c r="AW280" i="12"/>
  <c r="AX280" i="12" s="1"/>
  <c r="AR280" i="12"/>
  <c r="AS280" i="12" s="1"/>
  <c r="AE280" i="12"/>
  <c r="V280" i="12"/>
  <c r="M280" i="12"/>
  <c r="D280" i="12"/>
  <c r="BF279" i="12"/>
  <c r="AW279" i="12"/>
  <c r="AR279" i="12"/>
  <c r="AS279" i="12" s="1"/>
  <c r="AE279" i="12"/>
  <c r="V279" i="12"/>
  <c r="M279" i="12"/>
  <c r="D279" i="12"/>
  <c r="BF278" i="12"/>
  <c r="AW278" i="12"/>
  <c r="AR278" i="12"/>
  <c r="AS278" i="12" s="1"/>
  <c r="AE278" i="12"/>
  <c r="V278" i="12"/>
  <c r="M278" i="12"/>
  <c r="D278" i="12"/>
  <c r="BF277" i="12"/>
  <c r="AW277" i="12"/>
  <c r="AR277" i="12"/>
  <c r="AS277" i="12" s="1"/>
  <c r="AE277" i="12"/>
  <c r="V277" i="12"/>
  <c r="M277" i="12"/>
  <c r="D277" i="12"/>
  <c r="BF276" i="12"/>
  <c r="AW276" i="12"/>
  <c r="AX276" i="12" s="1"/>
  <c r="AR276" i="12"/>
  <c r="AS276" i="12" s="1"/>
  <c r="AE276" i="12"/>
  <c r="V276" i="12"/>
  <c r="M276" i="12"/>
  <c r="D276" i="12"/>
  <c r="BF275" i="12"/>
  <c r="AW275" i="12"/>
  <c r="AR275" i="12"/>
  <c r="AS275" i="12" s="1"/>
  <c r="AE275" i="12"/>
  <c r="V275" i="12"/>
  <c r="M275" i="12"/>
  <c r="D275" i="12"/>
  <c r="BF274" i="12"/>
  <c r="AW274" i="12"/>
  <c r="AR274" i="12"/>
  <c r="AS274" i="12" s="1"/>
  <c r="AE274" i="12"/>
  <c r="V274" i="12"/>
  <c r="M274" i="12"/>
  <c r="D274" i="12"/>
  <c r="BF273" i="12"/>
  <c r="AW273" i="12"/>
  <c r="AR273" i="12"/>
  <c r="AS273" i="12" s="1"/>
  <c r="AE273" i="12"/>
  <c r="V273" i="12"/>
  <c r="M273" i="12"/>
  <c r="D273" i="12"/>
  <c r="BF272" i="12"/>
  <c r="AW272" i="12"/>
  <c r="AX272" i="12" s="1"/>
  <c r="AR272" i="12"/>
  <c r="AS272" i="12" s="1"/>
  <c r="AE272" i="12"/>
  <c r="V272" i="12"/>
  <c r="M272" i="12"/>
  <c r="D272" i="12"/>
  <c r="BF271" i="12"/>
  <c r="AW271" i="12"/>
  <c r="AR271" i="12"/>
  <c r="AS271" i="12" s="1"/>
  <c r="AE271" i="12"/>
  <c r="V271" i="12"/>
  <c r="M271" i="12"/>
  <c r="D271" i="12"/>
  <c r="BF270" i="12"/>
  <c r="AW270" i="12"/>
  <c r="AX270" i="12" s="1"/>
  <c r="AR270" i="12"/>
  <c r="AS270" i="12" s="1"/>
  <c r="AE270" i="12"/>
  <c r="V270" i="12"/>
  <c r="M270" i="12"/>
  <c r="D270" i="12"/>
  <c r="BF269" i="12"/>
  <c r="AW269" i="12"/>
  <c r="AR269" i="12"/>
  <c r="AS269" i="12" s="1"/>
  <c r="AE269" i="12"/>
  <c r="V269" i="12"/>
  <c r="M269" i="12"/>
  <c r="D269" i="12"/>
  <c r="BF268" i="12"/>
  <c r="AW268" i="12"/>
  <c r="AR268" i="12"/>
  <c r="AS268" i="12" s="1"/>
  <c r="AE268" i="12"/>
  <c r="V268" i="12"/>
  <c r="M268" i="12"/>
  <c r="D268" i="12"/>
  <c r="BF267" i="12"/>
  <c r="AW267" i="12"/>
  <c r="AR267" i="12"/>
  <c r="AS267" i="12" s="1"/>
  <c r="AE267" i="12"/>
  <c r="V267" i="12"/>
  <c r="M267" i="12"/>
  <c r="D267" i="12"/>
  <c r="BF266" i="12"/>
  <c r="AW266" i="12"/>
  <c r="AX266" i="12" s="1"/>
  <c r="AR266" i="12"/>
  <c r="AS266" i="12" s="1"/>
  <c r="AE266" i="12"/>
  <c r="V266" i="12"/>
  <c r="M266" i="12"/>
  <c r="D266" i="12"/>
  <c r="BF265" i="12"/>
  <c r="AW265" i="12"/>
  <c r="AR265" i="12"/>
  <c r="AS265" i="12" s="1"/>
  <c r="AE265" i="12"/>
  <c r="V265" i="12"/>
  <c r="M265" i="12"/>
  <c r="D265" i="12"/>
  <c r="BF264" i="12"/>
  <c r="AW264" i="12"/>
  <c r="AX264" i="12" s="1"/>
  <c r="AR264" i="12"/>
  <c r="AS264" i="12" s="1"/>
  <c r="AE264" i="12"/>
  <c r="V264" i="12"/>
  <c r="M264" i="12"/>
  <c r="D264" i="12"/>
  <c r="BF263" i="12"/>
  <c r="AW263" i="12"/>
  <c r="AS263" i="12"/>
  <c r="AR263" i="12"/>
  <c r="AE263" i="12"/>
  <c r="V263" i="12"/>
  <c r="M263" i="12"/>
  <c r="D263" i="12"/>
  <c r="BF262" i="12"/>
  <c r="AW262" i="12"/>
  <c r="AR262" i="12"/>
  <c r="AS262" i="12" s="1"/>
  <c r="AE262" i="12"/>
  <c r="V262" i="12"/>
  <c r="M262" i="12"/>
  <c r="D262" i="12"/>
  <c r="BF261" i="12"/>
  <c r="AW261" i="12"/>
  <c r="AR261" i="12"/>
  <c r="AS261" i="12" s="1"/>
  <c r="AE261" i="12"/>
  <c r="V261" i="12"/>
  <c r="M261" i="12"/>
  <c r="D261" i="12"/>
  <c r="BF260" i="12"/>
  <c r="AW260" i="12"/>
  <c r="AX260" i="12" s="1"/>
  <c r="AR260" i="12"/>
  <c r="AS260" i="12" s="1"/>
  <c r="AE260" i="12"/>
  <c r="V260" i="12"/>
  <c r="M260" i="12"/>
  <c r="D260" i="12"/>
  <c r="BF259" i="12"/>
  <c r="AW259" i="12"/>
  <c r="AR259" i="12"/>
  <c r="AS259" i="12" s="1"/>
  <c r="AE259" i="12"/>
  <c r="V259" i="12"/>
  <c r="M259" i="12"/>
  <c r="D259" i="12"/>
  <c r="BF258" i="12"/>
  <c r="AW258" i="12"/>
  <c r="AX258" i="12" s="1"/>
  <c r="AR258" i="12"/>
  <c r="AE258" i="12"/>
  <c r="V258" i="12"/>
  <c r="M258" i="12"/>
  <c r="D258" i="12"/>
  <c r="BM257" i="12"/>
  <c r="BL257" i="12"/>
  <c r="BK257" i="12"/>
  <c r="BJ257" i="12"/>
  <c r="BI257" i="12"/>
  <c r="BH257" i="12"/>
  <c r="BG257" i="12"/>
  <c r="BE257" i="12"/>
  <c r="AT257" i="12"/>
  <c r="AO257" i="12"/>
  <c r="C257" i="12"/>
  <c r="BM256" i="12"/>
  <c r="BL256" i="12"/>
  <c r="BK256" i="12"/>
  <c r="BJ256" i="12"/>
  <c r="BI256" i="12"/>
  <c r="BH256" i="12"/>
  <c r="BG256" i="12"/>
  <c r="BE256" i="12"/>
  <c r="BD256" i="12"/>
  <c r="BC256" i="12"/>
  <c r="BB256" i="12"/>
  <c r="BA256" i="12"/>
  <c r="AZ256" i="12"/>
  <c r="AV256" i="12"/>
  <c r="AU256" i="12"/>
  <c r="AT256" i="12"/>
  <c r="AQ256" i="12"/>
  <c r="AP256" i="12"/>
  <c r="AO256" i="12"/>
  <c r="AN256" i="12"/>
  <c r="AM256" i="12"/>
  <c r="AL256" i="12"/>
  <c r="AK256" i="12"/>
  <c r="AJ256" i="12"/>
  <c r="AI256" i="12"/>
  <c r="AH256" i="12"/>
  <c r="AG256" i="12"/>
  <c r="AF256" i="12"/>
  <c r="AD256" i="12"/>
  <c r="AC256" i="12"/>
  <c r="AB256" i="12"/>
  <c r="AA256" i="12"/>
  <c r="Z256" i="12"/>
  <c r="Y256" i="12"/>
  <c r="X256" i="12"/>
  <c r="W256" i="12"/>
  <c r="U256" i="12"/>
  <c r="T256" i="12"/>
  <c r="S256" i="12"/>
  <c r="R256" i="12"/>
  <c r="Q256" i="12"/>
  <c r="P256" i="12"/>
  <c r="O256" i="12"/>
  <c r="N256" i="12"/>
  <c r="L256" i="12"/>
  <c r="K256" i="12"/>
  <c r="J256" i="12"/>
  <c r="I256" i="12"/>
  <c r="H256" i="12"/>
  <c r="G256" i="12"/>
  <c r="F256" i="12"/>
  <c r="E256" i="12"/>
  <c r="C256" i="12"/>
  <c r="BM255" i="12"/>
  <c r="BL255" i="12"/>
  <c r="BK255" i="12"/>
  <c r="BJ255" i="12"/>
  <c r="BI255" i="12"/>
  <c r="BH255" i="12"/>
  <c r="BG255" i="12"/>
  <c r="BE255" i="12"/>
  <c r="BD255" i="12"/>
  <c r="BC255" i="12"/>
  <c r="BB255" i="12"/>
  <c r="BA255" i="12"/>
  <c r="AZ255" i="12"/>
  <c r="AV255" i="12"/>
  <c r="AU255" i="12"/>
  <c r="AT255" i="12"/>
  <c r="AQ255" i="12"/>
  <c r="AP255" i="12"/>
  <c r="AO255" i="12"/>
  <c r="AN255" i="12"/>
  <c r="AM255" i="12"/>
  <c r="AL255" i="12"/>
  <c r="AK255" i="12"/>
  <c r="AJ255" i="12"/>
  <c r="AI255" i="12"/>
  <c r="AH255" i="12"/>
  <c r="AG255" i="12"/>
  <c r="AF255" i="12"/>
  <c r="AD255" i="12"/>
  <c r="AC255" i="12"/>
  <c r="AB255" i="12"/>
  <c r="AA255" i="12"/>
  <c r="Z255" i="12"/>
  <c r="Y255" i="12"/>
  <c r="X255" i="12"/>
  <c r="W255" i="12"/>
  <c r="U255" i="12"/>
  <c r="T255" i="12"/>
  <c r="S255" i="12"/>
  <c r="R255" i="12"/>
  <c r="Q255" i="12"/>
  <c r="P255" i="12"/>
  <c r="O255" i="12"/>
  <c r="N255" i="12"/>
  <c r="L255" i="12"/>
  <c r="K255" i="12"/>
  <c r="J255" i="12"/>
  <c r="I255" i="12"/>
  <c r="H255" i="12"/>
  <c r="G255" i="12"/>
  <c r="F255" i="12"/>
  <c r="E255" i="12"/>
  <c r="C255" i="12"/>
  <c r="BM254" i="12"/>
  <c r="BM11" i="12" s="1"/>
  <c r="BL254" i="12"/>
  <c r="BK254" i="12"/>
  <c r="BJ254" i="12"/>
  <c r="BI254" i="12"/>
  <c r="BH254" i="12"/>
  <c r="BG254" i="12"/>
  <c r="BE254" i="12"/>
  <c r="BD254" i="12"/>
  <c r="BC254" i="12"/>
  <c r="BB254" i="12"/>
  <c r="BA254" i="12"/>
  <c r="AZ254" i="12"/>
  <c r="AV254" i="12"/>
  <c r="AU254" i="12"/>
  <c r="AT254" i="12"/>
  <c r="AQ254" i="12"/>
  <c r="AP254" i="12"/>
  <c r="AO254" i="12"/>
  <c r="AN254" i="12"/>
  <c r="AM254" i="12"/>
  <c r="AL254" i="12"/>
  <c r="AK254" i="12"/>
  <c r="AJ254" i="12"/>
  <c r="AI254" i="12"/>
  <c r="AH254" i="12"/>
  <c r="AG254" i="12"/>
  <c r="AF254" i="12"/>
  <c r="AD254" i="12"/>
  <c r="AC254" i="12"/>
  <c r="AB254" i="12"/>
  <c r="AA254" i="12"/>
  <c r="Z254" i="12"/>
  <c r="Y254" i="12"/>
  <c r="X254" i="12"/>
  <c r="W254" i="12"/>
  <c r="U254" i="12"/>
  <c r="T254" i="12"/>
  <c r="S254" i="12"/>
  <c r="R254" i="12"/>
  <c r="Q254" i="12"/>
  <c r="P254" i="12"/>
  <c r="O254" i="12"/>
  <c r="N254" i="12"/>
  <c r="L254" i="12"/>
  <c r="K254" i="12"/>
  <c r="J254" i="12"/>
  <c r="I254" i="12"/>
  <c r="H254" i="12"/>
  <c r="G254" i="12"/>
  <c r="F254" i="12"/>
  <c r="E254" i="12"/>
  <c r="C254" i="12"/>
  <c r="BF253" i="12"/>
  <c r="AW253" i="12"/>
  <c r="AX253" i="12" s="1"/>
  <c r="AR253" i="12"/>
  <c r="AS253" i="12" s="1"/>
  <c r="AE253" i="12"/>
  <c r="V253" i="12"/>
  <c r="M253" i="12"/>
  <c r="D253" i="12"/>
  <c r="BF252" i="12"/>
  <c r="AW252" i="12"/>
  <c r="AX252" i="12" s="1"/>
  <c r="AR252" i="12"/>
  <c r="AS252" i="12" s="1"/>
  <c r="AE252" i="12"/>
  <c r="V252" i="12"/>
  <c r="M252" i="12"/>
  <c r="D252" i="12"/>
  <c r="BF251" i="12"/>
  <c r="AW251" i="12"/>
  <c r="AR251" i="12"/>
  <c r="AS251" i="12" s="1"/>
  <c r="AE251" i="12"/>
  <c r="V251" i="12"/>
  <c r="M251" i="12"/>
  <c r="D251" i="12"/>
  <c r="BF250" i="12"/>
  <c r="AW250" i="12"/>
  <c r="AX250" i="12" s="1"/>
  <c r="AR250" i="12"/>
  <c r="AS250" i="12" s="1"/>
  <c r="AE250" i="12"/>
  <c r="V250" i="12"/>
  <c r="M250" i="12"/>
  <c r="D250" i="12"/>
  <c r="BF249" i="12"/>
  <c r="AW249" i="12"/>
  <c r="AR249" i="12"/>
  <c r="AS249" i="12" s="1"/>
  <c r="AE249" i="12"/>
  <c r="V249" i="12"/>
  <c r="M249" i="12"/>
  <c r="D249" i="12"/>
  <c r="BF248" i="12"/>
  <c r="AW248" i="12"/>
  <c r="AX248" i="12" s="1"/>
  <c r="AR248" i="12"/>
  <c r="AS248" i="12" s="1"/>
  <c r="AE248" i="12"/>
  <c r="V248" i="12"/>
  <c r="M248" i="12"/>
  <c r="D248" i="12"/>
  <c r="BF247" i="12"/>
  <c r="AW247" i="12"/>
  <c r="AR247" i="12"/>
  <c r="AS247" i="12" s="1"/>
  <c r="AE247" i="12"/>
  <c r="V247" i="12"/>
  <c r="M247" i="12"/>
  <c r="D247" i="12"/>
  <c r="BF246" i="12"/>
  <c r="AX246" i="12"/>
  <c r="AW246" i="12"/>
  <c r="AR246" i="12"/>
  <c r="AS246" i="12" s="1"/>
  <c r="AE246" i="12"/>
  <c r="V246" i="12"/>
  <c r="M246" i="12"/>
  <c r="D246" i="12"/>
  <c r="BF245" i="12"/>
  <c r="AW245" i="12"/>
  <c r="AX245" i="12" s="1"/>
  <c r="AR245" i="12"/>
  <c r="AS245" i="12" s="1"/>
  <c r="AE245" i="12"/>
  <c r="V245" i="12"/>
  <c r="M245" i="12"/>
  <c r="D245" i="12"/>
  <c r="BF244" i="12"/>
  <c r="AW244" i="12"/>
  <c r="AX244" i="12" s="1"/>
  <c r="AR244" i="12"/>
  <c r="AS244" i="12" s="1"/>
  <c r="AE244" i="12"/>
  <c r="V244" i="12"/>
  <c r="M244" i="12"/>
  <c r="D244" i="12"/>
  <c r="BF243" i="12"/>
  <c r="AW243" i="12"/>
  <c r="AX243" i="12" s="1"/>
  <c r="AR243" i="12"/>
  <c r="AS243" i="12" s="1"/>
  <c r="AE243" i="12"/>
  <c r="V243" i="12"/>
  <c r="M243" i="12"/>
  <c r="D243" i="12"/>
  <c r="BF242" i="12"/>
  <c r="AW242" i="12"/>
  <c r="AX242" i="12" s="1"/>
  <c r="AR242" i="12"/>
  <c r="AS242" i="12" s="1"/>
  <c r="AE242" i="12"/>
  <c r="V242" i="12"/>
  <c r="M242" i="12"/>
  <c r="D242" i="12"/>
  <c r="BF241" i="12"/>
  <c r="AW241" i="12"/>
  <c r="AX241" i="12" s="1"/>
  <c r="AR241" i="12"/>
  <c r="AS241" i="12" s="1"/>
  <c r="AE241" i="12"/>
  <c r="V241" i="12"/>
  <c r="M241" i="12"/>
  <c r="D241" i="12"/>
  <c r="BF240" i="12"/>
  <c r="AX240" i="12"/>
  <c r="AW240" i="12"/>
  <c r="AR240" i="12"/>
  <c r="AS240" i="12" s="1"/>
  <c r="AE240" i="12"/>
  <c r="V240" i="12"/>
  <c r="M240" i="12"/>
  <c r="D240" i="12"/>
  <c r="BF239" i="12"/>
  <c r="AW239" i="12"/>
  <c r="AX239" i="12" s="1"/>
  <c r="AR239" i="12"/>
  <c r="AS239" i="12" s="1"/>
  <c r="AE239" i="12"/>
  <c r="V239" i="12"/>
  <c r="M239" i="12"/>
  <c r="D239" i="12"/>
  <c r="BF238" i="12"/>
  <c r="AW238" i="12"/>
  <c r="AX238" i="12" s="1"/>
  <c r="AR238" i="12"/>
  <c r="AS238" i="12" s="1"/>
  <c r="AE238" i="12"/>
  <c r="V238" i="12"/>
  <c r="M238" i="12"/>
  <c r="D238" i="12"/>
  <c r="BF237" i="12"/>
  <c r="AW237" i="12"/>
  <c r="AX237" i="12" s="1"/>
  <c r="AR237" i="12"/>
  <c r="AS237" i="12" s="1"/>
  <c r="AE237" i="12"/>
  <c r="V237" i="12"/>
  <c r="M237" i="12"/>
  <c r="D237" i="12"/>
  <c r="BF236" i="12"/>
  <c r="AW236" i="12"/>
  <c r="AX236" i="12" s="1"/>
  <c r="AR236" i="12"/>
  <c r="AS236" i="12" s="1"/>
  <c r="AE236" i="12"/>
  <c r="V236" i="12"/>
  <c r="M236" i="12"/>
  <c r="D236" i="12"/>
  <c r="BF235" i="12"/>
  <c r="AW235" i="12"/>
  <c r="AX235" i="12" s="1"/>
  <c r="AR235" i="12"/>
  <c r="AS235" i="12" s="1"/>
  <c r="AE235" i="12"/>
  <c r="V235" i="12"/>
  <c r="M235" i="12"/>
  <c r="D235" i="12"/>
  <c r="BF234" i="12"/>
  <c r="AW234" i="12"/>
  <c r="AX234" i="12" s="1"/>
  <c r="AR234" i="12"/>
  <c r="AS234" i="12" s="1"/>
  <c r="AE234" i="12"/>
  <c r="V234" i="12"/>
  <c r="M234" i="12"/>
  <c r="D234" i="12"/>
  <c r="BF233" i="12"/>
  <c r="AW233" i="12"/>
  <c r="AX233" i="12" s="1"/>
  <c r="AR233" i="12"/>
  <c r="AS233" i="12" s="1"/>
  <c r="AE233" i="12"/>
  <c r="V233" i="12"/>
  <c r="M233" i="12"/>
  <c r="D233" i="12"/>
  <c r="BF232" i="12"/>
  <c r="AW232" i="12"/>
  <c r="AX232" i="12" s="1"/>
  <c r="AR232" i="12"/>
  <c r="AS232" i="12" s="1"/>
  <c r="AE232" i="12"/>
  <c r="V232" i="12"/>
  <c r="M232" i="12"/>
  <c r="D232" i="12"/>
  <c r="BF231" i="12"/>
  <c r="AW231" i="12"/>
  <c r="AX231" i="12" s="1"/>
  <c r="AR231" i="12"/>
  <c r="AS231" i="12" s="1"/>
  <c r="AE231" i="12"/>
  <c r="V231" i="12"/>
  <c r="M231" i="12"/>
  <c r="D231" i="12"/>
  <c r="BF230" i="12"/>
  <c r="AW230" i="12"/>
  <c r="AX230" i="12" s="1"/>
  <c r="AR230" i="12"/>
  <c r="AS230" i="12" s="1"/>
  <c r="AE230" i="12"/>
  <c r="V230" i="12"/>
  <c r="M230" i="12"/>
  <c r="D230" i="12"/>
  <c r="BF229" i="12"/>
  <c r="AW229" i="12"/>
  <c r="AX229" i="12" s="1"/>
  <c r="AR229" i="12"/>
  <c r="AS229" i="12" s="1"/>
  <c r="AE229" i="12"/>
  <c r="V229" i="12"/>
  <c r="M229" i="12"/>
  <c r="D229" i="12"/>
  <c r="BF228" i="12"/>
  <c r="AW228" i="12"/>
  <c r="AX228" i="12" s="1"/>
  <c r="AR228" i="12"/>
  <c r="AS228" i="12" s="1"/>
  <c r="AE228" i="12"/>
  <c r="V228" i="12"/>
  <c r="M228" i="12"/>
  <c r="D228" i="12"/>
  <c r="BF227" i="12"/>
  <c r="AW227" i="12"/>
  <c r="AR227" i="12"/>
  <c r="AS227" i="12" s="1"/>
  <c r="AE227" i="12"/>
  <c r="V227" i="12"/>
  <c r="M227" i="12"/>
  <c r="D227" i="12"/>
  <c r="BF226" i="12"/>
  <c r="AW226" i="12"/>
  <c r="AX226" i="12" s="1"/>
  <c r="AR226" i="12"/>
  <c r="AS226" i="12" s="1"/>
  <c r="AE226" i="12"/>
  <c r="V226" i="12"/>
  <c r="M226" i="12"/>
  <c r="D226" i="12"/>
  <c r="BF225" i="12"/>
  <c r="AW225" i="12"/>
  <c r="AR225" i="12"/>
  <c r="AS225" i="12" s="1"/>
  <c r="AE225" i="12"/>
  <c r="V225" i="12"/>
  <c r="M225" i="12"/>
  <c r="D225" i="12"/>
  <c r="BF224" i="12"/>
  <c r="AW224" i="12"/>
  <c r="AX224" i="12" s="1"/>
  <c r="AR224" i="12"/>
  <c r="AS224" i="12" s="1"/>
  <c r="AE224" i="12"/>
  <c r="V224" i="12"/>
  <c r="M224" i="12"/>
  <c r="D224" i="12"/>
  <c r="BF223" i="12"/>
  <c r="AW223" i="12"/>
  <c r="AR223" i="12"/>
  <c r="AE223" i="12"/>
  <c r="V223" i="12"/>
  <c r="M223" i="12"/>
  <c r="D223" i="12"/>
  <c r="BM222" i="12"/>
  <c r="BL222" i="12"/>
  <c r="BK222" i="12"/>
  <c r="BJ222" i="12"/>
  <c r="BI222" i="12"/>
  <c r="BH222" i="12"/>
  <c r="BG222" i="12"/>
  <c r="BE222" i="12"/>
  <c r="AT222" i="12"/>
  <c r="AO222" i="12"/>
  <c r="C222" i="12"/>
  <c r="BM221" i="12"/>
  <c r="BL221" i="12"/>
  <c r="BK221" i="12"/>
  <c r="BJ221" i="12"/>
  <c r="BI221" i="12"/>
  <c r="BH221" i="12"/>
  <c r="BG221" i="12"/>
  <c r="BE221" i="12"/>
  <c r="BD221" i="12"/>
  <c r="BC221" i="12"/>
  <c r="BB221" i="12"/>
  <c r="BA221" i="12"/>
  <c r="AZ221" i="12"/>
  <c r="AV221" i="12"/>
  <c r="AU221" i="12"/>
  <c r="AT221" i="12"/>
  <c r="AQ221" i="12"/>
  <c r="AP221" i="12"/>
  <c r="AO221" i="12"/>
  <c r="AN221" i="12"/>
  <c r="AM221" i="12"/>
  <c r="AL221" i="12"/>
  <c r="AK221" i="12"/>
  <c r="AJ221" i="12"/>
  <c r="AI221" i="12"/>
  <c r="AH221" i="12"/>
  <c r="AG221" i="12"/>
  <c r="AF221" i="12"/>
  <c r="AD221" i="12"/>
  <c r="AC221" i="12"/>
  <c r="AB221" i="12"/>
  <c r="AA221" i="12"/>
  <c r="Z221" i="12"/>
  <c r="Y221" i="12"/>
  <c r="X221" i="12"/>
  <c r="W221" i="12"/>
  <c r="U221" i="12"/>
  <c r="T221" i="12"/>
  <c r="S221" i="12"/>
  <c r="R221" i="12"/>
  <c r="Q221" i="12"/>
  <c r="P221" i="12"/>
  <c r="O221" i="12"/>
  <c r="N221" i="12"/>
  <c r="L221" i="12"/>
  <c r="K221" i="12"/>
  <c r="J221" i="12"/>
  <c r="I221" i="12"/>
  <c r="H221" i="12"/>
  <c r="G221" i="12"/>
  <c r="F221" i="12"/>
  <c r="E221" i="12"/>
  <c r="C221" i="12"/>
  <c r="BM220" i="12"/>
  <c r="BL220" i="12"/>
  <c r="BK220" i="12"/>
  <c r="BJ220" i="12"/>
  <c r="BI220" i="12"/>
  <c r="BH220" i="12"/>
  <c r="BG220" i="12"/>
  <c r="BE220" i="12"/>
  <c r="BD220" i="12"/>
  <c r="BC220" i="12"/>
  <c r="BB220" i="12"/>
  <c r="BA220" i="12"/>
  <c r="AZ220" i="12"/>
  <c r="AV220" i="12"/>
  <c r="AU220" i="12"/>
  <c r="AT220" i="12"/>
  <c r="AQ220" i="12"/>
  <c r="AP220" i="12"/>
  <c r="AO220" i="12"/>
  <c r="AN220" i="12"/>
  <c r="AM220" i="12"/>
  <c r="AL220" i="12"/>
  <c r="AK220" i="12"/>
  <c r="AJ220" i="12"/>
  <c r="AI220" i="12"/>
  <c r="AH220" i="12"/>
  <c r="AG220" i="12"/>
  <c r="AF220" i="12"/>
  <c r="AD220" i="12"/>
  <c r="AC220" i="12"/>
  <c r="AB220" i="12"/>
  <c r="AA220" i="12"/>
  <c r="Z220" i="12"/>
  <c r="Y220" i="12"/>
  <c r="X220" i="12"/>
  <c r="W220" i="12"/>
  <c r="U220" i="12"/>
  <c r="T220" i="12"/>
  <c r="S220" i="12"/>
  <c r="R220" i="12"/>
  <c r="Q220" i="12"/>
  <c r="P220" i="12"/>
  <c r="O220" i="12"/>
  <c r="N220" i="12"/>
  <c r="L220" i="12"/>
  <c r="K220" i="12"/>
  <c r="J220" i="12"/>
  <c r="I220" i="12"/>
  <c r="H220" i="12"/>
  <c r="G220" i="12"/>
  <c r="F220" i="12"/>
  <c r="E220" i="12"/>
  <c r="C220" i="12"/>
  <c r="BM219" i="12"/>
  <c r="BL219" i="12"/>
  <c r="BK219" i="12"/>
  <c r="BJ219" i="12"/>
  <c r="BI219" i="12"/>
  <c r="BH219" i="12"/>
  <c r="BG219" i="12"/>
  <c r="BE219" i="12"/>
  <c r="BD219" i="12"/>
  <c r="BC219" i="12"/>
  <c r="BB219" i="12"/>
  <c r="BA219" i="12"/>
  <c r="AZ219" i="12"/>
  <c r="AV219" i="12"/>
  <c r="AU219" i="12"/>
  <c r="AT219" i="12"/>
  <c r="AQ219" i="12"/>
  <c r="AP219" i="12"/>
  <c r="AO219" i="12"/>
  <c r="AN219" i="12"/>
  <c r="AM219" i="12"/>
  <c r="AL219" i="12"/>
  <c r="AK219" i="12"/>
  <c r="AJ219" i="12"/>
  <c r="AI219" i="12"/>
  <c r="AH219" i="12"/>
  <c r="AG219" i="12"/>
  <c r="AF219" i="12"/>
  <c r="AD219" i="12"/>
  <c r="AC219" i="12"/>
  <c r="AB219" i="12"/>
  <c r="AA219" i="12"/>
  <c r="Z219" i="12"/>
  <c r="Y219" i="12"/>
  <c r="X219" i="12"/>
  <c r="W219" i="12"/>
  <c r="U219" i="12"/>
  <c r="T219" i="12"/>
  <c r="S219" i="12"/>
  <c r="R219" i="12"/>
  <c r="Q219" i="12"/>
  <c r="P219" i="12"/>
  <c r="O219" i="12"/>
  <c r="N219" i="12"/>
  <c r="L219" i="12"/>
  <c r="K219" i="12"/>
  <c r="J219" i="12"/>
  <c r="I219" i="12"/>
  <c r="H219" i="12"/>
  <c r="G219" i="12"/>
  <c r="F219" i="12"/>
  <c r="E219" i="12"/>
  <c r="C219" i="12"/>
  <c r="BF218" i="12"/>
  <c r="AW218" i="12"/>
  <c r="AR218" i="12"/>
  <c r="AS218" i="12" s="1"/>
  <c r="AE218" i="12"/>
  <c r="V218" i="12"/>
  <c r="M218" i="12"/>
  <c r="D218" i="12"/>
  <c r="BF217" i="12"/>
  <c r="AW217" i="12"/>
  <c r="AX217" i="12" s="1"/>
  <c r="AR217" i="12"/>
  <c r="AS217" i="12" s="1"/>
  <c r="AE217" i="12"/>
  <c r="V217" i="12"/>
  <c r="M217" i="12"/>
  <c r="D217" i="12"/>
  <c r="BF216" i="12"/>
  <c r="AW216" i="12"/>
  <c r="AX216" i="12" s="1"/>
  <c r="AR216" i="12"/>
  <c r="AS216" i="12" s="1"/>
  <c r="AE216" i="12"/>
  <c r="V216" i="12"/>
  <c r="M216" i="12"/>
  <c r="D216" i="12"/>
  <c r="BF215" i="12"/>
  <c r="AW215" i="12"/>
  <c r="AX215" i="12" s="1"/>
  <c r="AS215" i="12"/>
  <c r="AR215" i="12"/>
  <c r="AE215" i="12"/>
  <c r="V215" i="12"/>
  <c r="M215" i="12"/>
  <c r="D215" i="12"/>
  <c r="BF214" i="12"/>
  <c r="AW214" i="12"/>
  <c r="AX214" i="12" s="1"/>
  <c r="AR214" i="12"/>
  <c r="AS214" i="12" s="1"/>
  <c r="AE214" i="12"/>
  <c r="V214" i="12"/>
  <c r="M214" i="12"/>
  <c r="D214" i="12"/>
  <c r="BF213" i="12"/>
  <c r="AW213" i="12"/>
  <c r="AX213" i="12" s="1"/>
  <c r="AR213" i="12"/>
  <c r="AS213" i="12" s="1"/>
  <c r="AE213" i="12"/>
  <c r="V213" i="12"/>
  <c r="M213" i="12"/>
  <c r="D213" i="12"/>
  <c r="BF212" i="12"/>
  <c r="AW212" i="12"/>
  <c r="AX212" i="12" s="1"/>
  <c r="AR212" i="12"/>
  <c r="AS212" i="12" s="1"/>
  <c r="AE212" i="12"/>
  <c r="V212" i="12"/>
  <c r="M212" i="12"/>
  <c r="D212" i="12"/>
  <c r="BF211" i="12"/>
  <c r="AW211" i="12"/>
  <c r="AX211" i="12" s="1"/>
  <c r="AR211" i="12"/>
  <c r="AS211" i="12" s="1"/>
  <c r="AE211" i="12"/>
  <c r="V211" i="12"/>
  <c r="M211" i="12"/>
  <c r="D211" i="12"/>
  <c r="BF210" i="12"/>
  <c r="AW210" i="12"/>
  <c r="AX210" i="12" s="1"/>
  <c r="AR210" i="12"/>
  <c r="AS210" i="12" s="1"/>
  <c r="AE210" i="12"/>
  <c r="V210" i="12"/>
  <c r="M210" i="12"/>
  <c r="D210" i="12"/>
  <c r="BF209" i="12"/>
  <c r="AW209" i="12"/>
  <c r="AX209" i="12" s="1"/>
  <c r="AR209" i="12"/>
  <c r="AS209" i="12" s="1"/>
  <c r="AE209" i="12"/>
  <c r="V209" i="12"/>
  <c r="M209" i="12"/>
  <c r="D209" i="12"/>
  <c r="BF208" i="12"/>
  <c r="AW208" i="12"/>
  <c r="AX208" i="12" s="1"/>
  <c r="AR208" i="12"/>
  <c r="AS208" i="12" s="1"/>
  <c r="AE208" i="12"/>
  <c r="V208" i="12"/>
  <c r="M208" i="12"/>
  <c r="D208" i="12"/>
  <c r="BF207" i="12"/>
  <c r="AW207" i="12"/>
  <c r="AX207" i="12" s="1"/>
  <c r="AR207" i="12"/>
  <c r="AS207" i="12" s="1"/>
  <c r="AE207" i="12"/>
  <c r="V207" i="12"/>
  <c r="M207" i="12"/>
  <c r="D207" i="12"/>
  <c r="BF206" i="12"/>
  <c r="AW206" i="12"/>
  <c r="AX206" i="12" s="1"/>
  <c r="AR206" i="12"/>
  <c r="AS206" i="12" s="1"/>
  <c r="AE206" i="12"/>
  <c r="V206" i="12"/>
  <c r="M206" i="12"/>
  <c r="D206" i="12"/>
  <c r="BF205" i="12"/>
  <c r="AW205" i="12"/>
  <c r="AX205" i="12" s="1"/>
  <c r="AR205" i="12"/>
  <c r="AS205" i="12" s="1"/>
  <c r="AE205" i="12"/>
  <c r="V205" i="12"/>
  <c r="M205" i="12"/>
  <c r="D205" i="12"/>
  <c r="BF204" i="12"/>
  <c r="AW204" i="12"/>
  <c r="AX204" i="12" s="1"/>
  <c r="AR204" i="12"/>
  <c r="AS204" i="12" s="1"/>
  <c r="AE204" i="12"/>
  <c r="V204" i="12"/>
  <c r="M204" i="12"/>
  <c r="D204" i="12"/>
  <c r="BF203" i="12"/>
  <c r="AW203" i="12"/>
  <c r="AX203" i="12" s="1"/>
  <c r="AR203" i="12"/>
  <c r="AS203" i="12" s="1"/>
  <c r="AE203" i="12"/>
  <c r="V203" i="12"/>
  <c r="M203" i="12"/>
  <c r="D203" i="12"/>
  <c r="BF202" i="12"/>
  <c r="AW202" i="12"/>
  <c r="AX202" i="12" s="1"/>
  <c r="AR202" i="12"/>
  <c r="AS202" i="12" s="1"/>
  <c r="AE202" i="12"/>
  <c r="V202" i="12"/>
  <c r="M202" i="12"/>
  <c r="D202" i="12"/>
  <c r="BF201" i="12"/>
  <c r="AW201" i="12"/>
  <c r="AX201" i="12" s="1"/>
  <c r="AR201" i="12"/>
  <c r="AS201" i="12" s="1"/>
  <c r="AE201" i="12"/>
  <c r="V201" i="12"/>
  <c r="M201" i="12"/>
  <c r="D201" i="12"/>
  <c r="BF200" i="12"/>
  <c r="AW200" i="12"/>
  <c r="AX200" i="12" s="1"/>
  <c r="AR200" i="12"/>
  <c r="AS200" i="12" s="1"/>
  <c r="AE200" i="12"/>
  <c r="V200" i="12"/>
  <c r="M200" i="12"/>
  <c r="D200" i="12"/>
  <c r="BF199" i="12"/>
  <c r="AW199" i="12"/>
  <c r="AX199" i="12" s="1"/>
  <c r="AR199" i="12"/>
  <c r="AS199" i="12" s="1"/>
  <c r="AE199" i="12"/>
  <c r="V199" i="12"/>
  <c r="M199" i="12"/>
  <c r="D199" i="12"/>
  <c r="BF198" i="12"/>
  <c r="AW198" i="12"/>
  <c r="AX198" i="12" s="1"/>
  <c r="AR198" i="12"/>
  <c r="AS198" i="12" s="1"/>
  <c r="AE198" i="12"/>
  <c r="V198" i="12"/>
  <c r="M198" i="12"/>
  <c r="D198" i="12"/>
  <c r="BF197" i="12"/>
  <c r="AW197" i="12"/>
  <c r="AX197" i="12" s="1"/>
  <c r="AR197" i="12"/>
  <c r="AS197" i="12" s="1"/>
  <c r="AE197" i="12"/>
  <c r="V197" i="12"/>
  <c r="M197" i="12"/>
  <c r="D197" i="12"/>
  <c r="BF196" i="12"/>
  <c r="AW196" i="12"/>
  <c r="AX196" i="12" s="1"/>
  <c r="AR196" i="12"/>
  <c r="AS196" i="12" s="1"/>
  <c r="AE196" i="12"/>
  <c r="V196" i="12"/>
  <c r="M196" i="12"/>
  <c r="D196" i="12"/>
  <c r="BF195" i="12"/>
  <c r="AW195" i="12"/>
  <c r="AX195" i="12" s="1"/>
  <c r="AR195" i="12"/>
  <c r="AS195" i="12" s="1"/>
  <c r="AE195" i="12"/>
  <c r="V195" i="12"/>
  <c r="M195" i="12"/>
  <c r="D195" i="12"/>
  <c r="BF194" i="12"/>
  <c r="AW194" i="12"/>
  <c r="AX194" i="12" s="1"/>
  <c r="AR194" i="12"/>
  <c r="AS194" i="12" s="1"/>
  <c r="AE194" i="12"/>
  <c r="V194" i="12"/>
  <c r="M194" i="12"/>
  <c r="D194" i="12"/>
  <c r="BF193" i="12"/>
  <c r="AW193" i="12"/>
  <c r="AX193" i="12" s="1"/>
  <c r="AR193" i="12"/>
  <c r="AS193" i="12" s="1"/>
  <c r="AE193" i="12"/>
  <c r="V193" i="12"/>
  <c r="M193" i="12"/>
  <c r="D193" i="12"/>
  <c r="BF192" i="12"/>
  <c r="AW192" i="12"/>
  <c r="AX192" i="12" s="1"/>
  <c r="AR192" i="12"/>
  <c r="AS192" i="12" s="1"/>
  <c r="AE192" i="12"/>
  <c r="V192" i="12"/>
  <c r="M192" i="12"/>
  <c r="D192" i="12"/>
  <c r="BF191" i="12"/>
  <c r="AW191" i="12"/>
  <c r="AX191" i="12" s="1"/>
  <c r="AR191" i="12"/>
  <c r="AS191" i="12" s="1"/>
  <c r="AE191" i="12"/>
  <c r="V191" i="12"/>
  <c r="M191" i="12"/>
  <c r="D191" i="12"/>
  <c r="BF190" i="12"/>
  <c r="AW190" i="12"/>
  <c r="AX190" i="12" s="1"/>
  <c r="AR190" i="12"/>
  <c r="AS190" i="12" s="1"/>
  <c r="AE190" i="12"/>
  <c r="V190" i="12"/>
  <c r="M190" i="12"/>
  <c r="D190" i="12"/>
  <c r="BF189" i="12"/>
  <c r="AW189" i="12"/>
  <c r="AR189" i="12"/>
  <c r="AE189" i="12"/>
  <c r="V189" i="12"/>
  <c r="M189" i="12"/>
  <c r="D189" i="12"/>
  <c r="BM188" i="12"/>
  <c r="BL188" i="12"/>
  <c r="BK188" i="12"/>
  <c r="BJ188" i="12"/>
  <c r="BI188" i="12"/>
  <c r="BH188" i="12"/>
  <c r="BG188" i="12"/>
  <c r="BE188" i="12"/>
  <c r="AT188" i="12"/>
  <c r="AO188" i="12"/>
  <c r="C188" i="12"/>
  <c r="BM187" i="12"/>
  <c r="BL187" i="12"/>
  <c r="BK187" i="12"/>
  <c r="BJ187" i="12"/>
  <c r="BI187" i="12"/>
  <c r="BH187" i="12"/>
  <c r="BG187" i="12"/>
  <c r="BE187" i="12"/>
  <c r="BD187" i="12"/>
  <c r="BC187" i="12"/>
  <c r="BB187" i="12"/>
  <c r="BA187" i="12"/>
  <c r="AZ187" i="12"/>
  <c r="AV187" i="12"/>
  <c r="AU187" i="12"/>
  <c r="AT187" i="12"/>
  <c r="AQ187" i="12"/>
  <c r="AP187" i="12"/>
  <c r="AO187" i="12"/>
  <c r="AN187" i="12"/>
  <c r="AM187" i="12"/>
  <c r="AL187" i="12"/>
  <c r="AK187" i="12"/>
  <c r="AJ187" i="12"/>
  <c r="AI187" i="12"/>
  <c r="AH187" i="12"/>
  <c r="AG187" i="12"/>
  <c r="AF187" i="12"/>
  <c r="AD187" i="12"/>
  <c r="AC187" i="12"/>
  <c r="AB187" i="12"/>
  <c r="AA187" i="12"/>
  <c r="Z187" i="12"/>
  <c r="Y187" i="12"/>
  <c r="X187" i="12"/>
  <c r="W187" i="12"/>
  <c r="U187" i="12"/>
  <c r="T187" i="12"/>
  <c r="S187" i="12"/>
  <c r="R187" i="12"/>
  <c r="Q187" i="12"/>
  <c r="P187" i="12"/>
  <c r="O187" i="12"/>
  <c r="N187" i="12"/>
  <c r="L187" i="12"/>
  <c r="K187" i="12"/>
  <c r="J187" i="12"/>
  <c r="I187" i="12"/>
  <c r="H187" i="12"/>
  <c r="G187" i="12"/>
  <c r="F187" i="12"/>
  <c r="E187" i="12"/>
  <c r="C187" i="12"/>
  <c r="BM186" i="12"/>
  <c r="BL186" i="12"/>
  <c r="BK186" i="12"/>
  <c r="BJ186" i="12"/>
  <c r="BI186" i="12"/>
  <c r="BH186" i="12"/>
  <c r="BG186" i="12"/>
  <c r="BE186" i="12"/>
  <c r="BD186" i="12"/>
  <c r="BC186" i="12"/>
  <c r="BB186" i="12"/>
  <c r="BA186" i="12"/>
  <c r="AZ186" i="12"/>
  <c r="AV186" i="12"/>
  <c r="AU186" i="12"/>
  <c r="AT186" i="12"/>
  <c r="AQ186" i="12"/>
  <c r="AP186" i="12"/>
  <c r="AO186" i="12"/>
  <c r="AN186" i="12"/>
  <c r="AM186" i="12"/>
  <c r="AL186" i="12"/>
  <c r="AK186" i="12"/>
  <c r="AJ186" i="12"/>
  <c r="AI186" i="12"/>
  <c r="AH186" i="12"/>
  <c r="AG186" i="12"/>
  <c r="AF186" i="12"/>
  <c r="AD186" i="12"/>
  <c r="AC186" i="12"/>
  <c r="AB186" i="12"/>
  <c r="AA186" i="12"/>
  <c r="Z186" i="12"/>
  <c r="Y186" i="12"/>
  <c r="X186" i="12"/>
  <c r="W186" i="12"/>
  <c r="U186" i="12"/>
  <c r="T186" i="12"/>
  <c r="S186" i="12"/>
  <c r="R186" i="12"/>
  <c r="Q186" i="12"/>
  <c r="P186" i="12"/>
  <c r="O186" i="12"/>
  <c r="N186" i="12"/>
  <c r="L186" i="12"/>
  <c r="K186" i="12"/>
  <c r="J186" i="12"/>
  <c r="I186" i="12"/>
  <c r="H186" i="12"/>
  <c r="G186" i="12"/>
  <c r="F186" i="12"/>
  <c r="E186" i="12"/>
  <c r="C186" i="12"/>
  <c r="BM185" i="12"/>
  <c r="BL185" i="12"/>
  <c r="BK185" i="12"/>
  <c r="BJ185" i="12"/>
  <c r="BI185" i="12"/>
  <c r="BH185" i="12"/>
  <c r="BG185" i="12"/>
  <c r="BE185" i="12"/>
  <c r="BD185" i="12"/>
  <c r="BC185" i="12"/>
  <c r="BB185" i="12"/>
  <c r="BA185" i="12"/>
  <c r="AZ185" i="12"/>
  <c r="AV185" i="12"/>
  <c r="AU185" i="12"/>
  <c r="AT185" i="12"/>
  <c r="AQ185" i="12"/>
  <c r="AP185" i="12"/>
  <c r="AO185" i="12"/>
  <c r="AN185" i="12"/>
  <c r="AM185" i="12"/>
  <c r="AL185" i="12"/>
  <c r="AK185" i="12"/>
  <c r="AJ185" i="12"/>
  <c r="AI185" i="12"/>
  <c r="AH185" i="12"/>
  <c r="AG185" i="12"/>
  <c r="AF185" i="12"/>
  <c r="AD185" i="12"/>
  <c r="AC185" i="12"/>
  <c r="AB185" i="12"/>
  <c r="AA185" i="12"/>
  <c r="Z185" i="12"/>
  <c r="Y185" i="12"/>
  <c r="X185" i="12"/>
  <c r="W185" i="12"/>
  <c r="U185" i="12"/>
  <c r="T185" i="12"/>
  <c r="S185" i="12"/>
  <c r="R185" i="12"/>
  <c r="Q185" i="12"/>
  <c r="P185" i="12"/>
  <c r="O185" i="12"/>
  <c r="N185" i="12"/>
  <c r="L185" i="12"/>
  <c r="K185" i="12"/>
  <c r="J185" i="12"/>
  <c r="I185" i="12"/>
  <c r="H185" i="12"/>
  <c r="G185" i="12"/>
  <c r="F185" i="12"/>
  <c r="E185" i="12"/>
  <c r="C185" i="12"/>
  <c r="BF184" i="12"/>
  <c r="AW184" i="12"/>
  <c r="AX184" i="12" s="1"/>
  <c r="AR184" i="12"/>
  <c r="AS184" i="12" s="1"/>
  <c r="AE184" i="12"/>
  <c r="V184" i="12"/>
  <c r="M184" i="12"/>
  <c r="D184" i="12"/>
  <c r="BF183" i="12"/>
  <c r="AW183" i="12"/>
  <c r="AR183" i="12"/>
  <c r="AS183" i="12" s="1"/>
  <c r="AE183" i="12"/>
  <c r="V183" i="12"/>
  <c r="M183" i="12"/>
  <c r="D183" i="12"/>
  <c r="BF182" i="12"/>
  <c r="AW182" i="12"/>
  <c r="AR182" i="12"/>
  <c r="AS182" i="12" s="1"/>
  <c r="AE182" i="12"/>
  <c r="V182" i="12"/>
  <c r="M182" i="12"/>
  <c r="D182" i="12"/>
  <c r="BF181" i="12"/>
  <c r="AW181" i="12"/>
  <c r="AR181" i="12"/>
  <c r="AS181" i="12" s="1"/>
  <c r="AE181" i="12"/>
  <c r="V181" i="12"/>
  <c r="M181" i="12"/>
  <c r="D181" i="12"/>
  <c r="BF180" i="12"/>
  <c r="AW180" i="12"/>
  <c r="AR180" i="12"/>
  <c r="AS180" i="12" s="1"/>
  <c r="AE180" i="12"/>
  <c r="V180" i="12"/>
  <c r="M180" i="12"/>
  <c r="D180" i="12"/>
  <c r="BF179" i="12"/>
  <c r="AW179" i="12"/>
  <c r="AR179" i="12"/>
  <c r="AS179" i="12" s="1"/>
  <c r="AE179" i="12"/>
  <c r="V179" i="12"/>
  <c r="M179" i="12"/>
  <c r="D179" i="12"/>
  <c r="BF178" i="12"/>
  <c r="AW178" i="12"/>
  <c r="AX178" i="12" s="1"/>
  <c r="AR178" i="12"/>
  <c r="AS178" i="12" s="1"/>
  <c r="AY178" i="12" s="1"/>
  <c r="AE178" i="12"/>
  <c r="V178" i="12"/>
  <c r="M178" i="12"/>
  <c r="D178" i="12"/>
  <c r="BF177" i="12"/>
  <c r="AW177" i="12"/>
  <c r="AR177" i="12"/>
  <c r="AS177" i="12" s="1"/>
  <c r="AE177" i="12"/>
  <c r="V177" i="12"/>
  <c r="M177" i="12"/>
  <c r="D177" i="12"/>
  <c r="BF176" i="12"/>
  <c r="AW176" i="12"/>
  <c r="AX176" i="12" s="1"/>
  <c r="AR176" i="12"/>
  <c r="AS176" i="12" s="1"/>
  <c r="AE176" i="12"/>
  <c r="V176" i="12"/>
  <c r="M176" i="12"/>
  <c r="D176" i="12"/>
  <c r="BF175" i="12"/>
  <c r="AW175" i="12"/>
  <c r="AR175" i="12"/>
  <c r="AS175" i="12" s="1"/>
  <c r="AE175" i="12"/>
  <c r="V175" i="12"/>
  <c r="M175" i="12"/>
  <c r="D175" i="12"/>
  <c r="BF174" i="12"/>
  <c r="AW174" i="12"/>
  <c r="AR174" i="12"/>
  <c r="AS174" i="12" s="1"/>
  <c r="AE174" i="12"/>
  <c r="V174" i="12"/>
  <c r="M174" i="12"/>
  <c r="D174" i="12"/>
  <c r="BF173" i="12"/>
  <c r="AW173" i="12"/>
  <c r="AR173" i="12"/>
  <c r="AS173" i="12" s="1"/>
  <c r="AE173" i="12"/>
  <c r="V173" i="12"/>
  <c r="M173" i="12"/>
  <c r="D173" i="12"/>
  <c r="BF172" i="12"/>
  <c r="AW172" i="12"/>
  <c r="AX172" i="12" s="1"/>
  <c r="AR172" i="12"/>
  <c r="AS172" i="12" s="1"/>
  <c r="AE172" i="12"/>
  <c r="V172" i="12"/>
  <c r="M172" i="12"/>
  <c r="D172" i="12"/>
  <c r="BF171" i="12"/>
  <c r="AW171" i="12"/>
  <c r="AR171" i="12"/>
  <c r="AS171" i="12" s="1"/>
  <c r="AE171" i="12"/>
  <c r="V171" i="12"/>
  <c r="M171" i="12"/>
  <c r="D171" i="12"/>
  <c r="BF170" i="12"/>
  <c r="AW170" i="12"/>
  <c r="AX170" i="12" s="1"/>
  <c r="AR170" i="12"/>
  <c r="AS170" i="12" s="1"/>
  <c r="AE170" i="12"/>
  <c r="V170" i="12"/>
  <c r="M170" i="12"/>
  <c r="D170" i="12"/>
  <c r="BF169" i="12"/>
  <c r="AW169" i="12"/>
  <c r="AR169" i="12"/>
  <c r="AS169" i="12" s="1"/>
  <c r="AE169" i="12"/>
  <c r="V169" i="12"/>
  <c r="M169" i="12"/>
  <c r="D169" i="12"/>
  <c r="BF168" i="12"/>
  <c r="AW168" i="12"/>
  <c r="AX168" i="12" s="1"/>
  <c r="AR168" i="12"/>
  <c r="AS168" i="12" s="1"/>
  <c r="AY168" i="12" s="1"/>
  <c r="AE168" i="12"/>
  <c r="V168" i="12"/>
  <c r="M168" i="12"/>
  <c r="D168" i="12"/>
  <c r="BF167" i="12"/>
  <c r="AW167" i="12"/>
  <c r="AR167" i="12"/>
  <c r="AS167" i="12" s="1"/>
  <c r="AE167" i="12"/>
  <c r="V167" i="12"/>
  <c r="M167" i="12"/>
  <c r="D167" i="12"/>
  <c r="BF166" i="12"/>
  <c r="AW166" i="12"/>
  <c r="AR166" i="12"/>
  <c r="AS166" i="12" s="1"/>
  <c r="AE166" i="12"/>
  <c r="V166" i="12"/>
  <c r="M166" i="12"/>
  <c r="D166" i="12"/>
  <c r="BF165" i="12"/>
  <c r="AW165" i="12"/>
  <c r="AR165" i="12"/>
  <c r="AS165" i="12" s="1"/>
  <c r="AE165" i="12"/>
  <c r="V165" i="12"/>
  <c r="M165" i="12"/>
  <c r="D165" i="12"/>
  <c r="BF164" i="12"/>
  <c r="AW164" i="12"/>
  <c r="AX164" i="12" s="1"/>
  <c r="AR164" i="12"/>
  <c r="AS164" i="12" s="1"/>
  <c r="AE164" i="12"/>
  <c r="V164" i="12"/>
  <c r="M164" i="12"/>
  <c r="D164" i="12"/>
  <c r="BF163" i="12"/>
  <c r="AW163" i="12"/>
  <c r="AR163" i="12"/>
  <c r="AS163" i="12" s="1"/>
  <c r="AE163" i="12"/>
  <c r="V163" i="12"/>
  <c r="M163" i="12"/>
  <c r="D163" i="12"/>
  <c r="BF162" i="12"/>
  <c r="AW162" i="12"/>
  <c r="AX162" i="12" s="1"/>
  <c r="AR162" i="12"/>
  <c r="AS162" i="12" s="1"/>
  <c r="AE162" i="12"/>
  <c r="V162" i="12"/>
  <c r="M162" i="12"/>
  <c r="D162" i="12"/>
  <c r="BF161" i="12"/>
  <c r="AW161" i="12"/>
  <c r="AR161" i="12"/>
  <c r="AS161" i="12" s="1"/>
  <c r="AE161" i="12"/>
  <c r="V161" i="12"/>
  <c r="M161" i="12"/>
  <c r="D161" i="12"/>
  <c r="BF160" i="12"/>
  <c r="AW160" i="12"/>
  <c r="AX160" i="12" s="1"/>
  <c r="AR160" i="12"/>
  <c r="AS160" i="12" s="1"/>
  <c r="AE160" i="12"/>
  <c r="V160" i="12"/>
  <c r="M160" i="12"/>
  <c r="D160" i="12"/>
  <c r="BF159" i="12"/>
  <c r="AW159" i="12"/>
  <c r="AR159" i="12"/>
  <c r="AS159" i="12" s="1"/>
  <c r="AE159" i="12"/>
  <c r="V159" i="12"/>
  <c r="M159" i="12"/>
  <c r="D159" i="12"/>
  <c r="BF158" i="12"/>
  <c r="AW158" i="12"/>
  <c r="AX158" i="12" s="1"/>
  <c r="AR158" i="12"/>
  <c r="AS158" i="12" s="1"/>
  <c r="AE158" i="12"/>
  <c r="V158" i="12"/>
  <c r="M158" i="12"/>
  <c r="D158" i="12"/>
  <c r="BF157" i="12"/>
  <c r="AW157" i="12"/>
  <c r="AR157" i="12"/>
  <c r="AS157" i="12" s="1"/>
  <c r="AE157" i="12"/>
  <c r="V157" i="12"/>
  <c r="M157" i="12"/>
  <c r="D157" i="12"/>
  <c r="BF156" i="12"/>
  <c r="AW156" i="12"/>
  <c r="AR156" i="12"/>
  <c r="AS156" i="12" s="1"/>
  <c r="AE156" i="12"/>
  <c r="V156" i="12"/>
  <c r="M156" i="12"/>
  <c r="D156" i="12"/>
  <c r="BF155" i="12"/>
  <c r="AW155" i="12"/>
  <c r="AR155" i="12"/>
  <c r="AS155" i="12" s="1"/>
  <c r="AE155" i="12"/>
  <c r="V155" i="12"/>
  <c r="M155" i="12"/>
  <c r="D155" i="12"/>
  <c r="BF154" i="12"/>
  <c r="AW154" i="12"/>
  <c r="AX154" i="12" s="1"/>
  <c r="AR154" i="12"/>
  <c r="AS154" i="12" s="1"/>
  <c r="AE154" i="12"/>
  <c r="V154" i="12"/>
  <c r="M154" i="12"/>
  <c r="D154" i="12"/>
  <c r="BM153" i="12"/>
  <c r="BL153" i="12"/>
  <c r="BK153" i="12"/>
  <c r="BJ153" i="12"/>
  <c r="BI153" i="12"/>
  <c r="BH153" i="12"/>
  <c r="BG153" i="12"/>
  <c r="BE153" i="12"/>
  <c r="AT153" i="12"/>
  <c r="AO153" i="12"/>
  <c r="AO12" i="12" s="1"/>
  <c r="C153" i="12"/>
  <c r="BM152" i="12"/>
  <c r="BL152" i="12"/>
  <c r="BK152" i="12"/>
  <c r="BJ152" i="12"/>
  <c r="BI152" i="12"/>
  <c r="BH152" i="12"/>
  <c r="BG152" i="12"/>
  <c r="BE152" i="12"/>
  <c r="BD152" i="12"/>
  <c r="BC152" i="12"/>
  <c r="BB152" i="12"/>
  <c r="BA152" i="12"/>
  <c r="AZ152" i="12"/>
  <c r="AV152" i="12"/>
  <c r="AU152" i="12"/>
  <c r="AT152" i="12"/>
  <c r="AQ152" i="12"/>
  <c r="AP152" i="12"/>
  <c r="AO152" i="12"/>
  <c r="AN152" i="12"/>
  <c r="AM152" i="12"/>
  <c r="AL152" i="12"/>
  <c r="AK152" i="12"/>
  <c r="AJ152" i="12"/>
  <c r="AI152" i="12"/>
  <c r="AH152" i="12"/>
  <c r="AG152" i="12"/>
  <c r="AF152" i="12"/>
  <c r="AD152" i="12"/>
  <c r="AC152" i="12"/>
  <c r="AB152" i="12"/>
  <c r="AA152" i="12"/>
  <c r="Z152" i="12"/>
  <c r="Y152" i="12"/>
  <c r="X152" i="12"/>
  <c r="W152" i="12"/>
  <c r="U152" i="12"/>
  <c r="T152" i="12"/>
  <c r="S152" i="12"/>
  <c r="R152" i="12"/>
  <c r="Q152" i="12"/>
  <c r="P152" i="12"/>
  <c r="O152" i="12"/>
  <c r="N152" i="12"/>
  <c r="L152" i="12"/>
  <c r="K152" i="12"/>
  <c r="J152" i="12"/>
  <c r="I152" i="12"/>
  <c r="H152" i="12"/>
  <c r="G152" i="12"/>
  <c r="F152" i="12"/>
  <c r="E152" i="12"/>
  <c r="C152" i="12"/>
  <c r="BM151" i="12"/>
  <c r="BL151" i="12"/>
  <c r="BK151" i="12"/>
  <c r="BJ151" i="12"/>
  <c r="BI151" i="12"/>
  <c r="BH151" i="12"/>
  <c r="BG151" i="12"/>
  <c r="BG9" i="12" s="1"/>
  <c r="BE151" i="12"/>
  <c r="BD151" i="12"/>
  <c r="BC151" i="12"/>
  <c r="BB151" i="12"/>
  <c r="BA151" i="12"/>
  <c r="AZ151" i="12"/>
  <c r="AV151" i="12"/>
  <c r="AU151" i="12"/>
  <c r="AT151" i="12"/>
  <c r="AQ151" i="12"/>
  <c r="AP151" i="12"/>
  <c r="AO151" i="12"/>
  <c r="AN151" i="12"/>
  <c r="AM151" i="12"/>
  <c r="AL151" i="12"/>
  <c r="AK151" i="12"/>
  <c r="AJ151" i="12"/>
  <c r="AI151" i="12"/>
  <c r="AH151" i="12"/>
  <c r="AG151" i="12"/>
  <c r="AF151" i="12"/>
  <c r="AD151" i="12"/>
  <c r="AC151" i="12"/>
  <c r="AB151" i="12"/>
  <c r="AA151" i="12"/>
  <c r="Z151" i="12"/>
  <c r="Y151" i="12"/>
  <c r="X151" i="12"/>
  <c r="W151" i="12"/>
  <c r="U151" i="12"/>
  <c r="T151" i="12"/>
  <c r="S151" i="12"/>
  <c r="R151" i="12"/>
  <c r="Q151" i="12"/>
  <c r="P151" i="12"/>
  <c r="O151" i="12"/>
  <c r="N151" i="12"/>
  <c r="L151" i="12"/>
  <c r="K151" i="12"/>
  <c r="J151" i="12"/>
  <c r="I151" i="12"/>
  <c r="H151" i="12"/>
  <c r="G151" i="12"/>
  <c r="F151" i="12"/>
  <c r="E151" i="12"/>
  <c r="C151" i="12"/>
  <c r="BM150" i="12"/>
  <c r="BL150" i="12"/>
  <c r="BK150" i="12"/>
  <c r="BJ150" i="12"/>
  <c r="BI150" i="12"/>
  <c r="BH150" i="12"/>
  <c r="BG150" i="12"/>
  <c r="BE150" i="12"/>
  <c r="BD150" i="12"/>
  <c r="BC150" i="12"/>
  <c r="BB150" i="12"/>
  <c r="BA150" i="12"/>
  <c r="AZ150" i="12"/>
  <c r="AV150" i="12"/>
  <c r="AU150" i="12"/>
  <c r="AT150" i="12"/>
  <c r="AQ150" i="12"/>
  <c r="AP150" i="12"/>
  <c r="AO150" i="12"/>
  <c r="AN150" i="12"/>
  <c r="AM150" i="12"/>
  <c r="AL150" i="12"/>
  <c r="AK150" i="12"/>
  <c r="AJ150" i="12"/>
  <c r="AI150" i="12"/>
  <c r="AH150" i="12"/>
  <c r="AG150" i="12"/>
  <c r="AF150" i="12"/>
  <c r="AD150" i="12"/>
  <c r="AC150" i="12"/>
  <c r="AB150" i="12"/>
  <c r="AA150" i="12"/>
  <c r="Z150" i="12"/>
  <c r="Y150" i="12"/>
  <c r="X150" i="12"/>
  <c r="W150" i="12"/>
  <c r="U150" i="12"/>
  <c r="T150" i="12"/>
  <c r="S150" i="12"/>
  <c r="R150" i="12"/>
  <c r="Q150" i="12"/>
  <c r="P150" i="12"/>
  <c r="O150" i="12"/>
  <c r="N150" i="12"/>
  <c r="L150" i="12"/>
  <c r="K150" i="12"/>
  <c r="J150" i="12"/>
  <c r="I150" i="12"/>
  <c r="H150" i="12"/>
  <c r="G150" i="12"/>
  <c r="F150" i="12"/>
  <c r="E150" i="12"/>
  <c r="C150" i="12"/>
  <c r="BF149" i="12"/>
  <c r="AW149" i="12"/>
  <c r="AX149" i="12" s="1"/>
  <c r="AR149" i="12"/>
  <c r="AS149" i="12" s="1"/>
  <c r="AE149" i="12"/>
  <c r="V149" i="12"/>
  <c r="M149" i="12"/>
  <c r="D149" i="12"/>
  <c r="BF148" i="12"/>
  <c r="AW148" i="12"/>
  <c r="AR148" i="12"/>
  <c r="AS148" i="12" s="1"/>
  <c r="AE148" i="12"/>
  <c r="V148" i="12"/>
  <c r="M148" i="12"/>
  <c r="D148" i="12"/>
  <c r="BF147" i="12"/>
  <c r="AW147" i="12"/>
  <c r="AX147" i="12" s="1"/>
  <c r="AR147" i="12"/>
  <c r="AS147" i="12" s="1"/>
  <c r="AE147" i="12"/>
  <c r="V147" i="12"/>
  <c r="M147" i="12"/>
  <c r="D147" i="12"/>
  <c r="BF146" i="12"/>
  <c r="AW146" i="12"/>
  <c r="AX146" i="12" s="1"/>
  <c r="AR146" i="12"/>
  <c r="AS146" i="12" s="1"/>
  <c r="AE146" i="12"/>
  <c r="V146" i="12"/>
  <c r="M146" i="12"/>
  <c r="D146" i="12"/>
  <c r="BF145" i="12"/>
  <c r="AW145" i="12"/>
  <c r="AX145" i="12" s="1"/>
  <c r="AR145" i="12"/>
  <c r="AS145" i="12" s="1"/>
  <c r="AE145" i="12"/>
  <c r="V145" i="12"/>
  <c r="M145" i="12"/>
  <c r="D145" i="12"/>
  <c r="BF144" i="12"/>
  <c r="AW144" i="12"/>
  <c r="AX144" i="12" s="1"/>
  <c r="AR144" i="12"/>
  <c r="AS144" i="12" s="1"/>
  <c r="AE144" i="12"/>
  <c r="V144" i="12"/>
  <c r="M144" i="12"/>
  <c r="D144" i="12"/>
  <c r="BF143" i="12"/>
  <c r="AW143" i="12"/>
  <c r="AX143" i="12" s="1"/>
  <c r="AR143" i="12"/>
  <c r="AS143" i="12" s="1"/>
  <c r="AE143" i="12"/>
  <c r="V143" i="12"/>
  <c r="M143" i="12"/>
  <c r="D143" i="12"/>
  <c r="BF142" i="12"/>
  <c r="AW142" i="12"/>
  <c r="AR142" i="12"/>
  <c r="AS142" i="12" s="1"/>
  <c r="AE142" i="12"/>
  <c r="V142" i="12"/>
  <c r="M142" i="12"/>
  <c r="D142" i="12"/>
  <c r="BF141" i="12"/>
  <c r="AW141" i="12"/>
  <c r="AX141" i="12" s="1"/>
  <c r="AR141" i="12"/>
  <c r="AS141" i="12" s="1"/>
  <c r="AE141" i="12"/>
  <c r="V141" i="12"/>
  <c r="M141" i="12"/>
  <c r="D141" i="12"/>
  <c r="BF140" i="12"/>
  <c r="AW140" i="12"/>
  <c r="AX140" i="12" s="1"/>
  <c r="AR140" i="12"/>
  <c r="AS140" i="12" s="1"/>
  <c r="AE140" i="12"/>
  <c r="V140" i="12"/>
  <c r="M140" i="12"/>
  <c r="D140" i="12"/>
  <c r="BF139" i="12"/>
  <c r="AW139" i="12"/>
  <c r="AR139" i="12"/>
  <c r="AS139" i="12" s="1"/>
  <c r="AE139" i="12"/>
  <c r="V139" i="12"/>
  <c r="M139" i="12"/>
  <c r="D139" i="12"/>
  <c r="BF138" i="12"/>
  <c r="AW138" i="12"/>
  <c r="AX138" i="12" s="1"/>
  <c r="AR138" i="12"/>
  <c r="AS138" i="12" s="1"/>
  <c r="AE138" i="12"/>
  <c r="V138" i="12"/>
  <c r="M138" i="12"/>
  <c r="D138" i="12"/>
  <c r="BF137" i="12"/>
  <c r="AW137" i="12"/>
  <c r="AR137" i="12"/>
  <c r="AS137" i="12" s="1"/>
  <c r="AE137" i="12"/>
  <c r="V137" i="12"/>
  <c r="M137" i="12"/>
  <c r="D137" i="12"/>
  <c r="BF136" i="12"/>
  <c r="AW136" i="12"/>
  <c r="AR136" i="12"/>
  <c r="AS136" i="12" s="1"/>
  <c r="AE136" i="12"/>
  <c r="V136" i="12"/>
  <c r="M136" i="12"/>
  <c r="D136" i="12"/>
  <c r="BF135" i="12"/>
  <c r="AW135" i="12"/>
  <c r="AX135" i="12" s="1"/>
  <c r="AR135" i="12"/>
  <c r="AS135" i="12" s="1"/>
  <c r="AE135" i="12"/>
  <c r="V135" i="12"/>
  <c r="M135" i="12"/>
  <c r="D135" i="12"/>
  <c r="BF134" i="12"/>
  <c r="AW134" i="12"/>
  <c r="AX134" i="12" s="1"/>
  <c r="AR134" i="12"/>
  <c r="AS134" i="12" s="1"/>
  <c r="AE134" i="12"/>
  <c r="V134" i="12"/>
  <c r="M134" i="12"/>
  <c r="D134" i="12"/>
  <c r="BF133" i="12"/>
  <c r="AW133" i="12"/>
  <c r="AR133" i="12"/>
  <c r="AS133" i="12" s="1"/>
  <c r="AE133" i="12"/>
  <c r="V133" i="12"/>
  <c r="M133" i="12"/>
  <c r="D133" i="12"/>
  <c r="BF132" i="12"/>
  <c r="AW132" i="12"/>
  <c r="AR132" i="12"/>
  <c r="AS132" i="12" s="1"/>
  <c r="AE132" i="12"/>
  <c r="V132" i="12"/>
  <c r="M132" i="12"/>
  <c r="D132" i="12"/>
  <c r="BF131" i="12"/>
  <c r="AW131" i="12"/>
  <c r="AX131" i="12" s="1"/>
  <c r="AR131" i="12"/>
  <c r="AS131" i="12" s="1"/>
  <c r="AE131" i="12"/>
  <c r="V131" i="12"/>
  <c r="M131" i="12"/>
  <c r="D131" i="12"/>
  <c r="BF130" i="12"/>
  <c r="AW130" i="12"/>
  <c r="AX130" i="12" s="1"/>
  <c r="AR130" i="12"/>
  <c r="AS130" i="12" s="1"/>
  <c r="AE130" i="12"/>
  <c r="V130" i="12"/>
  <c r="M130" i="12"/>
  <c r="D130" i="12"/>
  <c r="BF129" i="12"/>
  <c r="AW129" i="12"/>
  <c r="AR129" i="12"/>
  <c r="AS129" i="12" s="1"/>
  <c r="AE129" i="12"/>
  <c r="V129" i="12"/>
  <c r="M129" i="12"/>
  <c r="D129" i="12"/>
  <c r="BF128" i="12"/>
  <c r="AW128" i="12"/>
  <c r="AR128" i="12"/>
  <c r="AS128" i="12" s="1"/>
  <c r="AE128" i="12"/>
  <c r="V128" i="12"/>
  <c r="M128" i="12"/>
  <c r="D128" i="12"/>
  <c r="BF127" i="12"/>
  <c r="AW127" i="12"/>
  <c r="AR127" i="12"/>
  <c r="AS127" i="12" s="1"/>
  <c r="AE127" i="12"/>
  <c r="V127" i="12"/>
  <c r="M127" i="12"/>
  <c r="D127" i="12"/>
  <c r="BF126" i="12"/>
  <c r="AW126" i="12"/>
  <c r="AR126" i="12"/>
  <c r="AS126" i="12" s="1"/>
  <c r="AE126" i="12"/>
  <c r="V126" i="12"/>
  <c r="M126" i="12"/>
  <c r="D126" i="12"/>
  <c r="BF125" i="12"/>
  <c r="AW125" i="12"/>
  <c r="AR125" i="12"/>
  <c r="AS125" i="12" s="1"/>
  <c r="AE125" i="12"/>
  <c r="V125" i="12"/>
  <c r="M125" i="12"/>
  <c r="D125" i="12"/>
  <c r="BF124" i="12"/>
  <c r="AW124" i="12"/>
  <c r="AR124" i="12"/>
  <c r="AS124" i="12" s="1"/>
  <c r="AE124" i="12"/>
  <c r="V124" i="12"/>
  <c r="M124" i="12"/>
  <c r="D124" i="12"/>
  <c r="BF123" i="12"/>
  <c r="AW123" i="12"/>
  <c r="AR123" i="12"/>
  <c r="AS123" i="12" s="1"/>
  <c r="AE123" i="12"/>
  <c r="V123" i="12"/>
  <c r="M123" i="12"/>
  <c r="D123" i="12"/>
  <c r="BF122" i="12"/>
  <c r="AW122" i="12"/>
  <c r="AR122" i="12"/>
  <c r="AS122" i="12" s="1"/>
  <c r="AE122" i="12"/>
  <c r="V122" i="12"/>
  <c r="M122" i="12"/>
  <c r="D122" i="12"/>
  <c r="BF121" i="12"/>
  <c r="AW121" i="12"/>
  <c r="AR121" i="12"/>
  <c r="AS121" i="12" s="1"/>
  <c r="AE121" i="12"/>
  <c r="V121" i="12"/>
  <c r="M121" i="12"/>
  <c r="D121" i="12"/>
  <c r="BF120" i="12"/>
  <c r="AW120" i="12"/>
  <c r="AR120" i="12"/>
  <c r="AE120" i="12"/>
  <c r="V120" i="12"/>
  <c r="M120" i="12"/>
  <c r="D120" i="12"/>
  <c r="BM119" i="12"/>
  <c r="BL119" i="12"/>
  <c r="BK119" i="12"/>
  <c r="BJ119" i="12"/>
  <c r="BI119" i="12"/>
  <c r="BH119" i="12"/>
  <c r="BG119" i="12"/>
  <c r="BE119" i="12"/>
  <c r="AT119" i="12"/>
  <c r="AO119" i="12"/>
  <c r="C119" i="12"/>
  <c r="BM118" i="12"/>
  <c r="BL118" i="12"/>
  <c r="BK118" i="12"/>
  <c r="BJ118" i="12"/>
  <c r="BI118" i="12"/>
  <c r="BH118" i="12"/>
  <c r="BG118" i="12"/>
  <c r="BE118" i="12"/>
  <c r="BD118" i="12"/>
  <c r="BC118" i="12"/>
  <c r="BB118" i="12"/>
  <c r="BA118" i="12"/>
  <c r="AZ118" i="12"/>
  <c r="AV118" i="12"/>
  <c r="AU118" i="12"/>
  <c r="AT118" i="12"/>
  <c r="AQ118" i="12"/>
  <c r="AP118" i="12"/>
  <c r="AO118" i="12"/>
  <c r="AN118" i="12"/>
  <c r="AM118" i="12"/>
  <c r="AL118" i="12"/>
  <c r="AK118" i="12"/>
  <c r="AJ118" i="12"/>
  <c r="AI118" i="12"/>
  <c r="AH118" i="12"/>
  <c r="AG118" i="12"/>
  <c r="AF118" i="12"/>
  <c r="AD118" i="12"/>
  <c r="AC118" i="12"/>
  <c r="AB118" i="12"/>
  <c r="AA118" i="12"/>
  <c r="Z118" i="12"/>
  <c r="Y118" i="12"/>
  <c r="X118" i="12"/>
  <c r="W118" i="12"/>
  <c r="U118" i="12"/>
  <c r="T118" i="12"/>
  <c r="S118" i="12"/>
  <c r="R118" i="12"/>
  <c r="Q118" i="12"/>
  <c r="P118" i="12"/>
  <c r="O118" i="12"/>
  <c r="N118" i="12"/>
  <c r="L118" i="12"/>
  <c r="K118" i="12"/>
  <c r="J118" i="12"/>
  <c r="I118" i="12"/>
  <c r="H118" i="12"/>
  <c r="G118" i="12"/>
  <c r="F118" i="12"/>
  <c r="E118" i="12"/>
  <c r="D118" i="12"/>
  <c r="C118" i="12"/>
  <c r="BM117" i="12"/>
  <c r="BL117" i="12"/>
  <c r="BK117" i="12"/>
  <c r="BJ117" i="12"/>
  <c r="BI117" i="12"/>
  <c r="BH117" i="12"/>
  <c r="BG117" i="12"/>
  <c r="BE117" i="12"/>
  <c r="BD117" i="12"/>
  <c r="BC117" i="12"/>
  <c r="BB117" i="12"/>
  <c r="BA117" i="12"/>
  <c r="AZ117" i="12"/>
  <c r="AV117" i="12"/>
  <c r="AU117" i="12"/>
  <c r="AT117" i="12"/>
  <c r="AQ117" i="12"/>
  <c r="AP117" i="12"/>
  <c r="AO117" i="12"/>
  <c r="AN117" i="12"/>
  <c r="AM117" i="12"/>
  <c r="AL117" i="12"/>
  <c r="AK117" i="12"/>
  <c r="AJ117" i="12"/>
  <c r="AI117" i="12"/>
  <c r="AH117" i="12"/>
  <c r="AG117" i="12"/>
  <c r="AF117" i="12"/>
  <c r="AD117" i="12"/>
  <c r="AC117" i="12"/>
  <c r="AB117" i="12"/>
  <c r="AA117" i="12"/>
  <c r="Z117" i="12"/>
  <c r="Y117" i="12"/>
  <c r="X117" i="12"/>
  <c r="W117" i="12"/>
  <c r="U117" i="12"/>
  <c r="T117" i="12"/>
  <c r="S117" i="12"/>
  <c r="R117" i="12"/>
  <c r="Q117" i="12"/>
  <c r="P117" i="12"/>
  <c r="O117" i="12"/>
  <c r="N117" i="12"/>
  <c r="L117" i="12"/>
  <c r="K117" i="12"/>
  <c r="J117" i="12"/>
  <c r="I117" i="12"/>
  <c r="H117" i="12"/>
  <c r="G117" i="12"/>
  <c r="F117" i="12"/>
  <c r="E117" i="12"/>
  <c r="D117" i="12"/>
  <c r="C117" i="12"/>
  <c r="BM116" i="12"/>
  <c r="BL116" i="12"/>
  <c r="BK116" i="12"/>
  <c r="BJ116" i="12"/>
  <c r="BI116" i="12"/>
  <c r="BH116" i="12"/>
  <c r="BG116" i="12"/>
  <c r="BE116" i="12"/>
  <c r="BD116" i="12"/>
  <c r="BC116" i="12"/>
  <c r="BB116" i="12"/>
  <c r="BA116" i="12"/>
  <c r="AZ116" i="12"/>
  <c r="AV116" i="12"/>
  <c r="AU116" i="12"/>
  <c r="AT116" i="12"/>
  <c r="AQ116" i="12"/>
  <c r="AP116" i="12"/>
  <c r="AO116" i="12"/>
  <c r="AN116" i="12"/>
  <c r="AM116" i="12"/>
  <c r="AL116" i="12"/>
  <c r="AK116" i="12"/>
  <c r="AJ116" i="12"/>
  <c r="AI116" i="12"/>
  <c r="AH116" i="12"/>
  <c r="AG116" i="12"/>
  <c r="AF116" i="12"/>
  <c r="AD116" i="12"/>
  <c r="AC116" i="12"/>
  <c r="AB116" i="12"/>
  <c r="AA116" i="12"/>
  <c r="Z116" i="12"/>
  <c r="Y116" i="12"/>
  <c r="X116" i="12"/>
  <c r="W116" i="12"/>
  <c r="U116" i="12"/>
  <c r="T116" i="12"/>
  <c r="S116" i="12"/>
  <c r="S9" i="12" s="1"/>
  <c r="R116" i="12"/>
  <c r="Q116" i="12"/>
  <c r="P116" i="12"/>
  <c r="O116" i="12"/>
  <c r="N116" i="12"/>
  <c r="L116" i="12"/>
  <c r="K116" i="12"/>
  <c r="J116" i="12"/>
  <c r="I116" i="12"/>
  <c r="H116" i="12"/>
  <c r="G116" i="12"/>
  <c r="F116" i="12"/>
  <c r="E116" i="12"/>
  <c r="D116" i="12"/>
  <c r="C116" i="12"/>
  <c r="BF115" i="12"/>
  <c r="AW115" i="12"/>
  <c r="AX115" i="12" s="1"/>
  <c r="AR115" i="12"/>
  <c r="AS115" i="12" s="1"/>
  <c r="AE115" i="12"/>
  <c r="V115" i="12"/>
  <c r="M115" i="12"/>
  <c r="BF114" i="12"/>
  <c r="AW114" i="12"/>
  <c r="AR114" i="12"/>
  <c r="AS114" i="12" s="1"/>
  <c r="AE114" i="12"/>
  <c r="V114" i="12"/>
  <c r="M114" i="12"/>
  <c r="BF113" i="12"/>
  <c r="AW113" i="12"/>
  <c r="AX113" i="12" s="1"/>
  <c r="AR113" i="12"/>
  <c r="AS113" i="12" s="1"/>
  <c r="AE113" i="12"/>
  <c r="V113" i="12"/>
  <c r="M113" i="12"/>
  <c r="BF112" i="12"/>
  <c r="AW112" i="12"/>
  <c r="AR112" i="12"/>
  <c r="AS112" i="12" s="1"/>
  <c r="AE112" i="12"/>
  <c r="V112" i="12"/>
  <c r="M112" i="12"/>
  <c r="BF111" i="12"/>
  <c r="AW111" i="12"/>
  <c r="AX111" i="12" s="1"/>
  <c r="AR111" i="12"/>
  <c r="AS111" i="12" s="1"/>
  <c r="AE111" i="12"/>
  <c r="V111" i="12"/>
  <c r="M111" i="12"/>
  <c r="BF110" i="12"/>
  <c r="AW110" i="12"/>
  <c r="AX110" i="12" s="1"/>
  <c r="AR110" i="12"/>
  <c r="AS110" i="12" s="1"/>
  <c r="AE110" i="12"/>
  <c r="V110" i="12"/>
  <c r="M110" i="12"/>
  <c r="BF109" i="12"/>
  <c r="AW109" i="12"/>
  <c r="AX109" i="12" s="1"/>
  <c r="AR109" i="12"/>
  <c r="AS109" i="12" s="1"/>
  <c r="AE109" i="12"/>
  <c r="V109" i="12"/>
  <c r="M109" i="12"/>
  <c r="BF108" i="12"/>
  <c r="AW108" i="12"/>
  <c r="AR108" i="12"/>
  <c r="AS108" i="12" s="1"/>
  <c r="AE108" i="12"/>
  <c r="V108" i="12"/>
  <c r="M108" i="12"/>
  <c r="BF107" i="12"/>
  <c r="AW107" i="12"/>
  <c r="AX107" i="12" s="1"/>
  <c r="AR107" i="12"/>
  <c r="AS107" i="12" s="1"/>
  <c r="AE107" i="12"/>
  <c r="V107" i="12"/>
  <c r="M107" i="12"/>
  <c r="BF106" i="12"/>
  <c r="AW106" i="12"/>
  <c r="AR106" i="12"/>
  <c r="AS106" i="12" s="1"/>
  <c r="AE106" i="12"/>
  <c r="V106" i="12"/>
  <c r="M106" i="12"/>
  <c r="BF105" i="12"/>
  <c r="AW105" i="12"/>
  <c r="AX105" i="12" s="1"/>
  <c r="AR105" i="12"/>
  <c r="AS105" i="12" s="1"/>
  <c r="AE105" i="12"/>
  <c r="V105" i="12"/>
  <c r="M105" i="12"/>
  <c r="BF104" i="12"/>
  <c r="AW104" i="12"/>
  <c r="AR104" i="12"/>
  <c r="AS104" i="12" s="1"/>
  <c r="AE104" i="12"/>
  <c r="V104" i="12"/>
  <c r="M104" i="12"/>
  <c r="BF103" i="12"/>
  <c r="AW103" i="12"/>
  <c r="AX103" i="12" s="1"/>
  <c r="AR103" i="12"/>
  <c r="AS103" i="12" s="1"/>
  <c r="AE103" i="12"/>
  <c r="V103" i="12"/>
  <c r="M103" i="12"/>
  <c r="BF102" i="12"/>
  <c r="AW102" i="12"/>
  <c r="AX102" i="12" s="1"/>
  <c r="AR102" i="12"/>
  <c r="AS102" i="12" s="1"/>
  <c r="AE102" i="12"/>
  <c r="V102" i="12"/>
  <c r="M102" i="12"/>
  <c r="BF101" i="12"/>
  <c r="AW101" i="12"/>
  <c r="AX101" i="12" s="1"/>
  <c r="AR101" i="12"/>
  <c r="AS101" i="12" s="1"/>
  <c r="AE101" i="12"/>
  <c r="V101" i="12"/>
  <c r="M101" i="12"/>
  <c r="BF100" i="12"/>
  <c r="AW100" i="12"/>
  <c r="AR100" i="12"/>
  <c r="AS100" i="12" s="1"/>
  <c r="AE100" i="12"/>
  <c r="V100" i="12"/>
  <c r="M100" i="12"/>
  <c r="BF99" i="12"/>
  <c r="AW99" i="12"/>
  <c r="AX99" i="12" s="1"/>
  <c r="AR99" i="12"/>
  <c r="AS99" i="12" s="1"/>
  <c r="AE99" i="12"/>
  <c r="V99" i="12"/>
  <c r="M99" i="12"/>
  <c r="BF98" i="12"/>
  <c r="AW98" i="12"/>
  <c r="AR98" i="12"/>
  <c r="AS98" i="12" s="1"/>
  <c r="AE98" i="12"/>
  <c r="V98" i="12"/>
  <c r="M98" i="12"/>
  <c r="BF97" i="12"/>
  <c r="AW97" i="12"/>
  <c r="AX97" i="12" s="1"/>
  <c r="AR97" i="12"/>
  <c r="AS97" i="12" s="1"/>
  <c r="AE97" i="12"/>
  <c r="V97" i="12"/>
  <c r="M97" i="12"/>
  <c r="BF96" i="12"/>
  <c r="AW96" i="12"/>
  <c r="AR96" i="12"/>
  <c r="AS96" i="12" s="1"/>
  <c r="AE96" i="12"/>
  <c r="V96" i="12"/>
  <c r="M96" i="12"/>
  <c r="BF95" i="12"/>
  <c r="AW95" i="12"/>
  <c r="AX95" i="12" s="1"/>
  <c r="AR95" i="12"/>
  <c r="AS95" i="12" s="1"/>
  <c r="AE95" i="12"/>
  <c r="V95" i="12"/>
  <c r="M95" i="12"/>
  <c r="BF94" i="12"/>
  <c r="AW94" i="12"/>
  <c r="AR94" i="12"/>
  <c r="AS94" i="12" s="1"/>
  <c r="AE94" i="12"/>
  <c r="V94" i="12"/>
  <c r="M94" i="12"/>
  <c r="BF93" i="12"/>
  <c r="AW93" i="12"/>
  <c r="AX93" i="12" s="1"/>
  <c r="AR93" i="12"/>
  <c r="AS93" i="12" s="1"/>
  <c r="AE93" i="12"/>
  <c r="V93" i="12"/>
  <c r="M93" i="12"/>
  <c r="BF92" i="12"/>
  <c r="AW92" i="12"/>
  <c r="AR92" i="12"/>
  <c r="AS92" i="12" s="1"/>
  <c r="AE92" i="12"/>
  <c r="V92" i="12"/>
  <c r="M92" i="12"/>
  <c r="BF91" i="12"/>
  <c r="AW91" i="12"/>
  <c r="AX91" i="12" s="1"/>
  <c r="AR91" i="12"/>
  <c r="AS91" i="12" s="1"/>
  <c r="AE91" i="12"/>
  <c r="V91" i="12"/>
  <c r="M91" i="12"/>
  <c r="BF90" i="12"/>
  <c r="AW90" i="12"/>
  <c r="AR90" i="12"/>
  <c r="AS90" i="12" s="1"/>
  <c r="AE90" i="12"/>
  <c r="V90" i="12"/>
  <c r="M90" i="12"/>
  <c r="BF89" i="12"/>
  <c r="AW89" i="12"/>
  <c r="AX89" i="12" s="1"/>
  <c r="AR89" i="12"/>
  <c r="AS89" i="12" s="1"/>
  <c r="AE89" i="12"/>
  <c r="V89" i="12"/>
  <c r="M89" i="12"/>
  <c r="BF88" i="12"/>
  <c r="AW88" i="12"/>
  <c r="AR88" i="12"/>
  <c r="AS88" i="12" s="1"/>
  <c r="AE88" i="12"/>
  <c r="V88" i="12"/>
  <c r="M88" i="12"/>
  <c r="BF87" i="12"/>
  <c r="AW87" i="12"/>
  <c r="AX87" i="12" s="1"/>
  <c r="AR87" i="12"/>
  <c r="AS87" i="12" s="1"/>
  <c r="AE87" i="12"/>
  <c r="V87" i="12"/>
  <c r="M87" i="12"/>
  <c r="BF86" i="12"/>
  <c r="AW86" i="12"/>
  <c r="AX86" i="12" s="1"/>
  <c r="AR86" i="12"/>
  <c r="AS86" i="12" s="1"/>
  <c r="AE86" i="12"/>
  <c r="V86" i="12"/>
  <c r="M86" i="12"/>
  <c r="BF85" i="12"/>
  <c r="AW85" i="12"/>
  <c r="AX85" i="12" s="1"/>
  <c r="AR85" i="12"/>
  <c r="AS85" i="12" s="1"/>
  <c r="AE85" i="12"/>
  <c r="V85" i="12"/>
  <c r="M85" i="12"/>
  <c r="BM84" i="12"/>
  <c r="BL84" i="12"/>
  <c r="BK84" i="12"/>
  <c r="BJ84" i="12"/>
  <c r="BI84" i="12"/>
  <c r="BH84" i="12"/>
  <c r="BG84" i="12"/>
  <c r="BE84" i="12"/>
  <c r="AT84" i="12"/>
  <c r="AO84" i="12"/>
  <c r="C84" i="12"/>
  <c r="BM83" i="12"/>
  <c r="BL83" i="12"/>
  <c r="BK83" i="12"/>
  <c r="BJ83" i="12"/>
  <c r="BI83" i="12"/>
  <c r="BH83" i="12"/>
  <c r="BG83" i="12"/>
  <c r="BE83" i="12"/>
  <c r="BD83" i="12"/>
  <c r="BC83" i="12"/>
  <c r="BB83" i="12"/>
  <c r="BA83" i="12"/>
  <c r="AZ83" i="12"/>
  <c r="AV83" i="12"/>
  <c r="AU83" i="12"/>
  <c r="AT83" i="12"/>
  <c r="AQ83" i="12"/>
  <c r="AP83" i="12"/>
  <c r="AO83" i="12"/>
  <c r="AN83" i="12"/>
  <c r="AM83" i="12"/>
  <c r="AL83" i="12"/>
  <c r="AK83" i="12"/>
  <c r="AJ83" i="12"/>
  <c r="AI83" i="12"/>
  <c r="AH83" i="12"/>
  <c r="AG83" i="12"/>
  <c r="AF83" i="12"/>
  <c r="AD83" i="12"/>
  <c r="AC83" i="12"/>
  <c r="AB83" i="12"/>
  <c r="AA83" i="12"/>
  <c r="Z83" i="12"/>
  <c r="Y83" i="12"/>
  <c r="X83" i="12"/>
  <c r="W83" i="12"/>
  <c r="U83" i="12"/>
  <c r="T83" i="12"/>
  <c r="S83" i="12"/>
  <c r="R83" i="12"/>
  <c r="Q83" i="12"/>
  <c r="P83" i="12"/>
  <c r="O83" i="12"/>
  <c r="N83" i="12"/>
  <c r="L83" i="12"/>
  <c r="K83" i="12"/>
  <c r="J83" i="12"/>
  <c r="I83" i="12"/>
  <c r="H83" i="12"/>
  <c r="G83" i="12"/>
  <c r="F83" i="12"/>
  <c r="E83" i="12"/>
  <c r="C83" i="12"/>
  <c r="BM82" i="12"/>
  <c r="BL82" i="12"/>
  <c r="BK82" i="12"/>
  <c r="BJ82" i="12"/>
  <c r="BI82" i="12"/>
  <c r="BH82" i="12"/>
  <c r="BG82" i="12"/>
  <c r="BE82" i="12"/>
  <c r="BD82" i="12"/>
  <c r="BC82" i="12"/>
  <c r="BB82" i="12"/>
  <c r="BA82" i="12"/>
  <c r="AZ82" i="12"/>
  <c r="AV82" i="12"/>
  <c r="AU82" i="12"/>
  <c r="AT82" i="12"/>
  <c r="AQ82" i="12"/>
  <c r="AP82" i="12"/>
  <c r="AO82" i="12"/>
  <c r="AN82" i="12"/>
  <c r="AM82" i="12"/>
  <c r="AL82" i="12"/>
  <c r="AK82" i="12"/>
  <c r="AJ82" i="12"/>
  <c r="AI82" i="12"/>
  <c r="AH82" i="12"/>
  <c r="AG82" i="12"/>
  <c r="AF82" i="12"/>
  <c r="AD82" i="12"/>
  <c r="AC82" i="12"/>
  <c r="AB82" i="12"/>
  <c r="AA82" i="12"/>
  <c r="Z82" i="12"/>
  <c r="Y82" i="12"/>
  <c r="X82" i="12"/>
  <c r="W82" i="12"/>
  <c r="U82" i="12"/>
  <c r="T82" i="12"/>
  <c r="S82" i="12"/>
  <c r="R82" i="12"/>
  <c r="Q82" i="12"/>
  <c r="P82" i="12"/>
  <c r="O82" i="12"/>
  <c r="N82" i="12"/>
  <c r="L82" i="12"/>
  <c r="K82" i="12"/>
  <c r="J82" i="12"/>
  <c r="I82" i="12"/>
  <c r="H82" i="12"/>
  <c r="G82" i="12"/>
  <c r="F82" i="12"/>
  <c r="E82" i="12"/>
  <c r="C82" i="12"/>
  <c r="BM81" i="12"/>
  <c r="BL81" i="12"/>
  <c r="BK81" i="12"/>
  <c r="BJ81" i="12"/>
  <c r="BI81" i="12"/>
  <c r="BH81" i="12"/>
  <c r="BG81" i="12"/>
  <c r="BE81" i="12"/>
  <c r="BD81" i="12"/>
  <c r="BC81" i="12"/>
  <c r="BB81" i="12"/>
  <c r="BA81" i="12"/>
  <c r="AZ81" i="12"/>
  <c r="AV81" i="12"/>
  <c r="AU81" i="12"/>
  <c r="AT81" i="12"/>
  <c r="AQ81" i="12"/>
  <c r="AP81" i="12"/>
  <c r="AO81" i="12"/>
  <c r="AN81" i="12"/>
  <c r="AM81" i="12"/>
  <c r="AL81" i="12"/>
  <c r="AK81" i="12"/>
  <c r="AJ81" i="12"/>
  <c r="AI81" i="12"/>
  <c r="AH81" i="12"/>
  <c r="AG81" i="12"/>
  <c r="AF81" i="12"/>
  <c r="AD81" i="12"/>
  <c r="AC81" i="12"/>
  <c r="AB81" i="12"/>
  <c r="AA81" i="12"/>
  <c r="Z81" i="12"/>
  <c r="Y81" i="12"/>
  <c r="X81" i="12"/>
  <c r="W81" i="12"/>
  <c r="U81" i="12"/>
  <c r="T81" i="12"/>
  <c r="S81" i="12"/>
  <c r="R81" i="12"/>
  <c r="Q81" i="12"/>
  <c r="P81" i="12"/>
  <c r="O81" i="12"/>
  <c r="N81" i="12"/>
  <c r="L81" i="12"/>
  <c r="K81" i="12"/>
  <c r="J81" i="12"/>
  <c r="J8" i="12" s="1"/>
  <c r="I81" i="12"/>
  <c r="H81" i="12"/>
  <c r="G81" i="12"/>
  <c r="F81" i="12"/>
  <c r="E81" i="12"/>
  <c r="C81" i="12"/>
  <c r="BF80" i="12"/>
  <c r="AW80" i="12"/>
  <c r="AX80" i="12" s="1"/>
  <c r="AR80" i="12"/>
  <c r="AS80" i="12" s="1"/>
  <c r="AE80" i="12"/>
  <c r="V80" i="12"/>
  <c r="M80" i="12"/>
  <c r="D80" i="12"/>
  <c r="BF79" i="12"/>
  <c r="AW79" i="12"/>
  <c r="AR79" i="12"/>
  <c r="AS79" i="12" s="1"/>
  <c r="AE79" i="12"/>
  <c r="V79" i="12"/>
  <c r="M79" i="12"/>
  <c r="D79" i="12"/>
  <c r="BF78" i="12"/>
  <c r="AW78" i="12"/>
  <c r="AR78" i="12"/>
  <c r="AS78" i="12" s="1"/>
  <c r="AE78" i="12"/>
  <c r="V78" i="12"/>
  <c r="M78" i="12"/>
  <c r="D78" i="12"/>
  <c r="BF77" i="12"/>
  <c r="AW77" i="12"/>
  <c r="AR77" i="12"/>
  <c r="AS77" i="12" s="1"/>
  <c r="AE77" i="12"/>
  <c r="V77" i="12"/>
  <c r="M77" i="12"/>
  <c r="D77" i="12"/>
  <c r="BF76" i="12"/>
  <c r="AW76" i="12"/>
  <c r="AR76" i="12"/>
  <c r="AS76" i="12" s="1"/>
  <c r="AE76" i="12"/>
  <c r="V76" i="12"/>
  <c r="M76" i="12"/>
  <c r="D76" i="12"/>
  <c r="BF75" i="12"/>
  <c r="AW75" i="12"/>
  <c r="AR75" i="12"/>
  <c r="AS75" i="12" s="1"/>
  <c r="AE75" i="12"/>
  <c r="V75" i="12"/>
  <c r="M75" i="12"/>
  <c r="D75" i="12"/>
  <c r="BF74" i="12"/>
  <c r="AW74" i="12"/>
  <c r="AR74" i="12"/>
  <c r="AS74" i="12" s="1"/>
  <c r="AE74" i="12"/>
  <c r="V74" i="12"/>
  <c r="M74" i="12"/>
  <c r="D74" i="12"/>
  <c r="BF73" i="12"/>
  <c r="AW73" i="12"/>
  <c r="AR73" i="12"/>
  <c r="AS73" i="12" s="1"/>
  <c r="AE73" i="12"/>
  <c r="V73" i="12"/>
  <c r="M73" i="12"/>
  <c r="D73" i="12"/>
  <c r="BF72" i="12"/>
  <c r="AW72" i="12"/>
  <c r="AX72" i="12" s="1"/>
  <c r="AS72" i="12"/>
  <c r="AR72" i="12"/>
  <c r="AE72" i="12"/>
  <c r="V72" i="12"/>
  <c r="M72" i="12"/>
  <c r="D72" i="12"/>
  <c r="BF71" i="12"/>
  <c r="AW71" i="12"/>
  <c r="AR71" i="12"/>
  <c r="AS71" i="12" s="1"/>
  <c r="AE71" i="12"/>
  <c r="V71" i="12"/>
  <c r="M71" i="12"/>
  <c r="D71" i="12"/>
  <c r="BF70" i="12"/>
  <c r="AW70" i="12"/>
  <c r="AX70" i="12" s="1"/>
  <c r="AR70" i="12"/>
  <c r="AS70" i="12" s="1"/>
  <c r="AE70" i="12"/>
  <c r="V70" i="12"/>
  <c r="M70" i="12"/>
  <c r="D70" i="12"/>
  <c r="BF69" i="12"/>
  <c r="AW69" i="12"/>
  <c r="AR69" i="12"/>
  <c r="AS69" i="12" s="1"/>
  <c r="AE69" i="12"/>
  <c r="V69" i="12"/>
  <c r="M69" i="12"/>
  <c r="D69" i="12"/>
  <c r="BF68" i="12"/>
  <c r="AW68" i="12"/>
  <c r="AR68" i="12"/>
  <c r="AS68" i="12" s="1"/>
  <c r="AE68" i="12"/>
  <c r="V68" i="12"/>
  <c r="M68" i="12"/>
  <c r="D68" i="12"/>
  <c r="BF67" i="12"/>
  <c r="AW67" i="12"/>
  <c r="AR67" i="12"/>
  <c r="AS67" i="12" s="1"/>
  <c r="AE67" i="12"/>
  <c r="V67" i="12"/>
  <c r="M67" i="12"/>
  <c r="D67" i="12"/>
  <c r="BF66" i="12"/>
  <c r="AW66" i="12"/>
  <c r="AX66" i="12" s="1"/>
  <c r="AR66" i="12"/>
  <c r="AS66" i="12" s="1"/>
  <c r="AE66" i="12"/>
  <c r="V66" i="12"/>
  <c r="M66" i="12"/>
  <c r="D66" i="12"/>
  <c r="BF65" i="12"/>
  <c r="AW65" i="12"/>
  <c r="AR65" i="12"/>
  <c r="AS65" i="12" s="1"/>
  <c r="AE65" i="12"/>
  <c r="V65" i="12"/>
  <c r="M65" i="12"/>
  <c r="D65" i="12"/>
  <c r="BF64" i="12"/>
  <c r="AW64" i="12"/>
  <c r="AX64" i="12" s="1"/>
  <c r="AR64" i="12"/>
  <c r="AS64" i="12" s="1"/>
  <c r="AE64" i="12"/>
  <c r="V64" i="12"/>
  <c r="M64" i="12"/>
  <c r="D64" i="12"/>
  <c r="BF63" i="12"/>
  <c r="AW63" i="12"/>
  <c r="AR63" i="12"/>
  <c r="AS63" i="12" s="1"/>
  <c r="AE63" i="12"/>
  <c r="V63" i="12"/>
  <c r="M63" i="12"/>
  <c r="D63" i="12"/>
  <c r="BF62" i="12"/>
  <c r="AW62" i="12"/>
  <c r="AX62" i="12" s="1"/>
  <c r="AR62" i="12"/>
  <c r="AS62" i="12" s="1"/>
  <c r="AE62" i="12"/>
  <c r="V62" i="12"/>
  <c r="M62" i="12"/>
  <c r="D62" i="12"/>
  <c r="BF61" i="12"/>
  <c r="AW61" i="12"/>
  <c r="AR61" i="12"/>
  <c r="AS61" i="12" s="1"/>
  <c r="AE61" i="12"/>
  <c r="V61" i="12"/>
  <c r="M61" i="12"/>
  <c r="D61" i="12"/>
  <c r="BF60" i="12"/>
  <c r="AW60" i="12"/>
  <c r="AR60" i="12"/>
  <c r="AS60" i="12" s="1"/>
  <c r="AE60" i="12"/>
  <c r="V60" i="12"/>
  <c r="M60" i="12"/>
  <c r="D60" i="12"/>
  <c r="BF59" i="12"/>
  <c r="AW59" i="12"/>
  <c r="AR59" i="12"/>
  <c r="AS59" i="12" s="1"/>
  <c r="AE59" i="12"/>
  <c r="V59" i="12"/>
  <c r="M59" i="12"/>
  <c r="D59" i="12"/>
  <c r="BF58" i="12"/>
  <c r="AW58" i="12"/>
  <c r="AR58" i="12"/>
  <c r="AS58" i="12" s="1"/>
  <c r="AE58" i="12"/>
  <c r="V58" i="12"/>
  <c r="M58" i="12"/>
  <c r="D58" i="12"/>
  <c r="BF57" i="12"/>
  <c r="AW57" i="12"/>
  <c r="AR57" i="12"/>
  <c r="AS57" i="12" s="1"/>
  <c r="AE57" i="12"/>
  <c r="V57" i="12"/>
  <c r="M57" i="12"/>
  <c r="D57" i="12"/>
  <c r="BF56" i="12"/>
  <c r="AW56" i="12"/>
  <c r="AR56" i="12"/>
  <c r="AS56" i="12" s="1"/>
  <c r="AE56" i="12"/>
  <c r="V56" i="12"/>
  <c r="M56" i="12"/>
  <c r="D56" i="12"/>
  <c r="BF55" i="12"/>
  <c r="AW55" i="12"/>
  <c r="AR55" i="12"/>
  <c r="AS55" i="12" s="1"/>
  <c r="AE55" i="12"/>
  <c r="V55" i="12"/>
  <c r="M55" i="12"/>
  <c r="D55" i="12"/>
  <c r="BF54" i="12"/>
  <c r="AW54" i="12"/>
  <c r="AX54" i="12" s="1"/>
  <c r="AR54" i="12"/>
  <c r="AS54" i="12" s="1"/>
  <c r="AE54" i="12"/>
  <c r="V54" i="12"/>
  <c r="M54" i="12"/>
  <c r="D54" i="12"/>
  <c r="BF53" i="12"/>
  <c r="AW53" i="12"/>
  <c r="AR53" i="12"/>
  <c r="AE53" i="12"/>
  <c r="V53" i="12"/>
  <c r="M53" i="12"/>
  <c r="D53" i="12"/>
  <c r="BF52" i="12"/>
  <c r="AW52" i="12"/>
  <c r="AR52" i="12"/>
  <c r="AS52" i="12" s="1"/>
  <c r="AE52" i="12"/>
  <c r="V52" i="12"/>
  <c r="M52" i="12"/>
  <c r="D52" i="12"/>
  <c r="BM51" i="12"/>
  <c r="BL51" i="12"/>
  <c r="BK51" i="12"/>
  <c r="BJ51" i="12"/>
  <c r="BI51" i="12"/>
  <c r="BH51" i="12"/>
  <c r="BG51" i="12"/>
  <c r="BE51" i="12"/>
  <c r="AT51" i="12"/>
  <c r="AO51" i="12"/>
  <c r="C51" i="12"/>
  <c r="BM50" i="12"/>
  <c r="BL50" i="12"/>
  <c r="BL9" i="12" s="1"/>
  <c r="BK50" i="12"/>
  <c r="BK9" i="12" s="1"/>
  <c r="BJ50" i="12"/>
  <c r="BI50" i="12"/>
  <c r="BH50" i="12"/>
  <c r="BG50" i="12"/>
  <c r="BE50" i="12"/>
  <c r="BD50" i="12"/>
  <c r="BC50" i="12"/>
  <c r="BB50" i="12"/>
  <c r="BA50" i="12"/>
  <c r="AZ50" i="12"/>
  <c r="AV50" i="12"/>
  <c r="AU50" i="12"/>
  <c r="AU10" i="12" s="1"/>
  <c r="AT50" i="12"/>
  <c r="AQ50" i="12"/>
  <c r="AP50" i="12"/>
  <c r="AO50" i="12"/>
  <c r="AN50" i="12"/>
  <c r="AM50" i="12"/>
  <c r="AL50" i="12"/>
  <c r="AK50" i="12"/>
  <c r="AJ50" i="12"/>
  <c r="AI50" i="12"/>
  <c r="AH50" i="12"/>
  <c r="AG50" i="12"/>
  <c r="AG9" i="12" s="1"/>
  <c r="AF50" i="12"/>
  <c r="AD50" i="12"/>
  <c r="AC50" i="12"/>
  <c r="AB50" i="12"/>
  <c r="AB10" i="12" s="1"/>
  <c r="AA50" i="12"/>
  <c r="Z50" i="12"/>
  <c r="Y50" i="12"/>
  <c r="Y10" i="12" s="1"/>
  <c r="X50" i="12"/>
  <c r="W50" i="12"/>
  <c r="U50" i="12"/>
  <c r="T50" i="12"/>
  <c r="S50" i="12"/>
  <c r="R50" i="12"/>
  <c r="Q50" i="12"/>
  <c r="P50" i="12"/>
  <c r="O50" i="12"/>
  <c r="N50" i="12"/>
  <c r="L50" i="12"/>
  <c r="K50" i="12"/>
  <c r="J50" i="12"/>
  <c r="I50" i="12"/>
  <c r="H50" i="12"/>
  <c r="G50" i="12"/>
  <c r="F50" i="12"/>
  <c r="E50" i="12"/>
  <c r="C50" i="12"/>
  <c r="BM49" i="12"/>
  <c r="BL49" i="12"/>
  <c r="BK49" i="12"/>
  <c r="BJ49" i="12"/>
  <c r="BI49" i="12"/>
  <c r="BH49" i="12"/>
  <c r="BG49" i="12"/>
  <c r="BE49" i="12"/>
  <c r="BD49" i="12"/>
  <c r="BC49" i="12"/>
  <c r="BB49" i="12"/>
  <c r="BB9" i="12" s="1"/>
  <c r="BA49" i="12"/>
  <c r="AZ49" i="12"/>
  <c r="AV49" i="12"/>
  <c r="AU49" i="12"/>
  <c r="AT49" i="12"/>
  <c r="AQ49" i="12"/>
  <c r="AP49" i="12"/>
  <c r="AO49" i="12"/>
  <c r="AN49" i="12"/>
  <c r="AM49" i="12"/>
  <c r="AL49" i="12"/>
  <c r="AK49" i="12"/>
  <c r="AJ49" i="12"/>
  <c r="AI49" i="12"/>
  <c r="AH49" i="12"/>
  <c r="AG49" i="12"/>
  <c r="AG10" i="12" s="1"/>
  <c r="AF49" i="12"/>
  <c r="AD49" i="12"/>
  <c r="AC49" i="12"/>
  <c r="AB49" i="12"/>
  <c r="AA49" i="12"/>
  <c r="Z49" i="12"/>
  <c r="Y49" i="12"/>
  <c r="X49" i="12"/>
  <c r="W49" i="12"/>
  <c r="U49" i="12"/>
  <c r="T49" i="12"/>
  <c r="S49" i="12"/>
  <c r="R49" i="12"/>
  <c r="Q49" i="12"/>
  <c r="P49" i="12"/>
  <c r="O49" i="12"/>
  <c r="O9" i="12" s="1"/>
  <c r="N49" i="12"/>
  <c r="N10" i="12" s="1"/>
  <c r="L49" i="12"/>
  <c r="K49" i="12"/>
  <c r="J49" i="12"/>
  <c r="I49" i="12"/>
  <c r="H49" i="12"/>
  <c r="G49" i="12"/>
  <c r="F49" i="12"/>
  <c r="E49" i="12"/>
  <c r="C49" i="12"/>
  <c r="BM48" i="12"/>
  <c r="BL48" i="12"/>
  <c r="BK48" i="12"/>
  <c r="BJ48" i="12"/>
  <c r="BI48" i="12"/>
  <c r="BH48" i="12"/>
  <c r="BG48" i="12"/>
  <c r="BE48" i="12"/>
  <c r="BD48" i="12"/>
  <c r="BD9" i="12" s="1"/>
  <c r="BC48" i="12"/>
  <c r="BB48" i="12"/>
  <c r="BA48" i="12"/>
  <c r="AZ48" i="12"/>
  <c r="AV48" i="12"/>
  <c r="AU48" i="12"/>
  <c r="AU9" i="12" s="1"/>
  <c r="AT48" i="12"/>
  <c r="AQ48" i="12"/>
  <c r="AQ8" i="12" s="1"/>
  <c r="AP48" i="12"/>
  <c r="AO48" i="12"/>
  <c r="AO8" i="12" s="1"/>
  <c r="AN48" i="12"/>
  <c r="AM48" i="12"/>
  <c r="AL48" i="12"/>
  <c r="AL10" i="12" s="1"/>
  <c r="AK48" i="12"/>
  <c r="AK10" i="12" s="1"/>
  <c r="AJ48" i="12"/>
  <c r="AJ9" i="12" s="1"/>
  <c r="AI48" i="12"/>
  <c r="AI10" i="12" s="1"/>
  <c r="AH48" i="12"/>
  <c r="AG48" i="12"/>
  <c r="AF48" i="12"/>
  <c r="AD48" i="12"/>
  <c r="AC48" i="12"/>
  <c r="AB48" i="12"/>
  <c r="AA48" i="12"/>
  <c r="Z48" i="12"/>
  <c r="Y48" i="12"/>
  <c r="X48" i="12"/>
  <c r="X10" i="12" s="1"/>
  <c r="W48" i="12"/>
  <c r="U48" i="12"/>
  <c r="T48" i="12"/>
  <c r="S48" i="12"/>
  <c r="S8" i="12" s="1"/>
  <c r="R48" i="12"/>
  <c r="Q48" i="12"/>
  <c r="P48" i="12"/>
  <c r="O48" i="12"/>
  <c r="N48" i="12"/>
  <c r="L48" i="12"/>
  <c r="K48" i="12"/>
  <c r="J48" i="12"/>
  <c r="I48" i="12"/>
  <c r="H48" i="12"/>
  <c r="G48" i="12"/>
  <c r="F48" i="12"/>
  <c r="E48" i="12"/>
  <c r="C48" i="12"/>
  <c r="BF47" i="12"/>
  <c r="AW47" i="12"/>
  <c r="AX47" i="12" s="1"/>
  <c r="AR47" i="12"/>
  <c r="AS47" i="12" s="1"/>
  <c r="AE47" i="12"/>
  <c r="V47" i="12"/>
  <c r="M47" i="12"/>
  <c r="D47" i="12"/>
  <c r="BF46" i="12"/>
  <c r="AW46" i="12"/>
  <c r="AX46" i="12" s="1"/>
  <c r="AR46" i="12"/>
  <c r="AS46" i="12" s="1"/>
  <c r="AE46" i="12"/>
  <c r="V46" i="12"/>
  <c r="M46" i="12"/>
  <c r="D46" i="12"/>
  <c r="BF45" i="12"/>
  <c r="AW45" i="12"/>
  <c r="AX45" i="12" s="1"/>
  <c r="AR45" i="12"/>
  <c r="AS45" i="12" s="1"/>
  <c r="AE45" i="12"/>
  <c r="V45" i="12"/>
  <c r="M45" i="12"/>
  <c r="D45" i="12"/>
  <c r="BF44" i="12"/>
  <c r="AW44" i="12"/>
  <c r="AR44" i="12"/>
  <c r="AS44" i="12" s="1"/>
  <c r="AE44" i="12"/>
  <c r="V44" i="12"/>
  <c r="M44" i="12"/>
  <c r="D44" i="12"/>
  <c r="BF43" i="12"/>
  <c r="AW43" i="12"/>
  <c r="AX43" i="12" s="1"/>
  <c r="AR43" i="12"/>
  <c r="AS43" i="12" s="1"/>
  <c r="AE43" i="12"/>
  <c r="V43" i="12"/>
  <c r="M43" i="12"/>
  <c r="D43" i="12"/>
  <c r="BF42" i="12"/>
  <c r="AW42" i="12"/>
  <c r="AX42" i="12" s="1"/>
  <c r="AR42" i="12"/>
  <c r="AS42" i="12" s="1"/>
  <c r="AE42" i="12"/>
  <c r="V42" i="12"/>
  <c r="M42" i="12"/>
  <c r="D42" i="12"/>
  <c r="BF41" i="12"/>
  <c r="AW41" i="12"/>
  <c r="AX41" i="12" s="1"/>
  <c r="AR41" i="12"/>
  <c r="AS41" i="12" s="1"/>
  <c r="AE41" i="12"/>
  <c r="V41" i="12"/>
  <c r="M41" i="12"/>
  <c r="D41" i="12"/>
  <c r="BF40" i="12"/>
  <c r="AW40" i="12"/>
  <c r="AR40" i="12"/>
  <c r="AS40" i="12" s="1"/>
  <c r="AE40" i="12"/>
  <c r="V40" i="12"/>
  <c r="M40" i="12"/>
  <c r="D40" i="12"/>
  <c r="BF39" i="12"/>
  <c r="AW39" i="12"/>
  <c r="AX39" i="12" s="1"/>
  <c r="AR39" i="12"/>
  <c r="AS39" i="12" s="1"/>
  <c r="AE39" i="12"/>
  <c r="V39" i="12"/>
  <c r="M39" i="12"/>
  <c r="D39" i="12"/>
  <c r="BF38" i="12"/>
  <c r="AW38" i="12"/>
  <c r="AX38" i="12" s="1"/>
  <c r="AR38" i="12"/>
  <c r="AS38" i="12" s="1"/>
  <c r="AE38" i="12"/>
  <c r="V38" i="12"/>
  <c r="M38" i="12"/>
  <c r="D38" i="12"/>
  <c r="BF37" i="12"/>
  <c r="AW37" i="12"/>
  <c r="AX37" i="12" s="1"/>
  <c r="AR37" i="12"/>
  <c r="AS37" i="12" s="1"/>
  <c r="AE37" i="12"/>
  <c r="V37" i="12"/>
  <c r="M37" i="12"/>
  <c r="D37" i="12"/>
  <c r="BF36" i="12"/>
  <c r="AW36" i="12"/>
  <c r="AX36" i="12" s="1"/>
  <c r="AR36" i="12"/>
  <c r="AS36" i="12" s="1"/>
  <c r="AE36" i="12"/>
  <c r="V36" i="12"/>
  <c r="M36" i="12"/>
  <c r="D36" i="12"/>
  <c r="BF35" i="12"/>
  <c r="AW35" i="12"/>
  <c r="AX35" i="12" s="1"/>
  <c r="AR35" i="12"/>
  <c r="AS35" i="12" s="1"/>
  <c r="AE35" i="12"/>
  <c r="V35" i="12"/>
  <c r="M35" i="12"/>
  <c r="D35" i="12"/>
  <c r="BF34" i="12"/>
  <c r="AW34" i="12"/>
  <c r="AX34" i="12" s="1"/>
  <c r="AR34" i="12"/>
  <c r="AS34" i="12" s="1"/>
  <c r="AE34" i="12"/>
  <c r="V34" i="12"/>
  <c r="M34" i="12"/>
  <c r="D34" i="12"/>
  <c r="BF33" i="12"/>
  <c r="AW33" i="12"/>
  <c r="AX33" i="12" s="1"/>
  <c r="AR33" i="12"/>
  <c r="AS33" i="12" s="1"/>
  <c r="AE33" i="12"/>
  <c r="V33" i="12"/>
  <c r="M33" i="12"/>
  <c r="D33" i="12"/>
  <c r="BF32" i="12"/>
  <c r="AW32" i="12"/>
  <c r="AR32" i="12"/>
  <c r="AS32" i="12" s="1"/>
  <c r="AE32" i="12"/>
  <c r="V32" i="12"/>
  <c r="M32" i="12"/>
  <c r="D32" i="12"/>
  <c r="BF31" i="12"/>
  <c r="AW31" i="12"/>
  <c r="AX31" i="12" s="1"/>
  <c r="AR31" i="12"/>
  <c r="AS31" i="12" s="1"/>
  <c r="AE31" i="12"/>
  <c r="V31" i="12"/>
  <c r="M31" i="12"/>
  <c r="D31" i="12"/>
  <c r="BF30" i="12"/>
  <c r="AW30" i="12"/>
  <c r="AX30" i="12" s="1"/>
  <c r="AR30" i="12"/>
  <c r="AS30" i="12" s="1"/>
  <c r="AE30" i="12"/>
  <c r="V30" i="12"/>
  <c r="M30" i="12"/>
  <c r="D30" i="12"/>
  <c r="BF29" i="12"/>
  <c r="AW29" i="12"/>
  <c r="AX29" i="12" s="1"/>
  <c r="AR29" i="12"/>
  <c r="AS29" i="12" s="1"/>
  <c r="AE29" i="12"/>
  <c r="V29" i="12"/>
  <c r="M29" i="12"/>
  <c r="D29" i="12"/>
  <c r="BF28" i="12"/>
  <c r="AW28" i="12"/>
  <c r="AR28" i="12"/>
  <c r="AS28" i="12" s="1"/>
  <c r="AE28" i="12"/>
  <c r="V28" i="12"/>
  <c r="M28" i="12"/>
  <c r="D28" i="12"/>
  <c r="BF27" i="12"/>
  <c r="AW27" i="12"/>
  <c r="AX27" i="12" s="1"/>
  <c r="AR27" i="12"/>
  <c r="AS27" i="12" s="1"/>
  <c r="AE27" i="12"/>
  <c r="V27" i="12"/>
  <c r="M27" i="12"/>
  <c r="D27" i="12"/>
  <c r="BF26" i="12"/>
  <c r="AW26" i="12"/>
  <c r="AX26" i="12" s="1"/>
  <c r="AR26" i="12"/>
  <c r="AS26" i="12" s="1"/>
  <c r="AE26" i="12"/>
  <c r="V26" i="12"/>
  <c r="M26" i="12"/>
  <c r="D26" i="12"/>
  <c r="BF25" i="12"/>
  <c r="AW25" i="12"/>
  <c r="AX25" i="12" s="1"/>
  <c r="AR25" i="12"/>
  <c r="AS25" i="12" s="1"/>
  <c r="AE25" i="12"/>
  <c r="V25" i="12"/>
  <c r="M25" i="12"/>
  <c r="D25" i="12"/>
  <c r="BF24" i="12"/>
  <c r="AW24" i="12"/>
  <c r="AX24" i="12" s="1"/>
  <c r="AR24" i="12"/>
  <c r="AS24" i="12" s="1"/>
  <c r="AY24" i="12" s="1"/>
  <c r="AE24" i="12"/>
  <c r="V24" i="12"/>
  <c r="M24" i="12"/>
  <c r="D24" i="12"/>
  <c r="BF23" i="12"/>
  <c r="AX23" i="12"/>
  <c r="AW23" i="12"/>
  <c r="AR23" i="12"/>
  <c r="AS23" i="12" s="1"/>
  <c r="AE23" i="12"/>
  <c r="V23" i="12"/>
  <c r="M23" i="12"/>
  <c r="D23" i="12"/>
  <c r="BF22" i="12"/>
  <c r="AX22" i="12"/>
  <c r="AW22" i="12"/>
  <c r="AR22" i="12"/>
  <c r="AS22" i="12" s="1"/>
  <c r="AE22" i="12"/>
  <c r="V22" i="12"/>
  <c r="M22" i="12"/>
  <c r="D22" i="12"/>
  <c r="BF21" i="12"/>
  <c r="AW21" i="12"/>
  <c r="AX21" i="12" s="1"/>
  <c r="AR21" i="12"/>
  <c r="AS21" i="12" s="1"/>
  <c r="AE21" i="12"/>
  <c r="V21" i="12"/>
  <c r="M21" i="12"/>
  <c r="D21" i="12"/>
  <c r="BF20" i="12"/>
  <c r="AW20" i="12"/>
  <c r="AR20" i="12"/>
  <c r="AS20" i="12" s="1"/>
  <c r="AE20" i="12"/>
  <c r="V20" i="12"/>
  <c r="M20" i="12"/>
  <c r="D20" i="12"/>
  <c r="BF19" i="12"/>
  <c r="AW19" i="12"/>
  <c r="AX19" i="12" s="1"/>
  <c r="AR19" i="12"/>
  <c r="AS19" i="12" s="1"/>
  <c r="AE19" i="12"/>
  <c r="V19" i="12"/>
  <c r="M19" i="12"/>
  <c r="D19" i="12"/>
  <c r="BF18" i="12"/>
  <c r="AW18" i="12"/>
  <c r="AR18" i="12"/>
  <c r="AS18" i="12" s="1"/>
  <c r="AE18" i="12"/>
  <c r="V18" i="12"/>
  <c r="M18" i="12"/>
  <c r="D18" i="12"/>
  <c r="B18" i="12"/>
  <c r="B19" i="12" s="1"/>
  <c r="BF17" i="12"/>
  <c r="AW17" i="12"/>
  <c r="AR17" i="12"/>
  <c r="AE17" i="12"/>
  <c r="V17" i="12"/>
  <c r="M17" i="12"/>
  <c r="D17" i="12"/>
  <c r="A17" i="12"/>
  <c r="BL10" i="12"/>
  <c r="AZ10" i="12"/>
  <c r="BD8" i="12"/>
  <c r="BB8" i="12"/>
  <c r="BM430" i="11"/>
  <c r="BK430" i="11"/>
  <c r="BJ430" i="11"/>
  <c r="BI430" i="11"/>
  <c r="BH430" i="11"/>
  <c r="BG430" i="11"/>
  <c r="BE430" i="11"/>
  <c r="AT430" i="11"/>
  <c r="AO430" i="11"/>
  <c r="C430" i="11"/>
  <c r="BM429" i="11"/>
  <c r="BL429" i="11"/>
  <c r="BK429" i="11"/>
  <c r="BJ429" i="11"/>
  <c r="BI429" i="11"/>
  <c r="BH429" i="11"/>
  <c r="BG429" i="11"/>
  <c r="BE429" i="11"/>
  <c r="BD429" i="11"/>
  <c r="BC429" i="11"/>
  <c r="BB429" i="11"/>
  <c r="BA429" i="11"/>
  <c r="AZ429" i="11"/>
  <c r="AV429" i="11"/>
  <c r="AU429" i="11"/>
  <c r="AT429" i="11"/>
  <c r="AQ429" i="11"/>
  <c r="AP429" i="11"/>
  <c r="AO429" i="11"/>
  <c r="AN429" i="11"/>
  <c r="AM429" i="11"/>
  <c r="AL429" i="11"/>
  <c r="AK429" i="11"/>
  <c r="AJ429" i="11"/>
  <c r="AI429" i="11"/>
  <c r="AH429" i="11"/>
  <c r="AG429" i="11"/>
  <c r="AF429" i="11"/>
  <c r="AD429" i="11"/>
  <c r="AC429" i="11"/>
  <c r="AB429" i="11"/>
  <c r="AA429" i="11"/>
  <c r="Z429" i="11"/>
  <c r="Y429" i="11"/>
  <c r="X429" i="11"/>
  <c r="W429" i="11"/>
  <c r="U429" i="11"/>
  <c r="T429" i="11"/>
  <c r="S429" i="11"/>
  <c r="R429" i="11"/>
  <c r="Q429" i="11"/>
  <c r="P429" i="11"/>
  <c r="O429" i="11"/>
  <c r="N429" i="11"/>
  <c r="L429" i="11"/>
  <c r="K429" i="11"/>
  <c r="J429" i="11"/>
  <c r="I429" i="11"/>
  <c r="H429" i="11"/>
  <c r="G429" i="11"/>
  <c r="F429" i="11"/>
  <c r="E429" i="11"/>
  <c r="C429" i="11"/>
  <c r="BM428" i="11"/>
  <c r="BL428" i="11"/>
  <c r="BK428" i="11"/>
  <c r="BJ428" i="11"/>
  <c r="BI428" i="11"/>
  <c r="BH428" i="11"/>
  <c r="BG428" i="11"/>
  <c r="BE428" i="11"/>
  <c r="BD428" i="11"/>
  <c r="BC428" i="11"/>
  <c r="BB428" i="11"/>
  <c r="BA428" i="11"/>
  <c r="AZ428" i="11"/>
  <c r="AV428" i="11"/>
  <c r="AU428" i="11"/>
  <c r="AT428" i="11"/>
  <c r="AQ428" i="11"/>
  <c r="AP428" i="11"/>
  <c r="AO428" i="11"/>
  <c r="AN428" i="11"/>
  <c r="AM428" i="11"/>
  <c r="AL428" i="11"/>
  <c r="AK428" i="11"/>
  <c r="AJ428" i="11"/>
  <c r="AI428" i="11"/>
  <c r="AH428" i="11"/>
  <c r="AG428" i="11"/>
  <c r="AF428" i="11"/>
  <c r="AD428" i="11"/>
  <c r="AC428" i="11"/>
  <c r="AB428" i="11"/>
  <c r="AA428" i="11"/>
  <c r="Z428" i="11"/>
  <c r="Y428" i="11"/>
  <c r="X428" i="11"/>
  <c r="W428" i="11"/>
  <c r="U428" i="11"/>
  <c r="T428" i="11"/>
  <c r="S428" i="11"/>
  <c r="R428" i="11"/>
  <c r="Q428" i="11"/>
  <c r="P428" i="11"/>
  <c r="O428" i="11"/>
  <c r="N428" i="11"/>
  <c r="L428" i="11"/>
  <c r="K428" i="11"/>
  <c r="J428" i="11"/>
  <c r="I428" i="11"/>
  <c r="H428" i="11"/>
  <c r="G428" i="11"/>
  <c r="F428" i="11"/>
  <c r="E428" i="11"/>
  <c r="C428" i="11"/>
  <c r="BM427" i="11"/>
  <c r="BL427" i="11"/>
  <c r="BK427" i="11"/>
  <c r="BJ427" i="11"/>
  <c r="BI427" i="11"/>
  <c r="BH427" i="11"/>
  <c r="BG427" i="11"/>
  <c r="BE427" i="11"/>
  <c r="BD427" i="11"/>
  <c r="BC427" i="11"/>
  <c r="BB427" i="11"/>
  <c r="BA427" i="11"/>
  <c r="AZ427" i="11"/>
  <c r="AV427" i="11"/>
  <c r="AU427" i="11"/>
  <c r="AT427" i="11"/>
  <c r="AQ427" i="11"/>
  <c r="AP427" i="11"/>
  <c r="AO427" i="11"/>
  <c r="AN427" i="11"/>
  <c r="AM427" i="11"/>
  <c r="AL427" i="11"/>
  <c r="AK427" i="11"/>
  <c r="AJ427" i="11"/>
  <c r="AI427" i="11"/>
  <c r="AH427" i="11"/>
  <c r="AG427" i="11"/>
  <c r="AF427" i="11"/>
  <c r="AD427" i="11"/>
  <c r="AC427" i="11"/>
  <c r="AB427" i="11"/>
  <c r="AA427" i="11"/>
  <c r="Z427" i="11"/>
  <c r="Y427" i="11"/>
  <c r="X427" i="11"/>
  <c r="W427" i="11"/>
  <c r="U427" i="11"/>
  <c r="T427" i="11"/>
  <c r="S427" i="11"/>
  <c r="R427" i="11"/>
  <c r="Q427" i="11"/>
  <c r="P427" i="11"/>
  <c r="O427" i="11"/>
  <c r="N427" i="11"/>
  <c r="L427" i="11"/>
  <c r="K427" i="11"/>
  <c r="J427" i="11"/>
  <c r="I427" i="11"/>
  <c r="H427" i="11"/>
  <c r="G427" i="11"/>
  <c r="F427" i="11"/>
  <c r="E427" i="11"/>
  <c r="C427" i="11"/>
  <c r="BF426" i="11"/>
  <c r="AW426" i="11"/>
  <c r="AR426" i="11"/>
  <c r="AS426" i="11" s="1"/>
  <c r="AE426" i="11"/>
  <c r="V426" i="11"/>
  <c r="M426" i="11"/>
  <c r="D426" i="11"/>
  <c r="BF425" i="11"/>
  <c r="AW425" i="11"/>
  <c r="AX425" i="11" s="1"/>
  <c r="AR425" i="11"/>
  <c r="AS425" i="11" s="1"/>
  <c r="AE425" i="11"/>
  <c r="V425" i="11"/>
  <c r="M425" i="11"/>
  <c r="D425" i="11"/>
  <c r="BF424" i="11"/>
  <c r="AW424" i="11"/>
  <c r="AR424" i="11"/>
  <c r="AS424" i="11" s="1"/>
  <c r="AE424" i="11"/>
  <c r="V424" i="11"/>
  <c r="M424" i="11"/>
  <c r="D424" i="11"/>
  <c r="BF423" i="11"/>
  <c r="AW423" i="11"/>
  <c r="AR423" i="11"/>
  <c r="AS423" i="11" s="1"/>
  <c r="AE423" i="11"/>
  <c r="V423" i="11"/>
  <c r="M423" i="11"/>
  <c r="D423" i="11"/>
  <c r="BF422" i="11"/>
  <c r="AW422" i="11"/>
  <c r="AR422" i="11"/>
  <c r="AS422" i="11" s="1"/>
  <c r="AE422" i="11"/>
  <c r="V422" i="11"/>
  <c r="M422" i="11"/>
  <c r="D422" i="11"/>
  <c r="BF421" i="11"/>
  <c r="AX421" i="11"/>
  <c r="AW421" i="11"/>
  <c r="AR421" i="11"/>
  <c r="AS421" i="11" s="1"/>
  <c r="AE421" i="11"/>
  <c r="V421" i="11"/>
  <c r="M421" i="11"/>
  <c r="D421" i="11"/>
  <c r="BF420" i="11"/>
  <c r="AW420" i="11"/>
  <c r="AR420" i="11"/>
  <c r="AS420" i="11" s="1"/>
  <c r="AE420" i="11"/>
  <c r="V420" i="11"/>
  <c r="M420" i="11"/>
  <c r="D420" i="11"/>
  <c r="BF419" i="11"/>
  <c r="AW419" i="11"/>
  <c r="AX419" i="11" s="1"/>
  <c r="AR419" i="11"/>
  <c r="AS419" i="11" s="1"/>
  <c r="AE419" i="11"/>
  <c r="V419" i="11"/>
  <c r="M419" i="11"/>
  <c r="D419" i="11"/>
  <c r="BF418" i="11"/>
  <c r="AW418" i="11"/>
  <c r="AR418" i="11"/>
  <c r="AS418" i="11" s="1"/>
  <c r="AE418" i="11"/>
  <c r="V418" i="11"/>
  <c r="M418" i="11"/>
  <c r="D418" i="11"/>
  <c r="BF417" i="11"/>
  <c r="AW417" i="11"/>
  <c r="AX417" i="11" s="1"/>
  <c r="AR417" i="11"/>
  <c r="AS417" i="11" s="1"/>
  <c r="AE417" i="11"/>
  <c r="V417" i="11"/>
  <c r="M417" i="11"/>
  <c r="D417" i="11"/>
  <c r="BF416" i="11"/>
  <c r="AW416" i="11"/>
  <c r="AR416" i="11"/>
  <c r="AS416" i="11" s="1"/>
  <c r="AE416" i="11"/>
  <c r="V416" i="11"/>
  <c r="M416" i="11"/>
  <c r="D416" i="11"/>
  <c r="BF415" i="11"/>
  <c r="AW415" i="11"/>
  <c r="AX415" i="11" s="1"/>
  <c r="AR415" i="11"/>
  <c r="AS415" i="11" s="1"/>
  <c r="AE415" i="11"/>
  <c r="V415" i="11"/>
  <c r="M415" i="11"/>
  <c r="D415" i="11"/>
  <c r="BF414" i="11"/>
  <c r="AW414" i="11"/>
  <c r="AR414" i="11"/>
  <c r="AS414" i="11" s="1"/>
  <c r="AE414" i="11"/>
  <c r="V414" i="11"/>
  <c r="M414" i="11"/>
  <c r="D414" i="11"/>
  <c r="BF413" i="11"/>
  <c r="AW413" i="11"/>
  <c r="AX413" i="11" s="1"/>
  <c r="AR413" i="11"/>
  <c r="AS413" i="11" s="1"/>
  <c r="AE413" i="11"/>
  <c r="V413" i="11"/>
  <c r="M413" i="11"/>
  <c r="D413" i="11"/>
  <c r="BF412" i="11"/>
  <c r="AW412" i="11"/>
  <c r="AR412" i="11"/>
  <c r="AS412" i="11" s="1"/>
  <c r="AE412" i="11"/>
  <c r="V412" i="11"/>
  <c r="M412" i="11"/>
  <c r="D412" i="11"/>
  <c r="BF411" i="11"/>
  <c r="AW411" i="11"/>
  <c r="AX411" i="11" s="1"/>
  <c r="AR411" i="11"/>
  <c r="AS411" i="11" s="1"/>
  <c r="AE411" i="11"/>
  <c r="V411" i="11"/>
  <c r="M411" i="11"/>
  <c r="D411" i="11"/>
  <c r="BF410" i="11"/>
  <c r="AW410" i="11"/>
  <c r="AR410" i="11"/>
  <c r="AS410" i="11" s="1"/>
  <c r="AE410" i="11"/>
  <c r="V410" i="11"/>
  <c r="M410" i="11"/>
  <c r="D410" i="11"/>
  <c r="BF409" i="11"/>
  <c r="AW409" i="11"/>
  <c r="AX409" i="11" s="1"/>
  <c r="AR409" i="11"/>
  <c r="AS409" i="11" s="1"/>
  <c r="AE409" i="11"/>
  <c r="V409" i="11"/>
  <c r="M409" i="11"/>
  <c r="D409" i="11"/>
  <c r="BF408" i="11"/>
  <c r="AW408" i="11"/>
  <c r="AR408" i="11"/>
  <c r="AS408" i="11" s="1"/>
  <c r="AE408" i="11"/>
  <c r="V408" i="11"/>
  <c r="M408" i="11"/>
  <c r="D408" i="11"/>
  <c r="BF407" i="11"/>
  <c r="AW407" i="11"/>
  <c r="AR407" i="11"/>
  <c r="AS407" i="11" s="1"/>
  <c r="AE407" i="11"/>
  <c r="V407" i="11"/>
  <c r="M407" i="11"/>
  <c r="D407" i="11"/>
  <c r="BF406" i="11"/>
  <c r="AW406" i="11"/>
  <c r="AR406" i="11"/>
  <c r="AS406" i="11" s="1"/>
  <c r="AE406" i="11"/>
  <c r="V406" i="11"/>
  <c r="M406" i="11"/>
  <c r="D406" i="11"/>
  <c r="BF405" i="11"/>
  <c r="AX405" i="11"/>
  <c r="AW405" i="11"/>
  <c r="AR405" i="11"/>
  <c r="AS405" i="11" s="1"/>
  <c r="AE405" i="11"/>
  <c r="V405" i="11"/>
  <c r="M405" i="11"/>
  <c r="D405" i="11"/>
  <c r="BF404" i="11"/>
  <c r="AW404" i="11"/>
  <c r="AR404" i="11"/>
  <c r="AS404" i="11" s="1"/>
  <c r="AE404" i="11"/>
  <c r="V404" i="11"/>
  <c r="M404" i="11"/>
  <c r="D404" i="11"/>
  <c r="BF403" i="11"/>
  <c r="AW403" i="11"/>
  <c r="AX403" i="11" s="1"/>
  <c r="AR403" i="11"/>
  <c r="AS403" i="11" s="1"/>
  <c r="AE403" i="11"/>
  <c r="V403" i="11"/>
  <c r="M403" i="11"/>
  <c r="D403" i="11"/>
  <c r="BF402" i="11"/>
  <c r="AW402" i="11"/>
  <c r="AR402" i="11"/>
  <c r="AS402" i="11" s="1"/>
  <c r="AE402" i="11"/>
  <c r="V402" i="11"/>
  <c r="M402" i="11"/>
  <c r="D402" i="11"/>
  <c r="BF401" i="11"/>
  <c r="AW401" i="11"/>
  <c r="AX401" i="11" s="1"/>
  <c r="AR401" i="11"/>
  <c r="AS401" i="11" s="1"/>
  <c r="AE401" i="11"/>
  <c r="V401" i="11"/>
  <c r="M401" i="11"/>
  <c r="D401" i="11"/>
  <c r="BF400" i="11"/>
  <c r="AW400" i="11"/>
  <c r="AR400" i="11"/>
  <c r="AS400" i="11" s="1"/>
  <c r="AE400" i="11"/>
  <c r="V400" i="11"/>
  <c r="M400" i="11"/>
  <c r="D400" i="11"/>
  <c r="BF399" i="11"/>
  <c r="AW399" i="11"/>
  <c r="AX399" i="11" s="1"/>
  <c r="AR399" i="11"/>
  <c r="AS399" i="11" s="1"/>
  <c r="AE399" i="11"/>
  <c r="V399" i="11"/>
  <c r="M399" i="11"/>
  <c r="D399" i="11"/>
  <c r="BF398" i="11"/>
  <c r="AW398" i="11"/>
  <c r="AR398" i="11"/>
  <c r="AS398" i="11" s="1"/>
  <c r="AE398" i="11"/>
  <c r="V398" i="11"/>
  <c r="M398" i="11"/>
  <c r="D398" i="11"/>
  <c r="BF397" i="11"/>
  <c r="AW397" i="11"/>
  <c r="AX397" i="11" s="1"/>
  <c r="AR397" i="11"/>
  <c r="AS397" i="11" s="1"/>
  <c r="AE397" i="11"/>
  <c r="V397" i="11"/>
  <c r="M397" i="11"/>
  <c r="D397" i="11"/>
  <c r="BF396" i="11"/>
  <c r="AW396" i="11"/>
  <c r="AR396" i="11"/>
  <c r="AE396" i="11"/>
  <c r="V396" i="11"/>
  <c r="M396" i="11"/>
  <c r="D396" i="11"/>
  <c r="BM395" i="11"/>
  <c r="BK395" i="11"/>
  <c r="BJ395" i="11"/>
  <c r="BI395" i="11"/>
  <c r="BH395" i="11"/>
  <c r="BG395" i="11"/>
  <c r="BE395" i="11"/>
  <c r="AT395" i="11"/>
  <c r="AO395" i="11"/>
  <c r="C395" i="11"/>
  <c r="BM394" i="11"/>
  <c r="BL394" i="11"/>
  <c r="BK394" i="11"/>
  <c r="BJ394" i="11"/>
  <c r="BI394" i="11"/>
  <c r="BH394" i="11"/>
  <c r="BG394" i="11"/>
  <c r="BE394" i="11"/>
  <c r="BD394" i="11"/>
  <c r="BC394" i="11"/>
  <c r="BB394" i="11"/>
  <c r="BA394" i="11"/>
  <c r="AZ394" i="11"/>
  <c r="AV394" i="11"/>
  <c r="AU394" i="11"/>
  <c r="AT394" i="11"/>
  <c r="AQ394" i="11"/>
  <c r="AP394" i="11"/>
  <c r="AO394" i="11"/>
  <c r="AN394" i="11"/>
  <c r="AM394" i="11"/>
  <c r="AL394" i="11"/>
  <c r="AK394" i="11"/>
  <c r="AJ394" i="11"/>
  <c r="AI394" i="11"/>
  <c r="AH394" i="11"/>
  <c r="AG394" i="11"/>
  <c r="AF394" i="11"/>
  <c r="AD394" i="11"/>
  <c r="AC394" i="11"/>
  <c r="AB394" i="11"/>
  <c r="AA394" i="11"/>
  <c r="Z394" i="11"/>
  <c r="Y394" i="11"/>
  <c r="X394" i="11"/>
  <c r="W394" i="11"/>
  <c r="U394" i="11"/>
  <c r="T394" i="11"/>
  <c r="S394" i="11"/>
  <c r="R394" i="11"/>
  <c r="Q394" i="11"/>
  <c r="P394" i="11"/>
  <c r="O394" i="11"/>
  <c r="N394" i="11"/>
  <c r="L394" i="11"/>
  <c r="K394" i="11"/>
  <c r="J394" i="11"/>
  <c r="I394" i="11"/>
  <c r="H394" i="11"/>
  <c r="G394" i="11"/>
  <c r="F394" i="11"/>
  <c r="E394" i="11"/>
  <c r="C394" i="11"/>
  <c r="BM393" i="11"/>
  <c r="BL393" i="11"/>
  <c r="BK393" i="11"/>
  <c r="BJ393" i="11"/>
  <c r="BI393" i="11"/>
  <c r="BH393" i="11"/>
  <c r="BG393" i="11"/>
  <c r="BE393" i="11"/>
  <c r="BD393" i="11"/>
  <c r="BC393" i="11"/>
  <c r="BB393" i="11"/>
  <c r="BA393" i="11"/>
  <c r="AZ393" i="11"/>
  <c r="AV393" i="11"/>
  <c r="AU393" i="11"/>
  <c r="AT393" i="11"/>
  <c r="AQ393" i="11"/>
  <c r="AP393" i="11"/>
  <c r="AO393" i="11"/>
  <c r="AN393" i="11"/>
  <c r="AM393" i="11"/>
  <c r="AL393" i="11"/>
  <c r="AK393" i="11"/>
  <c r="AJ393" i="11"/>
  <c r="AI393" i="11"/>
  <c r="AH393" i="11"/>
  <c r="AG393" i="11"/>
  <c r="AF393" i="11"/>
  <c r="AD393" i="11"/>
  <c r="AC393" i="11"/>
  <c r="AB393" i="11"/>
  <c r="AA393" i="11"/>
  <c r="Z393" i="11"/>
  <c r="Y393" i="11"/>
  <c r="X393" i="11"/>
  <c r="W393" i="11"/>
  <c r="U393" i="11"/>
  <c r="T393" i="11"/>
  <c r="S393" i="11"/>
  <c r="R393" i="11"/>
  <c r="Q393" i="11"/>
  <c r="P393" i="11"/>
  <c r="O393" i="11"/>
  <c r="N393" i="11"/>
  <c r="L393" i="11"/>
  <c r="K393" i="11"/>
  <c r="J393" i="11"/>
  <c r="I393" i="11"/>
  <c r="H393" i="11"/>
  <c r="G393" i="11"/>
  <c r="F393" i="11"/>
  <c r="E393" i="11"/>
  <c r="C393" i="11"/>
  <c r="BM392" i="11"/>
  <c r="BL392" i="11"/>
  <c r="BK392" i="11"/>
  <c r="BJ392" i="11"/>
  <c r="BI392" i="11"/>
  <c r="BH392" i="11"/>
  <c r="BG392" i="11"/>
  <c r="BE392" i="11"/>
  <c r="BD392" i="11"/>
  <c r="BC392" i="11"/>
  <c r="BB392" i="11"/>
  <c r="BA392" i="11"/>
  <c r="AZ392" i="11"/>
  <c r="AV392" i="11"/>
  <c r="AU392" i="11"/>
  <c r="AT392" i="11"/>
  <c r="AQ392" i="11"/>
  <c r="AP392" i="11"/>
  <c r="AO392" i="11"/>
  <c r="AN392" i="11"/>
  <c r="AM392" i="11"/>
  <c r="AL392" i="11"/>
  <c r="AK392" i="11"/>
  <c r="AJ392" i="11"/>
  <c r="AI392" i="11"/>
  <c r="AH392" i="11"/>
  <c r="AG392" i="11"/>
  <c r="AF392" i="11"/>
  <c r="AD392" i="11"/>
  <c r="AC392" i="11"/>
  <c r="AB392" i="11"/>
  <c r="AA392" i="11"/>
  <c r="Z392" i="11"/>
  <c r="Y392" i="11"/>
  <c r="X392" i="11"/>
  <c r="W392" i="11"/>
  <c r="U392" i="11"/>
  <c r="T392" i="11"/>
  <c r="S392" i="11"/>
  <c r="R392" i="11"/>
  <c r="Q392" i="11"/>
  <c r="P392" i="11"/>
  <c r="O392" i="11"/>
  <c r="N392" i="11"/>
  <c r="L392" i="11"/>
  <c r="K392" i="11"/>
  <c r="J392" i="11"/>
  <c r="I392" i="11"/>
  <c r="H392" i="11"/>
  <c r="G392" i="11"/>
  <c r="F392" i="11"/>
  <c r="E392" i="11"/>
  <c r="C392" i="11"/>
  <c r="BF391" i="11"/>
  <c r="AW391" i="11"/>
  <c r="AX391" i="11" s="1"/>
  <c r="AR391" i="11"/>
  <c r="AS391" i="11" s="1"/>
  <c r="AE391" i="11"/>
  <c r="V391" i="11"/>
  <c r="M391" i="11"/>
  <c r="D391" i="11"/>
  <c r="BF390" i="11"/>
  <c r="AW390" i="11"/>
  <c r="AX390" i="11" s="1"/>
  <c r="AR390" i="11"/>
  <c r="AS390" i="11" s="1"/>
  <c r="AE390" i="11"/>
  <c r="V390" i="11"/>
  <c r="M390" i="11"/>
  <c r="D390" i="11"/>
  <c r="BF389" i="11"/>
  <c r="AW389" i="11"/>
  <c r="AX389" i="11" s="1"/>
  <c r="AR389" i="11"/>
  <c r="AS389" i="11" s="1"/>
  <c r="AE389" i="11"/>
  <c r="V389" i="11"/>
  <c r="M389" i="11"/>
  <c r="D389" i="11"/>
  <c r="BF388" i="11"/>
  <c r="AW388" i="11"/>
  <c r="AX388" i="11" s="1"/>
  <c r="AR388" i="11"/>
  <c r="AS388" i="11" s="1"/>
  <c r="AE388" i="11"/>
  <c r="V388" i="11"/>
  <c r="M388" i="11"/>
  <c r="D388" i="11"/>
  <c r="BF387" i="11"/>
  <c r="AW387" i="11"/>
  <c r="AX387" i="11" s="1"/>
  <c r="AR387" i="11"/>
  <c r="AS387" i="11" s="1"/>
  <c r="AE387" i="11"/>
  <c r="V387" i="11"/>
  <c r="M387" i="11"/>
  <c r="D387" i="11"/>
  <c r="BF386" i="11"/>
  <c r="AW386" i="11"/>
  <c r="AX386" i="11" s="1"/>
  <c r="AR386" i="11"/>
  <c r="AS386" i="11" s="1"/>
  <c r="AE386" i="11"/>
  <c r="V386" i="11"/>
  <c r="M386" i="11"/>
  <c r="D386" i="11"/>
  <c r="BF385" i="11"/>
  <c r="AW385" i="11"/>
  <c r="AX385" i="11" s="1"/>
  <c r="AR385" i="11"/>
  <c r="AS385" i="11" s="1"/>
  <c r="AE385" i="11"/>
  <c r="V385" i="11"/>
  <c r="M385" i="11"/>
  <c r="D385" i="11"/>
  <c r="BF384" i="11"/>
  <c r="AW384" i="11"/>
  <c r="AX384" i="11" s="1"/>
  <c r="AR384" i="11"/>
  <c r="AS384" i="11" s="1"/>
  <c r="AE384" i="11"/>
  <c r="V384" i="11"/>
  <c r="M384" i="11"/>
  <c r="D384" i="11"/>
  <c r="BF383" i="11"/>
  <c r="AW383" i="11"/>
  <c r="AX383" i="11" s="1"/>
  <c r="AR383" i="11"/>
  <c r="AS383" i="11" s="1"/>
  <c r="AE383" i="11"/>
  <c r="V383" i="11"/>
  <c r="M383" i="11"/>
  <c r="D383" i="11"/>
  <c r="BF382" i="11"/>
  <c r="AW382" i="11"/>
  <c r="AX382" i="11" s="1"/>
  <c r="AR382" i="11"/>
  <c r="AS382" i="11" s="1"/>
  <c r="AE382" i="11"/>
  <c r="V382" i="11"/>
  <c r="M382" i="11"/>
  <c r="D382" i="11"/>
  <c r="BF381" i="11"/>
  <c r="AW381" i="11"/>
  <c r="AX381" i="11" s="1"/>
  <c r="AR381" i="11"/>
  <c r="AS381" i="11" s="1"/>
  <c r="AE381" i="11"/>
  <c r="V381" i="11"/>
  <c r="M381" i="11"/>
  <c r="D381" i="11"/>
  <c r="BF380" i="11"/>
  <c r="AW380" i="11"/>
  <c r="AX380" i="11" s="1"/>
  <c r="AR380" i="11"/>
  <c r="AS380" i="11" s="1"/>
  <c r="AE380" i="11"/>
  <c r="V380" i="11"/>
  <c r="M380" i="11"/>
  <c r="D380" i="11"/>
  <c r="BF379" i="11"/>
  <c r="AW379" i="11"/>
  <c r="AX379" i="11" s="1"/>
  <c r="AR379" i="11"/>
  <c r="AS379" i="11" s="1"/>
  <c r="AE379" i="11"/>
  <c r="V379" i="11"/>
  <c r="M379" i="11"/>
  <c r="D379" i="11"/>
  <c r="BF378" i="11"/>
  <c r="AW378" i="11"/>
  <c r="AX378" i="11" s="1"/>
  <c r="AR378" i="11"/>
  <c r="AS378" i="11" s="1"/>
  <c r="AE378" i="11"/>
  <c r="V378" i="11"/>
  <c r="M378" i="11"/>
  <c r="D378" i="11"/>
  <c r="BF377" i="11"/>
  <c r="AW377" i="11"/>
  <c r="AX377" i="11" s="1"/>
  <c r="AR377" i="11"/>
  <c r="AS377" i="11" s="1"/>
  <c r="AY377" i="11" s="1"/>
  <c r="AE377" i="11"/>
  <c r="V377" i="11"/>
  <c r="M377" i="11"/>
  <c r="D377" i="11"/>
  <c r="BF376" i="11"/>
  <c r="AW376" i="11"/>
  <c r="AX376" i="11" s="1"/>
  <c r="AR376" i="11"/>
  <c r="AS376" i="11" s="1"/>
  <c r="AE376" i="11"/>
  <c r="V376" i="11"/>
  <c r="M376" i="11"/>
  <c r="D376" i="11"/>
  <c r="BF375" i="11"/>
  <c r="AW375" i="11"/>
  <c r="AX375" i="11" s="1"/>
  <c r="AR375" i="11"/>
  <c r="AS375" i="11" s="1"/>
  <c r="AE375" i="11"/>
  <c r="V375" i="11"/>
  <c r="M375" i="11"/>
  <c r="D375" i="11"/>
  <c r="BF374" i="11"/>
  <c r="AW374" i="11"/>
  <c r="AX374" i="11" s="1"/>
  <c r="AR374" i="11"/>
  <c r="AS374" i="11" s="1"/>
  <c r="AE374" i="11"/>
  <c r="V374" i="11"/>
  <c r="M374" i="11"/>
  <c r="D374" i="11"/>
  <c r="BF373" i="11"/>
  <c r="AW373" i="11"/>
  <c r="AX373" i="11" s="1"/>
  <c r="AR373" i="11"/>
  <c r="AS373" i="11" s="1"/>
  <c r="AE373" i="11"/>
  <c r="V373" i="11"/>
  <c r="M373" i="11"/>
  <c r="D373" i="11"/>
  <c r="BF372" i="11"/>
  <c r="AW372" i="11"/>
  <c r="AX372" i="11" s="1"/>
  <c r="AR372" i="11"/>
  <c r="AS372" i="11" s="1"/>
  <c r="AE372" i="11"/>
  <c r="V372" i="11"/>
  <c r="M372" i="11"/>
  <c r="D372" i="11"/>
  <c r="BF371" i="11"/>
  <c r="AW371" i="11"/>
  <c r="AX371" i="11" s="1"/>
  <c r="AR371" i="11"/>
  <c r="AS371" i="11" s="1"/>
  <c r="AE371" i="11"/>
  <c r="V371" i="11"/>
  <c r="M371" i="11"/>
  <c r="D371" i="11"/>
  <c r="BF370" i="11"/>
  <c r="AW370" i="11"/>
  <c r="AX370" i="11" s="1"/>
  <c r="AR370" i="11"/>
  <c r="AS370" i="11" s="1"/>
  <c r="AE370" i="11"/>
  <c r="V370" i="11"/>
  <c r="M370" i="11"/>
  <c r="D370" i="11"/>
  <c r="BF369" i="11"/>
  <c r="AW369" i="11"/>
  <c r="AX369" i="11" s="1"/>
  <c r="AR369" i="11"/>
  <c r="AS369" i="11" s="1"/>
  <c r="AE369" i="11"/>
  <c r="V369" i="11"/>
  <c r="M369" i="11"/>
  <c r="D369" i="11"/>
  <c r="BF368" i="11"/>
  <c r="AW368" i="11"/>
  <c r="AX368" i="11" s="1"/>
  <c r="AR368" i="11"/>
  <c r="AS368" i="11" s="1"/>
  <c r="AE368" i="11"/>
  <c r="V368" i="11"/>
  <c r="M368" i="11"/>
  <c r="D368" i="11"/>
  <c r="BF367" i="11"/>
  <c r="AW367" i="11"/>
  <c r="AX367" i="11" s="1"/>
  <c r="AR367" i="11"/>
  <c r="AS367" i="11" s="1"/>
  <c r="AE367" i="11"/>
  <c r="V367" i="11"/>
  <c r="M367" i="11"/>
  <c r="D367" i="11"/>
  <c r="BF366" i="11"/>
  <c r="AW366" i="11"/>
  <c r="AX366" i="11" s="1"/>
  <c r="AR366" i="11"/>
  <c r="AS366" i="11" s="1"/>
  <c r="AE366" i="11"/>
  <c r="V366" i="11"/>
  <c r="M366" i="11"/>
  <c r="D366" i="11"/>
  <c r="BF365" i="11"/>
  <c r="AW365" i="11"/>
  <c r="AX365" i="11" s="1"/>
  <c r="AR365" i="11"/>
  <c r="AS365" i="11" s="1"/>
  <c r="AE365" i="11"/>
  <c r="V365" i="11"/>
  <c r="M365" i="11"/>
  <c r="D365" i="11"/>
  <c r="BF364" i="11"/>
  <c r="AW364" i="11"/>
  <c r="AX364" i="11" s="1"/>
  <c r="AR364" i="11"/>
  <c r="AS364" i="11" s="1"/>
  <c r="AE364" i="11"/>
  <c r="V364" i="11"/>
  <c r="M364" i="11"/>
  <c r="D364" i="11"/>
  <c r="BF363" i="11"/>
  <c r="AW363" i="11"/>
  <c r="AX363" i="11" s="1"/>
  <c r="AR363" i="11"/>
  <c r="AS363" i="11" s="1"/>
  <c r="AE363" i="11"/>
  <c r="V363" i="11"/>
  <c r="M363" i="11"/>
  <c r="D363" i="11"/>
  <c r="BF362" i="11"/>
  <c r="AW362" i="11"/>
  <c r="AR362" i="11"/>
  <c r="AE362" i="11"/>
  <c r="V362" i="11"/>
  <c r="M362" i="11"/>
  <c r="D362" i="11"/>
  <c r="BM361" i="11"/>
  <c r="BL361" i="11"/>
  <c r="BK361" i="11"/>
  <c r="BJ361" i="11"/>
  <c r="BI361" i="11"/>
  <c r="BH361" i="11"/>
  <c r="BG361" i="11"/>
  <c r="BE361" i="11"/>
  <c r="AT361" i="11"/>
  <c r="AO361" i="11"/>
  <c r="C361" i="11"/>
  <c r="BM360" i="11"/>
  <c r="BL360" i="11"/>
  <c r="BK360" i="11"/>
  <c r="BJ360" i="11"/>
  <c r="BI360" i="11"/>
  <c r="BH360" i="11"/>
  <c r="BG360" i="11"/>
  <c r="BE360" i="11"/>
  <c r="BD360" i="11"/>
  <c r="BC360" i="11"/>
  <c r="BB360" i="11"/>
  <c r="BA360" i="11"/>
  <c r="AZ360" i="11"/>
  <c r="AV360" i="11"/>
  <c r="AU360" i="11"/>
  <c r="AT360" i="11"/>
  <c r="AQ360" i="11"/>
  <c r="AP360" i="11"/>
  <c r="AO360" i="11"/>
  <c r="AN360" i="11"/>
  <c r="AM360" i="11"/>
  <c r="AL360" i="11"/>
  <c r="AK360" i="11"/>
  <c r="AJ360" i="11"/>
  <c r="AI360" i="11"/>
  <c r="AH360" i="11"/>
  <c r="AG360" i="11"/>
  <c r="AF360" i="11"/>
  <c r="AD360" i="11"/>
  <c r="AC360" i="11"/>
  <c r="AB360" i="11"/>
  <c r="AA360" i="11"/>
  <c r="Z360" i="11"/>
  <c r="Y360" i="11"/>
  <c r="X360" i="11"/>
  <c r="W360" i="11"/>
  <c r="U360" i="11"/>
  <c r="T360" i="11"/>
  <c r="S360" i="11"/>
  <c r="R360" i="11"/>
  <c r="Q360" i="11"/>
  <c r="P360" i="11"/>
  <c r="O360" i="11"/>
  <c r="N360" i="11"/>
  <c r="L360" i="11"/>
  <c r="K360" i="11"/>
  <c r="J360" i="11"/>
  <c r="I360" i="11"/>
  <c r="H360" i="11"/>
  <c r="G360" i="11"/>
  <c r="F360" i="11"/>
  <c r="E360" i="11"/>
  <c r="C360" i="11"/>
  <c r="BM359" i="11"/>
  <c r="BL359" i="11"/>
  <c r="BK359" i="11"/>
  <c r="BJ359" i="11"/>
  <c r="BI359" i="11"/>
  <c r="BH359" i="11"/>
  <c r="BG359" i="11"/>
  <c r="BE359" i="11"/>
  <c r="BD359" i="11"/>
  <c r="BC359" i="11"/>
  <c r="BB359" i="11"/>
  <c r="BA359" i="11"/>
  <c r="AZ359" i="11"/>
  <c r="AV359" i="11"/>
  <c r="AU359" i="11"/>
  <c r="AT359" i="11"/>
  <c r="AQ359" i="11"/>
  <c r="AP359" i="11"/>
  <c r="AO359" i="11"/>
  <c r="AN359" i="11"/>
  <c r="AM359" i="11"/>
  <c r="AL359" i="11"/>
  <c r="AK359" i="11"/>
  <c r="AJ359" i="11"/>
  <c r="AI359" i="11"/>
  <c r="AH359" i="11"/>
  <c r="AG359" i="11"/>
  <c r="AF359" i="11"/>
  <c r="AD359" i="11"/>
  <c r="AC359" i="11"/>
  <c r="AB359" i="11"/>
  <c r="AA359" i="11"/>
  <c r="Z359" i="11"/>
  <c r="Y359" i="11"/>
  <c r="X359" i="11"/>
  <c r="W359" i="11"/>
  <c r="U359" i="11"/>
  <c r="T359" i="11"/>
  <c r="S359" i="11"/>
  <c r="R359" i="11"/>
  <c r="Q359" i="11"/>
  <c r="P359" i="11"/>
  <c r="O359" i="11"/>
  <c r="N359" i="11"/>
  <c r="L359" i="11"/>
  <c r="K359" i="11"/>
  <c r="J359" i="11"/>
  <c r="I359" i="11"/>
  <c r="H359" i="11"/>
  <c r="G359" i="11"/>
  <c r="F359" i="11"/>
  <c r="E359" i="11"/>
  <c r="C359" i="11"/>
  <c r="BM358" i="11"/>
  <c r="BL358" i="11"/>
  <c r="BK358" i="11"/>
  <c r="BJ358" i="11"/>
  <c r="BI358" i="11"/>
  <c r="BH358" i="11"/>
  <c r="BG358" i="11"/>
  <c r="BE358" i="11"/>
  <c r="BD358" i="11"/>
  <c r="BC358" i="11"/>
  <c r="BB358" i="11"/>
  <c r="BA358" i="11"/>
  <c r="AZ358" i="11"/>
  <c r="AV358" i="11"/>
  <c r="AU358" i="11"/>
  <c r="AT358" i="11"/>
  <c r="AQ358" i="11"/>
  <c r="AP358" i="11"/>
  <c r="AO358" i="11"/>
  <c r="AN358" i="11"/>
  <c r="AM358" i="11"/>
  <c r="AL358" i="11"/>
  <c r="AK358" i="11"/>
  <c r="AJ358" i="11"/>
  <c r="AI358" i="11"/>
  <c r="AH358" i="11"/>
  <c r="AG358" i="11"/>
  <c r="AF358" i="11"/>
  <c r="AD358" i="11"/>
  <c r="AC358" i="11"/>
  <c r="AB358" i="11"/>
  <c r="AA358" i="11"/>
  <c r="Z358" i="11"/>
  <c r="Y358" i="11"/>
  <c r="X358" i="11"/>
  <c r="W358" i="11"/>
  <c r="U358" i="11"/>
  <c r="T358" i="11"/>
  <c r="S358" i="11"/>
  <c r="R358" i="11"/>
  <c r="Q358" i="11"/>
  <c r="P358" i="11"/>
  <c r="O358" i="11"/>
  <c r="N358" i="11"/>
  <c r="L358" i="11"/>
  <c r="K358" i="11"/>
  <c r="J358" i="11"/>
  <c r="I358" i="11"/>
  <c r="H358" i="11"/>
  <c r="G358" i="11"/>
  <c r="F358" i="11"/>
  <c r="E358" i="11"/>
  <c r="C358" i="11"/>
  <c r="BF357" i="11"/>
  <c r="AW357" i="11"/>
  <c r="AX357" i="11" s="1"/>
  <c r="AR357" i="11"/>
  <c r="AS357" i="11" s="1"/>
  <c r="AE357" i="11"/>
  <c r="V357" i="11"/>
  <c r="M357" i="11"/>
  <c r="D357" i="11"/>
  <c r="BF356" i="11"/>
  <c r="AW356" i="11"/>
  <c r="AX356" i="11" s="1"/>
  <c r="AR356" i="11"/>
  <c r="AS356" i="11" s="1"/>
  <c r="AE356" i="11"/>
  <c r="V356" i="11"/>
  <c r="M356" i="11"/>
  <c r="D356" i="11"/>
  <c r="BF355" i="11"/>
  <c r="AW355" i="11"/>
  <c r="AX355" i="11" s="1"/>
  <c r="AR355" i="11"/>
  <c r="AS355" i="11" s="1"/>
  <c r="AE355" i="11"/>
  <c r="V355" i="11"/>
  <c r="M355" i="11"/>
  <c r="D355" i="11"/>
  <c r="BF354" i="11"/>
  <c r="AW354" i="11"/>
  <c r="AX354" i="11" s="1"/>
  <c r="AS354" i="11"/>
  <c r="AR354" i="11"/>
  <c r="AE354" i="11"/>
  <c r="V354" i="11"/>
  <c r="M354" i="11"/>
  <c r="D354" i="11"/>
  <c r="BF353" i="11"/>
  <c r="AW353" i="11"/>
  <c r="AX353" i="11" s="1"/>
  <c r="AR353" i="11"/>
  <c r="AS353" i="11" s="1"/>
  <c r="AE353" i="11"/>
  <c r="V353" i="11"/>
  <c r="M353" i="11"/>
  <c r="D353" i="11"/>
  <c r="BF352" i="11"/>
  <c r="AW352" i="11"/>
  <c r="AX352" i="11" s="1"/>
  <c r="AR352" i="11"/>
  <c r="AS352" i="11" s="1"/>
  <c r="AE352" i="11"/>
  <c r="V352" i="11"/>
  <c r="M352" i="11"/>
  <c r="D352" i="11"/>
  <c r="BF351" i="11"/>
  <c r="AW351" i="11"/>
  <c r="AX351" i="11" s="1"/>
  <c r="AR351" i="11"/>
  <c r="AS351" i="11" s="1"/>
  <c r="AE351" i="11"/>
  <c r="V351" i="11"/>
  <c r="M351" i="11"/>
  <c r="D351" i="11"/>
  <c r="BF350" i="11"/>
  <c r="AW350" i="11"/>
  <c r="AX350" i="11" s="1"/>
  <c r="AR350" i="11"/>
  <c r="AS350" i="11" s="1"/>
  <c r="AY350" i="11" s="1"/>
  <c r="AE350" i="11"/>
  <c r="V350" i="11"/>
  <c r="M350" i="11"/>
  <c r="D350" i="11"/>
  <c r="BF349" i="11"/>
  <c r="AW349" i="11"/>
  <c r="AX349" i="11" s="1"/>
  <c r="AR349" i="11"/>
  <c r="AS349" i="11" s="1"/>
  <c r="AE349" i="11"/>
  <c r="V349" i="11"/>
  <c r="M349" i="11"/>
  <c r="D349" i="11"/>
  <c r="BF348" i="11"/>
  <c r="AW348" i="11"/>
  <c r="AX348" i="11" s="1"/>
  <c r="AR348" i="11"/>
  <c r="AS348" i="11" s="1"/>
  <c r="AY348" i="11" s="1"/>
  <c r="AE348" i="11"/>
  <c r="V348" i="11"/>
  <c r="M348" i="11"/>
  <c r="D348" i="11"/>
  <c r="BF347" i="11"/>
  <c r="AW347" i="11"/>
  <c r="AX347" i="11" s="1"/>
  <c r="AR347" i="11"/>
  <c r="AS347" i="11" s="1"/>
  <c r="AE347" i="11"/>
  <c r="V347" i="11"/>
  <c r="M347" i="11"/>
  <c r="D347" i="11"/>
  <c r="BF346" i="11"/>
  <c r="AW346" i="11"/>
  <c r="AX346" i="11" s="1"/>
  <c r="AS346" i="11"/>
  <c r="AR346" i="11"/>
  <c r="AE346" i="11"/>
  <c r="V346" i="11"/>
  <c r="M346" i="11"/>
  <c r="D346" i="11"/>
  <c r="BF345" i="11"/>
  <c r="AW345" i="11"/>
  <c r="AX345" i="11" s="1"/>
  <c r="AR345" i="11"/>
  <c r="AS345" i="11" s="1"/>
  <c r="AE345" i="11"/>
  <c r="V345" i="11"/>
  <c r="M345" i="11"/>
  <c r="D345" i="11"/>
  <c r="BF344" i="11"/>
  <c r="AW344" i="11"/>
  <c r="AX344" i="11" s="1"/>
  <c r="AR344" i="11"/>
  <c r="AS344" i="11" s="1"/>
  <c r="AY344" i="11" s="1"/>
  <c r="AE344" i="11"/>
  <c r="V344" i="11"/>
  <c r="M344" i="11"/>
  <c r="D344" i="11"/>
  <c r="BF343" i="11"/>
  <c r="AW343" i="11"/>
  <c r="AX343" i="11" s="1"/>
  <c r="AR343" i="11"/>
  <c r="AS343" i="11" s="1"/>
  <c r="AE343" i="11"/>
  <c r="V343" i="11"/>
  <c r="M343" i="11"/>
  <c r="D343" i="11"/>
  <c r="BF342" i="11"/>
  <c r="AW342" i="11"/>
  <c r="AX342" i="11" s="1"/>
  <c r="AR342" i="11"/>
  <c r="AS342" i="11" s="1"/>
  <c r="AY342" i="11" s="1"/>
  <c r="AE342" i="11"/>
  <c r="V342" i="11"/>
  <c r="M342" i="11"/>
  <c r="D342" i="11"/>
  <c r="BF341" i="11"/>
  <c r="AW341" i="11"/>
  <c r="AX341" i="11" s="1"/>
  <c r="AR341" i="11"/>
  <c r="AS341" i="11" s="1"/>
  <c r="AE341" i="11"/>
  <c r="V341" i="11"/>
  <c r="M341" i="11"/>
  <c r="D341" i="11"/>
  <c r="BF340" i="11"/>
  <c r="AW340" i="11"/>
  <c r="AX340" i="11" s="1"/>
  <c r="AR340" i="11"/>
  <c r="AS340" i="11" s="1"/>
  <c r="AE340" i="11"/>
  <c r="V340" i="11"/>
  <c r="M340" i="11"/>
  <c r="D340" i="11"/>
  <c r="BF339" i="11"/>
  <c r="AW339" i="11"/>
  <c r="AX339" i="11" s="1"/>
  <c r="AR339" i="11"/>
  <c r="AS339" i="11" s="1"/>
  <c r="AE339" i="11"/>
  <c r="V339" i="11"/>
  <c r="M339" i="11"/>
  <c r="D339" i="11"/>
  <c r="BF338" i="11"/>
  <c r="AW338" i="11"/>
  <c r="AX338" i="11" s="1"/>
  <c r="AS338" i="11"/>
  <c r="AY338" i="11" s="1"/>
  <c r="AR338" i="11"/>
  <c r="AE338" i="11"/>
  <c r="V338" i="11"/>
  <c r="M338" i="11"/>
  <c r="D338" i="11"/>
  <c r="BF337" i="11"/>
  <c r="AW337" i="11"/>
  <c r="AX337" i="11" s="1"/>
  <c r="AR337" i="11"/>
  <c r="AS337" i="11" s="1"/>
  <c r="AE337" i="11"/>
  <c r="V337" i="11"/>
  <c r="M337" i="11"/>
  <c r="D337" i="11"/>
  <c r="BF336" i="11"/>
  <c r="AW336" i="11"/>
  <c r="AX336" i="11" s="1"/>
  <c r="AR336" i="11"/>
  <c r="AS336" i="11" s="1"/>
  <c r="AY336" i="11" s="1"/>
  <c r="AE336" i="11"/>
  <c r="V336" i="11"/>
  <c r="M336" i="11"/>
  <c r="D336" i="11"/>
  <c r="BF335" i="11"/>
  <c r="AW335" i="11"/>
  <c r="AX335" i="11" s="1"/>
  <c r="AR335" i="11"/>
  <c r="AS335" i="11" s="1"/>
  <c r="AE335" i="11"/>
  <c r="V335" i="11"/>
  <c r="M335" i="11"/>
  <c r="D335" i="11"/>
  <c r="BF334" i="11"/>
  <c r="AW334" i="11"/>
  <c r="AX334" i="11" s="1"/>
  <c r="AR334" i="11"/>
  <c r="AS334" i="11" s="1"/>
  <c r="AY334" i="11" s="1"/>
  <c r="AE334" i="11"/>
  <c r="V334" i="11"/>
  <c r="M334" i="11"/>
  <c r="D334" i="11"/>
  <c r="BF333" i="11"/>
  <c r="AW333" i="11"/>
  <c r="AX333" i="11" s="1"/>
  <c r="AR333" i="11"/>
  <c r="AS333" i="11" s="1"/>
  <c r="AE333" i="11"/>
  <c r="V333" i="11"/>
  <c r="M333" i="11"/>
  <c r="D333" i="11"/>
  <c r="BF332" i="11"/>
  <c r="AW332" i="11"/>
  <c r="AX332" i="11" s="1"/>
  <c r="AR332" i="11"/>
  <c r="AS332" i="11" s="1"/>
  <c r="AY332" i="11" s="1"/>
  <c r="AE332" i="11"/>
  <c r="V332" i="11"/>
  <c r="M332" i="11"/>
  <c r="D332" i="11"/>
  <c r="BF331" i="11"/>
  <c r="AW331" i="11"/>
  <c r="AX331" i="11" s="1"/>
  <c r="AR331" i="11"/>
  <c r="AS331" i="11" s="1"/>
  <c r="AE331" i="11"/>
  <c r="V331" i="11"/>
  <c r="M331" i="11"/>
  <c r="D331" i="11"/>
  <c r="BF330" i="11"/>
  <c r="AW330" i="11"/>
  <c r="AX330" i="11" s="1"/>
  <c r="AR330" i="11"/>
  <c r="AS330" i="11" s="1"/>
  <c r="AY330" i="11" s="1"/>
  <c r="AE330" i="11"/>
  <c r="V330" i="11"/>
  <c r="M330" i="11"/>
  <c r="D330" i="11"/>
  <c r="BF329" i="11"/>
  <c r="AW329" i="11"/>
  <c r="AX329" i="11" s="1"/>
  <c r="AR329" i="11"/>
  <c r="AS329" i="11" s="1"/>
  <c r="AE329" i="11"/>
  <c r="V329" i="11"/>
  <c r="M329" i="11"/>
  <c r="D329" i="11"/>
  <c r="BF328" i="11"/>
  <c r="AW328" i="11"/>
  <c r="AX328" i="11" s="1"/>
  <c r="AR328" i="11"/>
  <c r="AS328" i="11" s="1"/>
  <c r="AY328" i="11" s="1"/>
  <c r="AE328" i="11"/>
  <c r="V328" i="11"/>
  <c r="M328" i="11"/>
  <c r="D328" i="11"/>
  <c r="BF327" i="11"/>
  <c r="AW327" i="11"/>
  <c r="AR327" i="11"/>
  <c r="AS327" i="11" s="1"/>
  <c r="AE327" i="11"/>
  <c r="V327" i="11"/>
  <c r="M327" i="11"/>
  <c r="D327" i="11"/>
  <c r="BM326" i="11"/>
  <c r="BK326" i="11"/>
  <c r="BJ326" i="11"/>
  <c r="BI326" i="11"/>
  <c r="BH326" i="11"/>
  <c r="BG326" i="11"/>
  <c r="BE326" i="11"/>
  <c r="AT326" i="11"/>
  <c r="AO326" i="11"/>
  <c r="C326" i="11"/>
  <c r="BM325" i="11"/>
  <c r="BL325" i="11"/>
  <c r="BK325" i="11"/>
  <c r="BJ325" i="11"/>
  <c r="BI325" i="11"/>
  <c r="BH325" i="11"/>
  <c r="BG325" i="11"/>
  <c r="BE325" i="11"/>
  <c r="BD325" i="11"/>
  <c r="BC325" i="11"/>
  <c r="BB325" i="11"/>
  <c r="BA325" i="11"/>
  <c r="AZ325" i="11"/>
  <c r="AV325" i="11"/>
  <c r="AU325" i="11"/>
  <c r="AT325" i="11"/>
  <c r="AQ325" i="11"/>
  <c r="AP325" i="11"/>
  <c r="AO325" i="11"/>
  <c r="AN325" i="11"/>
  <c r="AM325" i="11"/>
  <c r="AL325" i="11"/>
  <c r="AK325" i="11"/>
  <c r="AJ325" i="11"/>
  <c r="AI325" i="11"/>
  <c r="AH325" i="11"/>
  <c r="AG325" i="11"/>
  <c r="AF325" i="11"/>
  <c r="AD325" i="11"/>
  <c r="AC325" i="11"/>
  <c r="AB325" i="11"/>
  <c r="AA325" i="11"/>
  <c r="Z325" i="11"/>
  <c r="Y325" i="11"/>
  <c r="X325" i="11"/>
  <c r="W325" i="11"/>
  <c r="U325" i="11"/>
  <c r="T325" i="11"/>
  <c r="S325" i="11"/>
  <c r="R325" i="11"/>
  <c r="Q325" i="11"/>
  <c r="P325" i="11"/>
  <c r="O325" i="11"/>
  <c r="N325" i="11"/>
  <c r="L325" i="11"/>
  <c r="K325" i="11"/>
  <c r="J325" i="11"/>
  <c r="I325" i="11"/>
  <c r="H325" i="11"/>
  <c r="G325" i="11"/>
  <c r="F325" i="11"/>
  <c r="E325" i="11"/>
  <c r="C325" i="11"/>
  <c r="BM324" i="11"/>
  <c r="BL324" i="11"/>
  <c r="BK324" i="11"/>
  <c r="BJ324" i="11"/>
  <c r="BI324" i="11"/>
  <c r="BH324" i="11"/>
  <c r="BG324" i="11"/>
  <c r="BE324" i="11"/>
  <c r="BD324" i="11"/>
  <c r="BC324" i="11"/>
  <c r="BB324" i="11"/>
  <c r="BA324" i="11"/>
  <c r="AZ324" i="11"/>
  <c r="AV324" i="11"/>
  <c r="AU324" i="11"/>
  <c r="AT324" i="11"/>
  <c r="AQ324" i="11"/>
  <c r="AP324" i="11"/>
  <c r="AO324" i="11"/>
  <c r="AN324" i="11"/>
  <c r="AM324" i="11"/>
  <c r="AL324" i="11"/>
  <c r="AK324" i="11"/>
  <c r="AJ324" i="11"/>
  <c r="AI324" i="11"/>
  <c r="AH324" i="11"/>
  <c r="AG324" i="11"/>
  <c r="AF324" i="11"/>
  <c r="AD324" i="11"/>
  <c r="AC324" i="11"/>
  <c r="AB324" i="11"/>
  <c r="AA324" i="11"/>
  <c r="Z324" i="11"/>
  <c r="Y324" i="11"/>
  <c r="X324" i="11"/>
  <c r="W324" i="11"/>
  <c r="U324" i="11"/>
  <c r="T324" i="11"/>
  <c r="S324" i="11"/>
  <c r="R324" i="11"/>
  <c r="Q324" i="11"/>
  <c r="P324" i="11"/>
  <c r="O324" i="11"/>
  <c r="N324" i="11"/>
  <c r="L324" i="11"/>
  <c r="K324" i="11"/>
  <c r="J324" i="11"/>
  <c r="I324" i="11"/>
  <c r="H324" i="11"/>
  <c r="G324" i="11"/>
  <c r="F324" i="11"/>
  <c r="E324" i="11"/>
  <c r="C324" i="11"/>
  <c r="BM323" i="11"/>
  <c r="BL323" i="11"/>
  <c r="BK323" i="11"/>
  <c r="BJ323" i="11"/>
  <c r="BI323" i="11"/>
  <c r="BH323" i="11"/>
  <c r="BG323" i="11"/>
  <c r="BE323" i="11"/>
  <c r="BD323" i="11"/>
  <c r="BC323" i="11"/>
  <c r="BB323" i="11"/>
  <c r="BA323" i="11"/>
  <c r="AZ323" i="11"/>
  <c r="AV323" i="11"/>
  <c r="AU323" i="11"/>
  <c r="AT323" i="11"/>
  <c r="AQ323" i="11"/>
  <c r="AP323" i="11"/>
  <c r="AO323" i="11"/>
  <c r="AN323" i="11"/>
  <c r="AM323" i="11"/>
  <c r="AL323" i="11"/>
  <c r="AK323" i="11"/>
  <c r="AJ323" i="11"/>
  <c r="AI323" i="11"/>
  <c r="AH323" i="11"/>
  <c r="AG323" i="11"/>
  <c r="AF323" i="11"/>
  <c r="AD323" i="11"/>
  <c r="AC323" i="11"/>
  <c r="AB323" i="11"/>
  <c r="AA323" i="11"/>
  <c r="Z323" i="11"/>
  <c r="Y323" i="11"/>
  <c r="X323" i="11"/>
  <c r="W323" i="11"/>
  <c r="U323" i="11"/>
  <c r="T323" i="11"/>
  <c r="S323" i="11"/>
  <c r="R323" i="11"/>
  <c r="Q323" i="11"/>
  <c r="P323" i="11"/>
  <c r="O323" i="11"/>
  <c r="N323" i="11"/>
  <c r="L323" i="11"/>
  <c r="K323" i="11"/>
  <c r="J323" i="11"/>
  <c r="I323" i="11"/>
  <c r="H323" i="11"/>
  <c r="G323" i="11"/>
  <c r="F323" i="11"/>
  <c r="E323" i="11"/>
  <c r="C323" i="11"/>
  <c r="BF322" i="11"/>
  <c r="AW322" i="11"/>
  <c r="AR322" i="11"/>
  <c r="AS322" i="11" s="1"/>
  <c r="AE322" i="11"/>
  <c r="V322" i="11"/>
  <c r="M322" i="11"/>
  <c r="D322" i="11"/>
  <c r="BF321" i="11"/>
  <c r="AW321" i="11"/>
  <c r="AX321" i="11" s="1"/>
  <c r="AR321" i="11"/>
  <c r="AS321" i="11" s="1"/>
  <c r="AE321" i="11"/>
  <c r="V321" i="11"/>
  <c r="M321" i="11"/>
  <c r="D321" i="11"/>
  <c r="BF320" i="11"/>
  <c r="AW320" i="11"/>
  <c r="AR320" i="11"/>
  <c r="AS320" i="11" s="1"/>
  <c r="AE320" i="11"/>
  <c r="V320" i="11"/>
  <c r="M320" i="11"/>
  <c r="D320" i="11"/>
  <c r="BF319" i="11"/>
  <c r="AW319" i="11"/>
  <c r="AX319" i="11" s="1"/>
  <c r="AR319" i="11"/>
  <c r="AS319" i="11" s="1"/>
  <c r="AE319" i="11"/>
  <c r="V319" i="11"/>
  <c r="M319" i="11"/>
  <c r="D319" i="11"/>
  <c r="BF318" i="11"/>
  <c r="AW318" i="11"/>
  <c r="AR318" i="11"/>
  <c r="AS318" i="11" s="1"/>
  <c r="AE318" i="11"/>
  <c r="V318" i="11"/>
  <c r="M318" i="11"/>
  <c r="D318" i="11"/>
  <c r="BF317" i="11"/>
  <c r="AW317" i="11"/>
  <c r="AX317" i="11" s="1"/>
  <c r="AS317" i="11"/>
  <c r="AY317" i="11" s="1"/>
  <c r="AR317" i="11"/>
  <c r="AE317" i="11"/>
  <c r="V317" i="11"/>
  <c r="M317" i="11"/>
  <c r="D317" i="11"/>
  <c r="BF316" i="11"/>
  <c r="AW316" i="11"/>
  <c r="AR316" i="11"/>
  <c r="AS316" i="11" s="1"/>
  <c r="AE316" i="11"/>
  <c r="V316" i="11"/>
  <c r="M316" i="11"/>
  <c r="D316" i="11"/>
  <c r="BF315" i="11"/>
  <c r="AW315" i="11"/>
  <c r="AX315" i="11" s="1"/>
  <c r="AR315" i="11"/>
  <c r="AS315" i="11" s="1"/>
  <c r="AY315" i="11" s="1"/>
  <c r="AE315" i="11"/>
  <c r="V315" i="11"/>
  <c r="M315" i="11"/>
  <c r="D315" i="11"/>
  <c r="BF314" i="11"/>
  <c r="AW314" i="11"/>
  <c r="AR314" i="11"/>
  <c r="AS314" i="11" s="1"/>
  <c r="AE314" i="11"/>
  <c r="V314" i="11"/>
  <c r="M314" i="11"/>
  <c r="D314" i="11"/>
  <c r="BF313" i="11"/>
  <c r="AW313" i="11"/>
  <c r="AX313" i="11" s="1"/>
  <c r="AR313" i="11"/>
  <c r="AS313" i="11" s="1"/>
  <c r="AY313" i="11" s="1"/>
  <c r="AE313" i="11"/>
  <c r="V313" i="11"/>
  <c r="M313" i="11"/>
  <c r="D313" i="11"/>
  <c r="BF312" i="11"/>
  <c r="AW312" i="11"/>
  <c r="AR312" i="11"/>
  <c r="AS312" i="11" s="1"/>
  <c r="AE312" i="11"/>
  <c r="V312" i="11"/>
  <c r="M312" i="11"/>
  <c r="D312" i="11"/>
  <c r="BF311" i="11"/>
  <c r="AW311" i="11"/>
  <c r="AX311" i="11" s="1"/>
  <c r="AR311" i="11"/>
  <c r="AS311" i="11" s="1"/>
  <c r="AE311" i="11"/>
  <c r="V311" i="11"/>
  <c r="M311" i="11"/>
  <c r="D311" i="11"/>
  <c r="BF310" i="11"/>
  <c r="AW310" i="11"/>
  <c r="AR310" i="11"/>
  <c r="AS310" i="11" s="1"/>
  <c r="AE310" i="11"/>
  <c r="V310" i="11"/>
  <c r="M310" i="11"/>
  <c r="D310" i="11"/>
  <c r="BF309" i="11"/>
  <c r="AW309" i="11"/>
  <c r="AX309" i="11" s="1"/>
  <c r="AR309" i="11"/>
  <c r="AS309" i="11" s="1"/>
  <c r="AE309" i="11"/>
  <c r="V309" i="11"/>
  <c r="M309" i="11"/>
  <c r="D309" i="11"/>
  <c r="BF308" i="11"/>
  <c r="AW308" i="11"/>
  <c r="AX308" i="11" s="1"/>
  <c r="AR308" i="11"/>
  <c r="AS308" i="11" s="1"/>
  <c r="AE308" i="11"/>
  <c r="V308" i="11"/>
  <c r="M308" i="11"/>
  <c r="D308" i="11"/>
  <c r="BF307" i="11"/>
  <c r="AW307" i="11"/>
  <c r="AX307" i="11" s="1"/>
  <c r="AR307" i="11"/>
  <c r="AS307" i="11" s="1"/>
  <c r="AE307" i="11"/>
  <c r="V307" i="11"/>
  <c r="M307" i="11"/>
  <c r="D307" i="11"/>
  <c r="BF306" i="11"/>
  <c r="AW306" i="11"/>
  <c r="AX306" i="11" s="1"/>
  <c r="AR306" i="11"/>
  <c r="AS306" i="11" s="1"/>
  <c r="AE306" i="11"/>
  <c r="V306" i="11"/>
  <c r="M306" i="11"/>
  <c r="D306" i="11"/>
  <c r="BF305" i="11"/>
  <c r="AW305" i="11"/>
  <c r="AX305" i="11" s="1"/>
  <c r="AR305" i="11"/>
  <c r="AS305" i="11" s="1"/>
  <c r="AE305" i="11"/>
  <c r="V305" i="11"/>
  <c r="M305" i="11"/>
  <c r="D305" i="11"/>
  <c r="BF304" i="11"/>
  <c r="AW304" i="11"/>
  <c r="AX304" i="11" s="1"/>
  <c r="AR304" i="11"/>
  <c r="AS304" i="11" s="1"/>
  <c r="AE304" i="11"/>
  <c r="V304" i="11"/>
  <c r="M304" i="11"/>
  <c r="D304" i="11"/>
  <c r="BF303" i="11"/>
  <c r="AW303" i="11"/>
  <c r="AR303" i="11"/>
  <c r="AS303" i="11" s="1"/>
  <c r="AE303" i="11"/>
  <c r="V303" i="11"/>
  <c r="M303" i="11"/>
  <c r="D303" i="11"/>
  <c r="BF302" i="11"/>
  <c r="AX302" i="11"/>
  <c r="AW302" i="11"/>
  <c r="AR302" i="11"/>
  <c r="AS302" i="11" s="1"/>
  <c r="AY302" i="11" s="1"/>
  <c r="AE302" i="11"/>
  <c r="V302" i="11"/>
  <c r="M302" i="11"/>
  <c r="D302" i="11"/>
  <c r="BF301" i="11"/>
  <c r="AW301" i="11"/>
  <c r="AR301" i="11"/>
  <c r="AS301" i="11" s="1"/>
  <c r="AE301" i="11"/>
  <c r="V301" i="11"/>
  <c r="M301" i="11"/>
  <c r="D301" i="11"/>
  <c r="BF300" i="11"/>
  <c r="AW300" i="11"/>
  <c r="AX300" i="11" s="1"/>
  <c r="AR300" i="11"/>
  <c r="AS300" i="11" s="1"/>
  <c r="AE300" i="11"/>
  <c r="V300" i="11"/>
  <c r="M300" i="11"/>
  <c r="D300" i="11"/>
  <c r="BF299" i="11"/>
  <c r="AW299" i="11"/>
  <c r="AR299" i="11"/>
  <c r="AS299" i="11" s="1"/>
  <c r="AE299" i="11"/>
  <c r="V299" i="11"/>
  <c r="M299" i="11"/>
  <c r="D299" i="11"/>
  <c r="BF298" i="11"/>
  <c r="AW298" i="11"/>
  <c r="AR298" i="11"/>
  <c r="AS298" i="11" s="1"/>
  <c r="AE298" i="11"/>
  <c r="V298" i="11"/>
  <c r="M298" i="11"/>
  <c r="D298" i="11"/>
  <c r="BF297" i="11"/>
  <c r="AW297" i="11"/>
  <c r="AR297" i="11"/>
  <c r="AS297" i="11" s="1"/>
  <c r="AE297" i="11"/>
  <c r="V297" i="11"/>
  <c r="M297" i="11"/>
  <c r="D297" i="11"/>
  <c r="BF296" i="11"/>
  <c r="AW296" i="11"/>
  <c r="AS296" i="11"/>
  <c r="AR296" i="11"/>
  <c r="AE296" i="11"/>
  <c r="V296" i="11"/>
  <c r="M296" i="11"/>
  <c r="D296" i="11"/>
  <c r="BF295" i="11"/>
  <c r="AW295" i="11"/>
  <c r="AR295" i="11"/>
  <c r="AS295" i="11" s="1"/>
  <c r="AE295" i="11"/>
  <c r="V295" i="11"/>
  <c r="M295" i="11"/>
  <c r="D295" i="11"/>
  <c r="BF294" i="11"/>
  <c r="AW294" i="11"/>
  <c r="AX294" i="11" s="1"/>
  <c r="AR294" i="11"/>
  <c r="AS294" i="11" s="1"/>
  <c r="AE294" i="11"/>
  <c r="V294" i="11"/>
  <c r="M294" i="11"/>
  <c r="D294" i="11"/>
  <c r="BF293" i="11"/>
  <c r="AW293" i="11"/>
  <c r="AR293" i="11"/>
  <c r="AE293" i="11"/>
  <c r="V293" i="11"/>
  <c r="M293" i="11"/>
  <c r="D293" i="11"/>
  <c r="BM292" i="11"/>
  <c r="BK292" i="11"/>
  <c r="BJ292" i="11"/>
  <c r="BI292" i="11"/>
  <c r="BH292" i="11"/>
  <c r="BG292" i="11"/>
  <c r="BE292" i="11"/>
  <c r="AT292" i="11"/>
  <c r="AO292" i="11"/>
  <c r="C292" i="11"/>
  <c r="BM291" i="11"/>
  <c r="BL291" i="11"/>
  <c r="BK291" i="11"/>
  <c r="BJ291" i="11"/>
  <c r="BI291" i="11"/>
  <c r="BH291" i="11"/>
  <c r="BG291" i="11"/>
  <c r="BE291" i="11"/>
  <c r="BD291" i="11"/>
  <c r="BC291" i="11"/>
  <c r="BB291" i="11"/>
  <c r="BA291" i="11"/>
  <c r="AZ291" i="11"/>
  <c r="AV291" i="11"/>
  <c r="AU291" i="11"/>
  <c r="AT291" i="11"/>
  <c r="AQ291" i="11"/>
  <c r="AP291" i="11"/>
  <c r="AO291" i="11"/>
  <c r="AN291" i="11"/>
  <c r="AM291" i="11"/>
  <c r="AL291" i="11"/>
  <c r="AK291" i="11"/>
  <c r="AJ291" i="11"/>
  <c r="AI291" i="11"/>
  <c r="AH291" i="11"/>
  <c r="AG291" i="11"/>
  <c r="AF291" i="11"/>
  <c r="AD291" i="11"/>
  <c r="AC291" i="11"/>
  <c r="AB291" i="11"/>
  <c r="AA291" i="11"/>
  <c r="Z291" i="11"/>
  <c r="Y291" i="11"/>
  <c r="X291" i="11"/>
  <c r="W291" i="11"/>
  <c r="U291" i="11"/>
  <c r="T291" i="11"/>
  <c r="S291" i="11"/>
  <c r="R291" i="11"/>
  <c r="Q291" i="11"/>
  <c r="P291" i="11"/>
  <c r="O291" i="11"/>
  <c r="N291" i="11"/>
  <c r="L291" i="11"/>
  <c r="K291" i="11"/>
  <c r="J291" i="11"/>
  <c r="I291" i="11"/>
  <c r="H291" i="11"/>
  <c r="G291" i="11"/>
  <c r="F291" i="11"/>
  <c r="E291" i="11"/>
  <c r="C291" i="11"/>
  <c r="BM290" i="11"/>
  <c r="BL290" i="11"/>
  <c r="BK290" i="11"/>
  <c r="BJ290" i="11"/>
  <c r="BI290" i="11"/>
  <c r="BH290" i="11"/>
  <c r="BG290" i="11"/>
  <c r="BE290" i="11"/>
  <c r="BD290" i="11"/>
  <c r="BC290" i="11"/>
  <c r="BB290" i="11"/>
  <c r="BA290" i="11"/>
  <c r="AZ290" i="11"/>
  <c r="AV290" i="11"/>
  <c r="AU290" i="11"/>
  <c r="AT290" i="11"/>
  <c r="AQ290" i="11"/>
  <c r="AP290" i="11"/>
  <c r="AO290" i="11"/>
  <c r="AN290" i="11"/>
  <c r="AM290" i="11"/>
  <c r="AL290" i="11"/>
  <c r="AK290" i="11"/>
  <c r="AJ290" i="11"/>
  <c r="AI290" i="11"/>
  <c r="AH290" i="11"/>
  <c r="AG290" i="11"/>
  <c r="AF290" i="11"/>
  <c r="AD290" i="11"/>
  <c r="AC290" i="11"/>
  <c r="AB290" i="11"/>
  <c r="AA290" i="11"/>
  <c r="Z290" i="11"/>
  <c r="Y290" i="11"/>
  <c r="X290" i="11"/>
  <c r="W290" i="11"/>
  <c r="U290" i="11"/>
  <c r="T290" i="11"/>
  <c r="S290" i="11"/>
  <c r="R290" i="11"/>
  <c r="Q290" i="11"/>
  <c r="P290" i="11"/>
  <c r="O290" i="11"/>
  <c r="N290" i="11"/>
  <c r="L290" i="11"/>
  <c r="K290" i="11"/>
  <c r="J290" i="11"/>
  <c r="I290" i="11"/>
  <c r="H290" i="11"/>
  <c r="G290" i="11"/>
  <c r="F290" i="11"/>
  <c r="E290" i="11"/>
  <c r="C290" i="11"/>
  <c r="BM289" i="11"/>
  <c r="BL289" i="11"/>
  <c r="BK289" i="11"/>
  <c r="BJ289" i="11"/>
  <c r="BI289" i="11"/>
  <c r="BH289" i="11"/>
  <c r="BG289" i="11"/>
  <c r="BE289" i="11"/>
  <c r="BD289" i="11"/>
  <c r="BC289" i="11"/>
  <c r="BB289" i="11"/>
  <c r="BA289" i="11"/>
  <c r="AZ289" i="11"/>
  <c r="AV289" i="11"/>
  <c r="AU289" i="11"/>
  <c r="AT289" i="11"/>
  <c r="AQ289" i="11"/>
  <c r="AP289" i="11"/>
  <c r="AO289" i="11"/>
  <c r="AN289" i="11"/>
  <c r="AM289" i="11"/>
  <c r="AL289" i="11"/>
  <c r="AK289" i="11"/>
  <c r="AJ289" i="11"/>
  <c r="AI289" i="11"/>
  <c r="AH289" i="11"/>
  <c r="AG289" i="11"/>
  <c r="AF289" i="11"/>
  <c r="AD289" i="11"/>
  <c r="AC289" i="11"/>
  <c r="AB289" i="11"/>
  <c r="AA289" i="11"/>
  <c r="Z289" i="11"/>
  <c r="Y289" i="11"/>
  <c r="X289" i="11"/>
  <c r="W289" i="11"/>
  <c r="U289" i="11"/>
  <c r="T289" i="11"/>
  <c r="S289" i="11"/>
  <c r="R289" i="11"/>
  <c r="Q289" i="11"/>
  <c r="P289" i="11"/>
  <c r="O289" i="11"/>
  <c r="N289" i="11"/>
  <c r="L289" i="11"/>
  <c r="K289" i="11"/>
  <c r="J289" i="11"/>
  <c r="I289" i="11"/>
  <c r="H289" i="11"/>
  <c r="G289" i="11"/>
  <c r="F289" i="11"/>
  <c r="E289" i="11"/>
  <c r="C289" i="11"/>
  <c r="BF288" i="11"/>
  <c r="AW288" i="11"/>
  <c r="AX288" i="11" s="1"/>
  <c r="AR288" i="11"/>
  <c r="AS288" i="11" s="1"/>
  <c r="AE288" i="11"/>
  <c r="V288" i="11"/>
  <c r="M288" i="11"/>
  <c r="D288" i="11"/>
  <c r="BF287" i="11"/>
  <c r="AW287" i="11"/>
  <c r="AR287" i="11"/>
  <c r="AS287" i="11" s="1"/>
  <c r="AE287" i="11"/>
  <c r="V287" i="11"/>
  <c r="M287" i="11"/>
  <c r="D287" i="11"/>
  <c r="BF286" i="11"/>
  <c r="AW286" i="11"/>
  <c r="AX286" i="11" s="1"/>
  <c r="AR286" i="11"/>
  <c r="AS286" i="11" s="1"/>
  <c r="AE286" i="11"/>
  <c r="V286" i="11"/>
  <c r="M286" i="11"/>
  <c r="D286" i="11"/>
  <c r="BF285" i="11"/>
  <c r="AW285" i="11"/>
  <c r="AR285" i="11"/>
  <c r="AS285" i="11" s="1"/>
  <c r="AE285" i="11"/>
  <c r="V285" i="11"/>
  <c r="M285" i="11"/>
  <c r="D285" i="11"/>
  <c r="BF284" i="11"/>
  <c r="AW284" i="11"/>
  <c r="AX284" i="11" s="1"/>
  <c r="AS284" i="11"/>
  <c r="AR284" i="11"/>
  <c r="AE284" i="11"/>
  <c r="V284" i="11"/>
  <c r="M284" i="11"/>
  <c r="D284" i="11"/>
  <c r="BF283" i="11"/>
  <c r="AW283" i="11"/>
  <c r="AR283" i="11"/>
  <c r="AS283" i="11" s="1"/>
  <c r="AE283" i="11"/>
  <c r="V283" i="11"/>
  <c r="M283" i="11"/>
  <c r="D283" i="11"/>
  <c r="BF282" i="11"/>
  <c r="AX282" i="11"/>
  <c r="AW282" i="11"/>
  <c r="AR282" i="11"/>
  <c r="AS282" i="11" s="1"/>
  <c r="AE282" i="11"/>
  <c r="V282" i="11"/>
  <c r="M282" i="11"/>
  <c r="D282" i="11"/>
  <c r="BF281" i="11"/>
  <c r="AW281" i="11"/>
  <c r="AR281" i="11"/>
  <c r="AS281" i="11" s="1"/>
  <c r="AE281" i="11"/>
  <c r="V281" i="11"/>
  <c r="M281" i="11"/>
  <c r="D281" i="11"/>
  <c r="BF280" i="11"/>
  <c r="AW280" i="11"/>
  <c r="AX280" i="11" s="1"/>
  <c r="AR280" i="11"/>
  <c r="AS280" i="11" s="1"/>
  <c r="AE280" i="11"/>
  <c r="V280" i="11"/>
  <c r="M280" i="11"/>
  <c r="D280" i="11"/>
  <c r="BF279" i="11"/>
  <c r="AW279" i="11"/>
  <c r="AR279" i="11"/>
  <c r="AS279" i="11" s="1"/>
  <c r="AE279" i="11"/>
  <c r="V279" i="11"/>
  <c r="M279" i="11"/>
  <c r="D279" i="11"/>
  <c r="BF278" i="11"/>
  <c r="AW278" i="11"/>
  <c r="AR278" i="11"/>
  <c r="AS278" i="11" s="1"/>
  <c r="AE278" i="11"/>
  <c r="V278" i="11"/>
  <c r="M278" i="11"/>
  <c r="D278" i="11"/>
  <c r="BF277" i="11"/>
  <c r="AW277" i="11"/>
  <c r="AR277" i="11"/>
  <c r="AS277" i="11" s="1"/>
  <c r="AE277" i="11"/>
  <c r="V277" i="11"/>
  <c r="M277" i="11"/>
  <c r="D277" i="11"/>
  <c r="BF276" i="11"/>
  <c r="AW276" i="11"/>
  <c r="AX276" i="11" s="1"/>
  <c r="AR276" i="11"/>
  <c r="AS276" i="11" s="1"/>
  <c r="AE276" i="11"/>
  <c r="V276" i="11"/>
  <c r="M276" i="11"/>
  <c r="D276" i="11"/>
  <c r="BF275" i="11"/>
  <c r="AW275" i="11"/>
  <c r="AS275" i="11"/>
  <c r="AR275" i="11"/>
  <c r="AE275" i="11"/>
  <c r="V275" i="11"/>
  <c r="M275" i="11"/>
  <c r="D275" i="11"/>
  <c r="BF274" i="11"/>
  <c r="AX274" i="11"/>
  <c r="AW274" i="11"/>
  <c r="AS274" i="11"/>
  <c r="AR274" i="11"/>
  <c r="AE274" i="11"/>
  <c r="V274" i="11"/>
  <c r="M274" i="11"/>
  <c r="D274" i="11"/>
  <c r="BF273" i="11"/>
  <c r="AW273" i="11"/>
  <c r="AR273" i="11"/>
  <c r="AS273" i="11" s="1"/>
  <c r="AE273" i="11"/>
  <c r="V273" i="11"/>
  <c r="M273" i="11"/>
  <c r="D273" i="11"/>
  <c r="BF272" i="11"/>
  <c r="AW272" i="11"/>
  <c r="AX272" i="11" s="1"/>
  <c r="AR272" i="11"/>
  <c r="AS272" i="11" s="1"/>
  <c r="AE272" i="11"/>
  <c r="V272" i="11"/>
  <c r="M272" i="11"/>
  <c r="D272" i="11"/>
  <c r="BF271" i="11"/>
  <c r="AW271" i="11"/>
  <c r="AR271" i="11"/>
  <c r="AS271" i="11" s="1"/>
  <c r="AE271" i="11"/>
  <c r="V271" i="11"/>
  <c r="M271" i="11"/>
  <c r="D271" i="11"/>
  <c r="BF270" i="11"/>
  <c r="AX270" i="11"/>
  <c r="AW270" i="11"/>
  <c r="AS270" i="11"/>
  <c r="AR270" i="11"/>
  <c r="AE270" i="11"/>
  <c r="V270" i="11"/>
  <c r="M270" i="11"/>
  <c r="D270" i="11"/>
  <c r="BF269" i="11"/>
  <c r="AW269" i="11"/>
  <c r="AR269" i="11"/>
  <c r="AS269" i="11" s="1"/>
  <c r="AE269" i="11"/>
  <c r="V269" i="11"/>
  <c r="M269" i="11"/>
  <c r="D269" i="11"/>
  <c r="BF268" i="11"/>
  <c r="AW268" i="11"/>
  <c r="AX268" i="11" s="1"/>
  <c r="AR268" i="11"/>
  <c r="AS268" i="11" s="1"/>
  <c r="AE268" i="11"/>
  <c r="V268" i="11"/>
  <c r="M268" i="11"/>
  <c r="D268" i="11"/>
  <c r="BF267" i="11"/>
  <c r="AW267" i="11"/>
  <c r="AR267" i="11"/>
  <c r="AS267" i="11" s="1"/>
  <c r="AE267" i="11"/>
  <c r="V267" i="11"/>
  <c r="M267" i="11"/>
  <c r="D267" i="11"/>
  <c r="BF266" i="11"/>
  <c r="AW266" i="11"/>
  <c r="AR266" i="11"/>
  <c r="AS266" i="11" s="1"/>
  <c r="AE266" i="11"/>
  <c r="V266" i="11"/>
  <c r="M266" i="11"/>
  <c r="D266" i="11"/>
  <c r="BF265" i="11"/>
  <c r="AW265" i="11"/>
  <c r="AR265" i="11"/>
  <c r="AS265" i="11" s="1"/>
  <c r="AE265" i="11"/>
  <c r="V265" i="11"/>
  <c r="M265" i="11"/>
  <c r="D265" i="11"/>
  <c r="BF264" i="11"/>
  <c r="AW264" i="11"/>
  <c r="AX264" i="11" s="1"/>
  <c r="AR264" i="11"/>
  <c r="AS264" i="11" s="1"/>
  <c r="AE264" i="11"/>
  <c r="V264" i="11"/>
  <c r="M264" i="11"/>
  <c r="D264" i="11"/>
  <c r="BF263" i="11"/>
  <c r="AW263" i="11"/>
  <c r="AR263" i="11"/>
  <c r="AS263" i="11" s="1"/>
  <c r="AE263" i="11"/>
  <c r="V263" i="11"/>
  <c r="M263" i="11"/>
  <c r="D263" i="11"/>
  <c r="BF262" i="11"/>
  <c r="AW262" i="11"/>
  <c r="AR262" i="11"/>
  <c r="AS262" i="11" s="1"/>
  <c r="AE262" i="11"/>
  <c r="V262" i="11"/>
  <c r="M262" i="11"/>
  <c r="D262" i="11"/>
  <c r="BF261" i="11"/>
  <c r="AW261" i="11"/>
  <c r="AR261" i="11"/>
  <c r="AS261" i="11" s="1"/>
  <c r="AE261" i="11"/>
  <c r="V261" i="11"/>
  <c r="M261" i="11"/>
  <c r="D261" i="11"/>
  <c r="BF260" i="11"/>
  <c r="AW260" i="11"/>
  <c r="AX260" i="11" s="1"/>
  <c r="AR260" i="11"/>
  <c r="AS260" i="11" s="1"/>
  <c r="AE260" i="11"/>
  <c r="V260" i="11"/>
  <c r="M260" i="11"/>
  <c r="D260" i="11"/>
  <c r="BF259" i="11"/>
  <c r="AW259" i="11"/>
  <c r="AR259" i="11"/>
  <c r="AE259" i="11"/>
  <c r="V259" i="11"/>
  <c r="M259" i="11"/>
  <c r="D259" i="11"/>
  <c r="BF258" i="11"/>
  <c r="AW258" i="11"/>
  <c r="AX258" i="11" s="1"/>
  <c r="AS258" i="11"/>
  <c r="AR258" i="11"/>
  <c r="AE258" i="11"/>
  <c r="V258" i="11"/>
  <c r="M258" i="11"/>
  <c r="D258" i="11"/>
  <c r="BM257" i="11"/>
  <c r="BK257" i="11"/>
  <c r="BJ257" i="11"/>
  <c r="BI257" i="11"/>
  <c r="BH257" i="11"/>
  <c r="BG257" i="11"/>
  <c r="BE257" i="11"/>
  <c r="AT257" i="11"/>
  <c r="AO257" i="11"/>
  <c r="C257" i="11"/>
  <c r="BM256" i="11"/>
  <c r="BL256" i="11"/>
  <c r="BK256" i="11"/>
  <c r="BJ256" i="11"/>
  <c r="BI256" i="11"/>
  <c r="BH256" i="11"/>
  <c r="BG256" i="11"/>
  <c r="BE256" i="11"/>
  <c r="BD256" i="11"/>
  <c r="BC256" i="11"/>
  <c r="BB256" i="11"/>
  <c r="BA256" i="11"/>
  <c r="AZ256" i="11"/>
  <c r="AV256" i="11"/>
  <c r="AU256" i="11"/>
  <c r="AT256" i="11"/>
  <c r="AQ256" i="11"/>
  <c r="AP256" i="11"/>
  <c r="AO256" i="11"/>
  <c r="AN256" i="11"/>
  <c r="AM256" i="11"/>
  <c r="AL256" i="11"/>
  <c r="AK256" i="11"/>
  <c r="AJ256" i="11"/>
  <c r="AI256" i="11"/>
  <c r="AH256" i="11"/>
  <c r="AG256" i="11"/>
  <c r="AF256" i="11"/>
  <c r="AD256" i="11"/>
  <c r="AC256" i="11"/>
  <c r="AB256" i="11"/>
  <c r="AA256" i="11"/>
  <c r="Z256" i="11"/>
  <c r="Y256" i="11"/>
  <c r="X256" i="11"/>
  <c r="W256" i="11"/>
  <c r="U256" i="11"/>
  <c r="T256" i="11"/>
  <c r="S256" i="11"/>
  <c r="R256" i="11"/>
  <c r="Q256" i="11"/>
  <c r="P256" i="11"/>
  <c r="O256" i="11"/>
  <c r="N256" i="11"/>
  <c r="L256" i="11"/>
  <c r="K256" i="11"/>
  <c r="J256" i="11"/>
  <c r="I256" i="11"/>
  <c r="H256" i="11"/>
  <c r="G256" i="11"/>
  <c r="F256" i="11"/>
  <c r="E256" i="11"/>
  <c r="C256" i="11"/>
  <c r="BM255" i="11"/>
  <c r="BL255" i="11"/>
  <c r="BK255" i="11"/>
  <c r="BJ255" i="11"/>
  <c r="BI255" i="11"/>
  <c r="BH255" i="11"/>
  <c r="BG255" i="11"/>
  <c r="BE255" i="11"/>
  <c r="BD255" i="11"/>
  <c r="BC255" i="11"/>
  <c r="BB255" i="11"/>
  <c r="BA255" i="11"/>
  <c r="AZ255" i="11"/>
  <c r="AV255" i="11"/>
  <c r="AU255" i="11"/>
  <c r="AT255" i="11"/>
  <c r="AQ255" i="11"/>
  <c r="AP255" i="11"/>
  <c r="AO255" i="11"/>
  <c r="AN255" i="11"/>
  <c r="AM255" i="11"/>
  <c r="AL255" i="11"/>
  <c r="AK255" i="11"/>
  <c r="AJ255" i="11"/>
  <c r="AI255" i="11"/>
  <c r="AH255" i="11"/>
  <c r="AG255" i="11"/>
  <c r="AF255" i="11"/>
  <c r="AD255" i="11"/>
  <c r="AC255" i="11"/>
  <c r="AB255" i="11"/>
  <c r="AA255" i="11"/>
  <c r="Z255" i="11"/>
  <c r="Y255" i="11"/>
  <c r="X255" i="11"/>
  <c r="W255" i="11"/>
  <c r="U255" i="11"/>
  <c r="T255" i="11"/>
  <c r="S255" i="11"/>
  <c r="R255" i="11"/>
  <c r="Q255" i="11"/>
  <c r="P255" i="11"/>
  <c r="O255" i="11"/>
  <c r="N255" i="11"/>
  <c r="L255" i="11"/>
  <c r="K255" i="11"/>
  <c r="J255" i="11"/>
  <c r="I255" i="11"/>
  <c r="I8" i="11" s="1"/>
  <c r="H255" i="11"/>
  <c r="G255" i="11"/>
  <c r="F255" i="11"/>
  <c r="E255" i="11"/>
  <c r="C255" i="11"/>
  <c r="BM254" i="11"/>
  <c r="BL254" i="11"/>
  <c r="BK254" i="11"/>
  <c r="BJ254" i="11"/>
  <c r="BI254" i="11"/>
  <c r="BH254" i="11"/>
  <c r="BG254" i="11"/>
  <c r="BE254" i="11"/>
  <c r="BD254" i="11"/>
  <c r="BC254" i="11"/>
  <c r="BB254" i="11"/>
  <c r="BA254" i="11"/>
  <c r="AZ254" i="11"/>
  <c r="AV254" i="11"/>
  <c r="AU254" i="11"/>
  <c r="AT254" i="11"/>
  <c r="AQ254" i="11"/>
  <c r="AP254" i="11"/>
  <c r="AO254" i="11"/>
  <c r="AN254" i="11"/>
  <c r="AM254" i="11"/>
  <c r="AL254" i="11"/>
  <c r="AK254" i="11"/>
  <c r="AJ254" i="11"/>
  <c r="AI254" i="11"/>
  <c r="AH254" i="11"/>
  <c r="AG254" i="11"/>
  <c r="AF254" i="11"/>
  <c r="AD254" i="11"/>
  <c r="AC254" i="11"/>
  <c r="AB254" i="11"/>
  <c r="AA254" i="11"/>
  <c r="Z254" i="11"/>
  <c r="Y254" i="11"/>
  <c r="X254" i="11"/>
  <c r="W254" i="11"/>
  <c r="U254" i="11"/>
  <c r="T254" i="11"/>
  <c r="S254" i="11"/>
  <c r="R254" i="11"/>
  <c r="Q254" i="11"/>
  <c r="P254" i="11"/>
  <c r="O254" i="11"/>
  <c r="N254" i="11"/>
  <c r="L254" i="11"/>
  <c r="K254" i="11"/>
  <c r="J254" i="11"/>
  <c r="I254" i="11"/>
  <c r="H254" i="11"/>
  <c r="G254" i="11"/>
  <c r="F254" i="11"/>
  <c r="E254" i="11"/>
  <c r="C254" i="11"/>
  <c r="BF253" i="11"/>
  <c r="AW253" i="11"/>
  <c r="AX253" i="11" s="1"/>
  <c r="AR253" i="11"/>
  <c r="AS253" i="11" s="1"/>
  <c r="AE253" i="11"/>
  <c r="V253" i="11"/>
  <c r="M253" i="11"/>
  <c r="D253" i="11"/>
  <c r="BF252" i="11"/>
  <c r="AW252" i="11"/>
  <c r="AX252" i="11" s="1"/>
  <c r="AR252" i="11"/>
  <c r="AS252" i="11" s="1"/>
  <c r="AE252" i="11"/>
  <c r="V252" i="11"/>
  <c r="M252" i="11"/>
  <c r="D252" i="11"/>
  <c r="BF251" i="11"/>
  <c r="AW251" i="11"/>
  <c r="AX251" i="11" s="1"/>
  <c r="AR251" i="11"/>
  <c r="AS251" i="11" s="1"/>
  <c r="AE251" i="11"/>
  <c r="V251" i="11"/>
  <c r="M251" i="11"/>
  <c r="D251" i="11"/>
  <c r="BF250" i="11"/>
  <c r="AW250" i="11"/>
  <c r="AX250" i="11" s="1"/>
  <c r="AR250" i="11"/>
  <c r="AS250" i="11" s="1"/>
  <c r="AE250" i="11"/>
  <c r="V250" i="11"/>
  <c r="M250" i="11"/>
  <c r="D250" i="11"/>
  <c r="BF249" i="11"/>
  <c r="AW249" i="11"/>
  <c r="AX249" i="11" s="1"/>
  <c r="AR249" i="11"/>
  <c r="AS249" i="11" s="1"/>
  <c r="AE249" i="11"/>
  <c r="V249" i="11"/>
  <c r="M249" i="11"/>
  <c r="D249" i="11"/>
  <c r="BF248" i="11"/>
  <c r="AW248" i="11"/>
  <c r="AX248" i="11" s="1"/>
  <c r="AR248" i="11"/>
  <c r="AS248" i="11" s="1"/>
  <c r="AE248" i="11"/>
  <c r="V248" i="11"/>
  <c r="M248" i="11"/>
  <c r="D248" i="11"/>
  <c r="BF247" i="11"/>
  <c r="AW247" i="11"/>
  <c r="AX247" i="11" s="1"/>
  <c r="AR247" i="11"/>
  <c r="AS247" i="11" s="1"/>
  <c r="AE247" i="11"/>
  <c r="V247" i="11"/>
  <c r="M247" i="11"/>
  <c r="D247" i="11"/>
  <c r="BF246" i="11"/>
  <c r="AW246" i="11"/>
  <c r="AX246" i="11" s="1"/>
  <c r="AR246" i="11"/>
  <c r="AS246" i="11" s="1"/>
  <c r="AE246" i="11"/>
  <c r="V246" i="11"/>
  <c r="M246" i="11"/>
  <c r="D246" i="11"/>
  <c r="BF245" i="11"/>
  <c r="AW245" i="11"/>
  <c r="AR245" i="11"/>
  <c r="AS245" i="11" s="1"/>
  <c r="AE245" i="11"/>
  <c r="V245" i="11"/>
  <c r="M245" i="11"/>
  <c r="D245" i="11"/>
  <c r="BF244" i="11"/>
  <c r="AW244" i="11"/>
  <c r="AX244" i="11" s="1"/>
  <c r="AR244" i="11"/>
  <c r="AS244" i="11" s="1"/>
  <c r="AE244" i="11"/>
  <c r="V244" i="11"/>
  <c r="M244" i="11"/>
  <c r="D244" i="11"/>
  <c r="BF243" i="11"/>
  <c r="AW243" i="11"/>
  <c r="AR243" i="11"/>
  <c r="AS243" i="11" s="1"/>
  <c r="AE243" i="11"/>
  <c r="V243" i="11"/>
  <c r="M243" i="11"/>
  <c r="D243" i="11"/>
  <c r="BF242" i="11"/>
  <c r="AW242" i="11"/>
  <c r="AX242" i="11" s="1"/>
  <c r="AR242" i="11"/>
  <c r="AS242" i="11" s="1"/>
  <c r="AE242" i="11"/>
  <c r="V242" i="11"/>
  <c r="M242" i="11"/>
  <c r="D242" i="11"/>
  <c r="BF241" i="11"/>
  <c r="AW241" i="11"/>
  <c r="AR241" i="11"/>
  <c r="AS241" i="11" s="1"/>
  <c r="AE241" i="11"/>
  <c r="V241" i="11"/>
  <c r="M241" i="11"/>
  <c r="D241" i="11"/>
  <c r="BF240" i="11"/>
  <c r="AW240" i="11"/>
  <c r="AX240" i="11" s="1"/>
  <c r="AR240" i="11"/>
  <c r="AS240" i="11" s="1"/>
  <c r="AE240" i="11"/>
  <c r="V240" i="11"/>
  <c r="M240" i="11"/>
  <c r="D240" i="11"/>
  <c r="BF239" i="11"/>
  <c r="AW239" i="11"/>
  <c r="AX239" i="11" s="1"/>
  <c r="AR239" i="11"/>
  <c r="AS239" i="11" s="1"/>
  <c r="AE239" i="11"/>
  <c r="V239" i="11"/>
  <c r="M239" i="11"/>
  <c r="D239" i="11"/>
  <c r="BF238" i="11"/>
  <c r="AW238" i="11"/>
  <c r="AX238" i="11" s="1"/>
  <c r="AR238" i="11"/>
  <c r="AS238" i="11" s="1"/>
  <c r="AE238" i="11"/>
  <c r="V238" i="11"/>
  <c r="M238" i="11"/>
  <c r="D238" i="11"/>
  <c r="BF237" i="11"/>
  <c r="AW237" i="11"/>
  <c r="AX237" i="11" s="1"/>
  <c r="AR237" i="11"/>
  <c r="AS237" i="11" s="1"/>
  <c r="AE237" i="11"/>
  <c r="V237" i="11"/>
  <c r="M237" i="11"/>
  <c r="D237" i="11"/>
  <c r="BF236" i="11"/>
  <c r="AY236" i="11"/>
  <c r="AW236" i="11"/>
  <c r="AX236" i="11" s="1"/>
  <c r="AR236" i="11"/>
  <c r="AS236" i="11" s="1"/>
  <c r="AE236" i="11"/>
  <c r="V236" i="11"/>
  <c r="M236" i="11"/>
  <c r="D236" i="11"/>
  <c r="BF235" i="11"/>
  <c r="AW235" i="11"/>
  <c r="AX235" i="11" s="1"/>
  <c r="AR235" i="11"/>
  <c r="AS235" i="11" s="1"/>
  <c r="AE235" i="11"/>
  <c r="V235" i="11"/>
  <c r="M235" i="11"/>
  <c r="D235" i="11"/>
  <c r="BF234" i="11"/>
  <c r="AW234" i="11"/>
  <c r="AX234" i="11" s="1"/>
  <c r="AR234" i="11"/>
  <c r="AS234" i="11" s="1"/>
  <c r="AE234" i="11"/>
  <c r="V234" i="11"/>
  <c r="M234" i="11"/>
  <c r="D234" i="11"/>
  <c r="BF233" i="11"/>
  <c r="AW233" i="11"/>
  <c r="AX233" i="11" s="1"/>
  <c r="AR233" i="11"/>
  <c r="AS233" i="11" s="1"/>
  <c r="AE233" i="11"/>
  <c r="V233" i="11"/>
  <c r="M233" i="11"/>
  <c r="D233" i="11"/>
  <c r="BF232" i="11"/>
  <c r="AW232" i="11"/>
  <c r="AX232" i="11" s="1"/>
  <c r="AR232" i="11"/>
  <c r="AS232" i="11" s="1"/>
  <c r="AE232" i="11"/>
  <c r="V232" i="11"/>
  <c r="M232" i="11"/>
  <c r="D232" i="11"/>
  <c r="BF231" i="11"/>
  <c r="AW231" i="11"/>
  <c r="AX231" i="11" s="1"/>
  <c r="AR231" i="11"/>
  <c r="AS231" i="11" s="1"/>
  <c r="AE231" i="11"/>
  <c r="V231" i="11"/>
  <c r="M231" i="11"/>
  <c r="D231" i="11"/>
  <c r="BF230" i="11"/>
  <c r="AW230" i="11"/>
  <c r="AX230" i="11" s="1"/>
  <c r="AR230" i="11"/>
  <c r="AS230" i="11" s="1"/>
  <c r="AE230" i="11"/>
  <c r="V230" i="11"/>
  <c r="M230" i="11"/>
  <c r="D230" i="11"/>
  <c r="BF229" i="11"/>
  <c r="AW229" i="11"/>
  <c r="AR229" i="11"/>
  <c r="AS229" i="11" s="1"/>
  <c r="AE229" i="11"/>
  <c r="V229" i="11"/>
  <c r="M229" i="11"/>
  <c r="D229" i="11"/>
  <c r="BF228" i="11"/>
  <c r="AW228" i="11"/>
  <c r="AX228" i="11" s="1"/>
  <c r="AR228" i="11"/>
  <c r="AS228" i="11" s="1"/>
  <c r="AE228" i="11"/>
  <c r="V228" i="11"/>
  <c r="M228" i="11"/>
  <c r="D228" i="11"/>
  <c r="BF227" i="11"/>
  <c r="AW227" i="11"/>
  <c r="AX227" i="11" s="1"/>
  <c r="AR227" i="11"/>
  <c r="AS227" i="11" s="1"/>
  <c r="AE227" i="11"/>
  <c r="V227" i="11"/>
  <c r="M227" i="11"/>
  <c r="D227" i="11"/>
  <c r="BF226" i="11"/>
  <c r="AW226" i="11"/>
  <c r="AX226" i="11" s="1"/>
  <c r="AR226" i="11"/>
  <c r="AS226" i="11" s="1"/>
  <c r="AE226" i="11"/>
  <c r="V226" i="11"/>
  <c r="M226" i="11"/>
  <c r="D226" i="11"/>
  <c r="BF225" i="11"/>
  <c r="AW225" i="11"/>
  <c r="AR225" i="11"/>
  <c r="AS225" i="11" s="1"/>
  <c r="AE225" i="11"/>
  <c r="V225" i="11"/>
  <c r="M225" i="11"/>
  <c r="D225" i="11"/>
  <c r="BF224" i="11"/>
  <c r="AW224" i="11"/>
  <c r="AX224" i="11" s="1"/>
  <c r="AR224" i="11"/>
  <c r="AS224" i="11" s="1"/>
  <c r="AE224" i="11"/>
  <c r="V224" i="11"/>
  <c r="M224" i="11"/>
  <c r="D224" i="11"/>
  <c r="BF223" i="11"/>
  <c r="AW223" i="11"/>
  <c r="AR223" i="11"/>
  <c r="AS223" i="11" s="1"/>
  <c r="AE223" i="11"/>
  <c r="V223" i="11"/>
  <c r="M223" i="11"/>
  <c r="D223" i="11"/>
  <c r="BM222" i="11"/>
  <c r="BK222" i="11"/>
  <c r="BJ222" i="11"/>
  <c r="BI222" i="11"/>
  <c r="BH222" i="11"/>
  <c r="BG222" i="11"/>
  <c r="BE222" i="11"/>
  <c r="AT222" i="11"/>
  <c r="AO222" i="11"/>
  <c r="C222" i="11"/>
  <c r="BM221" i="11"/>
  <c r="BL221" i="11"/>
  <c r="BK221" i="11"/>
  <c r="BJ221" i="11"/>
  <c r="BI221" i="11"/>
  <c r="BH221" i="11"/>
  <c r="BG221" i="11"/>
  <c r="BE221" i="11"/>
  <c r="BD221" i="11"/>
  <c r="BC221" i="11"/>
  <c r="BB221" i="11"/>
  <c r="BA221" i="11"/>
  <c r="AZ221" i="11"/>
  <c r="AV221" i="11"/>
  <c r="AU221" i="11"/>
  <c r="AT221" i="11"/>
  <c r="AQ221" i="11"/>
  <c r="AP221" i="11"/>
  <c r="AO221" i="11"/>
  <c r="AN221" i="11"/>
  <c r="AM221" i="11"/>
  <c r="AL221" i="11"/>
  <c r="AK221" i="11"/>
  <c r="AJ221" i="11"/>
  <c r="AI221" i="11"/>
  <c r="AH221" i="11"/>
  <c r="AG221" i="11"/>
  <c r="AF221" i="11"/>
  <c r="AD221" i="11"/>
  <c r="AC221" i="11"/>
  <c r="AB221" i="11"/>
  <c r="AA221" i="11"/>
  <c r="Z221" i="11"/>
  <c r="Y221" i="11"/>
  <c r="X221" i="11"/>
  <c r="W221" i="11"/>
  <c r="U221" i="11"/>
  <c r="T221" i="11"/>
  <c r="S221" i="11"/>
  <c r="R221" i="11"/>
  <c r="Q221" i="11"/>
  <c r="P221" i="11"/>
  <c r="O221" i="11"/>
  <c r="N221" i="11"/>
  <c r="L221" i="11"/>
  <c r="K221" i="11"/>
  <c r="J221" i="11"/>
  <c r="I221" i="11"/>
  <c r="H221" i="11"/>
  <c r="G221" i="11"/>
  <c r="F221" i="11"/>
  <c r="E221" i="11"/>
  <c r="C221" i="11"/>
  <c r="BM220" i="11"/>
  <c r="BL220" i="11"/>
  <c r="BK220" i="11"/>
  <c r="BJ220" i="11"/>
  <c r="BI220" i="11"/>
  <c r="BH220" i="11"/>
  <c r="BG220" i="11"/>
  <c r="BE220" i="11"/>
  <c r="BD220" i="11"/>
  <c r="BC220" i="11"/>
  <c r="BB220" i="11"/>
  <c r="BA220" i="11"/>
  <c r="AZ220" i="11"/>
  <c r="AV220" i="11"/>
  <c r="AU220" i="11"/>
  <c r="AT220" i="11"/>
  <c r="AQ220" i="11"/>
  <c r="AP220" i="11"/>
  <c r="AO220" i="11"/>
  <c r="AN220" i="11"/>
  <c r="AM220" i="11"/>
  <c r="AL220" i="11"/>
  <c r="AK220" i="11"/>
  <c r="AJ220" i="11"/>
  <c r="AI220" i="11"/>
  <c r="AH220" i="11"/>
  <c r="AG220" i="11"/>
  <c r="AF220" i="11"/>
  <c r="AD220" i="11"/>
  <c r="AC220" i="11"/>
  <c r="AB220" i="11"/>
  <c r="AA220" i="11"/>
  <c r="Z220" i="11"/>
  <c r="Y220" i="11"/>
  <c r="X220" i="11"/>
  <c r="W220" i="11"/>
  <c r="U220" i="11"/>
  <c r="T220" i="11"/>
  <c r="S220" i="11"/>
  <c r="R220" i="11"/>
  <c r="Q220" i="11"/>
  <c r="P220" i="11"/>
  <c r="O220" i="11"/>
  <c r="N220" i="11"/>
  <c r="L220" i="11"/>
  <c r="K220" i="11"/>
  <c r="J220" i="11"/>
  <c r="I220" i="11"/>
  <c r="H220" i="11"/>
  <c r="G220" i="11"/>
  <c r="F220" i="11"/>
  <c r="E220" i="11"/>
  <c r="C220" i="11"/>
  <c r="BM219" i="11"/>
  <c r="BL219" i="11"/>
  <c r="BK219" i="11"/>
  <c r="BJ219" i="11"/>
  <c r="BI219" i="11"/>
  <c r="BH219" i="11"/>
  <c r="BG219" i="11"/>
  <c r="BE219" i="11"/>
  <c r="BD219" i="11"/>
  <c r="BC219" i="11"/>
  <c r="BB219" i="11"/>
  <c r="BA219" i="11"/>
  <c r="AZ219" i="11"/>
  <c r="AV219" i="11"/>
  <c r="AU219" i="11"/>
  <c r="AT219" i="11"/>
  <c r="AQ219" i="11"/>
  <c r="AP219" i="11"/>
  <c r="AO219" i="11"/>
  <c r="AN219" i="11"/>
  <c r="AM219" i="11"/>
  <c r="AL219" i="11"/>
  <c r="AK219" i="11"/>
  <c r="AJ219" i="11"/>
  <c r="AI219" i="11"/>
  <c r="AH219" i="11"/>
  <c r="AG219" i="11"/>
  <c r="AF219" i="11"/>
  <c r="AD219" i="11"/>
  <c r="AC219" i="11"/>
  <c r="AB219" i="11"/>
  <c r="AA219" i="11"/>
  <c r="Z219" i="11"/>
  <c r="Y219" i="11"/>
  <c r="X219" i="11"/>
  <c r="W219" i="11"/>
  <c r="U219" i="11"/>
  <c r="T219" i="11"/>
  <c r="S219" i="11"/>
  <c r="R219" i="11"/>
  <c r="Q219" i="11"/>
  <c r="P219" i="11"/>
  <c r="O219" i="11"/>
  <c r="N219" i="11"/>
  <c r="L219" i="11"/>
  <c r="K219" i="11"/>
  <c r="J219" i="11"/>
  <c r="I219" i="11"/>
  <c r="H219" i="11"/>
  <c r="G219" i="11"/>
  <c r="F219" i="11"/>
  <c r="E219" i="11"/>
  <c r="C219" i="11"/>
  <c r="BF218" i="11"/>
  <c r="AW218" i="11"/>
  <c r="AX218" i="11" s="1"/>
  <c r="AR218" i="11"/>
  <c r="AS218" i="11" s="1"/>
  <c r="AE218" i="11"/>
  <c r="V218" i="11"/>
  <c r="M218" i="11"/>
  <c r="D218" i="11"/>
  <c r="BF217" i="11"/>
  <c r="AW217" i="11"/>
  <c r="AX217" i="11" s="1"/>
  <c r="AR217" i="11"/>
  <c r="AS217" i="11" s="1"/>
  <c r="AE217" i="11"/>
  <c r="V217" i="11"/>
  <c r="M217" i="11"/>
  <c r="D217" i="11"/>
  <c r="BF216" i="11"/>
  <c r="AW216" i="11"/>
  <c r="AX216" i="11" s="1"/>
  <c r="AR216" i="11"/>
  <c r="AS216" i="11" s="1"/>
  <c r="AE216" i="11"/>
  <c r="V216" i="11"/>
  <c r="M216" i="11"/>
  <c r="D216" i="11"/>
  <c r="BF215" i="11"/>
  <c r="AW215" i="11"/>
  <c r="AX215" i="11" s="1"/>
  <c r="AR215" i="11"/>
  <c r="AS215" i="11" s="1"/>
  <c r="AE215" i="11"/>
  <c r="V215" i="11"/>
  <c r="M215" i="11"/>
  <c r="D215" i="11"/>
  <c r="BF214" i="11"/>
  <c r="AW214" i="11"/>
  <c r="AX214" i="11" s="1"/>
  <c r="AR214" i="11"/>
  <c r="AS214" i="11" s="1"/>
  <c r="AE214" i="11"/>
  <c r="V214" i="11"/>
  <c r="M214" i="11"/>
  <c r="D214" i="11"/>
  <c r="BF213" i="11"/>
  <c r="AW213" i="11"/>
  <c r="AR213" i="11"/>
  <c r="AS213" i="11" s="1"/>
  <c r="AE213" i="11"/>
  <c r="V213" i="11"/>
  <c r="M213" i="11"/>
  <c r="D213" i="11"/>
  <c r="BF212" i="11"/>
  <c r="AW212" i="11"/>
  <c r="AX212" i="11" s="1"/>
  <c r="AR212" i="11"/>
  <c r="AS212" i="11" s="1"/>
  <c r="AE212" i="11"/>
  <c r="V212" i="11"/>
  <c r="M212" i="11"/>
  <c r="D212" i="11"/>
  <c r="BF211" i="11"/>
  <c r="AW211" i="11"/>
  <c r="AX211" i="11" s="1"/>
  <c r="AS211" i="11"/>
  <c r="AR211" i="11"/>
  <c r="AE211" i="11"/>
  <c r="V211" i="11"/>
  <c r="M211" i="11"/>
  <c r="D211" i="11"/>
  <c r="BF210" i="11"/>
  <c r="AW210" i="11"/>
  <c r="AX210" i="11" s="1"/>
  <c r="AR210" i="11"/>
  <c r="AS210" i="11" s="1"/>
  <c r="AE210" i="11"/>
  <c r="V210" i="11"/>
  <c r="M210" i="11"/>
  <c r="D210" i="11"/>
  <c r="BF209" i="11"/>
  <c r="AW209" i="11"/>
  <c r="AX209" i="11" s="1"/>
  <c r="AR209" i="11"/>
  <c r="AS209" i="11" s="1"/>
  <c r="AE209" i="11"/>
  <c r="V209" i="11"/>
  <c r="M209" i="11"/>
  <c r="D209" i="11"/>
  <c r="BF208" i="11"/>
  <c r="AW208" i="11"/>
  <c r="AX208" i="11" s="1"/>
  <c r="AR208" i="11"/>
  <c r="AS208" i="11" s="1"/>
  <c r="AE208" i="11"/>
  <c r="V208" i="11"/>
  <c r="M208" i="11"/>
  <c r="D208" i="11"/>
  <c r="BF207" i="11"/>
  <c r="AW207" i="11"/>
  <c r="AX207" i="11" s="1"/>
  <c r="AR207" i="11"/>
  <c r="AS207" i="11" s="1"/>
  <c r="AE207" i="11"/>
  <c r="V207" i="11"/>
  <c r="M207" i="11"/>
  <c r="D207" i="11"/>
  <c r="BF206" i="11"/>
  <c r="AW206" i="11"/>
  <c r="AX206" i="11" s="1"/>
  <c r="AR206" i="11"/>
  <c r="AS206" i="11" s="1"/>
  <c r="AE206" i="11"/>
  <c r="V206" i="11"/>
  <c r="M206" i="11"/>
  <c r="D206" i="11"/>
  <c r="BF205" i="11"/>
  <c r="AW205" i="11"/>
  <c r="AX205" i="11" s="1"/>
  <c r="AR205" i="11"/>
  <c r="AS205" i="11" s="1"/>
  <c r="AE205" i="11"/>
  <c r="V205" i="11"/>
  <c r="M205" i="11"/>
  <c r="D205" i="11"/>
  <c r="BF204" i="11"/>
  <c r="AW204" i="11"/>
  <c r="AX204" i="11" s="1"/>
  <c r="AR204" i="11"/>
  <c r="AS204" i="11" s="1"/>
  <c r="AE204" i="11"/>
  <c r="V204" i="11"/>
  <c r="M204" i="11"/>
  <c r="D204" i="11"/>
  <c r="BF203" i="11"/>
  <c r="AW203" i="11"/>
  <c r="AX203" i="11" s="1"/>
  <c r="AR203" i="11"/>
  <c r="AS203" i="11" s="1"/>
  <c r="AE203" i="11"/>
  <c r="V203" i="11"/>
  <c r="M203" i="11"/>
  <c r="D203" i="11"/>
  <c r="BF202" i="11"/>
  <c r="AW202" i="11"/>
  <c r="AX202" i="11" s="1"/>
  <c r="AR202" i="11"/>
  <c r="AS202" i="11" s="1"/>
  <c r="AE202" i="11"/>
  <c r="V202" i="11"/>
  <c r="M202" i="11"/>
  <c r="D202" i="11"/>
  <c r="BF201" i="11"/>
  <c r="AW201" i="11"/>
  <c r="AX201" i="11" s="1"/>
  <c r="AR201" i="11"/>
  <c r="AS201" i="11" s="1"/>
  <c r="AE201" i="11"/>
  <c r="V201" i="11"/>
  <c r="M201" i="11"/>
  <c r="D201" i="11"/>
  <c r="BF200" i="11"/>
  <c r="AW200" i="11"/>
  <c r="AX200" i="11" s="1"/>
  <c r="AR200" i="11"/>
  <c r="AS200" i="11" s="1"/>
  <c r="AE200" i="11"/>
  <c r="V200" i="11"/>
  <c r="M200" i="11"/>
  <c r="D200" i="11"/>
  <c r="BF199" i="11"/>
  <c r="AW199" i="11"/>
  <c r="AX199" i="11" s="1"/>
  <c r="AR199" i="11"/>
  <c r="AS199" i="11" s="1"/>
  <c r="AE199" i="11"/>
  <c r="V199" i="11"/>
  <c r="M199" i="11"/>
  <c r="D199" i="11"/>
  <c r="BF198" i="11"/>
  <c r="AW198" i="11"/>
  <c r="AX198" i="11" s="1"/>
  <c r="AR198" i="11"/>
  <c r="AS198" i="11" s="1"/>
  <c r="AE198" i="11"/>
  <c r="V198" i="11"/>
  <c r="M198" i="11"/>
  <c r="D198" i="11"/>
  <c r="BF197" i="11"/>
  <c r="AW197" i="11"/>
  <c r="AR197" i="11"/>
  <c r="AS197" i="11" s="1"/>
  <c r="AE197" i="11"/>
  <c r="V197" i="11"/>
  <c r="M197" i="11"/>
  <c r="D197" i="11"/>
  <c r="BF196" i="11"/>
  <c r="AX196" i="11"/>
  <c r="AW196" i="11"/>
  <c r="AR196" i="11"/>
  <c r="AS196" i="11" s="1"/>
  <c r="AY196" i="11" s="1"/>
  <c r="AE196" i="11"/>
  <c r="V196" i="11"/>
  <c r="M196" i="11"/>
  <c r="D196" i="11"/>
  <c r="BF195" i="11"/>
  <c r="AX195" i="11"/>
  <c r="AW195" i="11"/>
  <c r="AR195" i="11"/>
  <c r="AS195" i="11" s="1"/>
  <c r="AE195" i="11"/>
  <c r="V195" i="11"/>
  <c r="M195" i="11"/>
  <c r="D195" i="11"/>
  <c r="BF194" i="11"/>
  <c r="AW194" i="11"/>
  <c r="AX194" i="11" s="1"/>
  <c r="AR194" i="11"/>
  <c r="AS194" i="11" s="1"/>
  <c r="AE194" i="11"/>
  <c r="V194" i="11"/>
  <c r="M194" i="11"/>
  <c r="D194" i="11"/>
  <c r="BF193" i="11"/>
  <c r="AW193" i="11"/>
  <c r="AX193" i="11" s="1"/>
  <c r="AR193" i="11"/>
  <c r="AS193" i="11" s="1"/>
  <c r="AE193" i="11"/>
  <c r="V193" i="11"/>
  <c r="M193" i="11"/>
  <c r="D193" i="11"/>
  <c r="BF192" i="11"/>
  <c r="AW192" i="11"/>
  <c r="AX192" i="11" s="1"/>
  <c r="AR192" i="11"/>
  <c r="AS192" i="11" s="1"/>
  <c r="AE192" i="11"/>
  <c r="V192" i="11"/>
  <c r="M192" i="11"/>
  <c r="D192" i="11"/>
  <c r="BF191" i="11"/>
  <c r="AW191" i="11"/>
  <c r="AX191" i="11" s="1"/>
  <c r="AR191" i="11"/>
  <c r="AS191" i="11" s="1"/>
  <c r="AE191" i="11"/>
  <c r="V191" i="11"/>
  <c r="M191" i="11"/>
  <c r="D191" i="11"/>
  <c r="BF190" i="11"/>
  <c r="AW190" i="11"/>
  <c r="AX190" i="11" s="1"/>
  <c r="AR190" i="11"/>
  <c r="AS190" i="11" s="1"/>
  <c r="AE190" i="11"/>
  <c r="V190" i="11"/>
  <c r="M190" i="11"/>
  <c r="D190" i="11"/>
  <c r="BF189" i="11"/>
  <c r="AW189" i="11"/>
  <c r="AR189" i="11"/>
  <c r="AE189" i="11"/>
  <c r="V189" i="11"/>
  <c r="M189" i="11"/>
  <c r="D189" i="11"/>
  <c r="BM188" i="11"/>
  <c r="BK188" i="11"/>
  <c r="BJ188" i="11"/>
  <c r="BI188" i="11"/>
  <c r="BH188" i="11"/>
  <c r="BG188" i="11"/>
  <c r="BE188" i="11"/>
  <c r="AT188" i="11"/>
  <c r="AO188" i="11"/>
  <c r="C188" i="11"/>
  <c r="BM187" i="11"/>
  <c r="BL187" i="11"/>
  <c r="BK187" i="11"/>
  <c r="BJ187" i="11"/>
  <c r="BI187" i="11"/>
  <c r="BH187" i="11"/>
  <c r="BG187" i="11"/>
  <c r="BE187" i="11"/>
  <c r="BD187" i="11"/>
  <c r="BC187" i="11"/>
  <c r="BB187" i="11"/>
  <c r="BA187" i="11"/>
  <c r="AZ187" i="11"/>
  <c r="AV187" i="11"/>
  <c r="AU187" i="11"/>
  <c r="AT187" i="11"/>
  <c r="AQ187" i="11"/>
  <c r="AP187" i="11"/>
  <c r="AO187" i="11"/>
  <c r="AN187" i="11"/>
  <c r="AM187" i="11"/>
  <c r="AL187" i="11"/>
  <c r="AK187" i="11"/>
  <c r="AJ187" i="11"/>
  <c r="AJ8" i="11" s="1"/>
  <c r="AI187" i="11"/>
  <c r="AH187" i="11"/>
  <c r="AG187" i="11"/>
  <c r="AF187" i="11"/>
  <c r="AD187" i="11"/>
  <c r="AC187" i="11"/>
  <c r="AB187" i="11"/>
  <c r="AA187" i="11"/>
  <c r="Z187" i="11"/>
  <c r="Y187" i="11"/>
  <c r="X187" i="11"/>
  <c r="W187" i="11"/>
  <c r="U187" i="11"/>
  <c r="T187" i="11"/>
  <c r="S187" i="11"/>
  <c r="R187" i="11"/>
  <c r="Q187" i="11"/>
  <c r="P187" i="11"/>
  <c r="O187" i="11"/>
  <c r="N187" i="11"/>
  <c r="L187" i="11"/>
  <c r="K187" i="11"/>
  <c r="J187" i="11"/>
  <c r="I187" i="11"/>
  <c r="H187" i="11"/>
  <c r="G187" i="11"/>
  <c r="F187" i="11"/>
  <c r="E187" i="11"/>
  <c r="C187" i="11"/>
  <c r="BM186" i="11"/>
  <c r="BL186" i="11"/>
  <c r="BK186" i="11"/>
  <c r="BJ186" i="11"/>
  <c r="BI186" i="11"/>
  <c r="BH186" i="11"/>
  <c r="BG186" i="11"/>
  <c r="BE186" i="11"/>
  <c r="BD186" i="11"/>
  <c r="BC186" i="11"/>
  <c r="BB186" i="11"/>
  <c r="BA186" i="11"/>
  <c r="AZ186" i="11"/>
  <c r="AV186" i="11"/>
  <c r="AU186" i="11"/>
  <c r="AT186" i="11"/>
  <c r="AQ186" i="11"/>
  <c r="AP186" i="11"/>
  <c r="AO186" i="11"/>
  <c r="AN186" i="11"/>
  <c r="AM186" i="11"/>
  <c r="AL186" i="11"/>
  <c r="AK186" i="11"/>
  <c r="AJ186" i="11"/>
  <c r="AI186" i="11"/>
  <c r="AH186" i="11"/>
  <c r="AG186" i="11"/>
  <c r="AF186" i="11"/>
  <c r="AD186" i="11"/>
  <c r="AC186" i="11"/>
  <c r="AB186" i="11"/>
  <c r="AA186" i="11"/>
  <c r="Z186" i="11"/>
  <c r="Y186" i="11"/>
  <c r="X186" i="11"/>
  <c r="W186" i="11"/>
  <c r="U186" i="11"/>
  <c r="T186" i="11"/>
  <c r="S186" i="11"/>
  <c r="R186" i="11"/>
  <c r="Q186" i="11"/>
  <c r="P186" i="11"/>
  <c r="O186" i="11"/>
  <c r="N186" i="11"/>
  <c r="L186" i="11"/>
  <c r="K186" i="11"/>
  <c r="J186" i="11"/>
  <c r="I186" i="11"/>
  <c r="H186" i="11"/>
  <c r="G186" i="11"/>
  <c r="F186" i="11"/>
  <c r="E186" i="11"/>
  <c r="C186" i="11"/>
  <c r="BM185" i="11"/>
  <c r="BL185" i="11"/>
  <c r="BK185" i="11"/>
  <c r="BJ185" i="11"/>
  <c r="BI185" i="11"/>
  <c r="BH185" i="11"/>
  <c r="BG185" i="11"/>
  <c r="BE185" i="11"/>
  <c r="BD185" i="11"/>
  <c r="BC185" i="11"/>
  <c r="BB185" i="11"/>
  <c r="BA185" i="11"/>
  <c r="AZ185" i="11"/>
  <c r="AV185" i="11"/>
  <c r="AU185" i="11"/>
  <c r="AT185" i="11"/>
  <c r="AQ185" i="11"/>
  <c r="AP185" i="11"/>
  <c r="AO185" i="11"/>
  <c r="AN185" i="11"/>
  <c r="AM185" i="11"/>
  <c r="AL185" i="11"/>
  <c r="AK185" i="11"/>
  <c r="AJ185" i="11"/>
  <c r="AI185" i="11"/>
  <c r="AH185" i="11"/>
  <c r="AG185" i="11"/>
  <c r="AF185" i="11"/>
  <c r="AD185" i="11"/>
  <c r="AC185" i="11"/>
  <c r="AB185" i="11"/>
  <c r="AA185" i="11"/>
  <c r="Z185" i="11"/>
  <c r="Y185" i="11"/>
  <c r="X185" i="11"/>
  <c r="W185" i="11"/>
  <c r="U185" i="11"/>
  <c r="T185" i="11"/>
  <c r="S185" i="11"/>
  <c r="R185" i="11"/>
  <c r="Q185" i="11"/>
  <c r="P185" i="11"/>
  <c r="O185" i="11"/>
  <c r="N185" i="11"/>
  <c r="L185" i="11"/>
  <c r="K185" i="11"/>
  <c r="J185" i="11"/>
  <c r="I185" i="11"/>
  <c r="H185" i="11"/>
  <c r="G185" i="11"/>
  <c r="F185" i="11"/>
  <c r="E185" i="11"/>
  <c r="C185" i="11"/>
  <c r="BF184" i="11"/>
  <c r="AW184" i="11"/>
  <c r="AX184" i="11" s="1"/>
  <c r="AR184" i="11"/>
  <c r="AS184" i="11" s="1"/>
  <c r="AE184" i="11"/>
  <c r="V184" i="11"/>
  <c r="M184" i="11"/>
  <c r="D184" i="11"/>
  <c r="BF183" i="11"/>
  <c r="AW183" i="11"/>
  <c r="AX183" i="11" s="1"/>
  <c r="AS183" i="11"/>
  <c r="AR183" i="11"/>
  <c r="AE183" i="11"/>
  <c r="V183" i="11"/>
  <c r="M183" i="11"/>
  <c r="D183" i="11"/>
  <c r="BF182" i="11"/>
  <c r="AW182" i="11"/>
  <c r="AX182" i="11" s="1"/>
  <c r="AR182" i="11"/>
  <c r="AS182" i="11" s="1"/>
  <c r="AE182" i="11"/>
  <c r="V182" i="11"/>
  <c r="M182" i="11"/>
  <c r="D182" i="11"/>
  <c r="BF181" i="11"/>
  <c r="AW181" i="11"/>
  <c r="AX181" i="11" s="1"/>
  <c r="AR181" i="11"/>
  <c r="AS181" i="11" s="1"/>
  <c r="AE181" i="11"/>
  <c r="V181" i="11"/>
  <c r="M181" i="11"/>
  <c r="D181" i="11"/>
  <c r="BF180" i="11"/>
  <c r="AW180" i="11"/>
  <c r="AX180" i="11" s="1"/>
  <c r="AR180" i="11"/>
  <c r="AS180" i="11" s="1"/>
  <c r="AE180" i="11"/>
  <c r="V180" i="11"/>
  <c r="M180" i="11"/>
  <c r="D180" i="11"/>
  <c r="BF179" i="11"/>
  <c r="AW179" i="11"/>
  <c r="AX179" i="11" s="1"/>
  <c r="AR179" i="11"/>
  <c r="AS179" i="11" s="1"/>
  <c r="AE179" i="11"/>
  <c r="V179" i="11"/>
  <c r="M179" i="11"/>
  <c r="D179" i="11"/>
  <c r="BF178" i="11"/>
  <c r="AX178" i="11"/>
  <c r="AW178" i="11"/>
  <c r="AR178" i="11"/>
  <c r="AS178" i="11" s="1"/>
  <c r="AE178" i="11"/>
  <c r="V178" i="11"/>
  <c r="M178" i="11"/>
  <c r="D178" i="11"/>
  <c r="BF177" i="11"/>
  <c r="AW177" i="11"/>
  <c r="AX177" i="11" s="1"/>
  <c r="AR177" i="11"/>
  <c r="AS177" i="11" s="1"/>
  <c r="AY177" i="11" s="1"/>
  <c r="AE177" i="11"/>
  <c r="V177" i="11"/>
  <c r="M177" i="11"/>
  <c r="D177" i="11"/>
  <c r="BF176" i="11"/>
  <c r="AW176" i="11"/>
  <c r="AX176" i="11" s="1"/>
  <c r="AR176" i="11"/>
  <c r="AS176" i="11" s="1"/>
  <c r="AE176" i="11"/>
  <c r="V176" i="11"/>
  <c r="M176" i="11"/>
  <c r="D176" i="11"/>
  <c r="BF175" i="11"/>
  <c r="AW175" i="11"/>
  <c r="AX175" i="11" s="1"/>
  <c r="AR175" i="11"/>
  <c r="AS175" i="11" s="1"/>
  <c r="AE175" i="11"/>
  <c r="V175" i="11"/>
  <c r="M175" i="11"/>
  <c r="D175" i="11"/>
  <c r="BF174" i="11"/>
  <c r="AW174" i="11"/>
  <c r="AX174" i="11" s="1"/>
  <c r="AR174" i="11"/>
  <c r="AS174" i="11" s="1"/>
  <c r="AE174" i="11"/>
  <c r="V174" i="11"/>
  <c r="M174" i="11"/>
  <c r="D174" i="11"/>
  <c r="BF173" i="11"/>
  <c r="AW173" i="11"/>
  <c r="AX173" i="11" s="1"/>
  <c r="AR173" i="11"/>
  <c r="AS173" i="11" s="1"/>
  <c r="AE173" i="11"/>
  <c r="V173" i="11"/>
  <c r="M173" i="11"/>
  <c r="D173" i="11"/>
  <c r="BF172" i="11"/>
  <c r="AW172" i="11"/>
  <c r="AX172" i="11" s="1"/>
  <c r="AR172" i="11"/>
  <c r="AS172" i="11" s="1"/>
  <c r="AE172" i="11"/>
  <c r="V172" i="11"/>
  <c r="M172" i="11"/>
  <c r="D172" i="11"/>
  <c r="BF171" i="11"/>
  <c r="AW171" i="11"/>
  <c r="AX171" i="11" s="1"/>
  <c r="AS171" i="11"/>
  <c r="AY171" i="11" s="1"/>
  <c r="AR171" i="11"/>
  <c r="AE171" i="11"/>
  <c r="V171" i="11"/>
  <c r="M171" i="11"/>
  <c r="D171" i="11"/>
  <c r="BF170" i="11"/>
  <c r="AW170" i="11"/>
  <c r="AX170" i="11" s="1"/>
  <c r="AR170" i="11"/>
  <c r="AS170" i="11" s="1"/>
  <c r="AE170" i="11"/>
  <c r="V170" i="11"/>
  <c r="M170" i="11"/>
  <c r="D170" i="11"/>
  <c r="BF169" i="11"/>
  <c r="AW169" i="11"/>
  <c r="AX169" i="11" s="1"/>
  <c r="AR169" i="11"/>
  <c r="AS169" i="11" s="1"/>
  <c r="AE169" i="11"/>
  <c r="V169" i="11"/>
  <c r="M169" i="11"/>
  <c r="D169" i="11"/>
  <c r="BF168" i="11"/>
  <c r="AW168" i="11"/>
  <c r="AX168" i="11" s="1"/>
  <c r="AR168" i="11"/>
  <c r="AS168" i="11" s="1"/>
  <c r="AE168" i="11"/>
  <c r="V168" i="11"/>
  <c r="M168" i="11"/>
  <c r="D168" i="11"/>
  <c r="BF167" i="11"/>
  <c r="AW167" i="11"/>
  <c r="AX167" i="11" s="1"/>
  <c r="AR167" i="11"/>
  <c r="AS167" i="11" s="1"/>
  <c r="AE167" i="11"/>
  <c r="V167" i="11"/>
  <c r="M167" i="11"/>
  <c r="D167" i="11"/>
  <c r="BF166" i="11"/>
  <c r="AW166" i="11"/>
  <c r="AX166" i="11" s="1"/>
  <c r="AR166" i="11"/>
  <c r="AS166" i="11" s="1"/>
  <c r="AE166" i="11"/>
  <c r="V166" i="11"/>
  <c r="M166" i="11"/>
  <c r="D166" i="11"/>
  <c r="BF165" i="11"/>
  <c r="AW165" i="11"/>
  <c r="AX165" i="11" s="1"/>
  <c r="AR165" i="11"/>
  <c r="AS165" i="11" s="1"/>
  <c r="AE165" i="11"/>
  <c r="V165" i="11"/>
  <c r="M165" i="11"/>
  <c r="D165" i="11"/>
  <c r="BF164" i="11"/>
  <c r="AW164" i="11"/>
  <c r="AX164" i="11" s="1"/>
  <c r="AR164" i="11"/>
  <c r="AS164" i="11" s="1"/>
  <c r="AE164" i="11"/>
  <c r="V164" i="11"/>
  <c r="M164" i="11"/>
  <c r="D164" i="11"/>
  <c r="BF163" i="11"/>
  <c r="AW163" i="11"/>
  <c r="AX163" i="11" s="1"/>
  <c r="AR163" i="11"/>
  <c r="AS163" i="11" s="1"/>
  <c r="AY163" i="11" s="1"/>
  <c r="AE163" i="11"/>
  <c r="V163" i="11"/>
  <c r="M163" i="11"/>
  <c r="D163" i="11"/>
  <c r="BF162" i="11"/>
  <c r="AW162" i="11"/>
  <c r="AX162" i="11" s="1"/>
  <c r="AR162" i="11"/>
  <c r="AS162" i="11" s="1"/>
  <c r="AE162" i="11"/>
  <c r="V162" i="11"/>
  <c r="M162" i="11"/>
  <c r="D162" i="11"/>
  <c r="BF161" i="11"/>
  <c r="AW161" i="11"/>
  <c r="AX161" i="11" s="1"/>
  <c r="AR161" i="11"/>
  <c r="AS161" i="11" s="1"/>
  <c r="AE161" i="11"/>
  <c r="V161" i="11"/>
  <c r="M161" i="11"/>
  <c r="D161" i="11"/>
  <c r="BF160" i="11"/>
  <c r="AX160" i="11"/>
  <c r="AW160" i="11"/>
  <c r="AR160" i="11"/>
  <c r="AS160" i="11" s="1"/>
  <c r="AE160" i="11"/>
  <c r="V160" i="11"/>
  <c r="M160" i="11"/>
  <c r="D160" i="11"/>
  <c r="BF159" i="11"/>
  <c r="AW159" i="11"/>
  <c r="AX159" i="11" s="1"/>
  <c r="AR159" i="11"/>
  <c r="AS159" i="11" s="1"/>
  <c r="AE159" i="11"/>
  <c r="V159" i="11"/>
  <c r="M159" i="11"/>
  <c r="D159" i="11"/>
  <c r="BF158" i="11"/>
  <c r="AW158" i="11"/>
  <c r="AX158" i="11" s="1"/>
  <c r="AR158" i="11"/>
  <c r="AS158" i="11" s="1"/>
  <c r="AE158" i="11"/>
  <c r="V158" i="11"/>
  <c r="M158" i="11"/>
  <c r="D158" i="11"/>
  <c r="BF157" i="11"/>
  <c r="AW157" i="11"/>
  <c r="AX157" i="11" s="1"/>
  <c r="AR157" i="11"/>
  <c r="AS157" i="11" s="1"/>
  <c r="AE157" i="11"/>
  <c r="V157" i="11"/>
  <c r="M157" i="11"/>
  <c r="D157" i="11"/>
  <c r="BF156" i="11"/>
  <c r="AW156" i="11"/>
  <c r="AX156" i="11" s="1"/>
  <c r="AR156" i="11"/>
  <c r="AS156" i="11" s="1"/>
  <c r="AE156" i="11"/>
  <c r="V156" i="11"/>
  <c r="M156" i="11"/>
  <c r="D156" i="11"/>
  <c r="BF155" i="11"/>
  <c r="AW155" i="11"/>
  <c r="AR155" i="11"/>
  <c r="AS155" i="11" s="1"/>
  <c r="AE155" i="11"/>
  <c r="V155" i="11"/>
  <c r="M155" i="11"/>
  <c r="D155" i="11"/>
  <c r="BF154" i="11"/>
  <c r="AW154" i="11"/>
  <c r="AX154" i="11" s="1"/>
  <c r="AR154" i="11"/>
  <c r="AE154" i="11"/>
  <c r="V154" i="11"/>
  <c r="M154" i="11"/>
  <c r="D154" i="11"/>
  <c r="BM153" i="11"/>
  <c r="BL153" i="11"/>
  <c r="BK153" i="11"/>
  <c r="BJ153" i="11"/>
  <c r="BI153" i="11"/>
  <c r="BH153" i="11"/>
  <c r="BG153" i="11"/>
  <c r="BE153" i="11"/>
  <c r="AT153" i="11"/>
  <c r="AO153" i="11"/>
  <c r="C153" i="11"/>
  <c r="BM152" i="11"/>
  <c r="BL152" i="11"/>
  <c r="BK152" i="11"/>
  <c r="BJ152" i="11"/>
  <c r="BI152" i="11"/>
  <c r="BH152" i="11"/>
  <c r="BG152" i="11"/>
  <c r="BE152" i="11"/>
  <c r="BD152" i="11"/>
  <c r="BC152" i="11"/>
  <c r="BB152" i="11"/>
  <c r="BA152" i="11"/>
  <c r="AZ152" i="11"/>
  <c r="AV152" i="11"/>
  <c r="AU152" i="11"/>
  <c r="AT152" i="11"/>
  <c r="AQ152" i="11"/>
  <c r="AP152" i="11"/>
  <c r="AO152" i="11"/>
  <c r="AN152" i="11"/>
  <c r="AM152" i="11"/>
  <c r="AL152" i="11"/>
  <c r="AK152" i="11"/>
  <c r="AJ152" i="11"/>
  <c r="AI152" i="11"/>
  <c r="AH152" i="11"/>
  <c r="AG152" i="11"/>
  <c r="AF152" i="11"/>
  <c r="AD152" i="11"/>
  <c r="AC152" i="11"/>
  <c r="AB152" i="11"/>
  <c r="AA152" i="11"/>
  <c r="Z152" i="11"/>
  <c r="Y152" i="11"/>
  <c r="X152" i="11"/>
  <c r="W152" i="11"/>
  <c r="U152" i="11"/>
  <c r="T152" i="11"/>
  <c r="S152" i="11"/>
  <c r="R152" i="11"/>
  <c r="Q152" i="11"/>
  <c r="P152" i="11"/>
  <c r="O152" i="11"/>
  <c r="N152" i="11"/>
  <c r="L152" i="11"/>
  <c r="K152" i="11"/>
  <c r="J152" i="11"/>
  <c r="I152" i="11"/>
  <c r="H152" i="11"/>
  <c r="G152" i="11"/>
  <c r="F152" i="11"/>
  <c r="E152" i="11"/>
  <c r="C152" i="11"/>
  <c r="BM151" i="11"/>
  <c r="BL151" i="11"/>
  <c r="BK151" i="11"/>
  <c r="BJ151" i="11"/>
  <c r="BI151" i="11"/>
  <c r="BH151" i="11"/>
  <c r="BG151" i="11"/>
  <c r="BE151" i="11"/>
  <c r="BD151" i="11"/>
  <c r="BC151" i="11"/>
  <c r="BB151" i="11"/>
  <c r="BA151" i="11"/>
  <c r="AZ151" i="11"/>
  <c r="AV151" i="11"/>
  <c r="AU151" i="11"/>
  <c r="AT151" i="11"/>
  <c r="AQ151" i="11"/>
  <c r="AP151" i="11"/>
  <c r="AO151" i="11"/>
  <c r="AN151" i="11"/>
  <c r="AM151" i="11"/>
  <c r="AL151" i="11"/>
  <c r="AK151" i="11"/>
  <c r="AJ151" i="11"/>
  <c r="AI151" i="11"/>
  <c r="AH151" i="11"/>
  <c r="AG151" i="11"/>
  <c r="AF151" i="11"/>
  <c r="AD151" i="11"/>
  <c r="AC151" i="11"/>
  <c r="AB151" i="11"/>
  <c r="AA151" i="11"/>
  <c r="Z151" i="11"/>
  <c r="Y151" i="11"/>
  <c r="X151" i="11"/>
  <c r="W151" i="11"/>
  <c r="U151" i="11"/>
  <c r="T151" i="11"/>
  <c r="S151" i="11"/>
  <c r="R151" i="11"/>
  <c r="Q151" i="11"/>
  <c r="P151" i="11"/>
  <c r="O151" i="11"/>
  <c r="N151" i="11"/>
  <c r="L151" i="11"/>
  <c r="K151" i="11"/>
  <c r="J151" i="11"/>
  <c r="I151" i="11"/>
  <c r="H151" i="11"/>
  <c r="G151" i="11"/>
  <c r="F151" i="11"/>
  <c r="E151" i="11"/>
  <c r="C151" i="11"/>
  <c r="BM150" i="11"/>
  <c r="BL150" i="11"/>
  <c r="BK150" i="11"/>
  <c r="BJ150" i="11"/>
  <c r="BI150" i="11"/>
  <c r="BH150" i="11"/>
  <c r="BG150" i="11"/>
  <c r="BE150" i="11"/>
  <c r="BD150" i="11"/>
  <c r="BC150" i="11"/>
  <c r="BB150" i="11"/>
  <c r="BA150" i="11"/>
  <c r="AZ150" i="11"/>
  <c r="AV150" i="11"/>
  <c r="AU150" i="11"/>
  <c r="AT150" i="11"/>
  <c r="AQ150" i="11"/>
  <c r="AP150" i="11"/>
  <c r="AO150" i="11"/>
  <c r="AN150" i="11"/>
  <c r="AM150" i="11"/>
  <c r="AL150" i="11"/>
  <c r="AK150" i="11"/>
  <c r="AJ150" i="11"/>
  <c r="AI150" i="11"/>
  <c r="AH150" i="11"/>
  <c r="AG150" i="11"/>
  <c r="AF150" i="11"/>
  <c r="AD150" i="11"/>
  <c r="AC150" i="11"/>
  <c r="AB150" i="11"/>
  <c r="AA150" i="11"/>
  <c r="Z150" i="11"/>
  <c r="Y150" i="11"/>
  <c r="X150" i="11"/>
  <c r="W150" i="11"/>
  <c r="U150" i="11"/>
  <c r="T150" i="11"/>
  <c r="S150" i="11"/>
  <c r="R150" i="11"/>
  <c r="Q150" i="11"/>
  <c r="P150" i="11"/>
  <c r="O150" i="11"/>
  <c r="N150" i="11"/>
  <c r="L150" i="11"/>
  <c r="K150" i="11"/>
  <c r="J150" i="11"/>
  <c r="I150" i="11"/>
  <c r="H150" i="11"/>
  <c r="G150" i="11"/>
  <c r="F150" i="11"/>
  <c r="E150" i="11"/>
  <c r="C150" i="11"/>
  <c r="BF149" i="11"/>
  <c r="AW149" i="11"/>
  <c r="AR149" i="11"/>
  <c r="AS149" i="11" s="1"/>
  <c r="AE149" i="11"/>
  <c r="V149" i="11"/>
  <c r="M149" i="11"/>
  <c r="D149" i="11"/>
  <c r="BF148" i="11"/>
  <c r="AW148" i="11"/>
  <c r="AX148" i="11" s="1"/>
  <c r="AR148" i="11"/>
  <c r="AS148" i="11" s="1"/>
  <c r="AY148" i="11" s="1"/>
  <c r="AE148" i="11"/>
  <c r="V148" i="11"/>
  <c r="M148" i="11"/>
  <c r="D148" i="11"/>
  <c r="BF147" i="11"/>
  <c r="AW147" i="11"/>
  <c r="AX147" i="11" s="1"/>
  <c r="AR147" i="11"/>
  <c r="AS147" i="11" s="1"/>
  <c r="AE147" i="11"/>
  <c r="V147" i="11"/>
  <c r="M147" i="11"/>
  <c r="D147" i="11"/>
  <c r="BF146" i="11"/>
  <c r="AW146" i="11"/>
  <c r="AX146" i="11" s="1"/>
  <c r="AR146" i="11"/>
  <c r="AS146" i="11" s="1"/>
  <c r="AE146" i="11"/>
  <c r="V146" i="11"/>
  <c r="M146" i="11"/>
  <c r="D146" i="11"/>
  <c r="BF145" i="11"/>
  <c r="AW145" i="11"/>
  <c r="AR145" i="11"/>
  <c r="AS145" i="11" s="1"/>
  <c r="AE145" i="11"/>
  <c r="V145" i="11"/>
  <c r="M145" i="11"/>
  <c r="D145" i="11"/>
  <c r="BF144" i="11"/>
  <c r="AW144" i="11"/>
  <c r="AX144" i="11" s="1"/>
  <c r="AR144" i="11"/>
  <c r="AS144" i="11" s="1"/>
  <c r="AE144" i="11"/>
  <c r="V144" i="11"/>
  <c r="M144" i="11"/>
  <c r="D144" i="11"/>
  <c r="BF143" i="11"/>
  <c r="AW143" i="11"/>
  <c r="AX143" i="11" s="1"/>
  <c r="AR143" i="11"/>
  <c r="AS143" i="11" s="1"/>
  <c r="AE143" i="11"/>
  <c r="V143" i="11"/>
  <c r="M143" i="11"/>
  <c r="D143" i="11"/>
  <c r="BF142" i="11"/>
  <c r="AW142" i="11"/>
  <c r="AX142" i="11" s="1"/>
  <c r="AR142" i="11"/>
  <c r="AS142" i="11" s="1"/>
  <c r="AE142" i="11"/>
  <c r="V142" i="11"/>
  <c r="M142" i="11"/>
  <c r="D142" i="11"/>
  <c r="BF141" i="11"/>
  <c r="AW141" i="11"/>
  <c r="AX141" i="11" s="1"/>
  <c r="AR141" i="11"/>
  <c r="AS141" i="11" s="1"/>
  <c r="AE141" i="11"/>
  <c r="V141" i="11"/>
  <c r="M141" i="11"/>
  <c r="D141" i="11"/>
  <c r="BF140" i="11"/>
  <c r="AW140" i="11"/>
  <c r="AX140" i="11" s="1"/>
  <c r="AR140" i="11"/>
  <c r="AS140" i="11" s="1"/>
  <c r="AE140" i="11"/>
  <c r="V140" i="11"/>
  <c r="M140" i="11"/>
  <c r="D140" i="11"/>
  <c r="BF139" i="11"/>
  <c r="AW139" i="11"/>
  <c r="AX139" i="11" s="1"/>
  <c r="AR139" i="11"/>
  <c r="AS139" i="11" s="1"/>
  <c r="AE139" i="11"/>
  <c r="V139" i="11"/>
  <c r="M139" i="11"/>
  <c r="D139" i="11"/>
  <c r="BF138" i="11"/>
  <c r="AW138" i="11"/>
  <c r="AX138" i="11" s="1"/>
  <c r="AR138" i="11"/>
  <c r="AS138" i="11" s="1"/>
  <c r="AY138" i="11" s="1"/>
  <c r="AE138" i="11"/>
  <c r="V138" i="11"/>
  <c r="M138" i="11"/>
  <c r="D138" i="11"/>
  <c r="BF137" i="11"/>
  <c r="AW137" i="11"/>
  <c r="AX137" i="11" s="1"/>
  <c r="AR137" i="11"/>
  <c r="AS137" i="11" s="1"/>
  <c r="AE137" i="11"/>
  <c r="V137" i="11"/>
  <c r="M137" i="11"/>
  <c r="D137" i="11"/>
  <c r="BF136" i="11"/>
  <c r="AW136" i="11"/>
  <c r="AX136" i="11" s="1"/>
  <c r="AR136" i="11"/>
  <c r="AS136" i="11" s="1"/>
  <c r="AE136" i="11"/>
  <c r="V136" i="11"/>
  <c r="M136" i="11"/>
  <c r="D136" i="11"/>
  <c r="BF135" i="11"/>
  <c r="AW135" i="11"/>
  <c r="AR135" i="11"/>
  <c r="AS135" i="11" s="1"/>
  <c r="AE135" i="11"/>
  <c r="V135" i="11"/>
  <c r="M135" i="11"/>
  <c r="D135" i="11"/>
  <c r="BF134" i="11"/>
  <c r="AW134" i="11"/>
  <c r="AX134" i="11" s="1"/>
  <c r="AR134" i="11"/>
  <c r="AS134" i="11" s="1"/>
  <c r="AE134" i="11"/>
  <c r="V134" i="11"/>
  <c r="M134" i="11"/>
  <c r="D134" i="11"/>
  <c r="BF133" i="11"/>
  <c r="AW133" i="11"/>
  <c r="AX133" i="11" s="1"/>
  <c r="AR133" i="11"/>
  <c r="AS133" i="11" s="1"/>
  <c r="AE133" i="11"/>
  <c r="V133" i="11"/>
  <c r="M133" i="11"/>
  <c r="D133" i="11"/>
  <c r="BF132" i="11"/>
  <c r="AW132" i="11"/>
  <c r="AX132" i="11" s="1"/>
  <c r="AR132" i="11"/>
  <c r="AS132" i="11" s="1"/>
  <c r="AE132" i="11"/>
  <c r="V132" i="11"/>
  <c r="M132" i="11"/>
  <c r="D132" i="11"/>
  <c r="BF131" i="11"/>
  <c r="AW131" i="11"/>
  <c r="AX131" i="11" s="1"/>
  <c r="AR131" i="11"/>
  <c r="AS131" i="11" s="1"/>
  <c r="AE131" i="11"/>
  <c r="V131" i="11"/>
  <c r="M131" i="11"/>
  <c r="D131" i="11"/>
  <c r="BF130" i="11"/>
  <c r="AW130" i="11"/>
  <c r="AX130" i="11" s="1"/>
  <c r="AR130" i="11"/>
  <c r="AS130" i="11" s="1"/>
  <c r="AY130" i="11" s="1"/>
  <c r="AE130" i="11"/>
  <c r="V130" i="11"/>
  <c r="M130" i="11"/>
  <c r="D130" i="11"/>
  <c r="BF129" i="11"/>
  <c r="AW129" i="11"/>
  <c r="AX129" i="11" s="1"/>
  <c r="AR129" i="11"/>
  <c r="AS129" i="11" s="1"/>
  <c r="AE129" i="11"/>
  <c r="V129" i="11"/>
  <c r="M129" i="11"/>
  <c r="D129" i="11"/>
  <c r="BF128" i="11"/>
  <c r="AW128" i="11"/>
  <c r="AX128" i="11" s="1"/>
  <c r="AR128" i="11"/>
  <c r="AS128" i="11" s="1"/>
  <c r="AE128" i="11"/>
  <c r="V128" i="11"/>
  <c r="M128" i="11"/>
  <c r="D128" i="11"/>
  <c r="BF127" i="11"/>
  <c r="AW127" i="11"/>
  <c r="AR127" i="11"/>
  <c r="AS127" i="11" s="1"/>
  <c r="AE127" i="11"/>
  <c r="V127" i="11"/>
  <c r="M127" i="11"/>
  <c r="D127" i="11"/>
  <c r="BF126" i="11"/>
  <c r="AW126" i="11"/>
  <c r="AX126" i="11" s="1"/>
  <c r="AR126" i="11"/>
  <c r="AS126" i="11" s="1"/>
  <c r="AE126" i="11"/>
  <c r="V126" i="11"/>
  <c r="M126" i="11"/>
  <c r="D126" i="11"/>
  <c r="BF125" i="11"/>
  <c r="AW125" i="11"/>
  <c r="AR125" i="11"/>
  <c r="AS125" i="11" s="1"/>
  <c r="AE125" i="11"/>
  <c r="V125" i="11"/>
  <c r="M125" i="11"/>
  <c r="D125" i="11"/>
  <c r="BF124" i="11"/>
  <c r="AW124" i="11"/>
  <c r="AX124" i="11" s="1"/>
  <c r="AR124" i="11"/>
  <c r="AS124" i="11" s="1"/>
  <c r="AE124" i="11"/>
  <c r="V124" i="11"/>
  <c r="M124" i="11"/>
  <c r="D124" i="11"/>
  <c r="BF123" i="11"/>
  <c r="AW123" i="11"/>
  <c r="AR123" i="11"/>
  <c r="AS123" i="11" s="1"/>
  <c r="AE123" i="11"/>
  <c r="V123" i="11"/>
  <c r="M123" i="11"/>
  <c r="D123" i="11"/>
  <c r="BF122" i="11"/>
  <c r="AW122" i="11"/>
  <c r="AX122" i="11" s="1"/>
  <c r="AR122" i="11"/>
  <c r="AS122" i="11" s="1"/>
  <c r="AY122" i="11" s="1"/>
  <c r="AE122" i="11"/>
  <c r="V122" i="11"/>
  <c r="M122" i="11"/>
  <c r="D122" i="11"/>
  <c r="BF121" i="11"/>
  <c r="AW121" i="11"/>
  <c r="AR121" i="11"/>
  <c r="AS121" i="11" s="1"/>
  <c r="AE121" i="11"/>
  <c r="V121" i="11"/>
  <c r="M121" i="11"/>
  <c r="D121" i="11"/>
  <c r="BF120" i="11"/>
  <c r="AW120" i="11"/>
  <c r="AR120" i="11"/>
  <c r="AE120" i="11"/>
  <c r="V120" i="11"/>
  <c r="M120" i="11"/>
  <c r="D120" i="11"/>
  <c r="BM119" i="11"/>
  <c r="BK119" i="11"/>
  <c r="BJ119" i="11"/>
  <c r="BI119" i="11"/>
  <c r="BH119" i="11"/>
  <c r="BG119" i="11"/>
  <c r="BE119" i="11"/>
  <c r="AT119" i="11"/>
  <c r="AO119" i="11"/>
  <c r="C119" i="11"/>
  <c r="BM118" i="11"/>
  <c r="BL118" i="11"/>
  <c r="BK118" i="11"/>
  <c r="BJ118" i="11"/>
  <c r="BI118" i="11"/>
  <c r="BH118" i="11"/>
  <c r="BG118" i="11"/>
  <c r="BE118" i="11"/>
  <c r="BD118" i="11"/>
  <c r="BC118" i="11"/>
  <c r="BC9" i="11" s="1"/>
  <c r="BB118" i="11"/>
  <c r="BA118" i="11"/>
  <c r="AZ118" i="11"/>
  <c r="AV118" i="11"/>
  <c r="AU118" i="11"/>
  <c r="AT118" i="11"/>
  <c r="AQ118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D118" i="11"/>
  <c r="AC118" i="11"/>
  <c r="AB118" i="11"/>
  <c r="AA118" i="11"/>
  <c r="Z118" i="11"/>
  <c r="Y118" i="11"/>
  <c r="X118" i="11"/>
  <c r="W118" i="11"/>
  <c r="U118" i="11"/>
  <c r="T118" i="11"/>
  <c r="S118" i="11"/>
  <c r="R118" i="11"/>
  <c r="Q118" i="11"/>
  <c r="P118" i="11"/>
  <c r="O118" i="11"/>
  <c r="N118" i="11"/>
  <c r="L118" i="11"/>
  <c r="K118" i="11"/>
  <c r="J118" i="11"/>
  <c r="I118" i="11"/>
  <c r="H118" i="11"/>
  <c r="G118" i="11"/>
  <c r="F118" i="11"/>
  <c r="E118" i="11"/>
  <c r="D118" i="11"/>
  <c r="C118" i="11"/>
  <c r="BM117" i="11"/>
  <c r="BL117" i="11"/>
  <c r="BK117" i="11"/>
  <c r="BJ117" i="11"/>
  <c r="BI117" i="11"/>
  <c r="BH117" i="11"/>
  <c r="BG117" i="11"/>
  <c r="BE117" i="11"/>
  <c r="BD117" i="11"/>
  <c r="BC117" i="11"/>
  <c r="BB117" i="11"/>
  <c r="BA117" i="11"/>
  <c r="AZ117" i="11"/>
  <c r="AV117" i="11"/>
  <c r="AU117" i="11"/>
  <c r="AT117" i="11"/>
  <c r="AQ117" i="11"/>
  <c r="AP117" i="11"/>
  <c r="AO117" i="11"/>
  <c r="AN117" i="11"/>
  <c r="AM117" i="11"/>
  <c r="AL117" i="11"/>
  <c r="AK117" i="11"/>
  <c r="AJ117" i="11"/>
  <c r="AI117" i="11"/>
  <c r="AH117" i="11"/>
  <c r="AG117" i="11"/>
  <c r="AF117" i="11"/>
  <c r="AD117" i="11"/>
  <c r="AC117" i="11"/>
  <c r="AB117" i="11"/>
  <c r="AA117" i="11"/>
  <c r="Z117" i="11"/>
  <c r="Y117" i="11"/>
  <c r="X117" i="11"/>
  <c r="W117" i="11"/>
  <c r="U117" i="11"/>
  <c r="T117" i="11"/>
  <c r="S117" i="11"/>
  <c r="R117" i="11"/>
  <c r="Q117" i="11"/>
  <c r="P117" i="11"/>
  <c r="O117" i="11"/>
  <c r="N117" i="11"/>
  <c r="L117" i="11"/>
  <c r="K117" i="11"/>
  <c r="J117" i="11"/>
  <c r="I117" i="11"/>
  <c r="H117" i="11"/>
  <c r="G117" i="11"/>
  <c r="F117" i="11"/>
  <c r="E117" i="11"/>
  <c r="D117" i="11"/>
  <c r="C117" i="11"/>
  <c r="BM116" i="11"/>
  <c r="BL116" i="11"/>
  <c r="BK116" i="11"/>
  <c r="BJ116" i="11"/>
  <c r="BI116" i="11"/>
  <c r="BH116" i="11"/>
  <c r="BG116" i="11"/>
  <c r="BE116" i="11"/>
  <c r="BD116" i="11"/>
  <c r="BC116" i="11"/>
  <c r="BB116" i="11"/>
  <c r="BA116" i="11"/>
  <c r="AZ116" i="11"/>
  <c r="AV116" i="11"/>
  <c r="AU116" i="11"/>
  <c r="AT116" i="11"/>
  <c r="AQ116" i="11"/>
  <c r="AP116" i="11"/>
  <c r="AO116" i="11"/>
  <c r="AN116" i="11"/>
  <c r="AM116" i="11"/>
  <c r="AL116" i="11"/>
  <c r="AK116" i="11"/>
  <c r="AJ116" i="11"/>
  <c r="AI116" i="11"/>
  <c r="AH116" i="11"/>
  <c r="AG116" i="11"/>
  <c r="AF116" i="11"/>
  <c r="AD116" i="11"/>
  <c r="AC116" i="11"/>
  <c r="AB116" i="11"/>
  <c r="AA116" i="11"/>
  <c r="Z116" i="11"/>
  <c r="Y116" i="11"/>
  <c r="X116" i="11"/>
  <c r="W116" i="11"/>
  <c r="U116" i="11"/>
  <c r="T116" i="11"/>
  <c r="S116" i="11"/>
  <c r="R116" i="11"/>
  <c r="Q116" i="11"/>
  <c r="P116" i="11"/>
  <c r="O116" i="11"/>
  <c r="N116" i="11"/>
  <c r="L116" i="11"/>
  <c r="K116" i="11"/>
  <c r="J116" i="11"/>
  <c r="I116" i="11"/>
  <c r="H116" i="11"/>
  <c r="G116" i="11"/>
  <c r="F116" i="11"/>
  <c r="E116" i="11"/>
  <c r="D116" i="11"/>
  <c r="C116" i="11"/>
  <c r="BF115" i="11"/>
  <c r="AW115" i="11"/>
  <c r="AR115" i="11"/>
  <c r="AS115" i="11" s="1"/>
  <c r="AE115" i="11"/>
  <c r="V115" i="11"/>
  <c r="M115" i="11"/>
  <c r="BF114" i="11"/>
  <c r="AW114" i="11"/>
  <c r="AX114" i="11" s="1"/>
  <c r="AR114" i="11"/>
  <c r="AS114" i="11" s="1"/>
  <c r="AE114" i="11"/>
  <c r="V114" i="11"/>
  <c r="M114" i="11"/>
  <c r="BF113" i="11"/>
  <c r="AX113" i="11"/>
  <c r="AW113" i="11"/>
  <c r="AR113" i="11"/>
  <c r="AS113" i="11" s="1"/>
  <c r="AE113" i="11"/>
  <c r="V113" i="11"/>
  <c r="M113" i="11"/>
  <c r="BF112" i="11"/>
  <c r="AW112" i="11"/>
  <c r="AX112" i="11" s="1"/>
  <c r="AR112" i="11"/>
  <c r="AS112" i="11" s="1"/>
  <c r="AE112" i="11"/>
  <c r="V112" i="11"/>
  <c r="M112" i="11"/>
  <c r="BF111" i="11"/>
  <c r="AW111" i="11"/>
  <c r="AR111" i="11"/>
  <c r="AS111" i="11" s="1"/>
  <c r="AE111" i="11"/>
  <c r="V111" i="11"/>
  <c r="M111" i="11"/>
  <c r="BF110" i="11"/>
  <c r="AW110" i="11"/>
  <c r="AX110" i="11" s="1"/>
  <c r="AR110" i="11"/>
  <c r="AS110" i="11" s="1"/>
  <c r="AE110" i="11"/>
  <c r="V110" i="11"/>
  <c r="M110" i="11"/>
  <c r="BF109" i="11"/>
  <c r="AW109" i="11"/>
  <c r="AX109" i="11" s="1"/>
  <c r="AR109" i="11"/>
  <c r="AS109" i="11" s="1"/>
  <c r="AE109" i="11"/>
  <c r="V109" i="11"/>
  <c r="M109" i="11"/>
  <c r="BF108" i="11"/>
  <c r="AW108" i="11"/>
  <c r="AX108" i="11" s="1"/>
  <c r="AR108" i="11"/>
  <c r="AS108" i="11" s="1"/>
  <c r="AE108" i="11"/>
  <c r="V108" i="11"/>
  <c r="M108" i="11"/>
  <c r="BF107" i="11"/>
  <c r="AW107" i="11"/>
  <c r="AS107" i="11"/>
  <c r="AR107" i="11"/>
  <c r="AE107" i="11"/>
  <c r="V107" i="11"/>
  <c r="M107" i="11"/>
  <c r="BF106" i="11"/>
  <c r="AW106" i="11"/>
  <c r="AX106" i="11" s="1"/>
  <c r="AR106" i="11"/>
  <c r="AS106" i="11" s="1"/>
  <c r="AE106" i="11"/>
  <c r="V106" i="11"/>
  <c r="M106" i="11"/>
  <c r="BF105" i="11"/>
  <c r="AW105" i="11"/>
  <c r="AX105" i="11" s="1"/>
  <c r="AR105" i="11"/>
  <c r="AS105" i="11" s="1"/>
  <c r="AE105" i="11"/>
  <c r="V105" i="11"/>
  <c r="M105" i="11"/>
  <c r="BF104" i="11"/>
  <c r="AW104" i="11"/>
  <c r="AX104" i="11" s="1"/>
  <c r="AR104" i="11"/>
  <c r="AS104" i="11" s="1"/>
  <c r="AE104" i="11"/>
  <c r="V104" i="11"/>
  <c r="M104" i="11"/>
  <c r="BF103" i="11"/>
  <c r="AW103" i="11"/>
  <c r="AX103" i="11" s="1"/>
  <c r="AR103" i="11"/>
  <c r="AS103" i="11" s="1"/>
  <c r="AE103" i="11"/>
  <c r="V103" i="11"/>
  <c r="M103" i="11"/>
  <c r="BF102" i="11"/>
  <c r="AW102" i="11"/>
  <c r="AX102" i="11" s="1"/>
  <c r="AR102" i="11"/>
  <c r="AS102" i="11" s="1"/>
  <c r="AE102" i="11"/>
  <c r="V102" i="11"/>
  <c r="M102" i="11"/>
  <c r="BF101" i="11"/>
  <c r="AW101" i="11"/>
  <c r="AX101" i="11" s="1"/>
  <c r="AR101" i="11"/>
  <c r="AS101" i="11" s="1"/>
  <c r="AY101" i="11" s="1"/>
  <c r="AE101" i="11"/>
  <c r="V101" i="11"/>
  <c r="M101" i="11"/>
  <c r="BF100" i="11"/>
  <c r="AW100" i="11"/>
  <c r="AX100" i="11" s="1"/>
  <c r="AR100" i="11"/>
  <c r="AS100" i="11" s="1"/>
  <c r="AE100" i="11"/>
  <c r="V100" i="11"/>
  <c r="M100" i="11"/>
  <c r="BF99" i="11"/>
  <c r="AW99" i="11"/>
  <c r="AR99" i="11"/>
  <c r="AS99" i="11" s="1"/>
  <c r="AE99" i="11"/>
  <c r="V99" i="11"/>
  <c r="M99" i="11"/>
  <c r="BF98" i="11"/>
  <c r="AW98" i="11"/>
  <c r="AX98" i="11" s="1"/>
  <c r="AR98" i="11"/>
  <c r="AS98" i="11" s="1"/>
  <c r="AE98" i="11"/>
  <c r="V98" i="11"/>
  <c r="M98" i="11"/>
  <c r="BF97" i="11"/>
  <c r="AX97" i="11"/>
  <c r="AW97" i="11"/>
  <c r="AR97" i="11"/>
  <c r="AS97" i="11" s="1"/>
  <c r="AE97" i="11"/>
  <c r="V97" i="11"/>
  <c r="M97" i="11"/>
  <c r="BF96" i="11"/>
  <c r="AW96" i="11"/>
  <c r="AX96" i="11" s="1"/>
  <c r="AR96" i="11"/>
  <c r="AS96" i="11" s="1"/>
  <c r="AE96" i="11"/>
  <c r="V96" i="11"/>
  <c r="M96" i="11"/>
  <c r="BF95" i="11"/>
  <c r="AW95" i="11"/>
  <c r="AR95" i="11"/>
  <c r="AS95" i="11" s="1"/>
  <c r="AE95" i="11"/>
  <c r="V95" i="11"/>
  <c r="M95" i="11"/>
  <c r="BF94" i="11"/>
  <c r="AW94" i="11"/>
  <c r="AX94" i="11" s="1"/>
  <c r="AR94" i="11"/>
  <c r="AS94" i="11" s="1"/>
  <c r="AY94" i="11" s="1"/>
  <c r="AE94" i="11"/>
  <c r="V94" i="11"/>
  <c r="M94" i="11"/>
  <c r="BF93" i="11"/>
  <c r="AW93" i="11"/>
  <c r="AX93" i="11" s="1"/>
  <c r="AR93" i="11"/>
  <c r="AS93" i="11" s="1"/>
  <c r="AE93" i="11"/>
  <c r="V93" i="11"/>
  <c r="M93" i="11"/>
  <c r="BF92" i="11"/>
  <c r="AW92" i="11"/>
  <c r="AX92" i="11" s="1"/>
  <c r="AR92" i="11"/>
  <c r="AS92" i="11" s="1"/>
  <c r="AY92" i="11" s="1"/>
  <c r="AE92" i="11"/>
  <c r="V92" i="11"/>
  <c r="M92" i="11"/>
  <c r="BF91" i="11"/>
  <c r="AW91" i="11"/>
  <c r="AR91" i="11"/>
  <c r="AS91" i="11" s="1"/>
  <c r="AE91" i="11"/>
  <c r="V91" i="11"/>
  <c r="M91" i="11"/>
  <c r="BF90" i="11"/>
  <c r="AW90" i="11"/>
  <c r="AX90" i="11" s="1"/>
  <c r="AR90" i="11"/>
  <c r="AS90" i="11" s="1"/>
  <c r="AE90" i="11"/>
  <c r="V90" i="11"/>
  <c r="M90" i="11"/>
  <c r="BF89" i="11"/>
  <c r="AW89" i="11"/>
  <c r="AX89" i="11" s="1"/>
  <c r="AR89" i="11"/>
  <c r="AS89" i="11" s="1"/>
  <c r="AE89" i="11"/>
  <c r="V89" i="11"/>
  <c r="M89" i="11"/>
  <c r="BF88" i="11"/>
  <c r="AW88" i="11"/>
  <c r="AR88" i="11"/>
  <c r="AS88" i="11" s="1"/>
  <c r="AE88" i="11"/>
  <c r="V88" i="11"/>
  <c r="M88" i="11"/>
  <c r="BF87" i="11"/>
  <c r="AW87" i="11"/>
  <c r="AX87" i="11" s="1"/>
  <c r="AR87" i="11"/>
  <c r="AS87" i="11" s="1"/>
  <c r="AE87" i="11"/>
  <c r="V87" i="11"/>
  <c r="M87" i="11"/>
  <c r="BF86" i="11"/>
  <c r="AW86" i="11"/>
  <c r="AX86" i="11" s="1"/>
  <c r="AR86" i="11"/>
  <c r="AE86" i="11"/>
  <c r="V86" i="11"/>
  <c r="M86" i="11"/>
  <c r="BF85" i="11"/>
  <c r="AW85" i="11"/>
  <c r="AX85" i="11" s="1"/>
  <c r="AR85" i="11"/>
  <c r="AS85" i="11" s="1"/>
  <c r="AE85" i="11"/>
  <c r="V85" i="11"/>
  <c r="M85" i="11"/>
  <c r="BM84" i="11"/>
  <c r="BK84" i="11"/>
  <c r="BJ84" i="11"/>
  <c r="BI84" i="11"/>
  <c r="BH84" i="11"/>
  <c r="BG84" i="11"/>
  <c r="BE84" i="11"/>
  <c r="AT84" i="11"/>
  <c r="AO84" i="11"/>
  <c r="C84" i="11"/>
  <c r="BM83" i="11"/>
  <c r="BL83" i="11"/>
  <c r="BK83" i="11"/>
  <c r="BJ83" i="11"/>
  <c r="BI83" i="11"/>
  <c r="BH83" i="11"/>
  <c r="BG83" i="11"/>
  <c r="BE83" i="11"/>
  <c r="BD83" i="11"/>
  <c r="BC83" i="11"/>
  <c r="BB83" i="11"/>
  <c r="BA83" i="11"/>
  <c r="AZ83" i="11"/>
  <c r="AV83" i="11"/>
  <c r="AU83" i="11"/>
  <c r="AT83" i="11"/>
  <c r="AQ83" i="11"/>
  <c r="AP83" i="11"/>
  <c r="AO83" i="11"/>
  <c r="AN83" i="11"/>
  <c r="AM83" i="11"/>
  <c r="AL83" i="11"/>
  <c r="AK83" i="11"/>
  <c r="AJ83" i="11"/>
  <c r="AI83" i="11"/>
  <c r="AH83" i="11"/>
  <c r="AG83" i="11"/>
  <c r="AF83" i="11"/>
  <c r="AD83" i="11"/>
  <c r="AC83" i="11"/>
  <c r="AB83" i="11"/>
  <c r="AA83" i="11"/>
  <c r="Z83" i="11"/>
  <c r="Y83" i="11"/>
  <c r="X83" i="11"/>
  <c r="W83" i="11"/>
  <c r="U83" i="11"/>
  <c r="T83" i="11"/>
  <c r="S83" i="11"/>
  <c r="R83" i="11"/>
  <c r="Q83" i="11"/>
  <c r="P83" i="11"/>
  <c r="O83" i="11"/>
  <c r="N83" i="11"/>
  <c r="L83" i="11"/>
  <c r="K83" i="11"/>
  <c r="J83" i="11"/>
  <c r="I83" i="11"/>
  <c r="H83" i="11"/>
  <c r="G83" i="11"/>
  <c r="F83" i="11"/>
  <c r="E83" i="11"/>
  <c r="C83" i="11"/>
  <c r="BM82" i="11"/>
  <c r="BL82" i="11"/>
  <c r="BK82" i="11"/>
  <c r="BJ82" i="11"/>
  <c r="BI82" i="11"/>
  <c r="BH82" i="11"/>
  <c r="BG82" i="11"/>
  <c r="BE82" i="11"/>
  <c r="BD82" i="11"/>
  <c r="BC82" i="11"/>
  <c r="BB82" i="11"/>
  <c r="BA82" i="11"/>
  <c r="AZ82" i="11"/>
  <c r="AV82" i="11"/>
  <c r="AU82" i="11"/>
  <c r="AT82" i="11"/>
  <c r="AQ82" i="11"/>
  <c r="AP82" i="11"/>
  <c r="AO82" i="11"/>
  <c r="AN82" i="11"/>
  <c r="AM82" i="11"/>
  <c r="AL82" i="11"/>
  <c r="AK82" i="11"/>
  <c r="AJ82" i="11"/>
  <c r="AI82" i="11"/>
  <c r="AH82" i="11"/>
  <c r="AG82" i="11"/>
  <c r="AF82" i="11"/>
  <c r="AD82" i="11"/>
  <c r="AC82" i="11"/>
  <c r="AB82" i="11"/>
  <c r="AA82" i="11"/>
  <c r="Z82" i="11"/>
  <c r="Y82" i="11"/>
  <c r="X82" i="11"/>
  <c r="W82" i="11"/>
  <c r="U82" i="11"/>
  <c r="T82" i="11"/>
  <c r="S82" i="11"/>
  <c r="R82" i="11"/>
  <c r="Q82" i="11"/>
  <c r="P82" i="11"/>
  <c r="O82" i="11"/>
  <c r="N82" i="11"/>
  <c r="L82" i="11"/>
  <c r="K82" i="11"/>
  <c r="J82" i="11"/>
  <c r="I82" i="11"/>
  <c r="H82" i="11"/>
  <c r="G82" i="11"/>
  <c r="F82" i="11"/>
  <c r="E82" i="11"/>
  <c r="C82" i="11"/>
  <c r="BM81" i="11"/>
  <c r="BL81" i="11"/>
  <c r="BK81" i="11"/>
  <c r="BJ81" i="11"/>
  <c r="BI81" i="11"/>
  <c r="BH81" i="11"/>
  <c r="BG81" i="11"/>
  <c r="BE81" i="11"/>
  <c r="BD81" i="11"/>
  <c r="BC81" i="11"/>
  <c r="BB81" i="11"/>
  <c r="BA81" i="11"/>
  <c r="AZ81" i="11"/>
  <c r="AV81" i="11"/>
  <c r="AU81" i="11"/>
  <c r="AT81" i="11"/>
  <c r="AQ81" i="11"/>
  <c r="AP81" i="11"/>
  <c r="AO81" i="11"/>
  <c r="AN81" i="11"/>
  <c r="AM81" i="11"/>
  <c r="AL81" i="11"/>
  <c r="AK81" i="11"/>
  <c r="AJ81" i="11"/>
  <c r="AI81" i="11"/>
  <c r="AH81" i="11"/>
  <c r="AG81" i="11"/>
  <c r="AF81" i="11"/>
  <c r="AD81" i="11"/>
  <c r="AC81" i="11"/>
  <c r="AB81" i="11"/>
  <c r="AA81" i="11"/>
  <c r="Z81" i="11"/>
  <c r="Y81" i="11"/>
  <c r="X81" i="11"/>
  <c r="W81" i="11"/>
  <c r="U81" i="11"/>
  <c r="T81" i="11"/>
  <c r="S81" i="11"/>
  <c r="R81" i="11"/>
  <c r="Q81" i="11"/>
  <c r="P81" i="11"/>
  <c r="O81" i="11"/>
  <c r="N81" i="11"/>
  <c r="L81" i="11"/>
  <c r="K81" i="11"/>
  <c r="J81" i="11"/>
  <c r="I81" i="11"/>
  <c r="H81" i="11"/>
  <c r="G81" i="11"/>
  <c r="F81" i="11"/>
  <c r="E81" i="11"/>
  <c r="C81" i="11"/>
  <c r="BF80" i="11"/>
  <c r="AW80" i="11"/>
  <c r="AX80" i="11" s="1"/>
  <c r="AR80" i="11"/>
  <c r="AS80" i="11" s="1"/>
  <c r="AE80" i="11"/>
  <c r="V80" i="11"/>
  <c r="M80" i="11"/>
  <c r="D80" i="11"/>
  <c r="A80" i="11"/>
  <c r="BF79" i="11"/>
  <c r="AW79" i="11"/>
  <c r="AR79" i="11"/>
  <c r="AS79" i="11" s="1"/>
  <c r="AE79" i="11"/>
  <c r="V79" i="11"/>
  <c r="M79" i="11"/>
  <c r="D79" i="11"/>
  <c r="BF78" i="11"/>
  <c r="AW78" i="11"/>
  <c r="AX78" i="11" s="1"/>
  <c r="AR78" i="11"/>
  <c r="AS78" i="11" s="1"/>
  <c r="AE78" i="11"/>
  <c r="V78" i="11"/>
  <c r="M78" i="11"/>
  <c r="D78" i="11"/>
  <c r="BF77" i="11"/>
  <c r="AW77" i="11"/>
  <c r="AR77" i="11"/>
  <c r="AS77" i="11" s="1"/>
  <c r="AE77" i="11"/>
  <c r="V77" i="11"/>
  <c r="M77" i="11"/>
  <c r="D77" i="11"/>
  <c r="BF76" i="11"/>
  <c r="AW76" i="11"/>
  <c r="AR76" i="11"/>
  <c r="AS76" i="11" s="1"/>
  <c r="AE76" i="11"/>
  <c r="V76" i="11"/>
  <c r="M76" i="11"/>
  <c r="D76" i="11"/>
  <c r="BF75" i="11"/>
  <c r="AW75" i="11"/>
  <c r="AR75" i="11"/>
  <c r="AS75" i="11" s="1"/>
  <c r="AE75" i="11"/>
  <c r="V75" i="11"/>
  <c r="M75" i="11"/>
  <c r="D75" i="11"/>
  <c r="BF74" i="11"/>
  <c r="AW74" i="11"/>
  <c r="AX74" i="11" s="1"/>
  <c r="AR74" i="11"/>
  <c r="AS74" i="11" s="1"/>
  <c r="AE74" i="11"/>
  <c r="V74" i="11"/>
  <c r="M74" i="11"/>
  <c r="D74" i="11"/>
  <c r="BF73" i="11"/>
  <c r="AW73" i="11"/>
  <c r="AR73" i="11"/>
  <c r="AS73" i="11" s="1"/>
  <c r="AE73" i="11"/>
  <c r="V73" i="11"/>
  <c r="M73" i="11"/>
  <c r="D73" i="11"/>
  <c r="BF72" i="11"/>
  <c r="AW72" i="11"/>
  <c r="AX72" i="11" s="1"/>
  <c r="AR72" i="11"/>
  <c r="AS72" i="11" s="1"/>
  <c r="AE72" i="11"/>
  <c r="V72" i="11"/>
  <c r="M72" i="11"/>
  <c r="D72" i="11"/>
  <c r="BF71" i="11"/>
  <c r="AW71" i="11"/>
  <c r="AR71" i="11"/>
  <c r="AS71" i="11" s="1"/>
  <c r="AE71" i="11"/>
  <c r="V71" i="11"/>
  <c r="M71" i="11"/>
  <c r="D71" i="11"/>
  <c r="BF70" i="11"/>
  <c r="AW70" i="11"/>
  <c r="AX70" i="11" s="1"/>
  <c r="AR70" i="11"/>
  <c r="AS70" i="11" s="1"/>
  <c r="AE70" i="11"/>
  <c r="V70" i="11"/>
  <c r="M70" i="11"/>
  <c r="D70" i="11"/>
  <c r="BF69" i="11"/>
  <c r="AW69" i="11"/>
  <c r="AR69" i="11"/>
  <c r="AS69" i="11" s="1"/>
  <c r="AE69" i="11"/>
  <c r="V69" i="11"/>
  <c r="M69" i="11"/>
  <c r="D69" i="11"/>
  <c r="BF68" i="11"/>
  <c r="AW68" i="11"/>
  <c r="AX68" i="11" s="1"/>
  <c r="AR68" i="11"/>
  <c r="AS68" i="11" s="1"/>
  <c r="AY68" i="11" s="1"/>
  <c r="AE68" i="11"/>
  <c r="V68" i="11"/>
  <c r="M68" i="11"/>
  <c r="D68" i="11"/>
  <c r="BF67" i="11"/>
  <c r="AW67" i="11"/>
  <c r="AR67" i="11"/>
  <c r="AS67" i="11" s="1"/>
  <c r="AE67" i="11"/>
  <c r="V67" i="11"/>
  <c r="M67" i="11"/>
  <c r="D67" i="11"/>
  <c r="BF66" i="11"/>
  <c r="AW66" i="11"/>
  <c r="AX66" i="11" s="1"/>
  <c r="AR66" i="11"/>
  <c r="AS66" i="11" s="1"/>
  <c r="AE66" i="11"/>
  <c r="V66" i="11"/>
  <c r="M66" i="11"/>
  <c r="D66" i="11"/>
  <c r="BF65" i="11"/>
  <c r="AW65" i="11"/>
  <c r="AR65" i="11"/>
  <c r="AS65" i="11" s="1"/>
  <c r="AE65" i="11"/>
  <c r="V65" i="11"/>
  <c r="M65" i="11"/>
  <c r="D65" i="11"/>
  <c r="BF64" i="11"/>
  <c r="AW64" i="11"/>
  <c r="AX64" i="11" s="1"/>
  <c r="AR64" i="11"/>
  <c r="AS64" i="11" s="1"/>
  <c r="AE64" i="11"/>
  <c r="V64" i="11"/>
  <c r="M64" i="11"/>
  <c r="D64" i="11"/>
  <c r="BF63" i="11"/>
  <c r="AW63" i="11"/>
  <c r="AR63" i="11"/>
  <c r="AS63" i="11" s="1"/>
  <c r="AE63" i="11"/>
  <c r="V63" i="11"/>
  <c r="M63" i="11"/>
  <c r="D63" i="11"/>
  <c r="BF62" i="11"/>
  <c r="AW62" i="11"/>
  <c r="AX62" i="11" s="1"/>
  <c r="AR62" i="11"/>
  <c r="AS62" i="11" s="1"/>
  <c r="AE62" i="11"/>
  <c r="V62" i="11"/>
  <c r="M62" i="11"/>
  <c r="D62" i="11"/>
  <c r="BF61" i="11"/>
  <c r="AW61" i="11"/>
  <c r="AR61" i="11"/>
  <c r="AS61" i="11" s="1"/>
  <c r="AE61" i="11"/>
  <c r="V61" i="11"/>
  <c r="M61" i="11"/>
  <c r="D61" i="11"/>
  <c r="BF60" i="11"/>
  <c r="AW60" i="11"/>
  <c r="AX60" i="11" s="1"/>
  <c r="AR60" i="11"/>
  <c r="AS60" i="11" s="1"/>
  <c r="AY60" i="11" s="1"/>
  <c r="AE60" i="11"/>
  <c r="V60" i="11"/>
  <c r="M60" i="11"/>
  <c r="D60" i="11"/>
  <c r="BF59" i="11"/>
  <c r="AW59" i="11"/>
  <c r="AR59" i="11"/>
  <c r="AS59" i="11" s="1"/>
  <c r="AE59" i="11"/>
  <c r="V59" i="11"/>
  <c r="M59" i="11"/>
  <c r="D59" i="11"/>
  <c r="BF58" i="11"/>
  <c r="AW58" i="11"/>
  <c r="AX58" i="11" s="1"/>
  <c r="AR58" i="11"/>
  <c r="AS58" i="11" s="1"/>
  <c r="AE58" i="11"/>
  <c r="V58" i="11"/>
  <c r="M58" i="11"/>
  <c r="D58" i="11"/>
  <c r="BF57" i="11"/>
  <c r="AW57" i="11"/>
  <c r="AR57" i="11"/>
  <c r="AS57" i="11" s="1"/>
  <c r="AE57" i="11"/>
  <c r="V57" i="11"/>
  <c r="M57" i="11"/>
  <c r="D57" i="11"/>
  <c r="BF56" i="11"/>
  <c r="AW56" i="11"/>
  <c r="AX56" i="11" s="1"/>
  <c r="AR56" i="11"/>
  <c r="AS56" i="11" s="1"/>
  <c r="AE56" i="11"/>
  <c r="V56" i="11"/>
  <c r="M56" i="11"/>
  <c r="D56" i="11"/>
  <c r="BF55" i="11"/>
  <c r="AW55" i="11"/>
  <c r="AR55" i="11"/>
  <c r="AS55" i="11" s="1"/>
  <c r="AE55" i="11"/>
  <c r="V55" i="11"/>
  <c r="M55" i="11"/>
  <c r="D55" i="11"/>
  <c r="BF54" i="11"/>
  <c r="AW54" i="11"/>
  <c r="AX54" i="11" s="1"/>
  <c r="AR54" i="11"/>
  <c r="AS54" i="11" s="1"/>
  <c r="AE54" i="11"/>
  <c r="V54" i="11"/>
  <c r="M54" i="11"/>
  <c r="D54" i="11"/>
  <c r="BF53" i="11"/>
  <c r="AW53" i="11"/>
  <c r="AR53" i="11"/>
  <c r="AS53" i="11" s="1"/>
  <c r="AE53" i="11"/>
  <c r="V53" i="11"/>
  <c r="M53" i="11"/>
  <c r="D53" i="11"/>
  <c r="BF52" i="11"/>
  <c r="AW52" i="11"/>
  <c r="AR52" i="11"/>
  <c r="AE52" i="11"/>
  <c r="V52" i="11"/>
  <c r="M52" i="11"/>
  <c r="D52" i="11"/>
  <c r="BM51" i="11"/>
  <c r="BK51" i="11"/>
  <c r="BJ51" i="11"/>
  <c r="BI51" i="11"/>
  <c r="BH51" i="11"/>
  <c r="BG51" i="11"/>
  <c r="BE51" i="11"/>
  <c r="AT51" i="11"/>
  <c r="AO51" i="11"/>
  <c r="C51" i="11"/>
  <c r="BM50" i="11"/>
  <c r="BL50" i="11"/>
  <c r="BK50" i="11"/>
  <c r="BJ50" i="11"/>
  <c r="BI50" i="11"/>
  <c r="BH50" i="11"/>
  <c r="BH12" i="11" s="1"/>
  <c r="BG50" i="11"/>
  <c r="BE50" i="11"/>
  <c r="BD50" i="11"/>
  <c r="BC50" i="11"/>
  <c r="BB50" i="11"/>
  <c r="BA50" i="11"/>
  <c r="AZ50" i="11"/>
  <c r="AV50" i="11"/>
  <c r="AU50" i="11"/>
  <c r="AT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D50" i="11"/>
  <c r="AC50" i="11"/>
  <c r="AB50" i="11"/>
  <c r="AA50" i="11"/>
  <c r="Z50" i="11"/>
  <c r="Y50" i="11"/>
  <c r="X50" i="11"/>
  <c r="W50" i="11"/>
  <c r="W9" i="11" s="1"/>
  <c r="U50" i="11"/>
  <c r="T50" i="11"/>
  <c r="S50" i="11"/>
  <c r="R50" i="11"/>
  <c r="Q50" i="11"/>
  <c r="P50" i="11"/>
  <c r="O50" i="11"/>
  <c r="N50" i="11"/>
  <c r="L50" i="11"/>
  <c r="K50" i="11"/>
  <c r="J50" i="11"/>
  <c r="I50" i="11"/>
  <c r="H50" i="11"/>
  <c r="G50" i="11"/>
  <c r="F50" i="11"/>
  <c r="E50" i="11"/>
  <c r="C50" i="11"/>
  <c r="BM49" i="11"/>
  <c r="BL49" i="11"/>
  <c r="BK49" i="11"/>
  <c r="BJ49" i="11"/>
  <c r="BI49" i="11"/>
  <c r="BH49" i="11"/>
  <c r="BG49" i="11"/>
  <c r="BE49" i="11"/>
  <c r="BD49" i="11"/>
  <c r="BC49" i="11"/>
  <c r="BB49" i="11"/>
  <c r="BA49" i="11"/>
  <c r="AZ49" i="11"/>
  <c r="AV49" i="11"/>
  <c r="AU49" i="11"/>
  <c r="AT49" i="11"/>
  <c r="AT8" i="11" s="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D49" i="11"/>
  <c r="AC49" i="11"/>
  <c r="AB49" i="11"/>
  <c r="AA49" i="11"/>
  <c r="Z49" i="11"/>
  <c r="Y49" i="11"/>
  <c r="X49" i="11"/>
  <c r="W49" i="11"/>
  <c r="U49" i="11"/>
  <c r="T49" i="11"/>
  <c r="S49" i="11"/>
  <c r="R49" i="11"/>
  <c r="Q49" i="11"/>
  <c r="P49" i="11"/>
  <c r="O49" i="11"/>
  <c r="N49" i="11"/>
  <c r="L49" i="11"/>
  <c r="K49" i="11"/>
  <c r="J49" i="11"/>
  <c r="I49" i="11"/>
  <c r="I10" i="11" s="1"/>
  <c r="H49" i="11"/>
  <c r="G49" i="11"/>
  <c r="F49" i="11"/>
  <c r="E49" i="11"/>
  <c r="C49" i="11"/>
  <c r="BM48" i="11"/>
  <c r="BL48" i="11"/>
  <c r="BK48" i="11"/>
  <c r="BJ48" i="11"/>
  <c r="BI48" i="11"/>
  <c r="BH48" i="11"/>
  <c r="BG48" i="11"/>
  <c r="BE48" i="11"/>
  <c r="BD48" i="11"/>
  <c r="BC48" i="11"/>
  <c r="BB48" i="11"/>
  <c r="BA48" i="11"/>
  <c r="AZ48" i="11"/>
  <c r="AV48" i="11"/>
  <c r="AU48" i="11"/>
  <c r="AT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F8" i="11" s="1"/>
  <c r="AD48" i="11"/>
  <c r="AD10" i="11" s="1"/>
  <c r="AC48" i="11"/>
  <c r="AB48" i="11"/>
  <c r="AA48" i="11"/>
  <c r="Z48" i="11"/>
  <c r="Y48" i="11"/>
  <c r="X48" i="11"/>
  <c r="W48" i="11"/>
  <c r="U48" i="11"/>
  <c r="T48" i="11"/>
  <c r="S48" i="11"/>
  <c r="R48" i="11"/>
  <c r="Q48" i="11"/>
  <c r="P48" i="11"/>
  <c r="O48" i="11"/>
  <c r="O10" i="11" s="1"/>
  <c r="N48" i="11"/>
  <c r="L48" i="11"/>
  <c r="K48" i="11"/>
  <c r="J48" i="11"/>
  <c r="I48" i="11"/>
  <c r="H48" i="11"/>
  <c r="G48" i="11"/>
  <c r="F48" i="11"/>
  <c r="E48" i="11"/>
  <c r="C48" i="11"/>
  <c r="BF47" i="11"/>
  <c r="AW47" i="11"/>
  <c r="AR47" i="11"/>
  <c r="AS47" i="11" s="1"/>
  <c r="AE47" i="11"/>
  <c r="V47" i="11"/>
  <c r="M47" i="11"/>
  <c r="D47" i="11"/>
  <c r="BF46" i="11"/>
  <c r="AW46" i="11"/>
  <c r="AX46" i="11" s="1"/>
  <c r="AR46" i="11"/>
  <c r="AS46" i="11" s="1"/>
  <c r="AE46" i="11"/>
  <c r="V46" i="11"/>
  <c r="M46" i="11"/>
  <c r="D46" i="11"/>
  <c r="BF45" i="11"/>
  <c r="AW45" i="11"/>
  <c r="AX45" i="11" s="1"/>
  <c r="AR45" i="11"/>
  <c r="AS45" i="11" s="1"/>
  <c r="AE45" i="11"/>
  <c r="V45" i="11"/>
  <c r="M45" i="11"/>
  <c r="D45" i="11"/>
  <c r="BF44" i="11"/>
  <c r="AW44" i="11"/>
  <c r="AX44" i="11" s="1"/>
  <c r="AR44" i="11"/>
  <c r="AS44" i="11" s="1"/>
  <c r="AE44" i="11"/>
  <c r="V44" i="11"/>
  <c r="M44" i="11"/>
  <c r="D44" i="11"/>
  <c r="BF43" i="11"/>
  <c r="AW43" i="11"/>
  <c r="AX43" i="11" s="1"/>
  <c r="AR43" i="11"/>
  <c r="AS43" i="11" s="1"/>
  <c r="AE43" i="11"/>
  <c r="V43" i="11"/>
  <c r="M43" i="11"/>
  <c r="D43" i="11"/>
  <c r="BF42" i="11"/>
  <c r="AW42" i="11"/>
  <c r="AX42" i="11" s="1"/>
  <c r="AR42" i="11"/>
  <c r="AS42" i="11" s="1"/>
  <c r="AE42" i="11"/>
  <c r="V42" i="11"/>
  <c r="M42" i="11"/>
  <c r="D42" i="11"/>
  <c r="BF41" i="11"/>
  <c r="AW41" i="11"/>
  <c r="AX41" i="11" s="1"/>
  <c r="AR41" i="11"/>
  <c r="AS41" i="11" s="1"/>
  <c r="AY41" i="11" s="1"/>
  <c r="AE41" i="11"/>
  <c r="V41" i="11"/>
  <c r="M41" i="11"/>
  <c r="D41" i="11"/>
  <c r="BF40" i="11"/>
  <c r="AW40" i="11"/>
  <c r="AR40" i="11"/>
  <c r="AS40" i="11" s="1"/>
  <c r="AE40" i="11"/>
  <c r="V40" i="11"/>
  <c r="M40" i="11"/>
  <c r="D40" i="11"/>
  <c r="BF39" i="11"/>
  <c r="AW39" i="11"/>
  <c r="AR39" i="11"/>
  <c r="AS39" i="11" s="1"/>
  <c r="AE39" i="11"/>
  <c r="V39" i="11"/>
  <c r="M39" i="11"/>
  <c r="D39" i="11"/>
  <c r="BF38" i="11"/>
  <c r="AW38" i="11"/>
  <c r="AR38" i="11"/>
  <c r="AS38" i="11" s="1"/>
  <c r="AE38" i="11"/>
  <c r="V38" i="11"/>
  <c r="M38" i="11"/>
  <c r="D38" i="11"/>
  <c r="BF37" i="11"/>
  <c r="AW37" i="11"/>
  <c r="AR37" i="11"/>
  <c r="AS37" i="11" s="1"/>
  <c r="AE37" i="11"/>
  <c r="V37" i="11"/>
  <c r="M37" i="11"/>
  <c r="D37" i="11"/>
  <c r="BF36" i="11"/>
  <c r="AW36" i="11"/>
  <c r="AR36" i="11"/>
  <c r="AS36" i="11" s="1"/>
  <c r="AE36" i="11"/>
  <c r="V36" i="11"/>
  <c r="M36" i="11"/>
  <c r="D36" i="11"/>
  <c r="BF35" i="11"/>
  <c r="AW35" i="11"/>
  <c r="AR35" i="11"/>
  <c r="AS35" i="11" s="1"/>
  <c r="AE35" i="11"/>
  <c r="V35" i="11"/>
  <c r="M35" i="11"/>
  <c r="D35" i="11"/>
  <c r="BF34" i="11"/>
  <c r="AW34" i="11"/>
  <c r="AR34" i="11"/>
  <c r="AS34" i="11" s="1"/>
  <c r="AE34" i="11"/>
  <c r="V34" i="11"/>
  <c r="M34" i="11"/>
  <c r="D34" i="11"/>
  <c r="BF33" i="11"/>
  <c r="AW33" i="11"/>
  <c r="AR33" i="11"/>
  <c r="AS33" i="11" s="1"/>
  <c r="AE33" i="11"/>
  <c r="V33" i="11"/>
  <c r="M33" i="11"/>
  <c r="D33" i="11"/>
  <c r="BF32" i="11"/>
  <c r="AW32" i="11"/>
  <c r="AR32" i="11"/>
  <c r="AS32" i="11" s="1"/>
  <c r="AE32" i="11"/>
  <c r="V32" i="11"/>
  <c r="M32" i="11"/>
  <c r="D32" i="11"/>
  <c r="BF31" i="11"/>
  <c r="AW31" i="11"/>
  <c r="AR31" i="11"/>
  <c r="AS31" i="11" s="1"/>
  <c r="AE31" i="11"/>
  <c r="V31" i="11"/>
  <c r="M31" i="11"/>
  <c r="D31" i="11"/>
  <c r="BF30" i="11"/>
  <c r="AW30" i="11"/>
  <c r="AR30" i="11"/>
  <c r="AS30" i="11" s="1"/>
  <c r="AE30" i="11"/>
  <c r="V30" i="11"/>
  <c r="M30" i="11"/>
  <c r="D30" i="11"/>
  <c r="BF29" i="11"/>
  <c r="AW29" i="11"/>
  <c r="AR29" i="11"/>
  <c r="AS29" i="11" s="1"/>
  <c r="AE29" i="11"/>
  <c r="V29" i="11"/>
  <c r="M29" i="11"/>
  <c r="D29" i="11"/>
  <c r="BF28" i="11"/>
  <c r="AW28" i="11"/>
  <c r="AR28" i="11"/>
  <c r="AS28" i="11" s="1"/>
  <c r="AE28" i="11"/>
  <c r="V28" i="11"/>
  <c r="M28" i="11"/>
  <c r="D28" i="11"/>
  <c r="BF27" i="11"/>
  <c r="AW27" i="11"/>
  <c r="AR27" i="11"/>
  <c r="AS27" i="11" s="1"/>
  <c r="AE27" i="11"/>
  <c r="V27" i="11"/>
  <c r="M27" i="11"/>
  <c r="D27" i="11"/>
  <c r="BF26" i="11"/>
  <c r="AW26" i="11"/>
  <c r="AR26" i="11"/>
  <c r="AS26" i="11" s="1"/>
  <c r="AE26" i="11"/>
  <c r="V26" i="11"/>
  <c r="M26" i="11"/>
  <c r="D26" i="11"/>
  <c r="BF25" i="11"/>
  <c r="AW25" i="11"/>
  <c r="AR25" i="11"/>
  <c r="AS25" i="11" s="1"/>
  <c r="AE25" i="11"/>
  <c r="V25" i="11"/>
  <c r="M25" i="11"/>
  <c r="D25" i="11"/>
  <c r="BF24" i="11"/>
  <c r="AW24" i="11"/>
  <c r="AR24" i="11"/>
  <c r="AS24" i="11" s="1"/>
  <c r="AE24" i="11"/>
  <c r="V24" i="11"/>
  <c r="M24" i="11"/>
  <c r="D24" i="11"/>
  <c r="BF23" i="11"/>
  <c r="AW23" i="11"/>
  <c r="AR23" i="11"/>
  <c r="AS23" i="11" s="1"/>
  <c r="AE23" i="11"/>
  <c r="V23" i="11"/>
  <c r="M23" i="11"/>
  <c r="D23" i="11"/>
  <c r="BF22" i="11"/>
  <c r="AW22" i="11"/>
  <c r="AR22" i="11"/>
  <c r="AS22" i="11" s="1"/>
  <c r="AE22" i="11"/>
  <c r="V22" i="11"/>
  <c r="M22" i="11"/>
  <c r="D22" i="11"/>
  <c r="BF21" i="11"/>
  <c r="AW21" i="11"/>
  <c r="AR21" i="11"/>
  <c r="AS21" i="11" s="1"/>
  <c r="AE21" i="11"/>
  <c r="V21" i="11"/>
  <c r="M21" i="11"/>
  <c r="D21" i="11"/>
  <c r="BF20" i="11"/>
  <c r="AW20" i="11"/>
  <c r="AR20" i="11"/>
  <c r="AS20" i="11" s="1"/>
  <c r="AE20" i="11"/>
  <c r="V20" i="11"/>
  <c r="M20" i="11"/>
  <c r="D20" i="11"/>
  <c r="BF19" i="11"/>
  <c r="AW19" i="11"/>
  <c r="AR19" i="11"/>
  <c r="AS19" i="11" s="1"/>
  <c r="AE19" i="11"/>
  <c r="V19" i="11"/>
  <c r="M19" i="11"/>
  <c r="D19" i="11"/>
  <c r="BF18" i="11"/>
  <c r="AW18" i="11"/>
  <c r="AS18" i="11"/>
  <c r="AR18" i="11"/>
  <c r="AE18" i="11"/>
  <c r="V18" i="11"/>
  <c r="M18" i="11"/>
  <c r="D18" i="11"/>
  <c r="B18" i="11"/>
  <c r="A18" i="11" s="1"/>
  <c r="BF17" i="11"/>
  <c r="AW17" i="11"/>
  <c r="AR17" i="11"/>
  <c r="AE17" i="11"/>
  <c r="V17" i="11"/>
  <c r="M17" i="11"/>
  <c r="D17" i="11"/>
  <c r="A17" i="11"/>
  <c r="BM430" i="10"/>
  <c r="BK430" i="10"/>
  <c r="BJ430" i="10"/>
  <c r="BI430" i="10"/>
  <c r="BH430" i="10"/>
  <c r="BG430" i="10"/>
  <c r="BE430" i="10"/>
  <c r="AT430" i="10"/>
  <c r="AO430" i="10"/>
  <c r="C430" i="10"/>
  <c r="BM429" i="10"/>
  <c r="BL429" i="10"/>
  <c r="BK429" i="10"/>
  <c r="BJ429" i="10"/>
  <c r="BI429" i="10"/>
  <c r="BH429" i="10"/>
  <c r="BG429" i="10"/>
  <c r="BE429" i="10"/>
  <c r="BD429" i="10"/>
  <c r="BC429" i="10"/>
  <c r="BB429" i="10"/>
  <c r="BA429" i="10"/>
  <c r="AZ429" i="10"/>
  <c r="AV429" i="10"/>
  <c r="AU429" i="10"/>
  <c r="AT429" i="10"/>
  <c r="AQ429" i="10"/>
  <c r="AP429" i="10"/>
  <c r="AO429" i="10"/>
  <c r="AN429" i="10"/>
  <c r="AM429" i="10"/>
  <c r="AL429" i="10"/>
  <c r="AK429" i="10"/>
  <c r="AJ429" i="10"/>
  <c r="AI429" i="10"/>
  <c r="AH429" i="10"/>
  <c r="AG429" i="10"/>
  <c r="AF429" i="10"/>
  <c r="AD429" i="10"/>
  <c r="AC429" i="10"/>
  <c r="AB429" i="10"/>
  <c r="AA429" i="10"/>
  <c r="Z429" i="10"/>
  <c r="Y429" i="10"/>
  <c r="X429" i="10"/>
  <c r="W429" i="10"/>
  <c r="U429" i="10"/>
  <c r="T429" i="10"/>
  <c r="S429" i="10"/>
  <c r="R429" i="10"/>
  <c r="Q429" i="10"/>
  <c r="P429" i="10"/>
  <c r="O429" i="10"/>
  <c r="N429" i="10"/>
  <c r="L429" i="10"/>
  <c r="K429" i="10"/>
  <c r="J429" i="10"/>
  <c r="I429" i="10"/>
  <c r="H429" i="10"/>
  <c r="G429" i="10"/>
  <c r="F429" i="10"/>
  <c r="E429" i="10"/>
  <c r="C429" i="10"/>
  <c r="BM428" i="10"/>
  <c r="BL428" i="10"/>
  <c r="BK428" i="10"/>
  <c r="BJ428" i="10"/>
  <c r="BI428" i="10"/>
  <c r="BH428" i="10"/>
  <c r="BG428" i="10"/>
  <c r="BE428" i="10"/>
  <c r="BD428" i="10"/>
  <c r="BC428" i="10"/>
  <c r="BB428" i="10"/>
  <c r="BA428" i="10"/>
  <c r="AZ428" i="10"/>
  <c r="AV428" i="10"/>
  <c r="AU428" i="10"/>
  <c r="AT428" i="10"/>
  <c r="AQ428" i="10"/>
  <c r="AP428" i="10"/>
  <c r="AO428" i="10"/>
  <c r="AN428" i="10"/>
  <c r="AM428" i="10"/>
  <c r="AL428" i="10"/>
  <c r="AK428" i="10"/>
  <c r="AJ428" i="10"/>
  <c r="AI428" i="10"/>
  <c r="AH428" i="10"/>
  <c r="AG428" i="10"/>
  <c r="AF428" i="10"/>
  <c r="AD428" i="10"/>
  <c r="AC428" i="10"/>
  <c r="AB428" i="10"/>
  <c r="AA428" i="10"/>
  <c r="Z428" i="10"/>
  <c r="Y428" i="10"/>
  <c r="X428" i="10"/>
  <c r="W428" i="10"/>
  <c r="U428" i="10"/>
  <c r="T428" i="10"/>
  <c r="S428" i="10"/>
  <c r="R428" i="10"/>
  <c r="Q428" i="10"/>
  <c r="P428" i="10"/>
  <c r="O428" i="10"/>
  <c r="N428" i="10"/>
  <c r="L428" i="10"/>
  <c r="K428" i="10"/>
  <c r="J428" i="10"/>
  <c r="I428" i="10"/>
  <c r="H428" i="10"/>
  <c r="G428" i="10"/>
  <c r="F428" i="10"/>
  <c r="E428" i="10"/>
  <c r="C428" i="10"/>
  <c r="BM427" i="10"/>
  <c r="BL427" i="10"/>
  <c r="BK427" i="10"/>
  <c r="BJ427" i="10"/>
  <c r="BI427" i="10"/>
  <c r="BH427" i="10"/>
  <c r="BG427" i="10"/>
  <c r="BE427" i="10"/>
  <c r="BD427" i="10"/>
  <c r="BC427" i="10"/>
  <c r="BB427" i="10"/>
  <c r="BA427" i="10"/>
  <c r="AZ427" i="10"/>
  <c r="AV427" i="10"/>
  <c r="AU427" i="10"/>
  <c r="AT427" i="10"/>
  <c r="AQ427" i="10"/>
  <c r="AP427" i="10"/>
  <c r="AO427" i="10"/>
  <c r="AN427" i="10"/>
  <c r="AM427" i="10"/>
  <c r="AL427" i="10"/>
  <c r="AK427" i="10"/>
  <c r="AJ427" i="10"/>
  <c r="AI427" i="10"/>
  <c r="AH427" i="10"/>
  <c r="AG427" i="10"/>
  <c r="AF427" i="10"/>
  <c r="AD427" i="10"/>
  <c r="AC427" i="10"/>
  <c r="AB427" i="10"/>
  <c r="AA427" i="10"/>
  <c r="Z427" i="10"/>
  <c r="Y427" i="10"/>
  <c r="X427" i="10"/>
  <c r="W427" i="10"/>
  <c r="U427" i="10"/>
  <c r="T427" i="10"/>
  <c r="S427" i="10"/>
  <c r="R427" i="10"/>
  <c r="Q427" i="10"/>
  <c r="P427" i="10"/>
  <c r="O427" i="10"/>
  <c r="N427" i="10"/>
  <c r="L427" i="10"/>
  <c r="K427" i="10"/>
  <c r="J427" i="10"/>
  <c r="I427" i="10"/>
  <c r="H427" i="10"/>
  <c r="G427" i="10"/>
  <c r="F427" i="10"/>
  <c r="E427" i="10"/>
  <c r="C427" i="10"/>
  <c r="BF426" i="10"/>
  <c r="AW426" i="10"/>
  <c r="AR426" i="10"/>
  <c r="AS426" i="10" s="1"/>
  <c r="AE426" i="10"/>
  <c r="V426" i="10"/>
  <c r="M426" i="10"/>
  <c r="D426" i="10"/>
  <c r="BF425" i="10"/>
  <c r="AW425" i="10"/>
  <c r="AX425" i="10" s="1"/>
  <c r="AR425" i="10"/>
  <c r="AS425" i="10" s="1"/>
  <c r="AE425" i="10"/>
  <c r="V425" i="10"/>
  <c r="M425" i="10"/>
  <c r="D425" i="10"/>
  <c r="BF424" i="10"/>
  <c r="AW424" i="10"/>
  <c r="AR424" i="10"/>
  <c r="AS424" i="10" s="1"/>
  <c r="AE424" i="10"/>
  <c r="V424" i="10"/>
  <c r="M424" i="10"/>
  <c r="D424" i="10"/>
  <c r="BF423" i="10"/>
  <c r="AW423" i="10"/>
  <c r="AX423" i="10" s="1"/>
  <c r="AR423" i="10"/>
  <c r="AS423" i="10" s="1"/>
  <c r="AE423" i="10"/>
  <c r="V423" i="10"/>
  <c r="M423" i="10"/>
  <c r="D423" i="10"/>
  <c r="BF422" i="10"/>
  <c r="AW422" i="10"/>
  <c r="AR422" i="10"/>
  <c r="AS422" i="10" s="1"/>
  <c r="AE422" i="10"/>
  <c r="V422" i="10"/>
  <c r="M422" i="10"/>
  <c r="D422" i="10"/>
  <c r="BF421" i="10"/>
  <c r="AW421" i="10"/>
  <c r="AX421" i="10" s="1"/>
  <c r="AR421" i="10"/>
  <c r="AS421" i="10" s="1"/>
  <c r="AE421" i="10"/>
  <c r="V421" i="10"/>
  <c r="M421" i="10"/>
  <c r="D421" i="10"/>
  <c r="BF420" i="10"/>
  <c r="AW420" i="10"/>
  <c r="AR420" i="10"/>
  <c r="AS420" i="10" s="1"/>
  <c r="AE420" i="10"/>
  <c r="V420" i="10"/>
  <c r="M420" i="10"/>
  <c r="D420" i="10"/>
  <c r="BF419" i="10"/>
  <c r="AW419" i="10"/>
  <c r="AX419" i="10" s="1"/>
  <c r="AR419" i="10"/>
  <c r="AS419" i="10" s="1"/>
  <c r="AE419" i="10"/>
  <c r="V419" i="10"/>
  <c r="M419" i="10"/>
  <c r="D419" i="10"/>
  <c r="BF418" i="10"/>
  <c r="AW418" i="10"/>
  <c r="AR418" i="10"/>
  <c r="AS418" i="10" s="1"/>
  <c r="AE418" i="10"/>
  <c r="V418" i="10"/>
  <c r="M418" i="10"/>
  <c r="D418" i="10"/>
  <c r="BF417" i="10"/>
  <c r="AW417" i="10"/>
  <c r="AX417" i="10" s="1"/>
  <c r="AR417" i="10"/>
  <c r="AS417" i="10" s="1"/>
  <c r="AE417" i="10"/>
  <c r="V417" i="10"/>
  <c r="M417" i="10"/>
  <c r="D417" i="10"/>
  <c r="BF416" i="10"/>
  <c r="AW416" i="10"/>
  <c r="AR416" i="10"/>
  <c r="AS416" i="10" s="1"/>
  <c r="AE416" i="10"/>
  <c r="V416" i="10"/>
  <c r="M416" i="10"/>
  <c r="D416" i="10"/>
  <c r="BF415" i="10"/>
  <c r="AW415" i="10"/>
  <c r="AX415" i="10" s="1"/>
  <c r="AR415" i="10"/>
  <c r="AS415" i="10" s="1"/>
  <c r="AE415" i="10"/>
  <c r="V415" i="10"/>
  <c r="M415" i="10"/>
  <c r="D415" i="10"/>
  <c r="BF414" i="10"/>
  <c r="AW414" i="10"/>
  <c r="AR414" i="10"/>
  <c r="AS414" i="10" s="1"/>
  <c r="AE414" i="10"/>
  <c r="V414" i="10"/>
  <c r="M414" i="10"/>
  <c r="D414" i="10"/>
  <c r="BF413" i="10"/>
  <c r="AW413" i="10"/>
  <c r="AX413" i="10" s="1"/>
  <c r="AR413" i="10"/>
  <c r="AS413" i="10" s="1"/>
  <c r="AE413" i="10"/>
  <c r="V413" i="10"/>
  <c r="M413" i="10"/>
  <c r="D413" i="10"/>
  <c r="BF412" i="10"/>
  <c r="AW412" i="10"/>
  <c r="AR412" i="10"/>
  <c r="AS412" i="10" s="1"/>
  <c r="AE412" i="10"/>
  <c r="V412" i="10"/>
  <c r="M412" i="10"/>
  <c r="D412" i="10"/>
  <c r="BF411" i="10"/>
  <c r="AW411" i="10"/>
  <c r="AX411" i="10" s="1"/>
  <c r="AR411" i="10"/>
  <c r="AS411" i="10" s="1"/>
  <c r="AE411" i="10"/>
  <c r="V411" i="10"/>
  <c r="M411" i="10"/>
  <c r="D411" i="10"/>
  <c r="BF410" i="10"/>
  <c r="AW410" i="10"/>
  <c r="AR410" i="10"/>
  <c r="AS410" i="10" s="1"/>
  <c r="AE410" i="10"/>
  <c r="V410" i="10"/>
  <c r="M410" i="10"/>
  <c r="D410" i="10"/>
  <c r="BF409" i="10"/>
  <c r="AW409" i="10"/>
  <c r="AX409" i="10" s="1"/>
  <c r="AR409" i="10"/>
  <c r="AS409" i="10" s="1"/>
  <c r="AE409" i="10"/>
  <c r="V409" i="10"/>
  <c r="M409" i="10"/>
  <c r="D409" i="10"/>
  <c r="BF408" i="10"/>
  <c r="AW408" i="10"/>
  <c r="AR408" i="10"/>
  <c r="AS408" i="10" s="1"/>
  <c r="AE408" i="10"/>
  <c r="V408" i="10"/>
  <c r="M408" i="10"/>
  <c r="D408" i="10"/>
  <c r="BF407" i="10"/>
  <c r="AW407" i="10"/>
  <c r="AX407" i="10" s="1"/>
  <c r="AR407" i="10"/>
  <c r="AS407" i="10" s="1"/>
  <c r="AE407" i="10"/>
  <c r="V407" i="10"/>
  <c r="M407" i="10"/>
  <c r="D407" i="10"/>
  <c r="BF406" i="10"/>
  <c r="AW406" i="10"/>
  <c r="AR406" i="10"/>
  <c r="AS406" i="10" s="1"/>
  <c r="AE406" i="10"/>
  <c r="V406" i="10"/>
  <c r="M406" i="10"/>
  <c r="D406" i="10"/>
  <c r="BF405" i="10"/>
  <c r="AW405" i="10"/>
  <c r="AX405" i="10" s="1"/>
  <c r="AR405" i="10"/>
  <c r="AS405" i="10" s="1"/>
  <c r="AE405" i="10"/>
  <c r="V405" i="10"/>
  <c r="M405" i="10"/>
  <c r="D405" i="10"/>
  <c r="BF404" i="10"/>
  <c r="AW404" i="10"/>
  <c r="AR404" i="10"/>
  <c r="AS404" i="10" s="1"/>
  <c r="AE404" i="10"/>
  <c r="V404" i="10"/>
  <c r="M404" i="10"/>
  <c r="D404" i="10"/>
  <c r="BF403" i="10"/>
  <c r="AW403" i="10"/>
  <c r="AX403" i="10" s="1"/>
  <c r="AR403" i="10"/>
  <c r="AS403" i="10" s="1"/>
  <c r="AE403" i="10"/>
  <c r="V403" i="10"/>
  <c r="M403" i="10"/>
  <c r="D403" i="10"/>
  <c r="BF402" i="10"/>
  <c r="AW402" i="10"/>
  <c r="AR402" i="10"/>
  <c r="AS402" i="10" s="1"/>
  <c r="AE402" i="10"/>
  <c r="V402" i="10"/>
  <c r="M402" i="10"/>
  <c r="D402" i="10"/>
  <c r="BF401" i="10"/>
  <c r="AW401" i="10"/>
  <c r="AX401" i="10" s="1"/>
  <c r="AR401" i="10"/>
  <c r="AS401" i="10" s="1"/>
  <c r="AE401" i="10"/>
  <c r="V401" i="10"/>
  <c r="M401" i="10"/>
  <c r="D401" i="10"/>
  <c r="BF400" i="10"/>
  <c r="AW400" i="10"/>
  <c r="AR400" i="10"/>
  <c r="AS400" i="10" s="1"/>
  <c r="AE400" i="10"/>
  <c r="V400" i="10"/>
  <c r="M400" i="10"/>
  <c r="D400" i="10"/>
  <c r="BF399" i="10"/>
  <c r="AW399" i="10"/>
  <c r="AX399" i="10" s="1"/>
  <c r="AR399" i="10"/>
  <c r="AS399" i="10" s="1"/>
  <c r="AE399" i="10"/>
  <c r="V399" i="10"/>
  <c r="M399" i="10"/>
  <c r="D399" i="10"/>
  <c r="BF398" i="10"/>
  <c r="AW398" i="10"/>
  <c r="AR398" i="10"/>
  <c r="AS398" i="10" s="1"/>
  <c r="AE398" i="10"/>
  <c r="V398" i="10"/>
  <c r="M398" i="10"/>
  <c r="D398" i="10"/>
  <c r="BF397" i="10"/>
  <c r="AW397" i="10"/>
  <c r="AX397" i="10" s="1"/>
  <c r="AR397" i="10"/>
  <c r="AS397" i="10" s="1"/>
  <c r="AE397" i="10"/>
  <c r="V397" i="10"/>
  <c r="M397" i="10"/>
  <c r="D397" i="10"/>
  <c r="BF396" i="10"/>
  <c r="AW396" i="10"/>
  <c r="AR396" i="10"/>
  <c r="AE396" i="10"/>
  <c r="V396" i="10"/>
  <c r="M396" i="10"/>
  <c r="D396" i="10"/>
  <c r="BM395" i="10"/>
  <c r="BK395" i="10"/>
  <c r="BJ395" i="10"/>
  <c r="BI395" i="10"/>
  <c r="BH395" i="10"/>
  <c r="BG395" i="10"/>
  <c r="BE395" i="10"/>
  <c r="AT395" i="10"/>
  <c r="AO395" i="10"/>
  <c r="C395" i="10"/>
  <c r="BM394" i="10"/>
  <c r="BL394" i="10"/>
  <c r="BK394" i="10"/>
  <c r="BJ394" i="10"/>
  <c r="BI394" i="10"/>
  <c r="BH394" i="10"/>
  <c r="BG394" i="10"/>
  <c r="BE394" i="10"/>
  <c r="BD394" i="10"/>
  <c r="BC394" i="10"/>
  <c r="BB394" i="10"/>
  <c r="BA394" i="10"/>
  <c r="AZ394" i="10"/>
  <c r="AV394" i="10"/>
  <c r="AU394" i="10"/>
  <c r="AT394" i="10"/>
  <c r="AQ394" i="10"/>
  <c r="AP394" i="10"/>
  <c r="AO394" i="10"/>
  <c r="AN394" i="10"/>
  <c r="AM394" i="10"/>
  <c r="AL394" i="10"/>
  <c r="AK394" i="10"/>
  <c r="AJ394" i="10"/>
  <c r="AI394" i="10"/>
  <c r="AH394" i="10"/>
  <c r="AG394" i="10"/>
  <c r="AF394" i="10"/>
  <c r="AD394" i="10"/>
  <c r="AC394" i="10"/>
  <c r="AB394" i="10"/>
  <c r="AA394" i="10"/>
  <c r="Z394" i="10"/>
  <c r="Y394" i="10"/>
  <c r="X394" i="10"/>
  <c r="W394" i="10"/>
  <c r="U394" i="10"/>
  <c r="T394" i="10"/>
  <c r="S394" i="10"/>
  <c r="R394" i="10"/>
  <c r="Q394" i="10"/>
  <c r="P394" i="10"/>
  <c r="O394" i="10"/>
  <c r="N394" i="10"/>
  <c r="L394" i="10"/>
  <c r="K394" i="10"/>
  <c r="J394" i="10"/>
  <c r="I394" i="10"/>
  <c r="H394" i="10"/>
  <c r="G394" i="10"/>
  <c r="F394" i="10"/>
  <c r="E394" i="10"/>
  <c r="C394" i="10"/>
  <c r="BM393" i="10"/>
  <c r="BL393" i="10"/>
  <c r="BK393" i="10"/>
  <c r="BJ393" i="10"/>
  <c r="BI393" i="10"/>
  <c r="BH393" i="10"/>
  <c r="BG393" i="10"/>
  <c r="BE393" i="10"/>
  <c r="BD393" i="10"/>
  <c r="BC393" i="10"/>
  <c r="BB393" i="10"/>
  <c r="BA393" i="10"/>
  <c r="AZ393" i="10"/>
  <c r="AV393" i="10"/>
  <c r="AU393" i="10"/>
  <c r="AT393" i="10"/>
  <c r="AQ393" i="10"/>
  <c r="AP393" i="10"/>
  <c r="AO393" i="10"/>
  <c r="AN393" i="10"/>
  <c r="AM393" i="10"/>
  <c r="AL393" i="10"/>
  <c r="AK393" i="10"/>
  <c r="AJ393" i="10"/>
  <c r="AI393" i="10"/>
  <c r="AH393" i="10"/>
  <c r="AG393" i="10"/>
  <c r="AF393" i="10"/>
  <c r="AD393" i="10"/>
  <c r="AC393" i="10"/>
  <c r="AB393" i="10"/>
  <c r="AA393" i="10"/>
  <c r="Z393" i="10"/>
  <c r="Y393" i="10"/>
  <c r="X393" i="10"/>
  <c r="W393" i="10"/>
  <c r="U393" i="10"/>
  <c r="T393" i="10"/>
  <c r="S393" i="10"/>
  <c r="R393" i="10"/>
  <c r="Q393" i="10"/>
  <c r="P393" i="10"/>
  <c r="O393" i="10"/>
  <c r="N393" i="10"/>
  <c r="L393" i="10"/>
  <c r="K393" i="10"/>
  <c r="J393" i="10"/>
  <c r="I393" i="10"/>
  <c r="H393" i="10"/>
  <c r="G393" i="10"/>
  <c r="F393" i="10"/>
  <c r="E393" i="10"/>
  <c r="C393" i="10"/>
  <c r="BM392" i="10"/>
  <c r="BL392" i="10"/>
  <c r="BK392" i="10"/>
  <c r="BJ392" i="10"/>
  <c r="BI392" i="10"/>
  <c r="BH392" i="10"/>
  <c r="BG392" i="10"/>
  <c r="BE392" i="10"/>
  <c r="BD392" i="10"/>
  <c r="BC392" i="10"/>
  <c r="BB392" i="10"/>
  <c r="BA392" i="10"/>
  <c r="AZ392" i="10"/>
  <c r="AV392" i="10"/>
  <c r="AU392" i="10"/>
  <c r="AT392" i="10"/>
  <c r="AQ392" i="10"/>
  <c r="AP392" i="10"/>
  <c r="AO392" i="10"/>
  <c r="AN392" i="10"/>
  <c r="AM392" i="10"/>
  <c r="AL392" i="10"/>
  <c r="AK392" i="10"/>
  <c r="AJ392" i="10"/>
  <c r="AI392" i="10"/>
  <c r="AH392" i="10"/>
  <c r="AG392" i="10"/>
  <c r="AF392" i="10"/>
  <c r="AD392" i="10"/>
  <c r="AC392" i="10"/>
  <c r="AB392" i="10"/>
  <c r="AA392" i="10"/>
  <c r="Z392" i="10"/>
  <c r="Y392" i="10"/>
  <c r="X392" i="10"/>
  <c r="W392" i="10"/>
  <c r="U392" i="10"/>
  <c r="T392" i="10"/>
  <c r="S392" i="10"/>
  <c r="R392" i="10"/>
  <c r="Q392" i="10"/>
  <c r="P392" i="10"/>
  <c r="O392" i="10"/>
  <c r="N392" i="10"/>
  <c r="L392" i="10"/>
  <c r="K392" i="10"/>
  <c r="J392" i="10"/>
  <c r="I392" i="10"/>
  <c r="H392" i="10"/>
  <c r="G392" i="10"/>
  <c r="F392" i="10"/>
  <c r="E392" i="10"/>
  <c r="C392" i="10"/>
  <c r="BF391" i="10"/>
  <c r="AX391" i="10"/>
  <c r="AW391" i="10"/>
  <c r="AR391" i="10"/>
  <c r="AS391" i="10" s="1"/>
  <c r="AE391" i="10"/>
  <c r="V391" i="10"/>
  <c r="M391" i="10"/>
  <c r="D391" i="10"/>
  <c r="BF390" i="10"/>
  <c r="AW390" i="10"/>
  <c r="AX390" i="10" s="1"/>
  <c r="AR390" i="10"/>
  <c r="AS390" i="10" s="1"/>
  <c r="AE390" i="10"/>
  <c r="V390" i="10"/>
  <c r="M390" i="10"/>
  <c r="D390" i="10"/>
  <c r="BF389" i="10"/>
  <c r="AW389" i="10"/>
  <c r="AX389" i="10" s="1"/>
  <c r="AR389" i="10"/>
  <c r="AS389" i="10" s="1"/>
  <c r="AE389" i="10"/>
  <c r="V389" i="10"/>
  <c r="M389" i="10"/>
  <c r="D389" i="10"/>
  <c r="BF388" i="10"/>
  <c r="AW388" i="10"/>
  <c r="AR388" i="10"/>
  <c r="AS388" i="10" s="1"/>
  <c r="AE388" i="10"/>
  <c r="V388" i="10"/>
  <c r="M388" i="10"/>
  <c r="D388" i="10"/>
  <c r="BF387" i="10"/>
  <c r="AW387" i="10"/>
  <c r="AX387" i="10" s="1"/>
  <c r="AR387" i="10"/>
  <c r="AS387" i="10" s="1"/>
  <c r="AE387" i="10"/>
  <c r="V387" i="10"/>
  <c r="M387" i="10"/>
  <c r="D387" i="10"/>
  <c r="BF386" i="10"/>
  <c r="AW386" i="10"/>
  <c r="AR386" i="10"/>
  <c r="AS386" i="10" s="1"/>
  <c r="AE386" i="10"/>
  <c r="V386" i="10"/>
  <c r="M386" i="10"/>
  <c r="D386" i="10"/>
  <c r="BF385" i="10"/>
  <c r="AW385" i="10"/>
  <c r="AX385" i="10" s="1"/>
  <c r="AR385" i="10"/>
  <c r="AS385" i="10" s="1"/>
  <c r="AE385" i="10"/>
  <c r="V385" i="10"/>
  <c r="M385" i="10"/>
  <c r="D385" i="10"/>
  <c r="BF384" i="10"/>
  <c r="AW384" i="10"/>
  <c r="AX384" i="10" s="1"/>
  <c r="AR384" i="10"/>
  <c r="AS384" i="10" s="1"/>
  <c r="AE384" i="10"/>
  <c r="V384" i="10"/>
  <c r="M384" i="10"/>
  <c r="D384" i="10"/>
  <c r="BF383" i="10"/>
  <c r="AW383" i="10"/>
  <c r="AX383" i="10" s="1"/>
  <c r="AR383" i="10"/>
  <c r="AS383" i="10" s="1"/>
  <c r="AE383" i="10"/>
  <c r="V383" i="10"/>
  <c r="M383" i="10"/>
  <c r="D383" i="10"/>
  <c r="BF382" i="10"/>
  <c r="AW382" i="10"/>
  <c r="AX382" i="10" s="1"/>
  <c r="AR382" i="10"/>
  <c r="AS382" i="10" s="1"/>
  <c r="AE382" i="10"/>
  <c r="V382" i="10"/>
  <c r="M382" i="10"/>
  <c r="D382" i="10"/>
  <c r="BF381" i="10"/>
  <c r="AW381" i="10"/>
  <c r="AX381" i="10" s="1"/>
  <c r="AR381" i="10"/>
  <c r="AS381" i="10" s="1"/>
  <c r="AE381" i="10"/>
  <c r="V381" i="10"/>
  <c r="M381" i="10"/>
  <c r="D381" i="10"/>
  <c r="BF380" i="10"/>
  <c r="AW380" i="10"/>
  <c r="AR380" i="10"/>
  <c r="AS380" i="10" s="1"/>
  <c r="AE380" i="10"/>
  <c r="V380" i="10"/>
  <c r="M380" i="10"/>
  <c r="D380" i="10"/>
  <c r="BF379" i="10"/>
  <c r="AW379" i="10"/>
  <c r="AX379" i="10" s="1"/>
  <c r="AR379" i="10"/>
  <c r="AS379" i="10" s="1"/>
  <c r="AE379" i="10"/>
  <c r="V379" i="10"/>
  <c r="M379" i="10"/>
  <c r="D379" i="10"/>
  <c r="BF378" i="10"/>
  <c r="AW378" i="10"/>
  <c r="AR378" i="10"/>
  <c r="AS378" i="10" s="1"/>
  <c r="AE378" i="10"/>
  <c r="V378" i="10"/>
  <c r="M378" i="10"/>
  <c r="D378" i="10"/>
  <c r="BF377" i="10"/>
  <c r="AW377" i="10"/>
  <c r="AX377" i="10" s="1"/>
  <c r="AR377" i="10"/>
  <c r="AS377" i="10" s="1"/>
  <c r="AE377" i="10"/>
  <c r="V377" i="10"/>
  <c r="M377" i="10"/>
  <c r="D377" i="10"/>
  <c r="BF376" i="10"/>
  <c r="AW376" i="10"/>
  <c r="AX376" i="10" s="1"/>
  <c r="AR376" i="10"/>
  <c r="AS376" i="10" s="1"/>
  <c r="AE376" i="10"/>
  <c r="V376" i="10"/>
  <c r="M376" i="10"/>
  <c r="D376" i="10"/>
  <c r="BF375" i="10"/>
  <c r="AW375" i="10"/>
  <c r="AX375" i="10" s="1"/>
  <c r="AR375" i="10"/>
  <c r="AS375" i="10" s="1"/>
  <c r="AE375" i="10"/>
  <c r="V375" i="10"/>
  <c r="M375" i="10"/>
  <c r="D375" i="10"/>
  <c r="BF374" i="10"/>
  <c r="AX374" i="10"/>
  <c r="AW374" i="10"/>
  <c r="AR374" i="10"/>
  <c r="AS374" i="10" s="1"/>
  <c r="AE374" i="10"/>
  <c r="V374" i="10"/>
  <c r="M374" i="10"/>
  <c r="D374" i="10"/>
  <c r="BF373" i="10"/>
  <c r="AW373" i="10"/>
  <c r="AR373" i="10"/>
  <c r="AS373" i="10" s="1"/>
  <c r="AE373" i="10"/>
  <c r="V373" i="10"/>
  <c r="M373" i="10"/>
  <c r="D373" i="10"/>
  <c r="BF372" i="10"/>
  <c r="AW372" i="10"/>
  <c r="AR372" i="10"/>
  <c r="AS372" i="10" s="1"/>
  <c r="AE372" i="10"/>
  <c r="V372" i="10"/>
  <c r="M372" i="10"/>
  <c r="D372" i="10"/>
  <c r="BF371" i="10"/>
  <c r="AW371" i="10"/>
  <c r="AX371" i="10" s="1"/>
  <c r="AR371" i="10"/>
  <c r="AS371" i="10" s="1"/>
  <c r="AE371" i="10"/>
  <c r="V371" i="10"/>
  <c r="M371" i="10"/>
  <c r="D371" i="10"/>
  <c r="BF370" i="10"/>
  <c r="AW370" i="10"/>
  <c r="AR370" i="10"/>
  <c r="AS370" i="10" s="1"/>
  <c r="AE370" i="10"/>
  <c r="V370" i="10"/>
  <c r="M370" i="10"/>
  <c r="D370" i="10"/>
  <c r="BF369" i="10"/>
  <c r="AW369" i="10"/>
  <c r="AX369" i="10" s="1"/>
  <c r="AR369" i="10"/>
  <c r="AS369" i="10" s="1"/>
  <c r="AE369" i="10"/>
  <c r="V369" i="10"/>
  <c r="M369" i="10"/>
  <c r="D369" i="10"/>
  <c r="BF368" i="10"/>
  <c r="AW368" i="10"/>
  <c r="AX368" i="10" s="1"/>
  <c r="AR368" i="10"/>
  <c r="AS368" i="10" s="1"/>
  <c r="AE368" i="10"/>
  <c r="V368" i="10"/>
  <c r="M368" i="10"/>
  <c r="D368" i="10"/>
  <c r="BF367" i="10"/>
  <c r="AW367" i="10"/>
  <c r="AX367" i="10" s="1"/>
  <c r="AR367" i="10"/>
  <c r="AS367" i="10" s="1"/>
  <c r="AE367" i="10"/>
  <c r="V367" i="10"/>
  <c r="M367" i="10"/>
  <c r="D367" i="10"/>
  <c r="BF366" i="10"/>
  <c r="AW366" i="10"/>
  <c r="AX366" i="10" s="1"/>
  <c r="AR366" i="10"/>
  <c r="AS366" i="10" s="1"/>
  <c r="AE366" i="10"/>
  <c r="V366" i="10"/>
  <c r="M366" i="10"/>
  <c r="D366" i="10"/>
  <c r="BF365" i="10"/>
  <c r="AW365" i="10"/>
  <c r="AR365" i="10"/>
  <c r="AS365" i="10" s="1"/>
  <c r="AE365" i="10"/>
  <c r="V365" i="10"/>
  <c r="M365" i="10"/>
  <c r="D365" i="10"/>
  <c r="BF364" i="10"/>
  <c r="AW364" i="10"/>
  <c r="AR364" i="10"/>
  <c r="AS364" i="10" s="1"/>
  <c r="AE364" i="10"/>
  <c r="V364" i="10"/>
  <c r="M364" i="10"/>
  <c r="D364" i="10"/>
  <c r="BF363" i="10"/>
  <c r="AW363" i="10"/>
  <c r="AX363" i="10" s="1"/>
  <c r="AR363" i="10"/>
  <c r="AS363" i="10" s="1"/>
  <c r="AE363" i="10"/>
  <c r="V363" i="10"/>
  <c r="M363" i="10"/>
  <c r="D363" i="10"/>
  <c r="BF362" i="10"/>
  <c r="AW362" i="10"/>
  <c r="AR362" i="10"/>
  <c r="AE362" i="10"/>
  <c r="V362" i="10"/>
  <c r="M362" i="10"/>
  <c r="D362" i="10"/>
  <c r="BM361" i="10"/>
  <c r="BK361" i="10"/>
  <c r="BJ361" i="10"/>
  <c r="BI361" i="10"/>
  <c r="BH361" i="10"/>
  <c r="BG361" i="10"/>
  <c r="BE361" i="10"/>
  <c r="AT361" i="10"/>
  <c r="AO361" i="10"/>
  <c r="C361" i="10"/>
  <c r="BM360" i="10"/>
  <c r="BL360" i="10"/>
  <c r="BK360" i="10"/>
  <c r="BJ360" i="10"/>
  <c r="BI360" i="10"/>
  <c r="BH360" i="10"/>
  <c r="BG360" i="10"/>
  <c r="BE360" i="10"/>
  <c r="BD360" i="10"/>
  <c r="BC360" i="10"/>
  <c r="BB360" i="10"/>
  <c r="BA360" i="10"/>
  <c r="AZ360" i="10"/>
  <c r="AV360" i="10"/>
  <c r="AU360" i="10"/>
  <c r="AT360" i="10"/>
  <c r="AQ360" i="10"/>
  <c r="AP360" i="10"/>
  <c r="AO360" i="10"/>
  <c r="AN360" i="10"/>
  <c r="AM360" i="10"/>
  <c r="AL360" i="10"/>
  <c r="AK360" i="10"/>
  <c r="AJ360" i="10"/>
  <c r="AI360" i="10"/>
  <c r="AH360" i="10"/>
  <c r="AG360" i="10"/>
  <c r="AF360" i="10"/>
  <c r="AD360" i="10"/>
  <c r="AC360" i="10"/>
  <c r="AB360" i="10"/>
  <c r="AA360" i="10"/>
  <c r="Z360" i="10"/>
  <c r="Y360" i="10"/>
  <c r="X360" i="10"/>
  <c r="W360" i="10"/>
  <c r="U360" i="10"/>
  <c r="T360" i="10"/>
  <c r="S360" i="10"/>
  <c r="R360" i="10"/>
  <c r="Q360" i="10"/>
  <c r="P360" i="10"/>
  <c r="O360" i="10"/>
  <c r="N360" i="10"/>
  <c r="L360" i="10"/>
  <c r="K360" i="10"/>
  <c r="J360" i="10"/>
  <c r="I360" i="10"/>
  <c r="H360" i="10"/>
  <c r="G360" i="10"/>
  <c r="F360" i="10"/>
  <c r="E360" i="10"/>
  <c r="C360" i="10"/>
  <c r="BM359" i="10"/>
  <c r="BL359" i="10"/>
  <c r="BK359" i="10"/>
  <c r="BJ359" i="10"/>
  <c r="BI359" i="10"/>
  <c r="BH359" i="10"/>
  <c r="BG359" i="10"/>
  <c r="BE359" i="10"/>
  <c r="BD359" i="10"/>
  <c r="BC359" i="10"/>
  <c r="BB359" i="10"/>
  <c r="BA359" i="10"/>
  <c r="AZ359" i="10"/>
  <c r="AV359" i="10"/>
  <c r="AU359" i="10"/>
  <c r="AT359" i="10"/>
  <c r="AQ359" i="10"/>
  <c r="AP359" i="10"/>
  <c r="AO359" i="10"/>
  <c r="AN359" i="10"/>
  <c r="AM359" i="10"/>
  <c r="AL359" i="10"/>
  <c r="AK359" i="10"/>
  <c r="AJ359" i="10"/>
  <c r="AI359" i="10"/>
  <c r="AH359" i="10"/>
  <c r="AG359" i="10"/>
  <c r="AF359" i="10"/>
  <c r="AD359" i="10"/>
  <c r="AC359" i="10"/>
  <c r="AB359" i="10"/>
  <c r="AA359" i="10"/>
  <c r="Z359" i="10"/>
  <c r="Y359" i="10"/>
  <c r="X359" i="10"/>
  <c r="W359" i="10"/>
  <c r="U359" i="10"/>
  <c r="T359" i="10"/>
  <c r="S359" i="10"/>
  <c r="R359" i="10"/>
  <c r="Q359" i="10"/>
  <c r="P359" i="10"/>
  <c r="O359" i="10"/>
  <c r="N359" i="10"/>
  <c r="L359" i="10"/>
  <c r="K359" i="10"/>
  <c r="J359" i="10"/>
  <c r="I359" i="10"/>
  <c r="H359" i="10"/>
  <c r="G359" i="10"/>
  <c r="F359" i="10"/>
  <c r="E359" i="10"/>
  <c r="C359" i="10"/>
  <c r="BM358" i="10"/>
  <c r="BL358" i="10"/>
  <c r="BK358" i="10"/>
  <c r="BJ358" i="10"/>
  <c r="BI358" i="10"/>
  <c r="BH358" i="10"/>
  <c r="BG358" i="10"/>
  <c r="BE358" i="10"/>
  <c r="BD358" i="10"/>
  <c r="BC358" i="10"/>
  <c r="BB358" i="10"/>
  <c r="BA358" i="10"/>
  <c r="AZ358" i="10"/>
  <c r="AV358" i="10"/>
  <c r="AU358" i="10"/>
  <c r="AT358" i="10"/>
  <c r="AQ358" i="10"/>
  <c r="AP358" i="10"/>
  <c r="AO358" i="10"/>
  <c r="AN358" i="10"/>
  <c r="AM358" i="10"/>
  <c r="AL358" i="10"/>
  <c r="AK358" i="10"/>
  <c r="AJ358" i="10"/>
  <c r="AI358" i="10"/>
  <c r="AH358" i="10"/>
  <c r="AG358" i="10"/>
  <c r="AF358" i="10"/>
  <c r="AD358" i="10"/>
  <c r="AC358" i="10"/>
  <c r="AB358" i="10"/>
  <c r="AA358" i="10"/>
  <c r="Z358" i="10"/>
  <c r="Y358" i="10"/>
  <c r="X358" i="10"/>
  <c r="W358" i="10"/>
  <c r="U358" i="10"/>
  <c r="T358" i="10"/>
  <c r="S358" i="10"/>
  <c r="R358" i="10"/>
  <c r="Q358" i="10"/>
  <c r="P358" i="10"/>
  <c r="O358" i="10"/>
  <c r="N358" i="10"/>
  <c r="L358" i="10"/>
  <c r="K358" i="10"/>
  <c r="J358" i="10"/>
  <c r="I358" i="10"/>
  <c r="H358" i="10"/>
  <c r="G358" i="10"/>
  <c r="F358" i="10"/>
  <c r="E358" i="10"/>
  <c r="C358" i="10"/>
  <c r="BF357" i="10"/>
  <c r="AW357" i="10"/>
  <c r="AX357" i="10" s="1"/>
  <c r="AR357" i="10"/>
  <c r="AS357" i="10" s="1"/>
  <c r="AE357" i="10"/>
  <c r="V357" i="10"/>
  <c r="M357" i="10"/>
  <c r="D357" i="10"/>
  <c r="BF356" i="10"/>
  <c r="AW356" i="10"/>
  <c r="AR356" i="10"/>
  <c r="AS356" i="10" s="1"/>
  <c r="AE356" i="10"/>
  <c r="V356" i="10"/>
  <c r="M356" i="10"/>
  <c r="D356" i="10"/>
  <c r="BF355" i="10"/>
  <c r="AW355" i="10"/>
  <c r="AX355" i="10" s="1"/>
  <c r="AR355" i="10"/>
  <c r="AS355" i="10" s="1"/>
  <c r="AE355" i="10"/>
  <c r="V355" i="10"/>
  <c r="M355" i="10"/>
  <c r="D355" i="10"/>
  <c r="BF354" i="10"/>
  <c r="AW354" i="10"/>
  <c r="AR354" i="10"/>
  <c r="AS354" i="10" s="1"/>
  <c r="AE354" i="10"/>
  <c r="V354" i="10"/>
  <c r="M354" i="10"/>
  <c r="D354" i="10"/>
  <c r="BF353" i="10"/>
  <c r="AW353" i="10"/>
  <c r="AX353" i="10" s="1"/>
  <c r="AR353" i="10"/>
  <c r="AS353" i="10" s="1"/>
  <c r="AE353" i="10"/>
  <c r="V353" i="10"/>
  <c r="M353" i="10"/>
  <c r="D353" i="10"/>
  <c r="BF352" i="10"/>
  <c r="AW352" i="10"/>
  <c r="AR352" i="10"/>
  <c r="AS352" i="10" s="1"/>
  <c r="AE352" i="10"/>
  <c r="V352" i="10"/>
  <c r="M352" i="10"/>
  <c r="D352" i="10"/>
  <c r="BF351" i="10"/>
  <c r="AW351" i="10"/>
  <c r="AX351" i="10" s="1"/>
  <c r="AR351" i="10"/>
  <c r="AS351" i="10" s="1"/>
  <c r="AE351" i="10"/>
  <c r="V351" i="10"/>
  <c r="M351" i="10"/>
  <c r="D351" i="10"/>
  <c r="BF350" i="10"/>
  <c r="AW350" i="10"/>
  <c r="AR350" i="10"/>
  <c r="AS350" i="10" s="1"/>
  <c r="AE350" i="10"/>
  <c r="V350" i="10"/>
  <c r="M350" i="10"/>
  <c r="D350" i="10"/>
  <c r="BF349" i="10"/>
  <c r="AW349" i="10"/>
  <c r="AX349" i="10" s="1"/>
  <c r="AR349" i="10"/>
  <c r="AS349" i="10" s="1"/>
  <c r="AE349" i="10"/>
  <c r="V349" i="10"/>
  <c r="M349" i="10"/>
  <c r="D349" i="10"/>
  <c r="BF348" i="10"/>
  <c r="AW348" i="10"/>
  <c r="AR348" i="10"/>
  <c r="AS348" i="10" s="1"/>
  <c r="AE348" i="10"/>
  <c r="V348" i="10"/>
  <c r="M348" i="10"/>
  <c r="D348" i="10"/>
  <c r="BF347" i="10"/>
  <c r="AW347" i="10"/>
  <c r="AX347" i="10" s="1"/>
  <c r="AR347" i="10"/>
  <c r="AS347" i="10" s="1"/>
  <c r="AE347" i="10"/>
  <c r="V347" i="10"/>
  <c r="M347" i="10"/>
  <c r="D347" i="10"/>
  <c r="BF346" i="10"/>
  <c r="AW346" i="10"/>
  <c r="AR346" i="10"/>
  <c r="AS346" i="10" s="1"/>
  <c r="AE346" i="10"/>
  <c r="V346" i="10"/>
  <c r="M346" i="10"/>
  <c r="D346" i="10"/>
  <c r="BF345" i="10"/>
  <c r="AW345" i="10"/>
  <c r="AX345" i="10" s="1"/>
  <c r="AR345" i="10"/>
  <c r="AS345" i="10" s="1"/>
  <c r="AE345" i="10"/>
  <c r="V345" i="10"/>
  <c r="M345" i="10"/>
  <c r="D345" i="10"/>
  <c r="BF344" i="10"/>
  <c r="AW344" i="10"/>
  <c r="AR344" i="10"/>
  <c r="AS344" i="10" s="1"/>
  <c r="AE344" i="10"/>
  <c r="V344" i="10"/>
  <c r="M344" i="10"/>
  <c r="D344" i="10"/>
  <c r="BF343" i="10"/>
  <c r="AW343" i="10"/>
  <c r="AX343" i="10" s="1"/>
  <c r="AR343" i="10"/>
  <c r="AS343" i="10" s="1"/>
  <c r="AE343" i="10"/>
  <c r="V343" i="10"/>
  <c r="M343" i="10"/>
  <c r="D343" i="10"/>
  <c r="BF342" i="10"/>
  <c r="AW342" i="10"/>
  <c r="AR342" i="10"/>
  <c r="AS342" i="10" s="1"/>
  <c r="AE342" i="10"/>
  <c r="V342" i="10"/>
  <c r="M342" i="10"/>
  <c r="D342" i="10"/>
  <c r="BF341" i="10"/>
  <c r="AW341" i="10"/>
  <c r="AX341" i="10" s="1"/>
  <c r="AR341" i="10"/>
  <c r="AS341" i="10" s="1"/>
  <c r="AE341" i="10"/>
  <c r="V341" i="10"/>
  <c r="M341" i="10"/>
  <c r="D341" i="10"/>
  <c r="BF340" i="10"/>
  <c r="AW340" i="10"/>
  <c r="AR340" i="10"/>
  <c r="AS340" i="10" s="1"/>
  <c r="AE340" i="10"/>
  <c r="V340" i="10"/>
  <c r="M340" i="10"/>
  <c r="D340" i="10"/>
  <c r="BF339" i="10"/>
  <c r="AW339" i="10"/>
  <c r="AX339" i="10" s="1"/>
  <c r="AR339" i="10"/>
  <c r="AS339" i="10" s="1"/>
  <c r="AE339" i="10"/>
  <c r="V339" i="10"/>
  <c r="M339" i="10"/>
  <c r="D339" i="10"/>
  <c r="BF338" i="10"/>
  <c r="AW338" i="10"/>
  <c r="AR338" i="10"/>
  <c r="AS338" i="10" s="1"/>
  <c r="AE338" i="10"/>
  <c r="V338" i="10"/>
  <c r="M338" i="10"/>
  <c r="D338" i="10"/>
  <c r="BF337" i="10"/>
  <c r="AW337" i="10"/>
  <c r="AX337" i="10" s="1"/>
  <c r="AR337" i="10"/>
  <c r="AS337" i="10" s="1"/>
  <c r="AE337" i="10"/>
  <c r="V337" i="10"/>
  <c r="M337" i="10"/>
  <c r="D337" i="10"/>
  <c r="BF336" i="10"/>
  <c r="AW336" i="10"/>
  <c r="AR336" i="10"/>
  <c r="AE336" i="10"/>
  <c r="V336" i="10"/>
  <c r="M336" i="10"/>
  <c r="D336" i="10"/>
  <c r="BF335" i="10"/>
  <c r="AW335" i="10"/>
  <c r="AR335" i="10"/>
  <c r="AS335" i="10" s="1"/>
  <c r="AE335" i="10"/>
  <c r="V335" i="10"/>
  <c r="M335" i="10"/>
  <c r="D335" i="10"/>
  <c r="BF334" i="10"/>
  <c r="AW334" i="10"/>
  <c r="AR334" i="10"/>
  <c r="AS334" i="10" s="1"/>
  <c r="AE334" i="10"/>
  <c r="V334" i="10"/>
  <c r="M334" i="10"/>
  <c r="D334" i="10"/>
  <c r="BF333" i="10"/>
  <c r="AW333" i="10"/>
  <c r="AX333" i="10" s="1"/>
  <c r="AR333" i="10"/>
  <c r="AS333" i="10" s="1"/>
  <c r="AE333" i="10"/>
  <c r="V333" i="10"/>
  <c r="M333" i="10"/>
  <c r="D333" i="10"/>
  <c r="BF332" i="10"/>
  <c r="AW332" i="10"/>
  <c r="AR332" i="10"/>
  <c r="AS332" i="10" s="1"/>
  <c r="AE332" i="10"/>
  <c r="V332" i="10"/>
  <c r="M332" i="10"/>
  <c r="D332" i="10"/>
  <c r="BF331" i="10"/>
  <c r="AW331" i="10"/>
  <c r="AX331" i="10" s="1"/>
  <c r="AR331" i="10"/>
  <c r="AS331" i="10" s="1"/>
  <c r="AE331" i="10"/>
  <c r="V331" i="10"/>
  <c r="M331" i="10"/>
  <c r="D331" i="10"/>
  <c r="BF330" i="10"/>
  <c r="AW330" i="10"/>
  <c r="AR330" i="10"/>
  <c r="AS330" i="10" s="1"/>
  <c r="AE330" i="10"/>
  <c r="V330" i="10"/>
  <c r="M330" i="10"/>
  <c r="D330" i="10"/>
  <c r="BF329" i="10"/>
  <c r="AW329" i="10"/>
  <c r="AX329" i="10" s="1"/>
  <c r="AR329" i="10"/>
  <c r="AS329" i="10" s="1"/>
  <c r="AE329" i="10"/>
  <c r="V329" i="10"/>
  <c r="M329" i="10"/>
  <c r="D329" i="10"/>
  <c r="BF328" i="10"/>
  <c r="AW328" i="10"/>
  <c r="AR328" i="10"/>
  <c r="AS328" i="10" s="1"/>
  <c r="AE328" i="10"/>
  <c r="V328" i="10"/>
  <c r="M328" i="10"/>
  <c r="D328" i="10"/>
  <c r="BF327" i="10"/>
  <c r="AW327" i="10"/>
  <c r="AR327" i="10"/>
  <c r="AS327" i="10" s="1"/>
  <c r="AE327" i="10"/>
  <c r="V327" i="10"/>
  <c r="M327" i="10"/>
  <c r="D327" i="10"/>
  <c r="BM326" i="10"/>
  <c r="BK326" i="10"/>
  <c r="BJ326" i="10"/>
  <c r="BI326" i="10"/>
  <c r="BH326" i="10"/>
  <c r="BG326" i="10"/>
  <c r="BE326" i="10"/>
  <c r="AT326" i="10"/>
  <c r="AO326" i="10"/>
  <c r="C326" i="10"/>
  <c r="BM325" i="10"/>
  <c r="BL325" i="10"/>
  <c r="BK325" i="10"/>
  <c r="BJ325" i="10"/>
  <c r="BI325" i="10"/>
  <c r="BH325" i="10"/>
  <c r="BG325" i="10"/>
  <c r="BE325" i="10"/>
  <c r="BD325" i="10"/>
  <c r="BC325" i="10"/>
  <c r="BB325" i="10"/>
  <c r="BA325" i="10"/>
  <c r="AZ325" i="10"/>
  <c r="AV325" i="10"/>
  <c r="AU325" i="10"/>
  <c r="AT325" i="10"/>
  <c r="AQ325" i="10"/>
  <c r="AP325" i="10"/>
  <c r="AO325" i="10"/>
  <c r="AN325" i="10"/>
  <c r="AM325" i="10"/>
  <c r="AL325" i="10"/>
  <c r="AK325" i="10"/>
  <c r="AJ325" i="10"/>
  <c r="AI325" i="10"/>
  <c r="AH325" i="10"/>
  <c r="AG325" i="10"/>
  <c r="AF325" i="10"/>
  <c r="AD325" i="10"/>
  <c r="AC325" i="10"/>
  <c r="AB325" i="10"/>
  <c r="AA325" i="10"/>
  <c r="Z325" i="10"/>
  <c r="Y325" i="10"/>
  <c r="X325" i="10"/>
  <c r="W325" i="10"/>
  <c r="U325" i="10"/>
  <c r="T325" i="10"/>
  <c r="S325" i="10"/>
  <c r="R325" i="10"/>
  <c r="Q325" i="10"/>
  <c r="P325" i="10"/>
  <c r="O325" i="10"/>
  <c r="N325" i="10"/>
  <c r="L325" i="10"/>
  <c r="K325" i="10"/>
  <c r="J325" i="10"/>
  <c r="I325" i="10"/>
  <c r="H325" i="10"/>
  <c r="G325" i="10"/>
  <c r="F325" i="10"/>
  <c r="E325" i="10"/>
  <c r="C325" i="10"/>
  <c r="BM324" i="10"/>
  <c r="BL324" i="10"/>
  <c r="BK324" i="10"/>
  <c r="BJ324" i="10"/>
  <c r="BI324" i="10"/>
  <c r="BH324" i="10"/>
  <c r="BG324" i="10"/>
  <c r="BE324" i="10"/>
  <c r="BD324" i="10"/>
  <c r="BC324" i="10"/>
  <c r="BB324" i="10"/>
  <c r="BA324" i="10"/>
  <c r="AZ324" i="10"/>
  <c r="AV324" i="10"/>
  <c r="AU324" i="10"/>
  <c r="AT324" i="10"/>
  <c r="AQ324" i="10"/>
  <c r="AP324" i="10"/>
  <c r="AO324" i="10"/>
  <c r="AN324" i="10"/>
  <c r="AM324" i="10"/>
  <c r="AL324" i="10"/>
  <c r="AK324" i="10"/>
  <c r="AJ324" i="10"/>
  <c r="AI324" i="10"/>
  <c r="AH324" i="10"/>
  <c r="AG324" i="10"/>
  <c r="AF324" i="10"/>
  <c r="AD324" i="10"/>
  <c r="AC324" i="10"/>
  <c r="AB324" i="10"/>
  <c r="AA324" i="10"/>
  <c r="Z324" i="10"/>
  <c r="Y324" i="10"/>
  <c r="X324" i="10"/>
  <c r="W324" i="10"/>
  <c r="U324" i="10"/>
  <c r="T324" i="10"/>
  <c r="S324" i="10"/>
  <c r="R324" i="10"/>
  <c r="Q324" i="10"/>
  <c r="P324" i="10"/>
  <c r="O324" i="10"/>
  <c r="N324" i="10"/>
  <c r="L324" i="10"/>
  <c r="K324" i="10"/>
  <c r="J324" i="10"/>
  <c r="I324" i="10"/>
  <c r="H324" i="10"/>
  <c r="G324" i="10"/>
  <c r="F324" i="10"/>
  <c r="E324" i="10"/>
  <c r="C324" i="10"/>
  <c r="BM323" i="10"/>
  <c r="BL323" i="10"/>
  <c r="BK323" i="10"/>
  <c r="BJ323" i="10"/>
  <c r="BI323" i="10"/>
  <c r="BH323" i="10"/>
  <c r="BG323" i="10"/>
  <c r="BE323" i="10"/>
  <c r="BD323" i="10"/>
  <c r="BC323" i="10"/>
  <c r="BB323" i="10"/>
  <c r="BA323" i="10"/>
  <c r="AZ323" i="10"/>
  <c r="AV323" i="10"/>
  <c r="AU323" i="10"/>
  <c r="AT323" i="10"/>
  <c r="AQ323" i="10"/>
  <c r="AP323" i="10"/>
  <c r="AO323" i="10"/>
  <c r="AN323" i="10"/>
  <c r="AM323" i="10"/>
  <c r="AL323" i="10"/>
  <c r="AK323" i="10"/>
  <c r="AJ323" i="10"/>
  <c r="AI323" i="10"/>
  <c r="AH323" i="10"/>
  <c r="AG323" i="10"/>
  <c r="AF323" i="10"/>
  <c r="AD323" i="10"/>
  <c r="AC323" i="10"/>
  <c r="AB323" i="10"/>
  <c r="AA323" i="10"/>
  <c r="Z323" i="10"/>
  <c r="Y323" i="10"/>
  <c r="X323" i="10"/>
  <c r="W323" i="10"/>
  <c r="U323" i="10"/>
  <c r="T323" i="10"/>
  <c r="S323" i="10"/>
  <c r="R323" i="10"/>
  <c r="Q323" i="10"/>
  <c r="P323" i="10"/>
  <c r="O323" i="10"/>
  <c r="N323" i="10"/>
  <c r="L323" i="10"/>
  <c r="K323" i="10"/>
  <c r="J323" i="10"/>
  <c r="I323" i="10"/>
  <c r="H323" i="10"/>
  <c r="G323" i="10"/>
  <c r="F323" i="10"/>
  <c r="E323" i="10"/>
  <c r="C323" i="10"/>
  <c r="BF322" i="10"/>
  <c r="AW322" i="10"/>
  <c r="AX322" i="10" s="1"/>
  <c r="AR322" i="10"/>
  <c r="AS322" i="10" s="1"/>
  <c r="AE322" i="10"/>
  <c r="V322" i="10"/>
  <c r="M322" i="10"/>
  <c r="D322" i="10"/>
  <c r="BF321" i="10"/>
  <c r="AW321" i="10"/>
  <c r="AX321" i="10" s="1"/>
  <c r="AR321" i="10"/>
  <c r="AS321" i="10" s="1"/>
  <c r="AE321" i="10"/>
  <c r="V321" i="10"/>
  <c r="M321" i="10"/>
  <c r="D321" i="10"/>
  <c r="BF320" i="10"/>
  <c r="AW320" i="10"/>
  <c r="AX320" i="10" s="1"/>
  <c r="AR320" i="10"/>
  <c r="AS320" i="10" s="1"/>
  <c r="AE320" i="10"/>
  <c r="V320" i="10"/>
  <c r="M320" i="10"/>
  <c r="D320" i="10"/>
  <c r="BF319" i="10"/>
  <c r="AW319" i="10"/>
  <c r="AX319" i="10" s="1"/>
  <c r="AR319" i="10"/>
  <c r="AS319" i="10" s="1"/>
  <c r="AE319" i="10"/>
  <c r="V319" i="10"/>
  <c r="M319" i="10"/>
  <c r="D319" i="10"/>
  <c r="BF318" i="10"/>
  <c r="AW318" i="10"/>
  <c r="AX318" i="10" s="1"/>
  <c r="AR318" i="10"/>
  <c r="AS318" i="10" s="1"/>
  <c r="AE318" i="10"/>
  <c r="V318" i="10"/>
  <c r="M318" i="10"/>
  <c r="D318" i="10"/>
  <c r="BF317" i="10"/>
  <c r="AW317" i="10"/>
  <c r="AX317" i="10" s="1"/>
  <c r="AR317" i="10"/>
  <c r="AS317" i="10" s="1"/>
  <c r="AE317" i="10"/>
  <c r="V317" i="10"/>
  <c r="M317" i="10"/>
  <c r="D317" i="10"/>
  <c r="BF316" i="10"/>
  <c r="AW316" i="10"/>
  <c r="AR316" i="10"/>
  <c r="AS316" i="10" s="1"/>
  <c r="AE316" i="10"/>
  <c r="V316" i="10"/>
  <c r="M316" i="10"/>
  <c r="D316" i="10"/>
  <c r="BF315" i="10"/>
  <c r="AW315" i="10"/>
  <c r="AX315" i="10" s="1"/>
  <c r="AR315" i="10"/>
  <c r="AS315" i="10" s="1"/>
  <c r="AE315" i="10"/>
  <c r="V315" i="10"/>
  <c r="M315" i="10"/>
  <c r="D315" i="10"/>
  <c r="BF314" i="10"/>
  <c r="AW314" i="10"/>
  <c r="AR314" i="10"/>
  <c r="AS314" i="10" s="1"/>
  <c r="AE314" i="10"/>
  <c r="V314" i="10"/>
  <c r="M314" i="10"/>
  <c r="D314" i="10"/>
  <c r="BF313" i="10"/>
  <c r="AX313" i="10"/>
  <c r="AW313" i="10"/>
  <c r="AR313" i="10"/>
  <c r="AS313" i="10" s="1"/>
  <c r="AE313" i="10"/>
  <c r="V313" i="10"/>
  <c r="M313" i="10"/>
  <c r="D313" i="10"/>
  <c r="BF312" i="10"/>
  <c r="AW312" i="10"/>
  <c r="AX312" i="10" s="1"/>
  <c r="AR312" i="10"/>
  <c r="AS312" i="10" s="1"/>
  <c r="AE312" i="10"/>
  <c r="V312" i="10"/>
  <c r="M312" i="10"/>
  <c r="D312" i="10"/>
  <c r="BF311" i="10"/>
  <c r="AW311" i="10"/>
  <c r="AR311" i="10"/>
  <c r="AS311" i="10" s="1"/>
  <c r="AE311" i="10"/>
  <c r="V311" i="10"/>
  <c r="M311" i="10"/>
  <c r="D311" i="10"/>
  <c r="BF310" i="10"/>
  <c r="AW310" i="10"/>
  <c r="AX310" i="10" s="1"/>
  <c r="AR310" i="10"/>
  <c r="AS310" i="10" s="1"/>
  <c r="AE310" i="10"/>
  <c r="V310" i="10"/>
  <c r="M310" i="10"/>
  <c r="D310" i="10"/>
  <c r="BF309" i="10"/>
  <c r="AW309" i="10"/>
  <c r="AX309" i="10" s="1"/>
  <c r="AR309" i="10"/>
  <c r="AS309" i="10" s="1"/>
  <c r="AE309" i="10"/>
  <c r="V309" i="10"/>
  <c r="M309" i="10"/>
  <c r="D309" i="10"/>
  <c r="BF308" i="10"/>
  <c r="AW308" i="10"/>
  <c r="AX308" i="10" s="1"/>
  <c r="AR308" i="10"/>
  <c r="AS308" i="10" s="1"/>
  <c r="AE308" i="10"/>
  <c r="V308" i="10"/>
  <c r="M308" i="10"/>
  <c r="D308" i="10"/>
  <c r="BF307" i="10"/>
  <c r="AW307" i="10"/>
  <c r="AX307" i="10" s="1"/>
  <c r="AR307" i="10"/>
  <c r="AS307" i="10" s="1"/>
  <c r="AE307" i="10"/>
  <c r="V307" i="10"/>
  <c r="M307" i="10"/>
  <c r="D307" i="10"/>
  <c r="BF306" i="10"/>
  <c r="AW306" i="10"/>
  <c r="AR306" i="10"/>
  <c r="AS306" i="10" s="1"/>
  <c r="AE306" i="10"/>
  <c r="V306" i="10"/>
  <c r="M306" i="10"/>
  <c r="D306" i="10"/>
  <c r="BF305" i="10"/>
  <c r="AW305" i="10"/>
  <c r="AX305" i="10" s="1"/>
  <c r="AR305" i="10"/>
  <c r="AS305" i="10" s="1"/>
  <c r="AE305" i="10"/>
  <c r="V305" i="10"/>
  <c r="M305" i="10"/>
  <c r="D305" i="10"/>
  <c r="BF304" i="10"/>
  <c r="AW304" i="10"/>
  <c r="AR304" i="10"/>
  <c r="AS304" i="10" s="1"/>
  <c r="AE304" i="10"/>
  <c r="V304" i="10"/>
  <c r="M304" i="10"/>
  <c r="D304" i="10"/>
  <c r="BF303" i="10"/>
  <c r="AW303" i="10"/>
  <c r="AX303" i="10" s="1"/>
  <c r="AR303" i="10"/>
  <c r="AS303" i="10" s="1"/>
  <c r="AE303" i="10"/>
  <c r="V303" i="10"/>
  <c r="M303" i="10"/>
  <c r="D303" i="10"/>
  <c r="BF302" i="10"/>
  <c r="AW302" i="10"/>
  <c r="AR302" i="10"/>
  <c r="AS302" i="10" s="1"/>
  <c r="AE302" i="10"/>
  <c r="V302" i="10"/>
  <c r="M302" i="10"/>
  <c r="D302" i="10"/>
  <c r="BF301" i="10"/>
  <c r="AW301" i="10"/>
  <c r="AX301" i="10" s="1"/>
  <c r="AR301" i="10"/>
  <c r="AS301" i="10" s="1"/>
  <c r="AE301" i="10"/>
  <c r="V301" i="10"/>
  <c r="M301" i="10"/>
  <c r="D301" i="10"/>
  <c r="BF300" i="10"/>
  <c r="AW300" i="10"/>
  <c r="AR300" i="10"/>
  <c r="AS300" i="10" s="1"/>
  <c r="AE300" i="10"/>
  <c r="V300" i="10"/>
  <c r="M300" i="10"/>
  <c r="D300" i="10"/>
  <c r="BF299" i="10"/>
  <c r="AW299" i="10"/>
  <c r="AX299" i="10" s="1"/>
  <c r="AR299" i="10"/>
  <c r="AS299" i="10" s="1"/>
  <c r="AE299" i="10"/>
  <c r="V299" i="10"/>
  <c r="M299" i="10"/>
  <c r="D299" i="10"/>
  <c r="BF298" i="10"/>
  <c r="AW298" i="10"/>
  <c r="AR298" i="10"/>
  <c r="AS298" i="10" s="1"/>
  <c r="AE298" i="10"/>
  <c r="V298" i="10"/>
  <c r="M298" i="10"/>
  <c r="D298" i="10"/>
  <c r="BF297" i="10"/>
  <c r="AW297" i="10"/>
  <c r="AX297" i="10" s="1"/>
  <c r="AR297" i="10"/>
  <c r="AS297" i="10" s="1"/>
  <c r="AE297" i="10"/>
  <c r="V297" i="10"/>
  <c r="M297" i="10"/>
  <c r="D297" i="10"/>
  <c r="BF296" i="10"/>
  <c r="AW296" i="10"/>
  <c r="AR296" i="10"/>
  <c r="AS296" i="10" s="1"/>
  <c r="AE296" i="10"/>
  <c r="V296" i="10"/>
  <c r="M296" i="10"/>
  <c r="D296" i="10"/>
  <c r="BF295" i="10"/>
  <c r="AW295" i="10"/>
  <c r="AX295" i="10" s="1"/>
  <c r="AR295" i="10"/>
  <c r="AS295" i="10" s="1"/>
  <c r="AE295" i="10"/>
  <c r="V295" i="10"/>
  <c r="M295" i="10"/>
  <c r="D295" i="10"/>
  <c r="BF294" i="10"/>
  <c r="AW294" i="10"/>
  <c r="AR294" i="10"/>
  <c r="AS294" i="10" s="1"/>
  <c r="AE294" i="10"/>
  <c r="V294" i="10"/>
  <c r="M294" i="10"/>
  <c r="D294" i="10"/>
  <c r="BF293" i="10"/>
  <c r="AW293" i="10"/>
  <c r="AR293" i="10"/>
  <c r="AS293" i="10" s="1"/>
  <c r="AE293" i="10"/>
  <c r="V293" i="10"/>
  <c r="M293" i="10"/>
  <c r="D293" i="10"/>
  <c r="BM292" i="10"/>
  <c r="BK292" i="10"/>
  <c r="BJ292" i="10"/>
  <c r="BI292" i="10"/>
  <c r="BH292" i="10"/>
  <c r="BG292" i="10"/>
  <c r="BE292" i="10"/>
  <c r="AT292" i="10"/>
  <c r="AO292" i="10"/>
  <c r="C292" i="10"/>
  <c r="BM291" i="10"/>
  <c r="BL291" i="10"/>
  <c r="BK291" i="10"/>
  <c r="BJ291" i="10"/>
  <c r="BI291" i="10"/>
  <c r="BH291" i="10"/>
  <c r="BG291" i="10"/>
  <c r="BE291" i="10"/>
  <c r="BD291" i="10"/>
  <c r="BC291" i="10"/>
  <c r="BB291" i="10"/>
  <c r="BA291" i="10"/>
  <c r="AZ291" i="10"/>
  <c r="AV291" i="10"/>
  <c r="AU291" i="10"/>
  <c r="AT291" i="10"/>
  <c r="AQ291" i="10"/>
  <c r="AP291" i="10"/>
  <c r="AO291" i="10"/>
  <c r="AN291" i="10"/>
  <c r="AM291" i="10"/>
  <c r="AL291" i="10"/>
  <c r="AK291" i="10"/>
  <c r="AJ291" i="10"/>
  <c r="AI291" i="10"/>
  <c r="AH291" i="10"/>
  <c r="AG291" i="10"/>
  <c r="AF291" i="10"/>
  <c r="AD291" i="10"/>
  <c r="AC291" i="10"/>
  <c r="AB291" i="10"/>
  <c r="AA291" i="10"/>
  <c r="Z291" i="10"/>
  <c r="Y291" i="10"/>
  <c r="X291" i="10"/>
  <c r="W291" i="10"/>
  <c r="U291" i="10"/>
  <c r="T291" i="10"/>
  <c r="S291" i="10"/>
  <c r="R291" i="10"/>
  <c r="Q291" i="10"/>
  <c r="P291" i="10"/>
  <c r="O291" i="10"/>
  <c r="N291" i="10"/>
  <c r="L291" i="10"/>
  <c r="K291" i="10"/>
  <c r="J291" i="10"/>
  <c r="I291" i="10"/>
  <c r="H291" i="10"/>
  <c r="G291" i="10"/>
  <c r="F291" i="10"/>
  <c r="E291" i="10"/>
  <c r="C291" i="10"/>
  <c r="BM290" i="10"/>
  <c r="BL290" i="10"/>
  <c r="BK290" i="10"/>
  <c r="BJ290" i="10"/>
  <c r="BI290" i="10"/>
  <c r="BH290" i="10"/>
  <c r="BG290" i="10"/>
  <c r="BE290" i="10"/>
  <c r="BD290" i="10"/>
  <c r="BC290" i="10"/>
  <c r="BB290" i="10"/>
  <c r="BA290" i="10"/>
  <c r="AZ290" i="10"/>
  <c r="AV290" i="10"/>
  <c r="AU290" i="10"/>
  <c r="AT290" i="10"/>
  <c r="AQ290" i="10"/>
  <c r="AP290" i="10"/>
  <c r="AO290" i="10"/>
  <c r="AN290" i="10"/>
  <c r="AM290" i="10"/>
  <c r="AL290" i="10"/>
  <c r="AK290" i="10"/>
  <c r="AJ290" i="10"/>
  <c r="AI290" i="10"/>
  <c r="AH290" i="10"/>
  <c r="AG290" i="10"/>
  <c r="AF290" i="10"/>
  <c r="AD290" i="10"/>
  <c r="AC290" i="10"/>
  <c r="AB290" i="10"/>
  <c r="AA290" i="10"/>
  <c r="Z290" i="10"/>
  <c r="Y290" i="10"/>
  <c r="X290" i="10"/>
  <c r="W290" i="10"/>
  <c r="U290" i="10"/>
  <c r="T290" i="10"/>
  <c r="S290" i="10"/>
  <c r="R290" i="10"/>
  <c r="Q290" i="10"/>
  <c r="P290" i="10"/>
  <c r="O290" i="10"/>
  <c r="N290" i="10"/>
  <c r="L290" i="10"/>
  <c r="K290" i="10"/>
  <c r="J290" i="10"/>
  <c r="I290" i="10"/>
  <c r="H290" i="10"/>
  <c r="G290" i="10"/>
  <c r="F290" i="10"/>
  <c r="E290" i="10"/>
  <c r="C290" i="10"/>
  <c r="BM289" i="10"/>
  <c r="BL289" i="10"/>
  <c r="BK289" i="10"/>
  <c r="BJ289" i="10"/>
  <c r="BI289" i="10"/>
  <c r="BH289" i="10"/>
  <c r="BG289" i="10"/>
  <c r="BE289" i="10"/>
  <c r="BD289" i="10"/>
  <c r="BC289" i="10"/>
  <c r="BB289" i="10"/>
  <c r="BA289" i="10"/>
  <c r="AZ289" i="10"/>
  <c r="AV289" i="10"/>
  <c r="AU289" i="10"/>
  <c r="AT289" i="10"/>
  <c r="AQ289" i="10"/>
  <c r="AP289" i="10"/>
  <c r="AO289" i="10"/>
  <c r="AN289" i="10"/>
  <c r="AM289" i="10"/>
  <c r="AL289" i="10"/>
  <c r="AK289" i="10"/>
  <c r="AJ289" i="10"/>
  <c r="AI289" i="10"/>
  <c r="AH289" i="10"/>
  <c r="AG289" i="10"/>
  <c r="AF289" i="10"/>
  <c r="AD289" i="10"/>
  <c r="AC289" i="10"/>
  <c r="AB289" i="10"/>
  <c r="AA289" i="10"/>
  <c r="Z289" i="10"/>
  <c r="Y289" i="10"/>
  <c r="X289" i="10"/>
  <c r="W289" i="10"/>
  <c r="U289" i="10"/>
  <c r="T289" i="10"/>
  <c r="S289" i="10"/>
  <c r="R289" i="10"/>
  <c r="Q289" i="10"/>
  <c r="P289" i="10"/>
  <c r="O289" i="10"/>
  <c r="N289" i="10"/>
  <c r="L289" i="10"/>
  <c r="K289" i="10"/>
  <c r="J289" i="10"/>
  <c r="I289" i="10"/>
  <c r="H289" i="10"/>
  <c r="G289" i="10"/>
  <c r="F289" i="10"/>
  <c r="E289" i="10"/>
  <c r="C289" i="10"/>
  <c r="BF288" i="10"/>
  <c r="AW288" i="10"/>
  <c r="AR288" i="10"/>
  <c r="AS288" i="10" s="1"/>
  <c r="AE288" i="10"/>
  <c r="V288" i="10"/>
  <c r="M288" i="10"/>
  <c r="D288" i="10"/>
  <c r="BF287" i="10"/>
  <c r="AW287" i="10"/>
  <c r="AX287" i="10" s="1"/>
  <c r="AR287" i="10"/>
  <c r="AS287" i="10" s="1"/>
  <c r="AE287" i="10"/>
  <c r="V287" i="10"/>
  <c r="M287" i="10"/>
  <c r="D287" i="10"/>
  <c r="BF286" i="10"/>
  <c r="AW286" i="10"/>
  <c r="AX286" i="10" s="1"/>
  <c r="AR286" i="10"/>
  <c r="AS286" i="10" s="1"/>
  <c r="AE286" i="10"/>
  <c r="V286" i="10"/>
  <c r="M286" i="10"/>
  <c r="D286" i="10"/>
  <c r="BF285" i="10"/>
  <c r="AW285" i="10"/>
  <c r="AX285" i="10" s="1"/>
  <c r="AR285" i="10"/>
  <c r="AS285" i="10" s="1"/>
  <c r="AE285" i="10"/>
  <c r="V285" i="10"/>
  <c r="M285" i="10"/>
  <c r="D285" i="10"/>
  <c r="BF284" i="10"/>
  <c r="AW284" i="10"/>
  <c r="AX284" i="10" s="1"/>
  <c r="AR284" i="10"/>
  <c r="AS284" i="10" s="1"/>
  <c r="AE284" i="10"/>
  <c r="V284" i="10"/>
  <c r="M284" i="10"/>
  <c r="D284" i="10"/>
  <c r="BF283" i="10"/>
  <c r="AW283" i="10"/>
  <c r="AX283" i="10" s="1"/>
  <c r="AR283" i="10"/>
  <c r="AS283" i="10" s="1"/>
  <c r="AE283" i="10"/>
  <c r="V283" i="10"/>
  <c r="M283" i="10"/>
  <c r="D283" i="10"/>
  <c r="BF282" i="10"/>
  <c r="AW282" i="10"/>
  <c r="AR282" i="10"/>
  <c r="AS282" i="10" s="1"/>
  <c r="AE282" i="10"/>
  <c r="V282" i="10"/>
  <c r="M282" i="10"/>
  <c r="D282" i="10"/>
  <c r="BF281" i="10"/>
  <c r="AX281" i="10"/>
  <c r="AW281" i="10"/>
  <c r="AR281" i="10"/>
  <c r="AS281" i="10" s="1"/>
  <c r="AE281" i="10"/>
  <c r="V281" i="10"/>
  <c r="M281" i="10"/>
  <c r="D281" i="10"/>
  <c r="BF280" i="10"/>
  <c r="AW280" i="10"/>
  <c r="AR280" i="10"/>
  <c r="AS280" i="10" s="1"/>
  <c r="AE280" i="10"/>
  <c r="V280" i="10"/>
  <c r="M280" i="10"/>
  <c r="D280" i="10"/>
  <c r="BF279" i="10"/>
  <c r="AW279" i="10"/>
  <c r="AX279" i="10" s="1"/>
  <c r="AR279" i="10"/>
  <c r="AS279" i="10" s="1"/>
  <c r="AE279" i="10"/>
  <c r="V279" i="10"/>
  <c r="M279" i="10"/>
  <c r="D279" i="10"/>
  <c r="BF278" i="10"/>
  <c r="AW278" i="10"/>
  <c r="AX278" i="10" s="1"/>
  <c r="AR278" i="10"/>
  <c r="AS278" i="10" s="1"/>
  <c r="AE278" i="10"/>
  <c r="V278" i="10"/>
  <c r="M278" i="10"/>
  <c r="D278" i="10"/>
  <c r="BF277" i="10"/>
  <c r="AW277" i="10"/>
  <c r="AR277" i="10"/>
  <c r="AS277" i="10" s="1"/>
  <c r="AE277" i="10"/>
  <c r="V277" i="10"/>
  <c r="M277" i="10"/>
  <c r="D277" i="10"/>
  <c r="BF276" i="10"/>
  <c r="AW276" i="10"/>
  <c r="AR276" i="10"/>
  <c r="AS276" i="10" s="1"/>
  <c r="AE276" i="10"/>
  <c r="V276" i="10"/>
  <c r="M276" i="10"/>
  <c r="D276" i="10"/>
  <c r="BF275" i="10"/>
  <c r="AW275" i="10"/>
  <c r="AX275" i="10" s="1"/>
  <c r="AR275" i="10"/>
  <c r="AS275" i="10" s="1"/>
  <c r="AE275" i="10"/>
  <c r="V275" i="10"/>
  <c r="M275" i="10"/>
  <c r="D275" i="10"/>
  <c r="BF274" i="10"/>
  <c r="AW274" i="10"/>
  <c r="AR274" i="10"/>
  <c r="AS274" i="10" s="1"/>
  <c r="AE274" i="10"/>
  <c r="V274" i="10"/>
  <c r="M274" i="10"/>
  <c r="D274" i="10"/>
  <c r="BF273" i="10"/>
  <c r="AW273" i="10"/>
  <c r="AX273" i="10" s="1"/>
  <c r="AR273" i="10"/>
  <c r="AS273" i="10" s="1"/>
  <c r="AE273" i="10"/>
  <c r="V273" i="10"/>
  <c r="M273" i="10"/>
  <c r="D273" i="10"/>
  <c r="BF272" i="10"/>
  <c r="AW272" i="10"/>
  <c r="AR272" i="10"/>
  <c r="AS272" i="10" s="1"/>
  <c r="AE272" i="10"/>
  <c r="V272" i="10"/>
  <c r="M272" i="10"/>
  <c r="D272" i="10"/>
  <c r="BF271" i="10"/>
  <c r="AW271" i="10"/>
  <c r="AX271" i="10" s="1"/>
  <c r="AR271" i="10"/>
  <c r="AS271" i="10" s="1"/>
  <c r="AE271" i="10"/>
  <c r="V271" i="10"/>
  <c r="M271" i="10"/>
  <c r="D271" i="10"/>
  <c r="BF270" i="10"/>
  <c r="AW270" i="10"/>
  <c r="AX270" i="10" s="1"/>
  <c r="AR270" i="10"/>
  <c r="AS270" i="10" s="1"/>
  <c r="AE270" i="10"/>
  <c r="V270" i="10"/>
  <c r="M270" i="10"/>
  <c r="D270" i="10"/>
  <c r="BF269" i="10"/>
  <c r="AW269" i="10"/>
  <c r="AX269" i="10" s="1"/>
  <c r="AR269" i="10"/>
  <c r="AS269" i="10" s="1"/>
  <c r="AE269" i="10"/>
  <c r="V269" i="10"/>
  <c r="M269" i="10"/>
  <c r="D269" i="10"/>
  <c r="BF268" i="10"/>
  <c r="AW268" i="10"/>
  <c r="AX268" i="10" s="1"/>
  <c r="AR268" i="10"/>
  <c r="AS268" i="10" s="1"/>
  <c r="AE268" i="10"/>
  <c r="V268" i="10"/>
  <c r="M268" i="10"/>
  <c r="D268" i="10"/>
  <c r="BF267" i="10"/>
  <c r="AW267" i="10"/>
  <c r="AX267" i="10" s="1"/>
  <c r="AR267" i="10"/>
  <c r="AS267" i="10" s="1"/>
  <c r="AE267" i="10"/>
  <c r="V267" i="10"/>
  <c r="M267" i="10"/>
  <c r="D267" i="10"/>
  <c r="BF266" i="10"/>
  <c r="AW266" i="10"/>
  <c r="AR266" i="10"/>
  <c r="AS266" i="10" s="1"/>
  <c r="AE266" i="10"/>
  <c r="V266" i="10"/>
  <c r="M266" i="10"/>
  <c r="D266" i="10"/>
  <c r="BF265" i="10"/>
  <c r="AW265" i="10"/>
  <c r="AX265" i="10" s="1"/>
  <c r="AR265" i="10"/>
  <c r="AS265" i="10" s="1"/>
  <c r="AE265" i="10"/>
  <c r="V265" i="10"/>
  <c r="M265" i="10"/>
  <c r="D265" i="10"/>
  <c r="BF264" i="10"/>
  <c r="AW264" i="10"/>
  <c r="AR264" i="10"/>
  <c r="AS264" i="10" s="1"/>
  <c r="AE264" i="10"/>
  <c r="V264" i="10"/>
  <c r="M264" i="10"/>
  <c r="D264" i="10"/>
  <c r="BF263" i="10"/>
  <c r="AW263" i="10"/>
  <c r="AX263" i="10" s="1"/>
  <c r="AR263" i="10"/>
  <c r="AS263" i="10" s="1"/>
  <c r="AE263" i="10"/>
  <c r="V263" i="10"/>
  <c r="M263" i="10"/>
  <c r="D263" i="10"/>
  <c r="BF262" i="10"/>
  <c r="AW262" i="10"/>
  <c r="AX262" i="10" s="1"/>
  <c r="AS262" i="10"/>
  <c r="AR262" i="10"/>
  <c r="AE262" i="10"/>
  <c r="V262" i="10"/>
  <c r="M262" i="10"/>
  <c r="D262" i="10"/>
  <c r="BF261" i="10"/>
  <c r="AW261" i="10"/>
  <c r="AX261" i="10" s="1"/>
  <c r="AR261" i="10"/>
  <c r="AS261" i="10" s="1"/>
  <c r="AE261" i="10"/>
  <c r="V261" i="10"/>
  <c r="M261" i="10"/>
  <c r="D261" i="10"/>
  <c r="BF260" i="10"/>
  <c r="AW260" i="10"/>
  <c r="AR260" i="10"/>
  <c r="AS260" i="10" s="1"/>
  <c r="AE260" i="10"/>
  <c r="V260" i="10"/>
  <c r="M260" i="10"/>
  <c r="D260" i="10"/>
  <c r="BF259" i="10"/>
  <c r="AW259" i="10"/>
  <c r="AX259" i="10" s="1"/>
  <c r="AR259" i="10"/>
  <c r="AS259" i="10" s="1"/>
  <c r="AE259" i="10"/>
  <c r="V259" i="10"/>
  <c r="M259" i="10"/>
  <c r="D259" i="10"/>
  <c r="BF258" i="10"/>
  <c r="AW258" i="10"/>
  <c r="AS258" i="10"/>
  <c r="AR258" i="10"/>
  <c r="AE258" i="10"/>
  <c r="V258" i="10"/>
  <c r="M258" i="10"/>
  <c r="D258" i="10"/>
  <c r="BM257" i="10"/>
  <c r="BK257" i="10"/>
  <c r="BJ257" i="10"/>
  <c r="BI257" i="10"/>
  <c r="BH257" i="10"/>
  <c r="BG257" i="10"/>
  <c r="BE257" i="10"/>
  <c r="AT257" i="10"/>
  <c r="AO257" i="10"/>
  <c r="C257" i="10"/>
  <c r="BM256" i="10"/>
  <c r="BL256" i="10"/>
  <c r="BK256" i="10"/>
  <c r="BJ256" i="10"/>
  <c r="BI256" i="10"/>
  <c r="BH256" i="10"/>
  <c r="BG256" i="10"/>
  <c r="BE256" i="10"/>
  <c r="BD256" i="10"/>
  <c r="BC256" i="10"/>
  <c r="BB256" i="10"/>
  <c r="BA256" i="10"/>
  <c r="AZ256" i="10"/>
  <c r="AV256" i="10"/>
  <c r="AU256" i="10"/>
  <c r="AT256" i="10"/>
  <c r="AQ256" i="10"/>
  <c r="AP256" i="10"/>
  <c r="AO256" i="10"/>
  <c r="AN256" i="10"/>
  <c r="AM256" i="10"/>
  <c r="AL256" i="10"/>
  <c r="AK256" i="10"/>
  <c r="AJ256" i="10"/>
  <c r="AI256" i="10"/>
  <c r="AH256" i="10"/>
  <c r="AG256" i="10"/>
  <c r="AF256" i="10"/>
  <c r="AD256" i="10"/>
  <c r="AC256" i="10"/>
  <c r="AB256" i="10"/>
  <c r="AA256" i="10"/>
  <c r="Z256" i="10"/>
  <c r="Y256" i="10"/>
  <c r="X256" i="10"/>
  <c r="W256" i="10"/>
  <c r="U256" i="10"/>
  <c r="T256" i="10"/>
  <c r="S256" i="10"/>
  <c r="R256" i="10"/>
  <c r="Q256" i="10"/>
  <c r="P256" i="10"/>
  <c r="O256" i="10"/>
  <c r="N256" i="10"/>
  <c r="L256" i="10"/>
  <c r="K256" i="10"/>
  <c r="J256" i="10"/>
  <c r="I256" i="10"/>
  <c r="H256" i="10"/>
  <c r="G256" i="10"/>
  <c r="F256" i="10"/>
  <c r="E256" i="10"/>
  <c r="C256" i="10"/>
  <c r="BM255" i="10"/>
  <c r="BL255" i="10"/>
  <c r="BK255" i="10"/>
  <c r="BJ255" i="10"/>
  <c r="BI255" i="10"/>
  <c r="BH255" i="10"/>
  <c r="BG255" i="10"/>
  <c r="BE255" i="10"/>
  <c r="BD255" i="10"/>
  <c r="BC255" i="10"/>
  <c r="BB255" i="10"/>
  <c r="BA255" i="10"/>
  <c r="AZ255" i="10"/>
  <c r="AV255" i="10"/>
  <c r="AU255" i="10"/>
  <c r="AT255" i="10"/>
  <c r="AQ255" i="10"/>
  <c r="AP255" i="10"/>
  <c r="AO255" i="10"/>
  <c r="AN255" i="10"/>
  <c r="AM255" i="10"/>
  <c r="AL255" i="10"/>
  <c r="AK255" i="10"/>
  <c r="AJ255" i="10"/>
  <c r="AI255" i="10"/>
  <c r="AH255" i="10"/>
  <c r="AG255" i="10"/>
  <c r="AF255" i="10"/>
  <c r="AD255" i="10"/>
  <c r="AC255" i="10"/>
  <c r="AB255" i="10"/>
  <c r="AA255" i="10"/>
  <c r="Z255" i="10"/>
  <c r="Y255" i="10"/>
  <c r="X255" i="10"/>
  <c r="W255" i="10"/>
  <c r="U255" i="10"/>
  <c r="T255" i="10"/>
  <c r="S255" i="10"/>
  <c r="R255" i="10"/>
  <c r="Q255" i="10"/>
  <c r="P255" i="10"/>
  <c r="O255" i="10"/>
  <c r="N255" i="10"/>
  <c r="L255" i="10"/>
  <c r="K255" i="10"/>
  <c r="J255" i="10"/>
  <c r="I255" i="10"/>
  <c r="H255" i="10"/>
  <c r="G255" i="10"/>
  <c r="F255" i="10"/>
  <c r="E255" i="10"/>
  <c r="C255" i="10"/>
  <c r="BM254" i="10"/>
  <c r="BL254" i="10"/>
  <c r="BK254" i="10"/>
  <c r="BJ254" i="10"/>
  <c r="BI254" i="10"/>
  <c r="BH254" i="10"/>
  <c r="BG254" i="10"/>
  <c r="BE254" i="10"/>
  <c r="BD254" i="10"/>
  <c r="BC254" i="10"/>
  <c r="BB254" i="10"/>
  <c r="BA254" i="10"/>
  <c r="AZ254" i="10"/>
  <c r="AV254" i="10"/>
  <c r="AU254" i="10"/>
  <c r="AT254" i="10"/>
  <c r="AQ254" i="10"/>
  <c r="AP254" i="10"/>
  <c r="AO254" i="10"/>
  <c r="AN254" i="10"/>
  <c r="AM254" i="10"/>
  <c r="AL254" i="10"/>
  <c r="AK254" i="10"/>
  <c r="AJ254" i="10"/>
  <c r="AI254" i="10"/>
  <c r="AH254" i="10"/>
  <c r="AG254" i="10"/>
  <c r="AF254" i="10"/>
  <c r="AD254" i="10"/>
  <c r="AC254" i="10"/>
  <c r="AB254" i="10"/>
  <c r="AA254" i="10"/>
  <c r="Z254" i="10"/>
  <c r="Y254" i="10"/>
  <c r="X254" i="10"/>
  <c r="W254" i="10"/>
  <c r="U254" i="10"/>
  <c r="T254" i="10"/>
  <c r="S254" i="10"/>
  <c r="R254" i="10"/>
  <c r="Q254" i="10"/>
  <c r="P254" i="10"/>
  <c r="O254" i="10"/>
  <c r="N254" i="10"/>
  <c r="L254" i="10"/>
  <c r="K254" i="10"/>
  <c r="J254" i="10"/>
  <c r="I254" i="10"/>
  <c r="H254" i="10"/>
  <c r="G254" i="10"/>
  <c r="F254" i="10"/>
  <c r="E254" i="10"/>
  <c r="C254" i="10"/>
  <c r="BF253" i="10"/>
  <c r="AW253" i="10"/>
  <c r="AX253" i="10" s="1"/>
  <c r="AR253" i="10"/>
  <c r="AS253" i="10" s="1"/>
  <c r="AE253" i="10"/>
  <c r="V253" i="10"/>
  <c r="M253" i="10"/>
  <c r="D253" i="10"/>
  <c r="BF252" i="10"/>
  <c r="AW252" i="10"/>
  <c r="AX252" i="10" s="1"/>
  <c r="AR252" i="10"/>
  <c r="AS252" i="10" s="1"/>
  <c r="AE252" i="10"/>
  <c r="V252" i="10"/>
  <c r="M252" i="10"/>
  <c r="D252" i="10"/>
  <c r="BF251" i="10"/>
  <c r="AW251" i="10"/>
  <c r="AX251" i="10" s="1"/>
  <c r="AR251" i="10"/>
  <c r="AS251" i="10" s="1"/>
  <c r="AE251" i="10"/>
  <c r="V251" i="10"/>
  <c r="M251" i="10"/>
  <c r="D251" i="10"/>
  <c r="BF250" i="10"/>
  <c r="AW250" i="10"/>
  <c r="AX250" i="10" s="1"/>
  <c r="AR250" i="10"/>
  <c r="AS250" i="10" s="1"/>
  <c r="AE250" i="10"/>
  <c r="V250" i="10"/>
  <c r="M250" i="10"/>
  <c r="D250" i="10"/>
  <c r="BF249" i="10"/>
  <c r="AW249" i="10"/>
  <c r="AX249" i="10" s="1"/>
  <c r="AR249" i="10"/>
  <c r="AS249" i="10" s="1"/>
  <c r="AE249" i="10"/>
  <c r="V249" i="10"/>
  <c r="M249" i="10"/>
  <c r="D249" i="10"/>
  <c r="BF248" i="10"/>
  <c r="AW248" i="10"/>
  <c r="AX248" i="10" s="1"/>
  <c r="AR248" i="10"/>
  <c r="AS248" i="10" s="1"/>
  <c r="AE248" i="10"/>
  <c r="V248" i="10"/>
  <c r="M248" i="10"/>
  <c r="D248" i="10"/>
  <c r="BF247" i="10"/>
  <c r="AW247" i="10"/>
  <c r="AX247" i="10" s="1"/>
  <c r="AR247" i="10"/>
  <c r="AS247" i="10" s="1"/>
  <c r="AE247" i="10"/>
  <c r="V247" i="10"/>
  <c r="M247" i="10"/>
  <c r="D247" i="10"/>
  <c r="BF246" i="10"/>
  <c r="AW246" i="10"/>
  <c r="AX246" i="10" s="1"/>
  <c r="AR246" i="10"/>
  <c r="AS246" i="10" s="1"/>
  <c r="AE246" i="10"/>
  <c r="V246" i="10"/>
  <c r="M246" i="10"/>
  <c r="D246" i="10"/>
  <c r="BF245" i="10"/>
  <c r="AW245" i="10"/>
  <c r="AX245" i="10" s="1"/>
  <c r="AR245" i="10"/>
  <c r="AS245" i="10" s="1"/>
  <c r="AE245" i="10"/>
  <c r="V245" i="10"/>
  <c r="M245" i="10"/>
  <c r="D245" i="10"/>
  <c r="BF244" i="10"/>
  <c r="AW244" i="10"/>
  <c r="AX244" i="10" s="1"/>
  <c r="AR244" i="10"/>
  <c r="AS244" i="10" s="1"/>
  <c r="AE244" i="10"/>
  <c r="V244" i="10"/>
  <c r="M244" i="10"/>
  <c r="D244" i="10"/>
  <c r="BF243" i="10"/>
  <c r="AW243" i="10"/>
  <c r="AX243" i="10" s="1"/>
  <c r="AR243" i="10"/>
  <c r="AS243" i="10" s="1"/>
  <c r="AE243" i="10"/>
  <c r="V243" i="10"/>
  <c r="M243" i="10"/>
  <c r="D243" i="10"/>
  <c r="BF242" i="10"/>
  <c r="AW242" i="10"/>
  <c r="AX242" i="10" s="1"/>
  <c r="AR242" i="10"/>
  <c r="AS242" i="10" s="1"/>
  <c r="AE242" i="10"/>
  <c r="V242" i="10"/>
  <c r="M242" i="10"/>
  <c r="D242" i="10"/>
  <c r="BF241" i="10"/>
  <c r="AW241" i="10"/>
  <c r="AX241" i="10" s="1"/>
  <c r="AR241" i="10"/>
  <c r="AS241" i="10" s="1"/>
  <c r="AE241" i="10"/>
  <c r="V241" i="10"/>
  <c r="M241" i="10"/>
  <c r="D241" i="10"/>
  <c r="BF240" i="10"/>
  <c r="AW240" i="10"/>
  <c r="AX240" i="10" s="1"/>
  <c r="AR240" i="10"/>
  <c r="AS240" i="10" s="1"/>
  <c r="AE240" i="10"/>
  <c r="V240" i="10"/>
  <c r="M240" i="10"/>
  <c r="D240" i="10"/>
  <c r="BF239" i="10"/>
  <c r="AW239" i="10"/>
  <c r="AX239" i="10" s="1"/>
  <c r="AR239" i="10"/>
  <c r="AS239" i="10" s="1"/>
  <c r="AE239" i="10"/>
  <c r="V239" i="10"/>
  <c r="M239" i="10"/>
  <c r="D239" i="10"/>
  <c r="BF238" i="10"/>
  <c r="AW238" i="10"/>
  <c r="AX238" i="10" s="1"/>
  <c r="AR238" i="10"/>
  <c r="AS238" i="10" s="1"/>
  <c r="AE238" i="10"/>
  <c r="V238" i="10"/>
  <c r="M238" i="10"/>
  <c r="D238" i="10"/>
  <c r="BF237" i="10"/>
  <c r="AW237" i="10"/>
  <c r="AX237" i="10" s="1"/>
  <c r="AR237" i="10"/>
  <c r="AS237" i="10" s="1"/>
  <c r="AE237" i="10"/>
  <c r="V237" i="10"/>
  <c r="M237" i="10"/>
  <c r="D237" i="10"/>
  <c r="BF236" i="10"/>
  <c r="AW236" i="10"/>
  <c r="AX236" i="10" s="1"/>
  <c r="AR236" i="10"/>
  <c r="AS236" i="10" s="1"/>
  <c r="AE236" i="10"/>
  <c r="V236" i="10"/>
  <c r="M236" i="10"/>
  <c r="D236" i="10"/>
  <c r="BF235" i="10"/>
  <c r="AW235" i="10"/>
  <c r="AX235" i="10" s="1"/>
  <c r="AR235" i="10"/>
  <c r="AS235" i="10" s="1"/>
  <c r="AE235" i="10"/>
  <c r="V235" i="10"/>
  <c r="M235" i="10"/>
  <c r="D235" i="10"/>
  <c r="BF234" i="10"/>
  <c r="AW234" i="10"/>
  <c r="AR234" i="10"/>
  <c r="AS234" i="10" s="1"/>
  <c r="AE234" i="10"/>
  <c r="V234" i="10"/>
  <c r="M234" i="10"/>
  <c r="D234" i="10"/>
  <c r="BF233" i="10"/>
  <c r="AW233" i="10"/>
  <c r="AX233" i="10" s="1"/>
  <c r="AR233" i="10"/>
  <c r="AS233" i="10" s="1"/>
  <c r="AE233" i="10"/>
  <c r="V233" i="10"/>
  <c r="M233" i="10"/>
  <c r="D233" i="10"/>
  <c r="BF232" i="10"/>
  <c r="AW232" i="10"/>
  <c r="AR232" i="10"/>
  <c r="AS232" i="10" s="1"/>
  <c r="AE232" i="10"/>
  <c r="V232" i="10"/>
  <c r="M232" i="10"/>
  <c r="D232" i="10"/>
  <c r="BF231" i="10"/>
  <c r="AW231" i="10"/>
  <c r="AR231" i="10"/>
  <c r="AS231" i="10" s="1"/>
  <c r="AE231" i="10"/>
  <c r="V231" i="10"/>
  <c r="M231" i="10"/>
  <c r="D231" i="10"/>
  <c r="BF230" i="10"/>
  <c r="AW230" i="10"/>
  <c r="AR230" i="10"/>
  <c r="AS230" i="10" s="1"/>
  <c r="AE230" i="10"/>
  <c r="V230" i="10"/>
  <c r="M230" i="10"/>
  <c r="D230" i="10"/>
  <c r="BF229" i="10"/>
  <c r="AW229" i="10"/>
  <c r="AX229" i="10" s="1"/>
  <c r="AR229" i="10"/>
  <c r="AS229" i="10" s="1"/>
  <c r="AE229" i="10"/>
  <c r="V229" i="10"/>
  <c r="M229" i="10"/>
  <c r="D229" i="10"/>
  <c r="BF228" i="10"/>
  <c r="AW228" i="10"/>
  <c r="AR228" i="10"/>
  <c r="AS228" i="10" s="1"/>
  <c r="AE228" i="10"/>
  <c r="V228" i="10"/>
  <c r="M228" i="10"/>
  <c r="D228" i="10"/>
  <c r="BF227" i="10"/>
  <c r="AW227" i="10"/>
  <c r="AX227" i="10" s="1"/>
  <c r="AR227" i="10"/>
  <c r="AS227" i="10" s="1"/>
  <c r="AE227" i="10"/>
  <c r="V227" i="10"/>
  <c r="M227" i="10"/>
  <c r="D227" i="10"/>
  <c r="BF226" i="10"/>
  <c r="AW226" i="10"/>
  <c r="AX226" i="10" s="1"/>
  <c r="AR226" i="10"/>
  <c r="AS226" i="10" s="1"/>
  <c r="AE226" i="10"/>
  <c r="V226" i="10"/>
  <c r="M226" i="10"/>
  <c r="D226" i="10"/>
  <c r="BF225" i="10"/>
  <c r="AW225" i="10"/>
  <c r="AX225" i="10" s="1"/>
  <c r="AR225" i="10"/>
  <c r="AS225" i="10" s="1"/>
  <c r="AE225" i="10"/>
  <c r="V225" i="10"/>
  <c r="M225" i="10"/>
  <c r="D225" i="10"/>
  <c r="BF224" i="10"/>
  <c r="AW224" i="10"/>
  <c r="AR224" i="10"/>
  <c r="AS224" i="10" s="1"/>
  <c r="AE224" i="10"/>
  <c r="V224" i="10"/>
  <c r="M224" i="10"/>
  <c r="D224" i="10"/>
  <c r="BF223" i="10"/>
  <c r="AW223" i="10"/>
  <c r="AX223" i="10" s="1"/>
  <c r="AR223" i="10"/>
  <c r="AE223" i="10"/>
  <c r="V223" i="10"/>
  <c r="M223" i="10"/>
  <c r="D223" i="10"/>
  <c r="BM222" i="10"/>
  <c r="BK222" i="10"/>
  <c r="BJ222" i="10"/>
  <c r="BI222" i="10"/>
  <c r="BH222" i="10"/>
  <c r="BG222" i="10"/>
  <c r="BE222" i="10"/>
  <c r="AT222" i="10"/>
  <c r="AO222" i="10"/>
  <c r="C222" i="10"/>
  <c r="BM221" i="10"/>
  <c r="BL221" i="10"/>
  <c r="BK221" i="10"/>
  <c r="BJ221" i="10"/>
  <c r="BI221" i="10"/>
  <c r="BH221" i="10"/>
  <c r="BG221" i="10"/>
  <c r="BE221" i="10"/>
  <c r="BD221" i="10"/>
  <c r="BC221" i="10"/>
  <c r="BB221" i="10"/>
  <c r="BA221" i="10"/>
  <c r="AZ221" i="10"/>
  <c r="AV221" i="10"/>
  <c r="AU221" i="10"/>
  <c r="AT221" i="10"/>
  <c r="AQ221" i="10"/>
  <c r="AP221" i="10"/>
  <c r="AO221" i="10"/>
  <c r="AN221" i="10"/>
  <c r="AM221" i="10"/>
  <c r="AL221" i="10"/>
  <c r="AK221" i="10"/>
  <c r="AJ221" i="10"/>
  <c r="AI221" i="10"/>
  <c r="AH221" i="10"/>
  <c r="AG221" i="10"/>
  <c r="AF221" i="10"/>
  <c r="AD221" i="10"/>
  <c r="AC221" i="10"/>
  <c r="AB221" i="10"/>
  <c r="AA221" i="10"/>
  <c r="Z221" i="10"/>
  <c r="Y221" i="10"/>
  <c r="X221" i="10"/>
  <c r="W221" i="10"/>
  <c r="U221" i="10"/>
  <c r="T221" i="10"/>
  <c r="S221" i="10"/>
  <c r="R221" i="10"/>
  <c r="Q221" i="10"/>
  <c r="P221" i="10"/>
  <c r="O221" i="10"/>
  <c r="N221" i="10"/>
  <c r="L221" i="10"/>
  <c r="K221" i="10"/>
  <c r="J221" i="10"/>
  <c r="I221" i="10"/>
  <c r="H221" i="10"/>
  <c r="G221" i="10"/>
  <c r="F221" i="10"/>
  <c r="E221" i="10"/>
  <c r="C221" i="10"/>
  <c r="BM220" i="10"/>
  <c r="BL220" i="10"/>
  <c r="BK220" i="10"/>
  <c r="BJ220" i="10"/>
  <c r="BI220" i="10"/>
  <c r="BH220" i="10"/>
  <c r="BG220" i="10"/>
  <c r="BE220" i="10"/>
  <c r="BD220" i="10"/>
  <c r="BC220" i="10"/>
  <c r="BB220" i="10"/>
  <c r="BA220" i="10"/>
  <c r="AZ220" i="10"/>
  <c r="AV220" i="10"/>
  <c r="AU220" i="10"/>
  <c r="AT220" i="10"/>
  <c r="AQ220" i="10"/>
  <c r="AP220" i="10"/>
  <c r="AO220" i="10"/>
  <c r="AN220" i="10"/>
  <c r="AM220" i="10"/>
  <c r="AL220" i="10"/>
  <c r="AK220" i="10"/>
  <c r="AJ220" i="10"/>
  <c r="AI220" i="10"/>
  <c r="AH220" i="10"/>
  <c r="AG220" i="10"/>
  <c r="AF220" i="10"/>
  <c r="AD220" i="10"/>
  <c r="AC220" i="10"/>
  <c r="AB220" i="10"/>
  <c r="AA220" i="10"/>
  <c r="Z220" i="10"/>
  <c r="Y220" i="10"/>
  <c r="X220" i="10"/>
  <c r="W220" i="10"/>
  <c r="U220" i="10"/>
  <c r="T220" i="10"/>
  <c r="S220" i="10"/>
  <c r="R220" i="10"/>
  <c r="Q220" i="10"/>
  <c r="P220" i="10"/>
  <c r="O220" i="10"/>
  <c r="N220" i="10"/>
  <c r="L220" i="10"/>
  <c r="K220" i="10"/>
  <c r="J220" i="10"/>
  <c r="I220" i="10"/>
  <c r="H220" i="10"/>
  <c r="G220" i="10"/>
  <c r="F220" i="10"/>
  <c r="E220" i="10"/>
  <c r="C220" i="10"/>
  <c r="BM219" i="10"/>
  <c r="BL219" i="10"/>
  <c r="BK219" i="10"/>
  <c r="BJ219" i="10"/>
  <c r="BI219" i="10"/>
  <c r="BH219" i="10"/>
  <c r="BG219" i="10"/>
  <c r="BE219" i="10"/>
  <c r="BD219" i="10"/>
  <c r="BC219" i="10"/>
  <c r="BB219" i="10"/>
  <c r="BA219" i="10"/>
  <c r="AZ219" i="10"/>
  <c r="AV219" i="10"/>
  <c r="AU219" i="10"/>
  <c r="AT219" i="10"/>
  <c r="AQ219" i="10"/>
  <c r="AP219" i="10"/>
  <c r="AO219" i="10"/>
  <c r="AN219" i="10"/>
  <c r="AM219" i="10"/>
  <c r="AL219" i="10"/>
  <c r="AK219" i="10"/>
  <c r="AJ219" i="10"/>
  <c r="AI219" i="10"/>
  <c r="AH219" i="10"/>
  <c r="AG219" i="10"/>
  <c r="AF219" i="10"/>
  <c r="AD219" i="10"/>
  <c r="AC219" i="10"/>
  <c r="AB219" i="10"/>
  <c r="AA219" i="10"/>
  <c r="Z219" i="10"/>
  <c r="Y219" i="10"/>
  <c r="X219" i="10"/>
  <c r="W219" i="10"/>
  <c r="U219" i="10"/>
  <c r="T219" i="10"/>
  <c r="S219" i="10"/>
  <c r="R219" i="10"/>
  <c r="Q219" i="10"/>
  <c r="P219" i="10"/>
  <c r="O219" i="10"/>
  <c r="N219" i="10"/>
  <c r="L219" i="10"/>
  <c r="K219" i="10"/>
  <c r="J219" i="10"/>
  <c r="I219" i="10"/>
  <c r="H219" i="10"/>
  <c r="G219" i="10"/>
  <c r="F219" i="10"/>
  <c r="E219" i="10"/>
  <c r="C219" i="10"/>
  <c r="BF218" i="10"/>
  <c r="AW218" i="10"/>
  <c r="AX218" i="10" s="1"/>
  <c r="AR218" i="10"/>
  <c r="AS218" i="10" s="1"/>
  <c r="AE218" i="10"/>
  <c r="V218" i="10"/>
  <c r="M218" i="10"/>
  <c r="D218" i="10"/>
  <c r="BF217" i="10"/>
  <c r="AW217" i="10"/>
  <c r="AX217" i="10" s="1"/>
  <c r="AR217" i="10"/>
  <c r="AS217" i="10" s="1"/>
  <c r="AE217" i="10"/>
  <c r="V217" i="10"/>
  <c r="M217" i="10"/>
  <c r="D217" i="10"/>
  <c r="BF216" i="10"/>
  <c r="AW216" i="10"/>
  <c r="AX216" i="10" s="1"/>
  <c r="AR216" i="10"/>
  <c r="AS216" i="10" s="1"/>
  <c r="AE216" i="10"/>
  <c r="V216" i="10"/>
  <c r="M216" i="10"/>
  <c r="D216" i="10"/>
  <c r="BF215" i="10"/>
  <c r="AW215" i="10"/>
  <c r="AX215" i="10" s="1"/>
  <c r="AR215" i="10"/>
  <c r="AS215" i="10" s="1"/>
  <c r="AE215" i="10"/>
  <c r="V215" i="10"/>
  <c r="M215" i="10"/>
  <c r="D215" i="10"/>
  <c r="BF214" i="10"/>
  <c r="AW214" i="10"/>
  <c r="AX214" i="10" s="1"/>
  <c r="AR214" i="10"/>
  <c r="AS214" i="10" s="1"/>
  <c r="AE214" i="10"/>
  <c r="V214" i="10"/>
  <c r="M214" i="10"/>
  <c r="D214" i="10"/>
  <c r="BF213" i="10"/>
  <c r="AW213" i="10"/>
  <c r="AX213" i="10" s="1"/>
  <c r="AR213" i="10"/>
  <c r="AS213" i="10" s="1"/>
  <c r="AE213" i="10"/>
  <c r="V213" i="10"/>
  <c r="M213" i="10"/>
  <c r="D213" i="10"/>
  <c r="BF212" i="10"/>
  <c r="AW212" i="10"/>
  <c r="AX212" i="10" s="1"/>
  <c r="AR212" i="10"/>
  <c r="AS212" i="10" s="1"/>
  <c r="AE212" i="10"/>
  <c r="V212" i="10"/>
  <c r="M212" i="10"/>
  <c r="D212" i="10"/>
  <c r="BF211" i="10"/>
  <c r="AW211" i="10"/>
  <c r="AX211" i="10" s="1"/>
  <c r="AR211" i="10"/>
  <c r="AS211" i="10" s="1"/>
  <c r="AE211" i="10"/>
  <c r="V211" i="10"/>
  <c r="M211" i="10"/>
  <c r="D211" i="10"/>
  <c r="BF210" i="10"/>
  <c r="AW210" i="10"/>
  <c r="AX210" i="10" s="1"/>
  <c r="AR210" i="10"/>
  <c r="AS210" i="10" s="1"/>
  <c r="AE210" i="10"/>
  <c r="V210" i="10"/>
  <c r="M210" i="10"/>
  <c r="D210" i="10"/>
  <c r="BF209" i="10"/>
  <c r="AW209" i="10"/>
  <c r="AX209" i="10" s="1"/>
  <c r="AR209" i="10"/>
  <c r="AS209" i="10" s="1"/>
  <c r="AE209" i="10"/>
  <c r="V209" i="10"/>
  <c r="M209" i="10"/>
  <c r="D209" i="10"/>
  <c r="BF208" i="10"/>
  <c r="AW208" i="10"/>
  <c r="AX208" i="10" s="1"/>
  <c r="AR208" i="10"/>
  <c r="AS208" i="10" s="1"/>
  <c r="AE208" i="10"/>
  <c r="V208" i="10"/>
  <c r="M208" i="10"/>
  <c r="D208" i="10"/>
  <c r="BF207" i="10"/>
  <c r="AW207" i="10"/>
  <c r="AX207" i="10" s="1"/>
  <c r="AR207" i="10"/>
  <c r="AS207" i="10" s="1"/>
  <c r="AE207" i="10"/>
  <c r="V207" i="10"/>
  <c r="M207" i="10"/>
  <c r="D207" i="10"/>
  <c r="BF206" i="10"/>
  <c r="AW206" i="10"/>
  <c r="AX206" i="10" s="1"/>
  <c r="AR206" i="10"/>
  <c r="AS206" i="10" s="1"/>
  <c r="AE206" i="10"/>
  <c r="V206" i="10"/>
  <c r="M206" i="10"/>
  <c r="D206" i="10"/>
  <c r="BF205" i="10"/>
  <c r="AW205" i="10"/>
  <c r="AR205" i="10"/>
  <c r="AS205" i="10" s="1"/>
  <c r="AE205" i="10"/>
  <c r="V205" i="10"/>
  <c r="M205" i="10"/>
  <c r="D205" i="10"/>
  <c r="BF204" i="10"/>
  <c r="AW204" i="10"/>
  <c r="AX204" i="10" s="1"/>
  <c r="AR204" i="10"/>
  <c r="AS204" i="10" s="1"/>
  <c r="AE204" i="10"/>
  <c r="V204" i="10"/>
  <c r="M204" i="10"/>
  <c r="D204" i="10"/>
  <c r="BF203" i="10"/>
  <c r="AW203" i="10"/>
  <c r="AR203" i="10"/>
  <c r="AS203" i="10" s="1"/>
  <c r="AE203" i="10"/>
  <c r="V203" i="10"/>
  <c r="M203" i="10"/>
  <c r="D203" i="10"/>
  <c r="BF202" i="10"/>
  <c r="AW202" i="10"/>
  <c r="AR202" i="10"/>
  <c r="AS202" i="10" s="1"/>
  <c r="AE202" i="10"/>
  <c r="V202" i="10"/>
  <c r="M202" i="10"/>
  <c r="D202" i="10"/>
  <c r="BF201" i="10"/>
  <c r="AW201" i="10"/>
  <c r="AR201" i="10"/>
  <c r="AS201" i="10" s="1"/>
  <c r="AE201" i="10"/>
  <c r="V201" i="10"/>
  <c r="M201" i="10"/>
  <c r="D201" i="10"/>
  <c r="BF200" i="10"/>
  <c r="AW200" i="10"/>
  <c r="AR200" i="10"/>
  <c r="AS200" i="10" s="1"/>
  <c r="AE200" i="10"/>
  <c r="V200" i="10"/>
  <c r="M200" i="10"/>
  <c r="D200" i="10"/>
  <c r="BF199" i="10"/>
  <c r="AW199" i="10"/>
  <c r="AR199" i="10"/>
  <c r="AS199" i="10" s="1"/>
  <c r="AE199" i="10"/>
  <c r="V199" i="10"/>
  <c r="M199" i="10"/>
  <c r="D199" i="10"/>
  <c r="BF198" i="10"/>
  <c r="AW198" i="10"/>
  <c r="AR198" i="10"/>
  <c r="AS198" i="10" s="1"/>
  <c r="AE198" i="10"/>
  <c r="V198" i="10"/>
  <c r="M198" i="10"/>
  <c r="D198" i="10"/>
  <c r="BF197" i="10"/>
  <c r="AW197" i="10"/>
  <c r="AR197" i="10"/>
  <c r="AS197" i="10" s="1"/>
  <c r="AE197" i="10"/>
  <c r="V197" i="10"/>
  <c r="M197" i="10"/>
  <c r="D197" i="10"/>
  <c r="BF196" i="10"/>
  <c r="AW196" i="10"/>
  <c r="AR196" i="10"/>
  <c r="AS196" i="10" s="1"/>
  <c r="AE196" i="10"/>
  <c r="V196" i="10"/>
  <c r="M196" i="10"/>
  <c r="D196" i="10"/>
  <c r="BF195" i="10"/>
  <c r="AW195" i="10"/>
  <c r="AR195" i="10"/>
  <c r="AS195" i="10" s="1"/>
  <c r="AE195" i="10"/>
  <c r="V195" i="10"/>
  <c r="M195" i="10"/>
  <c r="D195" i="10"/>
  <c r="BF194" i="10"/>
  <c r="AW194" i="10"/>
  <c r="AR194" i="10"/>
  <c r="AS194" i="10" s="1"/>
  <c r="AE194" i="10"/>
  <c r="V194" i="10"/>
  <c r="M194" i="10"/>
  <c r="D194" i="10"/>
  <c r="BF193" i="10"/>
  <c r="AW193" i="10"/>
  <c r="AR193" i="10"/>
  <c r="AS193" i="10" s="1"/>
  <c r="AE193" i="10"/>
  <c r="V193" i="10"/>
  <c r="M193" i="10"/>
  <c r="D193" i="10"/>
  <c r="BF192" i="10"/>
  <c r="AW192" i="10"/>
  <c r="AR192" i="10"/>
  <c r="AS192" i="10" s="1"/>
  <c r="AE192" i="10"/>
  <c r="V192" i="10"/>
  <c r="M192" i="10"/>
  <c r="D192" i="10"/>
  <c r="BF191" i="10"/>
  <c r="AW191" i="10"/>
  <c r="AR191" i="10"/>
  <c r="AS191" i="10" s="1"/>
  <c r="AE191" i="10"/>
  <c r="V191" i="10"/>
  <c r="M191" i="10"/>
  <c r="D191" i="10"/>
  <c r="BF190" i="10"/>
  <c r="AW190" i="10"/>
  <c r="AR190" i="10"/>
  <c r="AS190" i="10" s="1"/>
  <c r="AE190" i="10"/>
  <c r="V190" i="10"/>
  <c r="M190" i="10"/>
  <c r="D190" i="10"/>
  <c r="BF189" i="10"/>
  <c r="AW189" i="10"/>
  <c r="AR189" i="10"/>
  <c r="AS189" i="10" s="1"/>
  <c r="AE189" i="10"/>
  <c r="V189" i="10"/>
  <c r="M189" i="10"/>
  <c r="D189" i="10"/>
  <c r="BM188" i="10"/>
  <c r="BK188" i="10"/>
  <c r="BJ188" i="10"/>
  <c r="BI188" i="10"/>
  <c r="BH188" i="10"/>
  <c r="BG188" i="10"/>
  <c r="BE188" i="10"/>
  <c r="AT188" i="10"/>
  <c r="AO188" i="10"/>
  <c r="C188" i="10"/>
  <c r="BM187" i="10"/>
  <c r="BL187" i="10"/>
  <c r="BK187" i="10"/>
  <c r="BJ187" i="10"/>
  <c r="BI187" i="10"/>
  <c r="BH187" i="10"/>
  <c r="BG187" i="10"/>
  <c r="BE187" i="10"/>
  <c r="BD187" i="10"/>
  <c r="BC187" i="10"/>
  <c r="BB187" i="10"/>
  <c r="BA187" i="10"/>
  <c r="AZ187" i="10"/>
  <c r="AV187" i="10"/>
  <c r="AU187" i="10"/>
  <c r="AT187" i="10"/>
  <c r="AQ187" i="10"/>
  <c r="AP187" i="10"/>
  <c r="AO187" i="10"/>
  <c r="AN187" i="10"/>
  <c r="AM187" i="10"/>
  <c r="AL187" i="10"/>
  <c r="AK187" i="10"/>
  <c r="AJ187" i="10"/>
  <c r="AI187" i="10"/>
  <c r="AH187" i="10"/>
  <c r="AG187" i="10"/>
  <c r="AF187" i="10"/>
  <c r="AD187" i="10"/>
  <c r="AC187" i="10"/>
  <c r="AB187" i="10"/>
  <c r="AA187" i="10"/>
  <c r="Z187" i="10"/>
  <c r="Y187" i="10"/>
  <c r="X187" i="10"/>
  <c r="W187" i="10"/>
  <c r="U187" i="10"/>
  <c r="T187" i="10"/>
  <c r="S187" i="10"/>
  <c r="R187" i="10"/>
  <c r="Q187" i="10"/>
  <c r="P187" i="10"/>
  <c r="O187" i="10"/>
  <c r="N187" i="10"/>
  <c r="L187" i="10"/>
  <c r="K187" i="10"/>
  <c r="J187" i="10"/>
  <c r="I187" i="10"/>
  <c r="H187" i="10"/>
  <c r="G187" i="10"/>
  <c r="F187" i="10"/>
  <c r="E187" i="10"/>
  <c r="C187" i="10"/>
  <c r="BM186" i="10"/>
  <c r="BL186" i="10"/>
  <c r="BK186" i="10"/>
  <c r="BJ186" i="10"/>
  <c r="BI186" i="10"/>
  <c r="BH186" i="10"/>
  <c r="BG186" i="10"/>
  <c r="BE186" i="10"/>
  <c r="BD186" i="10"/>
  <c r="BC186" i="10"/>
  <c r="BB186" i="10"/>
  <c r="BA186" i="10"/>
  <c r="AZ186" i="10"/>
  <c r="AV186" i="10"/>
  <c r="AU186" i="10"/>
  <c r="AT186" i="10"/>
  <c r="AQ186" i="10"/>
  <c r="AP186" i="10"/>
  <c r="AO186" i="10"/>
  <c r="AN186" i="10"/>
  <c r="AM186" i="10"/>
  <c r="AL186" i="10"/>
  <c r="AK186" i="10"/>
  <c r="AJ186" i="10"/>
  <c r="AI186" i="10"/>
  <c r="AH186" i="10"/>
  <c r="AG186" i="10"/>
  <c r="AF186" i="10"/>
  <c r="AD186" i="10"/>
  <c r="AC186" i="10"/>
  <c r="AB186" i="10"/>
  <c r="AA186" i="10"/>
  <c r="Z186" i="10"/>
  <c r="Y186" i="10"/>
  <c r="X186" i="10"/>
  <c r="W186" i="10"/>
  <c r="U186" i="10"/>
  <c r="T186" i="10"/>
  <c r="S186" i="10"/>
  <c r="R186" i="10"/>
  <c r="Q186" i="10"/>
  <c r="P186" i="10"/>
  <c r="O186" i="10"/>
  <c r="N186" i="10"/>
  <c r="L186" i="10"/>
  <c r="K186" i="10"/>
  <c r="J186" i="10"/>
  <c r="I186" i="10"/>
  <c r="H186" i="10"/>
  <c r="G186" i="10"/>
  <c r="F186" i="10"/>
  <c r="E186" i="10"/>
  <c r="C186" i="10"/>
  <c r="BM185" i="10"/>
  <c r="BL185" i="10"/>
  <c r="BK185" i="10"/>
  <c r="BJ185" i="10"/>
  <c r="BI185" i="10"/>
  <c r="BH185" i="10"/>
  <c r="BG185" i="10"/>
  <c r="BE185" i="10"/>
  <c r="BD185" i="10"/>
  <c r="BC185" i="10"/>
  <c r="BB185" i="10"/>
  <c r="BA185" i="10"/>
  <c r="AZ185" i="10"/>
  <c r="AV185" i="10"/>
  <c r="AU185" i="10"/>
  <c r="AT185" i="10"/>
  <c r="AQ185" i="10"/>
  <c r="AP185" i="10"/>
  <c r="AO185" i="10"/>
  <c r="AN185" i="10"/>
  <c r="AM185" i="10"/>
  <c r="AL185" i="10"/>
  <c r="AK185" i="10"/>
  <c r="AJ185" i="10"/>
  <c r="AI185" i="10"/>
  <c r="AH185" i="10"/>
  <c r="AG185" i="10"/>
  <c r="AF185" i="10"/>
  <c r="AD185" i="10"/>
  <c r="AC185" i="10"/>
  <c r="AB185" i="10"/>
  <c r="AA185" i="10"/>
  <c r="Z185" i="10"/>
  <c r="Y185" i="10"/>
  <c r="X185" i="10"/>
  <c r="W185" i="10"/>
  <c r="U185" i="10"/>
  <c r="T185" i="10"/>
  <c r="S185" i="10"/>
  <c r="R185" i="10"/>
  <c r="Q185" i="10"/>
  <c r="P185" i="10"/>
  <c r="O185" i="10"/>
  <c r="N185" i="10"/>
  <c r="L185" i="10"/>
  <c r="K185" i="10"/>
  <c r="J185" i="10"/>
  <c r="I185" i="10"/>
  <c r="H185" i="10"/>
  <c r="G185" i="10"/>
  <c r="F185" i="10"/>
  <c r="E185" i="10"/>
  <c r="C185" i="10"/>
  <c r="BF184" i="10"/>
  <c r="AW184" i="10"/>
  <c r="AX184" i="10" s="1"/>
  <c r="AR184" i="10"/>
  <c r="AS184" i="10" s="1"/>
  <c r="AE184" i="10"/>
  <c r="V184" i="10"/>
  <c r="M184" i="10"/>
  <c r="D184" i="10"/>
  <c r="BF183" i="10"/>
  <c r="AW183" i="10"/>
  <c r="AX183" i="10" s="1"/>
  <c r="AR183" i="10"/>
  <c r="AS183" i="10" s="1"/>
  <c r="AE183" i="10"/>
  <c r="V183" i="10"/>
  <c r="M183" i="10"/>
  <c r="D183" i="10"/>
  <c r="BF182" i="10"/>
  <c r="AW182" i="10"/>
  <c r="AX182" i="10" s="1"/>
  <c r="AR182" i="10"/>
  <c r="AS182" i="10" s="1"/>
  <c r="AE182" i="10"/>
  <c r="V182" i="10"/>
  <c r="M182" i="10"/>
  <c r="D182" i="10"/>
  <c r="BF181" i="10"/>
  <c r="AW181" i="10"/>
  <c r="AX181" i="10" s="1"/>
  <c r="AR181" i="10"/>
  <c r="AS181" i="10" s="1"/>
  <c r="AE181" i="10"/>
  <c r="V181" i="10"/>
  <c r="M181" i="10"/>
  <c r="D181" i="10"/>
  <c r="BF180" i="10"/>
  <c r="AW180" i="10"/>
  <c r="AX180" i="10" s="1"/>
  <c r="AR180" i="10"/>
  <c r="AS180" i="10" s="1"/>
  <c r="AE180" i="10"/>
  <c r="V180" i="10"/>
  <c r="M180" i="10"/>
  <c r="D180" i="10"/>
  <c r="BF179" i="10"/>
  <c r="AW179" i="10"/>
  <c r="AX179" i="10" s="1"/>
  <c r="AR179" i="10"/>
  <c r="AS179" i="10" s="1"/>
  <c r="AE179" i="10"/>
  <c r="V179" i="10"/>
  <c r="M179" i="10"/>
  <c r="D179" i="10"/>
  <c r="BF178" i="10"/>
  <c r="AW178" i="10"/>
  <c r="AX178" i="10" s="1"/>
  <c r="AR178" i="10"/>
  <c r="AS178" i="10" s="1"/>
  <c r="AE178" i="10"/>
  <c r="V178" i="10"/>
  <c r="M178" i="10"/>
  <c r="D178" i="10"/>
  <c r="BF177" i="10"/>
  <c r="AW177" i="10"/>
  <c r="AX177" i="10" s="1"/>
  <c r="AR177" i="10"/>
  <c r="AS177" i="10" s="1"/>
  <c r="AE177" i="10"/>
  <c r="V177" i="10"/>
  <c r="M177" i="10"/>
  <c r="D177" i="10"/>
  <c r="BF176" i="10"/>
  <c r="AW176" i="10"/>
  <c r="AX176" i="10" s="1"/>
  <c r="AR176" i="10"/>
  <c r="AS176" i="10" s="1"/>
  <c r="AE176" i="10"/>
  <c r="V176" i="10"/>
  <c r="M176" i="10"/>
  <c r="D176" i="10"/>
  <c r="BF175" i="10"/>
  <c r="AW175" i="10"/>
  <c r="AX175" i="10" s="1"/>
  <c r="AR175" i="10"/>
  <c r="AS175" i="10" s="1"/>
  <c r="AE175" i="10"/>
  <c r="V175" i="10"/>
  <c r="M175" i="10"/>
  <c r="D175" i="10"/>
  <c r="BF174" i="10"/>
  <c r="AW174" i="10"/>
  <c r="AX174" i="10" s="1"/>
  <c r="AR174" i="10"/>
  <c r="AS174" i="10" s="1"/>
  <c r="AE174" i="10"/>
  <c r="V174" i="10"/>
  <c r="M174" i="10"/>
  <c r="D174" i="10"/>
  <c r="BF173" i="10"/>
  <c r="AW173" i="10"/>
  <c r="AX173" i="10" s="1"/>
  <c r="AR173" i="10"/>
  <c r="AS173" i="10" s="1"/>
  <c r="AE173" i="10"/>
  <c r="V173" i="10"/>
  <c r="M173" i="10"/>
  <c r="D173" i="10"/>
  <c r="BF172" i="10"/>
  <c r="AW172" i="10"/>
  <c r="AX172" i="10" s="1"/>
  <c r="AR172" i="10"/>
  <c r="AS172" i="10" s="1"/>
  <c r="AE172" i="10"/>
  <c r="V172" i="10"/>
  <c r="M172" i="10"/>
  <c r="D172" i="10"/>
  <c r="BF171" i="10"/>
  <c r="AW171" i="10"/>
  <c r="AX171" i="10" s="1"/>
  <c r="AR171" i="10"/>
  <c r="AS171" i="10" s="1"/>
  <c r="AE171" i="10"/>
  <c r="V171" i="10"/>
  <c r="M171" i="10"/>
  <c r="D171" i="10"/>
  <c r="BF170" i="10"/>
  <c r="AW170" i="10"/>
  <c r="AX170" i="10" s="1"/>
  <c r="AR170" i="10"/>
  <c r="AS170" i="10" s="1"/>
  <c r="AE170" i="10"/>
  <c r="V170" i="10"/>
  <c r="M170" i="10"/>
  <c r="D170" i="10"/>
  <c r="BF169" i="10"/>
  <c r="AW169" i="10"/>
  <c r="AX169" i="10" s="1"/>
  <c r="AR169" i="10"/>
  <c r="AS169" i="10" s="1"/>
  <c r="AE169" i="10"/>
  <c r="V169" i="10"/>
  <c r="M169" i="10"/>
  <c r="D169" i="10"/>
  <c r="BF168" i="10"/>
  <c r="AW168" i="10"/>
  <c r="AX168" i="10" s="1"/>
  <c r="AR168" i="10"/>
  <c r="AS168" i="10" s="1"/>
  <c r="AE168" i="10"/>
  <c r="V168" i="10"/>
  <c r="M168" i="10"/>
  <c r="D168" i="10"/>
  <c r="BF167" i="10"/>
  <c r="AW167" i="10"/>
  <c r="AX167" i="10" s="1"/>
  <c r="AR167" i="10"/>
  <c r="AS167" i="10" s="1"/>
  <c r="AE167" i="10"/>
  <c r="V167" i="10"/>
  <c r="M167" i="10"/>
  <c r="D167" i="10"/>
  <c r="BF166" i="10"/>
  <c r="AW166" i="10"/>
  <c r="AX166" i="10" s="1"/>
  <c r="AR166" i="10"/>
  <c r="AS166" i="10" s="1"/>
  <c r="AE166" i="10"/>
  <c r="V166" i="10"/>
  <c r="M166" i="10"/>
  <c r="D166" i="10"/>
  <c r="BF165" i="10"/>
  <c r="AW165" i="10"/>
  <c r="AX165" i="10" s="1"/>
  <c r="AR165" i="10"/>
  <c r="AS165" i="10" s="1"/>
  <c r="AE165" i="10"/>
  <c r="V165" i="10"/>
  <c r="M165" i="10"/>
  <c r="D165" i="10"/>
  <c r="BF164" i="10"/>
  <c r="AW164" i="10"/>
  <c r="AX164" i="10" s="1"/>
  <c r="AR164" i="10"/>
  <c r="AS164" i="10" s="1"/>
  <c r="AE164" i="10"/>
  <c r="V164" i="10"/>
  <c r="M164" i="10"/>
  <c r="D164" i="10"/>
  <c r="BF163" i="10"/>
  <c r="AW163" i="10"/>
  <c r="AX163" i="10" s="1"/>
  <c r="AR163" i="10"/>
  <c r="AS163" i="10" s="1"/>
  <c r="AE163" i="10"/>
  <c r="V163" i="10"/>
  <c r="M163" i="10"/>
  <c r="D163" i="10"/>
  <c r="BF162" i="10"/>
  <c r="AW162" i="10"/>
  <c r="AX162" i="10" s="1"/>
  <c r="AR162" i="10"/>
  <c r="AS162" i="10" s="1"/>
  <c r="AE162" i="10"/>
  <c r="V162" i="10"/>
  <c r="M162" i="10"/>
  <c r="D162" i="10"/>
  <c r="BF161" i="10"/>
  <c r="AW161" i="10"/>
  <c r="AX161" i="10" s="1"/>
  <c r="AR161" i="10"/>
  <c r="AS161" i="10" s="1"/>
  <c r="AE161" i="10"/>
  <c r="V161" i="10"/>
  <c r="M161" i="10"/>
  <c r="D161" i="10"/>
  <c r="BF160" i="10"/>
  <c r="AW160" i="10"/>
  <c r="AX160" i="10" s="1"/>
  <c r="AR160" i="10"/>
  <c r="AS160" i="10" s="1"/>
  <c r="AE160" i="10"/>
  <c r="V160" i="10"/>
  <c r="M160" i="10"/>
  <c r="D160" i="10"/>
  <c r="BF159" i="10"/>
  <c r="AW159" i="10"/>
  <c r="AX159" i="10" s="1"/>
  <c r="AR159" i="10"/>
  <c r="AS159" i="10" s="1"/>
  <c r="AE159" i="10"/>
  <c r="V159" i="10"/>
  <c r="M159" i="10"/>
  <c r="D159" i="10"/>
  <c r="BF158" i="10"/>
  <c r="AW158" i="10"/>
  <c r="AX158" i="10" s="1"/>
  <c r="AR158" i="10"/>
  <c r="AS158" i="10" s="1"/>
  <c r="AE158" i="10"/>
  <c r="V158" i="10"/>
  <c r="M158" i="10"/>
  <c r="D158" i="10"/>
  <c r="BF157" i="10"/>
  <c r="AW157" i="10"/>
  <c r="AX157" i="10" s="1"/>
  <c r="AR157" i="10"/>
  <c r="AS157" i="10" s="1"/>
  <c r="AE157" i="10"/>
  <c r="V157" i="10"/>
  <c r="M157" i="10"/>
  <c r="D157" i="10"/>
  <c r="BF156" i="10"/>
  <c r="AW156" i="10"/>
  <c r="AX156" i="10" s="1"/>
  <c r="AR156" i="10"/>
  <c r="AS156" i="10" s="1"/>
  <c r="AE156" i="10"/>
  <c r="V156" i="10"/>
  <c r="M156" i="10"/>
  <c r="D156" i="10"/>
  <c r="BF155" i="10"/>
  <c r="AW155" i="10"/>
  <c r="AX155" i="10" s="1"/>
  <c r="AR155" i="10"/>
  <c r="AS155" i="10" s="1"/>
  <c r="AE155" i="10"/>
  <c r="V155" i="10"/>
  <c r="M155" i="10"/>
  <c r="D155" i="10"/>
  <c r="BF154" i="10"/>
  <c r="AW154" i="10"/>
  <c r="AR154" i="10"/>
  <c r="AE154" i="10"/>
  <c r="V154" i="10"/>
  <c r="M154" i="10"/>
  <c r="D154" i="10"/>
  <c r="BM153" i="10"/>
  <c r="BL153" i="10"/>
  <c r="BK153" i="10"/>
  <c r="BJ153" i="10"/>
  <c r="BI153" i="10"/>
  <c r="BH153" i="10"/>
  <c r="BG153" i="10"/>
  <c r="BE153" i="10"/>
  <c r="AT153" i="10"/>
  <c r="AO153" i="10"/>
  <c r="C153" i="10"/>
  <c r="BM152" i="10"/>
  <c r="BL152" i="10"/>
  <c r="BK152" i="10"/>
  <c r="BJ152" i="10"/>
  <c r="BI152" i="10"/>
  <c r="BH152" i="10"/>
  <c r="BG152" i="10"/>
  <c r="BE152" i="10"/>
  <c r="BD152" i="10"/>
  <c r="BC152" i="10"/>
  <c r="BB152" i="10"/>
  <c r="BA152" i="10"/>
  <c r="AZ152" i="10"/>
  <c r="AV152" i="10"/>
  <c r="AU152" i="10"/>
  <c r="AT152" i="10"/>
  <c r="AQ152" i="10"/>
  <c r="AP152" i="10"/>
  <c r="AO152" i="10"/>
  <c r="AN152" i="10"/>
  <c r="AM152" i="10"/>
  <c r="AL152" i="10"/>
  <c r="AK152" i="10"/>
  <c r="AJ152" i="10"/>
  <c r="AI152" i="10"/>
  <c r="AH152" i="10"/>
  <c r="AG152" i="10"/>
  <c r="AF152" i="10"/>
  <c r="AD152" i="10"/>
  <c r="AC152" i="10"/>
  <c r="AB152" i="10"/>
  <c r="AA152" i="10"/>
  <c r="Z152" i="10"/>
  <c r="Y152" i="10"/>
  <c r="X152" i="10"/>
  <c r="W152" i="10"/>
  <c r="U152" i="10"/>
  <c r="T152" i="10"/>
  <c r="S152" i="10"/>
  <c r="R152" i="10"/>
  <c r="Q152" i="10"/>
  <c r="P152" i="10"/>
  <c r="O152" i="10"/>
  <c r="N152" i="10"/>
  <c r="L152" i="10"/>
  <c r="K152" i="10"/>
  <c r="J152" i="10"/>
  <c r="I152" i="10"/>
  <c r="H152" i="10"/>
  <c r="G152" i="10"/>
  <c r="F152" i="10"/>
  <c r="E152" i="10"/>
  <c r="C152" i="10"/>
  <c r="BM151" i="10"/>
  <c r="BL151" i="10"/>
  <c r="BK151" i="10"/>
  <c r="BJ151" i="10"/>
  <c r="BI151" i="10"/>
  <c r="BH151" i="10"/>
  <c r="BG151" i="10"/>
  <c r="BE151" i="10"/>
  <c r="BD151" i="10"/>
  <c r="BC151" i="10"/>
  <c r="BB151" i="10"/>
  <c r="BA151" i="10"/>
  <c r="AZ151" i="10"/>
  <c r="AV151" i="10"/>
  <c r="AU151" i="10"/>
  <c r="AT151" i="10"/>
  <c r="AQ151" i="10"/>
  <c r="AP151" i="10"/>
  <c r="AO151" i="10"/>
  <c r="AN151" i="10"/>
  <c r="AM151" i="10"/>
  <c r="AL151" i="10"/>
  <c r="AK151" i="10"/>
  <c r="AJ151" i="10"/>
  <c r="AI151" i="10"/>
  <c r="AH151" i="10"/>
  <c r="AG151" i="10"/>
  <c r="AF151" i="10"/>
  <c r="AD151" i="10"/>
  <c r="AC151" i="10"/>
  <c r="AB151" i="10"/>
  <c r="AA151" i="10"/>
  <c r="Z151" i="10"/>
  <c r="Y151" i="10"/>
  <c r="X151" i="10"/>
  <c r="W151" i="10"/>
  <c r="U151" i="10"/>
  <c r="T151" i="10"/>
  <c r="S151" i="10"/>
  <c r="R151" i="10"/>
  <c r="Q151" i="10"/>
  <c r="P151" i="10"/>
  <c r="O151" i="10"/>
  <c r="N151" i="10"/>
  <c r="L151" i="10"/>
  <c r="K151" i="10"/>
  <c r="J151" i="10"/>
  <c r="I151" i="10"/>
  <c r="H151" i="10"/>
  <c r="G151" i="10"/>
  <c r="F151" i="10"/>
  <c r="E151" i="10"/>
  <c r="C151" i="10"/>
  <c r="BM150" i="10"/>
  <c r="BL150" i="10"/>
  <c r="BK150" i="10"/>
  <c r="BJ150" i="10"/>
  <c r="BI150" i="10"/>
  <c r="BH150" i="10"/>
  <c r="BG150" i="10"/>
  <c r="BE150" i="10"/>
  <c r="BD150" i="10"/>
  <c r="BC150" i="10"/>
  <c r="BB150" i="10"/>
  <c r="BA150" i="10"/>
  <c r="AZ150" i="10"/>
  <c r="AV150" i="10"/>
  <c r="AU150" i="10"/>
  <c r="AT150" i="10"/>
  <c r="AQ150" i="10"/>
  <c r="AP150" i="10"/>
  <c r="AO150" i="10"/>
  <c r="AN150" i="10"/>
  <c r="AM150" i="10"/>
  <c r="AL150" i="10"/>
  <c r="AK150" i="10"/>
  <c r="AJ150" i="10"/>
  <c r="AI150" i="10"/>
  <c r="AH150" i="10"/>
  <c r="AG150" i="10"/>
  <c r="AF150" i="10"/>
  <c r="AD150" i="10"/>
  <c r="AC150" i="10"/>
  <c r="AB150" i="10"/>
  <c r="AA150" i="10"/>
  <c r="Z150" i="10"/>
  <c r="Y150" i="10"/>
  <c r="X150" i="10"/>
  <c r="W150" i="10"/>
  <c r="U150" i="10"/>
  <c r="T150" i="10"/>
  <c r="S150" i="10"/>
  <c r="R150" i="10"/>
  <c r="Q150" i="10"/>
  <c r="P150" i="10"/>
  <c r="O150" i="10"/>
  <c r="N150" i="10"/>
  <c r="L150" i="10"/>
  <c r="K150" i="10"/>
  <c r="J150" i="10"/>
  <c r="I150" i="10"/>
  <c r="H150" i="10"/>
  <c r="G150" i="10"/>
  <c r="F150" i="10"/>
  <c r="E150" i="10"/>
  <c r="C150" i="10"/>
  <c r="BF149" i="10"/>
  <c r="AW149" i="10"/>
  <c r="AX149" i="10" s="1"/>
  <c r="AR149" i="10"/>
  <c r="AS149" i="10" s="1"/>
  <c r="AE149" i="10"/>
  <c r="V149" i="10"/>
  <c r="M149" i="10"/>
  <c r="D149" i="10"/>
  <c r="BF148" i="10"/>
  <c r="AW148" i="10"/>
  <c r="AX148" i="10" s="1"/>
  <c r="AR148" i="10"/>
  <c r="AS148" i="10" s="1"/>
  <c r="AE148" i="10"/>
  <c r="V148" i="10"/>
  <c r="M148" i="10"/>
  <c r="D148" i="10"/>
  <c r="BF147" i="10"/>
  <c r="AW147" i="10"/>
  <c r="AX147" i="10" s="1"/>
  <c r="AR147" i="10"/>
  <c r="AS147" i="10" s="1"/>
  <c r="AE147" i="10"/>
  <c r="V147" i="10"/>
  <c r="M147" i="10"/>
  <c r="D147" i="10"/>
  <c r="BF146" i="10"/>
  <c r="AW146" i="10"/>
  <c r="AX146" i="10" s="1"/>
  <c r="AR146" i="10"/>
  <c r="AS146" i="10" s="1"/>
  <c r="AE146" i="10"/>
  <c r="V146" i="10"/>
  <c r="M146" i="10"/>
  <c r="D146" i="10"/>
  <c r="BF145" i="10"/>
  <c r="AW145" i="10"/>
  <c r="AX145" i="10" s="1"/>
  <c r="AR145" i="10"/>
  <c r="AS145" i="10" s="1"/>
  <c r="AE145" i="10"/>
  <c r="V145" i="10"/>
  <c r="M145" i="10"/>
  <c r="D145" i="10"/>
  <c r="BF144" i="10"/>
  <c r="AW144" i="10"/>
  <c r="AX144" i="10" s="1"/>
  <c r="AR144" i="10"/>
  <c r="AS144" i="10" s="1"/>
  <c r="AE144" i="10"/>
  <c r="V144" i="10"/>
  <c r="M144" i="10"/>
  <c r="D144" i="10"/>
  <c r="BF143" i="10"/>
  <c r="AW143" i="10"/>
  <c r="AX143" i="10" s="1"/>
  <c r="AR143" i="10"/>
  <c r="AS143" i="10" s="1"/>
  <c r="AE143" i="10"/>
  <c r="V143" i="10"/>
  <c r="M143" i="10"/>
  <c r="D143" i="10"/>
  <c r="BF142" i="10"/>
  <c r="AW142" i="10"/>
  <c r="AX142" i="10" s="1"/>
  <c r="AR142" i="10"/>
  <c r="AS142" i="10" s="1"/>
  <c r="AE142" i="10"/>
  <c r="V142" i="10"/>
  <c r="M142" i="10"/>
  <c r="D142" i="10"/>
  <c r="BF141" i="10"/>
  <c r="AW141" i="10"/>
  <c r="AX141" i="10" s="1"/>
  <c r="AR141" i="10"/>
  <c r="AS141" i="10" s="1"/>
  <c r="AE141" i="10"/>
  <c r="V141" i="10"/>
  <c r="M141" i="10"/>
  <c r="D141" i="10"/>
  <c r="BF140" i="10"/>
  <c r="AW140" i="10"/>
  <c r="AX140" i="10" s="1"/>
  <c r="AR140" i="10"/>
  <c r="AS140" i="10" s="1"/>
  <c r="AE140" i="10"/>
  <c r="V140" i="10"/>
  <c r="M140" i="10"/>
  <c r="D140" i="10"/>
  <c r="BF139" i="10"/>
  <c r="AW139" i="10"/>
  <c r="AX139" i="10" s="1"/>
  <c r="AR139" i="10"/>
  <c r="AS139" i="10" s="1"/>
  <c r="AE139" i="10"/>
  <c r="V139" i="10"/>
  <c r="M139" i="10"/>
  <c r="D139" i="10"/>
  <c r="BF138" i="10"/>
  <c r="AW138" i="10"/>
  <c r="AX138" i="10" s="1"/>
  <c r="AR138" i="10"/>
  <c r="AS138" i="10" s="1"/>
  <c r="AE138" i="10"/>
  <c r="V138" i="10"/>
  <c r="M138" i="10"/>
  <c r="D138" i="10"/>
  <c r="BF137" i="10"/>
  <c r="AW137" i="10"/>
  <c r="AX137" i="10" s="1"/>
  <c r="AR137" i="10"/>
  <c r="AS137" i="10" s="1"/>
  <c r="AE137" i="10"/>
  <c r="V137" i="10"/>
  <c r="M137" i="10"/>
  <c r="D137" i="10"/>
  <c r="BF136" i="10"/>
  <c r="AW136" i="10"/>
  <c r="AX136" i="10" s="1"/>
  <c r="AR136" i="10"/>
  <c r="AS136" i="10" s="1"/>
  <c r="AE136" i="10"/>
  <c r="V136" i="10"/>
  <c r="M136" i="10"/>
  <c r="D136" i="10"/>
  <c r="BF135" i="10"/>
  <c r="AW135" i="10"/>
  <c r="AX135" i="10" s="1"/>
  <c r="AR135" i="10"/>
  <c r="AS135" i="10" s="1"/>
  <c r="AE135" i="10"/>
  <c r="V135" i="10"/>
  <c r="M135" i="10"/>
  <c r="D135" i="10"/>
  <c r="BF134" i="10"/>
  <c r="AW134" i="10"/>
  <c r="AX134" i="10" s="1"/>
  <c r="AR134" i="10"/>
  <c r="AS134" i="10" s="1"/>
  <c r="AE134" i="10"/>
  <c r="V134" i="10"/>
  <c r="M134" i="10"/>
  <c r="D134" i="10"/>
  <c r="BF133" i="10"/>
  <c r="AW133" i="10"/>
  <c r="AR133" i="10"/>
  <c r="AS133" i="10" s="1"/>
  <c r="AE133" i="10"/>
  <c r="V133" i="10"/>
  <c r="M133" i="10"/>
  <c r="D133" i="10"/>
  <c r="BF132" i="10"/>
  <c r="AW132" i="10"/>
  <c r="AX132" i="10" s="1"/>
  <c r="AR132" i="10"/>
  <c r="AS132" i="10" s="1"/>
  <c r="AE132" i="10"/>
  <c r="V132" i="10"/>
  <c r="M132" i="10"/>
  <c r="D132" i="10"/>
  <c r="BF131" i="10"/>
  <c r="AW131" i="10"/>
  <c r="AX131" i="10" s="1"/>
  <c r="AR131" i="10"/>
  <c r="AS131" i="10" s="1"/>
  <c r="AE131" i="10"/>
  <c r="V131" i="10"/>
  <c r="M131" i="10"/>
  <c r="D131" i="10"/>
  <c r="BF130" i="10"/>
  <c r="AW130" i="10"/>
  <c r="AX130" i="10" s="1"/>
  <c r="AR130" i="10"/>
  <c r="AS130" i="10" s="1"/>
  <c r="AY130" i="10" s="1"/>
  <c r="AE130" i="10"/>
  <c r="V130" i="10"/>
  <c r="M130" i="10"/>
  <c r="D130" i="10"/>
  <c r="BF129" i="10"/>
  <c r="AW129" i="10"/>
  <c r="AX129" i="10" s="1"/>
  <c r="AR129" i="10"/>
  <c r="AS129" i="10" s="1"/>
  <c r="AE129" i="10"/>
  <c r="V129" i="10"/>
  <c r="M129" i="10"/>
  <c r="D129" i="10"/>
  <c r="BF128" i="10"/>
  <c r="AW128" i="10"/>
  <c r="AX128" i="10" s="1"/>
  <c r="AR128" i="10"/>
  <c r="AS128" i="10" s="1"/>
  <c r="AE128" i="10"/>
  <c r="V128" i="10"/>
  <c r="M128" i="10"/>
  <c r="D128" i="10"/>
  <c r="BF127" i="10"/>
  <c r="AW127" i="10"/>
  <c r="AX127" i="10" s="1"/>
  <c r="AR127" i="10"/>
  <c r="AS127" i="10" s="1"/>
  <c r="AE127" i="10"/>
  <c r="V127" i="10"/>
  <c r="M127" i="10"/>
  <c r="D127" i="10"/>
  <c r="BF126" i="10"/>
  <c r="AW126" i="10"/>
  <c r="AX126" i="10" s="1"/>
  <c r="AR126" i="10"/>
  <c r="AS126" i="10" s="1"/>
  <c r="AE126" i="10"/>
  <c r="V126" i="10"/>
  <c r="M126" i="10"/>
  <c r="D126" i="10"/>
  <c r="BF125" i="10"/>
  <c r="AW125" i="10"/>
  <c r="AX125" i="10" s="1"/>
  <c r="AR125" i="10"/>
  <c r="AS125" i="10" s="1"/>
  <c r="AE125" i="10"/>
  <c r="V125" i="10"/>
  <c r="M125" i="10"/>
  <c r="D125" i="10"/>
  <c r="BF124" i="10"/>
  <c r="AW124" i="10"/>
  <c r="AX124" i="10" s="1"/>
  <c r="AR124" i="10"/>
  <c r="AS124" i="10" s="1"/>
  <c r="AE124" i="10"/>
  <c r="V124" i="10"/>
  <c r="M124" i="10"/>
  <c r="D124" i="10"/>
  <c r="BF123" i="10"/>
  <c r="AW123" i="10"/>
  <c r="AR123" i="10"/>
  <c r="AS123" i="10" s="1"/>
  <c r="AE123" i="10"/>
  <c r="V123" i="10"/>
  <c r="M123" i="10"/>
  <c r="D123" i="10"/>
  <c r="BF122" i="10"/>
  <c r="AW122" i="10"/>
  <c r="AX122" i="10" s="1"/>
  <c r="AR122" i="10"/>
  <c r="AS122" i="10" s="1"/>
  <c r="AE122" i="10"/>
  <c r="V122" i="10"/>
  <c r="M122" i="10"/>
  <c r="D122" i="10"/>
  <c r="BF121" i="10"/>
  <c r="AW121" i="10"/>
  <c r="AX121" i="10" s="1"/>
  <c r="AR121" i="10"/>
  <c r="AE121" i="10"/>
  <c r="V121" i="10"/>
  <c r="M121" i="10"/>
  <c r="D121" i="10"/>
  <c r="BF120" i="10"/>
  <c r="AW120" i="10"/>
  <c r="AR120" i="10"/>
  <c r="AE120" i="10"/>
  <c r="V120" i="10"/>
  <c r="M120" i="10"/>
  <c r="D120" i="10"/>
  <c r="BM119" i="10"/>
  <c r="BK119" i="10"/>
  <c r="BJ119" i="10"/>
  <c r="BI119" i="10"/>
  <c r="BH119" i="10"/>
  <c r="BG119" i="10"/>
  <c r="BE119" i="10"/>
  <c r="AT119" i="10"/>
  <c r="AO119" i="10"/>
  <c r="C119" i="10"/>
  <c r="BM118" i="10"/>
  <c r="BL118" i="10"/>
  <c r="BK118" i="10"/>
  <c r="BJ118" i="10"/>
  <c r="BI118" i="10"/>
  <c r="BH118" i="10"/>
  <c r="BG118" i="10"/>
  <c r="BE118" i="10"/>
  <c r="BD118" i="10"/>
  <c r="BC118" i="10"/>
  <c r="BB118" i="10"/>
  <c r="BA118" i="10"/>
  <c r="AZ118" i="10"/>
  <c r="AV118" i="10"/>
  <c r="AU118" i="10"/>
  <c r="AT118" i="10"/>
  <c r="AQ118" i="10"/>
  <c r="AP118" i="10"/>
  <c r="AO118" i="10"/>
  <c r="AN118" i="10"/>
  <c r="AM118" i="10"/>
  <c r="AL118" i="10"/>
  <c r="AK118" i="10"/>
  <c r="AJ118" i="10"/>
  <c r="AI118" i="10"/>
  <c r="AH118" i="10"/>
  <c r="AG118" i="10"/>
  <c r="AF118" i="10"/>
  <c r="AD118" i="10"/>
  <c r="AC118" i="10"/>
  <c r="AB118" i="10"/>
  <c r="AA118" i="10"/>
  <c r="Z118" i="10"/>
  <c r="Y118" i="10"/>
  <c r="X118" i="10"/>
  <c r="W118" i="10"/>
  <c r="U118" i="10"/>
  <c r="T118" i="10"/>
  <c r="S118" i="10"/>
  <c r="R118" i="10"/>
  <c r="Q118" i="10"/>
  <c r="P118" i="10"/>
  <c r="O118" i="10"/>
  <c r="N118" i="10"/>
  <c r="L118" i="10"/>
  <c r="K118" i="10"/>
  <c r="J118" i="10"/>
  <c r="I118" i="10"/>
  <c r="H118" i="10"/>
  <c r="G118" i="10"/>
  <c r="F118" i="10"/>
  <c r="E118" i="10"/>
  <c r="C118" i="10"/>
  <c r="BM117" i="10"/>
  <c r="BL117" i="10"/>
  <c r="BK117" i="10"/>
  <c r="BJ117" i="10"/>
  <c r="BI117" i="10"/>
  <c r="BH117" i="10"/>
  <c r="BG117" i="10"/>
  <c r="BE117" i="10"/>
  <c r="BD117" i="10"/>
  <c r="BC117" i="10"/>
  <c r="BB117" i="10"/>
  <c r="BA117" i="10"/>
  <c r="AZ117" i="10"/>
  <c r="AV117" i="10"/>
  <c r="AU117" i="10"/>
  <c r="AT117" i="10"/>
  <c r="AQ117" i="10"/>
  <c r="AP117" i="10"/>
  <c r="AO117" i="10"/>
  <c r="AN117" i="10"/>
  <c r="AM117" i="10"/>
  <c r="AL117" i="10"/>
  <c r="AK117" i="10"/>
  <c r="AJ117" i="10"/>
  <c r="AI117" i="10"/>
  <c r="AH117" i="10"/>
  <c r="AG117" i="10"/>
  <c r="AF117" i="10"/>
  <c r="AD117" i="10"/>
  <c r="AC117" i="10"/>
  <c r="AB117" i="10"/>
  <c r="AA117" i="10"/>
  <c r="Z117" i="10"/>
  <c r="Y117" i="10"/>
  <c r="X117" i="10"/>
  <c r="W117" i="10"/>
  <c r="U117" i="10"/>
  <c r="T117" i="10"/>
  <c r="S117" i="10"/>
  <c r="R117" i="10"/>
  <c r="Q117" i="10"/>
  <c r="P117" i="10"/>
  <c r="O117" i="10"/>
  <c r="N117" i="10"/>
  <c r="L117" i="10"/>
  <c r="K117" i="10"/>
  <c r="J117" i="10"/>
  <c r="I117" i="10"/>
  <c r="H117" i="10"/>
  <c r="G117" i="10"/>
  <c r="F117" i="10"/>
  <c r="E117" i="10"/>
  <c r="C117" i="10"/>
  <c r="BM116" i="10"/>
  <c r="BL116" i="10"/>
  <c r="BK116" i="10"/>
  <c r="BJ116" i="10"/>
  <c r="BI116" i="10"/>
  <c r="BH116" i="10"/>
  <c r="BG116" i="10"/>
  <c r="BE116" i="10"/>
  <c r="BD116" i="10"/>
  <c r="BC116" i="10"/>
  <c r="BB116" i="10"/>
  <c r="BA116" i="10"/>
  <c r="AZ116" i="10"/>
  <c r="AV116" i="10"/>
  <c r="AU116" i="10"/>
  <c r="AT116" i="10"/>
  <c r="AQ116" i="10"/>
  <c r="AP116" i="10"/>
  <c r="AO116" i="10"/>
  <c r="AN116" i="10"/>
  <c r="AM116" i="10"/>
  <c r="AL116" i="10"/>
  <c r="AK116" i="10"/>
  <c r="AJ116" i="10"/>
  <c r="AI116" i="10"/>
  <c r="AH116" i="10"/>
  <c r="AG116" i="10"/>
  <c r="AF116" i="10"/>
  <c r="AD116" i="10"/>
  <c r="AC116" i="10"/>
  <c r="AB116" i="10"/>
  <c r="AA116" i="10"/>
  <c r="Z116" i="10"/>
  <c r="Y116" i="10"/>
  <c r="X116" i="10"/>
  <c r="W116" i="10"/>
  <c r="U116" i="10"/>
  <c r="T116" i="10"/>
  <c r="S116" i="10"/>
  <c r="R116" i="10"/>
  <c r="Q116" i="10"/>
  <c r="P116" i="10"/>
  <c r="O116" i="10"/>
  <c r="N116" i="10"/>
  <c r="L116" i="10"/>
  <c r="K116" i="10"/>
  <c r="J116" i="10"/>
  <c r="I116" i="10"/>
  <c r="H116" i="10"/>
  <c r="G116" i="10"/>
  <c r="F116" i="10"/>
  <c r="E116" i="10"/>
  <c r="C116" i="10"/>
  <c r="BF115" i="10"/>
  <c r="AW115" i="10"/>
  <c r="AX115" i="10" s="1"/>
  <c r="AR115" i="10"/>
  <c r="AS115" i="10" s="1"/>
  <c r="AE115" i="10"/>
  <c r="V115" i="10"/>
  <c r="M115" i="10"/>
  <c r="BF114" i="10"/>
  <c r="AW114" i="10"/>
  <c r="AX114" i="10" s="1"/>
  <c r="AR114" i="10"/>
  <c r="AS114" i="10" s="1"/>
  <c r="AE114" i="10"/>
  <c r="V114" i="10"/>
  <c r="M114" i="10"/>
  <c r="BF113" i="10"/>
  <c r="AW113" i="10"/>
  <c r="AX113" i="10" s="1"/>
  <c r="AR113" i="10"/>
  <c r="AS113" i="10" s="1"/>
  <c r="AE113" i="10"/>
  <c r="V113" i="10"/>
  <c r="M113" i="10"/>
  <c r="BF112" i="10"/>
  <c r="AW112" i="10"/>
  <c r="AX112" i="10" s="1"/>
  <c r="AR112" i="10"/>
  <c r="AS112" i="10" s="1"/>
  <c r="AE112" i="10"/>
  <c r="V112" i="10"/>
  <c r="M112" i="10"/>
  <c r="BF111" i="10"/>
  <c r="AW111" i="10"/>
  <c r="AX111" i="10" s="1"/>
  <c r="AR111" i="10"/>
  <c r="AS111" i="10" s="1"/>
  <c r="AE111" i="10"/>
  <c r="V111" i="10"/>
  <c r="M111" i="10"/>
  <c r="BF110" i="10"/>
  <c r="AX110" i="10"/>
  <c r="AW110" i="10"/>
  <c r="AR110" i="10"/>
  <c r="AS110" i="10" s="1"/>
  <c r="AE110" i="10"/>
  <c r="V110" i="10"/>
  <c r="M110" i="10"/>
  <c r="BF109" i="10"/>
  <c r="AW109" i="10"/>
  <c r="AX109" i="10" s="1"/>
  <c r="AR109" i="10"/>
  <c r="AS109" i="10" s="1"/>
  <c r="AE109" i="10"/>
  <c r="V109" i="10"/>
  <c r="M109" i="10"/>
  <c r="BF108" i="10"/>
  <c r="AW108" i="10"/>
  <c r="AX108" i="10" s="1"/>
  <c r="AR108" i="10"/>
  <c r="AS108" i="10" s="1"/>
  <c r="AE108" i="10"/>
  <c r="V108" i="10"/>
  <c r="M108" i="10"/>
  <c r="BF107" i="10"/>
  <c r="AW107" i="10"/>
  <c r="AX107" i="10" s="1"/>
  <c r="AR107" i="10"/>
  <c r="AS107" i="10" s="1"/>
  <c r="AE107" i="10"/>
  <c r="V107" i="10"/>
  <c r="M107" i="10"/>
  <c r="BF106" i="10"/>
  <c r="AW106" i="10"/>
  <c r="AX106" i="10" s="1"/>
  <c r="AR106" i="10"/>
  <c r="AS106" i="10" s="1"/>
  <c r="AE106" i="10"/>
  <c r="V106" i="10"/>
  <c r="M106" i="10"/>
  <c r="BF105" i="10"/>
  <c r="AW105" i="10"/>
  <c r="AX105" i="10" s="1"/>
  <c r="AR105" i="10"/>
  <c r="AS105" i="10" s="1"/>
  <c r="AE105" i="10"/>
  <c r="V105" i="10"/>
  <c r="M105" i="10"/>
  <c r="BF104" i="10"/>
  <c r="AW104" i="10"/>
  <c r="AX104" i="10" s="1"/>
  <c r="AR104" i="10"/>
  <c r="AS104" i="10" s="1"/>
  <c r="AE104" i="10"/>
  <c r="V104" i="10"/>
  <c r="M104" i="10"/>
  <c r="BF103" i="10"/>
  <c r="AW103" i="10"/>
  <c r="AX103" i="10" s="1"/>
  <c r="AR103" i="10"/>
  <c r="AS103" i="10" s="1"/>
  <c r="AE103" i="10"/>
  <c r="V103" i="10"/>
  <c r="M103" i="10"/>
  <c r="BF102" i="10"/>
  <c r="AW102" i="10"/>
  <c r="AX102" i="10" s="1"/>
  <c r="AR102" i="10"/>
  <c r="AS102" i="10" s="1"/>
  <c r="AE102" i="10"/>
  <c r="V102" i="10"/>
  <c r="M102" i="10"/>
  <c r="BF101" i="10"/>
  <c r="AW101" i="10"/>
  <c r="AX101" i="10" s="1"/>
  <c r="AR101" i="10"/>
  <c r="AS101" i="10" s="1"/>
  <c r="AE101" i="10"/>
  <c r="V101" i="10"/>
  <c r="M101" i="10"/>
  <c r="BF100" i="10"/>
  <c r="AX100" i="10"/>
  <c r="AW100" i="10"/>
  <c r="AR100" i="10"/>
  <c r="AS100" i="10" s="1"/>
  <c r="AE100" i="10"/>
  <c r="V100" i="10"/>
  <c r="M100" i="10"/>
  <c r="BF99" i="10"/>
  <c r="AW99" i="10"/>
  <c r="AX99" i="10" s="1"/>
  <c r="AR99" i="10"/>
  <c r="AS99" i="10" s="1"/>
  <c r="AE99" i="10"/>
  <c r="V99" i="10"/>
  <c r="M99" i="10"/>
  <c r="BF98" i="10"/>
  <c r="AW98" i="10"/>
  <c r="AX98" i="10" s="1"/>
  <c r="AR98" i="10"/>
  <c r="AS98" i="10" s="1"/>
  <c r="AE98" i="10"/>
  <c r="V98" i="10"/>
  <c r="M98" i="10"/>
  <c r="BF97" i="10"/>
  <c r="AW97" i="10"/>
  <c r="AX97" i="10" s="1"/>
  <c r="AR97" i="10"/>
  <c r="AS97" i="10" s="1"/>
  <c r="AE97" i="10"/>
  <c r="V97" i="10"/>
  <c r="M97" i="10"/>
  <c r="BF96" i="10"/>
  <c r="AW96" i="10"/>
  <c r="AX96" i="10" s="1"/>
  <c r="AR96" i="10"/>
  <c r="AS96" i="10" s="1"/>
  <c r="AE96" i="10"/>
  <c r="V96" i="10"/>
  <c r="M96" i="10"/>
  <c r="BF95" i="10"/>
  <c r="AW95" i="10"/>
  <c r="AX95" i="10" s="1"/>
  <c r="AR95" i="10"/>
  <c r="AS95" i="10" s="1"/>
  <c r="AE95" i="10"/>
  <c r="V95" i="10"/>
  <c r="M95" i="10"/>
  <c r="BF94" i="10"/>
  <c r="AW94" i="10"/>
  <c r="AX94" i="10" s="1"/>
  <c r="AR94" i="10"/>
  <c r="AS94" i="10" s="1"/>
  <c r="AY94" i="10" s="1"/>
  <c r="AE94" i="10"/>
  <c r="V94" i="10"/>
  <c r="M94" i="10"/>
  <c r="BF93" i="10"/>
  <c r="AW93" i="10"/>
  <c r="AX93" i="10" s="1"/>
  <c r="AR93" i="10"/>
  <c r="AS93" i="10" s="1"/>
  <c r="AE93" i="10"/>
  <c r="V93" i="10"/>
  <c r="M93" i="10"/>
  <c r="BF92" i="10"/>
  <c r="AW92" i="10"/>
  <c r="AX92" i="10" s="1"/>
  <c r="AR92" i="10"/>
  <c r="AS92" i="10" s="1"/>
  <c r="AE92" i="10"/>
  <c r="V92" i="10"/>
  <c r="M92" i="10"/>
  <c r="BF91" i="10"/>
  <c r="AW91" i="10"/>
  <c r="AX91" i="10" s="1"/>
  <c r="AR91" i="10"/>
  <c r="AS91" i="10" s="1"/>
  <c r="AE91" i="10"/>
  <c r="V91" i="10"/>
  <c r="M91" i="10"/>
  <c r="BF90" i="10"/>
  <c r="AW90" i="10"/>
  <c r="AX90" i="10" s="1"/>
  <c r="AR90" i="10"/>
  <c r="AS90" i="10" s="1"/>
  <c r="AE90" i="10"/>
  <c r="V90" i="10"/>
  <c r="M90" i="10"/>
  <c r="BF89" i="10"/>
  <c r="AW89" i="10"/>
  <c r="AX89" i="10" s="1"/>
  <c r="AR89" i="10"/>
  <c r="AS89" i="10" s="1"/>
  <c r="AE89" i="10"/>
  <c r="V89" i="10"/>
  <c r="M89" i="10"/>
  <c r="BF88" i="10"/>
  <c r="AW88" i="10"/>
  <c r="AX88" i="10" s="1"/>
  <c r="AR88" i="10"/>
  <c r="AS88" i="10" s="1"/>
  <c r="AE88" i="10"/>
  <c r="V88" i="10"/>
  <c r="M88" i="10"/>
  <c r="BF87" i="10"/>
  <c r="AW87" i="10"/>
  <c r="AX87" i="10" s="1"/>
  <c r="AR87" i="10"/>
  <c r="AS87" i="10" s="1"/>
  <c r="AE87" i="10"/>
  <c r="V87" i="10"/>
  <c r="M87" i="10"/>
  <c r="BF86" i="10"/>
  <c r="AW86" i="10"/>
  <c r="AX86" i="10" s="1"/>
  <c r="AS86" i="10"/>
  <c r="AR86" i="10"/>
  <c r="AE86" i="10"/>
  <c r="V86" i="10"/>
  <c r="M86" i="10"/>
  <c r="BF85" i="10"/>
  <c r="AW85" i="10"/>
  <c r="AR85" i="10"/>
  <c r="AE85" i="10"/>
  <c r="V85" i="10"/>
  <c r="M85" i="10"/>
  <c r="BM84" i="10"/>
  <c r="BK84" i="10"/>
  <c r="BJ84" i="10"/>
  <c r="BI84" i="10"/>
  <c r="BH84" i="10"/>
  <c r="BG84" i="10"/>
  <c r="BE84" i="10"/>
  <c r="AT84" i="10"/>
  <c r="AO84" i="10"/>
  <c r="C84" i="10"/>
  <c r="BM83" i="10"/>
  <c r="BL83" i="10"/>
  <c r="BK83" i="10"/>
  <c r="BJ83" i="10"/>
  <c r="BI83" i="10"/>
  <c r="BH83" i="10"/>
  <c r="BG83" i="10"/>
  <c r="BE83" i="10"/>
  <c r="BD83" i="10"/>
  <c r="BC83" i="10"/>
  <c r="BB83" i="10"/>
  <c r="BA83" i="10"/>
  <c r="AZ83" i="10"/>
  <c r="AV83" i="10"/>
  <c r="AU83" i="10"/>
  <c r="AT83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D83" i="10"/>
  <c r="AC83" i="10"/>
  <c r="AB83" i="10"/>
  <c r="AA83" i="10"/>
  <c r="Z83" i="10"/>
  <c r="Y83" i="10"/>
  <c r="X83" i="10"/>
  <c r="W83" i="10"/>
  <c r="U83" i="10"/>
  <c r="T83" i="10"/>
  <c r="S83" i="10"/>
  <c r="R83" i="10"/>
  <c r="Q83" i="10"/>
  <c r="P83" i="10"/>
  <c r="O83" i="10"/>
  <c r="N83" i="10"/>
  <c r="L83" i="10"/>
  <c r="K83" i="10"/>
  <c r="J83" i="10"/>
  <c r="I83" i="10"/>
  <c r="H83" i="10"/>
  <c r="G83" i="10"/>
  <c r="F83" i="10"/>
  <c r="E83" i="10"/>
  <c r="C83" i="10"/>
  <c r="BM82" i="10"/>
  <c r="BL82" i="10"/>
  <c r="BK82" i="10"/>
  <c r="BJ82" i="10"/>
  <c r="BI82" i="10"/>
  <c r="BH82" i="10"/>
  <c r="BG82" i="10"/>
  <c r="BE82" i="10"/>
  <c r="BD82" i="10"/>
  <c r="BC82" i="10"/>
  <c r="BB82" i="10"/>
  <c r="BA82" i="10"/>
  <c r="AZ82" i="10"/>
  <c r="AV82" i="10"/>
  <c r="AU82" i="10"/>
  <c r="AT82" i="10"/>
  <c r="AQ82" i="10"/>
  <c r="AP82" i="10"/>
  <c r="AO82" i="10"/>
  <c r="AN82" i="10"/>
  <c r="AM82" i="10"/>
  <c r="AL82" i="10"/>
  <c r="AK82" i="10"/>
  <c r="AJ82" i="10"/>
  <c r="AI82" i="10"/>
  <c r="AH82" i="10"/>
  <c r="AG82" i="10"/>
  <c r="AF82" i="10"/>
  <c r="AD82" i="10"/>
  <c r="AC82" i="10"/>
  <c r="AB82" i="10"/>
  <c r="AA82" i="10"/>
  <c r="Z82" i="10"/>
  <c r="Y82" i="10"/>
  <c r="X82" i="10"/>
  <c r="W82" i="10"/>
  <c r="U82" i="10"/>
  <c r="T82" i="10"/>
  <c r="S82" i="10"/>
  <c r="R82" i="10"/>
  <c r="Q82" i="10"/>
  <c r="P82" i="10"/>
  <c r="O82" i="10"/>
  <c r="N82" i="10"/>
  <c r="L82" i="10"/>
  <c r="K82" i="10"/>
  <c r="J82" i="10"/>
  <c r="I82" i="10"/>
  <c r="H82" i="10"/>
  <c r="G82" i="10"/>
  <c r="F82" i="10"/>
  <c r="E82" i="10"/>
  <c r="C82" i="10"/>
  <c r="BM81" i="10"/>
  <c r="BL81" i="10"/>
  <c r="BK81" i="10"/>
  <c r="BJ81" i="10"/>
  <c r="BI81" i="10"/>
  <c r="BH81" i="10"/>
  <c r="BG81" i="10"/>
  <c r="BE81" i="10"/>
  <c r="BD81" i="10"/>
  <c r="BC81" i="10"/>
  <c r="BB81" i="10"/>
  <c r="BA81" i="10"/>
  <c r="AZ81" i="10"/>
  <c r="AV81" i="10"/>
  <c r="AU81" i="10"/>
  <c r="AT81" i="10"/>
  <c r="AQ81" i="10"/>
  <c r="AP81" i="10"/>
  <c r="AO81" i="10"/>
  <c r="AN81" i="10"/>
  <c r="AM81" i="10"/>
  <c r="AL81" i="10"/>
  <c r="AK81" i="10"/>
  <c r="AJ81" i="10"/>
  <c r="AI81" i="10"/>
  <c r="AH81" i="10"/>
  <c r="AG81" i="10"/>
  <c r="AF81" i="10"/>
  <c r="AD81" i="10"/>
  <c r="AC81" i="10"/>
  <c r="AB81" i="10"/>
  <c r="AA81" i="10"/>
  <c r="Z81" i="10"/>
  <c r="Y81" i="10"/>
  <c r="X81" i="10"/>
  <c r="W81" i="10"/>
  <c r="U81" i="10"/>
  <c r="T81" i="10"/>
  <c r="S81" i="10"/>
  <c r="R81" i="10"/>
  <c r="Q81" i="10"/>
  <c r="P81" i="10"/>
  <c r="O81" i="10"/>
  <c r="N81" i="10"/>
  <c r="L81" i="10"/>
  <c r="K81" i="10"/>
  <c r="J81" i="10"/>
  <c r="I81" i="10"/>
  <c r="H81" i="10"/>
  <c r="G81" i="10"/>
  <c r="F81" i="10"/>
  <c r="E81" i="10"/>
  <c r="C81" i="10"/>
  <c r="BF80" i="10"/>
  <c r="AW80" i="10"/>
  <c r="AR80" i="10"/>
  <c r="AS80" i="10" s="1"/>
  <c r="AE80" i="10"/>
  <c r="V80" i="10"/>
  <c r="M80" i="10"/>
  <c r="D80" i="10"/>
  <c r="A80" i="10"/>
  <c r="BF79" i="10"/>
  <c r="AW79" i="10"/>
  <c r="AX79" i="10" s="1"/>
  <c r="AR79" i="10"/>
  <c r="AS79" i="10" s="1"/>
  <c r="AE79" i="10"/>
  <c r="V79" i="10"/>
  <c r="M79" i="10"/>
  <c r="D79" i="10"/>
  <c r="BF78" i="10"/>
  <c r="AW78" i="10"/>
  <c r="AX78" i="10" s="1"/>
  <c r="AR78" i="10"/>
  <c r="AS78" i="10" s="1"/>
  <c r="AE78" i="10"/>
  <c r="V78" i="10"/>
  <c r="M78" i="10"/>
  <c r="D78" i="10"/>
  <c r="BF77" i="10"/>
  <c r="AW77" i="10"/>
  <c r="AX77" i="10" s="1"/>
  <c r="AR77" i="10"/>
  <c r="AS77" i="10" s="1"/>
  <c r="AE77" i="10"/>
  <c r="V77" i="10"/>
  <c r="M77" i="10"/>
  <c r="D77" i="10"/>
  <c r="BF76" i="10"/>
  <c r="AW76" i="10"/>
  <c r="AX76" i="10" s="1"/>
  <c r="AR76" i="10"/>
  <c r="AS76" i="10" s="1"/>
  <c r="AE76" i="10"/>
  <c r="V76" i="10"/>
  <c r="M76" i="10"/>
  <c r="D76" i="10"/>
  <c r="BF75" i="10"/>
  <c r="AW75" i="10"/>
  <c r="AX75" i="10" s="1"/>
  <c r="AR75" i="10"/>
  <c r="AS75" i="10" s="1"/>
  <c r="AE75" i="10"/>
  <c r="V75" i="10"/>
  <c r="M75" i="10"/>
  <c r="D75" i="10"/>
  <c r="BF74" i="10"/>
  <c r="AW74" i="10"/>
  <c r="AX74" i="10" s="1"/>
  <c r="AR74" i="10"/>
  <c r="AS74" i="10" s="1"/>
  <c r="AE74" i="10"/>
  <c r="V74" i="10"/>
  <c r="M74" i="10"/>
  <c r="D74" i="10"/>
  <c r="BF73" i="10"/>
  <c r="AW73" i="10"/>
  <c r="AX73" i="10" s="1"/>
  <c r="AR73" i="10"/>
  <c r="AS73" i="10" s="1"/>
  <c r="AE73" i="10"/>
  <c r="V73" i="10"/>
  <c r="M73" i="10"/>
  <c r="D73" i="10"/>
  <c r="BF72" i="10"/>
  <c r="AW72" i="10"/>
  <c r="AX72" i="10" s="1"/>
  <c r="AR72" i="10"/>
  <c r="AS72" i="10" s="1"/>
  <c r="AE72" i="10"/>
  <c r="V72" i="10"/>
  <c r="M72" i="10"/>
  <c r="D72" i="10"/>
  <c r="BF71" i="10"/>
  <c r="AW71" i="10"/>
  <c r="AX71" i="10" s="1"/>
  <c r="AR71" i="10"/>
  <c r="AS71" i="10" s="1"/>
  <c r="AE71" i="10"/>
  <c r="V71" i="10"/>
  <c r="M71" i="10"/>
  <c r="D71" i="10"/>
  <c r="BF70" i="10"/>
  <c r="AW70" i="10"/>
  <c r="AX70" i="10" s="1"/>
  <c r="AR70" i="10"/>
  <c r="AS70" i="10" s="1"/>
  <c r="AE70" i="10"/>
  <c r="V70" i="10"/>
  <c r="M70" i="10"/>
  <c r="D70" i="10"/>
  <c r="BF69" i="10"/>
  <c r="AW69" i="10"/>
  <c r="AX69" i="10" s="1"/>
  <c r="AR69" i="10"/>
  <c r="AS69" i="10" s="1"/>
  <c r="AE69" i="10"/>
  <c r="V69" i="10"/>
  <c r="M69" i="10"/>
  <c r="D69" i="10"/>
  <c r="BF68" i="10"/>
  <c r="AW68" i="10"/>
  <c r="AX68" i="10" s="1"/>
  <c r="AR68" i="10"/>
  <c r="AS68" i="10" s="1"/>
  <c r="AE68" i="10"/>
  <c r="V68" i="10"/>
  <c r="M68" i="10"/>
  <c r="D68" i="10"/>
  <c r="BF67" i="10"/>
  <c r="AW67" i="10"/>
  <c r="AX67" i="10" s="1"/>
  <c r="AR67" i="10"/>
  <c r="AS67" i="10" s="1"/>
  <c r="AE67" i="10"/>
  <c r="V67" i="10"/>
  <c r="M67" i="10"/>
  <c r="D67" i="10"/>
  <c r="BF66" i="10"/>
  <c r="AW66" i="10"/>
  <c r="AX66" i="10" s="1"/>
  <c r="AR66" i="10"/>
  <c r="AS66" i="10" s="1"/>
  <c r="AE66" i="10"/>
  <c r="V66" i="10"/>
  <c r="M66" i="10"/>
  <c r="D66" i="10"/>
  <c r="BF65" i="10"/>
  <c r="AW65" i="10"/>
  <c r="AX65" i="10" s="1"/>
  <c r="AR65" i="10"/>
  <c r="AS65" i="10" s="1"/>
  <c r="AE65" i="10"/>
  <c r="V65" i="10"/>
  <c r="M65" i="10"/>
  <c r="D65" i="10"/>
  <c r="BF64" i="10"/>
  <c r="AW64" i="10"/>
  <c r="AX64" i="10" s="1"/>
  <c r="AR64" i="10"/>
  <c r="AS64" i="10" s="1"/>
  <c r="AE64" i="10"/>
  <c r="V64" i="10"/>
  <c r="M64" i="10"/>
  <c r="D64" i="10"/>
  <c r="BF63" i="10"/>
  <c r="AW63" i="10"/>
  <c r="AX63" i="10" s="1"/>
  <c r="AR63" i="10"/>
  <c r="AS63" i="10" s="1"/>
  <c r="AE63" i="10"/>
  <c r="V63" i="10"/>
  <c r="M63" i="10"/>
  <c r="D63" i="10"/>
  <c r="BF62" i="10"/>
  <c r="AW62" i="10"/>
  <c r="AX62" i="10" s="1"/>
  <c r="AR62" i="10"/>
  <c r="AS62" i="10" s="1"/>
  <c r="AE62" i="10"/>
  <c r="V62" i="10"/>
  <c r="M62" i="10"/>
  <c r="D62" i="10"/>
  <c r="BF61" i="10"/>
  <c r="AW61" i="10"/>
  <c r="AX61" i="10" s="1"/>
  <c r="AR61" i="10"/>
  <c r="AS61" i="10" s="1"/>
  <c r="AE61" i="10"/>
  <c r="V61" i="10"/>
  <c r="M61" i="10"/>
  <c r="D61" i="10"/>
  <c r="BF60" i="10"/>
  <c r="AW60" i="10"/>
  <c r="AR60" i="10"/>
  <c r="AS60" i="10" s="1"/>
  <c r="AE60" i="10"/>
  <c r="V60" i="10"/>
  <c r="M60" i="10"/>
  <c r="D60" i="10"/>
  <c r="BF59" i="10"/>
  <c r="AW59" i="10"/>
  <c r="AX59" i="10" s="1"/>
  <c r="AR59" i="10"/>
  <c r="AS59" i="10" s="1"/>
  <c r="AE59" i="10"/>
  <c r="V59" i="10"/>
  <c r="M59" i="10"/>
  <c r="D59" i="10"/>
  <c r="BF58" i="10"/>
  <c r="AW58" i="10"/>
  <c r="AX58" i="10" s="1"/>
  <c r="AR58" i="10"/>
  <c r="AS58" i="10" s="1"/>
  <c r="AE58" i="10"/>
  <c r="V58" i="10"/>
  <c r="M58" i="10"/>
  <c r="D58" i="10"/>
  <c r="BF57" i="10"/>
  <c r="AW57" i="10"/>
  <c r="AX57" i="10" s="1"/>
  <c r="AR57" i="10"/>
  <c r="AS57" i="10" s="1"/>
  <c r="AE57" i="10"/>
  <c r="V57" i="10"/>
  <c r="M57" i="10"/>
  <c r="D57" i="10"/>
  <c r="BF56" i="10"/>
  <c r="AW56" i="10"/>
  <c r="AS56" i="10"/>
  <c r="AR56" i="10"/>
  <c r="AE56" i="10"/>
  <c r="V56" i="10"/>
  <c r="M56" i="10"/>
  <c r="D56" i="10"/>
  <c r="BF55" i="10"/>
  <c r="AW55" i="10"/>
  <c r="AX55" i="10" s="1"/>
  <c r="AR55" i="10"/>
  <c r="AS55" i="10" s="1"/>
  <c r="AE55" i="10"/>
  <c r="V55" i="10"/>
  <c r="M55" i="10"/>
  <c r="D55" i="10"/>
  <c r="BF54" i="10"/>
  <c r="AW54" i="10"/>
  <c r="AX54" i="10" s="1"/>
  <c r="AR54" i="10"/>
  <c r="AS54" i="10" s="1"/>
  <c r="AE54" i="10"/>
  <c r="V54" i="10"/>
  <c r="M54" i="10"/>
  <c r="D54" i="10"/>
  <c r="BF53" i="10"/>
  <c r="AW53" i="10"/>
  <c r="AX53" i="10" s="1"/>
  <c r="AR53" i="10"/>
  <c r="AS53" i="10" s="1"/>
  <c r="AE53" i="10"/>
  <c r="V53" i="10"/>
  <c r="M53" i="10"/>
  <c r="D53" i="10"/>
  <c r="BF52" i="10"/>
  <c r="AW52" i="10"/>
  <c r="AX52" i="10" s="1"/>
  <c r="AS52" i="10"/>
  <c r="AR52" i="10"/>
  <c r="AE52" i="10"/>
  <c r="V52" i="10"/>
  <c r="M52" i="10"/>
  <c r="D52" i="10"/>
  <c r="BM51" i="10"/>
  <c r="BK51" i="10"/>
  <c r="BJ51" i="10"/>
  <c r="BI51" i="10"/>
  <c r="BH51" i="10"/>
  <c r="BG51" i="10"/>
  <c r="BE51" i="10"/>
  <c r="AT51" i="10"/>
  <c r="AO51" i="10"/>
  <c r="C51" i="10"/>
  <c r="BM50" i="10"/>
  <c r="BL50" i="10"/>
  <c r="BK50" i="10"/>
  <c r="BJ50" i="10"/>
  <c r="BI50" i="10"/>
  <c r="BH50" i="10"/>
  <c r="BG50" i="10"/>
  <c r="BE50" i="10"/>
  <c r="BD50" i="10"/>
  <c r="BC50" i="10"/>
  <c r="BB50" i="10"/>
  <c r="BA50" i="10"/>
  <c r="AZ50" i="10"/>
  <c r="AV50" i="10"/>
  <c r="AU50" i="10"/>
  <c r="AT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D50" i="10"/>
  <c r="AC50" i="10"/>
  <c r="AB50" i="10"/>
  <c r="AA50" i="10"/>
  <c r="Z50" i="10"/>
  <c r="Y50" i="10"/>
  <c r="X50" i="10"/>
  <c r="W50" i="10"/>
  <c r="U50" i="10"/>
  <c r="T50" i="10"/>
  <c r="S50" i="10"/>
  <c r="R50" i="10"/>
  <c r="Q50" i="10"/>
  <c r="P50" i="10"/>
  <c r="O50" i="10"/>
  <c r="N50" i="10"/>
  <c r="L50" i="10"/>
  <c r="K50" i="10"/>
  <c r="J50" i="10"/>
  <c r="I50" i="10"/>
  <c r="H50" i="10"/>
  <c r="G50" i="10"/>
  <c r="F50" i="10"/>
  <c r="E50" i="10"/>
  <c r="C50" i="10"/>
  <c r="BM49" i="10"/>
  <c r="BL49" i="10"/>
  <c r="BK49" i="10"/>
  <c r="BJ49" i="10"/>
  <c r="BI49" i="10"/>
  <c r="BH49" i="10"/>
  <c r="BG49" i="10"/>
  <c r="BE49" i="10"/>
  <c r="BD49" i="10"/>
  <c r="BC49" i="10"/>
  <c r="BB49" i="10"/>
  <c r="BA49" i="10"/>
  <c r="AZ49" i="10"/>
  <c r="AV49" i="10"/>
  <c r="AU49" i="10"/>
  <c r="AT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D49" i="10"/>
  <c r="AC49" i="10"/>
  <c r="AB49" i="10"/>
  <c r="AA49" i="10"/>
  <c r="Z49" i="10"/>
  <c r="Y49" i="10"/>
  <c r="X49" i="10"/>
  <c r="W49" i="10"/>
  <c r="U49" i="10"/>
  <c r="T49" i="10"/>
  <c r="S49" i="10"/>
  <c r="R49" i="10"/>
  <c r="Q49" i="10"/>
  <c r="P49" i="10"/>
  <c r="O49" i="10"/>
  <c r="N49" i="10"/>
  <c r="L49" i="10"/>
  <c r="K49" i="10"/>
  <c r="J49" i="10"/>
  <c r="I49" i="10"/>
  <c r="H49" i="10"/>
  <c r="G49" i="10"/>
  <c r="F49" i="10"/>
  <c r="E49" i="10"/>
  <c r="C49" i="10"/>
  <c r="BM48" i="10"/>
  <c r="BL48" i="10"/>
  <c r="BK48" i="10"/>
  <c r="BJ48" i="10"/>
  <c r="BI48" i="10"/>
  <c r="BH48" i="10"/>
  <c r="BG48" i="10"/>
  <c r="BE48" i="10"/>
  <c r="BD48" i="10"/>
  <c r="BC48" i="10"/>
  <c r="BB48" i="10"/>
  <c r="BA48" i="10"/>
  <c r="AZ48" i="10"/>
  <c r="AV48" i="10"/>
  <c r="AU48" i="10"/>
  <c r="AT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D48" i="10"/>
  <c r="AC48" i="10"/>
  <c r="AB48" i="10"/>
  <c r="AA48" i="10"/>
  <c r="Z48" i="10"/>
  <c r="Y48" i="10"/>
  <c r="X48" i="10"/>
  <c r="W48" i="10"/>
  <c r="U48" i="10"/>
  <c r="T48" i="10"/>
  <c r="S48" i="10"/>
  <c r="R48" i="10"/>
  <c r="Q48" i="10"/>
  <c r="P48" i="10"/>
  <c r="O48" i="10"/>
  <c r="N48" i="10"/>
  <c r="L48" i="10"/>
  <c r="K48" i="10"/>
  <c r="J48" i="10"/>
  <c r="J9" i="10" s="1"/>
  <c r="I48" i="10"/>
  <c r="H48" i="10"/>
  <c r="G48" i="10"/>
  <c r="F48" i="10"/>
  <c r="E48" i="10"/>
  <c r="C48" i="10"/>
  <c r="BF47" i="10"/>
  <c r="AW47" i="10"/>
  <c r="AR47" i="10"/>
  <c r="AS47" i="10" s="1"/>
  <c r="AE47" i="10"/>
  <c r="V47" i="10"/>
  <c r="M47" i="10"/>
  <c r="D47" i="10"/>
  <c r="BF46" i="10"/>
  <c r="AW46" i="10"/>
  <c r="AX46" i="10" s="1"/>
  <c r="AR46" i="10"/>
  <c r="AS46" i="10" s="1"/>
  <c r="AE46" i="10"/>
  <c r="V46" i="10"/>
  <c r="M46" i="10"/>
  <c r="D46" i="10"/>
  <c r="BF45" i="10"/>
  <c r="AW45" i="10"/>
  <c r="AR45" i="10"/>
  <c r="AS45" i="10" s="1"/>
  <c r="AE45" i="10"/>
  <c r="V45" i="10"/>
  <c r="M45" i="10"/>
  <c r="D45" i="10"/>
  <c r="BF44" i="10"/>
  <c r="AW44" i="10"/>
  <c r="AX44" i="10" s="1"/>
  <c r="AR44" i="10"/>
  <c r="AS44" i="10" s="1"/>
  <c r="AE44" i="10"/>
  <c r="V44" i="10"/>
  <c r="M44" i="10"/>
  <c r="D44" i="10"/>
  <c r="BF43" i="10"/>
  <c r="AW43" i="10"/>
  <c r="AR43" i="10"/>
  <c r="AS43" i="10" s="1"/>
  <c r="AE43" i="10"/>
  <c r="V43" i="10"/>
  <c r="M43" i="10"/>
  <c r="D43" i="10"/>
  <c r="BF42" i="10"/>
  <c r="AW42" i="10"/>
  <c r="AX42" i="10" s="1"/>
  <c r="AR42" i="10"/>
  <c r="AS42" i="10" s="1"/>
  <c r="AE42" i="10"/>
  <c r="V42" i="10"/>
  <c r="M42" i="10"/>
  <c r="D42" i="10"/>
  <c r="BF41" i="10"/>
  <c r="AW41" i="10"/>
  <c r="AR41" i="10"/>
  <c r="AS41" i="10" s="1"/>
  <c r="AE41" i="10"/>
  <c r="V41" i="10"/>
  <c r="M41" i="10"/>
  <c r="D41" i="10"/>
  <c r="BF40" i="10"/>
  <c r="AW40" i="10"/>
  <c r="AX40" i="10" s="1"/>
  <c r="AR40" i="10"/>
  <c r="AS40" i="10" s="1"/>
  <c r="AE40" i="10"/>
  <c r="V40" i="10"/>
  <c r="M40" i="10"/>
  <c r="D40" i="10"/>
  <c r="BF39" i="10"/>
  <c r="AW39" i="10"/>
  <c r="AR39" i="10"/>
  <c r="AS39" i="10" s="1"/>
  <c r="AE39" i="10"/>
  <c r="V39" i="10"/>
  <c r="M39" i="10"/>
  <c r="D39" i="10"/>
  <c r="BF38" i="10"/>
  <c r="AW38" i="10"/>
  <c r="AX38" i="10" s="1"/>
  <c r="AR38" i="10"/>
  <c r="AS38" i="10" s="1"/>
  <c r="AE38" i="10"/>
  <c r="V38" i="10"/>
  <c r="M38" i="10"/>
  <c r="D38" i="10"/>
  <c r="BF37" i="10"/>
  <c r="AW37" i="10"/>
  <c r="AR37" i="10"/>
  <c r="AS37" i="10" s="1"/>
  <c r="AE37" i="10"/>
  <c r="V37" i="10"/>
  <c r="M37" i="10"/>
  <c r="D37" i="10"/>
  <c r="BF36" i="10"/>
  <c r="AW36" i="10"/>
  <c r="AX36" i="10" s="1"/>
  <c r="AR36" i="10"/>
  <c r="AS36" i="10" s="1"/>
  <c r="AE36" i="10"/>
  <c r="V36" i="10"/>
  <c r="M36" i="10"/>
  <c r="D36" i="10"/>
  <c r="BF35" i="10"/>
  <c r="AW35" i="10"/>
  <c r="AR35" i="10"/>
  <c r="AS35" i="10" s="1"/>
  <c r="AE35" i="10"/>
  <c r="V35" i="10"/>
  <c r="M35" i="10"/>
  <c r="D35" i="10"/>
  <c r="BF34" i="10"/>
  <c r="AW34" i="10"/>
  <c r="AX34" i="10" s="1"/>
  <c r="AR34" i="10"/>
  <c r="AS34" i="10" s="1"/>
  <c r="AE34" i="10"/>
  <c r="V34" i="10"/>
  <c r="M34" i="10"/>
  <c r="D34" i="10"/>
  <c r="BF33" i="10"/>
  <c r="AW33" i="10"/>
  <c r="AR33" i="10"/>
  <c r="AS33" i="10" s="1"/>
  <c r="AE33" i="10"/>
  <c r="V33" i="10"/>
  <c r="M33" i="10"/>
  <c r="D33" i="10"/>
  <c r="BF32" i="10"/>
  <c r="AW32" i="10"/>
  <c r="AX32" i="10" s="1"/>
  <c r="AR32" i="10"/>
  <c r="AS32" i="10" s="1"/>
  <c r="AE32" i="10"/>
  <c r="V32" i="10"/>
  <c r="M32" i="10"/>
  <c r="D32" i="10"/>
  <c r="BF31" i="10"/>
  <c r="AW31" i="10"/>
  <c r="AR31" i="10"/>
  <c r="AS31" i="10" s="1"/>
  <c r="AE31" i="10"/>
  <c r="V31" i="10"/>
  <c r="M31" i="10"/>
  <c r="D31" i="10"/>
  <c r="BF30" i="10"/>
  <c r="AW30" i="10"/>
  <c r="AX30" i="10" s="1"/>
  <c r="AR30" i="10"/>
  <c r="AS30" i="10" s="1"/>
  <c r="AE30" i="10"/>
  <c r="V30" i="10"/>
  <c r="M30" i="10"/>
  <c r="D30" i="10"/>
  <c r="BF29" i="10"/>
  <c r="AW29" i="10"/>
  <c r="AR29" i="10"/>
  <c r="AS29" i="10" s="1"/>
  <c r="AE29" i="10"/>
  <c r="V29" i="10"/>
  <c r="M29" i="10"/>
  <c r="D29" i="10"/>
  <c r="BF28" i="10"/>
  <c r="AW28" i="10"/>
  <c r="AX28" i="10" s="1"/>
  <c r="AR28" i="10"/>
  <c r="AS28" i="10" s="1"/>
  <c r="AE28" i="10"/>
  <c r="V28" i="10"/>
  <c r="M28" i="10"/>
  <c r="D28" i="10"/>
  <c r="BF27" i="10"/>
  <c r="AW27" i="10"/>
  <c r="AR27" i="10"/>
  <c r="AS27" i="10" s="1"/>
  <c r="AE27" i="10"/>
  <c r="V27" i="10"/>
  <c r="M27" i="10"/>
  <c r="D27" i="10"/>
  <c r="BF26" i="10"/>
  <c r="AW26" i="10"/>
  <c r="AX26" i="10" s="1"/>
  <c r="AR26" i="10"/>
  <c r="AS26" i="10" s="1"/>
  <c r="AE26" i="10"/>
  <c r="V26" i="10"/>
  <c r="M26" i="10"/>
  <c r="D26" i="10"/>
  <c r="BF25" i="10"/>
  <c r="AW25" i="10"/>
  <c r="AR25" i="10"/>
  <c r="AS25" i="10" s="1"/>
  <c r="AE25" i="10"/>
  <c r="V25" i="10"/>
  <c r="M25" i="10"/>
  <c r="D25" i="10"/>
  <c r="BF24" i="10"/>
  <c r="AW24" i="10"/>
  <c r="AX24" i="10" s="1"/>
  <c r="AR24" i="10"/>
  <c r="AS24" i="10" s="1"/>
  <c r="AE24" i="10"/>
  <c r="V24" i="10"/>
  <c r="M24" i="10"/>
  <c r="D24" i="10"/>
  <c r="BF23" i="10"/>
  <c r="AW23" i="10"/>
  <c r="AR23" i="10"/>
  <c r="AS23" i="10" s="1"/>
  <c r="AE23" i="10"/>
  <c r="V23" i="10"/>
  <c r="M23" i="10"/>
  <c r="D23" i="10"/>
  <c r="BF22" i="10"/>
  <c r="AW22" i="10"/>
  <c r="AX22" i="10" s="1"/>
  <c r="AR22" i="10"/>
  <c r="AS22" i="10" s="1"/>
  <c r="AE22" i="10"/>
  <c r="V22" i="10"/>
  <c r="M22" i="10"/>
  <c r="D22" i="10"/>
  <c r="BF21" i="10"/>
  <c r="AW21" i="10"/>
  <c r="AR21" i="10"/>
  <c r="AS21" i="10" s="1"/>
  <c r="AE21" i="10"/>
  <c r="V21" i="10"/>
  <c r="M21" i="10"/>
  <c r="D21" i="10"/>
  <c r="BF20" i="10"/>
  <c r="AW20" i="10"/>
  <c r="AX20" i="10" s="1"/>
  <c r="AR20" i="10"/>
  <c r="AS20" i="10" s="1"/>
  <c r="AE20" i="10"/>
  <c r="V20" i="10"/>
  <c r="M20" i="10"/>
  <c r="D20" i="10"/>
  <c r="BF19" i="10"/>
  <c r="AW19" i="10"/>
  <c r="AR19" i="10"/>
  <c r="AS19" i="10" s="1"/>
  <c r="AE19" i="10"/>
  <c r="V19" i="10"/>
  <c r="M19" i="10"/>
  <c r="D19" i="10"/>
  <c r="BF18" i="10"/>
  <c r="AW18" i="10"/>
  <c r="AX18" i="10" s="1"/>
  <c r="AR18" i="10"/>
  <c r="AS18" i="10" s="1"/>
  <c r="AE18" i="10"/>
  <c r="V18" i="10"/>
  <c r="M18" i="10"/>
  <c r="D18" i="10"/>
  <c r="B18" i="10"/>
  <c r="B19" i="10" s="1"/>
  <c r="B20" i="10" s="1"/>
  <c r="BF17" i="10"/>
  <c r="AW17" i="10"/>
  <c r="AR17" i="10"/>
  <c r="AS17" i="10" s="1"/>
  <c r="AE17" i="10"/>
  <c r="V17" i="10"/>
  <c r="M17" i="10"/>
  <c r="D17" i="10"/>
  <c r="A17" i="10"/>
  <c r="BM430" i="9"/>
  <c r="BL430" i="9"/>
  <c r="BK430" i="9"/>
  <c r="BJ430" i="9"/>
  <c r="BI430" i="9"/>
  <c r="BH430" i="9"/>
  <c r="BG430" i="9"/>
  <c r="BE430" i="9"/>
  <c r="AT430" i="9"/>
  <c r="AO430" i="9"/>
  <c r="C430" i="9"/>
  <c r="BM429" i="9"/>
  <c r="BL429" i="9"/>
  <c r="BK429" i="9"/>
  <c r="BJ429" i="9"/>
  <c r="BI429" i="9"/>
  <c r="BH429" i="9"/>
  <c r="BG429" i="9"/>
  <c r="BE429" i="9"/>
  <c r="BD429" i="9"/>
  <c r="BC429" i="9"/>
  <c r="BB429" i="9"/>
  <c r="BA429" i="9"/>
  <c r="AZ429" i="9"/>
  <c r="AV429" i="9"/>
  <c r="AU429" i="9"/>
  <c r="AT429" i="9"/>
  <c r="AQ429" i="9"/>
  <c r="AP429" i="9"/>
  <c r="AO429" i="9"/>
  <c r="AN429" i="9"/>
  <c r="AM429" i="9"/>
  <c r="AL429" i="9"/>
  <c r="AK429" i="9"/>
  <c r="AJ429" i="9"/>
  <c r="AI429" i="9"/>
  <c r="AH429" i="9"/>
  <c r="AG429" i="9"/>
  <c r="AF429" i="9"/>
  <c r="AD429" i="9"/>
  <c r="AC429" i="9"/>
  <c r="AB429" i="9"/>
  <c r="AA429" i="9"/>
  <c r="Z429" i="9"/>
  <c r="Y429" i="9"/>
  <c r="X429" i="9"/>
  <c r="W429" i="9"/>
  <c r="U429" i="9"/>
  <c r="T429" i="9"/>
  <c r="S429" i="9"/>
  <c r="R429" i="9"/>
  <c r="Q429" i="9"/>
  <c r="P429" i="9"/>
  <c r="O429" i="9"/>
  <c r="N429" i="9"/>
  <c r="L429" i="9"/>
  <c r="K429" i="9"/>
  <c r="J429" i="9"/>
  <c r="I429" i="9"/>
  <c r="H429" i="9"/>
  <c r="G429" i="9"/>
  <c r="F429" i="9"/>
  <c r="E429" i="9"/>
  <c r="C429" i="9"/>
  <c r="BM428" i="9"/>
  <c r="BL428" i="9"/>
  <c r="BK428" i="9"/>
  <c r="BJ428" i="9"/>
  <c r="BI428" i="9"/>
  <c r="BH428" i="9"/>
  <c r="BG428" i="9"/>
  <c r="BE428" i="9"/>
  <c r="BD428" i="9"/>
  <c r="BC428" i="9"/>
  <c r="BB428" i="9"/>
  <c r="BA428" i="9"/>
  <c r="AZ428" i="9"/>
  <c r="AV428" i="9"/>
  <c r="AU428" i="9"/>
  <c r="AT428" i="9"/>
  <c r="AQ428" i="9"/>
  <c r="AP428" i="9"/>
  <c r="AO428" i="9"/>
  <c r="AN428" i="9"/>
  <c r="AM428" i="9"/>
  <c r="AL428" i="9"/>
  <c r="AK428" i="9"/>
  <c r="AJ428" i="9"/>
  <c r="AI428" i="9"/>
  <c r="AH428" i="9"/>
  <c r="AG428" i="9"/>
  <c r="AF428" i="9"/>
  <c r="AD428" i="9"/>
  <c r="AC428" i="9"/>
  <c r="AB428" i="9"/>
  <c r="AA428" i="9"/>
  <c r="Z428" i="9"/>
  <c r="Y428" i="9"/>
  <c r="X428" i="9"/>
  <c r="W428" i="9"/>
  <c r="U428" i="9"/>
  <c r="T428" i="9"/>
  <c r="S428" i="9"/>
  <c r="R428" i="9"/>
  <c r="Q428" i="9"/>
  <c r="P428" i="9"/>
  <c r="O428" i="9"/>
  <c r="N428" i="9"/>
  <c r="L428" i="9"/>
  <c r="K428" i="9"/>
  <c r="J428" i="9"/>
  <c r="I428" i="9"/>
  <c r="H428" i="9"/>
  <c r="G428" i="9"/>
  <c r="F428" i="9"/>
  <c r="E428" i="9"/>
  <c r="C428" i="9"/>
  <c r="BM427" i="9"/>
  <c r="BL427" i="9"/>
  <c r="BK427" i="9"/>
  <c r="BJ427" i="9"/>
  <c r="BI427" i="9"/>
  <c r="BH427" i="9"/>
  <c r="BG427" i="9"/>
  <c r="BE427" i="9"/>
  <c r="BD427" i="9"/>
  <c r="BC427" i="9"/>
  <c r="BB427" i="9"/>
  <c r="BA427" i="9"/>
  <c r="AZ427" i="9"/>
  <c r="AV427" i="9"/>
  <c r="AU427" i="9"/>
  <c r="AT427" i="9"/>
  <c r="AQ427" i="9"/>
  <c r="AP427" i="9"/>
  <c r="AO427" i="9"/>
  <c r="AN427" i="9"/>
  <c r="AM427" i="9"/>
  <c r="AL427" i="9"/>
  <c r="AK427" i="9"/>
  <c r="AJ427" i="9"/>
  <c r="AI427" i="9"/>
  <c r="AH427" i="9"/>
  <c r="AG427" i="9"/>
  <c r="AF427" i="9"/>
  <c r="AD427" i="9"/>
  <c r="AC427" i="9"/>
  <c r="AB427" i="9"/>
  <c r="AA427" i="9"/>
  <c r="Z427" i="9"/>
  <c r="Y427" i="9"/>
  <c r="X427" i="9"/>
  <c r="W427" i="9"/>
  <c r="U427" i="9"/>
  <c r="T427" i="9"/>
  <c r="S427" i="9"/>
  <c r="R427" i="9"/>
  <c r="Q427" i="9"/>
  <c r="P427" i="9"/>
  <c r="O427" i="9"/>
  <c r="N427" i="9"/>
  <c r="L427" i="9"/>
  <c r="K427" i="9"/>
  <c r="J427" i="9"/>
  <c r="I427" i="9"/>
  <c r="H427" i="9"/>
  <c r="G427" i="9"/>
  <c r="F427" i="9"/>
  <c r="E427" i="9"/>
  <c r="C427" i="9"/>
  <c r="BF426" i="9"/>
  <c r="AW426" i="9"/>
  <c r="AR426" i="9"/>
  <c r="AS426" i="9" s="1"/>
  <c r="AE426" i="9"/>
  <c r="V426" i="9"/>
  <c r="M426" i="9"/>
  <c r="D426" i="9"/>
  <c r="BF425" i="9"/>
  <c r="AW425" i="9"/>
  <c r="AR425" i="9"/>
  <c r="AS425" i="9" s="1"/>
  <c r="AE425" i="9"/>
  <c r="V425" i="9"/>
  <c r="M425" i="9"/>
  <c r="D425" i="9"/>
  <c r="BF424" i="9"/>
  <c r="AW424" i="9"/>
  <c r="AX424" i="9" s="1"/>
  <c r="AR424" i="9"/>
  <c r="AS424" i="9" s="1"/>
  <c r="AE424" i="9"/>
  <c r="V424" i="9"/>
  <c r="M424" i="9"/>
  <c r="D424" i="9"/>
  <c r="BF423" i="9"/>
  <c r="AW423" i="9"/>
  <c r="AX423" i="9" s="1"/>
  <c r="AR423" i="9"/>
  <c r="AS423" i="9" s="1"/>
  <c r="AE423" i="9"/>
  <c r="V423" i="9"/>
  <c r="M423" i="9"/>
  <c r="D423" i="9"/>
  <c r="BF422" i="9"/>
  <c r="AW422" i="9"/>
  <c r="AX422" i="9" s="1"/>
  <c r="AR422" i="9"/>
  <c r="AS422" i="9" s="1"/>
  <c r="AY422" i="9" s="1"/>
  <c r="AE422" i="9"/>
  <c r="V422" i="9"/>
  <c r="M422" i="9"/>
  <c r="D422" i="9"/>
  <c r="BF421" i="9"/>
  <c r="AW421" i="9"/>
  <c r="AX421" i="9" s="1"/>
  <c r="AR421" i="9"/>
  <c r="AS421" i="9" s="1"/>
  <c r="AY421" i="9" s="1"/>
  <c r="AE421" i="9"/>
  <c r="V421" i="9"/>
  <c r="M421" i="9"/>
  <c r="D421" i="9"/>
  <c r="BF420" i="9"/>
  <c r="AW420" i="9"/>
  <c r="AX420" i="9" s="1"/>
  <c r="AR420" i="9"/>
  <c r="AS420" i="9" s="1"/>
  <c r="AE420" i="9"/>
  <c r="V420" i="9"/>
  <c r="M420" i="9"/>
  <c r="D420" i="9"/>
  <c r="BF419" i="9"/>
  <c r="AW419" i="9"/>
  <c r="AX419" i="9" s="1"/>
  <c r="AR419" i="9"/>
  <c r="AS419" i="9" s="1"/>
  <c r="AE419" i="9"/>
  <c r="V419" i="9"/>
  <c r="M419" i="9"/>
  <c r="D419" i="9"/>
  <c r="BF418" i="9"/>
  <c r="AW418" i="9"/>
  <c r="AX418" i="9" s="1"/>
  <c r="AR418" i="9"/>
  <c r="AS418" i="9" s="1"/>
  <c r="AE418" i="9"/>
  <c r="V418" i="9"/>
  <c r="M418" i="9"/>
  <c r="D418" i="9"/>
  <c r="BF417" i="9"/>
  <c r="AW417" i="9"/>
  <c r="AX417" i="9" s="1"/>
  <c r="AR417" i="9"/>
  <c r="AS417" i="9" s="1"/>
  <c r="AE417" i="9"/>
  <c r="V417" i="9"/>
  <c r="M417" i="9"/>
  <c r="D417" i="9"/>
  <c r="BF416" i="9"/>
  <c r="AW416" i="9"/>
  <c r="AX416" i="9" s="1"/>
  <c r="AR416" i="9"/>
  <c r="AS416" i="9" s="1"/>
  <c r="AE416" i="9"/>
  <c r="V416" i="9"/>
  <c r="M416" i="9"/>
  <c r="D416" i="9"/>
  <c r="BF415" i="9"/>
  <c r="AW415" i="9"/>
  <c r="AX415" i="9" s="1"/>
  <c r="AR415" i="9"/>
  <c r="AS415" i="9" s="1"/>
  <c r="AE415" i="9"/>
  <c r="V415" i="9"/>
  <c r="M415" i="9"/>
  <c r="D415" i="9"/>
  <c r="BF414" i="9"/>
  <c r="AW414" i="9"/>
  <c r="AX414" i="9" s="1"/>
  <c r="AR414" i="9"/>
  <c r="AS414" i="9" s="1"/>
  <c r="AE414" i="9"/>
  <c r="V414" i="9"/>
  <c r="M414" i="9"/>
  <c r="D414" i="9"/>
  <c r="BF413" i="9"/>
  <c r="AW413" i="9"/>
  <c r="AX413" i="9" s="1"/>
  <c r="AR413" i="9"/>
  <c r="AS413" i="9" s="1"/>
  <c r="AE413" i="9"/>
  <c r="V413" i="9"/>
  <c r="M413" i="9"/>
  <c r="D413" i="9"/>
  <c r="BF412" i="9"/>
  <c r="AW412" i="9"/>
  <c r="AX412" i="9" s="1"/>
  <c r="AR412" i="9"/>
  <c r="AS412" i="9" s="1"/>
  <c r="AE412" i="9"/>
  <c r="V412" i="9"/>
  <c r="M412" i="9"/>
  <c r="D412" i="9"/>
  <c r="BF411" i="9"/>
  <c r="AW411" i="9"/>
  <c r="AX411" i="9" s="1"/>
  <c r="AR411" i="9"/>
  <c r="AS411" i="9" s="1"/>
  <c r="AE411" i="9"/>
  <c r="V411" i="9"/>
  <c r="M411" i="9"/>
  <c r="D411" i="9"/>
  <c r="BF410" i="9"/>
  <c r="AW410" i="9"/>
  <c r="AX410" i="9" s="1"/>
  <c r="AR410" i="9"/>
  <c r="AS410" i="9" s="1"/>
  <c r="AE410" i="9"/>
  <c r="V410" i="9"/>
  <c r="M410" i="9"/>
  <c r="D410" i="9"/>
  <c r="BF409" i="9"/>
  <c r="AW409" i="9"/>
  <c r="AX409" i="9" s="1"/>
  <c r="AR409" i="9"/>
  <c r="AS409" i="9" s="1"/>
  <c r="AE409" i="9"/>
  <c r="V409" i="9"/>
  <c r="M409" i="9"/>
  <c r="D409" i="9"/>
  <c r="BF408" i="9"/>
  <c r="AW408" i="9"/>
  <c r="AX408" i="9" s="1"/>
  <c r="AR408" i="9"/>
  <c r="AS408" i="9" s="1"/>
  <c r="AE408" i="9"/>
  <c r="V408" i="9"/>
  <c r="M408" i="9"/>
  <c r="D408" i="9"/>
  <c r="BF407" i="9"/>
  <c r="AW407" i="9"/>
  <c r="AX407" i="9" s="1"/>
  <c r="AR407" i="9"/>
  <c r="AS407" i="9" s="1"/>
  <c r="AE407" i="9"/>
  <c r="V407" i="9"/>
  <c r="M407" i="9"/>
  <c r="D407" i="9"/>
  <c r="BF406" i="9"/>
  <c r="AW406" i="9"/>
  <c r="AX406" i="9" s="1"/>
  <c r="AR406" i="9"/>
  <c r="AS406" i="9" s="1"/>
  <c r="AE406" i="9"/>
  <c r="V406" i="9"/>
  <c r="M406" i="9"/>
  <c r="D406" i="9"/>
  <c r="BF405" i="9"/>
  <c r="AW405" i="9"/>
  <c r="AX405" i="9" s="1"/>
  <c r="AR405" i="9"/>
  <c r="AS405" i="9" s="1"/>
  <c r="AE405" i="9"/>
  <c r="V405" i="9"/>
  <c r="M405" i="9"/>
  <c r="D405" i="9"/>
  <c r="BF404" i="9"/>
  <c r="AW404" i="9"/>
  <c r="AX404" i="9" s="1"/>
  <c r="AR404" i="9"/>
  <c r="AS404" i="9" s="1"/>
  <c r="AE404" i="9"/>
  <c r="V404" i="9"/>
  <c r="M404" i="9"/>
  <c r="D404" i="9"/>
  <c r="BF403" i="9"/>
  <c r="AW403" i="9"/>
  <c r="AX403" i="9" s="1"/>
  <c r="AR403" i="9"/>
  <c r="AS403" i="9" s="1"/>
  <c r="AE403" i="9"/>
  <c r="V403" i="9"/>
  <c r="M403" i="9"/>
  <c r="D403" i="9"/>
  <c r="BF402" i="9"/>
  <c r="AW402" i="9"/>
  <c r="AS402" i="9"/>
  <c r="AR402" i="9"/>
  <c r="AE402" i="9"/>
  <c r="V402" i="9"/>
  <c r="M402" i="9"/>
  <c r="D402" i="9"/>
  <c r="BF401" i="9"/>
  <c r="AW401" i="9"/>
  <c r="AX401" i="9" s="1"/>
  <c r="AR401" i="9"/>
  <c r="AS401" i="9" s="1"/>
  <c r="AE401" i="9"/>
  <c r="V401" i="9"/>
  <c r="M401" i="9"/>
  <c r="D401" i="9"/>
  <c r="BF400" i="9"/>
  <c r="AW400" i="9"/>
  <c r="AR400" i="9"/>
  <c r="AS400" i="9" s="1"/>
  <c r="AE400" i="9"/>
  <c r="V400" i="9"/>
  <c r="M400" i="9"/>
  <c r="D400" i="9"/>
  <c r="BF399" i="9"/>
  <c r="AW399" i="9"/>
  <c r="AX399" i="9" s="1"/>
  <c r="AR399" i="9"/>
  <c r="AS399" i="9" s="1"/>
  <c r="AE399" i="9"/>
  <c r="V399" i="9"/>
  <c r="M399" i="9"/>
  <c r="D399" i="9"/>
  <c r="BF398" i="9"/>
  <c r="AW398" i="9"/>
  <c r="AR398" i="9"/>
  <c r="AS398" i="9" s="1"/>
  <c r="AE398" i="9"/>
  <c r="V398" i="9"/>
  <c r="M398" i="9"/>
  <c r="D398" i="9"/>
  <c r="BF397" i="9"/>
  <c r="AW397" i="9"/>
  <c r="AX397" i="9" s="1"/>
  <c r="AR397" i="9"/>
  <c r="AS397" i="9" s="1"/>
  <c r="AY397" i="9" s="1"/>
  <c r="AE397" i="9"/>
  <c r="V397" i="9"/>
  <c r="M397" i="9"/>
  <c r="D397" i="9"/>
  <c r="BF396" i="9"/>
  <c r="AW396" i="9"/>
  <c r="AR396" i="9"/>
  <c r="AE396" i="9"/>
  <c r="V396" i="9"/>
  <c r="M396" i="9"/>
  <c r="D396" i="9"/>
  <c r="BM395" i="9"/>
  <c r="BL395" i="9"/>
  <c r="BK395" i="9"/>
  <c r="BJ395" i="9"/>
  <c r="BI395" i="9"/>
  <c r="BH395" i="9"/>
  <c r="BG395" i="9"/>
  <c r="BE395" i="9"/>
  <c r="AT395" i="9"/>
  <c r="AO395" i="9"/>
  <c r="C395" i="9"/>
  <c r="BM394" i="9"/>
  <c r="BL394" i="9"/>
  <c r="BK394" i="9"/>
  <c r="BJ394" i="9"/>
  <c r="BI394" i="9"/>
  <c r="BH394" i="9"/>
  <c r="BG394" i="9"/>
  <c r="BE394" i="9"/>
  <c r="BD394" i="9"/>
  <c r="BC394" i="9"/>
  <c r="BB394" i="9"/>
  <c r="BA394" i="9"/>
  <c r="AZ394" i="9"/>
  <c r="AV394" i="9"/>
  <c r="AU394" i="9"/>
  <c r="AT394" i="9"/>
  <c r="AQ394" i="9"/>
  <c r="AP394" i="9"/>
  <c r="AO394" i="9"/>
  <c r="AN394" i="9"/>
  <c r="AM394" i="9"/>
  <c r="AL394" i="9"/>
  <c r="AK394" i="9"/>
  <c r="AJ394" i="9"/>
  <c r="AI394" i="9"/>
  <c r="AH394" i="9"/>
  <c r="AG394" i="9"/>
  <c r="AF394" i="9"/>
  <c r="AD394" i="9"/>
  <c r="AC394" i="9"/>
  <c r="AB394" i="9"/>
  <c r="AA394" i="9"/>
  <c r="Z394" i="9"/>
  <c r="Y394" i="9"/>
  <c r="X394" i="9"/>
  <c r="W394" i="9"/>
  <c r="U394" i="9"/>
  <c r="T394" i="9"/>
  <c r="S394" i="9"/>
  <c r="R394" i="9"/>
  <c r="Q394" i="9"/>
  <c r="P394" i="9"/>
  <c r="O394" i="9"/>
  <c r="N394" i="9"/>
  <c r="L394" i="9"/>
  <c r="K394" i="9"/>
  <c r="J394" i="9"/>
  <c r="I394" i="9"/>
  <c r="H394" i="9"/>
  <c r="G394" i="9"/>
  <c r="F394" i="9"/>
  <c r="E394" i="9"/>
  <c r="C394" i="9"/>
  <c r="BM393" i="9"/>
  <c r="BL393" i="9"/>
  <c r="BK393" i="9"/>
  <c r="BJ393" i="9"/>
  <c r="BI393" i="9"/>
  <c r="BH393" i="9"/>
  <c r="BG393" i="9"/>
  <c r="BE393" i="9"/>
  <c r="BD393" i="9"/>
  <c r="BC393" i="9"/>
  <c r="BB393" i="9"/>
  <c r="BA393" i="9"/>
  <c r="AZ393" i="9"/>
  <c r="AV393" i="9"/>
  <c r="AU393" i="9"/>
  <c r="AT393" i="9"/>
  <c r="AQ393" i="9"/>
  <c r="AP393" i="9"/>
  <c r="AO393" i="9"/>
  <c r="AN393" i="9"/>
  <c r="AM393" i="9"/>
  <c r="AL393" i="9"/>
  <c r="AK393" i="9"/>
  <c r="AJ393" i="9"/>
  <c r="AI393" i="9"/>
  <c r="AH393" i="9"/>
  <c r="AG393" i="9"/>
  <c r="AF393" i="9"/>
  <c r="AD393" i="9"/>
  <c r="AC393" i="9"/>
  <c r="AB393" i="9"/>
  <c r="AA393" i="9"/>
  <c r="Z393" i="9"/>
  <c r="Y393" i="9"/>
  <c r="X393" i="9"/>
  <c r="W393" i="9"/>
  <c r="U393" i="9"/>
  <c r="T393" i="9"/>
  <c r="S393" i="9"/>
  <c r="R393" i="9"/>
  <c r="Q393" i="9"/>
  <c r="P393" i="9"/>
  <c r="O393" i="9"/>
  <c r="N393" i="9"/>
  <c r="L393" i="9"/>
  <c r="K393" i="9"/>
  <c r="J393" i="9"/>
  <c r="I393" i="9"/>
  <c r="H393" i="9"/>
  <c r="G393" i="9"/>
  <c r="F393" i="9"/>
  <c r="E393" i="9"/>
  <c r="C393" i="9"/>
  <c r="BM392" i="9"/>
  <c r="BL392" i="9"/>
  <c r="BK392" i="9"/>
  <c r="BJ392" i="9"/>
  <c r="BI392" i="9"/>
  <c r="BH392" i="9"/>
  <c r="BG392" i="9"/>
  <c r="BE392" i="9"/>
  <c r="BD392" i="9"/>
  <c r="BC392" i="9"/>
  <c r="BB392" i="9"/>
  <c r="BA392" i="9"/>
  <c r="AZ392" i="9"/>
  <c r="AV392" i="9"/>
  <c r="AU392" i="9"/>
  <c r="AT392" i="9"/>
  <c r="AQ392" i="9"/>
  <c r="AP392" i="9"/>
  <c r="AO392" i="9"/>
  <c r="AN392" i="9"/>
  <c r="AM392" i="9"/>
  <c r="AL392" i="9"/>
  <c r="AK392" i="9"/>
  <c r="AJ392" i="9"/>
  <c r="AI392" i="9"/>
  <c r="AH392" i="9"/>
  <c r="AG392" i="9"/>
  <c r="AF392" i="9"/>
  <c r="AD392" i="9"/>
  <c r="AC392" i="9"/>
  <c r="AB392" i="9"/>
  <c r="AA392" i="9"/>
  <c r="Z392" i="9"/>
  <c r="Y392" i="9"/>
  <c r="X392" i="9"/>
  <c r="W392" i="9"/>
  <c r="U392" i="9"/>
  <c r="T392" i="9"/>
  <c r="S392" i="9"/>
  <c r="R392" i="9"/>
  <c r="Q392" i="9"/>
  <c r="P392" i="9"/>
  <c r="O392" i="9"/>
  <c r="N392" i="9"/>
  <c r="L392" i="9"/>
  <c r="K392" i="9"/>
  <c r="J392" i="9"/>
  <c r="I392" i="9"/>
  <c r="H392" i="9"/>
  <c r="G392" i="9"/>
  <c r="F392" i="9"/>
  <c r="E392" i="9"/>
  <c r="C392" i="9"/>
  <c r="BF391" i="9"/>
  <c r="AW391" i="9"/>
  <c r="AX391" i="9" s="1"/>
  <c r="AR391" i="9"/>
  <c r="AS391" i="9" s="1"/>
  <c r="AE391" i="9"/>
  <c r="V391" i="9"/>
  <c r="M391" i="9"/>
  <c r="D391" i="9"/>
  <c r="BF390" i="9"/>
  <c r="AW390" i="9"/>
  <c r="AR390" i="9"/>
  <c r="AS390" i="9" s="1"/>
  <c r="AE390" i="9"/>
  <c r="V390" i="9"/>
  <c r="M390" i="9"/>
  <c r="D390" i="9"/>
  <c r="BF389" i="9"/>
  <c r="AW389" i="9"/>
  <c r="AX389" i="9" s="1"/>
  <c r="AR389" i="9"/>
  <c r="AS389" i="9" s="1"/>
  <c r="AE389" i="9"/>
  <c r="V389" i="9"/>
  <c r="M389" i="9"/>
  <c r="D389" i="9"/>
  <c r="BF388" i="9"/>
  <c r="AW388" i="9"/>
  <c r="AR388" i="9"/>
  <c r="AS388" i="9" s="1"/>
  <c r="AE388" i="9"/>
  <c r="V388" i="9"/>
  <c r="M388" i="9"/>
  <c r="D388" i="9"/>
  <c r="BF387" i="9"/>
  <c r="AW387" i="9"/>
  <c r="AX387" i="9" s="1"/>
  <c r="AR387" i="9"/>
  <c r="AS387" i="9" s="1"/>
  <c r="AE387" i="9"/>
  <c r="V387" i="9"/>
  <c r="M387" i="9"/>
  <c r="D387" i="9"/>
  <c r="BF386" i="9"/>
  <c r="AW386" i="9"/>
  <c r="AR386" i="9"/>
  <c r="AS386" i="9" s="1"/>
  <c r="AE386" i="9"/>
  <c r="V386" i="9"/>
  <c r="M386" i="9"/>
  <c r="D386" i="9"/>
  <c r="BF385" i="9"/>
  <c r="AW385" i="9"/>
  <c r="AX385" i="9" s="1"/>
  <c r="AR385" i="9"/>
  <c r="AS385" i="9" s="1"/>
  <c r="AE385" i="9"/>
  <c r="V385" i="9"/>
  <c r="M385" i="9"/>
  <c r="D385" i="9"/>
  <c r="BF384" i="9"/>
  <c r="AW384" i="9"/>
  <c r="AR384" i="9"/>
  <c r="AS384" i="9" s="1"/>
  <c r="AE384" i="9"/>
  <c r="V384" i="9"/>
  <c r="M384" i="9"/>
  <c r="D384" i="9"/>
  <c r="BF383" i="9"/>
  <c r="AW383" i="9"/>
  <c r="AX383" i="9" s="1"/>
  <c r="AR383" i="9"/>
  <c r="AS383" i="9" s="1"/>
  <c r="AE383" i="9"/>
  <c r="V383" i="9"/>
  <c r="M383" i="9"/>
  <c r="D383" i="9"/>
  <c r="BF382" i="9"/>
  <c r="AW382" i="9"/>
  <c r="AR382" i="9"/>
  <c r="AS382" i="9" s="1"/>
  <c r="AE382" i="9"/>
  <c r="V382" i="9"/>
  <c r="M382" i="9"/>
  <c r="D382" i="9"/>
  <c r="BF381" i="9"/>
  <c r="AW381" i="9"/>
  <c r="AX381" i="9" s="1"/>
  <c r="AR381" i="9"/>
  <c r="AS381" i="9" s="1"/>
  <c r="AE381" i="9"/>
  <c r="V381" i="9"/>
  <c r="M381" i="9"/>
  <c r="D381" i="9"/>
  <c r="BF380" i="9"/>
  <c r="AW380" i="9"/>
  <c r="AR380" i="9"/>
  <c r="AS380" i="9" s="1"/>
  <c r="AE380" i="9"/>
  <c r="V380" i="9"/>
  <c r="M380" i="9"/>
  <c r="D380" i="9"/>
  <c r="BF379" i="9"/>
  <c r="AW379" i="9"/>
  <c r="AX379" i="9" s="1"/>
  <c r="AR379" i="9"/>
  <c r="AS379" i="9" s="1"/>
  <c r="AE379" i="9"/>
  <c r="V379" i="9"/>
  <c r="M379" i="9"/>
  <c r="D379" i="9"/>
  <c r="BF378" i="9"/>
  <c r="AW378" i="9"/>
  <c r="AR378" i="9"/>
  <c r="AS378" i="9" s="1"/>
  <c r="AE378" i="9"/>
  <c r="V378" i="9"/>
  <c r="M378" i="9"/>
  <c r="D378" i="9"/>
  <c r="BF377" i="9"/>
  <c r="AW377" i="9"/>
  <c r="AX377" i="9" s="1"/>
  <c r="AR377" i="9"/>
  <c r="AS377" i="9" s="1"/>
  <c r="AE377" i="9"/>
  <c r="V377" i="9"/>
  <c r="M377" i="9"/>
  <c r="D377" i="9"/>
  <c r="BF376" i="9"/>
  <c r="AW376" i="9"/>
  <c r="AR376" i="9"/>
  <c r="AS376" i="9" s="1"/>
  <c r="AE376" i="9"/>
  <c r="V376" i="9"/>
  <c r="M376" i="9"/>
  <c r="D376" i="9"/>
  <c r="BF375" i="9"/>
  <c r="AW375" i="9"/>
  <c r="AX375" i="9" s="1"/>
  <c r="AR375" i="9"/>
  <c r="AS375" i="9" s="1"/>
  <c r="AE375" i="9"/>
  <c r="V375" i="9"/>
  <c r="M375" i="9"/>
  <c r="D375" i="9"/>
  <c r="BF374" i="9"/>
  <c r="AW374" i="9"/>
  <c r="AR374" i="9"/>
  <c r="AS374" i="9" s="1"/>
  <c r="AE374" i="9"/>
  <c r="V374" i="9"/>
  <c r="M374" i="9"/>
  <c r="D374" i="9"/>
  <c r="BF373" i="9"/>
  <c r="AW373" i="9"/>
  <c r="AX373" i="9" s="1"/>
  <c r="AR373" i="9"/>
  <c r="AS373" i="9" s="1"/>
  <c r="AE373" i="9"/>
  <c r="V373" i="9"/>
  <c r="M373" i="9"/>
  <c r="D373" i="9"/>
  <c r="BF372" i="9"/>
  <c r="AW372" i="9"/>
  <c r="AR372" i="9"/>
  <c r="AS372" i="9" s="1"/>
  <c r="AE372" i="9"/>
  <c r="V372" i="9"/>
  <c r="M372" i="9"/>
  <c r="D372" i="9"/>
  <c r="BF371" i="9"/>
  <c r="AW371" i="9"/>
  <c r="AX371" i="9" s="1"/>
  <c r="AR371" i="9"/>
  <c r="AS371" i="9" s="1"/>
  <c r="AE371" i="9"/>
  <c r="V371" i="9"/>
  <c r="M371" i="9"/>
  <c r="D371" i="9"/>
  <c r="BF370" i="9"/>
  <c r="AW370" i="9"/>
  <c r="AR370" i="9"/>
  <c r="AS370" i="9" s="1"/>
  <c r="AE370" i="9"/>
  <c r="V370" i="9"/>
  <c r="M370" i="9"/>
  <c r="D370" i="9"/>
  <c r="BF369" i="9"/>
  <c r="AW369" i="9"/>
  <c r="AX369" i="9" s="1"/>
  <c r="AR369" i="9"/>
  <c r="AS369" i="9" s="1"/>
  <c r="AE369" i="9"/>
  <c r="V369" i="9"/>
  <c r="M369" i="9"/>
  <c r="D369" i="9"/>
  <c r="BF368" i="9"/>
  <c r="AW368" i="9"/>
  <c r="AR368" i="9"/>
  <c r="AS368" i="9" s="1"/>
  <c r="AE368" i="9"/>
  <c r="V368" i="9"/>
  <c r="M368" i="9"/>
  <c r="D368" i="9"/>
  <c r="BF367" i="9"/>
  <c r="AW367" i="9"/>
  <c r="AX367" i="9" s="1"/>
  <c r="AR367" i="9"/>
  <c r="AS367" i="9" s="1"/>
  <c r="AE367" i="9"/>
  <c r="V367" i="9"/>
  <c r="M367" i="9"/>
  <c r="D367" i="9"/>
  <c r="BF366" i="9"/>
  <c r="AW366" i="9"/>
  <c r="AR366" i="9"/>
  <c r="AS366" i="9" s="1"/>
  <c r="AE366" i="9"/>
  <c r="V366" i="9"/>
  <c r="M366" i="9"/>
  <c r="D366" i="9"/>
  <c r="BF365" i="9"/>
  <c r="AW365" i="9"/>
  <c r="AX365" i="9" s="1"/>
  <c r="AR365" i="9"/>
  <c r="AS365" i="9" s="1"/>
  <c r="AE365" i="9"/>
  <c r="V365" i="9"/>
  <c r="M365" i="9"/>
  <c r="D365" i="9"/>
  <c r="BF364" i="9"/>
  <c r="AW364" i="9"/>
  <c r="AR364" i="9"/>
  <c r="AS364" i="9" s="1"/>
  <c r="AE364" i="9"/>
  <c r="V364" i="9"/>
  <c r="M364" i="9"/>
  <c r="D364" i="9"/>
  <c r="BF363" i="9"/>
  <c r="AW363" i="9"/>
  <c r="AX363" i="9" s="1"/>
  <c r="AR363" i="9"/>
  <c r="AS363" i="9" s="1"/>
  <c r="AE363" i="9"/>
  <c r="V363" i="9"/>
  <c r="M363" i="9"/>
  <c r="D363" i="9"/>
  <c r="BF362" i="9"/>
  <c r="AW362" i="9"/>
  <c r="AR362" i="9"/>
  <c r="AE362" i="9"/>
  <c r="V362" i="9"/>
  <c r="M362" i="9"/>
  <c r="D362" i="9"/>
  <c r="BM361" i="9"/>
  <c r="BL361" i="9"/>
  <c r="BK361" i="9"/>
  <c r="BJ361" i="9"/>
  <c r="BI361" i="9"/>
  <c r="BH361" i="9"/>
  <c r="BG361" i="9"/>
  <c r="BE361" i="9"/>
  <c r="AT361" i="9"/>
  <c r="AO361" i="9"/>
  <c r="C361" i="9"/>
  <c r="BM360" i="9"/>
  <c r="BL360" i="9"/>
  <c r="BK360" i="9"/>
  <c r="BJ360" i="9"/>
  <c r="BI360" i="9"/>
  <c r="BH360" i="9"/>
  <c r="BG360" i="9"/>
  <c r="BE360" i="9"/>
  <c r="BD360" i="9"/>
  <c r="BC360" i="9"/>
  <c r="BB360" i="9"/>
  <c r="BA360" i="9"/>
  <c r="AZ360" i="9"/>
  <c r="AV360" i="9"/>
  <c r="AU360" i="9"/>
  <c r="AT360" i="9"/>
  <c r="AQ360" i="9"/>
  <c r="AP360" i="9"/>
  <c r="AO360" i="9"/>
  <c r="AN360" i="9"/>
  <c r="AM360" i="9"/>
  <c r="AL360" i="9"/>
  <c r="AK360" i="9"/>
  <c r="AJ360" i="9"/>
  <c r="AI360" i="9"/>
  <c r="AH360" i="9"/>
  <c r="AG360" i="9"/>
  <c r="AF360" i="9"/>
  <c r="AD360" i="9"/>
  <c r="AC360" i="9"/>
  <c r="AB360" i="9"/>
  <c r="AA360" i="9"/>
  <c r="Z360" i="9"/>
  <c r="Y360" i="9"/>
  <c r="X360" i="9"/>
  <c r="W360" i="9"/>
  <c r="U360" i="9"/>
  <c r="T360" i="9"/>
  <c r="S360" i="9"/>
  <c r="R360" i="9"/>
  <c r="Q360" i="9"/>
  <c r="P360" i="9"/>
  <c r="O360" i="9"/>
  <c r="N360" i="9"/>
  <c r="L360" i="9"/>
  <c r="K360" i="9"/>
  <c r="J360" i="9"/>
  <c r="I360" i="9"/>
  <c r="H360" i="9"/>
  <c r="G360" i="9"/>
  <c r="F360" i="9"/>
  <c r="E360" i="9"/>
  <c r="C360" i="9"/>
  <c r="BM359" i="9"/>
  <c r="BL359" i="9"/>
  <c r="BK359" i="9"/>
  <c r="BJ359" i="9"/>
  <c r="BI359" i="9"/>
  <c r="BH359" i="9"/>
  <c r="BG359" i="9"/>
  <c r="BE359" i="9"/>
  <c r="BD359" i="9"/>
  <c r="BC359" i="9"/>
  <c r="BB359" i="9"/>
  <c r="BA359" i="9"/>
  <c r="AZ359" i="9"/>
  <c r="AV359" i="9"/>
  <c r="AU359" i="9"/>
  <c r="AT359" i="9"/>
  <c r="AQ359" i="9"/>
  <c r="AP359" i="9"/>
  <c r="AO359" i="9"/>
  <c r="AN359" i="9"/>
  <c r="AM359" i="9"/>
  <c r="AL359" i="9"/>
  <c r="AK359" i="9"/>
  <c r="AJ359" i="9"/>
  <c r="AI359" i="9"/>
  <c r="AH359" i="9"/>
  <c r="AG359" i="9"/>
  <c r="AF359" i="9"/>
  <c r="AD359" i="9"/>
  <c r="AC359" i="9"/>
  <c r="AB359" i="9"/>
  <c r="AA359" i="9"/>
  <c r="Z359" i="9"/>
  <c r="Y359" i="9"/>
  <c r="X359" i="9"/>
  <c r="W359" i="9"/>
  <c r="U359" i="9"/>
  <c r="T359" i="9"/>
  <c r="S359" i="9"/>
  <c r="R359" i="9"/>
  <c r="Q359" i="9"/>
  <c r="P359" i="9"/>
  <c r="O359" i="9"/>
  <c r="N359" i="9"/>
  <c r="L359" i="9"/>
  <c r="K359" i="9"/>
  <c r="J359" i="9"/>
  <c r="I359" i="9"/>
  <c r="H359" i="9"/>
  <c r="G359" i="9"/>
  <c r="F359" i="9"/>
  <c r="E359" i="9"/>
  <c r="C359" i="9"/>
  <c r="BM358" i="9"/>
  <c r="BL358" i="9"/>
  <c r="BK358" i="9"/>
  <c r="BJ358" i="9"/>
  <c r="BI358" i="9"/>
  <c r="BH358" i="9"/>
  <c r="BG358" i="9"/>
  <c r="BE358" i="9"/>
  <c r="BD358" i="9"/>
  <c r="BC358" i="9"/>
  <c r="BB358" i="9"/>
  <c r="BA358" i="9"/>
  <c r="AZ358" i="9"/>
  <c r="AV358" i="9"/>
  <c r="AU358" i="9"/>
  <c r="AT358" i="9"/>
  <c r="AQ358" i="9"/>
  <c r="AP358" i="9"/>
  <c r="AO358" i="9"/>
  <c r="AN358" i="9"/>
  <c r="AM358" i="9"/>
  <c r="AL358" i="9"/>
  <c r="AK358" i="9"/>
  <c r="AJ358" i="9"/>
  <c r="AI358" i="9"/>
  <c r="AH358" i="9"/>
  <c r="AG358" i="9"/>
  <c r="AF358" i="9"/>
  <c r="AD358" i="9"/>
  <c r="AC358" i="9"/>
  <c r="AB358" i="9"/>
  <c r="AA358" i="9"/>
  <c r="Z358" i="9"/>
  <c r="Y358" i="9"/>
  <c r="X358" i="9"/>
  <c r="W358" i="9"/>
  <c r="U358" i="9"/>
  <c r="T358" i="9"/>
  <c r="S358" i="9"/>
  <c r="R358" i="9"/>
  <c r="Q358" i="9"/>
  <c r="P358" i="9"/>
  <c r="O358" i="9"/>
  <c r="N358" i="9"/>
  <c r="L358" i="9"/>
  <c r="K358" i="9"/>
  <c r="J358" i="9"/>
  <c r="I358" i="9"/>
  <c r="H358" i="9"/>
  <c r="G358" i="9"/>
  <c r="F358" i="9"/>
  <c r="E358" i="9"/>
  <c r="C358" i="9"/>
  <c r="BF357" i="9"/>
  <c r="AW357" i="9"/>
  <c r="AR357" i="9"/>
  <c r="AS357" i="9" s="1"/>
  <c r="AE357" i="9"/>
  <c r="V357" i="9"/>
  <c r="M357" i="9"/>
  <c r="D357" i="9"/>
  <c r="BF356" i="9"/>
  <c r="AW356" i="9"/>
  <c r="AX356" i="9" s="1"/>
  <c r="AR356" i="9"/>
  <c r="AS356" i="9" s="1"/>
  <c r="AE356" i="9"/>
  <c r="V356" i="9"/>
  <c r="M356" i="9"/>
  <c r="D356" i="9"/>
  <c r="BF355" i="9"/>
  <c r="AW355" i="9"/>
  <c r="AR355" i="9"/>
  <c r="AS355" i="9" s="1"/>
  <c r="AE355" i="9"/>
  <c r="V355" i="9"/>
  <c r="M355" i="9"/>
  <c r="D355" i="9"/>
  <c r="BF354" i="9"/>
  <c r="AW354" i="9"/>
  <c r="AX354" i="9" s="1"/>
  <c r="AR354" i="9"/>
  <c r="AS354" i="9" s="1"/>
  <c r="AE354" i="9"/>
  <c r="V354" i="9"/>
  <c r="M354" i="9"/>
  <c r="D354" i="9"/>
  <c r="BF353" i="9"/>
  <c r="AW353" i="9"/>
  <c r="AR353" i="9"/>
  <c r="AS353" i="9" s="1"/>
  <c r="AE353" i="9"/>
  <c r="V353" i="9"/>
  <c r="M353" i="9"/>
  <c r="D353" i="9"/>
  <c r="BF352" i="9"/>
  <c r="AW352" i="9"/>
  <c r="AR352" i="9"/>
  <c r="AS352" i="9" s="1"/>
  <c r="AE352" i="9"/>
  <c r="V352" i="9"/>
  <c r="M352" i="9"/>
  <c r="D352" i="9"/>
  <c r="BF351" i="9"/>
  <c r="AW351" i="9"/>
  <c r="AR351" i="9"/>
  <c r="AS351" i="9" s="1"/>
  <c r="AE351" i="9"/>
  <c r="V351" i="9"/>
  <c r="M351" i="9"/>
  <c r="D351" i="9"/>
  <c r="BF350" i="9"/>
  <c r="AW350" i="9"/>
  <c r="AR350" i="9"/>
  <c r="AS350" i="9" s="1"/>
  <c r="AE350" i="9"/>
  <c r="V350" i="9"/>
  <c r="M350" i="9"/>
  <c r="D350" i="9"/>
  <c r="BF349" i="9"/>
  <c r="AW349" i="9"/>
  <c r="AR349" i="9"/>
  <c r="AS349" i="9" s="1"/>
  <c r="AE349" i="9"/>
  <c r="V349" i="9"/>
  <c r="M349" i="9"/>
  <c r="D349" i="9"/>
  <c r="BF348" i="9"/>
  <c r="AW348" i="9"/>
  <c r="AR348" i="9"/>
  <c r="AS348" i="9" s="1"/>
  <c r="AE348" i="9"/>
  <c r="V348" i="9"/>
  <c r="M348" i="9"/>
  <c r="D348" i="9"/>
  <c r="BF347" i="9"/>
  <c r="AW347" i="9"/>
  <c r="AR347" i="9"/>
  <c r="AS347" i="9" s="1"/>
  <c r="AE347" i="9"/>
  <c r="V347" i="9"/>
  <c r="M347" i="9"/>
  <c r="D347" i="9"/>
  <c r="BF346" i="9"/>
  <c r="AW346" i="9"/>
  <c r="AR346" i="9"/>
  <c r="AS346" i="9" s="1"/>
  <c r="AE346" i="9"/>
  <c r="V346" i="9"/>
  <c r="M346" i="9"/>
  <c r="D346" i="9"/>
  <c r="BF345" i="9"/>
  <c r="AW345" i="9"/>
  <c r="AR345" i="9"/>
  <c r="AS345" i="9" s="1"/>
  <c r="AE345" i="9"/>
  <c r="V345" i="9"/>
  <c r="M345" i="9"/>
  <c r="D345" i="9"/>
  <c r="BF344" i="9"/>
  <c r="AW344" i="9"/>
  <c r="AX344" i="9" s="1"/>
  <c r="AR344" i="9"/>
  <c r="AS344" i="9" s="1"/>
  <c r="AE344" i="9"/>
  <c r="V344" i="9"/>
  <c r="M344" i="9"/>
  <c r="D344" i="9"/>
  <c r="BF343" i="9"/>
  <c r="AW343" i="9"/>
  <c r="AR343" i="9"/>
  <c r="AS343" i="9" s="1"/>
  <c r="AE343" i="9"/>
  <c r="V343" i="9"/>
  <c r="M343" i="9"/>
  <c r="D343" i="9"/>
  <c r="BF342" i="9"/>
  <c r="AW342" i="9"/>
  <c r="AX342" i="9" s="1"/>
  <c r="AR342" i="9"/>
  <c r="AS342" i="9" s="1"/>
  <c r="AE342" i="9"/>
  <c r="V342" i="9"/>
  <c r="M342" i="9"/>
  <c r="D342" i="9"/>
  <c r="BF341" i="9"/>
  <c r="AW341" i="9"/>
  <c r="AR341" i="9"/>
  <c r="AS341" i="9" s="1"/>
  <c r="AE341" i="9"/>
  <c r="V341" i="9"/>
  <c r="M341" i="9"/>
  <c r="D341" i="9"/>
  <c r="BF340" i="9"/>
  <c r="AW340" i="9"/>
  <c r="AX340" i="9" s="1"/>
  <c r="AR340" i="9"/>
  <c r="AS340" i="9" s="1"/>
  <c r="AE340" i="9"/>
  <c r="V340" i="9"/>
  <c r="M340" i="9"/>
  <c r="D340" i="9"/>
  <c r="BF339" i="9"/>
  <c r="AW339" i="9"/>
  <c r="AR339" i="9"/>
  <c r="AS339" i="9" s="1"/>
  <c r="AE339" i="9"/>
  <c r="V339" i="9"/>
  <c r="M339" i="9"/>
  <c r="D339" i="9"/>
  <c r="BF338" i="9"/>
  <c r="AW338" i="9"/>
  <c r="AX338" i="9" s="1"/>
  <c r="AR338" i="9"/>
  <c r="AS338" i="9" s="1"/>
  <c r="AE338" i="9"/>
  <c r="V338" i="9"/>
  <c r="M338" i="9"/>
  <c r="D338" i="9"/>
  <c r="BF337" i="9"/>
  <c r="AW337" i="9"/>
  <c r="AR337" i="9"/>
  <c r="AS337" i="9" s="1"/>
  <c r="AE337" i="9"/>
  <c r="V337" i="9"/>
  <c r="M337" i="9"/>
  <c r="D337" i="9"/>
  <c r="BF336" i="9"/>
  <c r="AW336" i="9"/>
  <c r="AR336" i="9"/>
  <c r="AS336" i="9" s="1"/>
  <c r="AE336" i="9"/>
  <c r="V336" i="9"/>
  <c r="M336" i="9"/>
  <c r="D336" i="9"/>
  <c r="BF335" i="9"/>
  <c r="AW335" i="9"/>
  <c r="AX335" i="9" s="1"/>
  <c r="AR335" i="9"/>
  <c r="AS335" i="9" s="1"/>
  <c r="AE335" i="9"/>
  <c r="V335" i="9"/>
  <c r="M335" i="9"/>
  <c r="D335" i="9"/>
  <c r="BF334" i="9"/>
  <c r="AW334" i="9"/>
  <c r="AX334" i="9" s="1"/>
  <c r="AR334" i="9"/>
  <c r="AS334" i="9" s="1"/>
  <c r="AE334" i="9"/>
  <c r="V334" i="9"/>
  <c r="M334" i="9"/>
  <c r="D334" i="9"/>
  <c r="BF333" i="9"/>
  <c r="AW333" i="9"/>
  <c r="AX333" i="9" s="1"/>
  <c r="AR333" i="9"/>
  <c r="AS333" i="9" s="1"/>
  <c r="AE333" i="9"/>
  <c r="V333" i="9"/>
  <c r="M333" i="9"/>
  <c r="D333" i="9"/>
  <c r="BF332" i="9"/>
  <c r="AW332" i="9"/>
  <c r="AX332" i="9" s="1"/>
  <c r="AR332" i="9"/>
  <c r="AS332" i="9" s="1"/>
  <c r="AE332" i="9"/>
  <c r="V332" i="9"/>
  <c r="M332" i="9"/>
  <c r="D332" i="9"/>
  <c r="BF331" i="9"/>
  <c r="AW331" i="9"/>
  <c r="AX331" i="9" s="1"/>
  <c r="AR331" i="9"/>
  <c r="AS331" i="9" s="1"/>
  <c r="AE331" i="9"/>
  <c r="V331" i="9"/>
  <c r="M331" i="9"/>
  <c r="D331" i="9"/>
  <c r="BF330" i="9"/>
  <c r="AW330" i="9"/>
  <c r="AX330" i="9" s="1"/>
  <c r="AR330" i="9"/>
  <c r="AS330" i="9" s="1"/>
  <c r="AE330" i="9"/>
  <c r="V330" i="9"/>
  <c r="M330" i="9"/>
  <c r="D330" i="9"/>
  <c r="BF329" i="9"/>
  <c r="AW329" i="9"/>
  <c r="AS329" i="9"/>
  <c r="AR329" i="9"/>
  <c r="AE329" i="9"/>
  <c r="V329" i="9"/>
  <c r="M329" i="9"/>
  <c r="D329" i="9"/>
  <c r="BF328" i="9"/>
  <c r="AW328" i="9"/>
  <c r="AX328" i="9" s="1"/>
  <c r="AR328" i="9"/>
  <c r="AS328" i="9" s="1"/>
  <c r="AE328" i="9"/>
  <c r="V328" i="9"/>
  <c r="M328" i="9"/>
  <c r="D328" i="9"/>
  <c r="BF327" i="9"/>
  <c r="AW327" i="9"/>
  <c r="AR327" i="9"/>
  <c r="AS327" i="9" s="1"/>
  <c r="AE327" i="9"/>
  <c r="V327" i="9"/>
  <c r="M327" i="9"/>
  <c r="D327" i="9"/>
  <c r="BM326" i="9"/>
  <c r="BL326" i="9"/>
  <c r="BK326" i="9"/>
  <c r="BJ326" i="9"/>
  <c r="BI326" i="9"/>
  <c r="BH326" i="9"/>
  <c r="BG326" i="9"/>
  <c r="BE326" i="9"/>
  <c r="AT326" i="9"/>
  <c r="AO326" i="9"/>
  <c r="C326" i="9"/>
  <c r="BM325" i="9"/>
  <c r="BL325" i="9"/>
  <c r="BK325" i="9"/>
  <c r="BJ325" i="9"/>
  <c r="BI325" i="9"/>
  <c r="BH325" i="9"/>
  <c r="BG325" i="9"/>
  <c r="BE325" i="9"/>
  <c r="BD325" i="9"/>
  <c r="BC325" i="9"/>
  <c r="BB325" i="9"/>
  <c r="BA325" i="9"/>
  <c r="AZ325" i="9"/>
  <c r="AV325" i="9"/>
  <c r="AU325" i="9"/>
  <c r="AT325" i="9"/>
  <c r="AQ325" i="9"/>
  <c r="AP325" i="9"/>
  <c r="AO325" i="9"/>
  <c r="AN325" i="9"/>
  <c r="AM325" i="9"/>
  <c r="AL325" i="9"/>
  <c r="AK325" i="9"/>
  <c r="AJ325" i="9"/>
  <c r="AI325" i="9"/>
  <c r="AH325" i="9"/>
  <c r="AG325" i="9"/>
  <c r="AF325" i="9"/>
  <c r="AD325" i="9"/>
  <c r="AC325" i="9"/>
  <c r="AB325" i="9"/>
  <c r="AA325" i="9"/>
  <c r="Z325" i="9"/>
  <c r="Y325" i="9"/>
  <c r="X325" i="9"/>
  <c r="W325" i="9"/>
  <c r="U325" i="9"/>
  <c r="T325" i="9"/>
  <c r="S325" i="9"/>
  <c r="R325" i="9"/>
  <c r="Q325" i="9"/>
  <c r="P325" i="9"/>
  <c r="O325" i="9"/>
  <c r="N325" i="9"/>
  <c r="L325" i="9"/>
  <c r="K325" i="9"/>
  <c r="J325" i="9"/>
  <c r="I325" i="9"/>
  <c r="H325" i="9"/>
  <c r="G325" i="9"/>
  <c r="F325" i="9"/>
  <c r="E325" i="9"/>
  <c r="C325" i="9"/>
  <c r="BM324" i="9"/>
  <c r="BL324" i="9"/>
  <c r="BK324" i="9"/>
  <c r="BJ324" i="9"/>
  <c r="BI324" i="9"/>
  <c r="BH324" i="9"/>
  <c r="BG324" i="9"/>
  <c r="BE324" i="9"/>
  <c r="BD324" i="9"/>
  <c r="BC324" i="9"/>
  <c r="BB324" i="9"/>
  <c r="BA324" i="9"/>
  <c r="AZ324" i="9"/>
  <c r="AV324" i="9"/>
  <c r="AU324" i="9"/>
  <c r="AT324" i="9"/>
  <c r="AQ324" i="9"/>
  <c r="AP324" i="9"/>
  <c r="AO324" i="9"/>
  <c r="AN324" i="9"/>
  <c r="AM324" i="9"/>
  <c r="AL324" i="9"/>
  <c r="AK324" i="9"/>
  <c r="AJ324" i="9"/>
  <c r="AI324" i="9"/>
  <c r="AH324" i="9"/>
  <c r="AG324" i="9"/>
  <c r="AF324" i="9"/>
  <c r="AD324" i="9"/>
  <c r="AC324" i="9"/>
  <c r="AB324" i="9"/>
  <c r="AA324" i="9"/>
  <c r="Z324" i="9"/>
  <c r="Y324" i="9"/>
  <c r="X324" i="9"/>
  <c r="W324" i="9"/>
  <c r="U324" i="9"/>
  <c r="T324" i="9"/>
  <c r="S324" i="9"/>
  <c r="R324" i="9"/>
  <c r="Q324" i="9"/>
  <c r="P324" i="9"/>
  <c r="O324" i="9"/>
  <c r="N324" i="9"/>
  <c r="L324" i="9"/>
  <c r="K324" i="9"/>
  <c r="J324" i="9"/>
  <c r="I324" i="9"/>
  <c r="H324" i="9"/>
  <c r="G324" i="9"/>
  <c r="F324" i="9"/>
  <c r="E324" i="9"/>
  <c r="C324" i="9"/>
  <c r="BM323" i="9"/>
  <c r="BL323" i="9"/>
  <c r="BK323" i="9"/>
  <c r="BJ323" i="9"/>
  <c r="BI323" i="9"/>
  <c r="BH323" i="9"/>
  <c r="BG323" i="9"/>
  <c r="BE323" i="9"/>
  <c r="BD323" i="9"/>
  <c r="BC323" i="9"/>
  <c r="BB323" i="9"/>
  <c r="BA323" i="9"/>
  <c r="AZ323" i="9"/>
  <c r="AV323" i="9"/>
  <c r="AU323" i="9"/>
  <c r="AT323" i="9"/>
  <c r="AQ323" i="9"/>
  <c r="AP323" i="9"/>
  <c r="AO323" i="9"/>
  <c r="AN323" i="9"/>
  <c r="AM323" i="9"/>
  <c r="AL323" i="9"/>
  <c r="AK323" i="9"/>
  <c r="AJ323" i="9"/>
  <c r="AI323" i="9"/>
  <c r="AH323" i="9"/>
  <c r="AG323" i="9"/>
  <c r="AF323" i="9"/>
  <c r="AD323" i="9"/>
  <c r="AC323" i="9"/>
  <c r="AB323" i="9"/>
  <c r="AA323" i="9"/>
  <c r="Z323" i="9"/>
  <c r="Y323" i="9"/>
  <c r="X323" i="9"/>
  <c r="W323" i="9"/>
  <c r="U323" i="9"/>
  <c r="T323" i="9"/>
  <c r="S323" i="9"/>
  <c r="R323" i="9"/>
  <c r="Q323" i="9"/>
  <c r="P323" i="9"/>
  <c r="O323" i="9"/>
  <c r="N323" i="9"/>
  <c r="L323" i="9"/>
  <c r="K323" i="9"/>
  <c r="J323" i="9"/>
  <c r="I323" i="9"/>
  <c r="H323" i="9"/>
  <c r="G323" i="9"/>
  <c r="F323" i="9"/>
  <c r="E323" i="9"/>
  <c r="C323" i="9"/>
  <c r="BF322" i="9"/>
  <c r="AX322" i="9"/>
  <c r="AW322" i="9"/>
  <c r="AR322" i="9"/>
  <c r="AS322" i="9" s="1"/>
  <c r="AE322" i="9"/>
  <c r="V322" i="9"/>
  <c r="M322" i="9"/>
  <c r="D322" i="9"/>
  <c r="BF321" i="9"/>
  <c r="AX321" i="9"/>
  <c r="AW321" i="9"/>
  <c r="AR321" i="9"/>
  <c r="AS321" i="9" s="1"/>
  <c r="AE321" i="9"/>
  <c r="V321" i="9"/>
  <c r="M321" i="9"/>
  <c r="D321" i="9"/>
  <c r="BF320" i="9"/>
  <c r="AW320" i="9"/>
  <c r="AX320" i="9" s="1"/>
  <c r="AR320" i="9"/>
  <c r="AS320" i="9" s="1"/>
  <c r="AE320" i="9"/>
  <c r="V320" i="9"/>
  <c r="M320" i="9"/>
  <c r="D320" i="9"/>
  <c r="BF319" i="9"/>
  <c r="AX319" i="9"/>
  <c r="AW319" i="9"/>
  <c r="AR319" i="9"/>
  <c r="AS319" i="9" s="1"/>
  <c r="AE319" i="9"/>
  <c r="V319" i="9"/>
  <c r="M319" i="9"/>
  <c r="D319" i="9"/>
  <c r="BF318" i="9"/>
  <c r="AX318" i="9"/>
  <c r="AW318" i="9"/>
  <c r="AR318" i="9"/>
  <c r="AS318" i="9" s="1"/>
  <c r="AE318" i="9"/>
  <c r="V318" i="9"/>
  <c r="M318" i="9"/>
  <c r="D318" i="9"/>
  <c r="BF317" i="9"/>
  <c r="AW317" i="9"/>
  <c r="AX317" i="9" s="1"/>
  <c r="AY317" i="9" s="1"/>
  <c r="AR317" i="9"/>
  <c r="AS317" i="9" s="1"/>
  <c r="AE317" i="9"/>
  <c r="V317" i="9"/>
  <c r="M317" i="9"/>
  <c r="D317" i="9"/>
  <c r="BF316" i="9"/>
  <c r="AW316" i="9"/>
  <c r="AX316" i="9" s="1"/>
  <c r="AR316" i="9"/>
  <c r="AS316" i="9" s="1"/>
  <c r="AE316" i="9"/>
  <c r="V316" i="9"/>
  <c r="M316" i="9"/>
  <c r="D316" i="9"/>
  <c r="BF315" i="9"/>
  <c r="AW315" i="9"/>
  <c r="AR315" i="9"/>
  <c r="AS315" i="9" s="1"/>
  <c r="AE315" i="9"/>
  <c r="V315" i="9"/>
  <c r="M315" i="9"/>
  <c r="D315" i="9"/>
  <c r="BF314" i="9"/>
  <c r="AW314" i="9"/>
  <c r="AX314" i="9" s="1"/>
  <c r="AR314" i="9"/>
  <c r="AS314" i="9" s="1"/>
  <c r="AE314" i="9"/>
  <c r="V314" i="9"/>
  <c r="M314" i="9"/>
  <c r="D314" i="9"/>
  <c r="BF313" i="9"/>
  <c r="AW313" i="9"/>
  <c r="AR313" i="9"/>
  <c r="AS313" i="9" s="1"/>
  <c r="AE313" i="9"/>
  <c r="V313" i="9"/>
  <c r="M313" i="9"/>
  <c r="D313" i="9"/>
  <c r="BF312" i="9"/>
  <c r="AW312" i="9"/>
  <c r="AX312" i="9" s="1"/>
  <c r="AR312" i="9"/>
  <c r="AS312" i="9" s="1"/>
  <c r="AE312" i="9"/>
  <c r="V312" i="9"/>
  <c r="M312" i="9"/>
  <c r="D312" i="9"/>
  <c r="BF311" i="9"/>
  <c r="AW311" i="9"/>
  <c r="AX311" i="9" s="1"/>
  <c r="AR311" i="9"/>
  <c r="AS311" i="9" s="1"/>
  <c r="AE311" i="9"/>
  <c r="V311" i="9"/>
  <c r="M311" i="9"/>
  <c r="D311" i="9"/>
  <c r="BF310" i="9"/>
  <c r="AW310" i="9"/>
  <c r="AX310" i="9" s="1"/>
  <c r="AR310" i="9"/>
  <c r="AS310" i="9" s="1"/>
  <c r="AE310" i="9"/>
  <c r="V310" i="9"/>
  <c r="M310" i="9"/>
  <c r="D310" i="9"/>
  <c r="BF309" i="9"/>
  <c r="AW309" i="9"/>
  <c r="AR309" i="9"/>
  <c r="AS309" i="9" s="1"/>
  <c r="AE309" i="9"/>
  <c r="V309" i="9"/>
  <c r="M309" i="9"/>
  <c r="D309" i="9"/>
  <c r="BF308" i="9"/>
  <c r="AW308" i="9"/>
  <c r="AX308" i="9" s="1"/>
  <c r="AR308" i="9"/>
  <c r="AS308" i="9" s="1"/>
  <c r="AE308" i="9"/>
  <c r="V308" i="9"/>
  <c r="M308" i="9"/>
  <c r="D308" i="9"/>
  <c r="BF307" i="9"/>
  <c r="AW307" i="9"/>
  <c r="AR307" i="9"/>
  <c r="AS307" i="9" s="1"/>
  <c r="AE307" i="9"/>
  <c r="V307" i="9"/>
  <c r="M307" i="9"/>
  <c r="D307" i="9"/>
  <c r="BF306" i="9"/>
  <c r="AW306" i="9"/>
  <c r="AX306" i="9" s="1"/>
  <c r="AR306" i="9"/>
  <c r="AS306" i="9" s="1"/>
  <c r="AE306" i="9"/>
  <c r="V306" i="9"/>
  <c r="M306" i="9"/>
  <c r="D306" i="9"/>
  <c r="BF305" i="9"/>
  <c r="AW305" i="9"/>
  <c r="AX305" i="9" s="1"/>
  <c r="AR305" i="9"/>
  <c r="AS305" i="9" s="1"/>
  <c r="AE305" i="9"/>
  <c r="V305" i="9"/>
  <c r="M305" i="9"/>
  <c r="D305" i="9"/>
  <c r="BF304" i="9"/>
  <c r="AW304" i="9"/>
  <c r="AX304" i="9" s="1"/>
  <c r="AR304" i="9"/>
  <c r="AS304" i="9" s="1"/>
  <c r="AE304" i="9"/>
  <c r="V304" i="9"/>
  <c r="M304" i="9"/>
  <c r="D304" i="9"/>
  <c r="BF303" i="9"/>
  <c r="AW303" i="9"/>
  <c r="AX303" i="9" s="1"/>
  <c r="AR303" i="9"/>
  <c r="AS303" i="9" s="1"/>
  <c r="AE303" i="9"/>
  <c r="V303" i="9"/>
  <c r="M303" i="9"/>
  <c r="D303" i="9"/>
  <c r="BF302" i="9"/>
  <c r="AW302" i="9"/>
  <c r="AX302" i="9" s="1"/>
  <c r="AR302" i="9"/>
  <c r="AS302" i="9" s="1"/>
  <c r="AE302" i="9"/>
  <c r="V302" i="9"/>
  <c r="M302" i="9"/>
  <c r="D302" i="9"/>
  <c r="BF301" i="9"/>
  <c r="AW301" i="9"/>
  <c r="AX301" i="9" s="1"/>
  <c r="AR301" i="9"/>
  <c r="AS301" i="9" s="1"/>
  <c r="AE301" i="9"/>
  <c r="V301" i="9"/>
  <c r="M301" i="9"/>
  <c r="D301" i="9"/>
  <c r="BF300" i="9"/>
  <c r="AW300" i="9"/>
  <c r="AX300" i="9" s="1"/>
  <c r="AR300" i="9"/>
  <c r="AS300" i="9" s="1"/>
  <c r="AE300" i="9"/>
  <c r="V300" i="9"/>
  <c r="M300" i="9"/>
  <c r="D300" i="9"/>
  <c r="BF299" i="9"/>
  <c r="AW299" i="9"/>
  <c r="AX299" i="9" s="1"/>
  <c r="AR299" i="9"/>
  <c r="AS299" i="9" s="1"/>
  <c r="AE299" i="9"/>
  <c r="V299" i="9"/>
  <c r="M299" i="9"/>
  <c r="D299" i="9"/>
  <c r="BF298" i="9"/>
  <c r="AW298" i="9"/>
  <c r="AX298" i="9" s="1"/>
  <c r="AR298" i="9"/>
  <c r="AS298" i="9" s="1"/>
  <c r="AE298" i="9"/>
  <c r="V298" i="9"/>
  <c r="M298" i="9"/>
  <c r="D298" i="9"/>
  <c r="BF297" i="9"/>
  <c r="AW297" i="9"/>
  <c r="AX297" i="9" s="1"/>
  <c r="AR297" i="9"/>
  <c r="AS297" i="9" s="1"/>
  <c r="AE297" i="9"/>
  <c r="V297" i="9"/>
  <c r="M297" i="9"/>
  <c r="D297" i="9"/>
  <c r="BF296" i="9"/>
  <c r="AW296" i="9"/>
  <c r="AX296" i="9" s="1"/>
  <c r="AR296" i="9"/>
  <c r="AS296" i="9" s="1"/>
  <c r="AE296" i="9"/>
  <c r="V296" i="9"/>
  <c r="M296" i="9"/>
  <c r="D296" i="9"/>
  <c r="BF295" i="9"/>
  <c r="AW295" i="9"/>
  <c r="AX295" i="9" s="1"/>
  <c r="AR295" i="9"/>
  <c r="AS295" i="9" s="1"/>
  <c r="AE295" i="9"/>
  <c r="V295" i="9"/>
  <c r="M295" i="9"/>
  <c r="D295" i="9"/>
  <c r="BF294" i="9"/>
  <c r="AW294" i="9"/>
  <c r="AX294" i="9" s="1"/>
  <c r="AR294" i="9"/>
  <c r="AS294" i="9" s="1"/>
  <c r="AE294" i="9"/>
  <c r="V294" i="9"/>
  <c r="M294" i="9"/>
  <c r="D294" i="9"/>
  <c r="BF293" i="9"/>
  <c r="AW293" i="9"/>
  <c r="AX293" i="9" s="1"/>
  <c r="AR293" i="9"/>
  <c r="AE293" i="9"/>
  <c r="V293" i="9"/>
  <c r="M293" i="9"/>
  <c r="D293" i="9"/>
  <c r="BM292" i="9"/>
  <c r="BL292" i="9"/>
  <c r="BK292" i="9"/>
  <c r="BJ292" i="9"/>
  <c r="BI292" i="9"/>
  <c r="BH292" i="9"/>
  <c r="BG292" i="9"/>
  <c r="BE292" i="9"/>
  <c r="AT292" i="9"/>
  <c r="AO292" i="9"/>
  <c r="C292" i="9"/>
  <c r="BM291" i="9"/>
  <c r="BL291" i="9"/>
  <c r="BK291" i="9"/>
  <c r="BJ291" i="9"/>
  <c r="BI291" i="9"/>
  <c r="BH291" i="9"/>
  <c r="BG291" i="9"/>
  <c r="BE291" i="9"/>
  <c r="BD291" i="9"/>
  <c r="BC291" i="9"/>
  <c r="BB291" i="9"/>
  <c r="BA291" i="9"/>
  <c r="AZ291" i="9"/>
  <c r="AV291" i="9"/>
  <c r="AU291" i="9"/>
  <c r="AT291" i="9"/>
  <c r="AQ291" i="9"/>
  <c r="AP291" i="9"/>
  <c r="AO291" i="9"/>
  <c r="AN291" i="9"/>
  <c r="AM291" i="9"/>
  <c r="AL291" i="9"/>
  <c r="AK291" i="9"/>
  <c r="AJ291" i="9"/>
  <c r="AI291" i="9"/>
  <c r="AH291" i="9"/>
  <c r="AG291" i="9"/>
  <c r="AF291" i="9"/>
  <c r="AD291" i="9"/>
  <c r="AC291" i="9"/>
  <c r="AB291" i="9"/>
  <c r="AA291" i="9"/>
  <c r="Z291" i="9"/>
  <c r="Y291" i="9"/>
  <c r="X291" i="9"/>
  <c r="W291" i="9"/>
  <c r="U291" i="9"/>
  <c r="T291" i="9"/>
  <c r="S291" i="9"/>
  <c r="R291" i="9"/>
  <c r="Q291" i="9"/>
  <c r="P291" i="9"/>
  <c r="O291" i="9"/>
  <c r="N291" i="9"/>
  <c r="L291" i="9"/>
  <c r="K291" i="9"/>
  <c r="J291" i="9"/>
  <c r="I291" i="9"/>
  <c r="H291" i="9"/>
  <c r="G291" i="9"/>
  <c r="F291" i="9"/>
  <c r="E291" i="9"/>
  <c r="C291" i="9"/>
  <c r="BM290" i="9"/>
  <c r="BL290" i="9"/>
  <c r="BK290" i="9"/>
  <c r="BJ290" i="9"/>
  <c r="BI290" i="9"/>
  <c r="BH290" i="9"/>
  <c r="BG290" i="9"/>
  <c r="BE290" i="9"/>
  <c r="BD290" i="9"/>
  <c r="BC290" i="9"/>
  <c r="BB290" i="9"/>
  <c r="BA290" i="9"/>
  <c r="AZ290" i="9"/>
  <c r="AV290" i="9"/>
  <c r="AU290" i="9"/>
  <c r="AT290" i="9"/>
  <c r="AQ290" i="9"/>
  <c r="AP290" i="9"/>
  <c r="AO290" i="9"/>
  <c r="AN290" i="9"/>
  <c r="AM290" i="9"/>
  <c r="AL290" i="9"/>
  <c r="AK290" i="9"/>
  <c r="AJ290" i="9"/>
  <c r="AI290" i="9"/>
  <c r="AH290" i="9"/>
  <c r="AG290" i="9"/>
  <c r="AF290" i="9"/>
  <c r="AD290" i="9"/>
  <c r="AC290" i="9"/>
  <c r="AB290" i="9"/>
  <c r="AA290" i="9"/>
  <c r="Z290" i="9"/>
  <c r="Y290" i="9"/>
  <c r="X290" i="9"/>
  <c r="W290" i="9"/>
  <c r="U290" i="9"/>
  <c r="T290" i="9"/>
  <c r="S290" i="9"/>
  <c r="R290" i="9"/>
  <c r="Q290" i="9"/>
  <c r="P290" i="9"/>
  <c r="O290" i="9"/>
  <c r="N290" i="9"/>
  <c r="L290" i="9"/>
  <c r="K290" i="9"/>
  <c r="J290" i="9"/>
  <c r="I290" i="9"/>
  <c r="H290" i="9"/>
  <c r="G290" i="9"/>
  <c r="F290" i="9"/>
  <c r="E290" i="9"/>
  <c r="C290" i="9"/>
  <c r="BM289" i="9"/>
  <c r="BL289" i="9"/>
  <c r="BK289" i="9"/>
  <c r="BJ289" i="9"/>
  <c r="BI289" i="9"/>
  <c r="BH289" i="9"/>
  <c r="BG289" i="9"/>
  <c r="BE289" i="9"/>
  <c r="BD289" i="9"/>
  <c r="BC289" i="9"/>
  <c r="BB289" i="9"/>
  <c r="BA289" i="9"/>
  <c r="AZ289" i="9"/>
  <c r="AV289" i="9"/>
  <c r="AU289" i="9"/>
  <c r="AT289" i="9"/>
  <c r="AQ289" i="9"/>
  <c r="AP289" i="9"/>
  <c r="AO289" i="9"/>
  <c r="AN289" i="9"/>
  <c r="AM289" i="9"/>
  <c r="AL289" i="9"/>
  <c r="AK289" i="9"/>
  <c r="AJ289" i="9"/>
  <c r="AI289" i="9"/>
  <c r="AH289" i="9"/>
  <c r="AG289" i="9"/>
  <c r="AF289" i="9"/>
  <c r="AD289" i="9"/>
  <c r="AC289" i="9"/>
  <c r="AB289" i="9"/>
  <c r="AA289" i="9"/>
  <c r="Z289" i="9"/>
  <c r="Y289" i="9"/>
  <c r="X289" i="9"/>
  <c r="W289" i="9"/>
  <c r="U289" i="9"/>
  <c r="T289" i="9"/>
  <c r="S289" i="9"/>
  <c r="R289" i="9"/>
  <c r="Q289" i="9"/>
  <c r="P289" i="9"/>
  <c r="O289" i="9"/>
  <c r="N289" i="9"/>
  <c r="L289" i="9"/>
  <c r="K289" i="9"/>
  <c r="J289" i="9"/>
  <c r="I289" i="9"/>
  <c r="H289" i="9"/>
  <c r="G289" i="9"/>
  <c r="F289" i="9"/>
  <c r="E289" i="9"/>
  <c r="C289" i="9"/>
  <c r="BF288" i="9"/>
  <c r="AW288" i="9"/>
  <c r="AX288" i="9" s="1"/>
  <c r="AR288" i="9"/>
  <c r="AS288" i="9" s="1"/>
  <c r="AE288" i="9"/>
  <c r="V288" i="9"/>
  <c r="M288" i="9"/>
  <c r="D288" i="9"/>
  <c r="BF287" i="9"/>
  <c r="AW287" i="9"/>
  <c r="AX287" i="9" s="1"/>
  <c r="AR287" i="9"/>
  <c r="AS287" i="9" s="1"/>
  <c r="AE287" i="9"/>
  <c r="V287" i="9"/>
  <c r="M287" i="9"/>
  <c r="D287" i="9"/>
  <c r="BF286" i="9"/>
  <c r="AW286" i="9"/>
  <c r="AX286" i="9" s="1"/>
  <c r="AR286" i="9"/>
  <c r="AS286" i="9" s="1"/>
  <c r="AE286" i="9"/>
  <c r="V286" i="9"/>
  <c r="M286" i="9"/>
  <c r="D286" i="9"/>
  <c r="BF285" i="9"/>
  <c r="AW285" i="9"/>
  <c r="AX285" i="9" s="1"/>
  <c r="AR285" i="9"/>
  <c r="AS285" i="9" s="1"/>
  <c r="AE285" i="9"/>
  <c r="V285" i="9"/>
  <c r="M285" i="9"/>
  <c r="D285" i="9"/>
  <c r="BF284" i="9"/>
  <c r="AW284" i="9"/>
  <c r="AX284" i="9" s="1"/>
  <c r="AR284" i="9"/>
  <c r="AS284" i="9" s="1"/>
  <c r="AE284" i="9"/>
  <c r="V284" i="9"/>
  <c r="M284" i="9"/>
  <c r="D284" i="9"/>
  <c r="BF283" i="9"/>
  <c r="AW283" i="9"/>
  <c r="AX283" i="9" s="1"/>
  <c r="AR283" i="9"/>
  <c r="AS283" i="9" s="1"/>
  <c r="AE283" i="9"/>
  <c r="V283" i="9"/>
  <c r="M283" i="9"/>
  <c r="D283" i="9"/>
  <c r="BF282" i="9"/>
  <c r="AW282" i="9"/>
  <c r="AX282" i="9" s="1"/>
  <c r="AR282" i="9"/>
  <c r="AS282" i="9" s="1"/>
  <c r="AE282" i="9"/>
  <c r="V282" i="9"/>
  <c r="M282" i="9"/>
  <c r="D282" i="9"/>
  <c r="BF281" i="9"/>
  <c r="AW281" i="9"/>
  <c r="AX281" i="9" s="1"/>
  <c r="AR281" i="9"/>
  <c r="AS281" i="9" s="1"/>
  <c r="AE281" i="9"/>
  <c r="V281" i="9"/>
  <c r="M281" i="9"/>
  <c r="D281" i="9"/>
  <c r="BF280" i="9"/>
  <c r="AW280" i="9"/>
  <c r="AX280" i="9" s="1"/>
  <c r="AR280" i="9"/>
  <c r="AS280" i="9" s="1"/>
  <c r="AE280" i="9"/>
  <c r="V280" i="9"/>
  <c r="M280" i="9"/>
  <c r="D280" i="9"/>
  <c r="BF279" i="9"/>
  <c r="AW279" i="9"/>
  <c r="AX279" i="9" s="1"/>
  <c r="AR279" i="9"/>
  <c r="AS279" i="9" s="1"/>
  <c r="AE279" i="9"/>
  <c r="V279" i="9"/>
  <c r="M279" i="9"/>
  <c r="D279" i="9"/>
  <c r="BF278" i="9"/>
  <c r="AW278" i="9"/>
  <c r="AX278" i="9" s="1"/>
  <c r="AR278" i="9"/>
  <c r="AS278" i="9" s="1"/>
  <c r="AE278" i="9"/>
  <c r="V278" i="9"/>
  <c r="M278" i="9"/>
  <c r="D278" i="9"/>
  <c r="BF277" i="9"/>
  <c r="AW277" i="9"/>
  <c r="AX277" i="9" s="1"/>
  <c r="AR277" i="9"/>
  <c r="AS277" i="9" s="1"/>
  <c r="AE277" i="9"/>
  <c r="V277" i="9"/>
  <c r="M277" i="9"/>
  <c r="D277" i="9"/>
  <c r="BF276" i="9"/>
  <c r="AW276" i="9"/>
  <c r="AX276" i="9" s="1"/>
  <c r="AR276" i="9"/>
  <c r="AS276" i="9" s="1"/>
  <c r="AE276" i="9"/>
  <c r="V276" i="9"/>
  <c r="M276" i="9"/>
  <c r="D276" i="9"/>
  <c r="BF275" i="9"/>
  <c r="AW275" i="9"/>
  <c r="AX275" i="9" s="1"/>
  <c r="AR275" i="9"/>
  <c r="AS275" i="9" s="1"/>
  <c r="AE275" i="9"/>
  <c r="V275" i="9"/>
  <c r="M275" i="9"/>
  <c r="D275" i="9"/>
  <c r="BF274" i="9"/>
  <c r="AW274" i="9"/>
  <c r="AX274" i="9" s="1"/>
  <c r="AR274" i="9"/>
  <c r="AS274" i="9" s="1"/>
  <c r="AE274" i="9"/>
  <c r="V274" i="9"/>
  <c r="M274" i="9"/>
  <c r="D274" i="9"/>
  <c r="BF273" i="9"/>
  <c r="AW273" i="9"/>
  <c r="AX273" i="9" s="1"/>
  <c r="AR273" i="9"/>
  <c r="AS273" i="9" s="1"/>
  <c r="AY273" i="9" s="1"/>
  <c r="AE273" i="9"/>
  <c r="V273" i="9"/>
  <c r="M273" i="9"/>
  <c r="D273" i="9"/>
  <c r="BF272" i="9"/>
  <c r="AW272" i="9"/>
  <c r="AX272" i="9" s="1"/>
  <c r="AR272" i="9"/>
  <c r="AS272" i="9" s="1"/>
  <c r="AE272" i="9"/>
  <c r="V272" i="9"/>
  <c r="M272" i="9"/>
  <c r="D272" i="9"/>
  <c r="BF271" i="9"/>
  <c r="AW271" i="9"/>
  <c r="AX271" i="9" s="1"/>
  <c r="AR271" i="9"/>
  <c r="AS271" i="9" s="1"/>
  <c r="AE271" i="9"/>
  <c r="V271" i="9"/>
  <c r="M271" i="9"/>
  <c r="D271" i="9"/>
  <c r="BF270" i="9"/>
  <c r="AW270" i="9"/>
  <c r="AX270" i="9" s="1"/>
  <c r="AR270" i="9"/>
  <c r="AS270" i="9" s="1"/>
  <c r="AE270" i="9"/>
  <c r="V270" i="9"/>
  <c r="M270" i="9"/>
  <c r="D270" i="9"/>
  <c r="BF269" i="9"/>
  <c r="AW269" i="9"/>
  <c r="AX269" i="9" s="1"/>
  <c r="AS269" i="9"/>
  <c r="AR269" i="9"/>
  <c r="AE269" i="9"/>
  <c r="V269" i="9"/>
  <c r="M269" i="9"/>
  <c r="D269" i="9"/>
  <c r="BF268" i="9"/>
  <c r="AW268" i="9"/>
  <c r="AX268" i="9" s="1"/>
  <c r="AR268" i="9"/>
  <c r="AS268" i="9" s="1"/>
  <c r="AE268" i="9"/>
  <c r="V268" i="9"/>
  <c r="M268" i="9"/>
  <c r="D268" i="9"/>
  <c r="BF267" i="9"/>
  <c r="AW267" i="9"/>
  <c r="AX267" i="9" s="1"/>
  <c r="AR267" i="9"/>
  <c r="AS267" i="9" s="1"/>
  <c r="AE267" i="9"/>
  <c r="V267" i="9"/>
  <c r="M267" i="9"/>
  <c r="D267" i="9"/>
  <c r="BF266" i="9"/>
  <c r="AW266" i="9"/>
  <c r="AX266" i="9" s="1"/>
  <c r="AR266" i="9"/>
  <c r="AS266" i="9" s="1"/>
  <c r="AE266" i="9"/>
  <c r="V266" i="9"/>
  <c r="M266" i="9"/>
  <c r="D266" i="9"/>
  <c r="BF265" i="9"/>
  <c r="AW265" i="9"/>
  <c r="AX265" i="9" s="1"/>
  <c r="AR265" i="9"/>
  <c r="AS265" i="9" s="1"/>
  <c r="AE265" i="9"/>
  <c r="V265" i="9"/>
  <c r="M265" i="9"/>
  <c r="D265" i="9"/>
  <c r="BF264" i="9"/>
  <c r="AW264" i="9"/>
  <c r="AX264" i="9" s="1"/>
  <c r="AR264" i="9"/>
  <c r="AS264" i="9" s="1"/>
  <c r="AE264" i="9"/>
  <c r="V264" i="9"/>
  <c r="M264" i="9"/>
  <c r="D264" i="9"/>
  <c r="BF263" i="9"/>
  <c r="AW263" i="9"/>
  <c r="AX263" i="9" s="1"/>
  <c r="AR263" i="9"/>
  <c r="AS263" i="9" s="1"/>
  <c r="AE263" i="9"/>
  <c r="V263" i="9"/>
  <c r="M263" i="9"/>
  <c r="D263" i="9"/>
  <c r="BF262" i="9"/>
  <c r="AW262" i="9"/>
  <c r="AX262" i="9" s="1"/>
  <c r="AR262" i="9"/>
  <c r="AS262" i="9" s="1"/>
  <c r="AE262" i="9"/>
  <c r="V262" i="9"/>
  <c r="M262" i="9"/>
  <c r="D262" i="9"/>
  <c r="BF261" i="9"/>
  <c r="AW261" i="9"/>
  <c r="AX261" i="9" s="1"/>
  <c r="AR261" i="9"/>
  <c r="AS261" i="9" s="1"/>
  <c r="AE261" i="9"/>
  <c r="V261" i="9"/>
  <c r="M261" i="9"/>
  <c r="D261" i="9"/>
  <c r="BF260" i="9"/>
  <c r="AW260" i="9"/>
  <c r="AX260" i="9" s="1"/>
  <c r="AR260" i="9"/>
  <c r="AS260" i="9" s="1"/>
  <c r="AE260" i="9"/>
  <c r="V260" i="9"/>
  <c r="M260" i="9"/>
  <c r="D260" i="9"/>
  <c r="BF259" i="9"/>
  <c r="AW259" i="9"/>
  <c r="AX259" i="9" s="1"/>
  <c r="AR259" i="9"/>
  <c r="AS259" i="9" s="1"/>
  <c r="AE259" i="9"/>
  <c r="V259" i="9"/>
  <c r="M259" i="9"/>
  <c r="D259" i="9"/>
  <c r="BF258" i="9"/>
  <c r="AW258" i="9"/>
  <c r="AX258" i="9" s="1"/>
  <c r="AR258" i="9"/>
  <c r="AS258" i="9" s="1"/>
  <c r="AE258" i="9"/>
  <c r="V258" i="9"/>
  <c r="M258" i="9"/>
  <c r="D258" i="9"/>
  <c r="BM257" i="9"/>
  <c r="BL257" i="9"/>
  <c r="BK257" i="9"/>
  <c r="BJ257" i="9"/>
  <c r="BI257" i="9"/>
  <c r="BH257" i="9"/>
  <c r="BG257" i="9"/>
  <c r="BE257" i="9"/>
  <c r="AT257" i="9"/>
  <c r="AO257" i="9"/>
  <c r="C257" i="9"/>
  <c r="BM256" i="9"/>
  <c r="BL256" i="9"/>
  <c r="BK256" i="9"/>
  <c r="BJ256" i="9"/>
  <c r="BI256" i="9"/>
  <c r="BH256" i="9"/>
  <c r="BG256" i="9"/>
  <c r="BE256" i="9"/>
  <c r="BD256" i="9"/>
  <c r="BC256" i="9"/>
  <c r="BB256" i="9"/>
  <c r="BA256" i="9"/>
  <c r="AZ256" i="9"/>
  <c r="AV256" i="9"/>
  <c r="AU256" i="9"/>
  <c r="AT256" i="9"/>
  <c r="AQ256" i="9"/>
  <c r="AP256" i="9"/>
  <c r="AO256" i="9"/>
  <c r="AN256" i="9"/>
  <c r="AM256" i="9"/>
  <c r="AL256" i="9"/>
  <c r="AK256" i="9"/>
  <c r="AJ256" i="9"/>
  <c r="AI256" i="9"/>
  <c r="AH256" i="9"/>
  <c r="AG256" i="9"/>
  <c r="AF256" i="9"/>
  <c r="AD256" i="9"/>
  <c r="AC256" i="9"/>
  <c r="AB256" i="9"/>
  <c r="AA256" i="9"/>
  <c r="Z256" i="9"/>
  <c r="Y256" i="9"/>
  <c r="X256" i="9"/>
  <c r="W256" i="9"/>
  <c r="U256" i="9"/>
  <c r="T256" i="9"/>
  <c r="S256" i="9"/>
  <c r="R256" i="9"/>
  <c r="Q256" i="9"/>
  <c r="P256" i="9"/>
  <c r="O256" i="9"/>
  <c r="N256" i="9"/>
  <c r="L256" i="9"/>
  <c r="K256" i="9"/>
  <c r="J256" i="9"/>
  <c r="I256" i="9"/>
  <c r="H256" i="9"/>
  <c r="G256" i="9"/>
  <c r="F256" i="9"/>
  <c r="E256" i="9"/>
  <c r="C256" i="9"/>
  <c r="BM255" i="9"/>
  <c r="BL255" i="9"/>
  <c r="BK255" i="9"/>
  <c r="BJ255" i="9"/>
  <c r="BI255" i="9"/>
  <c r="BH255" i="9"/>
  <c r="BG255" i="9"/>
  <c r="BE255" i="9"/>
  <c r="BD255" i="9"/>
  <c r="BC255" i="9"/>
  <c r="BB255" i="9"/>
  <c r="BA255" i="9"/>
  <c r="AZ255" i="9"/>
  <c r="AV255" i="9"/>
  <c r="AU255" i="9"/>
  <c r="AT255" i="9"/>
  <c r="AQ255" i="9"/>
  <c r="AP255" i="9"/>
  <c r="AO255" i="9"/>
  <c r="AN255" i="9"/>
  <c r="AM255" i="9"/>
  <c r="AL255" i="9"/>
  <c r="AK255" i="9"/>
  <c r="AJ255" i="9"/>
  <c r="AI255" i="9"/>
  <c r="AH255" i="9"/>
  <c r="AG255" i="9"/>
  <c r="AF255" i="9"/>
  <c r="AD255" i="9"/>
  <c r="AC255" i="9"/>
  <c r="AB255" i="9"/>
  <c r="AA255" i="9"/>
  <c r="Z255" i="9"/>
  <c r="Y255" i="9"/>
  <c r="X255" i="9"/>
  <c r="W255" i="9"/>
  <c r="U255" i="9"/>
  <c r="T255" i="9"/>
  <c r="S255" i="9"/>
  <c r="R255" i="9"/>
  <c r="Q255" i="9"/>
  <c r="P255" i="9"/>
  <c r="O255" i="9"/>
  <c r="N255" i="9"/>
  <c r="L255" i="9"/>
  <c r="K255" i="9"/>
  <c r="J255" i="9"/>
  <c r="I255" i="9"/>
  <c r="H255" i="9"/>
  <c r="G255" i="9"/>
  <c r="F255" i="9"/>
  <c r="E255" i="9"/>
  <c r="C255" i="9"/>
  <c r="BM254" i="9"/>
  <c r="BL254" i="9"/>
  <c r="BK254" i="9"/>
  <c r="BJ254" i="9"/>
  <c r="BI254" i="9"/>
  <c r="BH254" i="9"/>
  <c r="BG254" i="9"/>
  <c r="BE254" i="9"/>
  <c r="BD254" i="9"/>
  <c r="BC254" i="9"/>
  <c r="BB254" i="9"/>
  <c r="BA254" i="9"/>
  <c r="AZ254" i="9"/>
  <c r="AV254" i="9"/>
  <c r="AU254" i="9"/>
  <c r="AT254" i="9"/>
  <c r="AQ254" i="9"/>
  <c r="AP254" i="9"/>
  <c r="AO254" i="9"/>
  <c r="AN254" i="9"/>
  <c r="AM254" i="9"/>
  <c r="AL254" i="9"/>
  <c r="AK254" i="9"/>
  <c r="AJ254" i="9"/>
  <c r="AI254" i="9"/>
  <c r="AH254" i="9"/>
  <c r="AG254" i="9"/>
  <c r="AF254" i="9"/>
  <c r="AD254" i="9"/>
  <c r="AC254" i="9"/>
  <c r="AB254" i="9"/>
  <c r="AA254" i="9"/>
  <c r="Z254" i="9"/>
  <c r="Y254" i="9"/>
  <c r="X254" i="9"/>
  <c r="W254" i="9"/>
  <c r="U254" i="9"/>
  <c r="T254" i="9"/>
  <c r="S254" i="9"/>
  <c r="R254" i="9"/>
  <c r="Q254" i="9"/>
  <c r="P254" i="9"/>
  <c r="O254" i="9"/>
  <c r="N254" i="9"/>
  <c r="L254" i="9"/>
  <c r="K254" i="9"/>
  <c r="J254" i="9"/>
  <c r="I254" i="9"/>
  <c r="H254" i="9"/>
  <c r="G254" i="9"/>
  <c r="F254" i="9"/>
  <c r="E254" i="9"/>
  <c r="C254" i="9"/>
  <c r="BF253" i="9"/>
  <c r="AW253" i="9"/>
  <c r="AX253" i="9" s="1"/>
  <c r="AR253" i="9"/>
  <c r="AS253" i="9" s="1"/>
  <c r="AE253" i="9"/>
  <c r="V253" i="9"/>
  <c r="M253" i="9"/>
  <c r="D253" i="9"/>
  <c r="BF252" i="9"/>
  <c r="AW252" i="9"/>
  <c r="AX252" i="9" s="1"/>
  <c r="AR252" i="9"/>
  <c r="AS252" i="9" s="1"/>
  <c r="AE252" i="9"/>
  <c r="V252" i="9"/>
  <c r="M252" i="9"/>
  <c r="D252" i="9"/>
  <c r="BF251" i="9"/>
  <c r="AW251" i="9"/>
  <c r="AX251" i="9" s="1"/>
  <c r="AR251" i="9"/>
  <c r="AS251" i="9" s="1"/>
  <c r="AE251" i="9"/>
  <c r="V251" i="9"/>
  <c r="M251" i="9"/>
  <c r="D251" i="9"/>
  <c r="BF250" i="9"/>
  <c r="AW250" i="9"/>
  <c r="AX250" i="9" s="1"/>
  <c r="AR250" i="9"/>
  <c r="AS250" i="9" s="1"/>
  <c r="AE250" i="9"/>
  <c r="V250" i="9"/>
  <c r="M250" i="9"/>
  <c r="D250" i="9"/>
  <c r="BF249" i="9"/>
  <c r="AW249" i="9"/>
  <c r="AX249" i="9" s="1"/>
  <c r="AR249" i="9"/>
  <c r="AS249" i="9" s="1"/>
  <c r="AY249" i="9" s="1"/>
  <c r="AE249" i="9"/>
  <c r="V249" i="9"/>
  <c r="M249" i="9"/>
  <c r="D249" i="9"/>
  <c r="BF248" i="9"/>
  <c r="AW248" i="9"/>
  <c r="AX248" i="9" s="1"/>
  <c r="AR248" i="9"/>
  <c r="AS248" i="9" s="1"/>
  <c r="AY248" i="9" s="1"/>
  <c r="AE248" i="9"/>
  <c r="V248" i="9"/>
  <c r="M248" i="9"/>
  <c r="D248" i="9"/>
  <c r="BF247" i="9"/>
  <c r="AW247" i="9"/>
  <c r="AX247" i="9" s="1"/>
  <c r="AR247" i="9"/>
  <c r="AS247" i="9" s="1"/>
  <c r="AE247" i="9"/>
  <c r="V247" i="9"/>
  <c r="M247" i="9"/>
  <c r="D247" i="9"/>
  <c r="BF246" i="9"/>
  <c r="AW246" i="9"/>
  <c r="AX246" i="9" s="1"/>
  <c r="AR246" i="9"/>
  <c r="AS246" i="9" s="1"/>
  <c r="AE246" i="9"/>
  <c r="V246" i="9"/>
  <c r="M246" i="9"/>
  <c r="D246" i="9"/>
  <c r="BF245" i="9"/>
  <c r="AW245" i="9"/>
  <c r="AX245" i="9" s="1"/>
  <c r="AR245" i="9"/>
  <c r="AS245" i="9" s="1"/>
  <c r="AY245" i="9" s="1"/>
  <c r="AE245" i="9"/>
  <c r="V245" i="9"/>
  <c r="M245" i="9"/>
  <c r="D245" i="9"/>
  <c r="BF244" i="9"/>
  <c r="AW244" i="9"/>
  <c r="AX244" i="9" s="1"/>
  <c r="AR244" i="9"/>
  <c r="AS244" i="9" s="1"/>
  <c r="AY244" i="9" s="1"/>
  <c r="AE244" i="9"/>
  <c r="V244" i="9"/>
  <c r="M244" i="9"/>
  <c r="D244" i="9"/>
  <c r="BF243" i="9"/>
  <c r="AW243" i="9"/>
  <c r="AX243" i="9" s="1"/>
  <c r="AR243" i="9"/>
  <c r="AS243" i="9" s="1"/>
  <c r="AE243" i="9"/>
  <c r="V243" i="9"/>
  <c r="M243" i="9"/>
  <c r="D243" i="9"/>
  <c r="BF242" i="9"/>
  <c r="AW242" i="9"/>
  <c r="AX242" i="9" s="1"/>
  <c r="AS242" i="9"/>
  <c r="AY242" i="9" s="1"/>
  <c r="AR242" i="9"/>
  <c r="AE242" i="9"/>
  <c r="V242" i="9"/>
  <c r="M242" i="9"/>
  <c r="D242" i="9"/>
  <c r="BF241" i="9"/>
  <c r="AW241" i="9"/>
  <c r="AR241" i="9"/>
  <c r="AS241" i="9" s="1"/>
  <c r="AE241" i="9"/>
  <c r="V241" i="9"/>
  <c r="M241" i="9"/>
  <c r="D241" i="9"/>
  <c r="BF240" i="9"/>
  <c r="AW240" i="9"/>
  <c r="AX240" i="9" s="1"/>
  <c r="AR240" i="9"/>
  <c r="AS240" i="9" s="1"/>
  <c r="AY240" i="9" s="1"/>
  <c r="AE240" i="9"/>
  <c r="V240" i="9"/>
  <c r="M240" i="9"/>
  <c r="D240" i="9"/>
  <c r="BF239" i="9"/>
  <c r="AW239" i="9"/>
  <c r="AX239" i="9" s="1"/>
  <c r="AR239" i="9"/>
  <c r="AS239" i="9" s="1"/>
  <c r="AE239" i="9"/>
  <c r="V239" i="9"/>
  <c r="M239" i="9"/>
  <c r="D239" i="9"/>
  <c r="BF238" i="9"/>
  <c r="AW238" i="9"/>
  <c r="AX238" i="9" s="1"/>
  <c r="AR238" i="9"/>
  <c r="AS238" i="9" s="1"/>
  <c r="AE238" i="9"/>
  <c r="V238" i="9"/>
  <c r="M238" i="9"/>
  <c r="D238" i="9"/>
  <c r="BF237" i="9"/>
  <c r="AW237" i="9"/>
  <c r="AR237" i="9"/>
  <c r="AS237" i="9" s="1"/>
  <c r="AE237" i="9"/>
  <c r="V237" i="9"/>
  <c r="M237" i="9"/>
  <c r="D237" i="9"/>
  <c r="BF236" i="9"/>
  <c r="AW236" i="9"/>
  <c r="AX236" i="9" s="1"/>
  <c r="AR236" i="9"/>
  <c r="AS236" i="9" s="1"/>
  <c r="AY236" i="9" s="1"/>
  <c r="AE236" i="9"/>
  <c r="V236" i="9"/>
  <c r="M236" i="9"/>
  <c r="D236" i="9"/>
  <c r="BF235" i="9"/>
  <c r="AW235" i="9"/>
  <c r="AR235" i="9"/>
  <c r="AS235" i="9" s="1"/>
  <c r="AE235" i="9"/>
  <c r="V235" i="9"/>
  <c r="M235" i="9"/>
  <c r="D235" i="9"/>
  <c r="BF234" i="9"/>
  <c r="AW234" i="9"/>
  <c r="AR234" i="9"/>
  <c r="AS234" i="9" s="1"/>
  <c r="AE234" i="9"/>
  <c r="V234" i="9"/>
  <c r="M234" i="9"/>
  <c r="D234" i="9"/>
  <c r="BF233" i="9"/>
  <c r="AW233" i="9"/>
  <c r="AR233" i="9"/>
  <c r="AS233" i="9" s="1"/>
  <c r="AE233" i="9"/>
  <c r="V233" i="9"/>
  <c r="M233" i="9"/>
  <c r="D233" i="9"/>
  <c r="BF232" i="9"/>
  <c r="AW232" i="9"/>
  <c r="AR232" i="9"/>
  <c r="AS232" i="9" s="1"/>
  <c r="AE232" i="9"/>
  <c r="V232" i="9"/>
  <c r="M232" i="9"/>
  <c r="D232" i="9"/>
  <c r="BF231" i="9"/>
  <c r="AW231" i="9"/>
  <c r="AR231" i="9"/>
  <c r="AS231" i="9" s="1"/>
  <c r="AE231" i="9"/>
  <c r="V231" i="9"/>
  <c r="M231" i="9"/>
  <c r="D231" i="9"/>
  <c r="BF230" i="9"/>
  <c r="AW230" i="9"/>
  <c r="AR230" i="9"/>
  <c r="AS230" i="9" s="1"/>
  <c r="AE230" i="9"/>
  <c r="V230" i="9"/>
  <c r="M230" i="9"/>
  <c r="D230" i="9"/>
  <c r="BF229" i="9"/>
  <c r="AW229" i="9"/>
  <c r="AR229" i="9"/>
  <c r="AS229" i="9" s="1"/>
  <c r="AE229" i="9"/>
  <c r="V229" i="9"/>
  <c r="M229" i="9"/>
  <c r="D229" i="9"/>
  <c r="BF228" i="9"/>
  <c r="AW228" i="9"/>
  <c r="AR228" i="9"/>
  <c r="AS228" i="9" s="1"/>
  <c r="AE228" i="9"/>
  <c r="V228" i="9"/>
  <c r="M228" i="9"/>
  <c r="D228" i="9"/>
  <c r="BF227" i="9"/>
  <c r="AW227" i="9"/>
  <c r="AR227" i="9"/>
  <c r="AS227" i="9" s="1"/>
  <c r="AE227" i="9"/>
  <c r="V227" i="9"/>
  <c r="M227" i="9"/>
  <c r="D227" i="9"/>
  <c r="BF226" i="9"/>
  <c r="AW226" i="9"/>
  <c r="AR226" i="9"/>
  <c r="AS226" i="9" s="1"/>
  <c r="AE226" i="9"/>
  <c r="V226" i="9"/>
  <c r="M226" i="9"/>
  <c r="D226" i="9"/>
  <c r="BF225" i="9"/>
  <c r="AW225" i="9"/>
  <c r="AR225" i="9"/>
  <c r="AS225" i="9" s="1"/>
  <c r="AE225" i="9"/>
  <c r="V225" i="9"/>
  <c r="M225" i="9"/>
  <c r="D225" i="9"/>
  <c r="BF224" i="9"/>
  <c r="AW224" i="9"/>
  <c r="AR224" i="9"/>
  <c r="AS224" i="9" s="1"/>
  <c r="AE224" i="9"/>
  <c r="V224" i="9"/>
  <c r="M224" i="9"/>
  <c r="D224" i="9"/>
  <c r="BF223" i="9"/>
  <c r="AW223" i="9"/>
  <c r="AR223" i="9"/>
  <c r="AS223" i="9" s="1"/>
  <c r="AE223" i="9"/>
  <c r="V223" i="9"/>
  <c r="M223" i="9"/>
  <c r="D223" i="9"/>
  <c r="BM222" i="9"/>
  <c r="BL222" i="9"/>
  <c r="BK222" i="9"/>
  <c r="BJ222" i="9"/>
  <c r="BI222" i="9"/>
  <c r="BH222" i="9"/>
  <c r="BG222" i="9"/>
  <c r="BE222" i="9"/>
  <c r="AT222" i="9"/>
  <c r="AO222" i="9"/>
  <c r="C222" i="9"/>
  <c r="BM221" i="9"/>
  <c r="BL221" i="9"/>
  <c r="BK221" i="9"/>
  <c r="BJ221" i="9"/>
  <c r="BI221" i="9"/>
  <c r="BH221" i="9"/>
  <c r="BG221" i="9"/>
  <c r="BE221" i="9"/>
  <c r="BD221" i="9"/>
  <c r="BC221" i="9"/>
  <c r="BB221" i="9"/>
  <c r="BA221" i="9"/>
  <c r="AZ221" i="9"/>
  <c r="AV221" i="9"/>
  <c r="AU221" i="9"/>
  <c r="AT221" i="9"/>
  <c r="AQ221" i="9"/>
  <c r="AP221" i="9"/>
  <c r="AO221" i="9"/>
  <c r="AN221" i="9"/>
  <c r="AM221" i="9"/>
  <c r="AL221" i="9"/>
  <c r="AK221" i="9"/>
  <c r="AJ221" i="9"/>
  <c r="AI221" i="9"/>
  <c r="AH221" i="9"/>
  <c r="AG221" i="9"/>
  <c r="AF221" i="9"/>
  <c r="AD221" i="9"/>
  <c r="AC221" i="9"/>
  <c r="AB221" i="9"/>
  <c r="AA221" i="9"/>
  <c r="Z221" i="9"/>
  <c r="Y221" i="9"/>
  <c r="X221" i="9"/>
  <c r="W221" i="9"/>
  <c r="U221" i="9"/>
  <c r="T221" i="9"/>
  <c r="S221" i="9"/>
  <c r="R221" i="9"/>
  <c r="Q221" i="9"/>
  <c r="P221" i="9"/>
  <c r="O221" i="9"/>
  <c r="N221" i="9"/>
  <c r="L221" i="9"/>
  <c r="K221" i="9"/>
  <c r="J221" i="9"/>
  <c r="I221" i="9"/>
  <c r="H221" i="9"/>
  <c r="G221" i="9"/>
  <c r="F221" i="9"/>
  <c r="E221" i="9"/>
  <c r="C221" i="9"/>
  <c r="BM220" i="9"/>
  <c r="BL220" i="9"/>
  <c r="BK220" i="9"/>
  <c r="BJ220" i="9"/>
  <c r="BI220" i="9"/>
  <c r="BH220" i="9"/>
  <c r="BG220" i="9"/>
  <c r="BE220" i="9"/>
  <c r="BD220" i="9"/>
  <c r="BC220" i="9"/>
  <c r="BB220" i="9"/>
  <c r="BA220" i="9"/>
  <c r="AZ220" i="9"/>
  <c r="AV220" i="9"/>
  <c r="AU220" i="9"/>
  <c r="AT220" i="9"/>
  <c r="AQ220" i="9"/>
  <c r="AP220" i="9"/>
  <c r="AO220" i="9"/>
  <c r="AN220" i="9"/>
  <c r="AM220" i="9"/>
  <c r="AL220" i="9"/>
  <c r="AK220" i="9"/>
  <c r="AJ220" i="9"/>
  <c r="AI220" i="9"/>
  <c r="AH220" i="9"/>
  <c r="AG220" i="9"/>
  <c r="AF220" i="9"/>
  <c r="AD220" i="9"/>
  <c r="AC220" i="9"/>
  <c r="AB220" i="9"/>
  <c r="AA220" i="9"/>
  <c r="Z220" i="9"/>
  <c r="Y220" i="9"/>
  <c r="X220" i="9"/>
  <c r="W220" i="9"/>
  <c r="U220" i="9"/>
  <c r="T220" i="9"/>
  <c r="S220" i="9"/>
  <c r="R220" i="9"/>
  <c r="Q220" i="9"/>
  <c r="P220" i="9"/>
  <c r="O220" i="9"/>
  <c r="N220" i="9"/>
  <c r="L220" i="9"/>
  <c r="K220" i="9"/>
  <c r="J220" i="9"/>
  <c r="I220" i="9"/>
  <c r="H220" i="9"/>
  <c r="G220" i="9"/>
  <c r="F220" i="9"/>
  <c r="E220" i="9"/>
  <c r="C220" i="9"/>
  <c r="BM219" i="9"/>
  <c r="BL219" i="9"/>
  <c r="BK219" i="9"/>
  <c r="BJ219" i="9"/>
  <c r="BI219" i="9"/>
  <c r="BH219" i="9"/>
  <c r="BG219" i="9"/>
  <c r="BE219" i="9"/>
  <c r="BD219" i="9"/>
  <c r="BC219" i="9"/>
  <c r="BB219" i="9"/>
  <c r="BA219" i="9"/>
  <c r="AZ219" i="9"/>
  <c r="AV219" i="9"/>
  <c r="AU219" i="9"/>
  <c r="AT219" i="9"/>
  <c r="AQ219" i="9"/>
  <c r="AP219" i="9"/>
  <c r="AO219" i="9"/>
  <c r="AN219" i="9"/>
  <c r="AM219" i="9"/>
  <c r="AL219" i="9"/>
  <c r="AK219" i="9"/>
  <c r="AJ219" i="9"/>
  <c r="AI219" i="9"/>
  <c r="AH219" i="9"/>
  <c r="AG219" i="9"/>
  <c r="AF219" i="9"/>
  <c r="AD219" i="9"/>
  <c r="AC219" i="9"/>
  <c r="AB219" i="9"/>
  <c r="AA219" i="9"/>
  <c r="Z219" i="9"/>
  <c r="Y219" i="9"/>
  <c r="X219" i="9"/>
  <c r="W219" i="9"/>
  <c r="U219" i="9"/>
  <c r="T219" i="9"/>
  <c r="S219" i="9"/>
  <c r="R219" i="9"/>
  <c r="Q219" i="9"/>
  <c r="P219" i="9"/>
  <c r="O219" i="9"/>
  <c r="N219" i="9"/>
  <c r="L219" i="9"/>
  <c r="K219" i="9"/>
  <c r="J219" i="9"/>
  <c r="I219" i="9"/>
  <c r="H219" i="9"/>
  <c r="G219" i="9"/>
  <c r="F219" i="9"/>
  <c r="E219" i="9"/>
  <c r="C219" i="9"/>
  <c r="BF218" i="9"/>
  <c r="AX218" i="9"/>
  <c r="AW218" i="9"/>
  <c r="AR218" i="9"/>
  <c r="AS218" i="9" s="1"/>
  <c r="AE218" i="9"/>
  <c r="V218" i="9"/>
  <c r="M218" i="9"/>
  <c r="D218" i="9"/>
  <c r="BF217" i="9"/>
  <c r="AW217" i="9"/>
  <c r="AR217" i="9"/>
  <c r="AS217" i="9" s="1"/>
  <c r="AE217" i="9"/>
  <c r="V217" i="9"/>
  <c r="M217" i="9"/>
  <c r="D217" i="9"/>
  <c r="BF216" i="9"/>
  <c r="AW216" i="9"/>
  <c r="AX216" i="9" s="1"/>
  <c r="AR216" i="9"/>
  <c r="AS216" i="9" s="1"/>
  <c r="AE216" i="9"/>
  <c r="V216" i="9"/>
  <c r="M216" i="9"/>
  <c r="D216" i="9"/>
  <c r="BF215" i="9"/>
  <c r="AW215" i="9"/>
  <c r="AR215" i="9"/>
  <c r="AS215" i="9" s="1"/>
  <c r="AE215" i="9"/>
  <c r="V215" i="9"/>
  <c r="M215" i="9"/>
  <c r="D215" i="9"/>
  <c r="BF214" i="9"/>
  <c r="AX214" i="9"/>
  <c r="AW214" i="9"/>
  <c r="AR214" i="9"/>
  <c r="AS214" i="9" s="1"/>
  <c r="AE214" i="9"/>
  <c r="V214" i="9"/>
  <c r="M214" i="9"/>
  <c r="D214" i="9"/>
  <c r="BF213" i="9"/>
  <c r="AW213" i="9"/>
  <c r="AR213" i="9"/>
  <c r="AS213" i="9" s="1"/>
  <c r="AE213" i="9"/>
  <c r="V213" i="9"/>
  <c r="M213" i="9"/>
  <c r="D213" i="9"/>
  <c r="BF212" i="9"/>
  <c r="AW212" i="9"/>
  <c r="AX212" i="9" s="1"/>
  <c r="AR212" i="9"/>
  <c r="AS212" i="9" s="1"/>
  <c r="AE212" i="9"/>
  <c r="V212" i="9"/>
  <c r="M212" i="9"/>
  <c r="D212" i="9"/>
  <c r="BF211" i="9"/>
  <c r="AW211" i="9"/>
  <c r="AR211" i="9"/>
  <c r="AS211" i="9" s="1"/>
  <c r="AE211" i="9"/>
  <c r="V211" i="9"/>
  <c r="M211" i="9"/>
  <c r="D211" i="9"/>
  <c r="BF210" i="9"/>
  <c r="AW210" i="9"/>
  <c r="AX210" i="9" s="1"/>
  <c r="AR210" i="9"/>
  <c r="AS210" i="9" s="1"/>
  <c r="AE210" i="9"/>
  <c r="V210" i="9"/>
  <c r="M210" i="9"/>
  <c r="D210" i="9"/>
  <c r="BF209" i="9"/>
  <c r="AW209" i="9"/>
  <c r="AR209" i="9"/>
  <c r="AS209" i="9" s="1"/>
  <c r="AE209" i="9"/>
  <c r="V209" i="9"/>
  <c r="M209" i="9"/>
  <c r="D209" i="9"/>
  <c r="BF208" i="9"/>
  <c r="AW208" i="9"/>
  <c r="AX208" i="9" s="1"/>
  <c r="AR208" i="9"/>
  <c r="AS208" i="9" s="1"/>
  <c r="AE208" i="9"/>
  <c r="V208" i="9"/>
  <c r="M208" i="9"/>
  <c r="D208" i="9"/>
  <c r="BF207" i="9"/>
  <c r="AW207" i="9"/>
  <c r="AR207" i="9"/>
  <c r="AS207" i="9" s="1"/>
  <c r="AE207" i="9"/>
  <c r="V207" i="9"/>
  <c r="M207" i="9"/>
  <c r="D207" i="9"/>
  <c r="BF206" i="9"/>
  <c r="AW206" i="9"/>
  <c r="AX206" i="9" s="1"/>
  <c r="AR206" i="9"/>
  <c r="AS206" i="9" s="1"/>
  <c r="AE206" i="9"/>
  <c r="V206" i="9"/>
  <c r="M206" i="9"/>
  <c r="D206" i="9"/>
  <c r="BF205" i="9"/>
  <c r="AW205" i="9"/>
  <c r="AR205" i="9"/>
  <c r="AS205" i="9" s="1"/>
  <c r="AE205" i="9"/>
  <c r="V205" i="9"/>
  <c r="M205" i="9"/>
  <c r="D205" i="9"/>
  <c r="BF204" i="9"/>
  <c r="AW204" i="9"/>
  <c r="AX204" i="9" s="1"/>
  <c r="AR204" i="9"/>
  <c r="AS204" i="9" s="1"/>
  <c r="AE204" i="9"/>
  <c r="V204" i="9"/>
  <c r="M204" i="9"/>
  <c r="D204" i="9"/>
  <c r="BF203" i="9"/>
  <c r="AW203" i="9"/>
  <c r="AR203" i="9"/>
  <c r="AS203" i="9" s="1"/>
  <c r="AE203" i="9"/>
  <c r="V203" i="9"/>
  <c r="M203" i="9"/>
  <c r="D203" i="9"/>
  <c r="BF202" i="9"/>
  <c r="AW202" i="9"/>
  <c r="AX202" i="9" s="1"/>
  <c r="AR202" i="9"/>
  <c r="AS202" i="9" s="1"/>
  <c r="AE202" i="9"/>
  <c r="V202" i="9"/>
  <c r="M202" i="9"/>
  <c r="D202" i="9"/>
  <c r="BF201" i="9"/>
  <c r="AW201" i="9"/>
  <c r="AR201" i="9"/>
  <c r="AS201" i="9" s="1"/>
  <c r="AE201" i="9"/>
  <c r="V201" i="9"/>
  <c r="M201" i="9"/>
  <c r="D201" i="9"/>
  <c r="BF200" i="9"/>
  <c r="AW200" i="9"/>
  <c r="AX200" i="9" s="1"/>
  <c r="AR200" i="9"/>
  <c r="AS200" i="9" s="1"/>
  <c r="AE200" i="9"/>
  <c r="V200" i="9"/>
  <c r="M200" i="9"/>
  <c r="D200" i="9"/>
  <c r="BF199" i="9"/>
  <c r="AW199" i="9"/>
  <c r="AR199" i="9"/>
  <c r="AS199" i="9" s="1"/>
  <c r="AE199" i="9"/>
  <c r="V199" i="9"/>
  <c r="M199" i="9"/>
  <c r="D199" i="9"/>
  <c r="BF198" i="9"/>
  <c r="AW198" i="9"/>
  <c r="AX198" i="9" s="1"/>
  <c r="AR198" i="9"/>
  <c r="AS198" i="9" s="1"/>
  <c r="AE198" i="9"/>
  <c r="V198" i="9"/>
  <c r="M198" i="9"/>
  <c r="D198" i="9"/>
  <c r="BF197" i="9"/>
  <c r="AW197" i="9"/>
  <c r="AR197" i="9"/>
  <c r="AS197" i="9" s="1"/>
  <c r="AE197" i="9"/>
  <c r="V197" i="9"/>
  <c r="M197" i="9"/>
  <c r="D197" i="9"/>
  <c r="BF196" i="9"/>
  <c r="AW196" i="9"/>
  <c r="AX196" i="9" s="1"/>
  <c r="AR196" i="9"/>
  <c r="AS196" i="9" s="1"/>
  <c r="AE196" i="9"/>
  <c r="V196" i="9"/>
  <c r="M196" i="9"/>
  <c r="D196" i="9"/>
  <c r="BF195" i="9"/>
  <c r="AW195" i="9"/>
  <c r="AR195" i="9"/>
  <c r="AS195" i="9" s="1"/>
  <c r="AE195" i="9"/>
  <c r="V195" i="9"/>
  <c r="M195" i="9"/>
  <c r="D195" i="9"/>
  <c r="BF194" i="9"/>
  <c r="AW194" i="9"/>
  <c r="AX194" i="9" s="1"/>
  <c r="AR194" i="9"/>
  <c r="AS194" i="9" s="1"/>
  <c r="AE194" i="9"/>
  <c r="V194" i="9"/>
  <c r="M194" i="9"/>
  <c r="D194" i="9"/>
  <c r="BF193" i="9"/>
  <c r="AW193" i="9"/>
  <c r="AR193" i="9"/>
  <c r="AS193" i="9" s="1"/>
  <c r="AE193" i="9"/>
  <c r="V193" i="9"/>
  <c r="M193" i="9"/>
  <c r="D193" i="9"/>
  <c r="BF192" i="9"/>
  <c r="AW192" i="9"/>
  <c r="AX192" i="9" s="1"/>
  <c r="AR192" i="9"/>
  <c r="AS192" i="9" s="1"/>
  <c r="AE192" i="9"/>
  <c r="V192" i="9"/>
  <c r="M192" i="9"/>
  <c r="D192" i="9"/>
  <c r="BF191" i="9"/>
  <c r="AW191" i="9"/>
  <c r="AR191" i="9"/>
  <c r="AS191" i="9" s="1"/>
  <c r="AE191" i="9"/>
  <c r="V191" i="9"/>
  <c r="M191" i="9"/>
  <c r="D191" i="9"/>
  <c r="BF190" i="9"/>
  <c r="AW190" i="9"/>
  <c r="AX190" i="9" s="1"/>
  <c r="AR190" i="9"/>
  <c r="AS190" i="9" s="1"/>
  <c r="AE190" i="9"/>
  <c r="V190" i="9"/>
  <c r="M190" i="9"/>
  <c r="D190" i="9"/>
  <c r="BF189" i="9"/>
  <c r="AW189" i="9"/>
  <c r="AR189" i="9"/>
  <c r="AS189" i="9" s="1"/>
  <c r="AE189" i="9"/>
  <c r="V189" i="9"/>
  <c r="M189" i="9"/>
  <c r="D189" i="9"/>
  <c r="BM188" i="9"/>
  <c r="BL188" i="9"/>
  <c r="BK188" i="9"/>
  <c r="BJ188" i="9"/>
  <c r="BI188" i="9"/>
  <c r="BH188" i="9"/>
  <c r="BG188" i="9"/>
  <c r="BE188" i="9"/>
  <c r="AT188" i="9"/>
  <c r="AO188" i="9"/>
  <c r="C188" i="9"/>
  <c r="BM187" i="9"/>
  <c r="BL187" i="9"/>
  <c r="BK187" i="9"/>
  <c r="BJ187" i="9"/>
  <c r="BI187" i="9"/>
  <c r="BH187" i="9"/>
  <c r="BG187" i="9"/>
  <c r="BE187" i="9"/>
  <c r="BD187" i="9"/>
  <c r="BC187" i="9"/>
  <c r="BB187" i="9"/>
  <c r="BA187" i="9"/>
  <c r="AZ187" i="9"/>
  <c r="AV187" i="9"/>
  <c r="AU187" i="9"/>
  <c r="AT187" i="9"/>
  <c r="AQ187" i="9"/>
  <c r="AP187" i="9"/>
  <c r="AO187" i="9"/>
  <c r="AN187" i="9"/>
  <c r="AM187" i="9"/>
  <c r="AL187" i="9"/>
  <c r="AK187" i="9"/>
  <c r="AJ187" i="9"/>
  <c r="AI187" i="9"/>
  <c r="AH187" i="9"/>
  <c r="AG187" i="9"/>
  <c r="AF187" i="9"/>
  <c r="AD187" i="9"/>
  <c r="AC187" i="9"/>
  <c r="AB187" i="9"/>
  <c r="AA187" i="9"/>
  <c r="Z187" i="9"/>
  <c r="Y187" i="9"/>
  <c r="X187" i="9"/>
  <c r="W187" i="9"/>
  <c r="U187" i="9"/>
  <c r="T187" i="9"/>
  <c r="S187" i="9"/>
  <c r="R187" i="9"/>
  <c r="Q187" i="9"/>
  <c r="P187" i="9"/>
  <c r="O187" i="9"/>
  <c r="N187" i="9"/>
  <c r="L187" i="9"/>
  <c r="K187" i="9"/>
  <c r="J187" i="9"/>
  <c r="I187" i="9"/>
  <c r="H187" i="9"/>
  <c r="G187" i="9"/>
  <c r="F187" i="9"/>
  <c r="E187" i="9"/>
  <c r="C187" i="9"/>
  <c r="BM186" i="9"/>
  <c r="BL186" i="9"/>
  <c r="BK186" i="9"/>
  <c r="BJ186" i="9"/>
  <c r="BI186" i="9"/>
  <c r="BH186" i="9"/>
  <c r="BG186" i="9"/>
  <c r="BE186" i="9"/>
  <c r="BD186" i="9"/>
  <c r="BC186" i="9"/>
  <c r="BB186" i="9"/>
  <c r="BA186" i="9"/>
  <c r="AZ186" i="9"/>
  <c r="AV186" i="9"/>
  <c r="AU186" i="9"/>
  <c r="AT186" i="9"/>
  <c r="AQ186" i="9"/>
  <c r="AP186" i="9"/>
  <c r="AO186" i="9"/>
  <c r="AN186" i="9"/>
  <c r="AM186" i="9"/>
  <c r="AL186" i="9"/>
  <c r="AK186" i="9"/>
  <c r="AJ186" i="9"/>
  <c r="AI186" i="9"/>
  <c r="AH186" i="9"/>
  <c r="AG186" i="9"/>
  <c r="AF186" i="9"/>
  <c r="AD186" i="9"/>
  <c r="AC186" i="9"/>
  <c r="AB186" i="9"/>
  <c r="AA186" i="9"/>
  <c r="Z186" i="9"/>
  <c r="Y186" i="9"/>
  <c r="X186" i="9"/>
  <c r="W186" i="9"/>
  <c r="U186" i="9"/>
  <c r="T186" i="9"/>
  <c r="S186" i="9"/>
  <c r="R186" i="9"/>
  <c r="Q186" i="9"/>
  <c r="P186" i="9"/>
  <c r="O186" i="9"/>
  <c r="N186" i="9"/>
  <c r="L186" i="9"/>
  <c r="K186" i="9"/>
  <c r="J186" i="9"/>
  <c r="I186" i="9"/>
  <c r="H186" i="9"/>
  <c r="G186" i="9"/>
  <c r="F186" i="9"/>
  <c r="E186" i="9"/>
  <c r="C186" i="9"/>
  <c r="BM185" i="9"/>
  <c r="BL185" i="9"/>
  <c r="BK185" i="9"/>
  <c r="BJ185" i="9"/>
  <c r="BI185" i="9"/>
  <c r="BH185" i="9"/>
  <c r="BG185" i="9"/>
  <c r="BE185" i="9"/>
  <c r="BD185" i="9"/>
  <c r="BC185" i="9"/>
  <c r="BB185" i="9"/>
  <c r="BA185" i="9"/>
  <c r="AZ185" i="9"/>
  <c r="AV185" i="9"/>
  <c r="AU185" i="9"/>
  <c r="AT185" i="9"/>
  <c r="AQ185" i="9"/>
  <c r="AP185" i="9"/>
  <c r="AO185" i="9"/>
  <c r="AN185" i="9"/>
  <c r="AM185" i="9"/>
  <c r="AL185" i="9"/>
  <c r="AK185" i="9"/>
  <c r="AJ185" i="9"/>
  <c r="AI185" i="9"/>
  <c r="AH185" i="9"/>
  <c r="AG185" i="9"/>
  <c r="AF185" i="9"/>
  <c r="AD185" i="9"/>
  <c r="AC185" i="9"/>
  <c r="AB185" i="9"/>
  <c r="AA185" i="9"/>
  <c r="Z185" i="9"/>
  <c r="Y185" i="9"/>
  <c r="X185" i="9"/>
  <c r="W185" i="9"/>
  <c r="U185" i="9"/>
  <c r="T185" i="9"/>
  <c r="S185" i="9"/>
  <c r="R185" i="9"/>
  <c r="Q185" i="9"/>
  <c r="P185" i="9"/>
  <c r="O185" i="9"/>
  <c r="N185" i="9"/>
  <c r="L185" i="9"/>
  <c r="K185" i="9"/>
  <c r="J185" i="9"/>
  <c r="I185" i="9"/>
  <c r="H185" i="9"/>
  <c r="G185" i="9"/>
  <c r="F185" i="9"/>
  <c r="E185" i="9"/>
  <c r="C185" i="9"/>
  <c r="BF184" i="9"/>
  <c r="AW184" i="9"/>
  <c r="AX184" i="9" s="1"/>
  <c r="AR184" i="9"/>
  <c r="AS184" i="9" s="1"/>
  <c r="AE184" i="9"/>
  <c r="V184" i="9"/>
  <c r="M184" i="9"/>
  <c r="D184" i="9"/>
  <c r="BF183" i="9"/>
  <c r="AW183" i="9"/>
  <c r="AX183" i="9" s="1"/>
  <c r="AR183" i="9"/>
  <c r="AS183" i="9" s="1"/>
  <c r="AE183" i="9"/>
  <c r="V183" i="9"/>
  <c r="M183" i="9"/>
  <c r="D183" i="9"/>
  <c r="BF182" i="9"/>
  <c r="AW182" i="9"/>
  <c r="AX182" i="9" s="1"/>
  <c r="AR182" i="9"/>
  <c r="AS182" i="9" s="1"/>
  <c r="AE182" i="9"/>
  <c r="V182" i="9"/>
  <c r="M182" i="9"/>
  <c r="D182" i="9"/>
  <c r="BF181" i="9"/>
  <c r="AW181" i="9"/>
  <c r="AR181" i="9"/>
  <c r="AS181" i="9" s="1"/>
  <c r="AE181" i="9"/>
  <c r="V181" i="9"/>
  <c r="M181" i="9"/>
  <c r="D181" i="9"/>
  <c r="BF180" i="9"/>
  <c r="AX180" i="9"/>
  <c r="AW180" i="9"/>
  <c r="AR180" i="9"/>
  <c r="AS180" i="9" s="1"/>
  <c r="AY180" i="9" s="1"/>
  <c r="AE180" i="9"/>
  <c r="V180" i="9"/>
  <c r="M180" i="9"/>
  <c r="D180" i="9"/>
  <c r="BF179" i="9"/>
  <c r="AW179" i="9"/>
  <c r="AX179" i="9" s="1"/>
  <c r="AR179" i="9"/>
  <c r="AS179" i="9" s="1"/>
  <c r="AE179" i="9"/>
  <c r="V179" i="9"/>
  <c r="M179" i="9"/>
  <c r="D179" i="9"/>
  <c r="BF178" i="9"/>
  <c r="AW178" i="9"/>
  <c r="AX178" i="9" s="1"/>
  <c r="AR178" i="9"/>
  <c r="AS178" i="9" s="1"/>
  <c r="AE178" i="9"/>
  <c r="V178" i="9"/>
  <c r="M178" i="9"/>
  <c r="D178" i="9"/>
  <c r="BF177" i="9"/>
  <c r="AW177" i="9"/>
  <c r="AR177" i="9"/>
  <c r="AS177" i="9" s="1"/>
  <c r="AE177" i="9"/>
  <c r="V177" i="9"/>
  <c r="M177" i="9"/>
  <c r="D177" i="9"/>
  <c r="BF176" i="9"/>
  <c r="AW176" i="9"/>
  <c r="AX176" i="9" s="1"/>
  <c r="AR176" i="9"/>
  <c r="AS176" i="9" s="1"/>
  <c r="AE176" i="9"/>
  <c r="V176" i="9"/>
  <c r="M176" i="9"/>
  <c r="D176" i="9"/>
  <c r="BF175" i="9"/>
  <c r="AW175" i="9"/>
  <c r="AX175" i="9" s="1"/>
  <c r="AR175" i="9"/>
  <c r="AS175" i="9" s="1"/>
  <c r="AE175" i="9"/>
  <c r="V175" i="9"/>
  <c r="M175" i="9"/>
  <c r="D175" i="9"/>
  <c r="BF174" i="9"/>
  <c r="AX174" i="9"/>
  <c r="AW174" i="9"/>
  <c r="AR174" i="9"/>
  <c r="AS174" i="9" s="1"/>
  <c r="AE174" i="9"/>
  <c r="V174" i="9"/>
  <c r="M174" i="9"/>
  <c r="D174" i="9"/>
  <c r="BF173" i="9"/>
  <c r="AW173" i="9"/>
  <c r="AR173" i="9"/>
  <c r="AS173" i="9" s="1"/>
  <c r="AE173" i="9"/>
  <c r="V173" i="9"/>
  <c r="M173" i="9"/>
  <c r="D173" i="9"/>
  <c r="BF172" i="9"/>
  <c r="AW172" i="9"/>
  <c r="AX172" i="9" s="1"/>
  <c r="AR172" i="9"/>
  <c r="AS172" i="9" s="1"/>
  <c r="AE172" i="9"/>
  <c r="V172" i="9"/>
  <c r="M172" i="9"/>
  <c r="D172" i="9"/>
  <c r="BF171" i="9"/>
  <c r="AW171" i="9"/>
  <c r="AX171" i="9" s="1"/>
  <c r="AR171" i="9"/>
  <c r="AS171" i="9" s="1"/>
  <c r="AE171" i="9"/>
  <c r="V171" i="9"/>
  <c r="M171" i="9"/>
  <c r="D171" i="9"/>
  <c r="BF170" i="9"/>
  <c r="AW170" i="9"/>
  <c r="AX170" i="9" s="1"/>
  <c r="AR170" i="9"/>
  <c r="AS170" i="9" s="1"/>
  <c r="AE170" i="9"/>
  <c r="V170" i="9"/>
  <c r="M170" i="9"/>
  <c r="D170" i="9"/>
  <c r="BF169" i="9"/>
  <c r="AW169" i="9"/>
  <c r="AX169" i="9" s="1"/>
  <c r="AR169" i="9"/>
  <c r="AS169" i="9" s="1"/>
  <c r="AE169" i="9"/>
  <c r="V169" i="9"/>
  <c r="M169" i="9"/>
  <c r="D169" i="9"/>
  <c r="BF168" i="9"/>
  <c r="AW168" i="9"/>
  <c r="AX168" i="9" s="1"/>
  <c r="AR168" i="9"/>
  <c r="AS168" i="9" s="1"/>
  <c r="AE168" i="9"/>
  <c r="V168" i="9"/>
  <c r="M168" i="9"/>
  <c r="D168" i="9"/>
  <c r="BF167" i="9"/>
  <c r="AW167" i="9"/>
  <c r="AX167" i="9" s="1"/>
  <c r="AR167" i="9"/>
  <c r="AS167" i="9" s="1"/>
  <c r="AE167" i="9"/>
  <c r="V167" i="9"/>
  <c r="M167" i="9"/>
  <c r="D167" i="9"/>
  <c r="BF166" i="9"/>
  <c r="AW166" i="9"/>
  <c r="AX166" i="9" s="1"/>
  <c r="AR166" i="9"/>
  <c r="AS166" i="9" s="1"/>
  <c r="AE166" i="9"/>
  <c r="V166" i="9"/>
  <c r="M166" i="9"/>
  <c r="D166" i="9"/>
  <c r="BF165" i="9"/>
  <c r="AW165" i="9"/>
  <c r="AX165" i="9" s="1"/>
  <c r="AR165" i="9"/>
  <c r="AS165" i="9" s="1"/>
  <c r="AE165" i="9"/>
  <c r="V165" i="9"/>
  <c r="M165" i="9"/>
  <c r="D165" i="9"/>
  <c r="BF164" i="9"/>
  <c r="AW164" i="9"/>
  <c r="AR164" i="9"/>
  <c r="AS164" i="9" s="1"/>
  <c r="AE164" i="9"/>
  <c r="V164" i="9"/>
  <c r="M164" i="9"/>
  <c r="D164" i="9"/>
  <c r="BF163" i="9"/>
  <c r="AW163" i="9"/>
  <c r="AR163" i="9"/>
  <c r="AS163" i="9" s="1"/>
  <c r="AE163" i="9"/>
  <c r="V163" i="9"/>
  <c r="M163" i="9"/>
  <c r="D163" i="9"/>
  <c r="BF162" i="9"/>
  <c r="AW162" i="9"/>
  <c r="AX162" i="9" s="1"/>
  <c r="AY162" i="9" s="1"/>
  <c r="AR162" i="9"/>
  <c r="AS162" i="9" s="1"/>
  <c r="AE162" i="9"/>
  <c r="V162" i="9"/>
  <c r="M162" i="9"/>
  <c r="D162" i="9"/>
  <c r="BF161" i="9"/>
  <c r="AW161" i="9"/>
  <c r="AX161" i="9" s="1"/>
  <c r="AR161" i="9"/>
  <c r="AS161" i="9" s="1"/>
  <c r="AE161" i="9"/>
  <c r="V161" i="9"/>
  <c r="M161" i="9"/>
  <c r="D161" i="9"/>
  <c r="BF160" i="9"/>
  <c r="AW160" i="9"/>
  <c r="AX160" i="9" s="1"/>
  <c r="AR160" i="9"/>
  <c r="AS160" i="9" s="1"/>
  <c r="AE160" i="9"/>
  <c r="V160" i="9"/>
  <c r="M160" i="9"/>
  <c r="D160" i="9"/>
  <c r="BF159" i="9"/>
  <c r="AW159" i="9"/>
  <c r="AR159" i="9"/>
  <c r="AS159" i="9" s="1"/>
  <c r="AE159" i="9"/>
  <c r="V159" i="9"/>
  <c r="M159" i="9"/>
  <c r="D159" i="9"/>
  <c r="BF158" i="9"/>
  <c r="AW158" i="9"/>
  <c r="AX158" i="9" s="1"/>
  <c r="AR158" i="9"/>
  <c r="AS158" i="9" s="1"/>
  <c r="AE158" i="9"/>
  <c r="V158" i="9"/>
  <c r="M158" i="9"/>
  <c r="D158" i="9"/>
  <c r="BF157" i="9"/>
  <c r="AW157" i="9"/>
  <c r="AR157" i="9"/>
  <c r="AS157" i="9" s="1"/>
  <c r="AE157" i="9"/>
  <c r="V157" i="9"/>
  <c r="M157" i="9"/>
  <c r="D157" i="9"/>
  <c r="BF156" i="9"/>
  <c r="AW156" i="9"/>
  <c r="AX156" i="9" s="1"/>
  <c r="AR156" i="9"/>
  <c r="AS156" i="9" s="1"/>
  <c r="AY156" i="9" s="1"/>
  <c r="AE156" i="9"/>
  <c r="V156" i="9"/>
  <c r="M156" i="9"/>
  <c r="D156" i="9"/>
  <c r="BF155" i="9"/>
  <c r="AW155" i="9"/>
  <c r="AR155" i="9"/>
  <c r="AE155" i="9"/>
  <c r="V155" i="9"/>
  <c r="M155" i="9"/>
  <c r="D155" i="9"/>
  <c r="BF154" i="9"/>
  <c r="AW154" i="9"/>
  <c r="AR154" i="9"/>
  <c r="AS154" i="9" s="1"/>
  <c r="AE154" i="9"/>
  <c r="V154" i="9"/>
  <c r="M154" i="9"/>
  <c r="D154" i="9"/>
  <c r="BM153" i="9"/>
  <c r="BL153" i="9"/>
  <c r="BK153" i="9"/>
  <c r="BJ153" i="9"/>
  <c r="BI153" i="9"/>
  <c r="BH153" i="9"/>
  <c r="BG153" i="9"/>
  <c r="BE153" i="9"/>
  <c r="AT153" i="9"/>
  <c r="AO153" i="9"/>
  <c r="C153" i="9"/>
  <c r="BM152" i="9"/>
  <c r="BL152" i="9"/>
  <c r="BK152" i="9"/>
  <c r="BJ152" i="9"/>
  <c r="BI152" i="9"/>
  <c r="BH152" i="9"/>
  <c r="BG152" i="9"/>
  <c r="BE152" i="9"/>
  <c r="BD152" i="9"/>
  <c r="BC152" i="9"/>
  <c r="BB152" i="9"/>
  <c r="BA152" i="9"/>
  <c r="AZ152" i="9"/>
  <c r="AV152" i="9"/>
  <c r="AU152" i="9"/>
  <c r="AT152" i="9"/>
  <c r="AQ152" i="9"/>
  <c r="AP152" i="9"/>
  <c r="AO152" i="9"/>
  <c r="AN152" i="9"/>
  <c r="AM152" i="9"/>
  <c r="AL152" i="9"/>
  <c r="AK152" i="9"/>
  <c r="AJ152" i="9"/>
  <c r="AI152" i="9"/>
  <c r="AH152" i="9"/>
  <c r="AG152" i="9"/>
  <c r="AF152" i="9"/>
  <c r="AD152" i="9"/>
  <c r="AC152" i="9"/>
  <c r="AB152" i="9"/>
  <c r="AA152" i="9"/>
  <c r="Z152" i="9"/>
  <c r="Y152" i="9"/>
  <c r="X152" i="9"/>
  <c r="W152" i="9"/>
  <c r="U152" i="9"/>
  <c r="T152" i="9"/>
  <c r="S152" i="9"/>
  <c r="R152" i="9"/>
  <c r="Q152" i="9"/>
  <c r="P152" i="9"/>
  <c r="O152" i="9"/>
  <c r="N152" i="9"/>
  <c r="L152" i="9"/>
  <c r="K152" i="9"/>
  <c r="J152" i="9"/>
  <c r="I152" i="9"/>
  <c r="H152" i="9"/>
  <c r="G152" i="9"/>
  <c r="F152" i="9"/>
  <c r="E152" i="9"/>
  <c r="C152" i="9"/>
  <c r="BM151" i="9"/>
  <c r="BL151" i="9"/>
  <c r="BK151" i="9"/>
  <c r="BJ151" i="9"/>
  <c r="BI151" i="9"/>
  <c r="BH151" i="9"/>
  <c r="BG151" i="9"/>
  <c r="BE151" i="9"/>
  <c r="BD151" i="9"/>
  <c r="BC151" i="9"/>
  <c r="BB151" i="9"/>
  <c r="BA151" i="9"/>
  <c r="AZ151" i="9"/>
  <c r="AV151" i="9"/>
  <c r="AU151" i="9"/>
  <c r="AT151" i="9"/>
  <c r="AQ151" i="9"/>
  <c r="AP151" i="9"/>
  <c r="AO151" i="9"/>
  <c r="AN151" i="9"/>
  <c r="AM151" i="9"/>
  <c r="AL151" i="9"/>
  <c r="AK151" i="9"/>
  <c r="AJ151" i="9"/>
  <c r="AI151" i="9"/>
  <c r="AH151" i="9"/>
  <c r="AG151" i="9"/>
  <c r="AF151" i="9"/>
  <c r="AD151" i="9"/>
  <c r="AC151" i="9"/>
  <c r="AB151" i="9"/>
  <c r="AA151" i="9"/>
  <c r="Z151" i="9"/>
  <c r="Y151" i="9"/>
  <c r="X151" i="9"/>
  <c r="W151" i="9"/>
  <c r="U151" i="9"/>
  <c r="T151" i="9"/>
  <c r="S151" i="9"/>
  <c r="R151" i="9"/>
  <c r="Q151" i="9"/>
  <c r="P151" i="9"/>
  <c r="O151" i="9"/>
  <c r="N151" i="9"/>
  <c r="L151" i="9"/>
  <c r="K151" i="9"/>
  <c r="J151" i="9"/>
  <c r="I151" i="9"/>
  <c r="H151" i="9"/>
  <c r="G151" i="9"/>
  <c r="F151" i="9"/>
  <c r="E151" i="9"/>
  <c r="C151" i="9"/>
  <c r="BM150" i="9"/>
  <c r="BL150" i="9"/>
  <c r="BK150" i="9"/>
  <c r="BJ150" i="9"/>
  <c r="BI150" i="9"/>
  <c r="BH150" i="9"/>
  <c r="BG150" i="9"/>
  <c r="BE150" i="9"/>
  <c r="BD150" i="9"/>
  <c r="BC150" i="9"/>
  <c r="BB150" i="9"/>
  <c r="BA150" i="9"/>
  <c r="AZ150" i="9"/>
  <c r="AV150" i="9"/>
  <c r="AU150" i="9"/>
  <c r="AT150" i="9"/>
  <c r="AQ150" i="9"/>
  <c r="AP150" i="9"/>
  <c r="AO150" i="9"/>
  <c r="AN150" i="9"/>
  <c r="AM150" i="9"/>
  <c r="AL150" i="9"/>
  <c r="AK150" i="9"/>
  <c r="AJ150" i="9"/>
  <c r="AI150" i="9"/>
  <c r="AH150" i="9"/>
  <c r="AG150" i="9"/>
  <c r="AF150" i="9"/>
  <c r="AD150" i="9"/>
  <c r="AC150" i="9"/>
  <c r="AB150" i="9"/>
  <c r="AA150" i="9"/>
  <c r="Z150" i="9"/>
  <c r="Y150" i="9"/>
  <c r="X150" i="9"/>
  <c r="W150" i="9"/>
  <c r="U150" i="9"/>
  <c r="T150" i="9"/>
  <c r="S150" i="9"/>
  <c r="R150" i="9"/>
  <c r="Q150" i="9"/>
  <c r="P150" i="9"/>
  <c r="O150" i="9"/>
  <c r="N150" i="9"/>
  <c r="L150" i="9"/>
  <c r="K150" i="9"/>
  <c r="J150" i="9"/>
  <c r="I150" i="9"/>
  <c r="H150" i="9"/>
  <c r="G150" i="9"/>
  <c r="F150" i="9"/>
  <c r="E150" i="9"/>
  <c r="C150" i="9"/>
  <c r="BF149" i="9"/>
  <c r="AW149" i="9"/>
  <c r="AR149" i="9"/>
  <c r="AS149" i="9" s="1"/>
  <c r="AE149" i="9"/>
  <c r="V149" i="9"/>
  <c r="M149" i="9"/>
  <c r="D149" i="9"/>
  <c r="BF148" i="9"/>
  <c r="AW148" i="9"/>
  <c r="AR148" i="9"/>
  <c r="AS148" i="9" s="1"/>
  <c r="AE148" i="9"/>
  <c r="V148" i="9"/>
  <c r="M148" i="9"/>
  <c r="D148" i="9"/>
  <c r="BF147" i="9"/>
  <c r="AW147" i="9"/>
  <c r="AX147" i="9" s="1"/>
  <c r="AR147" i="9"/>
  <c r="AS147" i="9" s="1"/>
  <c r="AE147" i="9"/>
  <c r="V147" i="9"/>
  <c r="M147" i="9"/>
  <c r="D147" i="9"/>
  <c r="BF146" i="9"/>
  <c r="AW146" i="9"/>
  <c r="AX146" i="9" s="1"/>
  <c r="AR146" i="9"/>
  <c r="AS146" i="9" s="1"/>
  <c r="AE146" i="9"/>
  <c r="V146" i="9"/>
  <c r="M146" i="9"/>
  <c r="D146" i="9"/>
  <c r="BF145" i="9"/>
  <c r="AW145" i="9"/>
  <c r="AX145" i="9" s="1"/>
  <c r="AR145" i="9"/>
  <c r="AS145" i="9" s="1"/>
  <c r="AE145" i="9"/>
  <c r="V145" i="9"/>
  <c r="M145" i="9"/>
  <c r="D145" i="9"/>
  <c r="BF144" i="9"/>
  <c r="AW144" i="9"/>
  <c r="AX144" i="9" s="1"/>
  <c r="AR144" i="9"/>
  <c r="AS144" i="9" s="1"/>
  <c r="AE144" i="9"/>
  <c r="V144" i="9"/>
  <c r="M144" i="9"/>
  <c r="D144" i="9"/>
  <c r="BF143" i="9"/>
  <c r="AW143" i="9"/>
  <c r="AX143" i="9" s="1"/>
  <c r="AR143" i="9"/>
  <c r="AS143" i="9" s="1"/>
  <c r="AE143" i="9"/>
  <c r="V143" i="9"/>
  <c r="M143" i="9"/>
  <c r="D143" i="9"/>
  <c r="BF142" i="9"/>
  <c r="AW142" i="9"/>
  <c r="AX142" i="9" s="1"/>
  <c r="AR142" i="9"/>
  <c r="AS142" i="9" s="1"/>
  <c r="AE142" i="9"/>
  <c r="V142" i="9"/>
  <c r="M142" i="9"/>
  <c r="D142" i="9"/>
  <c r="BF141" i="9"/>
  <c r="AW141" i="9"/>
  <c r="AX141" i="9" s="1"/>
  <c r="AR141" i="9"/>
  <c r="AS141" i="9" s="1"/>
  <c r="AY141" i="9" s="1"/>
  <c r="AE141" i="9"/>
  <c r="V141" i="9"/>
  <c r="M141" i="9"/>
  <c r="D141" i="9"/>
  <c r="BF140" i="9"/>
  <c r="AW140" i="9"/>
  <c r="AX140" i="9" s="1"/>
  <c r="AR140" i="9"/>
  <c r="AS140" i="9" s="1"/>
  <c r="AE140" i="9"/>
  <c r="V140" i="9"/>
  <c r="M140" i="9"/>
  <c r="D140" i="9"/>
  <c r="BF139" i="9"/>
  <c r="AW139" i="9"/>
  <c r="AX139" i="9" s="1"/>
  <c r="AR139" i="9"/>
  <c r="AS139" i="9" s="1"/>
  <c r="AE139" i="9"/>
  <c r="V139" i="9"/>
  <c r="M139" i="9"/>
  <c r="D139" i="9"/>
  <c r="BF138" i="9"/>
  <c r="AW138" i="9"/>
  <c r="AX138" i="9" s="1"/>
  <c r="AR138" i="9"/>
  <c r="AS138" i="9" s="1"/>
  <c r="AE138" i="9"/>
  <c r="V138" i="9"/>
  <c r="M138" i="9"/>
  <c r="D138" i="9"/>
  <c r="BF137" i="9"/>
  <c r="AW137" i="9"/>
  <c r="AX137" i="9" s="1"/>
  <c r="AR137" i="9"/>
  <c r="AS137" i="9" s="1"/>
  <c r="AE137" i="9"/>
  <c r="V137" i="9"/>
  <c r="M137" i="9"/>
  <c r="D137" i="9"/>
  <c r="BF136" i="9"/>
  <c r="AW136" i="9"/>
  <c r="AX136" i="9" s="1"/>
  <c r="AR136" i="9"/>
  <c r="AS136" i="9" s="1"/>
  <c r="AE136" i="9"/>
  <c r="V136" i="9"/>
  <c r="M136" i="9"/>
  <c r="D136" i="9"/>
  <c r="BF135" i="9"/>
  <c r="AW135" i="9"/>
  <c r="AX135" i="9" s="1"/>
  <c r="AR135" i="9"/>
  <c r="AS135" i="9" s="1"/>
  <c r="AE135" i="9"/>
  <c r="V135" i="9"/>
  <c r="M135" i="9"/>
  <c r="D135" i="9"/>
  <c r="BF134" i="9"/>
  <c r="AW134" i="9"/>
  <c r="AX134" i="9" s="1"/>
  <c r="AR134" i="9"/>
  <c r="AS134" i="9" s="1"/>
  <c r="AE134" i="9"/>
  <c r="V134" i="9"/>
  <c r="M134" i="9"/>
  <c r="D134" i="9"/>
  <c r="BF133" i="9"/>
  <c r="AW133" i="9"/>
  <c r="AX133" i="9" s="1"/>
  <c r="AR133" i="9"/>
  <c r="AS133" i="9" s="1"/>
  <c r="AE133" i="9"/>
  <c r="V133" i="9"/>
  <c r="M133" i="9"/>
  <c r="D133" i="9"/>
  <c r="BF132" i="9"/>
  <c r="AW132" i="9"/>
  <c r="AX132" i="9" s="1"/>
  <c r="AS132" i="9"/>
  <c r="AR132" i="9"/>
  <c r="AE132" i="9"/>
  <c r="V132" i="9"/>
  <c r="M132" i="9"/>
  <c r="D132" i="9"/>
  <c r="BF131" i="9"/>
  <c r="AW131" i="9"/>
  <c r="AX131" i="9" s="1"/>
  <c r="AR131" i="9"/>
  <c r="AS131" i="9" s="1"/>
  <c r="AE131" i="9"/>
  <c r="V131" i="9"/>
  <c r="M131" i="9"/>
  <c r="D131" i="9"/>
  <c r="BF130" i="9"/>
  <c r="AW130" i="9"/>
  <c r="AX130" i="9" s="1"/>
  <c r="AR130" i="9"/>
  <c r="AS130" i="9" s="1"/>
  <c r="AE130" i="9"/>
  <c r="V130" i="9"/>
  <c r="M130" i="9"/>
  <c r="D130" i="9"/>
  <c r="BF129" i="9"/>
  <c r="AW129" i="9"/>
  <c r="AR129" i="9"/>
  <c r="AS129" i="9" s="1"/>
  <c r="AE129" i="9"/>
  <c r="V129" i="9"/>
  <c r="M129" i="9"/>
  <c r="D129" i="9"/>
  <c r="BF128" i="9"/>
  <c r="AW128" i="9"/>
  <c r="AX128" i="9" s="1"/>
  <c r="AS128" i="9"/>
  <c r="AR128" i="9"/>
  <c r="AE128" i="9"/>
  <c r="V128" i="9"/>
  <c r="M128" i="9"/>
  <c r="D128" i="9"/>
  <c r="BF127" i="9"/>
  <c r="AW127" i="9"/>
  <c r="AX127" i="9" s="1"/>
  <c r="AR127" i="9"/>
  <c r="AS127" i="9" s="1"/>
  <c r="AE127" i="9"/>
  <c r="V127" i="9"/>
  <c r="M127" i="9"/>
  <c r="D127" i="9"/>
  <c r="BF126" i="9"/>
  <c r="AW126" i="9"/>
  <c r="AX126" i="9" s="1"/>
  <c r="AR126" i="9"/>
  <c r="AS126" i="9" s="1"/>
  <c r="AE126" i="9"/>
  <c r="V126" i="9"/>
  <c r="M126" i="9"/>
  <c r="D126" i="9"/>
  <c r="BF125" i="9"/>
  <c r="AW125" i="9"/>
  <c r="AX125" i="9" s="1"/>
  <c r="AR125" i="9"/>
  <c r="AS125" i="9" s="1"/>
  <c r="AE125" i="9"/>
  <c r="V125" i="9"/>
  <c r="M125" i="9"/>
  <c r="D125" i="9"/>
  <c r="BF124" i="9"/>
  <c r="AW124" i="9"/>
  <c r="AX124" i="9" s="1"/>
  <c r="AS124" i="9"/>
  <c r="AR124" i="9"/>
  <c r="AE124" i="9"/>
  <c r="V124" i="9"/>
  <c r="M124" i="9"/>
  <c r="D124" i="9"/>
  <c r="BF123" i="9"/>
  <c r="AW123" i="9"/>
  <c r="AX123" i="9" s="1"/>
  <c r="AR123" i="9"/>
  <c r="AS123" i="9" s="1"/>
  <c r="AE123" i="9"/>
  <c r="V123" i="9"/>
  <c r="M123" i="9"/>
  <c r="D123" i="9"/>
  <c r="BF122" i="9"/>
  <c r="AW122" i="9"/>
  <c r="AX122" i="9" s="1"/>
  <c r="AR122" i="9"/>
  <c r="AS122" i="9" s="1"/>
  <c r="AE122" i="9"/>
  <c r="V122" i="9"/>
  <c r="M122" i="9"/>
  <c r="D122" i="9"/>
  <c r="BF121" i="9"/>
  <c r="AW121" i="9"/>
  <c r="AR121" i="9"/>
  <c r="AS121" i="9" s="1"/>
  <c r="AE121" i="9"/>
  <c r="V121" i="9"/>
  <c r="M121" i="9"/>
  <c r="D121" i="9"/>
  <c r="BF120" i="9"/>
  <c r="AW120" i="9"/>
  <c r="AX120" i="9" s="1"/>
  <c r="AR120" i="9"/>
  <c r="AS120" i="9" s="1"/>
  <c r="AE120" i="9"/>
  <c r="V120" i="9"/>
  <c r="M120" i="9"/>
  <c r="D120" i="9"/>
  <c r="BM119" i="9"/>
  <c r="BL119" i="9"/>
  <c r="BK119" i="9"/>
  <c r="BJ119" i="9"/>
  <c r="BI119" i="9"/>
  <c r="BH119" i="9"/>
  <c r="BG119" i="9"/>
  <c r="BE119" i="9"/>
  <c r="AT119" i="9"/>
  <c r="AO119" i="9"/>
  <c r="C119" i="9"/>
  <c r="BM118" i="9"/>
  <c r="BL118" i="9"/>
  <c r="BK118" i="9"/>
  <c r="BJ118" i="9"/>
  <c r="BI118" i="9"/>
  <c r="BH118" i="9"/>
  <c r="BG118" i="9"/>
  <c r="BE118" i="9"/>
  <c r="BD118" i="9"/>
  <c r="BC118" i="9"/>
  <c r="BB118" i="9"/>
  <c r="BA118" i="9"/>
  <c r="AZ118" i="9"/>
  <c r="AV118" i="9"/>
  <c r="AU118" i="9"/>
  <c r="AT118" i="9"/>
  <c r="AQ118" i="9"/>
  <c r="AP118" i="9"/>
  <c r="AO118" i="9"/>
  <c r="AN118" i="9"/>
  <c r="AM118" i="9"/>
  <c r="AL118" i="9"/>
  <c r="AK118" i="9"/>
  <c r="AJ118" i="9"/>
  <c r="AI118" i="9"/>
  <c r="AH118" i="9"/>
  <c r="AG118" i="9"/>
  <c r="AF118" i="9"/>
  <c r="AD118" i="9"/>
  <c r="AC118" i="9"/>
  <c r="AB118" i="9"/>
  <c r="AA118" i="9"/>
  <c r="Z118" i="9"/>
  <c r="Y118" i="9"/>
  <c r="X118" i="9"/>
  <c r="W118" i="9"/>
  <c r="U118" i="9"/>
  <c r="T118" i="9"/>
  <c r="S118" i="9"/>
  <c r="R118" i="9"/>
  <c r="Q118" i="9"/>
  <c r="P118" i="9"/>
  <c r="O118" i="9"/>
  <c r="N118" i="9"/>
  <c r="L118" i="9"/>
  <c r="K118" i="9"/>
  <c r="J118" i="9"/>
  <c r="I118" i="9"/>
  <c r="H118" i="9"/>
  <c r="G118" i="9"/>
  <c r="F118" i="9"/>
  <c r="E118" i="9"/>
  <c r="C118" i="9"/>
  <c r="BM117" i="9"/>
  <c r="BL117" i="9"/>
  <c r="BK117" i="9"/>
  <c r="BJ117" i="9"/>
  <c r="BI117" i="9"/>
  <c r="BH117" i="9"/>
  <c r="BG117" i="9"/>
  <c r="BE117" i="9"/>
  <c r="BD117" i="9"/>
  <c r="BC117" i="9"/>
  <c r="BB117" i="9"/>
  <c r="BA117" i="9"/>
  <c r="AZ117" i="9"/>
  <c r="AV117" i="9"/>
  <c r="AU117" i="9"/>
  <c r="AT117" i="9"/>
  <c r="AQ117" i="9"/>
  <c r="AP117" i="9"/>
  <c r="AO117" i="9"/>
  <c r="AN117" i="9"/>
  <c r="AM117" i="9"/>
  <c r="AL117" i="9"/>
  <c r="AK117" i="9"/>
  <c r="AJ117" i="9"/>
  <c r="AI117" i="9"/>
  <c r="AH117" i="9"/>
  <c r="AG117" i="9"/>
  <c r="AF117" i="9"/>
  <c r="AD117" i="9"/>
  <c r="AC117" i="9"/>
  <c r="AB117" i="9"/>
  <c r="AA117" i="9"/>
  <c r="Z117" i="9"/>
  <c r="Y117" i="9"/>
  <c r="X117" i="9"/>
  <c r="W117" i="9"/>
  <c r="U117" i="9"/>
  <c r="T117" i="9"/>
  <c r="S117" i="9"/>
  <c r="R117" i="9"/>
  <c r="Q117" i="9"/>
  <c r="P117" i="9"/>
  <c r="O117" i="9"/>
  <c r="N117" i="9"/>
  <c r="L117" i="9"/>
  <c r="K117" i="9"/>
  <c r="J117" i="9"/>
  <c r="I117" i="9"/>
  <c r="H117" i="9"/>
  <c r="G117" i="9"/>
  <c r="F117" i="9"/>
  <c r="E117" i="9"/>
  <c r="C117" i="9"/>
  <c r="BM116" i="9"/>
  <c r="BL116" i="9"/>
  <c r="BK116" i="9"/>
  <c r="BJ116" i="9"/>
  <c r="BI116" i="9"/>
  <c r="BH116" i="9"/>
  <c r="BG116" i="9"/>
  <c r="BE116" i="9"/>
  <c r="BD116" i="9"/>
  <c r="BC116" i="9"/>
  <c r="BB116" i="9"/>
  <c r="BA116" i="9"/>
  <c r="AZ116" i="9"/>
  <c r="AV116" i="9"/>
  <c r="AU116" i="9"/>
  <c r="AT116" i="9"/>
  <c r="AQ116" i="9"/>
  <c r="AP116" i="9"/>
  <c r="AO116" i="9"/>
  <c r="AN116" i="9"/>
  <c r="AM116" i="9"/>
  <c r="AL116" i="9"/>
  <c r="AK116" i="9"/>
  <c r="AJ116" i="9"/>
  <c r="AI116" i="9"/>
  <c r="AH116" i="9"/>
  <c r="AG116" i="9"/>
  <c r="AF116" i="9"/>
  <c r="AD116" i="9"/>
  <c r="AC116" i="9"/>
  <c r="AB116" i="9"/>
  <c r="AA116" i="9"/>
  <c r="Z116" i="9"/>
  <c r="Y116" i="9"/>
  <c r="X116" i="9"/>
  <c r="W116" i="9"/>
  <c r="U116" i="9"/>
  <c r="T116" i="9"/>
  <c r="S116" i="9"/>
  <c r="R116" i="9"/>
  <c r="Q116" i="9"/>
  <c r="P116" i="9"/>
  <c r="O116" i="9"/>
  <c r="N116" i="9"/>
  <c r="L116" i="9"/>
  <c r="K116" i="9"/>
  <c r="J116" i="9"/>
  <c r="I116" i="9"/>
  <c r="H116" i="9"/>
  <c r="G116" i="9"/>
  <c r="F116" i="9"/>
  <c r="E116" i="9"/>
  <c r="C116" i="9"/>
  <c r="BF115" i="9"/>
  <c r="AW115" i="9"/>
  <c r="AX115" i="9" s="1"/>
  <c r="AR115" i="9"/>
  <c r="AS115" i="9" s="1"/>
  <c r="AY115" i="9" s="1"/>
  <c r="AE115" i="9"/>
  <c r="V115" i="9"/>
  <c r="M115" i="9"/>
  <c r="D115" i="9"/>
  <c r="BF114" i="9"/>
  <c r="AW114" i="9"/>
  <c r="AX114" i="9" s="1"/>
  <c r="AR114" i="9"/>
  <c r="AS114" i="9" s="1"/>
  <c r="AE114" i="9"/>
  <c r="V114" i="9"/>
  <c r="M114" i="9"/>
  <c r="D114" i="9"/>
  <c r="BF113" i="9"/>
  <c r="AW113" i="9"/>
  <c r="AX113" i="9" s="1"/>
  <c r="AR113" i="9"/>
  <c r="AS113" i="9" s="1"/>
  <c r="AE113" i="9"/>
  <c r="V113" i="9"/>
  <c r="M113" i="9"/>
  <c r="D113" i="9"/>
  <c r="BF112" i="9"/>
  <c r="AW112" i="9"/>
  <c r="AX112" i="9" s="1"/>
  <c r="AR112" i="9"/>
  <c r="AS112" i="9" s="1"/>
  <c r="AE112" i="9"/>
  <c r="V112" i="9"/>
  <c r="M112" i="9"/>
  <c r="D112" i="9"/>
  <c r="BF111" i="9"/>
  <c r="AW111" i="9"/>
  <c r="AX111" i="9" s="1"/>
  <c r="AR111" i="9"/>
  <c r="AS111" i="9" s="1"/>
  <c r="AE111" i="9"/>
  <c r="V111" i="9"/>
  <c r="M111" i="9"/>
  <c r="D111" i="9"/>
  <c r="BF110" i="9"/>
  <c r="AW110" i="9"/>
  <c r="AX110" i="9" s="1"/>
  <c r="AR110" i="9"/>
  <c r="AS110" i="9" s="1"/>
  <c r="AE110" i="9"/>
  <c r="V110" i="9"/>
  <c r="M110" i="9"/>
  <c r="D110" i="9"/>
  <c r="BF109" i="9"/>
  <c r="AW109" i="9"/>
  <c r="AX109" i="9" s="1"/>
  <c r="AR109" i="9"/>
  <c r="AS109" i="9" s="1"/>
  <c r="AE109" i="9"/>
  <c r="V109" i="9"/>
  <c r="M109" i="9"/>
  <c r="D109" i="9"/>
  <c r="BF108" i="9"/>
  <c r="AW108" i="9"/>
  <c r="AX108" i="9" s="1"/>
  <c r="AR108" i="9"/>
  <c r="AS108" i="9" s="1"/>
  <c r="AE108" i="9"/>
  <c r="V108" i="9"/>
  <c r="M108" i="9"/>
  <c r="D108" i="9"/>
  <c r="BF107" i="9"/>
  <c r="AW107" i="9"/>
  <c r="AX107" i="9" s="1"/>
  <c r="AR107" i="9"/>
  <c r="AS107" i="9" s="1"/>
  <c r="AE107" i="9"/>
  <c r="V107" i="9"/>
  <c r="M107" i="9"/>
  <c r="D107" i="9"/>
  <c r="BF106" i="9"/>
  <c r="AW106" i="9"/>
  <c r="AX106" i="9" s="1"/>
  <c r="AR106" i="9"/>
  <c r="AS106" i="9" s="1"/>
  <c r="AE106" i="9"/>
  <c r="V106" i="9"/>
  <c r="M106" i="9"/>
  <c r="D106" i="9"/>
  <c r="BF105" i="9"/>
  <c r="AW105" i="9"/>
  <c r="AX105" i="9" s="1"/>
  <c r="AR105" i="9"/>
  <c r="AS105" i="9" s="1"/>
  <c r="AE105" i="9"/>
  <c r="V105" i="9"/>
  <c r="M105" i="9"/>
  <c r="D105" i="9"/>
  <c r="BF104" i="9"/>
  <c r="AW104" i="9"/>
  <c r="AX104" i="9" s="1"/>
  <c r="AR104" i="9"/>
  <c r="AS104" i="9" s="1"/>
  <c r="AE104" i="9"/>
  <c r="V104" i="9"/>
  <c r="M104" i="9"/>
  <c r="D104" i="9"/>
  <c r="BF103" i="9"/>
  <c r="AW103" i="9"/>
  <c r="AX103" i="9" s="1"/>
  <c r="AR103" i="9"/>
  <c r="AS103" i="9" s="1"/>
  <c r="AE103" i="9"/>
  <c r="V103" i="9"/>
  <c r="M103" i="9"/>
  <c r="D103" i="9"/>
  <c r="BF102" i="9"/>
  <c r="AW102" i="9"/>
  <c r="AX102" i="9" s="1"/>
  <c r="AR102" i="9"/>
  <c r="AS102" i="9" s="1"/>
  <c r="AE102" i="9"/>
  <c r="V102" i="9"/>
  <c r="M102" i="9"/>
  <c r="D102" i="9"/>
  <c r="BF101" i="9"/>
  <c r="AW101" i="9"/>
  <c r="AX101" i="9" s="1"/>
  <c r="AR101" i="9"/>
  <c r="AS101" i="9" s="1"/>
  <c r="AE101" i="9"/>
  <c r="V101" i="9"/>
  <c r="M101" i="9"/>
  <c r="D101" i="9"/>
  <c r="BF100" i="9"/>
  <c r="AW100" i="9"/>
  <c r="AX100" i="9" s="1"/>
  <c r="AR100" i="9"/>
  <c r="AS100" i="9" s="1"/>
  <c r="AE100" i="9"/>
  <c r="V100" i="9"/>
  <c r="M100" i="9"/>
  <c r="D100" i="9"/>
  <c r="BF99" i="9"/>
  <c r="AW99" i="9"/>
  <c r="AX99" i="9" s="1"/>
  <c r="AR99" i="9"/>
  <c r="AS99" i="9" s="1"/>
  <c r="AE99" i="9"/>
  <c r="V99" i="9"/>
  <c r="M99" i="9"/>
  <c r="D99" i="9"/>
  <c r="BF98" i="9"/>
  <c r="AW98" i="9"/>
  <c r="AX98" i="9" s="1"/>
  <c r="AR98" i="9"/>
  <c r="AS98" i="9" s="1"/>
  <c r="AE98" i="9"/>
  <c r="V98" i="9"/>
  <c r="M98" i="9"/>
  <c r="D98" i="9"/>
  <c r="BF97" i="9"/>
  <c r="AW97" i="9"/>
  <c r="AX97" i="9" s="1"/>
  <c r="AR97" i="9"/>
  <c r="AS97" i="9" s="1"/>
  <c r="AE97" i="9"/>
  <c r="V97" i="9"/>
  <c r="M97" i="9"/>
  <c r="D97" i="9"/>
  <c r="BF96" i="9"/>
  <c r="AW96" i="9"/>
  <c r="AX96" i="9" s="1"/>
  <c r="AR96" i="9"/>
  <c r="AS96" i="9" s="1"/>
  <c r="AE96" i="9"/>
  <c r="V96" i="9"/>
  <c r="M96" i="9"/>
  <c r="D96" i="9"/>
  <c r="BF95" i="9"/>
  <c r="AW95" i="9"/>
  <c r="AX95" i="9" s="1"/>
  <c r="AR95" i="9"/>
  <c r="AS95" i="9" s="1"/>
  <c r="AE95" i="9"/>
  <c r="V95" i="9"/>
  <c r="M95" i="9"/>
  <c r="D95" i="9"/>
  <c r="BF94" i="9"/>
  <c r="AW94" i="9"/>
  <c r="AX94" i="9" s="1"/>
  <c r="AR94" i="9"/>
  <c r="AS94" i="9" s="1"/>
  <c r="AE94" i="9"/>
  <c r="V94" i="9"/>
  <c r="M94" i="9"/>
  <c r="D94" i="9"/>
  <c r="BF93" i="9"/>
  <c r="AW93" i="9"/>
  <c r="AX93" i="9" s="1"/>
  <c r="AR93" i="9"/>
  <c r="AS93" i="9" s="1"/>
  <c r="AE93" i="9"/>
  <c r="V93" i="9"/>
  <c r="M93" i="9"/>
  <c r="D93" i="9"/>
  <c r="BF92" i="9"/>
  <c r="AW92" i="9"/>
  <c r="AX92" i="9" s="1"/>
  <c r="AR92" i="9"/>
  <c r="AS92" i="9" s="1"/>
  <c r="AE92" i="9"/>
  <c r="V92" i="9"/>
  <c r="M92" i="9"/>
  <c r="D92" i="9"/>
  <c r="BF91" i="9"/>
  <c r="AW91" i="9"/>
  <c r="AX91" i="9" s="1"/>
  <c r="AR91" i="9"/>
  <c r="AS91" i="9" s="1"/>
  <c r="AE91" i="9"/>
  <c r="V91" i="9"/>
  <c r="M91" i="9"/>
  <c r="D91" i="9"/>
  <c r="BF90" i="9"/>
  <c r="AW90" i="9"/>
  <c r="AX90" i="9" s="1"/>
  <c r="AR90" i="9"/>
  <c r="AS90" i="9" s="1"/>
  <c r="AE90" i="9"/>
  <c r="V90" i="9"/>
  <c r="M90" i="9"/>
  <c r="D90" i="9"/>
  <c r="BF89" i="9"/>
  <c r="AW89" i="9"/>
  <c r="AX89" i="9" s="1"/>
  <c r="AR89" i="9"/>
  <c r="AS89" i="9" s="1"/>
  <c r="AE89" i="9"/>
  <c r="V89" i="9"/>
  <c r="M89" i="9"/>
  <c r="D89" i="9"/>
  <c r="BF88" i="9"/>
  <c r="AW88" i="9"/>
  <c r="AX88" i="9" s="1"/>
  <c r="AR88" i="9"/>
  <c r="AS88" i="9" s="1"/>
  <c r="AE88" i="9"/>
  <c r="V88" i="9"/>
  <c r="M88" i="9"/>
  <c r="D88" i="9"/>
  <c r="BF87" i="9"/>
  <c r="AW87" i="9"/>
  <c r="AX87" i="9" s="1"/>
  <c r="AR87" i="9"/>
  <c r="AS87" i="9" s="1"/>
  <c r="AE87" i="9"/>
  <c r="V87" i="9"/>
  <c r="M87" i="9"/>
  <c r="D87" i="9"/>
  <c r="BF86" i="9"/>
  <c r="AW86" i="9"/>
  <c r="AX86" i="9" s="1"/>
  <c r="AR86" i="9"/>
  <c r="AS86" i="9" s="1"/>
  <c r="AE86" i="9"/>
  <c r="V86" i="9"/>
  <c r="M86" i="9"/>
  <c r="D86" i="9"/>
  <c r="BF85" i="9"/>
  <c r="AW85" i="9"/>
  <c r="AR85" i="9"/>
  <c r="AS85" i="9" s="1"/>
  <c r="AE85" i="9"/>
  <c r="V85" i="9"/>
  <c r="M85" i="9"/>
  <c r="D85" i="9"/>
  <c r="BM84" i="9"/>
  <c r="BL84" i="9"/>
  <c r="BK84" i="9"/>
  <c r="BJ84" i="9"/>
  <c r="BI84" i="9"/>
  <c r="BH84" i="9"/>
  <c r="BG84" i="9"/>
  <c r="BE84" i="9"/>
  <c r="AT84" i="9"/>
  <c r="AO84" i="9"/>
  <c r="C84" i="9"/>
  <c r="BM83" i="9"/>
  <c r="BL83" i="9"/>
  <c r="BK83" i="9"/>
  <c r="BJ83" i="9"/>
  <c r="BI83" i="9"/>
  <c r="BH83" i="9"/>
  <c r="BG83" i="9"/>
  <c r="BE83" i="9"/>
  <c r="BD83" i="9"/>
  <c r="BC83" i="9"/>
  <c r="BB83" i="9"/>
  <c r="BA83" i="9"/>
  <c r="AZ83" i="9"/>
  <c r="AV83" i="9"/>
  <c r="AU83" i="9"/>
  <c r="AT83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AD83" i="9"/>
  <c r="AD10" i="9" s="1"/>
  <c r="AC83" i="9"/>
  <c r="AB83" i="9"/>
  <c r="AA83" i="9"/>
  <c r="Z83" i="9"/>
  <c r="Y83" i="9"/>
  <c r="X83" i="9"/>
  <c r="W83" i="9"/>
  <c r="U83" i="9"/>
  <c r="T83" i="9"/>
  <c r="S83" i="9"/>
  <c r="R83" i="9"/>
  <c r="Q83" i="9"/>
  <c r="P83" i="9"/>
  <c r="O83" i="9"/>
  <c r="N83" i="9"/>
  <c r="L83" i="9"/>
  <c r="K83" i="9"/>
  <c r="J83" i="9"/>
  <c r="I83" i="9"/>
  <c r="H83" i="9"/>
  <c r="G83" i="9"/>
  <c r="F83" i="9"/>
  <c r="E83" i="9"/>
  <c r="C83" i="9"/>
  <c r="BM82" i="9"/>
  <c r="BL82" i="9"/>
  <c r="BK82" i="9"/>
  <c r="BJ82" i="9"/>
  <c r="BI82" i="9"/>
  <c r="BH82" i="9"/>
  <c r="BG82" i="9"/>
  <c r="BE82" i="9"/>
  <c r="BD82" i="9"/>
  <c r="BC82" i="9"/>
  <c r="BB82" i="9"/>
  <c r="BA82" i="9"/>
  <c r="AZ82" i="9"/>
  <c r="AV82" i="9"/>
  <c r="AU82" i="9"/>
  <c r="AT82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D82" i="9"/>
  <c r="AC82" i="9"/>
  <c r="AB82" i="9"/>
  <c r="AA82" i="9"/>
  <c r="Z82" i="9"/>
  <c r="Y82" i="9"/>
  <c r="X82" i="9"/>
  <c r="W82" i="9"/>
  <c r="U82" i="9"/>
  <c r="T82" i="9"/>
  <c r="S82" i="9"/>
  <c r="R82" i="9"/>
  <c r="Q82" i="9"/>
  <c r="P82" i="9"/>
  <c r="O82" i="9"/>
  <c r="N82" i="9"/>
  <c r="L82" i="9"/>
  <c r="K82" i="9"/>
  <c r="J82" i="9"/>
  <c r="I82" i="9"/>
  <c r="H82" i="9"/>
  <c r="G82" i="9"/>
  <c r="F82" i="9"/>
  <c r="E82" i="9"/>
  <c r="C82" i="9"/>
  <c r="BM81" i="9"/>
  <c r="BL81" i="9"/>
  <c r="BK81" i="9"/>
  <c r="BJ81" i="9"/>
  <c r="BI81" i="9"/>
  <c r="BH81" i="9"/>
  <c r="BG81" i="9"/>
  <c r="BE81" i="9"/>
  <c r="BD81" i="9"/>
  <c r="BC81" i="9"/>
  <c r="BB81" i="9"/>
  <c r="BA81" i="9"/>
  <c r="AZ81" i="9"/>
  <c r="AV81" i="9"/>
  <c r="AU81" i="9"/>
  <c r="AT81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D81" i="9"/>
  <c r="AC81" i="9"/>
  <c r="AB81" i="9"/>
  <c r="AA81" i="9"/>
  <c r="Z81" i="9"/>
  <c r="Y81" i="9"/>
  <c r="X81" i="9"/>
  <c r="W81" i="9"/>
  <c r="U81" i="9"/>
  <c r="T81" i="9"/>
  <c r="S81" i="9"/>
  <c r="R81" i="9"/>
  <c r="Q81" i="9"/>
  <c r="P81" i="9"/>
  <c r="O81" i="9"/>
  <c r="N81" i="9"/>
  <c r="L81" i="9"/>
  <c r="K81" i="9"/>
  <c r="J81" i="9"/>
  <c r="I81" i="9"/>
  <c r="H81" i="9"/>
  <c r="G81" i="9"/>
  <c r="F81" i="9"/>
  <c r="E81" i="9"/>
  <c r="C81" i="9"/>
  <c r="BF80" i="9"/>
  <c r="AW80" i="9"/>
  <c r="AX80" i="9" s="1"/>
  <c r="AR80" i="9"/>
  <c r="AS80" i="9" s="1"/>
  <c r="AE80" i="9"/>
  <c r="V80" i="9"/>
  <c r="M80" i="9"/>
  <c r="D80" i="9"/>
  <c r="BF79" i="9"/>
  <c r="AX79" i="9"/>
  <c r="AW79" i="9"/>
  <c r="AR79" i="9"/>
  <c r="AS79" i="9" s="1"/>
  <c r="AE79" i="9"/>
  <c r="V79" i="9"/>
  <c r="M79" i="9"/>
  <c r="D79" i="9"/>
  <c r="BF78" i="9"/>
  <c r="AW78" i="9"/>
  <c r="AX78" i="9" s="1"/>
  <c r="AR78" i="9"/>
  <c r="AS78" i="9" s="1"/>
  <c r="AE78" i="9"/>
  <c r="V78" i="9"/>
  <c r="M78" i="9"/>
  <c r="D78" i="9"/>
  <c r="BF77" i="9"/>
  <c r="AW77" i="9"/>
  <c r="AX77" i="9" s="1"/>
  <c r="AR77" i="9"/>
  <c r="AS77" i="9" s="1"/>
  <c r="AE77" i="9"/>
  <c r="V77" i="9"/>
  <c r="M77" i="9"/>
  <c r="D77" i="9"/>
  <c r="BF76" i="9"/>
  <c r="AW76" i="9"/>
  <c r="AX76" i="9" s="1"/>
  <c r="AR76" i="9"/>
  <c r="AS76" i="9" s="1"/>
  <c r="AE76" i="9"/>
  <c r="V76" i="9"/>
  <c r="M76" i="9"/>
  <c r="D76" i="9"/>
  <c r="BF75" i="9"/>
  <c r="AW75" i="9"/>
  <c r="AX75" i="9" s="1"/>
  <c r="AR75" i="9"/>
  <c r="AS75" i="9" s="1"/>
  <c r="AE75" i="9"/>
  <c r="V75" i="9"/>
  <c r="M75" i="9"/>
  <c r="D75" i="9"/>
  <c r="BF74" i="9"/>
  <c r="AW74" i="9"/>
  <c r="AX74" i="9" s="1"/>
  <c r="AS74" i="9"/>
  <c r="AR74" i="9"/>
  <c r="AE74" i="9"/>
  <c r="V74" i="9"/>
  <c r="M74" i="9"/>
  <c r="D74" i="9"/>
  <c r="BF73" i="9"/>
  <c r="AW73" i="9"/>
  <c r="AX73" i="9" s="1"/>
  <c r="AR73" i="9"/>
  <c r="AS73" i="9" s="1"/>
  <c r="AE73" i="9"/>
  <c r="V73" i="9"/>
  <c r="M73" i="9"/>
  <c r="D73" i="9"/>
  <c r="BF72" i="9"/>
  <c r="AW72" i="9"/>
  <c r="AX72" i="9" s="1"/>
  <c r="AR72" i="9"/>
  <c r="AS72" i="9" s="1"/>
  <c r="AY72" i="9" s="1"/>
  <c r="AE72" i="9"/>
  <c r="V72" i="9"/>
  <c r="M72" i="9"/>
  <c r="D72" i="9"/>
  <c r="BF71" i="9"/>
  <c r="AW71" i="9"/>
  <c r="AX71" i="9" s="1"/>
  <c r="AR71" i="9"/>
  <c r="AS71" i="9" s="1"/>
  <c r="AE71" i="9"/>
  <c r="V71" i="9"/>
  <c r="M71" i="9"/>
  <c r="D71" i="9"/>
  <c r="BF70" i="9"/>
  <c r="AW70" i="9"/>
  <c r="AX70" i="9" s="1"/>
  <c r="AR70" i="9"/>
  <c r="AS70" i="9" s="1"/>
  <c r="AY70" i="9" s="1"/>
  <c r="AE70" i="9"/>
  <c r="V70" i="9"/>
  <c r="M70" i="9"/>
  <c r="D70" i="9"/>
  <c r="BF69" i="9"/>
  <c r="AW69" i="9"/>
  <c r="AR69" i="9"/>
  <c r="AS69" i="9" s="1"/>
  <c r="AE69" i="9"/>
  <c r="V69" i="9"/>
  <c r="M69" i="9"/>
  <c r="D69" i="9"/>
  <c r="BF68" i="9"/>
  <c r="AW68" i="9"/>
  <c r="AX68" i="9" s="1"/>
  <c r="AR68" i="9"/>
  <c r="AS68" i="9" s="1"/>
  <c r="AY68" i="9" s="1"/>
  <c r="AE68" i="9"/>
  <c r="V68" i="9"/>
  <c r="M68" i="9"/>
  <c r="D68" i="9"/>
  <c r="BF67" i="9"/>
  <c r="AW67" i="9"/>
  <c r="AX67" i="9" s="1"/>
  <c r="AR67" i="9"/>
  <c r="AS67" i="9" s="1"/>
  <c r="AE67" i="9"/>
  <c r="V67" i="9"/>
  <c r="M67" i="9"/>
  <c r="D67" i="9"/>
  <c r="BF66" i="9"/>
  <c r="AW66" i="9"/>
  <c r="AX66" i="9" s="1"/>
  <c r="AR66" i="9"/>
  <c r="AS66" i="9" s="1"/>
  <c r="AE66" i="9"/>
  <c r="V66" i="9"/>
  <c r="M66" i="9"/>
  <c r="D66" i="9"/>
  <c r="BF65" i="9"/>
  <c r="AW65" i="9"/>
  <c r="AX65" i="9" s="1"/>
  <c r="AR65" i="9"/>
  <c r="AS65" i="9" s="1"/>
  <c r="AE65" i="9"/>
  <c r="V65" i="9"/>
  <c r="M65" i="9"/>
  <c r="D65" i="9"/>
  <c r="BF64" i="9"/>
  <c r="AW64" i="9"/>
  <c r="AX64" i="9" s="1"/>
  <c r="AR64" i="9"/>
  <c r="AS64" i="9" s="1"/>
  <c r="AE64" i="9"/>
  <c r="V64" i="9"/>
  <c r="M64" i="9"/>
  <c r="D64" i="9"/>
  <c r="BF63" i="9"/>
  <c r="AW63" i="9"/>
  <c r="AX63" i="9" s="1"/>
  <c r="AS63" i="9"/>
  <c r="AR63" i="9"/>
  <c r="AE63" i="9"/>
  <c r="V63" i="9"/>
  <c r="M63" i="9"/>
  <c r="D63" i="9"/>
  <c r="BF62" i="9"/>
  <c r="AW62" i="9"/>
  <c r="AX62" i="9" s="1"/>
  <c r="AS62" i="9"/>
  <c r="AY62" i="9" s="1"/>
  <c r="AR62" i="9"/>
  <c r="AE62" i="9"/>
  <c r="V62" i="9"/>
  <c r="M62" i="9"/>
  <c r="D62" i="9"/>
  <c r="BF61" i="9"/>
  <c r="AW61" i="9"/>
  <c r="AX61" i="9" s="1"/>
  <c r="AR61" i="9"/>
  <c r="AS61" i="9" s="1"/>
  <c r="AE61" i="9"/>
  <c r="V61" i="9"/>
  <c r="M61" i="9"/>
  <c r="D61" i="9"/>
  <c r="BF60" i="9"/>
  <c r="AW60" i="9"/>
  <c r="AX60" i="9" s="1"/>
  <c r="AR60" i="9"/>
  <c r="AS60" i="9" s="1"/>
  <c r="AY60" i="9" s="1"/>
  <c r="AE60" i="9"/>
  <c r="V60" i="9"/>
  <c r="M60" i="9"/>
  <c r="D60" i="9"/>
  <c r="BF59" i="9"/>
  <c r="AW59" i="9"/>
  <c r="AR59" i="9"/>
  <c r="AS59" i="9" s="1"/>
  <c r="AE59" i="9"/>
  <c r="V59" i="9"/>
  <c r="M59" i="9"/>
  <c r="D59" i="9"/>
  <c r="BF58" i="9"/>
  <c r="AW58" i="9"/>
  <c r="AX58" i="9" s="1"/>
  <c r="AR58" i="9"/>
  <c r="AS58" i="9" s="1"/>
  <c r="AY58" i="9" s="1"/>
  <c r="AE58" i="9"/>
  <c r="V58" i="9"/>
  <c r="M58" i="9"/>
  <c r="D58" i="9"/>
  <c r="BF57" i="9"/>
  <c r="AX57" i="9"/>
  <c r="AW57" i="9"/>
  <c r="AR57" i="9"/>
  <c r="AS57" i="9" s="1"/>
  <c r="AE57" i="9"/>
  <c r="V57" i="9"/>
  <c r="M57" i="9"/>
  <c r="D57" i="9"/>
  <c r="BF56" i="9"/>
  <c r="AW56" i="9"/>
  <c r="AX56" i="9" s="1"/>
  <c r="AR56" i="9"/>
  <c r="AS56" i="9" s="1"/>
  <c r="AE56" i="9"/>
  <c r="V56" i="9"/>
  <c r="M56" i="9"/>
  <c r="D56" i="9"/>
  <c r="BF55" i="9"/>
  <c r="AW55" i="9"/>
  <c r="AX55" i="9" s="1"/>
  <c r="AR55" i="9"/>
  <c r="AS55" i="9" s="1"/>
  <c r="AE55" i="9"/>
  <c r="V55" i="9"/>
  <c r="M55" i="9"/>
  <c r="D55" i="9"/>
  <c r="BF54" i="9"/>
  <c r="AW54" i="9"/>
  <c r="AX54" i="9" s="1"/>
  <c r="AR54" i="9"/>
  <c r="AS54" i="9" s="1"/>
  <c r="AE54" i="9"/>
  <c r="V54" i="9"/>
  <c r="M54" i="9"/>
  <c r="D54" i="9"/>
  <c r="BF53" i="9"/>
  <c r="AX53" i="9"/>
  <c r="AW53" i="9"/>
  <c r="AR53" i="9"/>
  <c r="AS53" i="9" s="1"/>
  <c r="AE53" i="9"/>
  <c r="V53" i="9"/>
  <c r="M53" i="9"/>
  <c r="D53" i="9"/>
  <c r="BF52" i="9"/>
  <c r="AW52" i="9"/>
  <c r="AX52" i="9" s="1"/>
  <c r="AR52" i="9"/>
  <c r="AS52" i="9" s="1"/>
  <c r="AE52" i="9"/>
  <c r="V52" i="9"/>
  <c r="M52" i="9"/>
  <c r="D52" i="9"/>
  <c r="BM51" i="9"/>
  <c r="BL51" i="9"/>
  <c r="BK51" i="9"/>
  <c r="BJ51" i="9"/>
  <c r="BI51" i="9"/>
  <c r="BH51" i="9"/>
  <c r="BG51" i="9"/>
  <c r="BE51" i="9"/>
  <c r="AT51" i="9"/>
  <c r="AO51" i="9"/>
  <c r="C51" i="9"/>
  <c r="BM50" i="9"/>
  <c r="BL50" i="9"/>
  <c r="BK50" i="9"/>
  <c r="BJ50" i="9"/>
  <c r="BI50" i="9"/>
  <c r="BH50" i="9"/>
  <c r="BG50" i="9"/>
  <c r="BE50" i="9"/>
  <c r="BD50" i="9"/>
  <c r="BC50" i="9"/>
  <c r="BB50" i="9"/>
  <c r="BA50" i="9"/>
  <c r="AZ50" i="9"/>
  <c r="AV50" i="9"/>
  <c r="AU50" i="9"/>
  <c r="AT50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D50" i="9"/>
  <c r="AC50" i="9"/>
  <c r="AB50" i="9"/>
  <c r="AA50" i="9"/>
  <c r="Z50" i="9"/>
  <c r="Y50" i="9"/>
  <c r="X50" i="9"/>
  <c r="W50" i="9"/>
  <c r="U50" i="9"/>
  <c r="T50" i="9"/>
  <c r="S50" i="9"/>
  <c r="R50" i="9"/>
  <c r="Q50" i="9"/>
  <c r="P50" i="9"/>
  <c r="O50" i="9"/>
  <c r="N50" i="9"/>
  <c r="L50" i="9"/>
  <c r="K50" i="9"/>
  <c r="J50" i="9"/>
  <c r="I50" i="9"/>
  <c r="H50" i="9"/>
  <c r="G50" i="9"/>
  <c r="F50" i="9"/>
  <c r="E50" i="9"/>
  <c r="C50" i="9"/>
  <c r="BM49" i="9"/>
  <c r="BL49" i="9"/>
  <c r="BK49" i="9"/>
  <c r="BJ49" i="9"/>
  <c r="BI49" i="9"/>
  <c r="BH49" i="9"/>
  <c r="BG49" i="9"/>
  <c r="BE49" i="9"/>
  <c r="BD49" i="9"/>
  <c r="BC49" i="9"/>
  <c r="BB49" i="9"/>
  <c r="BA49" i="9"/>
  <c r="AZ49" i="9"/>
  <c r="AV49" i="9"/>
  <c r="AU49" i="9"/>
  <c r="AT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D49" i="9"/>
  <c r="AC49" i="9"/>
  <c r="AB49" i="9"/>
  <c r="AA49" i="9"/>
  <c r="Z49" i="9"/>
  <c r="Y49" i="9"/>
  <c r="X49" i="9"/>
  <c r="W49" i="9"/>
  <c r="U49" i="9"/>
  <c r="T49" i="9"/>
  <c r="S49" i="9"/>
  <c r="R49" i="9"/>
  <c r="Q49" i="9"/>
  <c r="P49" i="9"/>
  <c r="O49" i="9"/>
  <c r="N49" i="9"/>
  <c r="L49" i="9"/>
  <c r="K49" i="9"/>
  <c r="J49" i="9"/>
  <c r="I49" i="9"/>
  <c r="H49" i="9"/>
  <c r="G49" i="9"/>
  <c r="F49" i="9"/>
  <c r="E49" i="9"/>
  <c r="C49" i="9"/>
  <c r="BM48" i="9"/>
  <c r="BL48" i="9"/>
  <c r="BK48" i="9"/>
  <c r="BJ48" i="9"/>
  <c r="BI48" i="9"/>
  <c r="BH48" i="9"/>
  <c r="BG48" i="9"/>
  <c r="BE48" i="9"/>
  <c r="BD48" i="9"/>
  <c r="BC48" i="9"/>
  <c r="BB48" i="9"/>
  <c r="BA48" i="9"/>
  <c r="AZ48" i="9"/>
  <c r="AV48" i="9"/>
  <c r="AU48" i="9"/>
  <c r="AU9" i="9" s="1"/>
  <c r="AT48" i="9"/>
  <c r="AQ48" i="9"/>
  <c r="AP48" i="9"/>
  <c r="AO48" i="9"/>
  <c r="AN48" i="9"/>
  <c r="AM48" i="9"/>
  <c r="AL48" i="9"/>
  <c r="AK48" i="9"/>
  <c r="AJ48" i="9"/>
  <c r="AI48" i="9"/>
  <c r="AH48" i="9"/>
  <c r="AH8" i="9" s="1"/>
  <c r="AG48" i="9"/>
  <c r="AF48" i="9"/>
  <c r="AD48" i="9"/>
  <c r="AC48" i="9"/>
  <c r="AB48" i="9"/>
  <c r="AA48" i="9"/>
  <c r="Z48" i="9"/>
  <c r="Z10" i="9" s="1"/>
  <c r="Y48" i="9"/>
  <c r="X48" i="9"/>
  <c r="W48" i="9"/>
  <c r="U48" i="9"/>
  <c r="T48" i="9"/>
  <c r="S48" i="9"/>
  <c r="R48" i="9"/>
  <c r="Q48" i="9"/>
  <c r="P48" i="9"/>
  <c r="O48" i="9"/>
  <c r="N48" i="9"/>
  <c r="L48" i="9"/>
  <c r="K48" i="9"/>
  <c r="J48" i="9"/>
  <c r="J9" i="9" s="1"/>
  <c r="I48" i="9"/>
  <c r="H48" i="9"/>
  <c r="G48" i="9"/>
  <c r="F48" i="9"/>
  <c r="E48" i="9"/>
  <c r="C48" i="9"/>
  <c r="BF47" i="9"/>
  <c r="AW47" i="9"/>
  <c r="AR47" i="9"/>
  <c r="AS47" i="9" s="1"/>
  <c r="AE47" i="9"/>
  <c r="V47" i="9"/>
  <c r="M47" i="9"/>
  <c r="D47" i="9"/>
  <c r="BF46" i="9"/>
  <c r="AW46" i="9"/>
  <c r="AX46" i="9" s="1"/>
  <c r="AR46" i="9"/>
  <c r="AS46" i="9" s="1"/>
  <c r="AE46" i="9"/>
  <c r="V46" i="9"/>
  <c r="M46" i="9"/>
  <c r="D46" i="9"/>
  <c r="BF45" i="9"/>
  <c r="AW45" i="9"/>
  <c r="AR45" i="9"/>
  <c r="AS45" i="9" s="1"/>
  <c r="AE45" i="9"/>
  <c r="V45" i="9"/>
  <c r="M45" i="9"/>
  <c r="D45" i="9"/>
  <c r="BF44" i="9"/>
  <c r="AW44" i="9"/>
  <c r="AX44" i="9" s="1"/>
  <c r="AR44" i="9"/>
  <c r="AS44" i="9" s="1"/>
  <c r="AE44" i="9"/>
  <c r="V44" i="9"/>
  <c r="M44" i="9"/>
  <c r="D44" i="9"/>
  <c r="BF43" i="9"/>
  <c r="AW43" i="9"/>
  <c r="AR43" i="9"/>
  <c r="AS43" i="9" s="1"/>
  <c r="AE43" i="9"/>
  <c r="V43" i="9"/>
  <c r="M43" i="9"/>
  <c r="D43" i="9"/>
  <c r="BF42" i="9"/>
  <c r="AW42" i="9"/>
  <c r="AX42" i="9" s="1"/>
  <c r="AR42" i="9"/>
  <c r="AS42" i="9" s="1"/>
  <c r="AE42" i="9"/>
  <c r="V42" i="9"/>
  <c r="M42" i="9"/>
  <c r="D42" i="9"/>
  <c r="BF41" i="9"/>
  <c r="AW41" i="9"/>
  <c r="AR41" i="9"/>
  <c r="AS41" i="9" s="1"/>
  <c r="AE41" i="9"/>
  <c r="V41" i="9"/>
  <c r="M41" i="9"/>
  <c r="D41" i="9"/>
  <c r="BF40" i="9"/>
  <c r="AW40" i="9"/>
  <c r="AX40" i="9" s="1"/>
  <c r="AR40" i="9"/>
  <c r="AS40" i="9" s="1"/>
  <c r="AE40" i="9"/>
  <c r="V40" i="9"/>
  <c r="M40" i="9"/>
  <c r="D40" i="9"/>
  <c r="BF39" i="9"/>
  <c r="AW39" i="9"/>
  <c r="AR39" i="9"/>
  <c r="AS39" i="9" s="1"/>
  <c r="AE39" i="9"/>
  <c r="V39" i="9"/>
  <c r="M39" i="9"/>
  <c r="D39" i="9"/>
  <c r="BF38" i="9"/>
  <c r="AW38" i="9"/>
  <c r="AX38" i="9" s="1"/>
  <c r="AR38" i="9"/>
  <c r="AS38" i="9" s="1"/>
  <c r="AE38" i="9"/>
  <c r="V38" i="9"/>
  <c r="M38" i="9"/>
  <c r="D38" i="9"/>
  <c r="BF37" i="9"/>
  <c r="AW37" i="9"/>
  <c r="AR37" i="9"/>
  <c r="AS37" i="9" s="1"/>
  <c r="AE37" i="9"/>
  <c r="V37" i="9"/>
  <c r="M37" i="9"/>
  <c r="D37" i="9"/>
  <c r="BF36" i="9"/>
  <c r="AW36" i="9"/>
  <c r="AX36" i="9" s="1"/>
  <c r="AR36" i="9"/>
  <c r="AS36" i="9" s="1"/>
  <c r="AE36" i="9"/>
  <c r="V36" i="9"/>
  <c r="M36" i="9"/>
  <c r="D36" i="9"/>
  <c r="BF35" i="9"/>
  <c r="AW35" i="9"/>
  <c r="AR35" i="9"/>
  <c r="AS35" i="9" s="1"/>
  <c r="AE35" i="9"/>
  <c r="V35" i="9"/>
  <c r="M35" i="9"/>
  <c r="D35" i="9"/>
  <c r="BF34" i="9"/>
  <c r="AX34" i="9"/>
  <c r="AW34" i="9"/>
  <c r="AR34" i="9"/>
  <c r="AS34" i="9" s="1"/>
  <c r="AE34" i="9"/>
  <c r="V34" i="9"/>
  <c r="M34" i="9"/>
  <c r="D34" i="9"/>
  <c r="BF33" i="9"/>
  <c r="AW33" i="9"/>
  <c r="AR33" i="9"/>
  <c r="AS33" i="9" s="1"/>
  <c r="AE33" i="9"/>
  <c r="V33" i="9"/>
  <c r="M33" i="9"/>
  <c r="D33" i="9"/>
  <c r="BF32" i="9"/>
  <c r="AW32" i="9"/>
  <c r="AX32" i="9" s="1"/>
  <c r="AR32" i="9"/>
  <c r="AS32" i="9" s="1"/>
  <c r="AE32" i="9"/>
  <c r="V32" i="9"/>
  <c r="M32" i="9"/>
  <c r="D32" i="9"/>
  <c r="BF31" i="9"/>
  <c r="AW31" i="9"/>
  <c r="AR31" i="9"/>
  <c r="AS31" i="9" s="1"/>
  <c r="AE31" i="9"/>
  <c r="V31" i="9"/>
  <c r="M31" i="9"/>
  <c r="D31" i="9"/>
  <c r="BF30" i="9"/>
  <c r="AW30" i="9"/>
  <c r="AX30" i="9" s="1"/>
  <c r="AR30" i="9"/>
  <c r="AS30" i="9" s="1"/>
  <c r="AE30" i="9"/>
  <c r="V30" i="9"/>
  <c r="M30" i="9"/>
  <c r="D30" i="9"/>
  <c r="BF29" i="9"/>
  <c r="AW29" i="9"/>
  <c r="AR29" i="9"/>
  <c r="AS29" i="9" s="1"/>
  <c r="AE29" i="9"/>
  <c r="V29" i="9"/>
  <c r="M29" i="9"/>
  <c r="D29" i="9"/>
  <c r="BF28" i="9"/>
  <c r="AW28" i="9"/>
  <c r="AX28" i="9" s="1"/>
  <c r="AR28" i="9"/>
  <c r="AS28" i="9" s="1"/>
  <c r="AE28" i="9"/>
  <c r="V28" i="9"/>
  <c r="M28" i="9"/>
  <c r="D28" i="9"/>
  <c r="BF27" i="9"/>
  <c r="AW27" i="9"/>
  <c r="AR27" i="9"/>
  <c r="AS27" i="9" s="1"/>
  <c r="AE27" i="9"/>
  <c r="V27" i="9"/>
  <c r="M27" i="9"/>
  <c r="D27" i="9"/>
  <c r="BF26" i="9"/>
  <c r="AW26" i="9"/>
  <c r="AX26" i="9" s="1"/>
  <c r="AR26" i="9"/>
  <c r="AS26" i="9" s="1"/>
  <c r="AE26" i="9"/>
  <c r="V26" i="9"/>
  <c r="M26" i="9"/>
  <c r="D26" i="9"/>
  <c r="BF25" i="9"/>
  <c r="AW25" i="9"/>
  <c r="AR25" i="9"/>
  <c r="AS25" i="9" s="1"/>
  <c r="AE25" i="9"/>
  <c r="V25" i="9"/>
  <c r="M25" i="9"/>
  <c r="D25" i="9"/>
  <c r="BF24" i="9"/>
  <c r="AW24" i="9"/>
  <c r="AX24" i="9" s="1"/>
  <c r="AR24" i="9"/>
  <c r="AS24" i="9" s="1"/>
  <c r="AE24" i="9"/>
  <c r="V24" i="9"/>
  <c r="M24" i="9"/>
  <c r="D24" i="9"/>
  <c r="BF23" i="9"/>
  <c r="AW23" i="9"/>
  <c r="AR23" i="9"/>
  <c r="AS23" i="9" s="1"/>
  <c r="AE23" i="9"/>
  <c r="V23" i="9"/>
  <c r="M23" i="9"/>
  <c r="D23" i="9"/>
  <c r="BF22" i="9"/>
  <c r="AW22" i="9"/>
  <c r="AX22" i="9" s="1"/>
  <c r="AR22" i="9"/>
  <c r="AS22" i="9" s="1"/>
  <c r="AE22" i="9"/>
  <c r="V22" i="9"/>
  <c r="M22" i="9"/>
  <c r="D22" i="9"/>
  <c r="BF21" i="9"/>
  <c r="AW21" i="9"/>
  <c r="AR21" i="9"/>
  <c r="AS21" i="9" s="1"/>
  <c r="AE21" i="9"/>
  <c r="V21" i="9"/>
  <c r="M21" i="9"/>
  <c r="D21" i="9"/>
  <c r="BF20" i="9"/>
  <c r="AW20" i="9"/>
  <c r="AX20" i="9" s="1"/>
  <c r="AR20" i="9"/>
  <c r="AS20" i="9" s="1"/>
  <c r="AE20" i="9"/>
  <c r="V20" i="9"/>
  <c r="M20" i="9"/>
  <c r="D20" i="9"/>
  <c r="BF19" i="9"/>
  <c r="AW19" i="9"/>
  <c r="AR19" i="9"/>
  <c r="AS19" i="9" s="1"/>
  <c r="AE19" i="9"/>
  <c r="V19" i="9"/>
  <c r="M19" i="9"/>
  <c r="D19" i="9"/>
  <c r="BF18" i="9"/>
  <c r="AW18" i="9"/>
  <c r="AX18" i="9" s="1"/>
  <c r="AR18" i="9"/>
  <c r="AS18" i="9" s="1"/>
  <c r="AE18" i="9"/>
  <c r="V18" i="9"/>
  <c r="M18" i="9"/>
  <c r="D18" i="9"/>
  <c r="B18" i="9"/>
  <c r="A18" i="9" s="1"/>
  <c r="BF17" i="9"/>
  <c r="AW17" i="9"/>
  <c r="AR17" i="9"/>
  <c r="AE17" i="9"/>
  <c r="V17" i="9"/>
  <c r="M17" i="9"/>
  <c r="D17" i="9"/>
  <c r="A17" i="9"/>
  <c r="AY41" i="15" l="1"/>
  <c r="AY37" i="15"/>
  <c r="AY25" i="15"/>
  <c r="BK10" i="17"/>
  <c r="AY418" i="9"/>
  <c r="AF9" i="11"/>
  <c r="AY110" i="11"/>
  <c r="X9" i="12"/>
  <c r="BJ11" i="15"/>
  <c r="L8" i="16"/>
  <c r="AZ10" i="16"/>
  <c r="C8" i="17"/>
  <c r="F9" i="9"/>
  <c r="P9" i="11"/>
  <c r="BI9" i="12"/>
  <c r="L10" i="15"/>
  <c r="AK9" i="12"/>
  <c r="AY240" i="12"/>
  <c r="AE429" i="13"/>
  <c r="AY144" i="11"/>
  <c r="BB8" i="13"/>
  <c r="AN9" i="13"/>
  <c r="N8" i="16"/>
  <c r="Z9" i="16"/>
  <c r="BM12" i="16"/>
  <c r="AM9" i="11"/>
  <c r="AB10" i="11"/>
  <c r="AY240" i="11"/>
  <c r="I9" i="12"/>
  <c r="U9" i="12"/>
  <c r="AH10" i="12"/>
  <c r="AJ9" i="15"/>
  <c r="AO8" i="17"/>
  <c r="Y8" i="9"/>
  <c r="BL8" i="9"/>
  <c r="AY414" i="9"/>
  <c r="AM10" i="11"/>
  <c r="AE358" i="11"/>
  <c r="AY365" i="11"/>
  <c r="AO9" i="12"/>
  <c r="AK8" i="13"/>
  <c r="AY423" i="13"/>
  <c r="AE358" i="17"/>
  <c r="C10" i="13"/>
  <c r="BA9" i="16"/>
  <c r="AL9" i="16"/>
  <c r="AC8" i="9"/>
  <c r="AO9" i="9"/>
  <c r="I8" i="17"/>
  <c r="AF8" i="17"/>
  <c r="AY78" i="9"/>
  <c r="T9" i="11"/>
  <c r="AY90" i="11"/>
  <c r="N9" i="12"/>
  <c r="BA9" i="12"/>
  <c r="Z10" i="12"/>
  <c r="BM10" i="12"/>
  <c r="AL9" i="12"/>
  <c r="AY377" i="12"/>
  <c r="BH8" i="9"/>
  <c r="AZ9" i="12"/>
  <c r="BC8" i="9"/>
  <c r="AB9" i="12"/>
  <c r="BD9" i="13"/>
  <c r="R8" i="11"/>
  <c r="AY354" i="11"/>
  <c r="AV9" i="13"/>
  <c r="BK12" i="13"/>
  <c r="AY419" i="13"/>
  <c r="K8" i="17"/>
  <c r="Q10" i="12"/>
  <c r="I9" i="11"/>
  <c r="O8" i="13"/>
  <c r="AQ9" i="12"/>
  <c r="AY251" i="9"/>
  <c r="AY267" i="9"/>
  <c r="AY410" i="9"/>
  <c r="BI11" i="16"/>
  <c r="P10" i="16"/>
  <c r="BL12" i="17"/>
  <c r="AY141" i="17"/>
  <c r="AY161" i="17"/>
  <c r="M358" i="9"/>
  <c r="BK8" i="12"/>
  <c r="AB8" i="13"/>
  <c r="J9" i="12"/>
  <c r="AY26" i="9"/>
  <c r="K10" i="11"/>
  <c r="AY268" i="17"/>
  <c r="BB8" i="17"/>
  <c r="AY236" i="10"/>
  <c r="Y9" i="11"/>
  <c r="BE9" i="12"/>
  <c r="M392" i="11"/>
  <c r="I10" i="12"/>
  <c r="AY78" i="13"/>
  <c r="BK9" i="14"/>
  <c r="AY264" i="17"/>
  <c r="AY244" i="11"/>
  <c r="R9" i="12"/>
  <c r="J10" i="12"/>
  <c r="AE220" i="12"/>
  <c r="J9" i="13"/>
  <c r="AU10" i="13"/>
  <c r="AE291" i="16"/>
  <c r="AD9" i="12"/>
  <c r="AJ8" i="14"/>
  <c r="BI10" i="15"/>
  <c r="AB9" i="9"/>
  <c r="AY142" i="10"/>
  <c r="X9" i="13"/>
  <c r="AJ10" i="13"/>
  <c r="C9" i="14"/>
  <c r="AM9" i="14"/>
  <c r="P8" i="14"/>
  <c r="L9" i="15"/>
  <c r="AY306" i="15"/>
  <c r="AY383" i="15"/>
  <c r="R9" i="17"/>
  <c r="BE11" i="17"/>
  <c r="AY260" i="17"/>
  <c r="AY379" i="17"/>
  <c r="O9" i="9"/>
  <c r="AP10" i="12"/>
  <c r="U8" i="15"/>
  <c r="AY176" i="9"/>
  <c r="AY259" i="9"/>
  <c r="AY65" i="10"/>
  <c r="Q9" i="11"/>
  <c r="BD10" i="11"/>
  <c r="AC9" i="11"/>
  <c r="AO11" i="11"/>
  <c r="AY346" i="11"/>
  <c r="O10" i="12"/>
  <c r="W9" i="12"/>
  <c r="BJ12" i="12"/>
  <c r="AI9" i="12"/>
  <c r="K10" i="12"/>
  <c r="AY245" i="13"/>
  <c r="AN10" i="14"/>
  <c r="AB8" i="16"/>
  <c r="BG8" i="17"/>
  <c r="AF10" i="17"/>
  <c r="X10" i="11"/>
  <c r="T9" i="17"/>
  <c r="AY172" i="9"/>
  <c r="AY147" i="10"/>
  <c r="D427" i="11"/>
  <c r="O8" i="12"/>
  <c r="S10" i="12"/>
  <c r="AY166" i="15"/>
  <c r="AY175" i="15"/>
  <c r="AD9" i="16"/>
  <c r="BL12" i="16"/>
  <c r="S10" i="11"/>
  <c r="AT8" i="16"/>
  <c r="S10" i="10"/>
  <c r="W10" i="12"/>
  <c r="W9" i="13"/>
  <c r="BJ10" i="13"/>
  <c r="V49" i="15"/>
  <c r="H8" i="16"/>
  <c r="AQ9" i="16"/>
  <c r="BH9" i="16"/>
  <c r="BE12" i="9"/>
  <c r="BJ10" i="9"/>
  <c r="AY45" i="11"/>
  <c r="U9" i="11"/>
  <c r="BI10" i="11"/>
  <c r="AH10" i="11"/>
  <c r="AU9" i="11"/>
  <c r="X8" i="12"/>
  <c r="AA9" i="12"/>
  <c r="C10" i="12"/>
  <c r="AM9" i="12"/>
  <c r="P10" i="12"/>
  <c r="BC10" i="12"/>
  <c r="R9" i="15"/>
  <c r="BE8" i="15"/>
  <c r="AD8" i="15"/>
  <c r="AC10" i="12"/>
  <c r="AB8" i="12"/>
  <c r="AA10" i="12"/>
  <c r="AR48" i="15"/>
  <c r="AG9" i="9"/>
  <c r="L9" i="12"/>
  <c r="AJ10" i="15"/>
  <c r="AY311" i="9"/>
  <c r="AC8" i="15"/>
  <c r="AY415" i="15"/>
  <c r="F9" i="13"/>
  <c r="U9" i="14"/>
  <c r="AI9" i="11"/>
  <c r="BD10" i="12"/>
  <c r="N9" i="13"/>
  <c r="AI10" i="9"/>
  <c r="G8" i="9"/>
  <c r="AY272" i="11"/>
  <c r="AY280" i="11"/>
  <c r="AG8" i="12"/>
  <c r="Z8" i="13"/>
  <c r="T10" i="15"/>
  <c r="AQ10" i="9"/>
  <c r="AD9" i="13"/>
  <c r="BJ11" i="16"/>
  <c r="BB9" i="9"/>
  <c r="AY285" i="9"/>
  <c r="BK9" i="9"/>
  <c r="S9" i="9"/>
  <c r="AK8" i="12"/>
  <c r="AG8" i="13"/>
  <c r="I8" i="13"/>
  <c r="AA8" i="17"/>
  <c r="N10" i="17"/>
  <c r="AY301" i="15"/>
  <c r="K9" i="16"/>
  <c r="M116" i="9"/>
  <c r="L10" i="11"/>
  <c r="R10" i="12"/>
  <c r="BH8" i="13"/>
  <c r="AV8" i="9"/>
  <c r="AY168" i="9"/>
  <c r="BG9" i="9"/>
  <c r="AY253" i="9"/>
  <c r="Z9" i="11"/>
  <c r="BB10" i="11"/>
  <c r="AY300" i="11"/>
  <c r="AY381" i="11"/>
  <c r="AF9" i="12"/>
  <c r="T10" i="12"/>
  <c r="AY403" i="13"/>
  <c r="AY423" i="15"/>
  <c r="P10" i="9"/>
  <c r="AY184" i="9"/>
  <c r="X9" i="9"/>
  <c r="AP8" i="9"/>
  <c r="AJ9" i="11"/>
  <c r="T10" i="9"/>
  <c r="J10" i="9"/>
  <c r="BL12" i="12"/>
  <c r="BE11" i="13"/>
  <c r="W9" i="16"/>
  <c r="AI8" i="16"/>
  <c r="AL8" i="9"/>
  <c r="AA8" i="11"/>
  <c r="AY114" i="9"/>
  <c r="K8" i="9"/>
  <c r="AT11" i="9"/>
  <c r="AK9" i="9"/>
  <c r="BJ11" i="9"/>
  <c r="AY34" i="9"/>
  <c r="E10" i="9"/>
  <c r="AN10" i="9"/>
  <c r="AY148" i="10"/>
  <c r="AY155" i="10"/>
  <c r="AY309" i="11"/>
  <c r="AY352" i="11"/>
  <c r="AU8" i="12"/>
  <c r="AY320" i="12"/>
  <c r="BL9" i="13"/>
  <c r="AY276" i="13"/>
  <c r="N8" i="15"/>
  <c r="AY278" i="15"/>
  <c r="C9" i="16"/>
  <c r="AM8" i="16"/>
  <c r="AO8" i="16"/>
  <c r="AY160" i="9"/>
  <c r="AY143" i="9"/>
  <c r="AY158" i="9"/>
  <c r="AU10" i="9"/>
  <c r="AN8" i="9"/>
  <c r="H8" i="9"/>
  <c r="AQ9" i="9"/>
  <c r="AL9" i="9"/>
  <c r="P8" i="9"/>
  <c r="AT10" i="9"/>
  <c r="AE48" i="9"/>
  <c r="AY42" i="9"/>
  <c r="C11" i="9"/>
  <c r="BI11" i="9"/>
  <c r="BF83" i="9"/>
  <c r="AY76" i="9"/>
  <c r="AY107" i="9"/>
  <c r="BF185" i="9"/>
  <c r="AY170" i="9"/>
  <c r="AY174" i="9"/>
  <c r="AY178" i="9"/>
  <c r="AY182" i="9"/>
  <c r="V324" i="9"/>
  <c r="M394" i="9"/>
  <c r="AY405" i="9"/>
  <c r="AY406" i="9"/>
  <c r="AY416" i="9"/>
  <c r="AY109" i="10"/>
  <c r="AY134" i="10"/>
  <c r="V187" i="10"/>
  <c r="AY226" i="10"/>
  <c r="AY383" i="10"/>
  <c r="R9" i="11"/>
  <c r="V49" i="11"/>
  <c r="AX76" i="11"/>
  <c r="AY76" i="11" s="1"/>
  <c r="AY105" i="11"/>
  <c r="N8" i="9"/>
  <c r="E9" i="9"/>
  <c r="N10" i="9"/>
  <c r="V150" i="9"/>
  <c r="M185" i="9"/>
  <c r="AE325" i="9"/>
  <c r="W8" i="9"/>
  <c r="AG10" i="9"/>
  <c r="AO10" i="9"/>
  <c r="BB8" i="9"/>
  <c r="BK11" i="9"/>
  <c r="I8" i="9"/>
  <c r="R8" i="9"/>
  <c r="AA10" i="9"/>
  <c r="AJ10" i="9"/>
  <c r="AT12" i="9"/>
  <c r="BE9" i="9"/>
  <c r="C12" i="9"/>
  <c r="L10" i="9"/>
  <c r="U9" i="9"/>
  <c r="AD9" i="9"/>
  <c r="AM9" i="9"/>
  <c r="AZ10" i="9"/>
  <c r="BI9" i="9"/>
  <c r="AY74" i="9"/>
  <c r="AH9" i="9"/>
  <c r="AP9" i="9"/>
  <c r="BC9" i="9"/>
  <c r="BL11" i="9"/>
  <c r="AB10" i="9"/>
  <c r="BF119" i="9"/>
  <c r="AY95" i="9"/>
  <c r="AW220" i="9"/>
  <c r="AY286" i="9"/>
  <c r="AY316" i="9"/>
  <c r="AE392" i="9"/>
  <c r="AY413" i="9"/>
  <c r="AY132" i="10"/>
  <c r="AY157" i="10"/>
  <c r="BF291" i="10"/>
  <c r="AA9" i="11"/>
  <c r="AY43" i="11"/>
  <c r="N9" i="11"/>
  <c r="N8" i="11"/>
  <c r="W8" i="11"/>
  <c r="AF8" i="9"/>
  <c r="T8" i="9"/>
  <c r="BB10" i="9"/>
  <c r="AR49" i="9"/>
  <c r="G10" i="9"/>
  <c r="P9" i="9"/>
  <c r="Y9" i="9"/>
  <c r="AH10" i="9"/>
  <c r="J8" i="9"/>
  <c r="S10" i="9"/>
  <c r="AB8" i="9"/>
  <c r="AY66" i="9"/>
  <c r="AY102" i="9"/>
  <c r="AY103" i="9"/>
  <c r="AY140" i="9"/>
  <c r="AY246" i="9"/>
  <c r="AY283" i="9"/>
  <c r="D428" i="9"/>
  <c r="AY401" i="9"/>
  <c r="AY69" i="10"/>
  <c r="M360" i="10"/>
  <c r="AW49" i="11"/>
  <c r="BJ10" i="11"/>
  <c r="D359" i="9"/>
  <c r="AE428" i="9"/>
  <c r="M255" i="10"/>
  <c r="I10" i="9"/>
  <c r="R9" i="9"/>
  <c r="AA9" i="9"/>
  <c r="D219" i="9"/>
  <c r="AY274" i="9"/>
  <c r="AY275" i="9"/>
  <c r="AY409" i="9"/>
  <c r="AY420" i="9"/>
  <c r="AY76" i="10"/>
  <c r="AQ9" i="11"/>
  <c r="AQ10" i="11"/>
  <c r="BM10" i="11"/>
  <c r="BM12" i="11"/>
  <c r="BB8" i="11"/>
  <c r="BK9" i="11"/>
  <c r="BK8" i="11"/>
  <c r="V221" i="11"/>
  <c r="AK10" i="9"/>
  <c r="BG11" i="9"/>
  <c r="E8" i="9"/>
  <c r="BJ8" i="9"/>
  <c r="Q9" i="9"/>
  <c r="AI9" i="9"/>
  <c r="BD8" i="9"/>
  <c r="AV10" i="9"/>
  <c r="F10" i="9"/>
  <c r="X10" i="9"/>
  <c r="M219" i="9"/>
  <c r="AY269" i="9"/>
  <c r="AY270" i="9"/>
  <c r="AW151" i="9"/>
  <c r="BA8" i="9"/>
  <c r="Z8" i="9"/>
  <c r="BM11" i="9"/>
  <c r="BH12" i="9"/>
  <c r="D49" i="9"/>
  <c r="K9" i="9"/>
  <c r="T9" i="9"/>
  <c r="AC9" i="9"/>
  <c r="AL10" i="9"/>
  <c r="BH10" i="9"/>
  <c r="F8" i="9"/>
  <c r="O8" i="9"/>
  <c r="X8" i="9"/>
  <c r="AX154" i="9"/>
  <c r="AY154" i="9" s="1"/>
  <c r="V219" i="9"/>
  <c r="AY417" i="9"/>
  <c r="AY91" i="10"/>
  <c r="AY100" i="10"/>
  <c r="AO12" i="11"/>
  <c r="BK12" i="11"/>
  <c r="AJ10" i="11"/>
  <c r="BE12" i="11"/>
  <c r="AY136" i="11"/>
  <c r="AY157" i="11"/>
  <c r="AE187" i="11"/>
  <c r="AY239" i="11"/>
  <c r="AY258" i="11"/>
  <c r="AY268" i="11"/>
  <c r="AY282" i="11"/>
  <c r="AY284" i="11"/>
  <c r="AE323" i="11"/>
  <c r="AY294" i="11"/>
  <c r="V358" i="11"/>
  <c r="AY389" i="11"/>
  <c r="N8" i="12"/>
  <c r="W8" i="12"/>
  <c r="AF8" i="12"/>
  <c r="BJ8" i="12"/>
  <c r="BJ9" i="12"/>
  <c r="L10" i="12"/>
  <c r="U10" i="12"/>
  <c r="AD10" i="12"/>
  <c r="BI11" i="12"/>
  <c r="M50" i="12"/>
  <c r="BL11" i="12"/>
  <c r="AY184" i="12"/>
  <c r="V220" i="12"/>
  <c r="V254" i="12"/>
  <c r="AY352" i="12"/>
  <c r="BJ11" i="13"/>
  <c r="I10" i="13"/>
  <c r="R8" i="13"/>
  <c r="AA8" i="13"/>
  <c r="AY68" i="13"/>
  <c r="AY98" i="13"/>
  <c r="BI12" i="14"/>
  <c r="BI11" i="14"/>
  <c r="BL11" i="14"/>
  <c r="BD9" i="15"/>
  <c r="Q8" i="15"/>
  <c r="Z9" i="15"/>
  <c r="AI10" i="15"/>
  <c r="BD10" i="15"/>
  <c r="BM8" i="15"/>
  <c r="T9" i="15"/>
  <c r="AC9" i="15"/>
  <c r="AC10" i="15"/>
  <c r="AY376" i="11"/>
  <c r="F10" i="12"/>
  <c r="AY232" i="12"/>
  <c r="AY248" i="12"/>
  <c r="AY307" i="12"/>
  <c r="AY274" i="13"/>
  <c r="BI9" i="14"/>
  <c r="N10" i="14"/>
  <c r="W10" i="14"/>
  <c r="BA10" i="14"/>
  <c r="BJ10" i="14"/>
  <c r="BJ8" i="14"/>
  <c r="BJ12" i="14"/>
  <c r="BM11" i="14"/>
  <c r="BM9" i="14"/>
  <c r="AC8" i="14"/>
  <c r="AV8" i="14"/>
  <c r="BH8" i="14"/>
  <c r="AV9" i="11"/>
  <c r="AY56" i="11"/>
  <c r="AY168" i="11"/>
  <c r="AY246" i="11"/>
  <c r="AY270" i="11"/>
  <c r="AY286" i="11"/>
  <c r="AX296" i="11"/>
  <c r="AY296" i="11" s="1"/>
  <c r="AY308" i="11"/>
  <c r="P8" i="12"/>
  <c r="Y8" i="12"/>
  <c r="AH8" i="12"/>
  <c r="BL8" i="12"/>
  <c r="P9" i="12"/>
  <c r="Y9" i="12"/>
  <c r="AH9" i="12"/>
  <c r="AY29" i="12"/>
  <c r="BK12" i="12"/>
  <c r="AJ10" i="12"/>
  <c r="AR221" i="12"/>
  <c r="BF289" i="12"/>
  <c r="BE12" i="13"/>
  <c r="M323" i="13"/>
  <c r="AW220" i="15"/>
  <c r="O9" i="11"/>
  <c r="X9" i="11"/>
  <c r="AG10" i="11"/>
  <c r="AO9" i="11"/>
  <c r="BB9" i="11"/>
  <c r="BK11" i="11"/>
  <c r="R10" i="11"/>
  <c r="AA10" i="11"/>
  <c r="AY64" i="11"/>
  <c r="AY133" i="11"/>
  <c r="AY143" i="11"/>
  <c r="AH9" i="11"/>
  <c r="AP9" i="11"/>
  <c r="BL10" i="11"/>
  <c r="AY166" i="11"/>
  <c r="AY167" i="11"/>
  <c r="AR220" i="11"/>
  <c r="AY264" i="11"/>
  <c r="AW358" i="11"/>
  <c r="AY384" i="11"/>
  <c r="AY385" i="11"/>
  <c r="M429" i="11"/>
  <c r="V429" i="11"/>
  <c r="Q8" i="12"/>
  <c r="Z8" i="12"/>
  <c r="AI8" i="12"/>
  <c r="AZ8" i="12"/>
  <c r="BM8" i="12"/>
  <c r="Q9" i="12"/>
  <c r="Z9" i="12"/>
  <c r="BM9" i="12"/>
  <c r="BI12" i="12"/>
  <c r="AP9" i="12"/>
  <c r="BC9" i="12"/>
  <c r="BG10" i="12"/>
  <c r="AY244" i="12"/>
  <c r="AY367" i="12"/>
  <c r="BF430" i="12"/>
  <c r="W10" i="13"/>
  <c r="L9" i="13"/>
  <c r="G8" i="14"/>
  <c r="G10" i="14"/>
  <c r="P10" i="14"/>
  <c r="Y8" i="14"/>
  <c r="AH8" i="14"/>
  <c r="AH10" i="14"/>
  <c r="AP10" i="14"/>
  <c r="BC10" i="14"/>
  <c r="BL8" i="14"/>
  <c r="BL12" i="14"/>
  <c r="AU9" i="14"/>
  <c r="AE49" i="11"/>
  <c r="AF10" i="11"/>
  <c r="AN10" i="11"/>
  <c r="BA10" i="11"/>
  <c r="BJ9" i="11"/>
  <c r="AY72" i="11"/>
  <c r="D152" i="11"/>
  <c r="AY164" i="11"/>
  <c r="AW255" i="11"/>
  <c r="AY274" i="11"/>
  <c r="AY276" i="11"/>
  <c r="AY305" i="11"/>
  <c r="AY340" i="11"/>
  <c r="AY356" i="11"/>
  <c r="AY373" i="11"/>
  <c r="I8" i="12"/>
  <c r="R8" i="12"/>
  <c r="AA8" i="12"/>
  <c r="AJ8" i="12"/>
  <c r="BI10" i="12"/>
  <c r="AQ10" i="12"/>
  <c r="AY135" i="12"/>
  <c r="BF256" i="12"/>
  <c r="D291" i="12"/>
  <c r="BE8" i="13"/>
  <c r="AJ9" i="13"/>
  <c r="AP8" i="14"/>
  <c r="Y10" i="14"/>
  <c r="BI12" i="15"/>
  <c r="AY212" i="11"/>
  <c r="AW393" i="11"/>
  <c r="AT9" i="12"/>
  <c r="G10" i="12"/>
  <c r="E8" i="12"/>
  <c r="M289" i="12"/>
  <c r="AY346" i="12"/>
  <c r="AY383" i="12"/>
  <c r="BK8" i="13"/>
  <c r="BF292" i="14"/>
  <c r="AP10" i="11"/>
  <c r="BC10" i="11"/>
  <c r="BL12" i="11"/>
  <c r="AY178" i="11"/>
  <c r="D358" i="11"/>
  <c r="K8" i="12"/>
  <c r="T8" i="12"/>
  <c r="AC8" i="12"/>
  <c r="AL8" i="12"/>
  <c r="K9" i="12"/>
  <c r="T9" i="12"/>
  <c r="AC9" i="12"/>
  <c r="AM10" i="12"/>
  <c r="AF10" i="12"/>
  <c r="BJ10" i="12"/>
  <c r="BM12" i="12"/>
  <c r="AY176" i="12"/>
  <c r="D221" i="12"/>
  <c r="AY314" i="12"/>
  <c r="AY332" i="12"/>
  <c r="AY356" i="12"/>
  <c r="V392" i="12"/>
  <c r="BJ8" i="13"/>
  <c r="O8" i="15"/>
  <c r="X10" i="15"/>
  <c r="BK11" i="15"/>
  <c r="J10" i="11"/>
  <c r="S9" i="11"/>
  <c r="AB9" i="11"/>
  <c r="AK10" i="11"/>
  <c r="AU10" i="11"/>
  <c r="W10" i="11"/>
  <c r="E8" i="11"/>
  <c r="AN8" i="11"/>
  <c r="AY100" i="11"/>
  <c r="AY140" i="11"/>
  <c r="AL9" i="11"/>
  <c r="AV10" i="11"/>
  <c r="BH9" i="11"/>
  <c r="AY159" i="11"/>
  <c r="D220" i="11"/>
  <c r="AY204" i="11"/>
  <c r="AY232" i="11"/>
  <c r="AY252" i="11"/>
  <c r="AY260" i="11"/>
  <c r="AX278" i="11"/>
  <c r="AY278" i="11" s="1"/>
  <c r="AY368" i="11"/>
  <c r="AY369" i="11"/>
  <c r="AW427" i="11"/>
  <c r="L8" i="12"/>
  <c r="U8" i="12"/>
  <c r="AD8" i="12"/>
  <c r="AM8" i="12"/>
  <c r="BI8" i="12"/>
  <c r="BE11" i="12"/>
  <c r="AV10" i="12"/>
  <c r="BH10" i="12"/>
  <c r="AO11" i="12"/>
  <c r="BB10" i="12"/>
  <c r="AY131" i="12"/>
  <c r="M219" i="12"/>
  <c r="AY236" i="12"/>
  <c r="AY252" i="12"/>
  <c r="AE290" i="12"/>
  <c r="H10" i="12"/>
  <c r="AE48" i="13"/>
  <c r="P8" i="15"/>
  <c r="P9" i="15"/>
  <c r="P10" i="15"/>
  <c r="Y10" i="15"/>
  <c r="Y8" i="15"/>
  <c r="AH9" i="15"/>
  <c r="J9" i="15"/>
  <c r="S10" i="15"/>
  <c r="AK10" i="15"/>
  <c r="AK8" i="15"/>
  <c r="AU10" i="15"/>
  <c r="AU8" i="15"/>
  <c r="BG12" i="15"/>
  <c r="N9" i="15"/>
  <c r="N10" i="15"/>
  <c r="AF9" i="15"/>
  <c r="BA9" i="15"/>
  <c r="BA8" i="15"/>
  <c r="BA10" i="15"/>
  <c r="BJ10" i="15"/>
  <c r="BJ12" i="15"/>
  <c r="BJ9" i="15"/>
  <c r="AY122" i="14"/>
  <c r="AY211" i="14"/>
  <c r="L8" i="15"/>
  <c r="BI11" i="15"/>
  <c r="BB10" i="15"/>
  <c r="R8" i="15"/>
  <c r="AA10" i="15"/>
  <c r="AY155" i="15"/>
  <c r="AY173" i="15"/>
  <c r="AY183" i="15"/>
  <c r="AQ10" i="15"/>
  <c r="AY238" i="15"/>
  <c r="AY274" i="15"/>
  <c r="AY284" i="15"/>
  <c r="Q9" i="16"/>
  <c r="BK10" i="16"/>
  <c r="AY381" i="17"/>
  <c r="BJ12" i="17"/>
  <c r="AY249" i="13"/>
  <c r="AY272" i="13"/>
  <c r="D393" i="13"/>
  <c r="F10" i="14"/>
  <c r="O10" i="14"/>
  <c r="X10" i="14"/>
  <c r="AG10" i="14"/>
  <c r="AO11" i="14"/>
  <c r="BK10" i="14"/>
  <c r="C11" i="14"/>
  <c r="L9" i="14"/>
  <c r="AD9" i="14"/>
  <c r="AZ9" i="14"/>
  <c r="AY86" i="14"/>
  <c r="AY155" i="14"/>
  <c r="AY183" i="14"/>
  <c r="AJ8" i="15"/>
  <c r="BM12" i="15"/>
  <c r="X8" i="15"/>
  <c r="AT8" i="15"/>
  <c r="AY170" i="15"/>
  <c r="BF222" i="15"/>
  <c r="AY236" i="15"/>
  <c r="AY260" i="15"/>
  <c r="V428" i="15"/>
  <c r="AY409" i="15"/>
  <c r="AL10" i="16"/>
  <c r="F10" i="16"/>
  <c r="X10" i="16"/>
  <c r="BK12" i="16"/>
  <c r="AY67" i="16"/>
  <c r="AW185" i="16"/>
  <c r="I9" i="17"/>
  <c r="BK12" i="17"/>
  <c r="I8" i="15"/>
  <c r="AE427" i="15"/>
  <c r="BL11" i="16"/>
  <c r="BF291" i="16"/>
  <c r="N9" i="17"/>
  <c r="BL10" i="17"/>
  <c r="M49" i="17"/>
  <c r="AD8" i="17"/>
  <c r="AM8" i="17"/>
  <c r="BI10" i="17"/>
  <c r="G10" i="17"/>
  <c r="P8" i="17"/>
  <c r="Y8" i="17"/>
  <c r="AH9" i="17"/>
  <c r="AP10" i="17"/>
  <c r="BC10" i="17"/>
  <c r="AY123" i="13"/>
  <c r="AY270" i="13"/>
  <c r="AY318" i="13"/>
  <c r="D358" i="13"/>
  <c r="AG9" i="14"/>
  <c r="BM12" i="14"/>
  <c r="T8" i="15"/>
  <c r="AW48" i="15"/>
  <c r="AI8" i="15"/>
  <c r="AY159" i="15"/>
  <c r="AY233" i="15"/>
  <c r="AR291" i="15"/>
  <c r="AY268" i="15"/>
  <c r="E8" i="15"/>
  <c r="AY297" i="15"/>
  <c r="D392" i="15"/>
  <c r="F8" i="16"/>
  <c r="BJ10" i="16"/>
  <c r="J10" i="16"/>
  <c r="R10" i="17"/>
  <c r="E10" i="17"/>
  <c r="N8" i="17"/>
  <c r="AF9" i="17"/>
  <c r="AN10" i="17"/>
  <c r="AY67" i="17"/>
  <c r="AY75" i="17"/>
  <c r="AY177" i="17"/>
  <c r="O10" i="15"/>
  <c r="AY295" i="15"/>
  <c r="I8" i="16"/>
  <c r="R9" i="16"/>
  <c r="AA8" i="16"/>
  <c r="AJ9" i="16"/>
  <c r="C12" i="16"/>
  <c r="L10" i="16"/>
  <c r="U8" i="16"/>
  <c r="AD8" i="16"/>
  <c r="AM10" i="16"/>
  <c r="BI9" i="16"/>
  <c r="AH9" i="16"/>
  <c r="BL10" i="16"/>
  <c r="Y9" i="17"/>
  <c r="AR394" i="13"/>
  <c r="J10" i="14"/>
  <c r="S10" i="14"/>
  <c r="AB10" i="14"/>
  <c r="AK10" i="14"/>
  <c r="AU10" i="14"/>
  <c r="BG10" i="14"/>
  <c r="BJ11" i="14"/>
  <c r="AY167" i="14"/>
  <c r="AY239" i="14"/>
  <c r="BB8" i="15"/>
  <c r="U10" i="15"/>
  <c r="AD10" i="15"/>
  <c r="BI9" i="15"/>
  <c r="S8" i="15"/>
  <c r="BF84" i="15"/>
  <c r="AY276" i="15"/>
  <c r="BJ8" i="16"/>
  <c r="BL9" i="16"/>
  <c r="BK11" i="16"/>
  <c r="J8" i="16"/>
  <c r="AK8" i="16"/>
  <c r="BG8" i="16"/>
  <c r="AD10" i="17"/>
  <c r="BI12" i="17"/>
  <c r="AY175" i="17"/>
  <c r="AY183" i="17"/>
  <c r="AY196" i="17"/>
  <c r="AY286" i="17"/>
  <c r="AY309" i="17"/>
  <c r="AY373" i="17"/>
  <c r="BG9" i="14"/>
  <c r="K10" i="14"/>
  <c r="T10" i="14"/>
  <c r="AC10" i="14"/>
  <c r="AL10" i="14"/>
  <c r="AV10" i="14"/>
  <c r="AY59" i="14"/>
  <c r="AR394" i="14"/>
  <c r="BD8" i="15"/>
  <c r="D48" i="15"/>
  <c r="AF8" i="15"/>
  <c r="AY57" i="15"/>
  <c r="AY286" i="15"/>
  <c r="AE392" i="15"/>
  <c r="AY371" i="15"/>
  <c r="AY387" i="15"/>
  <c r="AY403" i="15"/>
  <c r="Z8" i="16"/>
  <c r="H10" i="16"/>
  <c r="BM11" i="16"/>
  <c r="AM9" i="17"/>
  <c r="H10" i="17"/>
  <c r="Q9" i="17"/>
  <c r="AI8" i="17"/>
  <c r="BD9" i="17"/>
  <c r="BM11" i="17"/>
  <c r="AC10" i="17"/>
  <c r="F10" i="17"/>
  <c r="O10" i="17"/>
  <c r="X8" i="17"/>
  <c r="AG8" i="17"/>
  <c r="AO12" i="17"/>
  <c r="BB9" i="17"/>
  <c r="AY109" i="17"/>
  <c r="AY208" i="16"/>
  <c r="AY303" i="16"/>
  <c r="AY328" i="16"/>
  <c r="AY330" i="16"/>
  <c r="AU8" i="16"/>
  <c r="AT9" i="16"/>
  <c r="BA8" i="16"/>
  <c r="BE8" i="16"/>
  <c r="AZ9" i="16"/>
  <c r="BD10" i="16"/>
  <c r="AV9" i="16"/>
  <c r="BC9" i="16"/>
  <c r="BH10" i="16"/>
  <c r="AY63" i="16"/>
  <c r="AY350" i="16"/>
  <c r="BF186" i="16"/>
  <c r="AY156" i="16"/>
  <c r="AY385" i="16"/>
  <c r="AQ8" i="16"/>
  <c r="I9" i="16"/>
  <c r="G9" i="16"/>
  <c r="C8" i="16"/>
  <c r="Q8" i="16"/>
  <c r="W8" i="16"/>
  <c r="AJ8" i="16"/>
  <c r="AZ8" i="16"/>
  <c r="BL8" i="16"/>
  <c r="L9" i="16"/>
  <c r="U9" i="16"/>
  <c r="AA9" i="16"/>
  <c r="AI9" i="16"/>
  <c r="AN9" i="16"/>
  <c r="BD9" i="16"/>
  <c r="BJ9" i="16"/>
  <c r="C10" i="16"/>
  <c r="K10" i="16"/>
  <c r="U10" i="16"/>
  <c r="AD10" i="16"/>
  <c r="AQ10" i="16"/>
  <c r="BJ12" i="16"/>
  <c r="G8" i="16"/>
  <c r="K8" i="16"/>
  <c r="P8" i="16"/>
  <c r="T8" i="16"/>
  <c r="Y8" i="16"/>
  <c r="AC8" i="16"/>
  <c r="AH8" i="16"/>
  <c r="AL8" i="16"/>
  <c r="AP8" i="16"/>
  <c r="AV8" i="16"/>
  <c r="BC8" i="16"/>
  <c r="BH12" i="16"/>
  <c r="AW150" i="16"/>
  <c r="AE185" i="16"/>
  <c r="M290" i="16"/>
  <c r="AE358" i="16"/>
  <c r="E8" i="16"/>
  <c r="R8" i="16"/>
  <c r="X8" i="16"/>
  <c r="BI8" i="16"/>
  <c r="BM8" i="16"/>
  <c r="H9" i="16"/>
  <c r="P9" i="16"/>
  <c r="AC9" i="16"/>
  <c r="AP9" i="16"/>
  <c r="BE9" i="16"/>
  <c r="BK9" i="16"/>
  <c r="AI10" i="16"/>
  <c r="AV10" i="16"/>
  <c r="BI10" i="16"/>
  <c r="BM10" i="16"/>
  <c r="AY162" i="16"/>
  <c r="AY168" i="16"/>
  <c r="AY170" i="16"/>
  <c r="AY174" i="16"/>
  <c r="AY182" i="16"/>
  <c r="AY227" i="16"/>
  <c r="AY229" i="16"/>
  <c r="AY231" i="16"/>
  <c r="AY235" i="16"/>
  <c r="AY239" i="16"/>
  <c r="AY261" i="16"/>
  <c r="AY265" i="16"/>
  <c r="AY269" i="16"/>
  <c r="AY273" i="16"/>
  <c r="AY277" i="16"/>
  <c r="AY281" i="16"/>
  <c r="AR360" i="16"/>
  <c r="AY329" i="16"/>
  <c r="M428" i="16"/>
  <c r="AY346" i="16"/>
  <c r="AX367" i="16"/>
  <c r="AY367" i="16" s="1"/>
  <c r="BK8" i="16"/>
  <c r="AM9" i="16"/>
  <c r="BM9" i="16"/>
  <c r="F9" i="16"/>
  <c r="J9" i="16"/>
  <c r="O9" i="16"/>
  <c r="S9" i="16"/>
  <c r="X9" i="16"/>
  <c r="E10" i="16"/>
  <c r="I10" i="16"/>
  <c r="N10" i="16"/>
  <c r="R10" i="16"/>
  <c r="W10" i="16"/>
  <c r="AA10" i="16"/>
  <c r="AF10" i="16"/>
  <c r="AJ10" i="16"/>
  <c r="AN10" i="16"/>
  <c r="AT10" i="16"/>
  <c r="BA10" i="16"/>
  <c r="BE11" i="16"/>
  <c r="C11" i="16"/>
  <c r="AR81" i="16"/>
  <c r="AY131" i="16"/>
  <c r="AY147" i="16"/>
  <c r="BF221" i="16"/>
  <c r="AY198" i="16"/>
  <c r="AY247" i="16"/>
  <c r="AY331" i="16"/>
  <c r="BF393" i="16"/>
  <c r="O10" i="16"/>
  <c r="T10" i="16"/>
  <c r="AB9" i="16"/>
  <c r="AB10" i="16"/>
  <c r="AG9" i="16"/>
  <c r="AG10" i="16"/>
  <c r="AK9" i="16"/>
  <c r="AK10" i="16"/>
  <c r="AO12" i="16"/>
  <c r="AO9" i="16"/>
  <c r="AO11" i="16"/>
  <c r="AO10" i="16"/>
  <c r="AU9" i="16"/>
  <c r="AU10" i="16"/>
  <c r="BB9" i="16"/>
  <c r="BB10" i="16"/>
  <c r="BG11" i="16"/>
  <c r="BG9" i="16"/>
  <c r="BG10" i="16"/>
  <c r="BE10" i="16"/>
  <c r="BE12" i="16"/>
  <c r="BH8" i="16"/>
  <c r="BH11" i="16"/>
  <c r="O8" i="16"/>
  <c r="AG8" i="16"/>
  <c r="BB8" i="16"/>
  <c r="N9" i="16"/>
  <c r="T9" i="16"/>
  <c r="AF9" i="16"/>
  <c r="G10" i="16"/>
  <c r="S10" i="16"/>
  <c r="Y10" i="16"/>
  <c r="AH10" i="16"/>
  <c r="AP10" i="16"/>
  <c r="BC10" i="16"/>
  <c r="AT11" i="16"/>
  <c r="BG12" i="16"/>
  <c r="AY57" i="16"/>
  <c r="AY73" i="16"/>
  <c r="AT12" i="16"/>
  <c r="BI12" i="16"/>
  <c r="AE82" i="16"/>
  <c r="BF84" i="16"/>
  <c r="AY125" i="16"/>
  <c r="AY141" i="16"/>
  <c r="M254" i="16"/>
  <c r="AY166" i="16"/>
  <c r="AY251" i="16"/>
  <c r="AY295" i="16"/>
  <c r="AY139" i="16"/>
  <c r="AY149" i="16"/>
  <c r="V81" i="16"/>
  <c r="AY158" i="16"/>
  <c r="AY225" i="16"/>
  <c r="AY334" i="16"/>
  <c r="AY343" i="16"/>
  <c r="AY345" i="16"/>
  <c r="AY366" i="16"/>
  <c r="AY369" i="16"/>
  <c r="AY383" i="16"/>
  <c r="W8" i="17"/>
  <c r="W9" i="17"/>
  <c r="AH8" i="17"/>
  <c r="AP8" i="17"/>
  <c r="AV10" i="17"/>
  <c r="BC8" i="17"/>
  <c r="F8" i="17"/>
  <c r="F9" i="17"/>
  <c r="O9" i="17"/>
  <c r="AD9" i="17"/>
  <c r="AP9" i="17"/>
  <c r="W10" i="17"/>
  <c r="AM10" i="17"/>
  <c r="G8" i="17"/>
  <c r="G9" i="17"/>
  <c r="BC9" i="17"/>
  <c r="AY60" i="17"/>
  <c r="AE48" i="17"/>
  <c r="BF48" i="17"/>
  <c r="BE12" i="17"/>
  <c r="AY86" i="17"/>
  <c r="AY111" i="17"/>
  <c r="AY126" i="17"/>
  <c r="AY145" i="17"/>
  <c r="V187" i="17"/>
  <c r="AY165" i="17"/>
  <c r="AY226" i="17"/>
  <c r="AY234" i="17"/>
  <c r="AY238" i="17"/>
  <c r="AY242" i="17"/>
  <c r="AY246" i="17"/>
  <c r="AY250" i="17"/>
  <c r="AY274" i="17"/>
  <c r="AY282" i="17"/>
  <c r="BF323" i="17"/>
  <c r="AY296" i="17"/>
  <c r="AY304" i="17"/>
  <c r="AY317" i="17"/>
  <c r="D358" i="17"/>
  <c r="BF393" i="17"/>
  <c r="AY371" i="17"/>
  <c r="AY385" i="17"/>
  <c r="AY387" i="17"/>
  <c r="O8" i="17"/>
  <c r="AG10" i="17"/>
  <c r="AY57" i="17"/>
  <c r="AY77" i="17"/>
  <c r="AY108" i="17"/>
  <c r="AY110" i="17"/>
  <c r="AY121" i="17"/>
  <c r="AY144" i="17"/>
  <c r="AY204" i="17"/>
  <c r="AY284" i="17"/>
  <c r="AY365" i="17"/>
  <c r="AY375" i="17"/>
  <c r="V429" i="17"/>
  <c r="AY423" i="17"/>
  <c r="AY94" i="17"/>
  <c r="AY123" i="17"/>
  <c r="AY128" i="17"/>
  <c r="AY133" i="17"/>
  <c r="AY134" i="17"/>
  <c r="AR185" i="17"/>
  <c r="AY158" i="17"/>
  <c r="AY170" i="17"/>
  <c r="AY232" i="17"/>
  <c r="AY236" i="17"/>
  <c r="AY240" i="17"/>
  <c r="AY244" i="17"/>
  <c r="AY248" i="17"/>
  <c r="AY252" i="17"/>
  <c r="AY294" i="17"/>
  <c r="AY298" i="17"/>
  <c r="AY302" i="17"/>
  <c r="AY157" i="17"/>
  <c r="AY383" i="17"/>
  <c r="AN9" i="12"/>
  <c r="AY143" i="12"/>
  <c r="AY226" i="12"/>
  <c r="AY224" i="12"/>
  <c r="AY228" i="12"/>
  <c r="AY85" i="12"/>
  <c r="AY93" i="12"/>
  <c r="AY158" i="12"/>
  <c r="AY160" i="12"/>
  <c r="AY301" i="12"/>
  <c r="AY334" i="12"/>
  <c r="AY336" i="12"/>
  <c r="AP8" i="12"/>
  <c r="AV8" i="12"/>
  <c r="BC8" i="12"/>
  <c r="BH8" i="12"/>
  <c r="AV9" i="12"/>
  <c r="BH9" i="12"/>
  <c r="BH11" i="12"/>
  <c r="BH12" i="12"/>
  <c r="AY19" i="12"/>
  <c r="AY25" i="12"/>
  <c r="AY41" i="12"/>
  <c r="AY162" i="12"/>
  <c r="AS189" i="12"/>
  <c r="AS220" i="12" s="1"/>
  <c r="AR290" i="12"/>
  <c r="AY299" i="12"/>
  <c r="AY35" i="12"/>
  <c r="AY72" i="12"/>
  <c r="AY102" i="12"/>
  <c r="AY145" i="12"/>
  <c r="AY170" i="12"/>
  <c r="AX180" i="12"/>
  <c r="AY180" i="12" s="1"/>
  <c r="AY304" i="12"/>
  <c r="AN8" i="12"/>
  <c r="AT8" i="12"/>
  <c r="BA8" i="12"/>
  <c r="BE8" i="12"/>
  <c r="AY21" i="12"/>
  <c r="AO10" i="12"/>
  <c r="AN10" i="12"/>
  <c r="AT10" i="12"/>
  <c r="BA10" i="12"/>
  <c r="AY64" i="12"/>
  <c r="BF220" i="12"/>
  <c r="AR291" i="12"/>
  <c r="AY317" i="12"/>
  <c r="AX321" i="12"/>
  <c r="AY321" i="12" s="1"/>
  <c r="AY340" i="12"/>
  <c r="AY354" i="12"/>
  <c r="X8" i="13"/>
  <c r="AB9" i="13"/>
  <c r="I9" i="13"/>
  <c r="AF9" i="13"/>
  <c r="AJ8" i="13"/>
  <c r="BA8" i="13"/>
  <c r="M83" i="13"/>
  <c r="AE116" i="13"/>
  <c r="M151" i="13"/>
  <c r="AY240" i="13"/>
  <c r="AY241" i="13"/>
  <c r="AY284" i="13"/>
  <c r="AY288" i="13"/>
  <c r="AY316" i="13"/>
  <c r="M358" i="13"/>
  <c r="AY399" i="13"/>
  <c r="AY415" i="13"/>
  <c r="AY32" i="13"/>
  <c r="AI9" i="13"/>
  <c r="AQ9" i="13"/>
  <c r="AZ8" i="13"/>
  <c r="K9" i="13"/>
  <c r="P8" i="13"/>
  <c r="BF82" i="13"/>
  <c r="S8" i="13"/>
  <c r="AY100" i="13"/>
  <c r="AY102" i="13"/>
  <c r="AY113" i="13"/>
  <c r="M255" i="13"/>
  <c r="AY320" i="13"/>
  <c r="AY322" i="13"/>
  <c r="AY20" i="13"/>
  <c r="AY36" i="13"/>
  <c r="AY232" i="13"/>
  <c r="AY248" i="13"/>
  <c r="M291" i="13"/>
  <c r="AE289" i="13"/>
  <c r="AG10" i="13"/>
  <c r="AK9" i="13"/>
  <c r="BG9" i="13"/>
  <c r="AY53" i="13"/>
  <c r="U8" i="13"/>
  <c r="BC10" i="13"/>
  <c r="AY105" i="13"/>
  <c r="AY131" i="13"/>
  <c r="AY147" i="13"/>
  <c r="AE185" i="13"/>
  <c r="V221" i="13"/>
  <c r="BF222" i="13"/>
  <c r="V255" i="13"/>
  <c r="BF290" i="13"/>
  <c r="M429" i="13"/>
  <c r="V428" i="13"/>
  <c r="AY411" i="13"/>
  <c r="BB10" i="14"/>
  <c r="BB9" i="14"/>
  <c r="E9" i="14"/>
  <c r="E8" i="14"/>
  <c r="I9" i="14"/>
  <c r="I10" i="14"/>
  <c r="N9" i="14"/>
  <c r="N8" i="14"/>
  <c r="R9" i="14"/>
  <c r="R10" i="14"/>
  <c r="W9" i="14"/>
  <c r="W8" i="14"/>
  <c r="AA9" i="14"/>
  <c r="AA10" i="14"/>
  <c r="AF9" i="14"/>
  <c r="AF8" i="14"/>
  <c r="AJ9" i="14"/>
  <c r="AJ10" i="14"/>
  <c r="AN9" i="14"/>
  <c r="AN8" i="14"/>
  <c r="AT12" i="14"/>
  <c r="AT11" i="14"/>
  <c r="AT10" i="14"/>
  <c r="BA9" i="14"/>
  <c r="BA8" i="14"/>
  <c r="BE11" i="14"/>
  <c r="BE10" i="14"/>
  <c r="I8" i="14"/>
  <c r="AT8" i="14"/>
  <c r="F9" i="14"/>
  <c r="S9" i="14"/>
  <c r="AO9" i="14"/>
  <c r="BH10" i="14"/>
  <c r="BH12" i="14"/>
  <c r="AY72" i="14"/>
  <c r="AY110" i="14"/>
  <c r="AY128" i="14"/>
  <c r="J9" i="14"/>
  <c r="AO12" i="14"/>
  <c r="BF150" i="14"/>
  <c r="AY175" i="14"/>
  <c r="BF255" i="14"/>
  <c r="AA8" i="14"/>
  <c r="X9" i="14"/>
  <c r="AK9" i="14"/>
  <c r="BE12" i="14"/>
  <c r="AY17" i="14"/>
  <c r="AY74" i="14"/>
  <c r="D290" i="14"/>
  <c r="AY133" i="14"/>
  <c r="V221" i="14"/>
  <c r="AY209" i="14"/>
  <c r="AY217" i="14"/>
  <c r="AY229" i="14"/>
  <c r="AS362" i="14"/>
  <c r="M429" i="14"/>
  <c r="AW427" i="14"/>
  <c r="V428" i="14"/>
  <c r="C8" i="14"/>
  <c r="H8" i="14"/>
  <c r="L8" i="14"/>
  <c r="Q8" i="14"/>
  <c r="U8" i="14"/>
  <c r="Z8" i="14"/>
  <c r="AD8" i="14"/>
  <c r="AI8" i="14"/>
  <c r="AM8" i="14"/>
  <c r="AQ8" i="14"/>
  <c r="AZ8" i="14"/>
  <c r="BD8" i="14"/>
  <c r="G9" i="14"/>
  <c r="K9" i="14"/>
  <c r="P9" i="14"/>
  <c r="T9" i="14"/>
  <c r="Y9" i="14"/>
  <c r="AC9" i="14"/>
  <c r="AH9" i="14"/>
  <c r="AL9" i="14"/>
  <c r="AP9" i="14"/>
  <c r="AV9" i="14"/>
  <c r="BC9" i="14"/>
  <c r="BH11" i="14"/>
  <c r="V82" i="14"/>
  <c r="AX94" i="14"/>
  <c r="AY94" i="14" s="1"/>
  <c r="AX163" i="14"/>
  <c r="AY163" i="14" s="1"/>
  <c r="AX171" i="14"/>
  <c r="AY171" i="14" s="1"/>
  <c r="AX179" i="14"/>
  <c r="AY179" i="14" s="1"/>
  <c r="AY251" i="14"/>
  <c r="H9" i="14"/>
  <c r="Q9" i="14"/>
  <c r="Z9" i="14"/>
  <c r="AI9" i="14"/>
  <c r="AQ9" i="14"/>
  <c r="BD9" i="14"/>
  <c r="M48" i="14"/>
  <c r="AY67" i="14"/>
  <c r="AY78" i="14"/>
  <c r="AY98" i="14"/>
  <c r="AY111" i="14"/>
  <c r="AY135" i="14"/>
  <c r="D220" i="14"/>
  <c r="AR219" i="14"/>
  <c r="AY237" i="14"/>
  <c r="AY249" i="14"/>
  <c r="M358" i="14"/>
  <c r="D359" i="14"/>
  <c r="AR359" i="14"/>
  <c r="AE393" i="14"/>
  <c r="D394" i="14"/>
  <c r="AE429" i="14"/>
  <c r="BG10" i="15"/>
  <c r="AY399" i="15"/>
  <c r="AY405" i="15"/>
  <c r="AY411" i="15"/>
  <c r="AY417" i="15"/>
  <c r="AR392" i="15"/>
  <c r="AY311" i="15"/>
  <c r="AY198" i="15"/>
  <c r="AY208" i="15"/>
  <c r="AP9" i="15"/>
  <c r="AY192" i="15"/>
  <c r="AY216" i="15"/>
  <c r="AO11" i="15"/>
  <c r="AQ8" i="15"/>
  <c r="AT9" i="15"/>
  <c r="AT10" i="15"/>
  <c r="AY136" i="15"/>
  <c r="AY142" i="15"/>
  <c r="AO8" i="15"/>
  <c r="AN10" i="15"/>
  <c r="AY107" i="15"/>
  <c r="AS109" i="15"/>
  <c r="AY109" i="15" s="1"/>
  <c r="AS97" i="15"/>
  <c r="AY97" i="15" s="1"/>
  <c r="AY91" i="15"/>
  <c r="AN8" i="15"/>
  <c r="AN9" i="15"/>
  <c r="AY19" i="15"/>
  <c r="AY23" i="15"/>
  <c r="AY27" i="15"/>
  <c r="AY31" i="15"/>
  <c r="AY35" i="15"/>
  <c r="AY39" i="15"/>
  <c r="AY43" i="15"/>
  <c r="AY47" i="15"/>
  <c r="AT12" i="15"/>
  <c r="D359" i="15"/>
  <c r="F8" i="15"/>
  <c r="E9" i="15"/>
  <c r="C10" i="15"/>
  <c r="E10" i="15"/>
  <c r="C12" i="15"/>
  <c r="F10" i="15"/>
  <c r="D427" i="12"/>
  <c r="H9" i="12"/>
  <c r="C9" i="12"/>
  <c r="F8" i="12"/>
  <c r="E9" i="12"/>
  <c r="C12" i="12"/>
  <c r="G8" i="12"/>
  <c r="F9" i="12"/>
  <c r="E10" i="12"/>
  <c r="C8" i="12"/>
  <c r="H8" i="12"/>
  <c r="G9" i="12"/>
  <c r="E10" i="11"/>
  <c r="C10" i="11"/>
  <c r="H10" i="11"/>
  <c r="E9" i="11"/>
  <c r="D81" i="11"/>
  <c r="F10" i="11"/>
  <c r="G10" i="11"/>
  <c r="AN9" i="11"/>
  <c r="AY54" i="9"/>
  <c r="AY56" i="9"/>
  <c r="AY166" i="9"/>
  <c r="L8" i="9"/>
  <c r="U8" i="9"/>
  <c r="AI8" i="9"/>
  <c r="AQ8" i="9"/>
  <c r="BI8" i="9"/>
  <c r="AA8" i="9"/>
  <c r="AJ8" i="9"/>
  <c r="AT8" i="9"/>
  <c r="BE8" i="9"/>
  <c r="H9" i="9"/>
  <c r="L9" i="9"/>
  <c r="Z9" i="9"/>
  <c r="AZ9" i="9"/>
  <c r="BD9" i="9"/>
  <c r="H10" i="9"/>
  <c r="R10" i="9"/>
  <c r="AP10" i="9"/>
  <c r="BE10" i="9"/>
  <c r="BH11" i="9"/>
  <c r="BM12" i="9"/>
  <c r="BF48" i="9"/>
  <c r="AY22" i="9"/>
  <c r="AY30" i="9"/>
  <c r="W10" i="9"/>
  <c r="AO11" i="9"/>
  <c r="AY80" i="9"/>
  <c r="AY94" i="9"/>
  <c r="AY106" i="9"/>
  <c r="S8" i="9"/>
  <c r="AG8" i="9"/>
  <c r="AK8" i="9"/>
  <c r="AO8" i="9"/>
  <c r="AU8" i="9"/>
  <c r="BG8" i="9"/>
  <c r="BK8" i="9"/>
  <c r="I9" i="9"/>
  <c r="N9" i="9"/>
  <c r="W9" i="9"/>
  <c r="AF9" i="9"/>
  <c r="AJ9" i="9"/>
  <c r="AN9" i="9"/>
  <c r="AT9" i="9"/>
  <c r="BA9" i="9"/>
  <c r="BJ9" i="9"/>
  <c r="C10" i="9"/>
  <c r="Y10" i="9"/>
  <c r="AC10" i="9"/>
  <c r="BA10" i="9"/>
  <c r="AE49" i="9"/>
  <c r="AY20" i="9"/>
  <c r="AY28" i="9"/>
  <c r="AY36" i="9"/>
  <c r="AY44" i="9"/>
  <c r="O10" i="9"/>
  <c r="BI12" i="9"/>
  <c r="AE82" i="9"/>
  <c r="AY53" i="9"/>
  <c r="AY77" i="9"/>
  <c r="BG12" i="9"/>
  <c r="M118" i="9"/>
  <c r="V117" i="9"/>
  <c r="AY87" i="9"/>
  <c r="AY92" i="9"/>
  <c r="AY99" i="9"/>
  <c r="AY104" i="9"/>
  <c r="AY109" i="9"/>
  <c r="AY111" i="9"/>
  <c r="M117" i="9"/>
  <c r="AY124" i="9"/>
  <c r="AY128" i="9"/>
  <c r="AY132" i="9"/>
  <c r="AY136" i="9"/>
  <c r="V151" i="9"/>
  <c r="AY145" i="9"/>
  <c r="AY146" i="9"/>
  <c r="AY147" i="9"/>
  <c r="BF188" i="9"/>
  <c r="M221" i="9"/>
  <c r="AY190" i="9"/>
  <c r="AY194" i="9"/>
  <c r="AY202" i="9"/>
  <c r="AY206" i="9"/>
  <c r="AY210" i="9"/>
  <c r="AY261" i="9"/>
  <c r="AY262" i="9"/>
  <c r="AY263" i="9"/>
  <c r="AY277" i="9"/>
  <c r="AY278" i="9"/>
  <c r="AY279" i="9"/>
  <c r="AY304" i="9"/>
  <c r="AY314" i="9"/>
  <c r="V428" i="9"/>
  <c r="V427" i="9"/>
  <c r="AY404" i="9"/>
  <c r="AY147" i="11"/>
  <c r="AY235" i="11"/>
  <c r="D83" i="9"/>
  <c r="D220" i="9"/>
  <c r="D289" i="9"/>
  <c r="D291" i="9"/>
  <c r="M359" i="9"/>
  <c r="D392" i="9"/>
  <c r="AR392" i="9"/>
  <c r="AR393" i="9"/>
  <c r="AS362" i="9"/>
  <c r="D393" i="9"/>
  <c r="AY109" i="11"/>
  <c r="AZ8" i="9"/>
  <c r="G9" i="9"/>
  <c r="AV9" i="9"/>
  <c r="BH9" i="9"/>
  <c r="BL9" i="9"/>
  <c r="K10" i="9"/>
  <c r="Q10" i="9"/>
  <c r="U10" i="9"/>
  <c r="AF10" i="9"/>
  <c r="BD10" i="9"/>
  <c r="BL10" i="9"/>
  <c r="M50" i="9"/>
  <c r="AW48" i="9"/>
  <c r="M48" i="9"/>
  <c r="AY24" i="9"/>
  <c r="AY32" i="9"/>
  <c r="AY40" i="9"/>
  <c r="BC10" i="9"/>
  <c r="BE11" i="9"/>
  <c r="M82" i="9"/>
  <c r="AR83" i="9"/>
  <c r="AY55" i="9"/>
  <c r="AX59" i="9"/>
  <c r="AX83" i="9" s="1"/>
  <c r="AX69" i="9"/>
  <c r="AY69" i="9" s="1"/>
  <c r="AY73" i="9"/>
  <c r="BJ12" i="9"/>
  <c r="AY86" i="9"/>
  <c r="AY98" i="9"/>
  <c r="AY100" i="9"/>
  <c r="AY108" i="9"/>
  <c r="AY110" i="9"/>
  <c r="AY112" i="9"/>
  <c r="BF117" i="9"/>
  <c r="BF151" i="9"/>
  <c r="AX121" i="9"/>
  <c r="AY122" i="9"/>
  <c r="AY126" i="9"/>
  <c r="AX129" i="9"/>
  <c r="AY129" i="9" s="1"/>
  <c r="AY130" i="9"/>
  <c r="AY134" i="9"/>
  <c r="AY138" i="9"/>
  <c r="AY142" i="9"/>
  <c r="AX148" i="9"/>
  <c r="AY148" i="9" s="1"/>
  <c r="AX149" i="9"/>
  <c r="AY149" i="9" s="1"/>
  <c r="AX164" i="9"/>
  <c r="AY164" i="9" s="1"/>
  <c r="AX173" i="9"/>
  <c r="AY173" i="9" s="1"/>
  <c r="AX177" i="9"/>
  <c r="AY177" i="9" s="1"/>
  <c r="AX181" i="9"/>
  <c r="AY181" i="9" s="1"/>
  <c r="BF222" i="9"/>
  <c r="BF221" i="9"/>
  <c r="AY247" i="9"/>
  <c r="AY271" i="9"/>
  <c r="AY287" i="9"/>
  <c r="AR358" i="9"/>
  <c r="AR428" i="9"/>
  <c r="AS396" i="9"/>
  <c r="AS429" i="9" s="1"/>
  <c r="T8" i="10"/>
  <c r="T9" i="10"/>
  <c r="T10" i="10"/>
  <c r="J10" i="10"/>
  <c r="J8" i="10"/>
  <c r="S8" i="10"/>
  <c r="S9" i="10"/>
  <c r="M81" i="10"/>
  <c r="AY66" i="10"/>
  <c r="AX123" i="10"/>
  <c r="AY123" i="10" s="1"/>
  <c r="AY144" i="10"/>
  <c r="AY44" i="11"/>
  <c r="AY18" i="9"/>
  <c r="C8" i="9"/>
  <c r="Q8" i="9"/>
  <c r="AD8" i="9"/>
  <c r="AM8" i="9"/>
  <c r="BM8" i="9"/>
  <c r="C9" i="9"/>
  <c r="BM9" i="9"/>
  <c r="BM10" i="9"/>
  <c r="V48" i="9"/>
  <c r="AY38" i="9"/>
  <c r="AY46" i="9"/>
  <c r="AM10" i="9"/>
  <c r="BL12" i="9"/>
  <c r="AY64" i="9"/>
  <c r="AY96" i="9"/>
  <c r="M186" i="9"/>
  <c r="AY171" i="9"/>
  <c r="AY175" i="9"/>
  <c r="AY179" i="9"/>
  <c r="AY183" i="9"/>
  <c r="BF186" i="9"/>
  <c r="AR219" i="9"/>
  <c r="AR220" i="9"/>
  <c r="V289" i="9"/>
  <c r="AX291" i="9"/>
  <c r="AX289" i="9"/>
  <c r="AY265" i="9"/>
  <c r="AY266" i="9"/>
  <c r="AY281" i="9"/>
  <c r="AY282" i="9"/>
  <c r="AR291" i="9"/>
  <c r="AY294" i="9"/>
  <c r="AY296" i="9"/>
  <c r="AY298" i="9"/>
  <c r="AY300" i="9"/>
  <c r="AY302" i="9"/>
  <c r="AY306" i="9"/>
  <c r="AX307" i="9"/>
  <c r="AY307" i="9" s="1"/>
  <c r="AY308" i="9"/>
  <c r="AY312" i="9"/>
  <c r="AY320" i="9"/>
  <c r="AY322" i="9"/>
  <c r="BF361" i="9"/>
  <c r="AW427" i="9"/>
  <c r="AY218" i="9"/>
  <c r="AE254" i="9"/>
  <c r="AY238" i="9"/>
  <c r="AW290" i="9"/>
  <c r="AY260" i="9"/>
  <c r="AY268" i="9"/>
  <c r="AY276" i="9"/>
  <c r="AY284" i="9"/>
  <c r="M325" i="9"/>
  <c r="AW323" i="9"/>
  <c r="D360" i="9"/>
  <c r="AR360" i="9"/>
  <c r="AY403" i="9"/>
  <c r="AY419" i="9"/>
  <c r="V81" i="10"/>
  <c r="AY74" i="10"/>
  <c r="V116" i="10"/>
  <c r="AY107" i="10"/>
  <c r="AW150" i="10"/>
  <c r="BF150" i="10"/>
  <c r="AY140" i="10"/>
  <c r="M187" i="10"/>
  <c r="AW185" i="10"/>
  <c r="AY218" i="10"/>
  <c r="K8" i="10"/>
  <c r="AC9" i="10"/>
  <c r="AL9" i="10"/>
  <c r="AE358" i="10"/>
  <c r="AY341" i="10"/>
  <c r="AY345" i="10"/>
  <c r="AY349" i="10"/>
  <c r="AY353" i="10"/>
  <c r="AY357" i="10"/>
  <c r="AY363" i="10"/>
  <c r="AY379" i="10"/>
  <c r="AY399" i="10"/>
  <c r="AY407" i="10"/>
  <c r="F8" i="11"/>
  <c r="J8" i="11"/>
  <c r="O8" i="11"/>
  <c r="S8" i="11"/>
  <c r="X8" i="11"/>
  <c r="AB8" i="11"/>
  <c r="AG8" i="11"/>
  <c r="AK8" i="11"/>
  <c r="AO8" i="11"/>
  <c r="AU8" i="11"/>
  <c r="BC8" i="11"/>
  <c r="BL8" i="11"/>
  <c r="F9" i="11"/>
  <c r="J9" i="11"/>
  <c r="AG9" i="11"/>
  <c r="AK9" i="11"/>
  <c r="BD9" i="11"/>
  <c r="BL9" i="11"/>
  <c r="P10" i="11"/>
  <c r="T10" i="11"/>
  <c r="Y10" i="11"/>
  <c r="AC10" i="11"/>
  <c r="AI10" i="11"/>
  <c r="BK10" i="11"/>
  <c r="BI11" i="11"/>
  <c r="BM11" i="11"/>
  <c r="BJ12" i="11"/>
  <c r="D48" i="11"/>
  <c r="AX47" i="11"/>
  <c r="AY47" i="11" s="1"/>
  <c r="N10" i="11"/>
  <c r="AT12" i="11"/>
  <c r="BE9" i="11"/>
  <c r="V83" i="11"/>
  <c r="BF82" i="11"/>
  <c r="AY58" i="11"/>
  <c r="AY66" i="11"/>
  <c r="AY74" i="11"/>
  <c r="AY80" i="11"/>
  <c r="V117" i="11"/>
  <c r="AY114" i="11"/>
  <c r="AW150" i="11"/>
  <c r="M150" i="11"/>
  <c r="AY134" i="11"/>
  <c r="AY142" i="11"/>
  <c r="AY146" i="11"/>
  <c r="AZ10" i="11"/>
  <c r="AE186" i="11"/>
  <c r="AY161" i="11"/>
  <c r="AY170" i="11"/>
  <c r="AY175" i="11"/>
  <c r="AY180" i="11"/>
  <c r="AY182" i="11"/>
  <c r="AY184" i="11"/>
  <c r="AS189" i="11"/>
  <c r="AS220" i="11" s="1"/>
  <c r="AY190" i="11"/>
  <c r="AY195" i="11"/>
  <c r="AY198" i="11"/>
  <c r="AY203" i="11"/>
  <c r="AY206" i="11"/>
  <c r="AY211" i="11"/>
  <c r="AY214" i="11"/>
  <c r="AR219" i="11"/>
  <c r="AX223" i="11"/>
  <c r="AY223" i="11" s="1"/>
  <c r="AX225" i="11"/>
  <c r="AY225" i="11" s="1"/>
  <c r="AY228" i="11"/>
  <c r="AY234" i="11"/>
  <c r="AY238" i="11"/>
  <c r="AY242" i="11"/>
  <c r="AY248" i="11"/>
  <c r="V289" i="11"/>
  <c r="AW290" i="11"/>
  <c r="AR291" i="11"/>
  <c r="AX262" i="11"/>
  <c r="AY262" i="11" s="1"/>
  <c r="AX266" i="11"/>
  <c r="AY266" i="11" s="1"/>
  <c r="AX298" i="11"/>
  <c r="AY298" i="11" s="1"/>
  <c r="AY304" i="11"/>
  <c r="AY319" i="11"/>
  <c r="AX327" i="11"/>
  <c r="AX359" i="11" s="1"/>
  <c r="V392" i="11"/>
  <c r="AX362" i="11"/>
  <c r="AY366" i="11"/>
  <c r="AY367" i="11"/>
  <c r="AY374" i="11"/>
  <c r="AY375" i="11"/>
  <c r="AY382" i="11"/>
  <c r="AY383" i="11"/>
  <c r="AY390" i="11"/>
  <c r="AY391" i="11"/>
  <c r="V427" i="11"/>
  <c r="BF427" i="11"/>
  <c r="BK10" i="12"/>
  <c r="AT11" i="12"/>
  <c r="BK11" i="12"/>
  <c r="V49" i="12"/>
  <c r="AY23" i="12"/>
  <c r="AX68" i="12"/>
  <c r="AY68" i="12" s="1"/>
  <c r="AX121" i="12"/>
  <c r="AY121" i="12" s="1"/>
  <c r="AX125" i="12"/>
  <c r="AY125" i="12" s="1"/>
  <c r="AX129" i="12"/>
  <c r="AY129" i="12" s="1"/>
  <c r="AX139" i="12"/>
  <c r="AY139" i="12" s="1"/>
  <c r="AY154" i="12"/>
  <c r="AX166" i="12"/>
  <c r="AY166" i="12" s="1"/>
  <c r="AY328" i="12"/>
  <c r="AY72" i="10"/>
  <c r="V185" i="10"/>
  <c r="BF185" i="10"/>
  <c r="AW221" i="10"/>
  <c r="BF219" i="10"/>
  <c r="M289" i="10"/>
  <c r="AR392" i="10"/>
  <c r="AY375" i="10"/>
  <c r="AY391" i="10"/>
  <c r="V427" i="10"/>
  <c r="G8" i="11"/>
  <c r="K8" i="11"/>
  <c r="P8" i="11"/>
  <c r="T8" i="11"/>
  <c r="Y8" i="11"/>
  <c r="AC8" i="11"/>
  <c r="AH8" i="11"/>
  <c r="AL8" i="11"/>
  <c r="AP8" i="11"/>
  <c r="AV8" i="11"/>
  <c r="BD8" i="11"/>
  <c r="BM8" i="11"/>
  <c r="G9" i="11"/>
  <c r="K9" i="11"/>
  <c r="BA9" i="11"/>
  <c r="BM9" i="11"/>
  <c r="Q10" i="11"/>
  <c r="U10" i="11"/>
  <c r="Z10" i="11"/>
  <c r="AO10" i="11"/>
  <c r="BJ11" i="11"/>
  <c r="AR48" i="11"/>
  <c r="AY46" i="11"/>
  <c r="AE83" i="11"/>
  <c r="M82" i="11"/>
  <c r="M117" i="11"/>
  <c r="AE117" i="11"/>
  <c r="AY97" i="11"/>
  <c r="AY113" i="11"/>
  <c r="BF152" i="11"/>
  <c r="D185" i="11"/>
  <c r="D186" i="11"/>
  <c r="AY156" i="11"/>
  <c r="AY158" i="11"/>
  <c r="AY160" i="11"/>
  <c r="AY172" i="11"/>
  <c r="AY174" i="11"/>
  <c r="V220" i="11"/>
  <c r="AW221" i="11"/>
  <c r="AY192" i="11"/>
  <c r="AY200" i="11"/>
  <c r="AY208" i="11"/>
  <c r="AY216" i="11"/>
  <c r="AR221" i="11"/>
  <c r="AE255" i="11"/>
  <c r="AE254" i="11"/>
  <c r="AY231" i="11"/>
  <c r="AE289" i="11"/>
  <c r="AW289" i="11"/>
  <c r="D360" i="11"/>
  <c r="AE392" i="11"/>
  <c r="BF394" i="11"/>
  <c r="AY364" i="11"/>
  <c r="AY372" i="11"/>
  <c r="AY380" i="11"/>
  <c r="AY388" i="11"/>
  <c r="M428" i="11"/>
  <c r="AE49" i="12"/>
  <c r="C11" i="12"/>
  <c r="BF83" i="12"/>
  <c r="AX56" i="12"/>
  <c r="AY56" i="12" s="1"/>
  <c r="AX60" i="12"/>
  <c r="AY60" i="12" s="1"/>
  <c r="AX94" i="12"/>
  <c r="AY94" i="12" s="1"/>
  <c r="AY99" i="12"/>
  <c r="AY101" i="12"/>
  <c r="M152" i="12"/>
  <c r="AX142" i="12"/>
  <c r="AY142" i="12" s="1"/>
  <c r="AE185" i="12"/>
  <c r="AY164" i="12"/>
  <c r="AX174" i="12"/>
  <c r="AY174" i="12" s="1"/>
  <c r="AX218" i="12"/>
  <c r="AY218" i="12" s="1"/>
  <c r="AY234" i="12"/>
  <c r="AY238" i="12"/>
  <c r="AY242" i="12"/>
  <c r="AY246" i="12"/>
  <c r="AX247" i="12"/>
  <c r="AY247" i="12" s="1"/>
  <c r="AY250" i="12"/>
  <c r="AX251" i="12"/>
  <c r="AY251" i="12" s="1"/>
  <c r="AY250" i="9"/>
  <c r="AE289" i="9"/>
  <c r="BF289" i="9"/>
  <c r="AY264" i="9"/>
  <c r="AY272" i="9"/>
  <c r="AY280" i="9"/>
  <c r="AY288" i="9"/>
  <c r="BF325" i="9"/>
  <c r="AY305" i="9"/>
  <c r="AY310" i="9"/>
  <c r="AY319" i="9"/>
  <c r="AY321" i="9"/>
  <c r="D358" i="9"/>
  <c r="AR359" i="9"/>
  <c r="AE427" i="9"/>
  <c r="AY399" i="9"/>
  <c r="AY415" i="9"/>
  <c r="AY26" i="10"/>
  <c r="AY34" i="10"/>
  <c r="AY42" i="10"/>
  <c r="AY70" i="10"/>
  <c r="AY88" i="10"/>
  <c r="AY90" i="10"/>
  <c r="AY104" i="10"/>
  <c r="AY111" i="10"/>
  <c r="AY115" i="10"/>
  <c r="AY125" i="10"/>
  <c r="M254" i="10"/>
  <c r="AY242" i="10"/>
  <c r="AY246" i="10"/>
  <c r="AY250" i="10"/>
  <c r="AY331" i="10"/>
  <c r="AY339" i="10"/>
  <c r="AY347" i="10"/>
  <c r="AY355" i="10"/>
  <c r="AY387" i="10"/>
  <c r="AE429" i="10"/>
  <c r="AY397" i="10"/>
  <c r="AY413" i="10"/>
  <c r="AY417" i="10"/>
  <c r="C8" i="11"/>
  <c r="H8" i="11"/>
  <c r="L8" i="11"/>
  <c r="Q8" i="11"/>
  <c r="U8" i="11"/>
  <c r="Z8" i="11"/>
  <c r="AD8" i="11"/>
  <c r="AI8" i="11"/>
  <c r="AM8" i="11"/>
  <c r="AQ8" i="11"/>
  <c r="BA8" i="11"/>
  <c r="BJ8" i="11"/>
  <c r="C9" i="11"/>
  <c r="H9" i="11"/>
  <c r="L9" i="11"/>
  <c r="AD9" i="11"/>
  <c r="AS17" i="11"/>
  <c r="AS49" i="11" s="1"/>
  <c r="B19" i="11"/>
  <c r="B20" i="11" s="1"/>
  <c r="B21" i="11" s="1"/>
  <c r="AL10" i="11"/>
  <c r="D82" i="11"/>
  <c r="AY54" i="11"/>
  <c r="AY62" i="11"/>
  <c r="AY70" i="11"/>
  <c r="AY78" i="11"/>
  <c r="AR117" i="11"/>
  <c r="AY89" i="11"/>
  <c r="AX95" i="11"/>
  <c r="AY95" i="11" s="1"/>
  <c r="AX111" i="11"/>
  <c r="AY111" i="11" s="1"/>
  <c r="AE150" i="11"/>
  <c r="AY128" i="11"/>
  <c r="AY137" i="11"/>
  <c r="M186" i="11"/>
  <c r="AY162" i="11"/>
  <c r="AY169" i="11"/>
  <c r="AY176" i="11"/>
  <c r="AY179" i="11"/>
  <c r="AY183" i="11"/>
  <c r="BG12" i="11"/>
  <c r="BH11" i="11"/>
  <c r="BI8" i="11"/>
  <c r="AX189" i="11"/>
  <c r="AY189" i="11" s="1"/>
  <c r="AY194" i="11"/>
  <c r="AX197" i="11"/>
  <c r="AY197" i="11" s="1"/>
  <c r="AY202" i="11"/>
  <c r="AY207" i="11"/>
  <c r="AY210" i="11"/>
  <c r="AX213" i="11"/>
  <c r="AY213" i="11" s="1"/>
  <c r="AY215" i="11"/>
  <c r="AY218" i="11"/>
  <c r="AY250" i="11"/>
  <c r="AY288" i="11"/>
  <c r="AY321" i="11"/>
  <c r="AY329" i="11"/>
  <c r="AY331" i="11"/>
  <c r="AY333" i="11"/>
  <c r="AY335" i="11"/>
  <c r="AY337" i="11"/>
  <c r="AY339" i="11"/>
  <c r="AY341" i="11"/>
  <c r="AR360" i="11"/>
  <c r="D392" i="11"/>
  <c r="AY363" i="11"/>
  <c r="AY370" i="11"/>
  <c r="AY371" i="11"/>
  <c r="AY378" i="11"/>
  <c r="AY379" i="11"/>
  <c r="AY386" i="11"/>
  <c r="AY387" i="11"/>
  <c r="D428" i="11"/>
  <c r="AX407" i="11"/>
  <c r="AY407" i="11" s="1"/>
  <c r="AX423" i="11"/>
  <c r="AY423" i="11" s="1"/>
  <c r="AY22" i="12"/>
  <c r="AY31" i="12"/>
  <c r="BF116" i="12"/>
  <c r="AX123" i="12"/>
  <c r="AY123" i="12" s="1"/>
  <c r="AX127" i="12"/>
  <c r="AY127" i="12" s="1"/>
  <c r="AY172" i="12"/>
  <c r="AX182" i="12"/>
  <c r="AY182" i="12" s="1"/>
  <c r="AY230" i="12"/>
  <c r="AB9" i="10"/>
  <c r="C12" i="11"/>
  <c r="BE10" i="11"/>
  <c r="AY103" i="11"/>
  <c r="V186" i="11"/>
  <c r="AY209" i="11"/>
  <c r="AY217" i="11"/>
  <c r="D219" i="11"/>
  <c r="D221" i="11"/>
  <c r="AX393" i="11"/>
  <c r="AW392" i="11"/>
  <c r="AY411" i="11"/>
  <c r="BG12" i="12"/>
  <c r="BG11" i="12"/>
  <c r="BE12" i="12"/>
  <c r="BE10" i="12"/>
  <c r="AX58" i="12"/>
  <c r="AY58" i="12" s="1"/>
  <c r="AE81" i="12"/>
  <c r="AY136" i="12"/>
  <c r="AX136" i="12"/>
  <c r="AX156" i="12"/>
  <c r="AY156" i="12" s="1"/>
  <c r="M291" i="12"/>
  <c r="D358" i="12"/>
  <c r="D360" i="12"/>
  <c r="AX355" i="12"/>
  <c r="AY355" i="12" s="1"/>
  <c r="AX370" i="12"/>
  <c r="AY370" i="12" s="1"/>
  <c r="AX380" i="12"/>
  <c r="AY380" i="12" s="1"/>
  <c r="AM9" i="13"/>
  <c r="AM10" i="13"/>
  <c r="AM8" i="13"/>
  <c r="BI9" i="13"/>
  <c r="BI8" i="13"/>
  <c r="BM11" i="13"/>
  <c r="BM12" i="13"/>
  <c r="BM9" i="13"/>
  <c r="G10" i="13"/>
  <c r="G8" i="13"/>
  <c r="D48" i="12"/>
  <c r="AY45" i="12"/>
  <c r="AT12" i="12"/>
  <c r="AW117" i="12"/>
  <c r="AY95" i="12"/>
  <c r="AY107" i="12"/>
  <c r="AY110" i="12"/>
  <c r="AY130" i="12"/>
  <c r="V151" i="12"/>
  <c r="AW220" i="12"/>
  <c r="AY199" i="12"/>
  <c r="AY201" i="12"/>
  <c r="AY203" i="12"/>
  <c r="AY205" i="12"/>
  <c r="AY207" i="12"/>
  <c r="AY209" i="12"/>
  <c r="AY211" i="12"/>
  <c r="AY213" i="12"/>
  <c r="AY215" i="12"/>
  <c r="AY217" i="12"/>
  <c r="AX262" i="12"/>
  <c r="AY262" i="12" s="1"/>
  <c r="AX268" i="12"/>
  <c r="AY268" i="12" s="1"/>
  <c r="AX274" i="12"/>
  <c r="AY274" i="12" s="1"/>
  <c r="AX278" i="12"/>
  <c r="AY278" i="12" s="1"/>
  <c r="AX284" i="12"/>
  <c r="AY284" i="12" s="1"/>
  <c r="D290" i="12"/>
  <c r="AX305" i="12"/>
  <c r="AY305" i="12" s="1"/>
  <c r="AY312" i="12"/>
  <c r="AW358" i="12"/>
  <c r="AX333" i="12"/>
  <c r="AY333" i="12" s="1"/>
  <c r="AY348" i="12"/>
  <c r="AY350" i="12"/>
  <c r="AX366" i="12"/>
  <c r="AY366" i="12" s="1"/>
  <c r="AX369" i="12"/>
  <c r="AY369" i="12"/>
  <c r="AX379" i="12"/>
  <c r="AY379" i="12" s="1"/>
  <c r="AX388" i="12"/>
  <c r="AY388" i="12" s="1"/>
  <c r="M429" i="12"/>
  <c r="M428" i="12"/>
  <c r="AW427" i="12"/>
  <c r="AY407" i="12"/>
  <c r="AY411" i="12"/>
  <c r="AY423" i="12"/>
  <c r="K8" i="13"/>
  <c r="W8" i="13"/>
  <c r="AI8" i="13"/>
  <c r="AA9" i="13"/>
  <c r="K10" i="13"/>
  <c r="AB10" i="13"/>
  <c r="AE50" i="13"/>
  <c r="AY24" i="13"/>
  <c r="AY40" i="13"/>
  <c r="J10" i="13"/>
  <c r="J8" i="13"/>
  <c r="AH8" i="13"/>
  <c r="AL9" i="13"/>
  <c r="AP8" i="13"/>
  <c r="BC8" i="13"/>
  <c r="AX54" i="13"/>
  <c r="AY54" i="13" s="1"/>
  <c r="AY109" i="13"/>
  <c r="AY314" i="13"/>
  <c r="AY25" i="14"/>
  <c r="AY109" i="12"/>
  <c r="AY149" i="12"/>
  <c r="M185" i="12"/>
  <c r="BF187" i="12"/>
  <c r="AE289" i="12"/>
  <c r="V325" i="12"/>
  <c r="AY295" i="12"/>
  <c r="AY303" i="12"/>
  <c r="AY315" i="12"/>
  <c r="V358" i="12"/>
  <c r="AY330" i="12"/>
  <c r="AY338" i="12"/>
  <c r="AY344" i="12"/>
  <c r="AX347" i="12"/>
  <c r="AY347" i="12" s="1"/>
  <c r="AR360" i="12"/>
  <c r="AX364" i="12"/>
  <c r="AY364" i="12" s="1"/>
  <c r="AX386" i="12"/>
  <c r="AY386" i="12" s="1"/>
  <c r="BM8" i="13"/>
  <c r="P9" i="13"/>
  <c r="V49" i="13"/>
  <c r="AY28" i="13"/>
  <c r="AY44" i="13"/>
  <c r="T10" i="13"/>
  <c r="T9" i="13"/>
  <c r="Y8" i="13"/>
  <c r="Y10" i="13"/>
  <c r="Y9" i="13"/>
  <c r="AC9" i="13"/>
  <c r="AC8" i="13"/>
  <c r="AO9" i="13"/>
  <c r="AO12" i="13"/>
  <c r="AU9" i="13"/>
  <c r="AU8" i="13"/>
  <c r="BB9" i="13"/>
  <c r="BB10" i="13"/>
  <c r="BG8" i="13"/>
  <c r="BG11" i="13"/>
  <c r="Q10" i="13"/>
  <c r="Q9" i="13"/>
  <c r="Q8" i="13"/>
  <c r="AI10" i="13"/>
  <c r="AQ10" i="13"/>
  <c r="BJ11" i="12"/>
  <c r="AE82" i="12"/>
  <c r="AR117" i="12"/>
  <c r="AY86" i="12"/>
  <c r="AY138" i="12"/>
  <c r="AY141" i="12"/>
  <c r="AY147" i="12"/>
  <c r="V185" i="12"/>
  <c r="AW186" i="12"/>
  <c r="AX249" i="12"/>
  <c r="AY249" i="12" s="1"/>
  <c r="AY313" i="12"/>
  <c r="AY331" i="12"/>
  <c r="AY339" i="12"/>
  <c r="AY342" i="12"/>
  <c r="AX363" i="12"/>
  <c r="AY363" i="12" s="1"/>
  <c r="AX372" i="12"/>
  <c r="AY372" i="12" s="1"/>
  <c r="AX382" i="12"/>
  <c r="AY382" i="12" s="1"/>
  <c r="AX385" i="12"/>
  <c r="AY385" i="12" s="1"/>
  <c r="AY397" i="12"/>
  <c r="AY405" i="12"/>
  <c r="AY413" i="12"/>
  <c r="AY421" i="12"/>
  <c r="AG9" i="13"/>
  <c r="AO10" i="13"/>
  <c r="BM10" i="13"/>
  <c r="M48" i="13"/>
  <c r="AW50" i="13"/>
  <c r="C11" i="13"/>
  <c r="C9" i="13"/>
  <c r="C8" i="13"/>
  <c r="H9" i="13"/>
  <c r="L10" i="13"/>
  <c r="L8" i="13"/>
  <c r="R9" i="13"/>
  <c r="AT10" i="13"/>
  <c r="AT9" i="13"/>
  <c r="BE10" i="13"/>
  <c r="BE9" i="13"/>
  <c r="BJ12" i="13"/>
  <c r="BJ9" i="13"/>
  <c r="M81" i="13"/>
  <c r="AY60" i="13"/>
  <c r="AY74" i="13"/>
  <c r="AY312" i="13"/>
  <c r="AY157" i="14"/>
  <c r="AY161" i="14"/>
  <c r="AY169" i="14"/>
  <c r="AY177" i="14"/>
  <c r="AY341" i="12"/>
  <c r="AY349" i="12"/>
  <c r="AY357" i="12"/>
  <c r="M392" i="12"/>
  <c r="AW393" i="12"/>
  <c r="AY371" i="12"/>
  <c r="AY373" i="12"/>
  <c r="AY375" i="12"/>
  <c r="AY387" i="12"/>
  <c r="AY389" i="12"/>
  <c r="AY391" i="12"/>
  <c r="V427" i="12"/>
  <c r="BF427" i="12"/>
  <c r="BK10" i="13"/>
  <c r="V50" i="13"/>
  <c r="BF50" i="13"/>
  <c r="AY22" i="13"/>
  <c r="AY30" i="13"/>
  <c r="AY38" i="13"/>
  <c r="AY46" i="13"/>
  <c r="E9" i="13"/>
  <c r="U9" i="13"/>
  <c r="BC9" i="13"/>
  <c r="F10" i="13"/>
  <c r="AF8" i="13"/>
  <c r="AN8" i="13"/>
  <c r="Z9" i="13"/>
  <c r="AZ9" i="13"/>
  <c r="AY62" i="13"/>
  <c r="AY64" i="13"/>
  <c r="AY72" i="13"/>
  <c r="BG12" i="13"/>
  <c r="AO11" i="13"/>
  <c r="AW116" i="13"/>
  <c r="AY92" i="13"/>
  <c r="D152" i="13"/>
  <c r="AR150" i="13"/>
  <c r="AY121" i="13"/>
  <c r="AY129" i="13"/>
  <c r="AY137" i="13"/>
  <c r="AY145" i="13"/>
  <c r="D185" i="13"/>
  <c r="AR185" i="13"/>
  <c r="M220" i="13"/>
  <c r="AY190" i="13"/>
  <c r="AY198" i="13"/>
  <c r="AY206" i="13"/>
  <c r="AY214" i="13"/>
  <c r="AW219" i="13"/>
  <c r="AW255" i="13"/>
  <c r="AY234" i="13"/>
  <c r="AY242" i="13"/>
  <c r="AY250" i="13"/>
  <c r="AY260" i="13"/>
  <c r="AY280" i="13"/>
  <c r="AY282" i="13"/>
  <c r="AR323" i="13"/>
  <c r="BF323" i="13"/>
  <c r="AY295" i="13"/>
  <c r="AY299" i="13"/>
  <c r="AY303" i="13"/>
  <c r="AY307" i="13"/>
  <c r="D360" i="13"/>
  <c r="AR360" i="13"/>
  <c r="AS360" i="13"/>
  <c r="AR358" i="13"/>
  <c r="AR359" i="13"/>
  <c r="AS362" i="13"/>
  <c r="AS393" i="13" s="1"/>
  <c r="M394" i="13"/>
  <c r="AY369" i="13"/>
  <c r="AY377" i="13"/>
  <c r="AY385" i="13"/>
  <c r="D428" i="13"/>
  <c r="AY397" i="13"/>
  <c r="AY405" i="13"/>
  <c r="AY413" i="13"/>
  <c r="AY421" i="13"/>
  <c r="AE428" i="13"/>
  <c r="F8" i="14"/>
  <c r="J8" i="14"/>
  <c r="O8" i="14"/>
  <c r="S8" i="14"/>
  <c r="X8" i="14"/>
  <c r="AB8" i="14"/>
  <c r="AG8" i="14"/>
  <c r="AK8" i="14"/>
  <c r="AO8" i="14"/>
  <c r="AU8" i="14"/>
  <c r="BB8" i="14"/>
  <c r="BG8" i="14"/>
  <c r="BK8" i="14"/>
  <c r="AT9" i="14"/>
  <c r="BE9" i="14"/>
  <c r="BJ9" i="14"/>
  <c r="C10" i="14"/>
  <c r="H10" i="14"/>
  <c r="L10" i="14"/>
  <c r="Q10" i="14"/>
  <c r="U10" i="14"/>
  <c r="Z10" i="14"/>
  <c r="AD10" i="14"/>
  <c r="AI10" i="14"/>
  <c r="AM10" i="14"/>
  <c r="AQ10" i="14"/>
  <c r="AZ10" i="14"/>
  <c r="BD10" i="14"/>
  <c r="BI10" i="14"/>
  <c r="BM10" i="14"/>
  <c r="C12" i="14"/>
  <c r="BG12" i="14"/>
  <c r="BK12" i="14"/>
  <c r="D50" i="14"/>
  <c r="AR50" i="14"/>
  <c r="BF48" i="14"/>
  <c r="AY19" i="14"/>
  <c r="AY27" i="14"/>
  <c r="AY35" i="14"/>
  <c r="AY43" i="14"/>
  <c r="AY54" i="14"/>
  <c r="AY63" i="14"/>
  <c r="AY71" i="14"/>
  <c r="AY73" i="14"/>
  <c r="AY75" i="14"/>
  <c r="AY79" i="14"/>
  <c r="BF119" i="14"/>
  <c r="AY90" i="14"/>
  <c r="AY96" i="14"/>
  <c r="AY105" i="14"/>
  <c r="BF153" i="14"/>
  <c r="AY127" i="14"/>
  <c r="AY136" i="14"/>
  <c r="AY137" i="14"/>
  <c r="V187" i="14"/>
  <c r="BF185" i="14"/>
  <c r="M221" i="14"/>
  <c r="AY241" i="14"/>
  <c r="V291" i="14"/>
  <c r="AX259" i="14"/>
  <c r="AY259" i="14" s="1"/>
  <c r="AX261" i="14"/>
  <c r="AX290" i="14" s="1"/>
  <c r="AX269" i="14"/>
  <c r="AY269" i="14" s="1"/>
  <c r="AX275" i="14"/>
  <c r="AY275" i="14" s="1"/>
  <c r="AX277" i="14"/>
  <c r="AY277" i="14" s="1"/>
  <c r="AX285" i="14"/>
  <c r="AY285" i="14" s="1"/>
  <c r="AR289" i="14"/>
  <c r="AR324" i="14"/>
  <c r="AS293" i="14"/>
  <c r="AS325" i="14" s="1"/>
  <c r="M150" i="13"/>
  <c r="AY196" i="13"/>
  <c r="AY204" i="13"/>
  <c r="AY212" i="13"/>
  <c r="AS324" i="13"/>
  <c r="V323" i="13"/>
  <c r="AR393" i="13"/>
  <c r="M427" i="13"/>
  <c r="V427" i="13"/>
  <c r="BF116" i="14"/>
  <c r="M254" i="14"/>
  <c r="M256" i="14"/>
  <c r="AY353" i="12"/>
  <c r="AE393" i="12"/>
  <c r="BF394" i="12"/>
  <c r="AE392" i="12"/>
  <c r="AY365" i="12"/>
  <c r="AY381" i="12"/>
  <c r="AW392" i="12"/>
  <c r="BF393" i="12"/>
  <c r="D428" i="12"/>
  <c r="AR428" i="12"/>
  <c r="AY398" i="12"/>
  <c r="AY408" i="12"/>
  <c r="AY414" i="12"/>
  <c r="AR427" i="12"/>
  <c r="V429" i="12"/>
  <c r="D48" i="13"/>
  <c r="AR48" i="13"/>
  <c r="AY18" i="13"/>
  <c r="AY26" i="13"/>
  <c r="AY34" i="13"/>
  <c r="AY42" i="13"/>
  <c r="G9" i="13"/>
  <c r="O9" i="13"/>
  <c r="BA9" i="13"/>
  <c r="H8" i="13"/>
  <c r="AL10" i="13"/>
  <c r="AV8" i="13"/>
  <c r="BL11" i="13"/>
  <c r="AY80" i="13"/>
  <c r="AA10" i="13"/>
  <c r="BF116" i="13"/>
  <c r="AY108" i="13"/>
  <c r="AX111" i="13"/>
  <c r="AY111" i="13" s="1"/>
  <c r="V152" i="13"/>
  <c r="AW150" i="13"/>
  <c r="AY125" i="13"/>
  <c r="AY141" i="13"/>
  <c r="V186" i="13"/>
  <c r="AE219" i="13"/>
  <c r="AY194" i="13"/>
  <c r="AY202" i="13"/>
  <c r="AY210" i="13"/>
  <c r="AY218" i="13"/>
  <c r="BF255" i="13"/>
  <c r="AY230" i="13"/>
  <c r="AY238" i="13"/>
  <c r="AY239" i="13"/>
  <c r="AY246" i="13"/>
  <c r="BF289" i="13"/>
  <c r="AY278" i="13"/>
  <c r="AX296" i="13"/>
  <c r="AY296" i="13" s="1"/>
  <c r="AY297" i="13"/>
  <c r="AX300" i="13"/>
  <c r="AY300" i="13" s="1"/>
  <c r="AY301" i="13"/>
  <c r="AX304" i="13"/>
  <c r="AY304" i="13" s="1"/>
  <c r="AY305" i="13"/>
  <c r="AX310" i="13"/>
  <c r="AY310" i="13" s="1"/>
  <c r="D359" i="13"/>
  <c r="M360" i="13"/>
  <c r="AE392" i="13"/>
  <c r="AX363" i="13"/>
  <c r="AY363" i="13" s="1"/>
  <c r="AY365" i="13"/>
  <c r="BF392" i="13"/>
  <c r="AX371" i="13"/>
  <c r="AY371" i="13" s="1"/>
  <c r="AY373" i="13"/>
  <c r="AX379" i="13"/>
  <c r="AY379" i="13" s="1"/>
  <c r="AY381" i="13"/>
  <c r="AX387" i="13"/>
  <c r="AY387" i="13" s="1"/>
  <c r="AY389" i="13"/>
  <c r="V429" i="13"/>
  <c r="AW427" i="13"/>
  <c r="AY401" i="13"/>
  <c r="AY409" i="13"/>
  <c r="AY417" i="13"/>
  <c r="AY425" i="13"/>
  <c r="BI8" i="14"/>
  <c r="BM8" i="14"/>
  <c r="BH9" i="14"/>
  <c r="BL9" i="14"/>
  <c r="AO10" i="14"/>
  <c r="V48" i="14"/>
  <c r="AW48" i="14"/>
  <c r="AX21" i="14"/>
  <c r="AY21" i="14" s="1"/>
  <c r="AY23" i="14"/>
  <c r="AX29" i="14"/>
  <c r="AY29" i="14" s="1"/>
  <c r="AY31" i="14"/>
  <c r="AX37" i="14"/>
  <c r="AY37" i="14" s="1"/>
  <c r="AY39" i="14"/>
  <c r="AX45" i="14"/>
  <c r="AY45" i="14" s="1"/>
  <c r="AY47" i="14"/>
  <c r="AE83" i="14"/>
  <c r="AY76" i="14"/>
  <c r="M116" i="14"/>
  <c r="AX102" i="14"/>
  <c r="AY102" i="14" s="1"/>
  <c r="AX104" i="14"/>
  <c r="AY104" i="14" s="1"/>
  <c r="AY106" i="14"/>
  <c r="AY112" i="14"/>
  <c r="D151" i="14"/>
  <c r="AR151" i="14"/>
  <c r="AY123" i="14"/>
  <c r="AY129" i="14"/>
  <c r="AX132" i="14"/>
  <c r="AY132" i="14" s="1"/>
  <c r="AX159" i="14"/>
  <c r="AY159" i="14" s="1"/>
  <c r="AX165" i="14"/>
  <c r="AY165" i="14" s="1"/>
  <c r="AX173" i="14"/>
  <c r="AY173" i="14" s="1"/>
  <c r="AX181" i="14"/>
  <c r="AY181" i="14" s="1"/>
  <c r="AE221" i="14"/>
  <c r="BF219" i="14"/>
  <c r="AE220" i="14"/>
  <c r="AY207" i="14"/>
  <c r="AY215" i="14"/>
  <c r="AX223" i="14"/>
  <c r="AY223" i="14" s="1"/>
  <c r="AY225" i="14"/>
  <c r="AY231" i="14"/>
  <c r="AY247" i="14"/>
  <c r="AR290" i="14"/>
  <c r="AY312" i="14"/>
  <c r="BK11" i="13"/>
  <c r="N10" i="13"/>
  <c r="AD10" i="13"/>
  <c r="BD8" i="13"/>
  <c r="AH9" i="13"/>
  <c r="AP9" i="13"/>
  <c r="BH9" i="13"/>
  <c r="AT11" i="13"/>
  <c r="BF84" i="13"/>
  <c r="AY58" i="13"/>
  <c r="AY76" i="13"/>
  <c r="BF83" i="13"/>
  <c r="AY95" i="13"/>
  <c r="AY97" i="13"/>
  <c r="AE152" i="13"/>
  <c r="BF150" i="13"/>
  <c r="AE151" i="13"/>
  <c r="AE187" i="13"/>
  <c r="D219" i="13"/>
  <c r="AR219" i="13"/>
  <c r="AY192" i="13"/>
  <c r="AY200" i="13"/>
  <c r="AY208" i="13"/>
  <c r="AY216" i="13"/>
  <c r="D255" i="13"/>
  <c r="AR254" i="13"/>
  <c r="AR256" i="13"/>
  <c r="AY225" i="13"/>
  <c r="AY226" i="13"/>
  <c r="AY227" i="13"/>
  <c r="AY228" i="13"/>
  <c r="AY236" i="13"/>
  <c r="AY244" i="13"/>
  <c r="AE290" i="13"/>
  <c r="AE324" i="13"/>
  <c r="AY294" i="13"/>
  <c r="AY298" i="13"/>
  <c r="AY302" i="13"/>
  <c r="AY306" i="13"/>
  <c r="BF359" i="13"/>
  <c r="M359" i="13"/>
  <c r="BF361" i="13"/>
  <c r="D392" i="13"/>
  <c r="AR392" i="13"/>
  <c r="AY367" i="13"/>
  <c r="AY375" i="13"/>
  <c r="AY383" i="13"/>
  <c r="AY391" i="13"/>
  <c r="D394" i="13"/>
  <c r="AE427" i="13"/>
  <c r="BF427" i="13"/>
  <c r="AE48" i="14"/>
  <c r="AY33" i="14"/>
  <c r="AY41" i="14"/>
  <c r="AR83" i="14"/>
  <c r="M117" i="14"/>
  <c r="AW118" i="14"/>
  <c r="AY88" i="14"/>
  <c r="AY114" i="14"/>
  <c r="M152" i="14"/>
  <c r="AY138" i="14"/>
  <c r="AY191" i="14"/>
  <c r="AY193" i="14"/>
  <c r="AY195" i="14"/>
  <c r="AY197" i="14"/>
  <c r="AY199" i="14"/>
  <c r="AY201" i="14"/>
  <c r="AY203" i="14"/>
  <c r="AY205" i="14"/>
  <c r="AY213" i="14"/>
  <c r="AY245" i="14"/>
  <c r="AY253" i="14"/>
  <c r="M291" i="14"/>
  <c r="M290" i="14"/>
  <c r="AS291" i="14"/>
  <c r="AS290" i="14"/>
  <c r="BF256" i="14"/>
  <c r="AY227" i="14"/>
  <c r="AY243" i="14"/>
  <c r="D291" i="14"/>
  <c r="AR291" i="14"/>
  <c r="BF289" i="14"/>
  <c r="AY260" i="14"/>
  <c r="AY264" i="14"/>
  <c r="AY268" i="14"/>
  <c r="AY272" i="14"/>
  <c r="AY276" i="14"/>
  <c r="AY280" i="14"/>
  <c r="AY284" i="14"/>
  <c r="AY288" i="14"/>
  <c r="D289" i="14"/>
  <c r="AE323" i="14"/>
  <c r="AY319" i="14"/>
  <c r="D358" i="14"/>
  <c r="AR358" i="14"/>
  <c r="BF359" i="14"/>
  <c r="AY339" i="14"/>
  <c r="AY347" i="14"/>
  <c r="AY355" i="14"/>
  <c r="V392" i="14"/>
  <c r="AW393" i="14"/>
  <c r="BF392" i="14"/>
  <c r="AE392" i="14"/>
  <c r="AY399" i="14"/>
  <c r="AY407" i="14"/>
  <c r="AY415" i="14"/>
  <c r="AY423" i="14"/>
  <c r="BI8" i="15"/>
  <c r="F9" i="15"/>
  <c r="O9" i="15"/>
  <c r="U9" i="15"/>
  <c r="AD9" i="15"/>
  <c r="AK9" i="15"/>
  <c r="AU9" i="15"/>
  <c r="AT11" i="15"/>
  <c r="AE48" i="15"/>
  <c r="AX17" i="15"/>
  <c r="AY22" i="15"/>
  <c r="AY26" i="15"/>
  <c r="AY30" i="15"/>
  <c r="AY34" i="15"/>
  <c r="AY38" i="15"/>
  <c r="AY42" i="15"/>
  <c r="AY46" i="15"/>
  <c r="AG10" i="15"/>
  <c r="AO10" i="15"/>
  <c r="BE12" i="15"/>
  <c r="Z8" i="15"/>
  <c r="AA8" i="15"/>
  <c r="BK8" i="15"/>
  <c r="M82" i="15"/>
  <c r="AW83" i="15"/>
  <c r="AY59" i="15"/>
  <c r="AY67" i="15"/>
  <c r="AY75" i="15"/>
  <c r="G8" i="15"/>
  <c r="BH11" i="15"/>
  <c r="BF82" i="15"/>
  <c r="AY99" i="15"/>
  <c r="AY101" i="15"/>
  <c r="AY105" i="15"/>
  <c r="AR152" i="15"/>
  <c r="AY144" i="15"/>
  <c r="BF153" i="15"/>
  <c r="AY196" i="15"/>
  <c r="AY206" i="15"/>
  <c r="AY266" i="15"/>
  <c r="AY282" i="15"/>
  <c r="AY192" i="16"/>
  <c r="M360" i="14"/>
  <c r="AY397" i="14"/>
  <c r="AY405" i="14"/>
  <c r="AY413" i="14"/>
  <c r="AY421" i="14"/>
  <c r="M427" i="14"/>
  <c r="BG11" i="15"/>
  <c r="AV9" i="15"/>
  <c r="H9" i="15"/>
  <c r="D151" i="15"/>
  <c r="D150" i="15"/>
  <c r="AR150" i="15"/>
  <c r="AS120" i="15"/>
  <c r="AY235" i="14"/>
  <c r="V289" i="14"/>
  <c r="AW289" i="14"/>
  <c r="AY262" i="14"/>
  <c r="AY266" i="14"/>
  <c r="AY270" i="14"/>
  <c r="AY274" i="14"/>
  <c r="AY278" i="14"/>
  <c r="AY282" i="14"/>
  <c r="AY286" i="14"/>
  <c r="M323" i="14"/>
  <c r="AY315" i="14"/>
  <c r="AS328" i="14"/>
  <c r="AS358" i="14" s="1"/>
  <c r="AX333" i="14"/>
  <c r="AY333" i="14" s="1"/>
  <c r="AY335" i="14"/>
  <c r="AX341" i="14"/>
  <c r="AY341" i="14" s="1"/>
  <c r="AY343" i="14"/>
  <c r="AX349" i="14"/>
  <c r="AY349" i="14" s="1"/>
  <c r="AY351" i="14"/>
  <c r="AX357" i="14"/>
  <c r="AY357" i="14" s="1"/>
  <c r="AS360" i="14"/>
  <c r="D392" i="14"/>
  <c r="AR392" i="14"/>
  <c r="V427" i="14"/>
  <c r="BF427" i="14"/>
  <c r="AY403" i="14"/>
  <c r="AY411" i="14"/>
  <c r="AY419" i="14"/>
  <c r="BB9" i="15"/>
  <c r="M48" i="15"/>
  <c r="AS17" i="15"/>
  <c r="BF51" i="15"/>
  <c r="V48" i="15"/>
  <c r="AY20" i="15"/>
  <c r="AY24" i="15"/>
  <c r="AY28" i="15"/>
  <c r="AY32" i="15"/>
  <c r="AY36" i="15"/>
  <c r="AY40" i="15"/>
  <c r="AY44" i="15"/>
  <c r="Q10" i="15"/>
  <c r="J8" i="15"/>
  <c r="K8" i="15"/>
  <c r="AE83" i="15"/>
  <c r="AY53" i="15"/>
  <c r="AY63" i="15"/>
  <c r="AY71" i="15"/>
  <c r="AY79" i="15"/>
  <c r="AM8" i="15"/>
  <c r="AY96" i="15"/>
  <c r="AY98" i="15"/>
  <c r="AX112" i="15"/>
  <c r="AY112" i="15"/>
  <c r="AY115" i="15"/>
  <c r="AY134" i="15"/>
  <c r="AY140" i="15"/>
  <c r="AE186" i="15"/>
  <c r="AE185" i="15"/>
  <c r="AY214" i="15"/>
  <c r="AY307" i="15"/>
  <c r="AY329" i="14"/>
  <c r="AY337" i="14"/>
  <c r="AY345" i="14"/>
  <c r="AY353" i="14"/>
  <c r="AE427" i="14"/>
  <c r="AY401" i="14"/>
  <c r="AY409" i="14"/>
  <c r="AY417" i="14"/>
  <c r="AY425" i="14"/>
  <c r="AW50" i="15"/>
  <c r="I10" i="15"/>
  <c r="AH8" i="15"/>
  <c r="AP8" i="15"/>
  <c r="BF49" i="15"/>
  <c r="W8" i="15"/>
  <c r="AL8" i="15"/>
  <c r="AY90" i="15"/>
  <c r="AY106" i="15"/>
  <c r="AY132" i="15"/>
  <c r="AY210" i="15"/>
  <c r="BL9" i="15"/>
  <c r="AY138" i="15"/>
  <c r="AZ8" i="15"/>
  <c r="AY161" i="15"/>
  <c r="AY164" i="15"/>
  <c r="AY169" i="15"/>
  <c r="AY176" i="15"/>
  <c r="AY181" i="15"/>
  <c r="AY195" i="15"/>
  <c r="AX200" i="15"/>
  <c r="AY200" i="15" s="1"/>
  <c r="AX204" i="15"/>
  <c r="AY204" i="15" s="1"/>
  <c r="AY213" i="15"/>
  <c r="AW219" i="15"/>
  <c r="AY225" i="15"/>
  <c r="AY230" i="15"/>
  <c r="AE289" i="15"/>
  <c r="AE290" i="15"/>
  <c r="AY294" i="15"/>
  <c r="AY299" i="15"/>
  <c r="AY304" i="15"/>
  <c r="AX305" i="15"/>
  <c r="AY305" i="15" s="1"/>
  <c r="AX318" i="15"/>
  <c r="AY318" i="15" s="1"/>
  <c r="D360" i="15"/>
  <c r="AR360" i="15"/>
  <c r="D358" i="15"/>
  <c r="AR359" i="15"/>
  <c r="AE393" i="15"/>
  <c r="AR394" i="15"/>
  <c r="AX401" i="15"/>
  <c r="AY401" i="15" s="1"/>
  <c r="AX407" i="15"/>
  <c r="AY407" i="15" s="1"/>
  <c r="AX413" i="15"/>
  <c r="AY413" i="15" s="1"/>
  <c r="AY421" i="15"/>
  <c r="AE429" i="15"/>
  <c r="AY26" i="16"/>
  <c r="M116" i="16"/>
  <c r="AW117" i="16"/>
  <c r="AY89" i="16"/>
  <c r="AY97" i="16"/>
  <c r="AY105" i="16"/>
  <c r="AY113" i="16"/>
  <c r="V151" i="16"/>
  <c r="AX120" i="16"/>
  <c r="AX150" i="16" s="1"/>
  <c r="AY164" i="16"/>
  <c r="D220" i="16"/>
  <c r="AY202" i="16"/>
  <c r="AY146" i="15"/>
  <c r="M219" i="15"/>
  <c r="AY194" i="15"/>
  <c r="AY212" i="15"/>
  <c r="BF220" i="15"/>
  <c r="D289" i="15"/>
  <c r="AR289" i="15"/>
  <c r="AY264" i="15"/>
  <c r="AY272" i="15"/>
  <c r="AY280" i="15"/>
  <c r="AY288" i="15"/>
  <c r="AR290" i="15"/>
  <c r="V325" i="15"/>
  <c r="AY320" i="15"/>
  <c r="AR358" i="15"/>
  <c r="AR393" i="15"/>
  <c r="AW427" i="15"/>
  <c r="AY419" i="15"/>
  <c r="AE48" i="16"/>
  <c r="BF117" i="16"/>
  <c r="AY86" i="16"/>
  <c r="AY88" i="16"/>
  <c r="AY91" i="16"/>
  <c r="AY94" i="16"/>
  <c r="AY96" i="16"/>
  <c r="AY99" i="16"/>
  <c r="AY102" i="16"/>
  <c r="AY104" i="16"/>
  <c r="AY107" i="16"/>
  <c r="AY110" i="16"/>
  <c r="AY112" i="16"/>
  <c r="AY115" i="16"/>
  <c r="AX130" i="16"/>
  <c r="AY130" i="16" s="1"/>
  <c r="AY140" i="16"/>
  <c r="AX146" i="16"/>
  <c r="AY146" i="16" s="1"/>
  <c r="AY148" i="16"/>
  <c r="M185" i="16"/>
  <c r="AW186" i="16"/>
  <c r="M221" i="16"/>
  <c r="AX196" i="16"/>
  <c r="AY196" i="16" s="1"/>
  <c r="AY114" i="15"/>
  <c r="M151" i="15"/>
  <c r="AY124" i="15"/>
  <c r="AY126" i="15"/>
  <c r="AY128" i="15"/>
  <c r="AY130" i="15"/>
  <c r="AY157" i="15"/>
  <c r="AY160" i="15"/>
  <c r="AY171" i="15"/>
  <c r="AY177" i="15"/>
  <c r="AY180" i="15"/>
  <c r="V219" i="15"/>
  <c r="AX189" i="15"/>
  <c r="AX220" i="15" s="1"/>
  <c r="AY191" i="15"/>
  <c r="AX207" i="15"/>
  <c r="AY207" i="15" s="1"/>
  <c r="AY209" i="15"/>
  <c r="D255" i="15"/>
  <c r="AY226" i="15"/>
  <c r="AY228" i="15"/>
  <c r="BC8" i="15"/>
  <c r="AB8" i="15"/>
  <c r="AS258" i="15"/>
  <c r="AS291" i="15" s="1"/>
  <c r="AY298" i="15"/>
  <c r="AY303" i="15"/>
  <c r="AY312" i="15"/>
  <c r="AY313" i="15"/>
  <c r="AY316" i="15"/>
  <c r="AS362" i="15"/>
  <c r="AS393" i="15" s="1"/>
  <c r="V429" i="15"/>
  <c r="AY400" i="15"/>
  <c r="AY425" i="15"/>
  <c r="AE428" i="15"/>
  <c r="D50" i="16"/>
  <c r="AX18" i="16"/>
  <c r="AY18" i="16" s="1"/>
  <c r="AX20" i="16"/>
  <c r="AY20" i="16" s="1"/>
  <c r="AX22" i="16"/>
  <c r="AY22" i="16" s="1"/>
  <c r="AY75" i="16"/>
  <c r="AY77" i="16"/>
  <c r="AY79" i="16"/>
  <c r="AE116" i="16"/>
  <c r="BF116" i="16"/>
  <c r="AY90" i="16"/>
  <c r="AY98" i="16"/>
  <c r="AY106" i="16"/>
  <c r="AY114" i="16"/>
  <c r="D150" i="16"/>
  <c r="AR150" i="16"/>
  <c r="AY127" i="16"/>
  <c r="AY135" i="16"/>
  <c r="AY142" i="16"/>
  <c r="AY143" i="16"/>
  <c r="V150" i="16"/>
  <c r="V185" i="16"/>
  <c r="BF187" i="16"/>
  <c r="AY160" i="16"/>
  <c r="AY190" i="16"/>
  <c r="AY212" i="16"/>
  <c r="AY218" i="16"/>
  <c r="AR256" i="16"/>
  <c r="AX228" i="16"/>
  <c r="AY228" i="16" s="1"/>
  <c r="AY259" i="16"/>
  <c r="AY263" i="16"/>
  <c r="AY267" i="16"/>
  <c r="AY271" i="16"/>
  <c r="AY275" i="16"/>
  <c r="AY279" i="16"/>
  <c r="AY193" i="15"/>
  <c r="AY211" i="15"/>
  <c r="BF221" i="15"/>
  <c r="D290" i="15"/>
  <c r="D291" i="15"/>
  <c r="D323" i="15"/>
  <c r="D393" i="15"/>
  <c r="D394" i="15"/>
  <c r="M427" i="15"/>
  <c r="V427" i="15"/>
  <c r="AE81" i="16"/>
  <c r="AY80" i="16"/>
  <c r="AY136" i="16"/>
  <c r="AY137" i="16"/>
  <c r="AY145" i="16"/>
  <c r="AY200" i="16"/>
  <c r="AY216" i="16"/>
  <c r="AX224" i="16"/>
  <c r="AY224" i="16" s="1"/>
  <c r="D289" i="16"/>
  <c r="AR289" i="16"/>
  <c r="AS258" i="16"/>
  <c r="M289" i="16"/>
  <c r="AE289" i="16"/>
  <c r="D360" i="16"/>
  <c r="M392" i="16"/>
  <c r="AW393" i="16"/>
  <c r="AX373" i="16"/>
  <c r="AY373" i="16" s="1"/>
  <c r="AY382" i="16"/>
  <c r="AX389" i="16"/>
  <c r="AY389" i="16" s="1"/>
  <c r="D428" i="16"/>
  <c r="AR428" i="16"/>
  <c r="AY47" i="17"/>
  <c r="AO10" i="17"/>
  <c r="AO11" i="17"/>
  <c r="M50" i="17"/>
  <c r="Z8" i="17"/>
  <c r="AY294" i="16"/>
  <c r="AY297" i="16"/>
  <c r="AX300" i="16"/>
  <c r="AY300" i="16" s="1"/>
  <c r="AY302" i="16"/>
  <c r="AY305" i="16"/>
  <c r="AX308" i="16"/>
  <c r="AY308" i="16" s="1"/>
  <c r="AW358" i="16"/>
  <c r="AY349" i="16"/>
  <c r="V392" i="16"/>
  <c r="AX362" i="16"/>
  <c r="AX392" i="16" s="1"/>
  <c r="AX365" i="16"/>
  <c r="AY365" i="16" s="1"/>
  <c r="AY368" i="16"/>
  <c r="AX381" i="16"/>
  <c r="AY381" i="16" s="1"/>
  <c r="AY384" i="16"/>
  <c r="M429" i="16"/>
  <c r="AW427" i="16"/>
  <c r="AX397" i="16"/>
  <c r="AY397" i="16" s="1"/>
  <c r="AX405" i="16"/>
  <c r="AY405" i="16" s="1"/>
  <c r="AX413" i="16"/>
  <c r="AY413" i="16" s="1"/>
  <c r="AX421" i="16"/>
  <c r="AY421" i="16" s="1"/>
  <c r="D427" i="16"/>
  <c r="D50" i="17"/>
  <c r="D49" i="17"/>
  <c r="AR50" i="17"/>
  <c r="AR49" i="17"/>
  <c r="AS17" i="17"/>
  <c r="AY17" i="17" s="1"/>
  <c r="AY45" i="17"/>
  <c r="D48" i="17"/>
  <c r="H9" i="17"/>
  <c r="H8" i="17"/>
  <c r="L10" i="17"/>
  <c r="L9" i="17"/>
  <c r="Z10" i="17"/>
  <c r="Z9" i="17"/>
  <c r="AZ10" i="17"/>
  <c r="AZ9" i="17"/>
  <c r="P10" i="17"/>
  <c r="T8" i="17"/>
  <c r="Y10" i="17"/>
  <c r="AH10" i="17"/>
  <c r="AY241" i="16"/>
  <c r="BF290" i="16"/>
  <c r="AE290" i="16"/>
  <c r="AE325" i="16"/>
  <c r="BF323" i="16"/>
  <c r="AY296" i="16"/>
  <c r="AY299" i="16"/>
  <c r="AY304" i="16"/>
  <c r="AY307" i="16"/>
  <c r="V323" i="16"/>
  <c r="V358" i="16"/>
  <c r="BF358" i="16"/>
  <c r="AY332" i="16"/>
  <c r="AE392" i="16"/>
  <c r="BF394" i="16"/>
  <c r="AY370" i="16"/>
  <c r="AY371" i="16"/>
  <c r="AY372" i="16"/>
  <c r="AY386" i="16"/>
  <c r="AY387" i="16"/>
  <c r="AY388" i="16"/>
  <c r="V427" i="16"/>
  <c r="BF427" i="16"/>
  <c r="AY401" i="16"/>
  <c r="AX403" i="16"/>
  <c r="AY403" i="16" s="1"/>
  <c r="AY409" i="16"/>
  <c r="AX411" i="16"/>
  <c r="AY411" i="16" s="1"/>
  <c r="AY417" i="16"/>
  <c r="AX419" i="16"/>
  <c r="AY419" i="16" s="1"/>
  <c r="AY425" i="16"/>
  <c r="AR427" i="16"/>
  <c r="V429" i="16"/>
  <c r="BJ10" i="17"/>
  <c r="BJ11" i="17"/>
  <c r="AY19" i="17"/>
  <c r="AY21" i="17"/>
  <c r="AY23" i="17"/>
  <c r="AN9" i="17"/>
  <c r="AN8" i="17"/>
  <c r="AT11" i="17"/>
  <c r="BJ9" i="17"/>
  <c r="AY56" i="17"/>
  <c r="AY283" i="16"/>
  <c r="AY285" i="16"/>
  <c r="AY287" i="16"/>
  <c r="AY298" i="16"/>
  <c r="AY301" i="16"/>
  <c r="AY306" i="16"/>
  <c r="AY309" i="16"/>
  <c r="AY363" i="16"/>
  <c r="AY364" i="16"/>
  <c r="AY374" i="16"/>
  <c r="AY375" i="16"/>
  <c r="AY376" i="16"/>
  <c r="AY377" i="16"/>
  <c r="AY378" i="16"/>
  <c r="AY379" i="16"/>
  <c r="AY380" i="16"/>
  <c r="AY391" i="16"/>
  <c r="AW392" i="16"/>
  <c r="AY399" i="16"/>
  <c r="AY407" i="16"/>
  <c r="AY415" i="16"/>
  <c r="AY423" i="16"/>
  <c r="BF430" i="16"/>
  <c r="AY174" i="17"/>
  <c r="AE83" i="17"/>
  <c r="BF116" i="17"/>
  <c r="AY104" i="17"/>
  <c r="AY107" i="17"/>
  <c r="AY135" i="17"/>
  <c r="AY148" i="17"/>
  <c r="AY149" i="17"/>
  <c r="M186" i="17"/>
  <c r="AY167" i="17"/>
  <c r="AY168" i="17"/>
  <c r="V291" i="17"/>
  <c r="AY276" i="17"/>
  <c r="V324" i="17"/>
  <c r="AY315" i="17"/>
  <c r="AY321" i="17"/>
  <c r="AY328" i="17"/>
  <c r="AX389" i="17"/>
  <c r="AY389" i="17" s="1"/>
  <c r="M429" i="17"/>
  <c r="M428" i="17"/>
  <c r="AW427" i="17"/>
  <c r="U10" i="17"/>
  <c r="AB9" i="17"/>
  <c r="AY103" i="17"/>
  <c r="AT12" i="17"/>
  <c r="AY127" i="17"/>
  <c r="AY163" i="17"/>
  <c r="AY164" i="17"/>
  <c r="AX166" i="17"/>
  <c r="AY166" i="17" s="1"/>
  <c r="AX173" i="17"/>
  <c r="AY173" i="17" s="1"/>
  <c r="AX178" i="17"/>
  <c r="AY178" i="17" s="1"/>
  <c r="AY180" i="17"/>
  <c r="AY181" i="17"/>
  <c r="AY182" i="17"/>
  <c r="AY184" i="17"/>
  <c r="AR221" i="17"/>
  <c r="AX283" i="17"/>
  <c r="AY283" i="17" s="1"/>
  <c r="AX377" i="17"/>
  <c r="AY377" i="17" s="1"/>
  <c r="M48" i="17"/>
  <c r="X9" i="17"/>
  <c r="L8" i="17"/>
  <c r="Q10" i="17"/>
  <c r="R8" i="17"/>
  <c r="M81" i="17"/>
  <c r="AY88" i="17"/>
  <c r="AX102" i="17"/>
  <c r="AY102" i="17" s="1"/>
  <c r="AY112" i="17"/>
  <c r="AX125" i="17"/>
  <c r="AY125" i="17" s="1"/>
  <c r="V151" i="17"/>
  <c r="AY136" i="17"/>
  <c r="BF151" i="17"/>
  <c r="AS154" i="17"/>
  <c r="AY154" i="17" s="1"/>
  <c r="BF185" i="17"/>
  <c r="BF188" i="17"/>
  <c r="AY159" i="17"/>
  <c r="AY160" i="17"/>
  <c r="AX162" i="17"/>
  <c r="AY162" i="17" s="1"/>
  <c r="AX169" i="17"/>
  <c r="AY169" i="17" s="1"/>
  <c r="AY176" i="17"/>
  <c r="AX179" i="17"/>
  <c r="AY179" i="17" s="1"/>
  <c r="AE255" i="17"/>
  <c r="AE254" i="17"/>
  <c r="AR291" i="17"/>
  <c r="AY270" i="17"/>
  <c r="AY278" i="17"/>
  <c r="AY313" i="17"/>
  <c r="V358" i="17"/>
  <c r="AX364" i="17"/>
  <c r="AY364" i="17" s="1"/>
  <c r="AY25" i="17"/>
  <c r="AY27" i="17"/>
  <c r="AY29" i="17"/>
  <c r="AY31" i="17"/>
  <c r="AY33" i="17"/>
  <c r="AY35" i="17"/>
  <c r="AY37" i="17"/>
  <c r="AY39" i="17"/>
  <c r="AY41" i="17"/>
  <c r="AY43" i="17"/>
  <c r="P9" i="17"/>
  <c r="AV9" i="17"/>
  <c r="BH12" i="17"/>
  <c r="BL11" i="17"/>
  <c r="I10" i="17"/>
  <c r="AJ8" i="17"/>
  <c r="AZ8" i="17"/>
  <c r="BI11" i="17"/>
  <c r="BM12" i="17"/>
  <c r="AK10" i="17"/>
  <c r="V82" i="17"/>
  <c r="AE81" i="17"/>
  <c r="AY55" i="17"/>
  <c r="AY96" i="17"/>
  <c r="AY99" i="17"/>
  <c r="AX113" i="17"/>
  <c r="AY113" i="17" s="1"/>
  <c r="AL8" i="17"/>
  <c r="V185" i="17"/>
  <c r="AW186" i="17"/>
  <c r="AW185" i="17"/>
  <c r="AY155" i="17"/>
  <c r="AY171" i="17"/>
  <c r="AY172" i="17"/>
  <c r="V186" i="17"/>
  <c r="AX214" i="17"/>
  <c r="AY214" i="17" s="1"/>
  <c r="AX218" i="17"/>
  <c r="AY218" i="17" s="1"/>
  <c r="AX271" i="17"/>
  <c r="AY271" i="17" s="1"/>
  <c r="AY287" i="17"/>
  <c r="AX287" i="17"/>
  <c r="AY288" i="17"/>
  <c r="AX311" i="17"/>
  <c r="AY311" i="17"/>
  <c r="V392" i="17"/>
  <c r="AX363" i="17"/>
  <c r="AY192" i="17"/>
  <c r="AY200" i="17"/>
  <c r="AY207" i="17"/>
  <c r="M255" i="17"/>
  <c r="AW256" i="17"/>
  <c r="AY258" i="17"/>
  <c r="AY262" i="17"/>
  <c r="AY266" i="17"/>
  <c r="AR289" i="17"/>
  <c r="AX319" i="17"/>
  <c r="AY319" i="17" s="1"/>
  <c r="AR360" i="17"/>
  <c r="D392" i="17"/>
  <c r="AY367" i="17"/>
  <c r="AY372" i="17"/>
  <c r="AY382" i="17"/>
  <c r="AY384" i="17"/>
  <c r="AY419" i="17"/>
  <c r="AE220" i="17"/>
  <c r="AY190" i="17"/>
  <c r="AY198" i="17"/>
  <c r="AY209" i="17"/>
  <c r="V254" i="17"/>
  <c r="BF257" i="17"/>
  <c r="AE256" i="17"/>
  <c r="AY227" i="17"/>
  <c r="AY228" i="17"/>
  <c r="V289" i="17"/>
  <c r="AW289" i="17"/>
  <c r="AX269" i="17"/>
  <c r="AY269" i="17" s="1"/>
  <c r="AX285" i="17"/>
  <c r="AY285" i="17" s="1"/>
  <c r="AY308" i="17"/>
  <c r="AW358" i="17"/>
  <c r="AY329" i="17"/>
  <c r="AY330" i="17"/>
  <c r="AY331" i="17"/>
  <c r="AY332" i="17"/>
  <c r="AY333" i="17"/>
  <c r="AY334" i="17"/>
  <c r="AY335" i="17"/>
  <c r="AY336" i="17"/>
  <c r="AY337" i="17"/>
  <c r="AY338" i="17"/>
  <c r="AY339" i="17"/>
  <c r="AY340" i="17"/>
  <c r="AY341" i="17"/>
  <c r="AY342" i="17"/>
  <c r="AY343" i="17"/>
  <c r="AY344" i="17"/>
  <c r="AY345" i="17"/>
  <c r="AY346" i="17"/>
  <c r="AY347" i="17"/>
  <c r="AY348" i="17"/>
  <c r="AY349" i="17"/>
  <c r="AY350" i="17"/>
  <c r="AY351" i="17"/>
  <c r="AY353" i="17"/>
  <c r="AY355" i="17"/>
  <c r="AY357" i="17"/>
  <c r="M392" i="17"/>
  <c r="AW393" i="17"/>
  <c r="AY376" i="17"/>
  <c r="AY388" i="17"/>
  <c r="AW392" i="17"/>
  <c r="D428" i="17"/>
  <c r="AR428" i="17"/>
  <c r="AY401" i="17"/>
  <c r="AY407" i="17"/>
  <c r="AY409" i="17"/>
  <c r="AY417" i="17"/>
  <c r="D427" i="17"/>
  <c r="AR427" i="17"/>
  <c r="AY194" i="17"/>
  <c r="AY202" i="17"/>
  <c r="AY224" i="17"/>
  <c r="AY230" i="17"/>
  <c r="M254" i="17"/>
  <c r="BF255" i="17"/>
  <c r="D290" i="17"/>
  <c r="AR290" i="17"/>
  <c r="D289" i="17"/>
  <c r="D291" i="17"/>
  <c r="M323" i="17"/>
  <c r="D360" i="17"/>
  <c r="AE393" i="17"/>
  <c r="BF394" i="17"/>
  <c r="AE392" i="17"/>
  <c r="AY366" i="17"/>
  <c r="AY368" i="17"/>
  <c r="AY380" i="17"/>
  <c r="AY391" i="17"/>
  <c r="V427" i="17"/>
  <c r="BF427" i="17"/>
  <c r="AY421" i="17"/>
  <c r="BF430" i="17"/>
  <c r="D82" i="10"/>
  <c r="BF430" i="11"/>
  <c r="BF393" i="11"/>
  <c r="BF289" i="11"/>
  <c r="BG8" i="11"/>
  <c r="BI9" i="11"/>
  <c r="BI12" i="11"/>
  <c r="BH8" i="11"/>
  <c r="BG10" i="11"/>
  <c r="BG11" i="11"/>
  <c r="BG9" i="11"/>
  <c r="BH10" i="11"/>
  <c r="BF116" i="11"/>
  <c r="BF84" i="11"/>
  <c r="BF81" i="11"/>
  <c r="AT11" i="11"/>
  <c r="AT9" i="11"/>
  <c r="AT10" i="11"/>
  <c r="BE11" i="11"/>
  <c r="BE8" i="11"/>
  <c r="AZ8" i="11"/>
  <c r="AZ9" i="11"/>
  <c r="A18" i="17"/>
  <c r="AX24" i="17"/>
  <c r="AY24" i="17" s="1"/>
  <c r="AX26" i="17"/>
  <c r="AY26" i="17" s="1"/>
  <c r="AX42" i="17"/>
  <c r="AY42" i="17" s="1"/>
  <c r="BD8" i="17"/>
  <c r="BD10" i="17"/>
  <c r="BF119" i="17"/>
  <c r="AX40" i="17"/>
  <c r="AY40" i="17" s="1"/>
  <c r="J9" i="17"/>
  <c r="J10" i="17"/>
  <c r="AW48" i="17"/>
  <c r="AX28" i="17"/>
  <c r="AY28" i="17" s="1"/>
  <c r="AX44" i="17"/>
  <c r="AY44" i="17" s="1"/>
  <c r="J8" i="17"/>
  <c r="AX59" i="17"/>
  <c r="AY59" i="17" s="1"/>
  <c r="AX65" i="17"/>
  <c r="AY65" i="17" s="1"/>
  <c r="AX30" i="17"/>
  <c r="AY30" i="17" s="1"/>
  <c r="AQ9" i="17"/>
  <c r="AQ10" i="17"/>
  <c r="AW49" i="17"/>
  <c r="AX18" i="17"/>
  <c r="AX50" i="17" s="1"/>
  <c r="AX32" i="17"/>
  <c r="AY32" i="17" s="1"/>
  <c r="AA9" i="17"/>
  <c r="AA10" i="17"/>
  <c r="AJ10" i="17"/>
  <c r="AB8" i="17"/>
  <c r="AC8" i="17"/>
  <c r="AC9" i="17"/>
  <c r="BF81" i="17"/>
  <c r="AX73" i="17"/>
  <c r="AY73" i="17" s="1"/>
  <c r="V116" i="17"/>
  <c r="V117" i="17"/>
  <c r="V118" i="17"/>
  <c r="AS82" i="17"/>
  <c r="AS83" i="17"/>
  <c r="AS81" i="17"/>
  <c r="AX69" i="17"/>
  <c r="AY69" i="17" s="1"/>
  <c r="AX34" i="17"/>
  <c r="AY34" i="17" s="1"/>
  <c r="S9" i="17"/>
  <c r="S10" i="17"/>
  <c r="AB10" i="17"/>
  <c r="E8" i="17"/>
  <c r="E9" i="17"/>
  <c r="U8" i="17"/>
  <c r="U9" i="17"/>
  <c r="BM8" i="17"/>
  <c r="BM9" i="17"/>
  <c r="AX46" i="17"/>
  <c r="AY46" i="17" s="1"/>
  <c r="AI9" i="17"/>
  <c r="AI10" i="17"/>
  <c r="AQ8" i="17"/>
  <c r="V48" i="17"/>
  <c r="V49" i="17"/>
  <c r="V50" i="17"/>
  <c r="AX20" i="17"/>
  <c r="AY20" i="17" s="1"/>
  <c r="AX36" i="17"/>
  <c r="AY36" i="17" s="1"/>
  <c r="C9" i="17"/>
  <c r="C10" i="17"/>
  <c r="C11" i="17"/>
  <c r="C12" i="17"/>
  <c r="K9" i="17"/>
  <c r="K10" i="17"/>
  <c r="T10" i="17"/>
  <c r="BG9" i="17"/>
  <c r="BG12" i="17"/>
  <c r="BG10" i="17"/>
  <c r="BG11" i="17"/>
  <c r="BH11" i="17"/>
  <c r="BH8" i="17"/>
  <c r="BI8" i="17"/>
  <c r="BI9" i="17"/>
  <c r="BE8" i="17"/>
  <c r="BE9" i="17"/>
  <c r="D83" i="17"/>
  <c r="AU8" i="17"/>
  <c r="AU9" i="17"/>
  <c r="AU10" i="17"/>
  <c r="AK8" i="17"/>
  <c r="AK9" i="17"/>
  <c r="AY22" i="17"/>
  <c r="AX22" i="17"/>
  <c r="AX38" i="17"/>
  <c r="AY38" i="17" s="1"/>
  <c r="BA8" i="17"/>
  <c r="BA9" i="17"/>
  <c r="AR83" i="17"/>
  <c r="AL10" i="17"/>
  <c r="AT10" i="17"/>
  <c r="B20" i="17"/>
  <c r="AR48" i="17"/>
  <c r="AS49" i="17"/>
  <c r="BF51" i="17"/>
  <c r="AW81" i="17"/>
  <c r="AE116" i="17"/>
  <c r="AE117" i="17"/>
  <c r="AE118" i="17"/>
  <c r="AX106" i="17"/>
  <c r="AY106" i="17" s="1"/>
  <c r="D152" i="17"/>
  <c r="AL9" i="17"/>
  <c r="AT9" i="17"/>
  <c r="AE50" i="17"/>
  <c r="AX52" i="17"/>
  <c r="AX54" i="17"/>
  <c r="AY54" i="17" s="1"/>
  <c r="AX62" i="17"/>
  <c r="AY62" i="17" s="1"/>
  <c r="AY66" i="17"/>
  <c r="AY70" i="17"/>
  <c r="AY74" i="17"/>
  <c r="AX78" i="17"/>
  <c r="AY78" i="17" s="1"/>
  <c r="AW82" i="17"/>
  <c r="AR117" i="17"/>
  <c r="M117" i="17"/>
  <c r="AY91" i="17"/>
  <c r="AY93" i="17"/>
  <c r="AY100" i="17"/>
  <c r="AY105" i="17"/>
  <c r="M152" i="17"/>
  <c r="AX131" i="17"/>
  <c r="AY131" i="17" s="1"/>
  <c r="AT8" i="17"/>
  <c r="AE49" i="17"/>
  <c r="D81" i="17"/>
  <c r="D82" i="17"/>
  <c r="AY52" i="17"/>
  <c r="AS116" i="17"/>
  <c r="AS117" i="17"/>
  <c r="AS118" i="17"/>
  <c r="AX98" i="17"/>
  <c r="AY98" i="17" s="1"/>
  <c r="V150" i="17"/>
  <c r="AX146" i="17"/>
  <c r="AY146" i="17" s="1"/>
  <c r="AX301" i="17"/>
  <c r="AY301" i="17" s="1"/>
  <c r="BL9" i="17"/>
  <c r="BE10" i="17"/>
  <c r="BM10" i="17"/>
  <c r="AW50" i="17"/>
  <c r="M82" i="17"/>
  <c r="M83" i="17"/>
  <c r="BF84" i="17"/>
  <c r="BF82" i="17"/>
  <c r="AY80" i="17"/>
  <c r="AW83" i="17"/>
  <c r="BF83" i="17"/>
  <c r="AW117" i="17"/>
  <c r="AY92" i="17"/>
  <c r="AY95" i="17"/>
  <c r="AY97" i="17"/>
  <c r="AY115" i="17"/>
  <c r="AE152" i="17"/>
  <c r="AX139" i="17"/>
  <c r="AY139" i="17" s="1"/>
  <c r="BF50" i="17"/>
  <c r="V81" i="17"/>
  <c r="V83" i="17"/>
  <c r="BF118" i="17"/>
  <c r="AX90" i="17"/>
  <c r="AY90" i="17" s="1"/>
  <c r="AR116" i="17"/>
  <c r="AR118" i="17"/>
  <c r="AR150" i="17"/>
  <c r="AR151" i="17"/>
  <c r="AR152" i="17"/>
  <c r="AS120" i="17"/>
  <c r="AY120" i="17" s="1"/>
  <c r="AX142" i="17"/>
  <c r="AY142" i="17" s="1"/>
  <c r="AY156" i="17"/>
  <c r="BF49" i="17"/>
  <c r="AE82" i="17"/>
  <c r="AX53" i="17"/>
  <c r="AY53" i="17" s="1"/>
  <c r="AX58" i="17"/>
  <c r="AY58" i="17" s="1"/>
  <c r="AY87" i="17"/>
  <c r="AY89" i="17"/>
  <c r="AW152" i="17"/>
  <c r="M150" i="17"/>
  <c r="BH10" i="17"/>
  <c r="AR81" i="17"/>
  <c r="AR82" i="17"/>
  <c r="AY61" i="17"/>
  <c r="AX64" i="17"/>
  <c r="AY64" i="17" s="1"/>
  <c r="AX68" i="17"/>
  <c r="AY68" i="17" s="1"/>
  <c r="AX72" i="17"/>
  <c r="AY72" i="17" s="1"/>
  <c r="AX76" i="17"/>
  <c r="AY76" i="17" s="1"/>
  <c r="M116" i="17"/>
  <c r="AX114" i="17"/>
  <c r="AY114" i="17" s="1"/>
  <c r="V219" i="17"/>
  <c r="AW116" i="17"/>
  <c r="BF117" i="17"/>
  <c r="D151" i="17"/>
  <c r="AS187" i="17"/>
  <c r="D219" i="17"/>
  <c r="BF219" i="17"/>
  <c r="M118" i="17"/>
  <c r="AE151" i="17"/>
  <c r="AX185" i="17"/>
  <c r="AS290" i="17"/>
  <c r="AW151" i="17"/>
  <c r="D187" i="17"/>
  <c r="D186" i="17"/>
  <c r="D185" i="17"/>
  <c r="D254" i="17"/>
  <c r="D255" i="17"/>
  <c r="D256" i="17"/>
  <c r="AX120" i="17"/>
  <c r="AX122" i="17"/>
  <c r="AY122" i="17" s="1"/>
  <c r="AX124" i="17"/>
  <c r="AY124" i="17" s="1"/>
  <c r="AX129" i="17"/>
  <c r="AY129" i="17" s="1"/>
  <c r="AX137" i="17"/>
  <c r="AY137" i="17" s="1"/>
  <c r="AY143" i="17"/>
  <c r="AY147" i="17"/>
  <c r="M187" i="17"/>
  <c r="M185" i="17"/>
  <c r="AS186" i="17"/>
  <c r="BF359" i="17"/>
  <c r="BF360" i="17"/>
  <c r="BF361" i="17"/>
  <c r="BF358" i="17"/>
  <c r="AX85" i="17"/>
  <c r="D150" i="17"/>
  <c r="AY132" i="17"/>
  <c r="AY140" i="17"/>
  <c r="AE150" i="17"/>
  <c r="AW219" i="17"/>
  <c r="AW220" i="17"/>
  <c r="AW221" i="17"/>
  <c r="AX189" i="17"/>
  <c r="AX191" i="17"/>
  <c r="AY191" i="17" s="1"/>
  <c r="AX193" i="17"/>
  <c r="AY193" i="17" s="1"/>
  <c r="AX195" i="17"/>
  <c r="AY195" i="17" s="1"/>
  <c r="AX197" i="17"/>
  <c r="AY197" i="17" s="1"/>
  <c r="AX199" i="17"/>
  <c r="AY199" i="17" s="1"/>
  <c r="AX201" i="17"/>
  <c r="AY201" i="17" s="1"/>
  <c r="AX203" i="17"/>
  <c r="AY203" i="17" s="1"/>
  <c r="AX205" i="17"/>
  <c r="AY205" i="17" s="1"/>
  <c r="AX229" i="17"/>
  <c r="AY229" i="17" s="1"/>
  <c r="AW118" i="17"/>
  <c r="M151" i="17"/>
  <c r="BF153" i="17"/>
  <c r="BF152" i="17"/>
  <c r="AW150" i="17"/>
  <c r="AE185" i="17"/>
  <c r="AE186" i="17"/>
  <c r="AE187" i="17"/>
  <c r="BF222" i="17"/>
  <c r="V152" i="17"/>
  <c r="AY130" i="17"/>
  <c r="AY138" i="17"/>
  <c r="BF150" i="17"/>
  <c r="AR187" i="17"/>
  <c r="AR186" i="17"/>
  <c r="AY212" i="17"/>
  <c r="AS189" i="17"/>
  <c r="AY211" i="17"/>
  <c r="AY215" i="17"/>
  <c r="AR219" i="17"/>
  <c r="AY225" i="17"/>
  <c r="AW254" i="17"/>
  <c r="M289" i="17"/>
  <c r="M291" i="17"/>
  <c r="AY265" i="17"/>
  <c r="AY281" i="17"/>
  <c r="AY300" i="17"/>
  <c r="AX303" i="17"/>
  <c r="AY303" i="17" s="1"/>
  <c r="AE427" i="17"/>
  <c r="AE428" i="17"/>
  <c r="AE429" i="17"/>
  <c r="AY216" i="17"/>
  <c r="AE289" i="17"/>
  <c r="AE290" i="17"/>
  <c r="AE291" i="17"/>
  <c r="AY261" i="17"/>
  <c r="AY277" i="17"/>
  <c r="AX299" i="17"/>
  <c r="AY299" i="17" s="1"/>
  <c r="AX320" i="17"/>
  <c r="AY320" i="17" s="1"/>
  <c r="D220" i="17"/>
  <c r="AY210" i="17"/>
  <c r="AY231" i="17"/>
  <c r="AY267" i="17"/>
  <c r="AE325" i="17"/>
  <c r="AX297" i="17"/>
  <c r="AY297" i="17" s="1"/>
  <c r="AW187" i="17"/>
  <c r="M221" i="17"/>
  <c r="M219" i="17"/>
  <c r="BF220" i="17"/>
  <c r="BF221" i="17"/>
  <c r="AY208" i="17"/>
  <c r="AY213" i="17"/>
  <c r="AY217" i="17"/>
  <c r="M220" i="17"/>
  <c r="AY233" i="17"/>
  <c r="AY235" i="17"/>
  <c r="AY237" i="17"/>
  <c r="AY239" i="17"/>
  <c r="AY241" i="17"/>
  <c r="AY243" i="17"/>
  <c r="AY245" i="17"/>
  <c r="AY247" i="17"/>
  <c r="AY249" i="17"/>
  <c r="AY251" i="17"/>
  <c r="AY253" i="17"/>
  <c r="AY273" i="17"/>
  <c r="AS324" i="17"/>
  <c r="AS325" i="17"/>
  <c r="AS323" i="17"/>
  <c r="AX295" i="17"/>
  <c r="AY295" i="17" s="1"/>
  <c r="BF187" i="17"/>
  <c r="V220" i="17"/>
  <c r="AY206" i="17"/>
  <c r="D221" i="17"/>
  <c r="AS223" i="17"/>
  <c r="AR254" i="17"/>
  <c r="AR255" i="17"/>
  <c r="AR256" i="17"/>
  <c r="AY263" i="17"/>
  <c r="AY279" i="17"/>
  <c r="M290" i="17"/>
  <c r="AW323" i="17"/>
  <c r="AW324" i="17"/>
  <c r="AX293" i="17"/>
  <c r="AY293" i="17" s="1"/>
  <c r="AW325" i="17"/>
  <c r="AY306" i="17"/>
  <c r="BF186" i="17"/>
  <c r="AE219" i="17"/>
  <c r="AE221" i="17"/>
  <c r="V221" i="17"/>
  <c r="AW255" i="17"/>
  <c r="AX223" i="17"/>
  <c r="AX307" i="17"/>
  <c r="AY307" i="17" s="1"/>
  <c r="AR220" i="17"/>
  <c r="BF289" i="17"/>
  <c r="BF290" i="17"/>
  <c r="BF291" i="17"/>
  <c r="AY259" i="17"/>
  <c r="AY275" i="17"/>
  <c r="BF292" i="17"/>
  <c r="AX305" i="17"/>
  <c r="AY305" i="17" s="1"/>
  <c r="BF256" i="17"/>
  <c r="AS291" i="17"/>
  <c r="AX314" i="17"/>
  <c r="AY314" i="17" s="1"/>
  <c r="AE323" i="17"/>
  <c r="AX359" i="17"/>
  <c r="AX360" i="17"/>
  <c r="BF254" i="17"/>
  <c r="AS289" i="17"/>
  <c r="V290" i="17"/>
  <c r="AX310" i="17"/>
  <c r="AY310" i="17" s="1"/>
  <c r="AX358" i="17"/>
  <c r="AY370" i="17"/>
  <c r="AY386" i="17"/>
  <c r="AY411" i="17"/>
  <c r="M256" i="17"/>
  <c r="D323" i="17"/>
  <c r="D324" i="17"/>
  <c r="D325" i="17"/>
  <c r="AX316" i="17"/>
  <c r="AY316" i="17" s="1"/>
  <c r="M358" i="17"/>
  <c r="M359" i="17"/>
  <c r="M360" i="17"/>
  <c r="AY397" i="17"/>
  <c r="AY413" i="17"/>
  <c r="V256" i="17"/>
  <c r="AW291" i="17"/>
  <c r="M324" i="17"/>
  <c r="M325" i="17"/>
  <c r="BF326" i="17"/>
  <c r="BF324" i="17"/>
  <c r="BF325" i="17"/>
  <c r="AX322" i="17"/>
  <c r="AY322" i="17" s="1"/>
  <c r="AY374" i="17"/>
  <c r="AY390" i="17"/>
  <c r="AY399" i="17"/>
  <c r="AY415" i="17"/>
  <c r="V255" i="17"/>
  <c r="AW290" i="17"/>
  <c r="V323" i="17"/>
  <c r="V325" i="17"/>
  <c r="AX312" i="17"/>
  <c r="AY312" i="17" s="1"/>
  <c r="AR392" i="17"/>
  <c r="AR393" i="17"/>
  <c r="AR394" i="17"/>
  <c r="AS362" i="17"/>
  <c r="AY362" i="17" s="1"/>
  <c r="AE324" i="17"/>
  <c r="AX318" i="17"/>
  <c r="AY318" i="17" s="1"/>
  <c r="AS358" i="17"/>
  <c r="AS359" i="17"/>
  <c r="AS360" i="17"/>
  <c r="AY378" i="17"/>
  <c r="AY403" i="17"/>
  <c r="AY425" i="17"/>
  <c r="AR323" i="17"/>
  <c r="AR324" i="17"/>
  <c r="AR325" i="17"/>
  <c r="AY352" i="17"/>
  <c r="AY354" i="17"/>
  <c r="AY356" i="17"/>
  <c r="AY405" i="17"/>
  <c r="D359" i="17"/>
  <c r="AR359" i="17"/>
  <c r="BF392" i="17"/>
  <c r="D394" i="17"/>
  <c r="M427" i="17"/>
  <c r="V428" i="17"/>
  <c r="AR358" i="17"/>
  <c r="V360" i="17"/>
  <c r="D393" i="17"/>
  <c r="M394" i="17"/>
  <c r="AS396" i="17"/>
  <c r="V359" i="17"/>
  <c r="AE360" i="17"/>
  <c r="M393" i="17"/>
  <c r="V394" i="17"/>
  <c r="BF395" i="17"/>
  <c r="AW429" i="17"/>
  <c r="AE359" i="17"/>
  <c r="V393" i="17"/>
  <c r="AE394" i="17"/>
  <c r="AX396" i="17"/>
  <c r="AX398" i="17"/>
  <c r="AY398" i="17" s="1"/>
  <c r="AX400" i="17"/>
  <c r="AY400" i="17" s="1"/>
  <c r="AX402" i="17"/>
  <c r="AY402" i="17" s="1"/>
  <c r="AX404" i="17"/>
  <c r="AY404" i="17" s="1"/>
  <c r="AX406" i="17"/>
  <c r="AY406" i="17" s="1"/>
  <c r="AX408" i="17"/>
  <c r="AY408" i="17" s="1"/>
  <c r="AX410" i="17"/>
  <c r="AY410" i="17" s="1"/>
  <c r="AX412" i="17"/>
  <c r="AY412" i="17" s="1"/>
  <c r="AX414" i="17"/>
  <c r="AY414" i="17" s="1"/>
  <c r="AX416" i="17"/>
  <c r="AY416" i="17" s="1"/>
  <c r="AX418" i="17"/>
  <c r="AY418" i="17" s="1"/>
  <c r="AX420" i="17"/>
  <c r="AY420" i="17" s="1"/>
  <c r="AX422" i="17"/>
  <c r="AY422" i="17" s="1"/>
  <c r="AX424" i="17"/>
  <c r="AY424" i="17" s="1"/>
  <c r="AX426" i="17"/>
  <c r="AY426" i="17" s="1"/>
  <c r="AW428" i="17"/>
  <c r="BF429" i="17"/>
  <c r="AW360" i="17"/>
  <c r="BF428" i="17"/>
  <c r="AW359" i="17"/>
  <c r="AW394" i="17"/>
  <c r="D429" i="17"/>
  <c r="AR429" i="17"/>
  <c r="AY327" i="17"/>
  <c r="A19" i="16"/>
  <c r="AY19" i="16"/>
  <c r="B23" i="16"/>
  <c r="A22" i="16"/>
  <c r="M48" i="16"/>
  <c r="A18" i="16"/>
  <c r="AX24" i="16"/>
  <c r="AY24" i="16" s="1"/>
  <c r="AX28" i="16"/>
  <c r="AY28" i="16" s="1"/>
  <c r="AX39" i="16"/>
  <c r="AY39" i="16" s="1"/>
  <c r="AY44" i="16"/>
  <c r="D49" i="16"/>
  <c r="AX62" i="16"/>
  <c r="AY62" i="16" s="1"/>
  <c r="AY65" i="16"/>
  <c r="V48" i="16"/>
  <c r="V49" i="16"/>
  <c r="AX21" i="16"/>
  <c r="AY21" i="16" s="1"/>
  <c r="AX25" i="16"/>
  <c r="AY25" i="16" s="1"/>
  <c r="AX29" i="16"/>
  <c r="AY29" i="16" s="1"/>
  <c r="AX45" i="16"/>
  <c r="AY45" i="16" s="1"/>
  <c r="M49" i="16"/>
  <c r="M50" i="16"/>
  <c r="AX64" i="16"/>
  <c r="AY64" i="16" s="1"/>
  <c r="AE49" i="16"/>
  <c r="AE50" i="16"/>
  <c r="A21" i="16"/>
  <c r="AX34" i="16"/>
  <c r="AY34" i="16" s="1"/>
  <c r="AX35" i="16"/>
  <c r="AY35" i="16" s="1"/>
  <c r="AY40" i="16"/>
  <c r="V50" i="16"/>
  <c r="AS81" i="16"/>
  <c r="AS82" i="16"/>
  <c r="AS83" i="16"/>
  <c r="AY53" i="16"/>
  <c r="AX66" i="16"/>
  <c r="AY66" i="16" s="1"/>
  <c r="AY69" i="16"/>
  <c r="AR50" i="16"/>
  <c r="AY30" i="16"/>
  <c r="AX41" i="16"/>
  <c r="AY41" i="16" s="1"/>
  <c r="AY46" i="16"/>
  <c r="AW81" i="16"/>
  <c r="AX52" i="16"/>
  <c r="AY52" i="16" s="1"/>
  <c r="AW82" i="16"/>
  <c r="AW83" i="16"/>
  <c r="AY55" i="16"/>
  <c r="AX68" i="16"/>
  <c r="AY68" i="16" s="1"/>
  <c r="AY71" i="16"/>
  <c r="AS48" i="16"/>
  <c r="AX31" i="16"/>
  <c r="AY31" i="16" s="1"/>
  <c r="AX47" i="16"/>
  <c r="AY47" i="16" s="1"/>
  <c r="BF51" i="16"/>
  <c r="AX54" i="16"/>
  <c r="AY54" i="16" s="1"/>
  <c r="AX70" i="16"/>
  <c r="AY70" i="16" s="1"/>
  <c r="AW48" i="16"/>
  <c r="AW49" i="16"/>
  <c r="AX17" i="16"/>
  <c r="AY17" i="16" s="1"/>
  <c r="AW50" i="16"/>
  <c r="AX23" i="16"/>
  <c r="AY23" i="16" s="1"/>
  <c r="AX27" i="16"/>
  <c r="AY27" i="16" s="1"/>
  <c r="AX36" i="16"/>
  <c r="AY36" i="16" s="1"/>
  <c r="AX37" i="16"/>
  <c r="AY37" i="16" s="1"/>
  <c r="AY42" i="16"/>
  <c r="AR48" i="16"/>
  <c r="AX56" i="16"/>
  <c r="AY56" i="16" s="1"/>
  <c r="AY59" i="16"/>
  <c r="AX72" i="16"/>
  <c r="AY72" i="16" s="1"/>
  <c r="A20" i="16"/>
  <c r="AY32" i="16"/>
  <c r="AX43" i="16"/>
  <c r="AY43" i="16" s="1"/>
  <c r="AR49" i="16"/>
  <c r="M81" i="16"/>
  <c r="AX58" i="16"/>
  <c r="AY58" i="16" s="1"/>
  <c r="AY61" i="16"/>
  <c r="AX74" i="16"/>
  <c r="AY74" i="16" s="1"/>
  <c r="BF48" i="16"/>
  <c r="BF49" i="16"/>
  <c r="BF50" i="16"/>
  <c r="AX33" i="16"/>
  <c r="AY33" i="16" s="1"/>
  <c r="AY38" i="16"/>
  <c r="D48" i="16"/>
  <c r="AS49" i="16"/>
  <c r="AS50" i="16"/>
  <c r="AX60" i="16"/>
  <c r="AY60" i="16" s="1"/>
  <c r="AX76" i="16"/>
  <c r="AY76" i="16" s="1"/>
  <c r="V118" i="16"/>
  <c r="AW116" i="16"/>
  <c r="AE152" i="16"/>
  <c r="AE150" i="16"/>
  <c r="AY124" i="16"/>
  <c r="D185" i="16"/>
  <c r="D186" i="16"/>
  <c r="D187" i="16"/>
  <c r="BF83" i="16"/>
  <c r="AX78" i="16"/>
  <c r="AY78" i="16" s="1"/>
  <c r="BF82" i="16"/>
  <c r="AR118" i="16"/>
  <c r="AX92" i="16"/>
  <c r="AY92" i="16" s="1"/>
  <c r="AX100" i="16"/>
  <c r="AY100" i="16" s="1"/>
  <c r="AX108" i="16"/>
  <c r="AY108" i="16" s="1"/>
  <c r="AR117" i="16"/>
  <c r="AE118" i="16"/>
  <c r="AW118" i="16"/>
  <c r="BF81" i="16"/>
  <c r="D83" i="16"/>
  <c r="AR83" i="16"/>
  <c r="AS85" i="16"/>
  <c r="AY85" i="16" s="1"/>
  <c r="AX87" i="16"/>
  <c r="AY87" i="16" s="1"/>
  <c r="AX95" i="16"/>
  <c r="AY95" i="16" s="1"/>
  <c r="AX103" i="16"/>
  <c r="AY103" i="16" s="1"/>
  <c r="AX111" i="16"/>
  <c r="AY111" i="16" s="1"/>
  <c r="AR116" i="16"/>
  <c r="M117" i="16"/>
  <c r="AY121" i="16"/>
  <c r="AY126" i="16"/>
  <c r="AY138" i="16"/>
  <c r="AE151" i="16"/>
  <c r="AY172" i="16"/>
  <c r="AY180" i="16"/>
  <c r="D82" i="16"/>
  <c r="AR82" i="16"/>
  <c r="M83" i="16"/>
  <c r="V117" i="16"/>
  <c r="BF153" i="16"/>
  <c r="BF150" i="16"/>
  <c r="BF151" i="16"/>
  <c r="BF152" i="16"/>
  <c r="AY132" i="16"/>
  <c r="AS185" i="16"/>
  <c r="AS186" i="16"/>
  <c r="AS187" i="16"/>
  <c r="M82" i="16"/>
  <c r="V83" i="16"/>
  <c r="AX85" i="16"/>
  <c r="AX93" i="16"/>
  <c r="AY93" i="16" s="1"/>
  <c r="AX101" i="16"/>
  <c r="AY101" i="16" s="1"/>
  <c r="AX109" i="16"/>
  <c r="AY109" i="16" s="1"/>
  <c r="V116" i="16"/>
  <c r="AE117" i="16"/>
  <c r="AY122" i="16"/>
  <c r="AY133" i="16"/>
  <c r="AY178" i="16"/>
  <c r="V82" i="16"/>
  <c r="AE83" i="16"/>
  <c r="M150" i="16"/>
  <c r="M151" i="16"/>
  <c r="M152" i="16"/>
  <c r="AY123" i="16"/>
  <c r="AY128" i="16"/>
  <c r="AY144" i="16"/>
  <c r="M118" i="16"/>
  <c r="BF119" i="16"/>
  <c r="BF118" i="16"/>
  <c r="AY129" i="16"/>
  <c r="AY134" i="16"/>
  <c r="AY176" i="16"/>
  <c r="AY184" i="16"/>
  <c r="AY214" i="16"/>
  <c r="AE220" i="16"/>
  <c r="AE221" i="16"/>
  <c r="AX193" i="16"/>
  <c r="AY193" i="16" s="1"/>
  <c r="AX209" i="16"/>
  <c r="AY209" i="16" s="1"/>
  <c r="D221" i="16"/>
  <c r="AX264" i="16"/>
  <c r="AY264" i="16" s="1"/>
  <c r="AW152" i="16"/>
  <c r="BF185" i="16"/>
  <c r="AR187" i="16"/>
  <c r="AR219" i="16"/>
  <c r="AX203" i="16"/>
  <c r="AY203" i="16" s="1"/>
  <c r="AX206" i="16"/>
  <c r="AY206" i="16" s="1"/>
  <c r="V255" i="16"/>
  <c r="D256" i="16"/>
  <c r="AX238" i="16"/>
  <c r="AY238" i="16" s="1"/>
  <c r="AY244" i="16"/>
  <c r="AY245" i="16"/>
  <c r="D254" i="16"/>
  <c r="AR255" i="16"/>
  <c r="V291" i="16"/>
  <c r="V289" i="16"/>
  <c r="V290" i="16"/>
  <c r="AX266" i="16"/>
  <c r="AY266" i="16" s="1"/>
  <c r="AW151" i="16"/>
  <c r="AR186" i="16"/>
  <c r="M187" i="16"/>
  <c r="AS219" i="16"/>
  <c r="AS220" i="16"/>
  <c r="AX197" i="16"/>
  <c r="AY197" i="16" s="1"/>
  <c r="AX213" i="16"/>
  <c r="AY213" i="16" s="1"/>
  <c r="AR220" i="16"/>
  <c r="AE256" i="16"/>
  <c r="AE254" i="16"/>
  <c r="V254" i="16"/>
  <c r="D255" i="16"/>
  <c r="AX268" i="16"/>
  <c r="AY268" i="16" s="1"/>
  <c r="AX155" i="16"/>
  <c r="AY155" i="16" s="1"/>
  <c r="AX157" i="16"/>
  <c r="AY157" i="16" s="1"/>
  <c r="AX159" i="16"/>
  <c r="AY159" i="16" s="1"/>
  <c r="AX161" i="16"/>
  <c r="AY161" i="16" s="1"/>
  <c r="AX163" i="16"/>
  <c r="AY163" i="16" s="1"/>
  <c r="AX165" i="16"/>
  <c r="AY165" i="16" s="1"/>
  <c r="AX167" i="16"/>
  <c r="AY167" i="16" s="1"/>
  <c r="AX169" i="16"/>
  <c r="AY169" i="16" s="1"/>
  <c r="AX171" i="16"/>
  <c r="AY171" i="16" s="1"/>
  <c r="AX173" i="16"/>
  <c r="AY173" i="16" s="1"/>
  <c r="AX175" i="16"/>
  <c r="AY175" i="16" s="1"/>
  <c r="AX177" i="16"/>
  <c r="AY177" i="16" s="1"/>
  <c r="AX179" i="16"/>
  <c r="AY179" i="16" s="1"/>
  <c r="AX181" i="16"/>
  <c r="AY181" i="16" s="1"/>
  <c r="AX183" i="16"/>
  <c r="AY183" i="16" s="1"/>
  <c r="AR185" i="16"/>
  <c r="M186" i="16"/>
  <c r="V187" i="16"/>
  <c r="BF188" i="16"/>
  <c r="AX191" i="16"/>
  <c r="AY191" i="16" s="1"/>
  <c r="AX194" i="16"/>
  <c r="AY194" i="16" s="1"/>
  <c r="AX207" i="16"/>
  <c r="AY207" i="16" s="1"/>
  <c r="AX210" i="16"/>
  <c r="AY210" i="16" s="1"/>
  <c r="AE219" i="16"/>
  <c r="AW219" i="16"/>
  <c r="AW221" i="16"/>
  <c r="AX234" i="16"/>
  <c r="AY234" i="16" s="1"/>
  <c r="AX250" i="16"/>
  <c r="AY250" i="16" s="1"/>
  <c r="M255" i="16"/>
  <c r="AS120" i="16"/>
  <c r="D152" i="16"/>
  <c r="AR152" i="16"/>
  <c r="V186" i="16"/>
  <c r="AE187" i="16"/>
  <c r="AX189" i="16"/>
  <c r="AX201" i="16"/>
  <c r="AY201" i="16" s="1"/>
  <c r="AX204" i="16"/>
  <c r="AY204" i="16" s="1"/>
  <c r="AX217" i="16"/>
  <c r="AY217" i="16" s="1"/>
  <c r="BF219" i="16"/>
  <c r="AS223" i="16"/>
  <c r="AX226" i="16"/>
  <c r="AY226" i="16" s="1"/>
  <c r="AX230" i="16"/>
  <c r="AY230" i="16" s="1"/>
  <c r="AX240" i="16"/>
  <c r="AY240" i="16" s="1"/>
  <c r="AE255" i="16"/>
  <c r="M256" i="16"/>
  <c r="AS289" i="16"/>
  <c r="D151" i="16"/>
  <c r="AR151" i="16"/>
  <c r="AE186" i="16"/>
  <c r="D219" i="16"/>
  <c r="BF222" i="16"/>
  <c r="AX195" i="16"/>
  <c r="AY195" i="16" s="1"/>
  <c r="AX211" i="16"/>
  <c r="AY211" i="16" s="1"/>
  <c r="AW254" i="16"/>
  <c r="AY236" i="16"/>
  <c r="AY237" i="16"/>
  <c r="AX246" i="16"/>
  <c r="AY246" i="16" s="1"/>
  <c r="AY252" i="16"/>
  <c r="AY253" i="16"/>
  <c r="V256" i="16"/>
  <c r="AW290" i="16"/>
  <c r="AX258" i="16"/>
  <c r="AW291" i="16"/>
  <c r="AW289" i="16"/>
  <c r="V152" i="16"/>
  <c r="AW187" i="16"/>
  <c r="M219" i="16"/>
  <c r="M220" i="16"/>
  <c r="AX205" i="16"/>
  <c r="AY205" i="16" s="1"/>
  <c r="AW220" i="16"/>
  <c r="AR221" i="16"/>
  <c r="BF254" i="16"/>
  <c r="BF255" i="16"/>
  <c r="BF256" i="16"/>
  <c r="AY242" i="16"/>
  <c r="AY243" i="16"/>
  <c r="BF257" i="16"/>
  <c r="AX260" i="16"/>
  <c r="AY260" i="16" s="1"/>
  <c r="AX154" i="16"/>
  <c r="AY154" i="16" s="1"/>
  <c r="V219" i="16"/>
  <c r="V220" i="16"/>
  <c r="V221" i="16"/>
  <c r="AX199" i="16"/>
  <c r="AY199" i="16" s="1"/>
  <c r="AX215" i="16"/>
  <c r="AY215" i="16" s="1"/>
  <c r="BF220" i="16"/>
  <c r="AS221" i="16"/>
  <c r="AY232" i="16"/>
  <c r="AY233" i="16"/>
  <c r="AY248" i="16"/>
  <c r="AY249" i="16"/>
  <c r="AR254" i="16"/>
  <c r="AX262" i="16"/>
  <c r="AY262" i="16" s="1"/>
  <c r="AY270" i="16"/>
  <c r="AY272" i="16"/>
  <c r="AY274" i="16"/>
  <c r="AY276" i="16"/>
  <c r="AY278" i="16"/>
  <c r="AY280" i="16"/>
  <c r="AY282" i="16"/>
  <c r="AY284" i="16"/>
  <c r="AY286" i="16"/>
  <c r="AY288" i="16"/>
  <c r="AX320" i="16"/>
  <c r="AY320" i="16" s="1"/>
  <c r="AR392" i="16"/>
  <c r="AR393" i="16"/>
  <c r="AR394" i="16"/>
  <c r="AS362" i="16"/>
  <c r="AW256" i="16"/>
  <c r="BF289" i="16"/>
  <c r="D291" i="16"/>
  <c r="AR291" i="16"/>
  <c r="AR323" i="16"/>
  <c r="AR324" i="16"/>
  <c r="AX313" i="16"/>
  <c r="AX322" i="16"/>
  <c r="AY322" i="16" s="1"/>
  <c r="AR325" i="16"/>
  <c r="AX223" i="16"/>
  <c r="AW255" i="16"/>
  <c r="D290" i="16"/>
  <c r="AR290" i="16"/>
  <c r="M291" i="16"/>
  <c r="AS291" i="16"/>
  <c r="AS293" i="16"/>
  <c r="AY311" i="16"/>
  <c r="AX314" i="16"/>
  <c r="AY314" i="16" s="1"/>
  <c r="AS327" i="16"/>
  <c r="AR358" i="16"/>
  <c r="AR359" i="16"/>
  <c r="AY341" i="16"/>
  <c r="AY342" i="16"/>
  <c r="AY357" i="16"/>
  <c r="AS290" i="16"/>
  <c r="BF292" i="16"/>
  <c r="AW323" i="16"/>
  <c r="AW324" i="16"/>
  <c r="AX315" i="16"/>
  <c r="AY315" i="16" s="1"/>
  <c r="AY339" i="16"/>
  <c r="AY340" i="16"/>
  <c r="AY355" i="16"/>
  <c r="AY356" i="16"/>
  <c r="AX316" i="16"/>
  <c r="AY316" i="16" s="1"/>
  <c r="AY337" i="16"/>
  <c r="AY338" i="16"/>
  <c r="AY353" i="16"/>
  <c r="AY354" i="16"/>
  <c r="D392" i="16"/>
  <c r="AE427" i="16"/>
  <c r="AE428" i="16"/>
  <c r="AE429" i="16"/>
  <c r="D323" i="16"/>
  <c r="D324" i="16"/>
  <c r="AY312" i="16"/>
  <c r="AX317" i="16"/>
  <c r="AY317" i="16" s="1"/>
  <c r="AE323" i="16"/>
  <c r="AE324" i="16"/>
  <c r="AW325" i="16"/>
  <c r="BF359" i="16"/>
  <c r="BF360" i="16"/>
  <c r="BF361" i="16"/>
  <c r="AY333" i="16"/>
  <c r="AY335" i="16"/>
  <c r="AY336" i="16"/>
  <c r="AY351" i="16"/>
  <c r="AY352" i="16"/>
  <c r="M323" i="16"/>
  <c r="M324" i="16"/>
  <c r="M325" i="16"/>
  <c r="BF326" i="16"/>
  <c r="BF324" i="16"/>
  <c r="BF325" i="16"/>
  <c r="AX318" i="16"/>
  <c r="AY318" i="16" s="1"/>
  <c r="D358" i="16"/>
  <c r="D359" i="16"/>
  <c r="V324" i="16"/>
  <c r="V325" i="16"/>
  <c r="AY310" i="16"/>
  <c r="AX319" i="16"/>
  <c r="AY319" i="16" s="1"/>
  <c r="M358" i="16"/>
  <c r="M359" i="16"/>
  <c r="M360" i="16"/>
  <c r="AY347" i="16"/>
  <c r="AY348" i="16"/>
  <c r="AY390" i="16"/>
  <c r="BF392" i="16"/>
  <c r="D394" i="16"/>
  <c r="M427" i="16"/>
  <c r="V428" i="16"/>
  <c r="V360" i="16"/>
  <c r="D393" i="16"/>
  <c r="M394" i="16"/>
  <c r="AS396" i="16"/>
  <c r="V359" i="16"/>
  <c r="AE360" i="16"/>
  <c r="M393" i="16"/>
  <c r="V394" i="16"/>
  <c r="BF395" i="16"/>
  <c r="AW429" i="16"/>
  <c r="AE359" i="16"/>
  <c r="V393" i="16"/>
  <c r="AE394" i="16"/>
  <c r="AX396" i="16"/>
  <c r="AX398" i="16"/>
  <c r="AY398" i="16" s="1"/>
  <c r="AX400" i="16"/>
  <c r="AY400" i="16" s="1"/>
  <c r="AX402" i="16"/>
  <c r="AY402" i="16" s="1"/>
  <c r="AX404" i="16"/>
  <c r="AY404" i="16" s="1"/>
  <c r="AX406" i="16"/>
  <c r="AY406" i="16" s="1"/>
  <c r="AX408" i="16"/>
  <c r="AY408" i="16" s="1"/>
  <c r="AX410" i="16"/>
  <c r="AY410" i="16" s="1"/>
  <c r="AX412" i="16"/>
  <c r="AY412" i="16" s="1"/>
  <c r="AX414" i="16"/>
  <c r="AY414" i="16" s="1"/>
  <c r="AX416" i="16"/>
  <c r="AY416" i="16" s="1"/>
  <c r="AX418" i="16"/>
  <c r="AY418" i="16" s="1"/>
  <c r="AX420" i="16"/>
  <c r="AY420" i="16" s="1"/>
  <c r="AX422" i="16"/>
  <c r="AY422" i="16" s="1"/>
  <c r="AX424" i="16"/>
  <c r="AY424" i="16" s="1"/>
  <c r="AX426" i="16"/>
  <c r="AY426" i="16" s="1"/>
  <c r="AW428" i="16"/>
  <c r="BF429" i="16"/>
  <c r="AX321" i="16"/>
  <c r="AY321" i="16" s="1"/>
  <c r="AW360" i="16"/>
  <c r="AE393" i="16"/>
  <c r="BF428" i="16"/>
  <c r="AX327" i="16"/>
  <c r="AW359" i="16"/>
  <c r="AW394" i="16"/>
  <c r="D429" i="16"/>
  <c r="AR429" i="16"/>
  <c r="B19" i="15"/>
  <c r="A19" i="15" s="1"/>
  <c r="H8" i="15"/>
  <c r="AV8" i="15"/>
  <c r="BL8" i="15"/>
  <c r="I9" i="15"/>
  <c r="Q9" i="15"/>
  <c r="Y9" i="15"/>
  <c r="AG9" i="15"/>
  <c r="AO9" i="15"/>
  <c r="BE9" i="15"/>
  <c r="BM9" i="15"/>
  <c r="J10" i="15"/>
  <c r="R10" i="15"/>
  <c r="Z10" i="15"/>
  <c r="AH10" i="15"/>
  <c r="AP10" i="15"/>
  <c r="C11" i="15"/>
  <c r="AW49" i="15"/>
  <c r="AX50" i="15"/>
  <c r="BF50" i="15"/>
  <c r="V82" i="15"/>
  <c r="AE81" i="15"/>
  <c r="AE118" i="15"/>
  <c r="AY92" i="15"/>
  <c r="AY94" i="15"/>
  <c r="AX113" i="15"/>
  <c r="AY113" i="15" s="1"/>
  <c r="AY148" i="15"/>
  <c r="AX156" i="15"/>
  <c r="AY156" i="15" s="1"/>
  <c r="AR255" i="15"/>
  <c r="AE82" i="15"/>
  <c r="C9" i="15"/>
  <c r="K9" i="15"/>
  <c r="S9" i="15"/>
  <c r="AA9" i="15"/>
  <c r="AI9" i="15"/>
  <c r="AQ9" i="15"/>
  <c r="BG9" i="15"/>
  <c r="AB10" i="15"/>
  <c r="AZ10" i="15"/>
  <c r="BH10" i="15"/>
  <c r="BL11" i="15"/>
  <c r="BH12" i="15"/>
  <c r="AS18" i="15"/>
  <c r="AS49" i="15" s="1"/>
  <c r="BF48" i="15"/>
  <c r="D50" i="15"/>
  <c r="AR50" i="15"/>
  <c r="AR82" i="15"/>
  <c r="AR83" i="15"/>
  <c r="AY60" i="15"/>
  <c r="AY64" i="15"/>
  <c r="AY68" i="15"/>
  <c r="AY72" i="15"/>
  <c r="AY76" i="15"/>
  <c r="V83" i="15"/>
  <c r="AW118" i="15"/>
  <c r="AY88" i="15"/>
  <c r="AY108" i="15"/>
  <c r="V151" i="15"/>
  <c r="V152" i="15"/>
  <c r="BF188" i="15"/>
  <c r="BF187" i="15"/>
  <c r="BF186" i="15"/>
  <c r="BF185" i="15"/>
  <c r="D187" i="15"/>
  <c r="M324" i="15"/>
  <c r="AR116" i="15"/>
  <c r="AR117" i="15"/>
  <c r="AR118" i="15"/>
  <c r="AY123" i="15"/>
  <c r="C8" i="15"/>
  <c r="BG8" i="15"/>
  <c r="AB9" i="15"/>
  <c r="AZ9" i="15"/>
  <c r="BH9" i="15"/>
  <c r="BE11" i="15"/>
  <c r="BM11" i="15"/>
  <c r="D49" i="15"/>
  <c r="AR49" i="15"/>
  <c r="M50" i="15"/>
  <c r="AS52" i="15"/>
  <c r="AY80" i="15"/>
  <c r="AX86" i="15"/>
  <c r="AY86" i="15" s="1"/>
  <c r="AY89" i="15"/>
  <c r="AX110" i="15"/>
  <c r="AY110" i="15" s="1"/>
  <c r="AE152" i="15"/>
  <c r="AE151" i="15"/>
  <c r="AE150" i="15"/>
  <c r="AY125" i="15"/>
  <c r="AY133" i="15"/>
  <c r="AY141" i="15"/>
  <c r="D219" i="15"/>
  <c r="BH8" i="15"/>
  <c r="AL10" i="15"/>
  <c r="B20" i="15"/>
  <c r="M49" i="15"/>
  <c r="V50" i="15"/>
  <c r="AW82" i="15"/>
  <c r="BF119" i="15"/>
  <c r="BF116" i="15"/>
  <c r="AW117" i="15"/>
  <c r="BF117" i="15"/>
  <c r="D221" i="15"/>
  <c r="AY190" i="15"/>
  <c r="AX349" i="15"/>
  <c r="AY349" i="15" s="1"/>
  <c r="AX87" i="15"/>
  <c r="AY87" i="15" s="1"/>
  <c r="AL9" i="15"/>
  <c r="G10" i="15"/>
  <c r="W10" i="15"/>
  <c r="AM10" i="15"/>
  <c r="BC10" i="15"/>
  <c r="BK10" i="15"/>
  <c r="AO12" i="15"/>
  <c r="BK12" i="15"/>
  <c r="AE50" i="15"/>
  <c r="AX52" i="15"/>
  <c r="AX54" i="15"/>
  <c r="AY54" i="15" s="1"/>
  <c r="AY61" i="15"/>
  <c r="AY65" i="15"/>
  <c r="AY69" i="15"/>
  <c r="AY73" i="15"/>
  <c r="AY77" i="15"/>
  <c r="AR81" i="15"/>
  <c r="AX103" i="15"/>
  <c r="AY103" i="15" s="1"/>
  <c r="AY104" i="15"/>
  <c r="AW116" i="15"/>
  <c r="BF118" i="15"/>
  <c r="AY127" i="15"/>
  <c r="AY135" i="15"/>
  <c r="AY143" i="15"/>
  <c r="AY165" i="15"/>
  <c r="AY167" i="15"/>
  <c r="AX168" i="15"/>
  <c r="AY168" i="15" s="1"/>
  <c r="V255" i="15"/>
  <c r="V256" i="15"/>
  <c r="V254" i="15"/>
  <c r="AY56" i="15"/>
  <c r="AY139" i="15"/>
  <c r="G9" i="15"/>
  <c r="W9" i="15"/>
  <c r="AM9" i="15"/>
  <c r="BC9" i="15"/>
  <c r="BK9" i="15"/>
  <c r="H10" i="15"/>
  <c r="AV10" i="15"/>
  <c r="BL10" i="15"/>
  <c r="BL12" i="15"/>
  <c r="AE49" i="15"/>
  <c r="D82" i="15"/>
  <c r="D83" i="15"/>
  <c r="AY58" i="15"/>
  <c r="AY62" i="15"/>
  <c r="AY66" i="15"/>
  <c r="AY70" i="15"/>
  <c r="AY74" i="15"/>
  <c r="AY78" i="15"/>
  <c r="D81" i="15"/>
  <c r="M116" i="15"/>
  <c r="M117" i="15"/>
  <c r="M118" i="15"/>
  <c r="AY100" i="15"/>
  <c r="AW152" i="15"/>
  <c r="V150" i="15"/>
  <c r="AX184" i="15"/>
  <c r="AY184" i="15" s="1"/>
  <c r="AE256" i="15"/>
  <c r="AE255" i="15"/>
  <c r="AE254" i="15"/>
  <c r="AX269" i="15"/>
  <c r="AY269" i="15" s="1"/>
  <c r="AW81" i="15"/>
  <c r="AY131" i="15"/>
  <c r="BE10" i="15"/>
  <c r="BM10" i="15"/>
  <c r="M83" i="15"/>
  <c r="M81" i="15"/>
  <c r="BF81" i="15"/>
  <c r="BF83" i="15"/>
  <c r="AY55" i="15"/>
  <c r="V81" i="15"/>
  <c r="V116" i="15"/>
  <c r="V117" i="15"/>
  <c r="V118" i="15"/>
  <c r="AE117" i="15"/>
  <c r="AY93" i="15"/>
  <c r="AX95" i="15"/>
  <c r="AY95" i="15" s="1"/>
  <c r="AX102" i="15"/>
  <c r="AY102" i="15" s="1"/>
  <c r="AY122" i="15"/>
  <c r="AY129" i="15"/>
  <c r="AY137" i="15"/>
  <c r="AY145" i="15"/>
  <c r="AR187" i="15"/>
  <c r="AY182" i="15"/>
  <c r="AY197" i="15"/>
  <c r="AY229" i="15"/>
  <c r="AX232" i="15"/>
  <c r="AY232" i="15" s="1"/>
  <c r="AX235" i="15"/>
  <c r="AY235" i="15" s="1"/>
  <c r="AX239" i="15"/>
  <c r="AY239" i="15" s="1"/>
  <c r="AE116" i="15"/>
  <c r="M152" i="15"/>
  <c r="M150" i="15"/>
  <c r="BF151" i="15"/>
  <c r="BF152" i="15"/>
  <c r="AS121" i="15"/>
  <c r="AS151" i="15" s="1"/>
  <c r="AW187" i="15"/>
  <c r="AW186" i="15"/>
  <c r="AX154" i="15"/>
  <c r="AY162" i="15"/>
  <c r="AY178" i="15"/>
  <c r="AY201" i="15"/>
  <c r="AY217" i="15"/>
  <c r="V358" i="15"/>
  <c r="V359" i="15"/>
  <c r="V360" i="15"/>
  <c r="AR151" i="15"/>
  <c r="BF150" i="15"/>
  <c r="D185" i="15"/>
  <c r="D186" i="15"/>
  <c r="AY203" i="15"/>
  <c r="AX243" i="15"/>
  <c r="AY243" i="15" s="1"/>
  <c r="AX285" i="15"/>
  <c r="AY285" i="15" s="1"/>
  <c r="M185" i="15"/>
  <c r="M186" i="15"/>
  <c r="M187" i="15"/>
  <c r="AE220" i="15"/>
  <c r="AE221" i="15"/>
  <c r="AE219" i="15"/>
  <c r="AX248" i="15"/>
  <c r="AY248" i="15" s="1"/>
  <c r="M289" i="15"/>
  <c r="M290" i="15"/>
  <c r="M291" i="15"/>
  <c r="AX261" i="15"/>
  <c r="AY261" i="15" s="1"/>
  <c r="AR325" i="15"/>
  <c r="AR323" i="15"/>
  <c r="AR324" i="15"/>
  <c r="AX111" i="15"/>
  <c r="AY111" i="15" s="1"/>
  <c r="AW150" i="15"/>
  <c r="V185" i="15"/>
  <c r="AY158" i="15"/>
  <c r="AY172" i="15"/>
  <c r="AR219" i="15"/>
  <c r="AR220" i="15"/>
  <c r="AR221" i="15"/>
  <c r="AS189" i="15"/>
  <c r="AY189" i="15" s="1"/>
  <c r="AY199" i="15"/>
  <c r="AY215" i="15"/>
  <c r="AX253" i="15"/>
  <c r="AY253" i="15" s="1"/>
  <c r="V290" i="15"/>
  <c r="V291" i="15"/>
  <c r="V289" i="15"/>
  <c r="AS293" i="15"/>
  <c r="AY300" i="15"/>
  <c r="AX120" i="15"/>
  <c r="AY120" i="15" s="1"/>
  <c r="AX149" i="15"/>
  <c r="AY149" i="15" s="1"/>
  <c r="AW151" i="15"/>
  <c r="D152" i="15"/>
  <c r="AY174" i="15"/>
  <c r="AW185" i="15"/>
  <c r="AY205" i="15"/>
  <c r="AX224" i="15"/>
  <c r="AY224" i="15" s="1"/>
  <c r="AX277" i="15"/>
  <c r="AY277" i="15" s="1"/>
  <c r="AX310" i="15"/>
  <c r="AY310" i="15" s="1"/>
  <c r="BF392" i="15"/>
  <c r="AX376" i="15"/>
  <c r="AY376" i="15" s="1"/>
  <c r="AX378" i="15"/>
  <c r="AY378" i="15" s="1"/>
  <c r="AY147" i="15"/>
  <c r="AS154" i="15"/>
  <c r="AR185" i="15"/>
  <c r="AR186" i="15"/>
  <c r="AX309" i="15"/>
  <c r="AY309" i="15" s="1"/>
  <c r="AW325" i="15"/>
  <c r="M358" i="15"/>
  <c r="M360" i="15"/>
  <c r="M359" i="15"/>
  <c r="AW221" i="15"/>
  <c r="M254" i="15"/>
  <c r="M255" i="15"/>
  <c r="BF257" i="15"/>
  <c r="BF254" i="15"/>
  <c r="BF255" i="15"/>
  <c r="AY247" i="15"/>
  <c r="AX252" i="15"/>
  <c r="AY252" i="15" s="1"/>
  <c r="BF291" i="15"/>
  <c r="BF292" i="15"/>
  <c r="BF290" i="15"/>
  <c r="AX259" i="15"/>
  <c r="AX267" i="15"/>
  <c r="AY267" i="15" s="1"/>
  <c r="AX275" i="15"/>
  <c r="AY275" i="15" s="1"/>
  <c r="AX283" i="15"/>
  <c r="AY283" i="15" s="1"/>
  <c r="BF289" i="15"/>
  <c r="AY317" i="15"/>
  <c r="AX329" i="15"/>
  <c r="AY329" i="15" s="1"/>
  <c r="AX337" i="15"/>
  <c r="AY337" i="15" s="1"/>
  <c r="AX357" i="15"/>
  <c r="AY357" i="15" s="1"/>
  <c r="AW360" i="15"/>
  <c r="AY379" i="15"/>
  <c r="BF219" i="15"/>
  <c r="AR254" i="15"/>
  <c r="AR256" i="15"/>
  <c r="AW324" i="15"/>
  <c r="V187" i="15"/>
  <c r="D220" i="15"/>
  <c r="M221" i="15"/>
  <c r="AS223" i="15"/>
  <c r="AX227" i="15"/>
  <c r="AY227" i="15" s="1"/>
  <c r="AX244" i="15"/>
  <c r="AY244" i="15" s="1"/>
  <c r="AX249" i="15"/>
  <c r="AY249" i="15" s="1"/>
  <c r="M256" i="15"/>
  <c r="AX263" i="15"/>
  <c r="AY263" i="15" s="1"/>
  <c r="AX271" i="15"/>
  <c r="AY271" i="15" s="1"/>
  <c r="AX279" i="15"/>
  <c r="AY279" i="15" s="1"/>
  <c r="AX287" i="15"/>
  <c r="AY287" i="15" s="1"/>
  <c r="AX333" i="15"/>
  <c r="AY333" i="15" s="1"/>
  <c r="AX341" i="15"/>
  <c r="AY341" i="15" s="1"/>
  <c r="V186" i="15"/>
  <c r="AE187" i="15"/>
  <c r="M220" i="15"/>
  <c r="V221" i="15"/>
  <c r="AW254" i="15"/>
  <c r="AX250" i="15"/>
  <c r="AY250" i="15" s="1"/>
  <c r="AW255" i="15"/>
  <c r="AW256" i="15"/>
  <c r="BF256" i="15"/>
  <c r="AS289" i="15"/>
  <c r="AS290" i="15"/>
  <c r="AY258" i="15"/>
  <c r="D325" i="15"/>
  <c r="D324" i="15"/>
  <c r="AS358" i="15"/>
  <c r="AS360" i="15"/>
  <c r="AS359" i="15"/>
  <c r="AX353" i="15"/>
  <c r="AY353" i="15" s="1"/>
  <c r="V220" i="15"/>
  <c r="AX223" i="15"/>
  <c r="AY237" i="15"/>
  <c r="AY241" i="15"/>
  <c r="AX245" i="15"/>
  <c r="AY245" i="15" s="1"/>
  <c r="AY251" i="15"/>
  <c r="AW290" i="15"/>
  <c r="AX265" i="15"/>
  <c r="AY265" i="15" s="1"/>
  <c r="AX273" i="15"/>
  <c r="AY273" i="15" s="1"/>
  <c r="AX281" i="15"/>
  <c r="AY281" i="15" s="1"/>
  <c r="M325" i="15"/>
  <c r="BF325" i="15"/>
  <c r="AY314" i="15"/>
  <c r="AX322" i="15"/>
  <c r="AX325" i="15" s="1"/>
  <c r="AS392" i="15"/>
  <c r="AY363" i="15"/>
  <c r="D254" i="15"/>
  <c r="D256" i="15"/>
  <c r="AX246" i="15"/>
  <c r="AY246" i="15" s="1"/>
  <c r="BF361" i="15"/>
  <c r="AX345" i="15"/>
  <c r="AY345" i="15" s="1"/>
  <c r="AW393" i="15"/>
  <c r="AW394" i="15"/>
  <c r="AX362" i="15"/>
  <c r="AY362" i="15" s="1"/>
  <c r="AW392" i="15"/>
  <c r="AW289" i="15"/>
  <c r="AE324" i="15"/>
  <c r="AE325" i="15"/>
  <c r="AY328" i="15"/>
  <c r="AY332" i="15"/>
  <c r="AY336" i="15"/>
  <c r="AY340" i="15"/>
  <c r="AY344" i="15"/>
  <c r="AY348" i="15"/>
  <c r="AY352" i="15"/>
  <c r="AY356" i="15"/>
  <c r="AX374" i="15"/>
  <c r="AY374" i="15" s="1"/>
  <c r="AY377" i="15"/>
  <c r="AX390" i="15"/>
  <c r="AY390" i="15" s="1"/>
  <c r="M429" i="15"/>
  <c r="AY321" i="15"/>
  <c r="AE323" i="15"/>
  <c r="AE359" i="15"/>
  <c r="AE360" i="15"/>
  <c r="BF394" i="15"/>
  <c r="BF395" i="15"/>
  <c r="BF393" i="15"/>
  <c r="AX364" i="15"/>
  <c r="AY364" i="15" s="1"/>
  <c r="AX380" i="15"/>
  <c r="AY380" i="15" s="1"/>
  <c r="AR428" i="15"/>
  <c r="AR429" i="15"/>
  <c r="AR427" i="15"/>
  <c r="AE291" i="15"/>
  <c r="AY315" i="15"/>
  <c r="AW323" i="15"/>
  <c r="AY330" i="15"/>
  <c r="AY334" i="15"/>
  <c r="AY338" i="15"/>
  <c r="AY342" i="15"/>
  <c r="AY346" i="15"/>
  <c r="AY350" i="15"/>
  <c r="AY354" i="15"/>
  <c r="AX366" i="15"/>
  <c r="AY366" i="15" s="1"/>
  <c r="AY369" i="15"/>
  <c r="AX382" i="15"/>
  <c r="AY382" i="15" s="1"/>
  <c r="AY385" i="15"/>
  <c r="AS396" i="15"/>
  <c r="M392" i="15"/>
  <c r="M393" i="15"/>
  <c r="AX368" i="15"/>
  <c r="AY368" i="15" s="1"/>
  <c r="AX384" i="15"/>
  <c r="AY384" i="15" s="1"/>
  <c r="M394" i="15"/>
  <c r="AW291" i="15"/>
  <c r="M323" i="15"/>
  <c r="BF323" i="15"/>
  <c r="AY319" i="15"/>
  <c r="AW358" i="15"/>
  <c r="AW359" i="15"/>
  <c r="AX327" i="15"/>
  <c r="AX331" i="15"/>
  <c r="AY331" i="15" s="1"/>
  <c r="AX335" i="15"/>
  <c r="AY335" i="15" s="1"/>
  <c r="AX339" i="15"/>
  <c r="AY339" i="15" s="1"/>
  <c r="AX343" i="15"/>
  <c r="AY343" i="15" s="1"/>
  <c r="AX347" i="15"/>
  <c r="AY347" i="15" s="1"/>
  <c r="AX351" i="15"/>
  <c r="AY351" i="15" s="1"/>
  <c r="AX355" i="15"/>
  <c r="AY355" i="15" s="1"/>
  <c r="AE358" i="15"/>
  <c r="V393" i="15"/>
  <c r="V392" i="15"/>
  <c r="AX370" i="15"/>
  <c r="AY370" i="15" s="1"/>
  <c r="AY373" i="15"/>
  <c r="AX386" i="15"/>
  <c r="AY386" i="15" s="1"/>
  <c r="AY389" i="15"/>
  <c r="BF427" i="15"/>
  <c r="V323" i="15"/>
  <c r="V324" i="15"/>
  <c r="BF324" i="15"/>
  <c r="BF326" i="15"/>
  <c r="BF359" i="15"/>
  <c r="BF360" i="15"/>
  <c r="BF358" i="15"/>
  <c r="AX372" i="15"/>
  <c r="AY372" i="15" s="1"/>
  <c r="AX388" i="15"/>
  <c r="AY388" i="15" s="1"/>
  <c r="D428" i="15"/>
  <c r="D427" i="15"/>
  <c r="M428" i="15"/>
  <c r="BF430" i="15"/>
  <c r="V394" i="15"/>
  <c r="AW429" i="15"/>
  <c r="AE394" i="15"/>
  <c r="AX396" i="15"/>
  <c r="AX398" i="15"/>
  <c r="AY398" i="15" s="1"/>
  <c r="AX402" i="15"/>
  <c r="AY402" i="15" s="1"/>
  <c r="AX404" i="15"/>
  <c r="AY404" i="15" s="1"/>
  <c r="AX406" i="15"/>
  <c r="AY406" i="15" s="1"/>
  <c r="AX408" i="15"/>
  <c r="AY408" i="15" s="1"/>
  <c r="AX410" i="15"/>
  <c r="AY410" i="15" s="1"/>
  <c r="AX412" i="15"/>
  <c r="AY412" i="15" s="1"/>
  <c r="AX414" i="15"/>
  <c r="AY414" i="15" s="1"/>
  <c r="AX416" i="15"/>
  <c r="AY416" i="15" s="1"/>
  <c r="AX418" i="15"/>
  <c r="AY418" i="15" s="1"/>
  <c r="AX420" i="15"/>
  <c r="AY420" i="15" s="1"/>
  <c r="AX422" i="15"/>
  <c r="AY422" i="15" s="1"/>
  <c r="AX424" i="15"/>
  <c r="AY424" i="15" s="1"/>
  <c r="AX426" i="15"/>
  <c r="AY426" i="15" s="1"/>
  <c r="AW428" i="15"/>
  <c r="BF429" i="15"/>
  <c r="BF428" i="15"/>
  <c r="D429" i="15"/>
  <c r="B19" i="14"/>
  <c r="A19" i="14" s="1"/>
  <c r="D49" i="14"/>
  <c r="AR49" i="14"/>
  <c r="M50" i="14"/>
  <c r="AS50" i="14"/>
  <c r="AS83" i="14"/>
  <c r="AS81" i="14"/>
  <c r="AX80" i="14"/>
  <c r="AY80" i="14" s="1"/>
  <c r="V83" i="14"/>
  <c r="AY113" i="14"/>
  <c r="AX18" i="14"/>
  <c r="AX20" i="14"/>
  <c r="AX22" i="14"/>
  <c r="AY22" i="14" s="1"/>
  <c r="AX24" i="14"/>
  <c r="AY24" i="14" s="1"/>
  <c r="AX26" i="14"/>
  <c r="AY26" i="14" s="1"/>
  <c r="AX28" i="14"/>
  <c r="AY28" i="14" s="1"/>
  <c r="AX30" i="14"/>
  <c r="AY30" i="14" s="1"/>
  <c r="AX32" i="14"/>
  <c r="AY32" i="14" s="1"/>
  <c r="AX34" i="14"/>
  <c r="AY34" i="14" s="1"/>
  <c r="AX36" i="14"/>
  <c r="AY36" i="14" s="1"/>
  <c r="AX38" i="14"/>
  <c r="AY38" i="14" s="1"/>
  <c r="AX40" i="14"/>
  <c r="AY40" i="14" s="1"/>
  <c r="AX42" i="14"/>
  <c r="AY42" i="14" s="1"/>
  <c r="AX44" i="14"/>
  <c r="AY44" i="14" s="1"/>
  <c r="AX46" i="14"/>
  <c r="AY46" i="14" s="1"/>
  <c r="D48" i="14"/>
  <c r="AR48" i="14"/>
  <c r="M49" i="14"/>
  <c r="AS49" i="14"/>
  <c r="V50" i="14"/>
  <c r="BF51" i="14"/>
  <c r="AW81" i="14"/>
  <c r="AW82" i="14"/>
  <c r="AY68" i="14"/>
  <c r="AW83" i="14"/>
  <c r="AS185" i="14"/>
  <c r="AS186" i="14"/>
  <c r="AS187" i="14"/>
  <c r="AS48" i="14"/>
  <c r="V49" i="14"/>
  <c r="AE50" i="14"/>
  <c r="AX52" i="14"/>
  <c r="AY56" i="14"/>
  <c r="AY60" i="14"/>
  <c r="AY64" i="14"/>
  <c r="AY69" i="14"/>
  <c r="AR81" i="14"/>
  <c r="AY95" i="14"/>
  <c r="AY97" i="14"/>
  <c r="AX108" i="14"/>
  <c r="AY108" i="14" s="1"/>
  <c r="AE49" i="14"/>
  <c r="D82" i="14"/>
  <c r="D81" i="14"/>
  <c r="AW50" i="14"/>
  <c r="M83" i="14"/>
  <c r="M81" i="14"/>
  <c r="BF84" i="14"/>
  <c r="BF82" i="14"/>
  <c r="BF83" i="14"/>
  <c r="AY57" i="14"/>
  <c r="AY61" i="14"/>
  <c r="AY65" i="14"/>
  <c r="AY70" i="14"/>
  <c r="V81" i="14"/>
  <c r="AS82" i="14"/>
  <c r="V116" i="14"/>
  <c r="AX92" i="14"/>
  <c r="AY92" i="14" s="1"/>
  <c r="AY126" i="14"/>
  <c r="AW49" i="14"/>
  <c r="BF50" i="14"/>
  <c r="AE81" i="14"/>
  <c r="BF81" i="14"/>
  <c r="AE116" i="14"/>
  <c r="AE117" i="14"/>
  <c r="AE118" i="14"/>
  <c r="AR118" i="14"/>
  <c r="BF49" i="14"/>
  <c r="AX53" i="14"/>
  <c r="AY53" i="14" s="1"/>
  <c r="AX55" i="14"/>
  <c r="AY55" i="14" s="1"/>
  <c r="AY58" i="14"/>
  <c r="AY62" i="14"/>
  <c r="AY66" i="14"/>
  <c r="M82" i="14"/>
  <c r="AR116" i="14"/>
  <c r="AR82" i="14"/>
  <c r="AE82" i="14"/>
  <c r="D83" i="14"/>
  <c r="AY87" i="14"/>
  <c r="AY89" i="14"/>
  <c r="AX100" i="14"/>
  <c r="AY100" i="14" s="1"/>
  <c r="AX91" i="14"/>
  <c r="AY91" i="14" s="1"/>
  <c r="AX99" i="14"/>
  <c r="AY99" i="14" s="1"/>
  <c r="AX107" i="14"/>
  <c r="AY107" i="14" s="1"/>
  <c r="AX115" i="14"/>
  <c r="AY115" i="14" s="1"/>
  <c r="AW117" i="14"/>
  <c r="BF118" i="14"/>
  <c r="V150" i="14"/>
  <c r="V151" i="14"/>
  <c r="AX121" i="14"/>
  <c r="AY121" i="14" s="1"/>
  <c r="AX130" i="14"/>
  <c r="AY130" i="14" s="1"/>
  <c r="AY141" i="14"/>
  <c r="AY145" i="14"/>
  <c r="AY149" i="14"/>
  <c r="M151" i="14"/>
  <c r="AX158" i="14"/>
  <c r="AY158" i="14" s="1"/>
  <c r="AW116" i="14"/>
  <c r="BF117" i="14"/>
  <c r="AE151" i="14"/>
  <c r="AE152" i="14"/>
  <c r="AR150" i="14"/>
  <c r="AW185" i="14"/>
  <c r="AW186" i="14"/>
  <c r="AX154" i="14"/>
  <c r="AY154" i="14" s="1"/>
  <c r="AW187" i="14"/>
  <c r="AX166" i="14"/>
  <c r="AY166" i="14" s="1"/>
  <c r="AX174" i="14"/>
  <c r="AY174" i="14" s="1"/>
  <c r="AX182" i="14"/>
  <c r="AY182" i="14" s="1"/>
  <c r="BF151" i="14"/>
  <c r="AR152" i="14"/>
  <c r="AR117" i="14"/>
  <c r="M118" i="14"/>
  <c r="AS120" i="14"/>
  <c r="AX124" i="14"/>
  <c r="AY124" i="14" s="1"/>
  <c r="AX131" i="14"/>
  <c r="AY131" i="14" s="1"/>
  <c r="AX142" i="14"/>
  <c r="AY142" i="14" s="1"/>
  <c r="AX146" i="14"/>
  <c r="AY146" i="14" s="1"/>
  <c r="D150" i="14"/>
  <c r="D152" i="14"/>
  <c r="D187" i="14"/>
  <c r="AX160" i="14"/>
  <c r="AY160" i="14" s="1"/>
  <c r="AX168" i="14"/>
  <c r="AY168" i="14" s="1"/>
  <c r="AX176" i="14"/>
  <c r="AY176" i="14" s="1"/>
  <c r="AS85" i="14"/>
  <c r="V118" i="14"/>
  <c r="AW151" i="14"/>
  <c r="AY139" i="14"/>
  <c r="AY143" i="14"/>
  <c r="AY147" i="14"/>
  <c r="AE150" i="14"/>
  <c r="M185" i="14"/>
  <c r="M186" i="14"/>
  <c r="M187" i="14"/>
  <c r="D185" i="14"/>
  <c r="V117" i="14"/>
  <c r="AW150" i="14"/>
  <c r="V152" i="14"/>
  <c r="AX156" i="14"/>
  <c r="AY156" i="14" s="1"/>
  <c r="AX162" i="14"/>
  <c r="AY162" i="14" s="1"/>
  <c r="AX170" i="14"/>
  <c r="AY170" i="14" s="1"/>
  <c r="AX178" i="14"/>
  <c r="AY178" i="14" s="1"/>
  <c r="AX85" i="14"/>
  <c r="AX93" i="14"/>
  <c r="AY93" i="14" s="1"/>
  <c r="AX101" i="14"/>
  <c r="AY101" i="14" s="1"/>
  <c r="AX109" i="14"/>
  <c r="AY109" i="14" s="1"/>
  <c r="AX125" i="14"/>
  <c r="AY125" i="14" s="1"/>
  <c r="AX134" i="14"/>
  <c r="AY140" i="14"/>
  <c r="AY144" i="14"/>
  <c r="AY148" i="14"/>
  <c r="AE185" i="14"/>
  <c r="AE186" i="14"/>
  <c r="AE187" i="14"/>
  <c r="V185" i="14"/>
  <c r="V186" i="14"/>
  <c r="M150" i="14"/>
  <c r="BF152" i="14"/>
  <c r="AW152" i="14"/>
  <c r="AR187" i="14"/>
  <c r="AR185" i="14"/>
  <c r="AR186" i="14"/>
  <c r="AX164" i="14"/>
  <c r="AY164" i="14" s="1"/>
  <c r="AX172" i="14"/>
  <c r="AY172" i="14" s="1"/>
  <c r="AX180" i="14"/>
  <c r="AY180" i="14" s="1"/>
  <c r="D186" i="14"/>
  <c r="AS189" i="14"/>
  <c r="M219" i="14"/>
  <c r="AW255" i="14"/>
  <c r="AX230" i="14"/>
  <c r="AY230" i="14" s="1"/>
  <c r="AX238" i="14"/>
  <c r="AY238" i="14" s="1"/>
  <c r="AX246" i="14"/>
  <c r="AY246" i="14" s="1"/>
  <c r="AE289" i="14"/>
  <c r="AE290" i="14"/>
  <c r="AE291" i="14"/>
  <c r="AX348" i="14"/>
  <c r="AY348" i="14" s="1"/>
  <c r="BF188" i="14"/>
  <c r="AW219" i="14"/>
  <c r="AW221" i="14"/>
  <c r="V219" i="14"/>
  <c r="AY267" i="14"/>
  <c r="AY283" i="14"/>
  <c r="AX318" i="14"/>
  <c r="AY318" i="14" s="1"/>
  <c r="AX224" i="14"/>
  <c r="AX232" i="14"/>
  <c r="AY232" i="14" s="1"/>
  <c r="AX240" i="14"/>
  <c r="AY240" i="14" s="1"/>
  <c r="AX248" i="14"/>
  <c r="AY248" i="14" s="1"/>
  <c r="AY273" i="14"/>
  <c r="AY294" i="14"/>
  <c r="AY296" i="14"/>
  <c r="AY298" i="14"/>
  <c r="AY300" i="14"/>
  <c r="AY302" i="14"/>
  <c r="AY304" i="14"/>
  <c r="AY306" i="14"/>
  <c r="AY308" i="14"/>
  <c r="AY218" i="14"/>
  <c r="M220" i="14"/>
  <c r="D254" i="14"/>
  <c r="D255" i="14"/>
  <c r="D256" i="14"/>
  <c r="AX250" i="14"/>
  <c r="AY250" i="14" s="1"/>
  <c r="AY263" i="14"/>
  <c r="AY279" i="14"/>
  <c r="AY309" i="14"/>
  <c r="AX313" i="14"/>
  <c r="AY313" i="14" s="1"/>
  <c r="BF222" i="14"/>
  <c r="BF220" i="14"/>
  <c r="V220" i="14"/>
  <c r="AX226" i="14"/>
  <c r="AY226" i="14" s="1"/>
  <c r="AX234" i="14"/>
  <c r="AY234" i="14" s="1"/>
  <c r="AX242" i="14"/>
  <c r="AY242" i="14" s="1"/>
  <c r="AW323" i="14"/>
  <c r="AW325" i="14"/>
  <c r="AW324" i="14"/>
  <c r="AX293" i="14"/>
  <c r="AY293" i="14" s="1"/>
  <c r="AX295" i="14"/>
  <c r="AY295" i="14" s="1"/>
  <c r="AX297" i="14"/>
  <c r="AY297" i="14" s="1"/>
  <c r="AX299" i="14"/>
  <c r="AY299" i="14" s="1"/>
  <c r="AX301" i="14"/>
  <c r="AY301" i="14" s="1"/>
  <c r="AX303" i="14"/>
  <c r="AY303" i="14" s="1"/>
  <c r="AX305" i="14"/>
  <c r="AY305" i="14" s="1"/>
  <c r="AX307" i="14"/>
  <c r="AY307" i="14" s="1"/>
  <c r="AX340" i="14"/>
  <c r="AY340" i="14" s="1"/>
  <c r="AX356" i="14"/>
  <c r="AY356" i="14" s="1"/>
  <c r="AX184" i="14"/>
  <c r="AY184" i="14" s="1"/>
  <c r="BF187" i="14"/>
  <c r="V254" i="14"/>
  <c r="V255" i="14"/>
  <c r="V256" i="14"/>
  <c r="BF186" i="14"/>
  <c r="AE219" i="14"/>
  <c r="AX190" i="14"/>
  <c r="AX192" i="14"/>
  <c r="AY192" i="14" s="1"/>
  <c r="AX194" i="14"/>
  <c r="AY194" i="14" s="1"/>
  <c r="AX196" i="14"/>
  <c r="AY196" i="14" s="1"/>
  <c r="AX198" i="14"/>
  <c r="AY198" i="14" s="1"/>
  <c r="AX200" i="14"/>
  <c r="AY200" i="14" s="1"/>
  <c r="AX202" i="14"/>
  <c r="AY202" i="14" s="1"/>
  <c r="AX204" i="14"/>
  <c r="AY204" i="14" s="1"/>
  <c r="AX206" i="14"/>
  <c r="AY206" i="14" s="1"/>
  <c r="AX208" i="14"/>
  <c r="AY208" i="14" s="1"/>
  <c r="AX210" i="14"/>
  <c r="AY210" i="14" s="1"/>
  <c r="AX212" i="14"/>
  <c r="AY212" i="14" s="1"/>
  <c r="AX214" i="14"/>
  <c r="AY214" i="14" s="1"/>
  <c r="AX216" i="14"/>
  <c r="AY216" i="14" s="1"/>
  <c r="AW220" i="14"/>
  <c r="D221" i="14"/>
  <c r="AE254" i="14"/>
  <c r="AX228" i="14"/>
  <c r="AY228" i="14" s="1"/>
  <c r="AX236" i="14"/>
  <c r="AY236" i="14" s="1"/>
  <c r="AX244" i="14"/>
  <c r="AY244" i="14" s="1"/>
  <c r="AW254" i="14"/>
  <c r="AY265" i="14"/>
  <c r="AY281" i="14"/>
  <c r="AR220" i="14"/>
  <c r="AR221" i="14"/>
  <c r="D219" i="14"/>
  <c r="BF221" i="14"/>
  <c r="AS254" i="14"/>
  <c r="AS255" i="14"/>
  <c r="AS256" i="14"/>
  <c r="AY271" i="14"/>
  <c r="AY287" i="14"/>
  <c r="AS323" i="14"/>
  <c r="BF254" i="14"/>
  <c r="AR256" i="14"/>
  <c r="M289" i="14"/>
  <c r="AS289" i="14"/>
  <c r="V290" i="14"/>
  <c r="AX328" i="14"/>
  <c r="BF394" i="14"/>
  <c r="AR255" i="14"/>
  <c r="D323" i="14"/>
  <c r="D325" i="14"/>
  <c r="AX334" i="14"/>
  <c r="AY334" i="14" s="1"/>
  <c r="AX342" i="14"/>
  <c r="AY342" i="14" s="1"/>
  <c r="AX350" i="14"/>
  <c r="AY350" i="14" s="1"/>
  <c r="AX252" i="14"/>
  <c r="AY252" i="14" s="1"/>
  <c r="AR254" i="14"/>
  <c r="M255" i="14"/>
  <c r="BF257" i="14"/>
  <c r="AW291" i="14"/>
  <c r="M324" i="14"/>
  <c r="BF326" i="14"/>
  <c r="BF323" i="14"/>
  <c r="BF324" i="14"/>
  <c r="AX310" i="14"/>
  <c r="AY310" i="14" s="1"/>
  <c r="AX314" i="14"/>
  <c r="AY314" i="14" s="1"/>
  <c r="AY320" i="14"/>
  <c r="D324" i="14"/>
  <c r="V358" i="14"/>
  <c r="V359" i="14"/>
  <c r="V360" i="14"/>
  <c r="M392" i="14"/>
  <c r="D428" i="14"/>
  <c r="AE256" i="14"/>
  <c r="AW290" i="14"/>
  <c r="BF291" i="14"/>
  <c r="V323" i="14"/>
  <c r="V325" i="14"/>
  <c r="V324" i="14"/>
  <c r="M325" i="14"/>
  <c r="AE358" i="14"/>
  <c r="AX330" i="14"/>
  <c r="AX336" i="14"/>
  <c r="AY336" i="14" s="1"/>
  <c r="AX344" i="14"/>
  <c r="AY344" i="14" s="1"/>
  <c r="AX352" i="14"/>
  <c r="AY352" i="14" s="1"/>
  <c r="AE255" i="14"/>
  <c r="AY258" i="14"/>
  <c r="BF290" i="14"/>
  <c r="AE324" i="14"/>
  <c r="AY311" i="14"/>
  <c r="AY316" i="14"/>
  <c r="AY321" i="14"/>
  <c r="AE325" i="14"/>
  <c r="BF325" i="14"/>
  <c r="AY331" i="14"/>
  <c r="AW256" i="14"/>
  <c r="AR323" i="14"/>
  <c r="AR325" i="14"/>
  <c r="AY322" i="14"/>
  <c r="AX338" i="14"/>
  <c r="AY338" i="14" s="1"/>
  <c r="AX346" i="14"/>
  <c r="AY346" i="14" s="1"/>
  <c r="AX354" i="14"/>
  <c r="AY354" i="14" s="1"/>
  <c r="AS324" i="14"/>
  <c r="AW358" i="14"/>
  <c r="AX332" i="14"/>
  <c r="AY332" i="14" s="1"/>
  <c r="AS392" i="14"/>
  <c r="AS393" i="14"/>
  <c r="AS394" i="14"/>
  <c r="AR428" i="14"/>
  <c r="AR429" i="14"/>
  <c r="AS396" i="14"/>
  <c r="AR427" i="14"/>
  <c r="BF358" i="14"/>
  <c r="D360" i="14"/>
  <c r="AR360" i="14"/>
  <c r="AY363" i="14"/>
  <c r="AY365" i="14"/>
  <c r="AY367" i="14"/>
  <c r="AY369" i="14"/>
  <c r="AY371" i="14"/>
  <c r="AY373" i="14"/>
  <c r="AY375" i="14"/>
  <c r="AY377" i="14"/>
  <c r="AY379" i="14"/>
  <c r="AY381" i="14"/>
  <c r="AY383" i="14"/>
  <c r="AY385" i="14"/>
  <c r="AY387" i="14"/>
  <c r="AY389" i="14"/>
  <c r="AY391" i="14"/>
  <c r="AW392" i="14"/>
  <c r="BF393" i="14"/>
  <c r="D427" i="14"/>
  <c r="M428" i="14"/>
  <c r="V429" i="14"/>
  <c r="BF430" i="14"/>
  <c r="M359" i="14"/>
  <c r="BF361" i="14"/>
  <c r="D393" i="14"/>
  <c r="AR393" i="14"/>
  <c r="M394" i="14"/>
  <c r="AE428" i="14"/>
  <c r="AE360" i="14"/>
  <c r="AX362" i="14"/>
  <c r="AX364" i="14"/>
  <c r="AY364" i="14" s="1"/>
  <c r="AX366" i="14"/>
  <c r="AY366" i="14" s="1"/>
  <c r="AX368" i="14"/>
  <c r="AY368" i="14" s="1"/>
  <c r="AX370" i="14"/>
  <c r="AY370" i="14" s="1"/>
  <c r="AX372" i="14"/>
  <c r="AY372" i="14" s="1"/>
  <c r="AX374" i="14"/>
  <c r="AY374" i="14" s="1"/>
  <c r="AX376" i="14"/>
  <c r="AY376" i="14" s="1"/>
  <c r="AX378" i="14"/>
  <c r="AY378" i="14" s="1"/>
  <c r="AX380" i="14"/>
  <c r="AY380" i="14" s="1"/>
  <c r="AX382" i="14"/>
  <c r="AY382" i="14" s="1"/>
  <c r="AX384" i="14"/>
  <c r="AY384" i="14" s="1"/>
  <c r="AX386" i="14"/>
  <c r="AY386" i="14" s="1"/>
  <c r="AX388" i="14"/>
  <c r="AY388" i="14" s="1"/>
  <c r="AX390" i="14"/>
  <c r="AY390" i="14" s="1"/>
  <c r="M393" i="14"/>
  <c r="V394" i="14"/>
  <c r="BF395" i="14"/>
  <c r="AW429" i="14"/>
  <c r="AE359" i="14"/>
  <c r="V393" i="14"/>
  <c r="AE394" i="14"/>
  <c r="AX396" i="14"/>
  <c r="AX398" i="14"/>
  <c r="AY398" i="14" s="1"/>
  <c r="AX400" i="14"/>
  <c r="AY400" i="14" s="1"/>
  <c r="AX402" i="14"/>
  <c r="AY402" i="14" s="1"/>
  <c r="AX404" i="14"/>
  <c r="AY404" i="14" s="1"/>
  <c r="AX406" i="14"/>
  <c r="AY406" i="14" s="1"/>
  <c r="AX408" i="14"/>
  <c r="AY408" i="14" s="1"/>
  <c r="AX410" i="14"/>
  <c r="AY410" i="14" s="1"/>
  <c r="AX412" i="14"/>
  <c r="AY412" i="14" s="1"/>
  <c r="AX414" i="14"/>
  <c r="AY414" i="14" s="1"/>
  <c r="AX416" i="14"/>
  <c r="AY416" i="14" s="1"/>
  <c r="AX418" i="14"/>
  <c r="AY418" i="14" s="1"/>
  <c r="AX420" i="14"/>
  <c r="AY420" i="14" s="1"/>
  <c r="AX422" i="14"/>
  <c r="AY422" i="14" s="1"/>
  <c r="AX424" i="14"/>
  <c r="AY424" i="14" s="1"/>
  <c r="AX426" i="14"/>
  <c r="AY426" i="14" s="1"/>
  <c r="AW428" i="14"/>
  <c r="BF429" i="14"/>
  <c r="AW360" i="14"/>
  <c r="BF428" i="14"/>
  <c r="AW359" i="14"/>
  <c r="BF360" i="14"/>
  <c r="AW394" i="14"/>
  <c r="D429" i="14"/>
  <c r="AY327" i="14"/>
  <c r="F8" i="13"/>
  <c r="N8" i="13"/>
  <c r="AD8" i="13"/>
  <c r="AL8" i="13"/>
  <c r="AT8" i="13"/>
  <c r="BK9" i="13"/>
  <c r="H10" i="13"/>
  <c r="P10" i="13"/>
  <c r="X10" i="13"/>
  <c r="AF10" i="13"/>
  <c r="AN10" i="13"/>
  <c r="AV10" i="13"/>
  <c r="BD10" i="13"/>
  <c r="BL10" i="13"/>
  <c r="BH11" i="13"/>
  <c r="AT12" i="13"/>
  <c r="BL12" i="13"/>
  <c r="AS17" i="13"/>
  <c r="V48" i="13"/>
  <c r="AE49" i="13"/>
  <c r="AE82" i="13"/>
  <c r="AE83" i="13"/>
  <c r="AY57" i="13"/>
  <c r="AX69" i="13"/>
  <c r="AY69" i="13" s="1"/>
  <c r="AY85" i="13"/>
  <c r="AS116" i="13"/>
  <c r="AS117" i="13"/>
  <c r="AS118" i="13"/>
  <c r="AY86" i="13"/>
  <c r="AX88" i="13"/>
  <c r="AY88" i="13" s="1"/>
  <c r="AY94" i="13"/>
  <c r="AX96" i="13"/>
  <c r="AY96" i="13" s="1"/>
  <c r="AY133" i="13"/>
  <c r="AY149" i="13"/>
  <c r="BI11" i="13"/>
  <c r="AS52" i="13"/>
  <c r="AR81" i="13"/>
  <c r="AR83" i="13"/>
  <c r="AX75" i="13"/>
  <c r="AY75" i="13" s="1"/>
  <c r="BL8" i="13"/>
  <c r="R10" i="13"/>
  <c r="Z10" i="13"/>
  <c r="AH10" i="13"/>
  <c r="AP10" i="13"/>
  <c r="AX17" i="13"/>
  <c r="B19" i="13"/>
  <c r="AX19" i="13"/>
  <c r="AY19" i="13" s="1"/>
  <c r="AX21" i="13"/>
  <c r="AY21" i="13" s="1"/>
  <c r="AX23" i="13"/>
  <c r="AY23" i="13" s="1"/>
  <c r="AX25" i="13"/>
  <c r="AY25" i="13" s="1"/>
  <c r="AX27" i="13"/>
  <c r="AY27" i="13" s="1"/>
  <c r="AX29" i="13"/>
  <c r="AY29" i="13" s="1"/>
  <c r="AX31" i="13"/>
  <c r="AY31" i="13" s="1"/>
  <c r="AX33" i="13"/>
  <c r="AY33" i="13" s="1"/>
  <c r="AX35" i="13"/>
  <c r="AY35" i="13" s="1"/>
  <c r="AX37" i="13"/>
  <c r="AY37" i="13" s="1"/>
  <c r="AX39" i="13"/>
  <c r="AY39" i="13" s="1"/>
  <c r="AX41" i="13"/>
  <c r="AY41" i="13" s="1"/>
  <c r="AX43" i="13"/>
  <c r="AY43" i="13" s="1"/>
  <c r="AX45" i="13"/>
  <c r="AY45" i="13" s="1"/>
  <c r="AX47" i="13"/>
  <c r="AY47" i="13" s="1"/>
  <c r="AW49" i="13"/>
  <c r="AW83" i="13"/>
  <c r="AY61" i="13"/>
  <c r="AX65" i="13"/>
  <c r="AY65" i="13" s="1"/>
  <c r="AX70" i="13"/>
  <c r="AY70" i="13" s="1"/>
  <c r="AR82" i="13"/>
  <c r="BF119" i="13"/>
  <c r="AX87" i="13"/>
  <c r="AY87" i="13" s="1"/>
  <c r="AY90" i="13"/>
  <c r="BG10" i="13"/>
  <c r="AW48" i="13"/>
  <c r="BF49" i="13"/>
  <c r="AR50" i="13"/>
  <c r="BF51" i="13"/>
  <c r="AX71" i="13"/>
  <c r="AY71" i="13" s="1"/>
  <c r="AZ10" i="13"/>
  <c r="BH10" i="13"/>
  <c r="BH12" i="13"/>
  <c r="M50" i="13"/>
  <c r="BF48" i="13"/>
  <c r="D50" i="13"/>
  <c r="AX55" i="13"/>
  <c r="AY55" i="13" s="1"/>
  <c r="AX66" i="13"/>
  <c r="AY66" i="13" s="1"/>
  <c r="AX77" i="13"/>
  <c r="AY77" i="13" s="1"/>
  <c r="M116" i="13"/>
  <c r="E10" i="13"/>
  <c r="U10" i="13"/>
  <c r="AC10" i="13"/>
  <c r="AK10" i="13"/>
  <c r="BA10" i="13"/>
  <c r="BI10" i="13"/>
  <c r="BI12" i="13"/>
  <c r="D49" i="13"/>
  <c r="AR49" i="13"/>
  <c r="D81" i="13"/>
  <c r="D83" i="13"/>
  <c r="AY59" i="13"/>
  <c r="AX67" i="13"/>
  <c r="AY67" i="13" s="1"/>
  <c r="AE81" i="13"/>
  <c r="AW81" i="13"/>
  <c r="D82" i="13"/>
  <c r="V117" i="13"/>
  <c r="M117" i="13"/>
  <c r="M118" i="13"/>
  <c r="M49" i="13"/>
  <c r="AX73" i="13"/>
  <c r="AY73" i="13" s="1"/>
  <c r="AW82" i="13"/>
  <c r="V116" i="13"/>
  <c r="V118" i="13"/>
  <c r="V81" i="13"/>
  <c r="V82" i="13"/>
  <c r="V83" i="13"/>
  <c r="AX63" i="13"/>
  <c r="AY63" i="13" s="1"/>
  <c r="AX79" i="13"/>
  <c r="AY79" i="13" s="1"/>
  <c r="AR118" i="13"/>
  <c r="AR116" i="13"/>
  <c r="AR117" i="13"/>
  <c r="AY101" i="13"/>
  <c r="AY103" i="13"/>
  <c r="AY110" i="13"/>
  <c r="AY135" i="13"/>
  <c r="AS152" i="13"/>
  <c r="AS151" i="13"/>
  <c r="M185" i="13"/>
  <c r="M186" i="13"/>
  <c r="M187" i="13"/>
  <c r="AY231" i="13"/>
  <c r="AY247" i="13"/>
  <c r="D151" i="13"/>
  <c r="BF81" i="13"/>
  <c r="B87" i="13"/>
  <c r="AX106" i="13"/>
  <c r="AY106" i="13" s="1"/>
  <c r="AX114" i="13"/>
  <c r="AY114" i="13" s="1"/>
  <c r="AE118" i="13"/>
  <c r="AX120" i="13"/>
  <c r="AY120" i="13" s="1"/>
  <c r="AX122" i="13"/>
  <c r="AY122" i="13" s="1"/>
  <c r="AX124" i="13"/>
  <c r="AY124" i="13" s="1"/>
  <c r="AX126" i="13"/>
  <c r="AY126" i="13" s="1"/>
  <c r="AX128" i="13"/>
  <c r="AY128" i="13" s="1"/>
  <c r="AX130" i="13"/>
  <c r="AY130" i="13" s="1"/>
  <c r="AX132" i="13"/>
  <c r="AY132" i="13" s="1"/>
  <c r="AX134" i="13"/>
  <c r="AY134" i="13" s="1"/>
  <c r="AX136" i="13"/>
  <c r="AY136" i="13" s="1"/>
  <c r="AX138" i="13"/>
  <c r="AY138" i="13" s="1"/>
  <c r="AX140" i="13"/>
  <c r="AY140" i="13" s="1"/>
  <c r="AX142" i="13"/>
  <c r="AY142" i="13" s="1"/>
  <c r="AX144" i="13"/>
  <c r="AY144" i="13" s="1"/>
  <c r="AX146" i="13"/>
  <c r="AY146" i="13" s="1"/>
  <c r="AX148" i="13"/>
  <c r="AY148" i="13" s="1"/>
  <c r="D150" i="13"/>
  <c r="AY243" i="13"/>
  <c r="AE117" i="13"/>
  <c r="AS150" i="13"/>
  <c r="AX254" i="13"/>
  <c r="M82" i="13"/>
  <c r="AX104" i="13"/>
  <c r="AY104" i="13" s="1"/>
  <c r="AX112" i="13"/>
  <c r="AY112" i="13" s="1"/>
  <c r="AW118" i="13"/>
  <c r="M152" i="13"/>
  <c r="BF151" i="13"/>
  <c r="BF152" i="13"/>
  <c r="V150" i="13"/>
  <c r="AW151" i="13"/>
  <c r="AW152" i="13"/>
  <c r="AW185" i="13"/>
  <c r="AW186" i="13"/>
  <c r="AX154" i="13"/>
  <c r="AW187" i="13"/>
  <c r="AX156" i="13"/>
  <c r="AY156" i="13" s="1"/>
  <c r="AX158" i="13"/>
  <c r="AY158" i="13" s="1"/>
  <c r="AX160" i="13"/>
  <c r="AY160" i="13" s="1"/>
  <c r="AX162" i="13"/>
  <c r="AY162" i="13" s="1"/>
  <c r="AX164" i="13"/>
  <c r="AY164" i="13" s="1"/>
  <c r="AX166" i="13"/>
  <c r="AY166" i="13" s="1"/>
  <c r="AX168" i="13"/>
  <c r="AY168" i="13" s="1"/>
  <c r="AX170" i="13"/>
  <c r="AY170" i="13" s="1"/>
  <c r="AX172" i="13"/>
  <c r="AY172" i="13" s="1"/>
  <c r="AX174" i="13"/>
  <c r="AY174" i="13" s="1"/>
  <c r="AX176" i="13"/>
  <c r="AY176" i="13" s="1"/>
  <c r="AX178" i="13"/>
  <c r="AY178" i="13" s="1"/>
  <c r="AX180" i="13"/>
  <c r="AY180" i="13" s="1"/>
  <c r="AX182" i="13"/>
  <c r="AY182" i="13" s="1"/>
  <c r="AX184" i="13"/>
  <c r="AY184" i="13" s="1"/>
  <c r="AX91" i="13"/>
  <c r="AX99" i="13"/>
  <c r="AY99" i="13" s="1"/>
  <c r="AX107" i="13"/>
  <c r="AY107" i="13" s="1"/>
  <c r="AX115" i="13"/>
  <c r="AY115" i="13" s="1"/>
  <c r="AW117" i="13"/>
  <c r="BF118" i="13"/>
  <c r="V151" i="13"/>
  <c r="AE150" i="13"/>
  <c r="BF188" i="13"/>
  <c r="BF185" i="13"/>
  <c r="BF186" i="13"/>
  <c r="BF187" i="13"/>
  <c r="AY237" i="13"/>
  <c r="BF117" i="13"/>
  <c r="BF153" i="13"/>
  <c r="AX219" i="13"/>
  <c r="AX220" i="13"/>
  <c r="AX221" i="13"/>
  <c r="AY235" i="13"/>
  <c r="AY251" i="13"/>
  <c r="AR152" i="13"/>
  <c r="AR151" i="13"/>
  <c r="AS154" i="13"/>
  <c r="V185" i="13"/>
  <c r="AE186" i="13"/>
  <c r="AY191" i="13"/>
  <c r="AY193" i="13"/>
  <c r="AY195" i="13"/>
  <c r="AY197" i="13"/>
  <c r="AY199" i="13"/>
  <c r="AY201" i="13"/>
  <c r="AY203" i="13"/>
  <c r="AY205" i="13"/>
  <c r="AY207" i="13"/>
  <c r="AY209" i="13"/>
  <c r="AY211" i="13"/>
  <c r="AY213" i="13"/>
  <c r="AY215" i="13"/>
  <c r="AY217" i="13"/>
  <c r="M219" i="13"/>
  <c r="V220" i="13"/>
  <c r="AE221" i="13"/>
  <c r="AX255" i="13"/>
  <c r="AX256" i="13"/>
  <c r="AR290" i="13"/>
  <c r="AR291" i="13"/>
  <c r="AS258" i="13"/>
  <c r="AR289" i="13"/>
  <c r="V219" i="13"/>
  <c r="AE220" i="13"/>
  <c r="AW290" i="13"/>
  <c r="AX258" i="13"/>
  <c r="AW291" i="13"/>
  <c r="AW289" i="13"/>
  <c r="AW221" i="13"/>
  <c r="M254" i="13"/>
  <c r="M256" i="13"/>
  <c r="AS224" i="13"/>
  <c r="AY224" i="13" s="1"/>
  <c r="D254" i="13"/>
  <c r="AW220" i="13"/>
  <c r="BF221" i="13"/>
  <c r="AY252" i="13"/>
  <c r="V254" i="13"/>
  <c r="BF254" i="13"/>
  <c r="BF257" i="13"/>
  <c r="AY259" i="13"/>
  <c r="D187" i="13"/>
  <c r="AR187" i="13"/>
  <c r="BF220" i="13"/>
  <c r="AE254" i="13"/>
  <c r="AE256" i="13"/>
  <c r="D290" i="13"/>
  <c r="D291" i="13"/>
  <c r="D289" i="13"/>
  <c r="AX261" i="13"/>
  <c r="AY261" i="13" s="1"/>
  <c r="D186" i="13"/>
  <c r="AR186" i="13"/>
  <c r="AS189" i="13"/>
  <c r="BF219" i="13"/>
  <c r="D221" i="13"/>
  <c r="AR221" i="13"/>
  <c r="AR255" i="13"/>
  <c r="AE255" i="13"/>
  <c r="AY262" i="13"/>
  <c r="AX263" i="13"/>
  <c r="AY263" i="13" s="1"/>
  <c r="AX155" i="13"/>
  <c r="AY155" i="13" s="1"/>
  <c r="AX157" i="13"/>
  <c r="AY157" i="13" s="1"/>
  <c r="AX159" i="13"/>
  <c r="AY159" i="13" s="1"/>
  <c r="AX161" i="13"/>
  <c r="AY161" i="13" s="1"/>
  <c r="AX163" i="13"/>
  <c r="AY163" i="13" s="1"/>
  <c r="AX165" i="13"/>
  <c r="AY165" i="13" s="1"/>
  <c r="AX167" i="13"/>
  <c r="AY167" i="13" s="1"/>
  <c r="AX169" i="13"/>
  <c r="AY169" i="13" s="1"/>
  <c r="AX171" i="13"/>
  <c r="AY171" i="13" s="1"/>
  <c r="AX173" i="13"/>
  <c r="AY173" i="13" s="1"/>
  <c r="AX175" i="13"/>
  <c r="AY175" i="13" s="1"/>
  <c r="AX177" i="13"/>
  <c r="AY177" i="13" s="1"/>
  <c r="AX179" i="13"/>
  <c r="AY179" i="13" s="1"/>
  <c r="AX181" i="13"/>
  <c r="AY181" i="13" s="1"/>
  <c r="AX183" i="13"/>
  <c r="AY183" i="13" s="1"/>
  <c r="V187" i="13"/>
  <c r="D220" i="13"/>
  <c r="AR220" i="13"/>
  <c r="M221" i="13"/>
  <c r="AS223" i="13"/>
  <c r="AY253" i="13"/>
  <c r="D256" i="13"/>
  <c r="V289" i="13"/>
  <c r="V290" i="13"/>
  <c r="V291" i="13"/>
  <c r="AY264" i="13"/>
  <c r="AY266" i="13"/>
  <c r="AY268" i="13"/>
  <c r="AW256" i="13"/>
  <c r="AW254" i="13"/>
  <c r="V256" i="13"/>
  <c r="BF256" i="13"/>
  <c r="AX265" i="13"/>
  <c r="AY265" i="13" s="1"/>
  <c r="AX267" i="13"/>
  <c r="AY267" i="13" s="1"/>
  <c r="AX269" i="13"/>
  <c r="AY269" i="13" s="1"/>
  <c r="AX271" i="13"/>
  <c r="AY271" i="13" s="1"/>
  <c r="AX273" i="13"/>
  <c r="AY273" i="13" s="1"/>
  <c r="AX275" i="13"/>
  <c r="AY275" i="13" s="1"/>
  <c r="AX277" i="13"/>
  <c r="AY277" i="13" s="1"/>
  <c r="AX279" i="13"/>
  <c r="AY279" i="13" s="1"/>
  <c r="AX281" i="13"/>
  <c r="AY281" i="13" s="1"/>
  <c r="AX283" i="13"/>
  <c r="AY283" i="13" s="1"/>
  <c r="AX285" i="13"/>
  <c r="AY285" i="13" s="1"/>
  <c r="AX287" i="13"/>
  <c r="AY287" i="13" s="1"/>
  <c r="M290" i="13"/>
  <c r="BF292" i="13"/>
  <c r="AW325" i="13"/>
  <c r="AY319" i="13"/>
  <c r="BF326" i="13"/>
  <c r="AY328" i="13"/>
  <c r="AY334" i="13"/>
  <c r="AY342" i="13"/>
  <c r="AY350" i="13"/>
  <c r="M392" i="13"/>
  <c r="M289" i="13"/>
  <c r="AE291" i="13"/>
  <c r="AS359" i="13"/>
  <c r="V392" i="13"/>
  <c r="AX366" i="13"/>
  <c r="AY366" i="13" s="1"/>
  <c r="AX374" i="13"/>
  <c r="AY374" i="13" s="1"/>
  <c r="AX382" i="13"/>
  <c r="AY382" i="13" s="1"/>
  <c r="AX390" i="13"/>
  <c r="AY390" i="13" s="1"/>
  <c r="D325" i="13"/>
  <c r="AY293" i="13"/>
  <c r="AX313" i="13"/>
  <c r="AY313" i="13" s="1"/>
  <c r="AW324" i="13"/>
  <c r="BF324" i="13"/>
  <c r="AX329" i="13"/>
  <c r="AY329" i="13" s="1"/>
  <c r="AY336" i="13"/>
  <c r="AY344" i="13"/>
  <c r="AY352" i="13"/>
  <c r="M325" i="13"/>
  <c r="V358" i="13"/>
  <c r="V359" i="13"/>
  <c r="AX368" i="13"/>
  <c r="AY368" i="13" s="1"/>
  <c r="AX376" i="13"/>
  <c r="AY376" i="13" s="1"/>
  <c r="AX384" i="13"/>
  <c r="AY384" i="13" s="1"/>
  <c r="BF291" i="13"/>
  <c r="V324" i="13"/>
  <c r="AY311" i="13"/>
  <c r="AX317" i="13"/>
  <c r="AY317" i="13" s="1"/>
  <c r="D323" i="13"/>
  <c r="V325" i="13"/>
  <c r="BF325" i="13"/>
  <c r="AE358" i="13"/>
  <c r="AE359" i="13"/>
  <c r="AE360" i="13"/>
  <c r="AX330" i="13"/>
  <c r="AY330" i="13" s="1"/>
  <c r="AY338" i="13"/>
  <c r="AY346" i="13"/>
  <c r="AY354" i="13"/>
  <c r="V360" i="13"/>
  <c r="AR428" i="13"/>
  <c r="AR429" i="13"/>
  <c r="AR427" i="13"/>
  <c r="AE325" i="13"/>
  <c r="AE323" i="13"/>
  <c r="AR324" i="13"/>
  <c r="AX331" i="13"/>
  <c r="AY331" i="13" s="1"/>
  <c r="AW393" i="13"/>
  <c r="AW394" i="13"/>
  <c r="AX362" i="13"/>
  <c r="AY362" i="13" s="1"/>
  <c r="AW392" i="13"/>
  <c r="AX370" i="13"/>
  <c r="AY370" i="13" s="1"/>
  <c r="AX378" i="13"/>
  <c r="AY378" i="13" s="1"/>
  <c r="AX386" i="13"/>
  <c r="AY386" i="13" s="1"/>
  <c r="AS429" i="13"/>
  <c r="AS428" i="13"/>
  <c r="AR325" i="13"/>
  <c r="AY315" i="13"/>
  <c r="AX321" i="13"/>
  <c r="AY321" i="13" s="1"/>
  <c r="AW323" i="13"/>
  <c r="D324" i="13"/>
  <c r="AS358" i="13"/>
  <c r="AY332" i="13"/>
  <c r="AY340" i="13"/>
  <c r="AY348" i="13"/>
  <c r="BF394" i="13"/>
  <c r="AS323" i="13"/>
  <c r="AS325" i="13"/>
  <c r="AY309" i="13"/>
  <c r="M324" i="13"/>
  <c r="AW358" i="13"/>
  <c r="AW359" i="13"/>
  <c r="AX327" i="13"/>
  <c r="AY327" i="13" s="1"/>
  <c r="AW360" i="13"/>
  <c r="AX356" i="13"/>
  <c r="AY356" i="13" s="1"/>
  <c r="AX364" i="13"/>
  <c r="AY364" i="13" s="1"/>
  <c r="AX372" i="13"/>
  <c r="AY372" i="13" s="1"/>
  <c r="AX380" i="13"/>
  <c r="AY380" i="13" s="1"/>
  <c r="AX388" i="13"/>
  <c r="AY388" i="13" s="1"/>
  <c r="AS427" i="13"/>
  <c r="BF358" i="13"/>
  <c r="BF393" i="13"/>
  <c r="D427" i="13"/>
  <c r="M428" i="13"/>
  <c r="BF430" i="13"/>
  <c r="M393" i="13"/>
  <c r="V394" i="13"/>
  <c r="BF395" i="13"/>
  <c r="AW429" i="13"/>
  <c r="V393" i="13"/>
  <c r="AE394" i="13"/>
  <c r="AX396" i="13"/>
  <c r="AX398" i="13"/>
  <c r="AY398" i="13" s="1"/>
  <c r="AX400" i="13"/>
  <c r="AY400" i="13" s="1"/>
  <c r="AX402" i="13"/>
  <c r="AY402" i="13" s="1"/>
  <c r="AX404" i="13"/>
  <c r="AY404" i="13" s="1"/>
  <c r="AX406" i="13"/>
  <c r="AY406" i="13" s="1"/>
  <c r="AX408" i="13"/>
  <c r="AY408" i="13" s="1"/>
  <c r="AX410" i="13"/>
  <c r="AY410" i="13" s="1"/>
  <c r="AX412" i="13"/>
  <c r="AY412" i="13" s="1"/>
  <c r="AX414" i="13"/>
  <c r="AY414" i="13" s="1"/>
  <c r="AX416" i="13"/>
  <c r="AY416" i="13" s="1"/>
  <c r="AX418" i="13"/>
  <c r="AY418" i="13" s="1"/>
  <c r="AX420" i="13"/>
  <c r="AY420" i="13" s="1"/>
  <c r="AX422" i="13"/>
  <c r="AY422" i="13" s="1"/>
  <c r="AX424" i="13"/>
  <c r="AY424" i="13" s="1"/>
  <c r="AX426" i="13"/>
  <c r="AY426" i="13" s="1"/>
  <c r="AW428" i="13"/>
  <c r="BF429" i="13"/>
  <c r="AE393" i="13"/>
  <c r="BF428" i="13"/>
  <c r="AX333" i="13"/>
  <c r="AY333" i="13" s="1"/>
  <c r="AX335" i="13"/>
  <c r="AY335" i="13" s="1"/>
  <c r="AX337" i="13"/>
  <c r="AY337" i="13" s="1"/>
  <c r="AX339" i="13"/>
  <c r="AY339" i="13" s="1"/>
  <c r="AX341" i="13"/>
  <c r="AY341" i="13" s="1"/>
  <c r="AX343" i="13"/>
  <c r="AY343" i="13" s="1"/>
  <c r="AX345" i="13"/>
  <c r="AY345" i="13" s="1"/>
  <c r="AX347" i="13"/>
  <c r="AY347" i="13" s="1"/>
  <c r="AX349" i="13"/>
  <c r="AY349" i="13" s="1"/>
  <c r="AX351" i="13"/>
  <c r="AY351" i="13" s="1"/>
  <c r="AX353" i="13"/>
  <c r="AY353" i="13" s="1"/>
  <c r="AX355" i="13"/>
  <c r="AY355" i="13" s="1"/>
  <c r="AX357" i="13"/>
  <c r="AY357" i="13" s="1"/>
  <c r="BF360" i="13"/>
  <c r="D429" i="13"/>
  <c r="A18" i="12"/>
  <c r="A19" i="12"/>
  <c r="B20" i="12"/>
  <c r="AX132" i="12"/>
  <c r="AY132" i="12" s="1"/>
  <c r="AE48" i="12"/>
  <c r="AE50" i="12"/>
  <c r="AX18" i="12"/>
  <c r="AY18" i="12" s="1"/>
  <c r="AX20" i="12"/>
  <c r="AY20" i="12" s="1"/>
  <c r="AY34" i="12"/>
  <c r="AX40" i="12"/>
  <c r="AY40" i="12" s="1"/>
  <c r="AY47" i="12"/>
  <c r="AR82" i="12"/>
  <c r="AY62" i="12"/>
  <c r="AY89" i="12"/>
  <c r="AX100" i="12"/>
  <c r="AY100" i="12" s="1"/>
  <c r="AY103" i="12"/>
  <c r="AR50" i="12"/>
  <c r="AW49" i="12"/>
  <c r="V50" i="12"/>
  <c r="AR81" i="12"/>
  <c r="AS53" i="12"/>
  <c r="AS81" i="12" s="1"/>
  <c r="AR83" i="12"/>
  <c r="AY113" i="12"/>
  <c r="AS17" i="12"/>
  <c r="AX28" i="12"/>
  <c r="AY28" i="12" s="1"/>
  <c r="AY38" i="12"/>
  <c r="AX44" i="12"/>
  <c r="AY44" i="12" s="1"/>
  <c r="AR48" i="12"/>
  <c r="AW83" i="12"/>
  <c r="AW81" i="12"/>
  <c r="AX52" i="12"/>
  <c r="AY52" i="12" s="1"/>
  <c r="AY66" i="12"/>
  <c r="AW116" i="12"/>
  <c r="AX148" i="12"/>
  <c r="AY148" i="12" s="1"/>
  <c r="AW48" i="12"/>
  <c r="AW50" i="12"/>
  <c r="AY39" i="12"/>
  <c r="BF51" i="12"/>
  <c r="BF81" i="12"/>
  <c r="BF117" i="12"/>
  <c r="AY97" i="12"/>
  <c r="AX108" i="12"/>
  <c r="AY108" i="12" s="1"/>
  <c r="AY111" i="12"/>
  <c r="AX17" i="12"/>
  <c r="AY26" i="12"/>
  <c r="AX32" i="12"/>
  <c r="AY32" i="12" s="1"/>
  <c r="AY33" i="12"/>
  <c r="AY42" i="12"/>
  <c r="AR49" i="12"/>
  <c r="D81" i="12"/>
  <c r="D82" i="12"/>
  <c r="D83" i="12"/>
  <c r="BF84" i="12"/>
  <c r="AY54" i="12"/>
  <c r="AY70" i="12"/>
  <c r="AY80" i="12"/>
  <c r="AW82" i="12"/>
  <c r="M116" i="12"/>
  <c r="BF119" i="12"/>
  <c r="D50" i="12"/>
  <c r="AY27" i="12"/>
  <c r="AY36" i="12"/>
  <c r="AY43" i="12"/>
  <c r="V48" i="12"/>
  <c r="D49" i="12"/>
  <c r="M81" i="12"/>
  <c r="AX74" i="12"/>
  <c r="AY74" i="12" s="1"/>
  <c r="AX76" i="12"/>
  <c r="AY76" i="12" s="1"/>
  <c r="AX78" i="12"/>
  <c r="AY78" i="12" s="1"/>
  <c r="V116" i="12"/>
  <c r="M117" i="12"/>
  <c r="AY91" i="12"/>
  <c r="AX92" i="12"/>
  <c r="AY92" i="12" s="1"/>
  <c r="AE151" i="12"/>
  <c r="M48" i="12"/>
  <c r="BF48" i="12"/>
  <c r="BF49" i="12"/>
  <c r="BF50" i="12"/>
  <c r="AY30" i="12"/>
  <c r="AY37" i="12"/>
  <c r="AY46" i="12"/>
  <c r="M49" i="12"/>
  <c r="V81" i="12"/>
  <c r="M82" i="12"/>
  <c r="AE116" i="12"/>
  <c r="AE117" i="12"/>
  <c r="AE118" i="12"/>
  <c r="AY105" i="12"/>
  <c r="AY115" i="12"/>
  <c r="AR118" i="12"/>
  <c r="AR150" i="12"/>
  <c r="AR152" i="12"/>
  <c r="AR151" i="12"/>
  <c r="AS120" i="12"/>
  <c r="AY134" i="12"/>
  <c r="BF82" i="12"/>
  <c r="M118" i="12"/>
  <c r="AS118" i="12"/>
  <c r="D185" i="12"/>
  <c r="D186" i="12"/>
  <c r="D187" i="12"/>
  <c r="BF186" i="12"/>
  <c r="AY190" i="12"/>
  <c r="AY191" i="12"/>
  <c r="AY192" i="12"/>
  <c r="AY193" i="12"/>
  <c r="AY194" i="12"/>
  <c r="AY195" i="12"/>
  <c r="AY196" i="12"/>
  <c r="AY197" i="12"/>
  <c r="AY198" i="12"/>
  <c r="AY200" i="12"/>
  <c r="AY202" i="12"/>
  <c r="AY204" i="12"/>
  <c r="AY206" i="12"/>
  <c r="AY208" i="12"/>
  <c r="AY210" i="12"/>
  <c r="AY212" i="12"/>
  <c r="AY214" i="12"/>
  <c r="AY216" i="12"/>
  <c r="AR116" i="12"/>
  <c r="AS117" i="12"/>
  <c r="V118" i="12"/>
  <c r="AW150" i="12"/>
  <c r="AW151" i="12"/>
  <c r="AW152" i="12"/>
  <c r="M83" i="12"/>
  <c r="AY87" i="12"/>
  <c r="AX90" i="12"/>
  <c r="AY90" i="12" s="1"/>
  <c r="AX98" i="12"/>
  <c r="AY98" i="12" s="1"/>
  <c r="AX106" i="12"/>
  <c r="AY106" i="12" s="1"/>
  <c r="AX114" i="12"/>
  <c r="AY114" i="12" s="1"/>
  <c r="AS116" i="12"/>
  <c r="V117" i="12"/>
  <c r="AX120" i="12"/>
  <c r="AX122" i="12"/>
  <c r="AY122" i="12" s="1"/>
  <c r="AX124" i="12"/>
  <c r="AY124" i="12" s="1"/>
  <c r="AX126" i="12"/>
  <c r="AY126" i="12" s="1"/>
  <c r="AX128" i="12"/>
  <c r="AY128" i="12" s="1"/>
  <c r="AX137" i="12"/>
  <c r="AY137" i="12" s="1"/>
  <c r="AY140" i="12"/>
  <c r="AY144" i="12"/>
  <c r="V83" i="12"/>
  <c r="D150" i="12"/>
  <c r="D152" i="12"/>
  <c r="AX53" i="12"/>
  <c r="AX55" i="12"/>
  <c r="AY55" i="12" s="1"/>
  <c r="AX57" i="12"/>
  <c r="AY57" i="12" s="1"/>
  <c r="AX59" i="12"/>
  <c r="AY59" i="12" s="1"/>
  <c r="AX61" i="12"/>
  <c r="AY61" i="12" s="1"/>
  <c r="AX63" i="12"/>
  <c r="AY63" i="12" s="1"/>
  <c r="AX65" i="12"/>
  <c r="AY65" i="12" s="1"/>
  <c r="AX67" i="12"/>
  <c r="AY67" i="12" s="1"/>
  <c r="AX69" i="12"/>
  <c r="AY69" i="12" s="1"/>
  <c r="AX71" i="12"/>
  <c r="AY71" i="12" s="1"/>
  <c r="AX73" i="12"/>
  <c r="AY73" i="12" s="1"/>
  <c r="AX75" i="12"/>
  <c r="AY75" i="12" s="1"/>
  <c r="AX77" i="12"/>
  <c r="AY77" i="12" s="1"/>
  <c r="AX79" i="12"/>
  <c r="AY79" i="12" s="1"/>
  <c r="V82" i="12"/>
  <c r="AE83" i="12"/>
  <c r="AX88" i="12"/>
  <c r="AY88" i="12" s="1"/>
  <c r="AX96" i="12"/>
  <c r="AY96" i="12" s="1"/>
  <c r="AX104" i="12"/>
  <c r="AY104" i="12" s="1"/>
  <c r="AX112" i="12"/>
  <c r="AY112" i="12" s="1"/>
  <c r="AW118" i="12"/>
  <c r="M151" i="12"/>
  <c r="BF153" i="12"/>
  <c r="BF150" i="12"/>
  <c r="BF151" i="12"/>
  <c r="BF152" i="12"/>
  <c r="AX133" i="12"/>
  <c r="AY133" i="12" s="1"/>
  <c r="AR185" i="12"/>
  <c r="BF118" i="12"/>
  <c r="V152" i="12"/>
  <c r="AY146" i="12"/>
  <c r="M150" i="12"/>
  <c r="AS185" i="12"/>
  <c r="AS186" i="12"/>
  <c r="AS187" i="12"/>
  <c r="AE152" i="12"/>
  <c r="AE150" i="12"/>
  <c r="V150" i="12"/>
  <c r="D151" i="12"/>
  <c r="AW185" i="12"/>
  <c r="BF219" i="12"/>
  <c r="AR220" i="12"/>
  <c r="AE221" i="12"/>
  <c r="V289" i="12"/>
  <c r="V290" i="12"/>
  <c r="V291" i="12"/>
  <c r="AX265" i="12"/>
  <c r="AY265" i="12" s="1"/>
  <c r="AX281" i="12"/>
  <c r="AY281" i="12" s="1"/>
  <c r="BF185" i="12"/>
  <c r="AR187" i="12"/>
  <c r="D220" i="12"/>
  <c r="AW221" i="12"/>
  <c r="AE254" i="12"/>
  <c r="AE255" i="12"/>
  <c r="AE256" i="12"/>
  <c r="V255" i="12"/>
  <c r="AX225" i="12"/>
  <c r="AY225" i="12" s="1"/>
  <c r="AY235" i="12"/>
  <c r="AY239" i="12"/>
  <c r="AX267" i="12"/>
  <c r="AY267" i="12" s="1"/>
  <c r="AY270" i="12"/>
  <c r="AX283" i="12"/>
  <c r="AY283" i="12" s="1"/>
  <c r="AY286" i="12"/>
  <c r="AS325" i="12"/>
  <c r="AY293" i="12"/>
  <c r="AS324" i="12"/>
  <c r="AS323" i="12"/>
  <c r="AX306" i="12"/>
  <c r="AY306" i="12" s="1"/>
  <c r="AY319" i="12"/>
  <c r="M358" i="12"/>
  <c r="M359" i="12"/>
  <c r="M360" i="12"/>
  <c r="AR186" i="12"/>
  <c r="M187" i="12"/>
  <c r="AS221" i="12"/>
  <c r="AR219" i="12"/>
  <c r="M220" i="12"/>
  <c r="AS223" i="12"/>
  <c r="AR254" i="12"/>
  <c r="AR255" i="12"/>
  <c r="AR256" i="12"/>
  <c r="AY229" i="12"/>
  <c r="AY245" i="12"/>
  <c r="AX269" i="12"/>
  <c r="AY269" i="12" s="1"/>
  <c r="AY272" i="12"/>
  <c r="AX285" i="12"/>
  <c r="AY285" i="12" s="1"/>
  <c r="AY288" i="12"/>
  <c r="AR323" i="12"/>
  <c r="AX155" i="12"/>
  <c r="AX157" i="12"/>
  <c r="AY157" i="12" s="1"/>
  <c r="AX159" i="12"/>
  <c r="AY159" i="12" s="1"/>
  <c r="AX161" i="12"/>
  <c r="AY161" i="12" s="1"/>
  <c r="AX163" i="12"/>
  <c r="AY163" i="12" s="1"/>
  <c r="AX165" i="12"/>
  <c r="AX167" i="12"/>
  <c r="AY167" i="12" s="1"/>
  <c r="AX169" i="12"/>
  <c r="AY169" i="12" s="1"/>
  <c r="AX171" i="12"/>
  <c r="AY171" i="12" s="1"/>
  <c r="AX173" i="12"/>
  <c r="AY173" i="12" s="1"/>
  <c r="AX175" i="12"/>
  <c r="AY175" i="12" s="1"/>
  <c r="AX177" i="12"/>
  <c r="AY177" i="12" s="1"/>
  <c r="AX179" i="12"/>
  <c r="AY179" i="12" s="1"/>
  <c r="AX181" i="12"/>
  <c r="AY181" i="12" s="1"/>
  <c r="AX183" i="12"/>
  <c r="AY183" i="12" s="1"/>
  <c r="M186" i="12"/>
  <c r="V187" i="12"/>
  <c r="BF188" i="12"/>
  <c r="D219" i="12"/>
  <c r="AS219" i="12"/>
  <c r="AW256" i="12"/>
  <c r="AW254" i="12"/>
  <c r="AW289" i="12"/>
  <c r="AX271" i="12"/>
  <c r="AY271" i="12" s="1"/>
  <c r="AX287" i="12"/>
  <c r="AY287" i="12" s="1"/>
  <c r="AX309" i="12"/>
  <c r="AY309" i="12" s="1"/>
  <c r="V186" i="12"/>
  <c r="AE187" i="12"/>
  <c r="AX189" i="12"/>
  <c r="BF222" i="12"/>
  <c r="AX223" i="12"/>
  <c r="AY223" i="12" s="1"/>
  <c r="AY233" i="12"/>
  <c r="AY241" i="12"/>
  <c r="AY260" i="12"/>
  <c r="AX273" i="12"/>
  <c r="AY273" i="12" s="1"/>
  <c r="AY276" i="12"/>
  <c r="D323" i="12"/>
  <c r="AE186" i="12"/>
  <c r="AE219" i="12"/>
  <c r="BF257" i="12"/>
  <c r="BF254" i="12"/>
  <c r="BF255" i="12"/>
  <c r="AX259" i="12"/>
  <c r="AY259" i="12" s="1"/>
  <c r="AX275" i="12"/>
  <c r="AY275" i="12" s="1"/>
  <c r="M323" i="12"/>
  <c r="AW187" i="12"/>
  <c r="M221" i="12"/>
  <c r="BF221" i="12"/>
  <c r="D254" i="12"/>
  <c r="AX227" i="12"/>
  <c r="AY227" i="12" s="1"/>
  <c r="AY237" i="12"/>
  <c r="AY253" i="12"/>
  <c r="AW255" i="12"/>
  <c r="AX261" i="12"/>
  <c r="AY261" i="12" s="1"/>
  <c r="AY264" i="12"/>
  <c r="AX277" i="12"/>
  <c r="AY277" i="12" s="1"/>
  <c r="AY280" i="12"/>
  <c r="V219" i="12"/>
  <c r="AW219" i="12"/>
  <c r="V221" i="12"/>
  <c r="M254" i="12"/>
  <c r="M255" i="12"/>
  <c r="M256" i="12"/>
  <c r="AY231" i="12"/>
  <c r="AY243" i="12"/>
  <c r="AX263" i="12"/>
  <c r="AY263" i="12" s="1"/>
  <c r="AY266" i="12"/>
  <c r="AX279" i="12"/>
  <c r="AY279" i="12" s="1"/>
  <c r="AY282" i="12"/>
  <c r="AE325" i="12"/>
  <c r="D289" i="12"/>
  <c r="AR289" i="12"/>
  <c r="M290" i="12"/>
  <c r="BF292" i="12"/>
  <c r="AW324" i="12"/>
  <c r="AY351" i="12"/>
  <c r="AY374" i="12"/>
  <c r="AY390" i="12"/>
  <c r="AY399" i="12"/>
  <c r="AY400" i="12"/>
  <c r="AY415" i="12"/>
  <c r="AY416" i="12"/>
  <c r="D256" i="12"/>
  <c r="AE291" i="12"/>
  <c r="AE358" i="12"/>
  <c r="AR392" i="12"/>
  <c r="AR393" i="12"/>
  <c r="AR394" i="12"/>
  <c r="AS362" i="12"/>
  <c r="AY376" i="12"/>
  <c r="AY401" i="12"/>
  <c r="AY402" i="12"/>
  <c r="AY417" i="12"/>
  <c r="D255" i="12"/>
  <c r="AS258" i="12"/>
  <c r="AY258" i="12" s="1"/>
  <c r="D324" i="12"/>
  <c r="D325" i="12"/>
  <c r="AY310" i="12"/>
  <c r="AE323" i="12"/>
  <c r="AS358" i="12"/>
  <c r="AS359" i="12"/>
  <c r="AS360" i="12"/>
  <c r="AY378" i="12"/>
  <c r="AY403" i="12"/>
  <c r="AY404" i="12"/>
  <c r="AY419" i="12"/>
  <c r="V256" i="12"/>
  <c r="AW291" i="12"/>
  <c r="M325" i="12"/>
  <c r="BF326" i="12"/>
  <c r="BF323" i="12"/>
  <c r="BF324" i="12"/>
  <c r="BF325" i="12"/>
  <c r="M324" i="12"/>
  <c r="AY335" i="12"/>
  <c r="AY343" i="12"/>
  <c r="AY406" i="12"/>
  <c r="AW290" i="12"/>
  <c r="BF291" i="12"/>
  <c r="V323" i="12"/>
  <c r="AW323" i="12"/>
  <c r="V324" i="12"/>
  <c r="AW325" i="12"/>
  <c r="AX360" i="12"/>
  <c r="BF290" i="12"/>
  <c r="AE324" i="12"/>
  <c r="AX294" i="12"/>
  <c r="AX296" i="12"/>
  <c r="AY296" i="12" s="1"/>
  <c r="AX298" i="12"/>
  <c r="AY298" i="12" s="1"/>
  <c r="AX300" i="12"/>
  <c r="AY300" i="12" s="1"/>
  <c r="AX302" i="12"/>
  <c r="AY302" i="12" s="1"/>
  <c r="AY308" i="12"/>
  <c r="AX311" i="12"/>
  <c r="AY311" i="12" s="1"/>
  <c r="AY318" i="12"/>
  <c r="AY322" i="12"/>
  <c r="BF359" i="12"/>
  <c r="BF360" i="12"/>
  <c r="BF361" i="12"/>
  <c r="AY329" i="12"/>
  <c r="AY337" i="12"/>
  <c r="AY345" i="12"/>
  <c r="BF358" i="12"/>
  <c r="D392" i="12"/>
  <c r="AY368" i="12"/>
  <c r="AY384" i="12"/>
  <c r="AE427" i="12"/>
  <c r="AE428" i="12"/>
  <c r="AE429" i="12"/>
  <c r="AY409" i="12"/>
  <c r="AY410" i="12"/>
  <c r="AY425" i="12"/>
  <c r="AR324" i="12"/>
  <c r="AR325" i="12"/>
  <c r="AX358" i="12"/>
  <c r="AY412" i="12"/>
  <c r="D359" i="12"/>
  <c r="AR359" i="12"/>
  <c r="BF392" i="12"/>
  <c r="D394" i="12"/>
  <c r="M427" i="12"/>
  <c r="V428" i="12"/>
  <c r="AR358" i="12"/>
  <c r="V360" i="12"/>
  <c r="D393" i="12"/>
  <c r="M394" i="12"/>
  <c r="AS396" i="12"/>
  <c r="V359" i="12"/>
  <c r="AE360" i="12"/>
  <c r="M393" i="12"/>
  <c r="V394" i="12"/>
  <c r="BF395" i="12"/>
  <c r="AW429" i="12"/>
  <c r="AE359" i="12"/>
  <c r="V393" i="12"/>
  <c r="AE394" i="12"/>
  <c r="AX396" i="12"/>
  <c r="AX418" i="12"/>
  <c r="AY418" i="12" s="1"/>
  <c r="AX420" i="12"/>
  <c r="AY420" i="12" s="1"/>
  <c r="AX422" i="12"/>
  <c r="AY422" i="12" s="1"/>
  <c r="AX424" i="12"/>
  <c r="AY424" i="12" s="1"/>
  <c r="AX426" i="12"/>
  <c r="AY426" i="12" s="1"/>
  <c r="AW428" i="12"/>
  <c r="BF429" i="12"/>
  <c r="AW360" i="12"/>
  <c r="BF428" i="12"/>
  <c r="AW359" i="12"/>
  <c r="AW394" i="12"/>
  <c r="D429" i="12"/>
  <c r="AR429" i="12"/>
  <c r="AY327" i="12"/>
  <c r="AY409" i="10"/>
  <c r="AY425" i="10"/>
  <c r="AY405" i="11"/>
  <c r="AY421" i="11"/>
  <c r="AY403" i="11"/>
  <c r="AY419" i="11"/>
  <c r="AY401" i="11"/>
  <c r="AY417" i="11"/>
  <c r="AY399" i="11"/>
  <c r="AY415" i="11"/>
  <c r="AR428" i="11"/>
  <c r="AY397" i="11"/>
  <c r="AY413" i="11"/>
  <c r="AY409" i="11"/>
  <c r="AY425" i="11"/>
  <c r="AR427" i="11"/>
  <c r="A19" i="11"/>
  <c r="A20" i="11"/>
  <c r="C11" i="11"/>
  <c r="AX17" i="11"/>
  <c r="AX19" i="11"/>
  <c r="AY19" i="11" s="1"/>
  <c r="AX21" i="11"/>
  <c r="AY21" i="11" s="1"/>
  <c r="AX23" i="11"/>
  <c r="AY23" i="11" s="1"/>
  <c r="AX25" i="11"/>
  <c r="AY25" i="11" s="1"/>
  <c r="AX27" i="11"/>
  <c r="AY27" i="11" s="1"/>
  <c r="AX29" i="11"/>
  <c r="AY29" i="11" s="1"/>
  <c r="AX31" i="11"/>
  <c r="AY31" i="11" s="1"/>
  <c r="AX33" i="11"/>
  <c r="AY33" i="11" s="1"/>
  <c r="AX35" i="11"/>
  <c r="AY35" i="11" s="1"/>
  <c r="AX37" i="11"/>
  <c r="AY37" i="11" s="1"/>
  <c r="AX39" i="11"/>
  <c r="AY39" i="11" s="1"/>
  <c r="D83" i="11"/>
  <c r="AY85" i="11"/>
  <c r="AY87" i="11"/>
  <c r="D49" i="11"/>
  <c r="D50" i="11"/>
  <c r="AY42" i="11"/>
  <c r="AR82" i="11"/>
  <c r="AW118" i="11"/>
  <c r="AY102" i="11"/>
  <c r="AY108" i="11"/>
  <c r="AY124" i="11"/>
  <c r="M48" i="11"/>
  <c r="M50" i="11"/>
  <c r="BF49" i="11"/>
  <c r="BF51" i="11"/>
  <c r="BF48" i="11"/>
  <c r="M49" i="11"/>
  <c r="BF50" i="11"/>
  <c r="AW81" i="11"/>
  <c r="BF119" i="11"/>
  <c r="V48" i="11"/>
  <c r="V50" i="11"/>
  <c r="AX53" i="11"/>
  <c r="AY53" i="11" s="1"/>
  <c r="AX55" i="11"/>
  <c r="AY55" i="11" s="1"/>
  <c r="AX57" i="11"/>
  <c r="AY57" i="11" s="1"/>
  <c r="AX59" i="11"/>
  <c r="AY59" i="11"/>
  <c r="AX61" i="11"/>
  <c r="AY61" i="11" s="1"/>
  <c r="AX63" i="11"/>
  <c r="AY63" i="11" s="1"/>
  <c r="AX65" i="11"/>
  <c r="AY65" i="11"/>
  <c r="AX67" i="11"/>
  <c r="AY67" i="11" s="1"/>
  <c r="AX69" i="11"/>
  <c r="AY69" i="11" s="1"/>
  <c r="AX71" i="11"/>
  <c r="AY71" i="11" s="1"/>
  <c r="AX73" i="11"/>
  <c r="AY73" i="11" s="1"/>
  <c r="AX75" i="11"/>
  <c r="AY75" i="11"/>
  <c r="AX77" i="11"/>
  <c r="AY77" i="11" s="1"/>
  <c r="AX79" i="11"/>
  <c r="AY79" i="11" s="1"/>
  <c r="AE48" i="11"/>
  <c r="AE50" i="11"/>
  <c r="AX18" i="11"/>
  <c r="AY18" i="11" s="1"/>
  <c r="AX20" i="11"/>
  <c r="AY20" i="11" s="1"/>
  <c r="AX22" i="11"/>
  <c r="AY22" i="11" s="1"/>
  <c r="AX24" i="11"/>
  <c r="AY24" i="11" s="1"/>
  <c r="AX26" i="11"/>
  <c r="AY26" i="11" s="1"/>
  <c r="AX28" i="11"/>
  <c r="AY28" i="11" s="1"/>
  <c r="AX30" i="11"/>
  <c r="AY30" i="11" s="1"/>
  <c r="AX32" i="11"/>
  <c r="AY32" i="11" s="1"/>
  <c r="AX34" i="11"/>
  <c r="AY34" i="11" s="1"/>
  <c r="AX36" i="11"/>
  <c r="AY36" i="11" s="1"/>
  <c r="AX38" i="11"/>
  <c r="AY38" i="11" s="1"/>
  <c r="AX40" i="11"/>
  <c r="AY40" i="11" s="1"/>
  <c r="AR81" i="11"/>
  <c r="M116" i="11"/>
  <c r="AY93" i="11"/>
  <c r="AY106" i="11"/>
  <c r="AY131" i="11"/>
  <c r="AR49" i="11"/>
  <c r="AR50" i="11"/>
  <c r="V116" i="11"/>
  <c r="V118" i="11"/>
  <c r="M81" i="11"/>
  <c r="AR83" i="11"/>
  <c r="AE116" i="11"/>
  <c r="AY98" i="11"/>
  <c r="AW48" i="11"/>
  <c r="AW50" i="11"/>
  <c r="V82" i="11"/>
  <c r="V81" i="11"/>
  <c r="AS86" i="11"/>
  <c r="AY86" i="11" s="1"/>
  <c r="AR116" i="11"/>
  <c r="AX88" i="11"/>
  <c r="AY126" i="11"/>
  <c r="AY139" i="11"/>
  <c r="AE82" i="11"/>
  <c r="AX91" i="11"/>
  <c r="AY91" i="11" s="1"/>
  <c r="AY96" i="11"/>
  <c r="AX99" i="11"/>
  <c r="AY99" i="11" s="1"/>
  <c r="AY104" i="11"/>
  <c r="AX107" i="11"/>
  <c r="AY107" i="11" s="1"/>
  <c r="AY112" i="11"/>
  <c r="AX115" i="11"/>
  <c r="AY115" i="11" s="1"/>
  <c r="AW117" i="11"/>
  <c r="BF118" i="11"/>
  <c r="V152" i="11"/>
  <c r="AY129" i="11"/>
  <c r="AY132" i="11"/>
  <c r="AX135" i="11"/>
  <c r="AY135" i="11" s="1"/>
  <c r="AY141" i="11"/>
  <c r="BF150" i="11"/>
  <c r="V185" i="11"/>
  <c r="V187" i="11"/>
  <c r="AY165" i="11"/>
  <c r="AY173" i="11"/>
  <c r="AY181" i="11"/>
  <c r="BF222" i="11"/>
  <c r="BF219" i="11"/>
  <c r="BF220" i="11"/>
  <c r="AY191" i="11"/>
  <c r="AY199" i="11"/>
  <c r="AS52" i="11"/>
  <c r="AE81" i="11"/>
  <c r="AW83" i="11"/>
  <c r="AW116" i="11"/>
  <c r="BF117" i="11"/>
  <c r="AE152" i="11"/>
  <c r="AX121" i="11"/>
  <c r="AY121" i="11" s="1"/>
  <c r="AX123" i="11"/>
  <c r="AY123" i="11" s="1"/>
  <c r="AX125" i="11"/>
  <c r="AY125" i="11" s="1"/>
  <c r="AX127" i="11"/>
  <c r="AY127" i="11" s="1"/>
  <c r="AX145" i="11"/>
  <c r="AY145" i="11" s="1"/>
  <c r="V151" i="11"/>
  <c r="M219" i="11"/>
  <c r="AY201" i="11"/>
  <c r="AY227" i="11"/>
  <c r="AW82" i="11"/>
  <c r="BF83" i="11"/>
  <c r="AR118" i="11"/>
  <c r="AR151" i="11"/>
  <c r="AR150" i="11"/>
  <c r="AE151" i="11"/>
  <c r="AW151" i="11"/>
  <c r="AS154" i="11"/>
  <c r="AR185" i="11"/>
  <c r="AR187" i="11"/>
  <c r="M220" i="11"/>
  <c r="AY193" i="11"/>
  <c r="AX52" i="11"/>
  <c r="M118" i="11"/>
  <c r="AS120" i="11"/>
  <c r="AX149" i="11"/>
  <c r="AY149" i="11" s="1"/>
  <c r="AW152" i="11"/>
  <c r="AW186" i="11"/>
  <c r="AR186" i="11"/>
  <c r="AE221" i="11"/>
  <c r="AY205" i="11"/>
  <c r="M83" i="11"/>
  <c r="AE118" i="11"/>
  <c r="AX120" i="11"/>
  <c r="BF188" i="11"/>
  <c r="BF185" i="11"/>
  <c r="BF186" i="11"/>
  <c r="BF187" i="11"/>
  <c r="AX155" i="11"/>
  <c r="AY155" i="11" s="1"/>
  <c r="AW185" i="11"/>
  <c r="M185" i="11"/>
  <c r="M187" i="11"/>
  <c r="AS219" i="11"/>
  <c r="AS221" i="11"/>
  <c r="D151" i="11"/>
  <c r="D150" i="11"/>
  <c r="M152" i="11"/>
  <c r="M151" i="11"/>
  <c r="BF151" i="11"/>
  <c r="BF153" i="11"/>
  <c r="V150" i="11"/>
  <c r="AR152" i="11"/>
  <c r="AX219" i="11"/>
  <c r="AX220" i="11"/>
  <c r="AX221" i="11"/>
  <c r="AE185" i="11"/>
  <c r="AW187" i="11"/>
  <c r="V219" i="11"/>
  <c r="AE220" i="11"/>
  <c r="M255" i="11"/>
  <c r="BF257" i="11"/>
  <c r="AY224" i="11"/>
  <c r="AY233" i="11"/>
  <c r="AY237" i="11"/>
  <c r="AW256" i="11"/>
  <c r="AS259" i="11"/>
  <c r="AS289" i="11" s="1"/>
  <c r="AE219" i="11"/>
  <c r="BF221" i="11"/>
  <c r="V255" i="11"/>
  <c r="V256" i="11"/>
  <c r="BF256" i="11"/>
  <c r="D289" i="11"/>
  <c r="D290" i="11"/>
  <c r="AW220" i="11"/>
  <c r="AE256" i="11"/>
  <c r="AX243" i="11"/>
  <c r="AY243" i="11" s="1"/>
  <c r="AY249" i="11"/>
  <c r="M289" i="11"/>
  <c r="M290" i="11"/>
  <c r="M291" i="11"/>
  <c r="BF290" i="11"/>
  <c r="BF291" i="11"/>
  <c r="BF292" i="11"/>
  <c r="AR323" i="11"/>
  <c r="AR324" i="11"/>
  <c r="AR325" i="11"/>
  <c r="AS293" i="11"/>
  <c r="D187" i="11"/>
  <c r="AW219" i="11"/>
  <c r="AR254" i="11"/>
  <c r="AR255" i="11"/>
  <c r="AR256" i="11"/>
  <c r="M254" i="11"/>
  <c r="V254" i="11"/>
  <c r="AS254" i="11"/>
  <c r="AS255" i="11"/>
  <c r="AS256" i="11"/>
  <c r="M221" i="11"/>
  <c r="AW254" i="11"/>
  <c r="AY226" i="11"/>
  <c r="AX229" i="11"/>
  <c r="AY229" i="11" s="1"/>
  <c r="AX245" i="11"/>
  <c r="AY245" i="11" s="1"/>
  <c r="AY251" i="11"/>
  <c r="D291" i="11"/>
  <c r="D254" i="11"/>
  <c r="D255" i="11"/>
  <c r="D256" i="11"/>
  <c r="AY230" i="11"/>
  <c r="AX241" i="11"/>
  <c r="AY241" i="11" s="1"/>
  <c r="AY247" i="11"/>
  <c r="AY253" i="11"/>
  <c r="AR289" i="11"/>
  <c r="AR290" i="11"/>
  <c r="AX310" i="11"/>
  <c r="AY310" i="11" s="1"/>
  <c r="AX320" i="11"/>
  <c r="AY320" i="11" s="1"/>
  <c r="AY327" i="11"/>
  <c r="AS358" i="11"/>
  <c r="AS359" i="11"/>
  <c r="AS360" i="11"/>
  <c r="BF255" i="11"/>
  <c r="AX259" i="11"/>
  <c r="AX261" i="11"/>
  <c r="AY261" i="11" s="1"/>
  <c r="AX263" i="11"/>
  <c r="AY263" i="11" s="1"/>
  <c r="AX265" i="11"/>
  <c r="AY265" i="11" s="1"/>
  <c r="AX267" i="11"/>
  <c r="AY267" i="11" s="1"/>
  <c r="AX269" i="11"/>
  <c r="AY269" i="11" s="1"/>
  <c r="AX271" i="11"/>
  <c r="AY271" i="11" s="1"/>
  <c r="AX273" i="11"/>
  <c r="AY273" i="11" s="1"/>
  <c r="AX275" i="11"/>
  <c r="AY275" i="11" s="1"/>
  <c r="AX277" i="11"/>
  <c r="AY277" i="11" s="1"/>
  <c r="AX279" i="11"/>
  <c r="AY279" i="11" s="1"/>
  <c r="AX281" i="11"/>
  <c r="AY281" i="11" s="1"/>
  <c r="AX283" i="11"/>
  <c r="AY283" i="11" s="1"/>
  <c r="AX285" i="11"/>
  <c r="AY285" i="11" s="1"/>
  <c r="AX287" i="11"/>
  <c r="AY287" i="11" s="1"/>
  <c r="V291" i="11"/>
  <c r="AW323" i="11"/>
  <c r="AW324" i="11"/>
  <c r="AY306" i="11"/>
  <c r="AX322" i="11"/>
  <c r="AY322" i="11" s="1"/>
  <c r="AY343" i="11"/>
  <c r="AY345" i="11"/>
  <c r="AY347" i="11"/>
  <c r="AY349" i="11"/>
  <c r="AY351" i="11"/>
  <c r="AY353" i="11"/>
  <c r="AY355" i="11"/>
  <c r="AY357" i="11"/>
  <c r="AX394" i="11"/>
  <c r="BF254" i="11"/>
  <c r="V290" i="11"/>
  <c r="AE291" i="11"/>
  <c r="AX293" i="11"/>
  <c r="AX295" i="11"/>
  <c r="AY295" i="11" s="1"/>
  <c r="AX297" i="11"/>
  <c r="AY297" i="11" s="1"/>
  <c r="AX299" i="11"/>
  <c r="AY299" i="11" s="1"/>
  <c r="AX301" i="11"/>
  <c r="AY301" i="11" s="1"/>
  <c r="AX303" i="11"/>
  <c r="AY303" i="11" s="1"/>
  <c r="AY311" i="11"/>
  <c r="M256" i="11"/>
  <c r="AE290" i="11"/>
  <c r="D323" i="11"/>
  <c r="D324" i="11"/>
  <c r="D325" i="11"/>
  <c r="AY307" i="11"/>
  <c r="AX312" i="11"/>
  <c r="AY312" i="11" s="1"/>
  <c r="AW325" i="11"/>
  <c r="BF359" i="11"/>
  <c r="BF360" i="11"/>
  <c r="BF361" i="11"/>
  <c r="BF358" i="11"/>
  <c r="AW291" i="11"/>
  <c r="M324" i="11"/>
  <c r="M325" i="11"/>
  <c r="BF326" i="11"/>
  <c r="BF324" i="11"/>
  <c r="BF325" i="11"/>
  <c r="M323" i="11"/>
  <c r="AE427" i="11"/>
  <c r="AE428" i="11"/>
  <c r="AE429" i="11"/>
  <c r="V323" i="11"/>
  <c r="V325" i="11"/>
  <c r="AX314" i="11"/>
  <c r="AY314" i="11" s="1"/>
  <c r="BF323" i="11"/>
  <c r="M358" i="11"/>
  <c r="M359" i="11"/>
  <c r="M360" i="11"/>
  <c r="AE324" i="11"/>
  <c r="AE325" i="11"/>
  <c r="AX316" i="11"/>
  <c r="AY316" i="11" s="1"/>
  <c r="V324" i="11"/>
  <c r="AX318" i="11"/>
  <c r="AY318" i="11" s="1"/>
  <c r="AR392" i="11"/>
  <c r="AR393" i="11"/>
  <c r="AR394" i="11"/>
  <c r="AS362" i="11"/>
  <c r="D359" i="11"/>
  <c r="AR359" i="11"/>
  <c r="AX392" i="11"/>
  <c r="BF392" i="11"/>
  <c r="D394" i="11"/>
  <c r="M427" i="11"/>
  <c r="V428" i="11"/>
  <c r="AR358" i="11"/>
  <c r="V360" i="11"/>
  <c r="D393" i="11"/>
  <c r="M394" i="11"/>
  <c r="AS396" i="11"/>
  <c r="V359" i="11"/>
  <c r="AE360" i="11"/>
  <c r="M393" i="11"/>
  <c r="V394" i="11"/>
  <c r="BF395" i="11"/>
  <c r="AW429" i="11"/>
  <c r="AE359" i="11"/>
  <c r="V393" i="11"/>
  <c r="AE394" i="11"/>
  <c r="AX396" i="11"/>
  <c r="AX398" i="11"/>
  <c r="AY398" i="11" s="1"/>
  <c r="AX400" i="11"/>
  <c r="AY400" i="11" s="1"/>
  <c r="AX402" i="11"/>
  <c r="AY402" i="11" s="1"/>
  <c r="AX404" i="11"/>
  <c r="AY404" i="11" s="1"/>
  <c r="AX406" i="11"/>
  <c r="AY406" i="11" s="1"/>
  <c r="AX408" i="11"/>
  <c r="AY408" i="11" s="1"/>
  <c r="AX410" i="11"/>
  <c r="AY410" i="11" s="1"/>
  <c r="AX412" i="11"/>
  <c r="AY412" i="11" s="1"/>
  <c r="AX414" i="11"/>
  <c r="AY414" i="11" s="1"/>
  <c r="AX416" i="11"/>
  <c r="AY416" i="11" s="1"/>
  <c r="AX418" i="11"/>
  <c r="AY418" i="11" s="1"/>
  <c r="AX420" i="11"/>
  <c r="AY420" i="11" s="1"/>
  <c r="AX422" i="11"/>
  <c r="AY422" i="11" s="1"/>
  <c r="AX424" i="11"/>
  <c r="AY424" i="11" s="1"/>
  <c r="AX426" i="11"/>
  <c r="AY426" i="11" s="1"/>
  <c r="AW428" i="11"/>
  <c r="BF429" i="11"/>
  <c r="AW360" i="11"/>
  <c r="AE393" i="11"/>
  <c r="BF428" i="11"/>
  <c r="AW359" i="11"/>
  <c r="AX360" i="11"/>
  <c r="AW394" i="11"/>
  <c r="D429" i="11"/>
  <c r="AR429" i="11"/>
  <c r="A18" i="10"/>
  <c r="M429" i="10"/>
  <c r="AE427" i="10"/>
  <c r="V428" i="10"/>
  <c r="AY405" i="10"/>
  <c r="AY415" i="10"/>
  <c r="AY423" i="10"/>
  <c r="AW427" i="10"/>
  <c r="M427" i="10"/>
  <c r="BF427" i="10"/>
  <c r="AY403" i="10"/>
  <c r="AY421" i="10"/>
  <c r="AY401" i="10"/>
  <c r="AY411" i="10"/>
  <c r="AY419" i="10"/>
  <c r="AY385" i="10"/>
  <c r="AW393" i="10"/>
  <c r="AX362" i="10"/>
  <c r="AX370" i="10"/>
  <c r="AY371" i="10"/>
  <c r="AX378" i="10"/>
  <c r="AY378" i="10" s="1"/>
  <c r="AX386" i="10"/>
  <c r="AY386" i="10" s="1"/>
  <c r="AR394" i="10"/>
  <c r="D392" i="10"/>
  <c r="AY381" i="10"/>
  <c r="AY389" i="10"/>
  <c r="W8" i="10"/>
  <c r="AF10" i="10"/>
  <c r="AX364" i="10"/>
  <c r="AY364" i="10" s="1"/>
  <c r="AX372" i="10"/>
  <c r="AY372" i="10" s="1"/>
  <c r="AX380" i="10"/>
  <c r="AY380" i="10" s="1"/>
  <c r="AX388" i="10"/>
  <c r="AY388" i="10" s="1"/>
  <c r="AY369" i="10"/>
  <c r="V392" i="10"/>
  <c r="AX365" i="10"/>
  <c r="AY365" i="10" s="1"/>
  <c r="AY366" i="10"/>
  <c r="AX373" i="10"/>
  <c r="AY373" i="10" s="1"/>
  <c r="AY374" i="10"/>
  <c r="AY382" i="10"/>
  <c r="AY390" i="10"/>
  <c r="D394" i="10"/>
  <c r="AY377" i="10"/>
  <c r="AS362" i="10"/>
  <c r="AS394" i="10" s="1"/>
  <c r="AE392" i="10"/>
  <c r="AY367" i="10"/>
  <c r="BF360" i="10"/>
  <c r="AY343" i="10"/>
  <c r="AY351" i="10"/>
  <c r="BF359" i="10"/>
  <c r="M358" i="10"/>
  <c r="AY333" i="10"/>
  <c r="AE359" i="10"/>
  <c r="AX316" i="10"/>
  <c r="AY316" i="10" s="1"/>
  <c r="AY295" i="10"/>
  <c r="AY297" i="10"/>
  <c r="AY299" i="10"/>
  <c r="AY301" i="10"/>
  <c r="AY303" i="10"/>
  <c r="AY305" i="10"/>
  <c r="AY308" i="10"/>
  <c r="AY310" i="10"/>
  <c r="AY312" i="10"/>
  <c r="AE324" i="10"/>
  <c r="AY320" i="10"/>
  <c r="AV10" i="10"/>
  <c r="D323" i="10"/>
  <c r="D325" i="10"/>
  <c r="AX311" i="10"/>
  <c r="AY311" i="10" s="1"/>
  <c r="I9" i="10"/>
  <c r="AE289" i="10"/>
  <c r="AR289" i="10"/>
  <c r="AH8" i="10"/>
  <c r="AP9" i="10"/>
  <c r="BC8" i="10"/>
  <c r="AS289" i="10"/>
  <c r="AY261" i="10"/>
  <c r="AY269" i="10"/>
  <c r="BF292" i="10"/>
  <c r="D289" i="10"/>
  <c r="AX277" i="10"/>
  <c r="AY277" i="10" s="1"/>
  <c r="AY285" i="10"/>
  <c r="K10" i="10"/>
  <c r="AV8" i="10"/>
  <c r="AV9" i="10"/>
  <c r="AP8" i="10"/>
  <c r="BC10" i="10"/>
  <c r="AY233" i="10"/>
  <c r="K9" i="10"/>
  <c r="AY225" i="10"/>
  <c r="AX231" i="10"/>
  <c r="AY231" i="10" s="1"/>
  <c r="N10" i="10"/>
  <c r="AX224" i="10"/>
  <c r="AY224" i="10" s="1"/>
  <c r="BH11" i="10"/>
  <c r="BD8" i="10"/>
  <c r="BF254" i="10"/>
  <c r="AC10" i="10"/>
  <c r="BF255" i="10"/>
  <c r="AC8" i="10"/>
  <c r="AL10" i="10"/>
  <c r="L10" i="10"/>
  <c r="M256" i="10"/>
  <c r="AY239" i="10"/>
  <c r="AY240" i="10"/>
  <c r="AY241" i="10"/>
  <c r="AY243" i="10"/>
  <c r="AY244" i="10"/>
  <c r="AY245" i="10"/>
  <c r="AY247" i="10"/>
  <c r="AY248" i="10"/>
  <c r="AY249" i="10"/>
  <c r="AY251" i="10"/>
  <c r="AY252" i="10"/>
  <c r="AY253" i="10"/>
  <c r="AY229" i="10"/>
  <c r="AY227" i="10"/>
  <c r="AL8" i="10"/>
  <c r="AB10" i="10"/>
  <c r="AK8" i="10"/>
  <c r="V254" i="10"/>
  <c r="AY235" i="10"/>
  <c r="AY237" i="10"/>
  <c r="BF257" i="10"/>
  <c r="BF221" i="10"/>
  <c r="G9" i="10"/>
  <c r="M219" i="10"/>
  <c r="D221" i="10"/>
  <c r="V219" i="10"/>
  <c r="R9" i="10"/>
  <c r="AA9" i="10"/>
  <c r="AJ9" i="10"/>
  <c r="U10" i="10"/>
  <c r="AD10" i="10"/>
  <c r="AM10" i="10"/>
  <c r="AE221" i="10"/>
  <c r="AY210" i="10"/>
  <c r="BC9" i="10"/>
  <c r="AY204" i="10"/>
  <c r="AY206" i="10"/>
  <c r="AY207" i="10"/>
  <c r="AY208" i="10"/>
  <c r="AY209" i="10"/>
  <c r="AY212" i="10"/>
  <c r="AY214" i="10"/>
  <c r="AY215" i="10"/>
  <c r="AY216" i="10"/>
  <c r="AY217" i="10"/>
  <c r="AY156" i="10"/>
  <c r="AY158" i="10"/>
  <c r="AY159" i="10"/>
  <c r="AY161" i="10"/>
  <c r="AY164" i="10"/>
  <c r="AY165" i="10"/>
  <c r="AY166" i="10"/>
  <c r="AY169" i="10"/>
  <c r="AY172" i="10"/>
  <c r="AY173" i="10"/>
  <c r="AY174" i="10"/>
  <c r="AY175" i="10"/>
  <c r="AY176" i="10"/>
  <c r="AY178" i="10"/>
  <c r="AY180" i="10"/>
  <c r="AY181" i="10"/>
  <c r="AY182" i="10"/>
  <c r="AY184" i="10"/>
  <c r="AX154" i="10"/>
  <c r="AX187" i="10" s="1"/>
  <c r="BF188" i="10"/>
  <c r="AZ10" i="10"/>
  <c r="M186" i="10"/>
  <c r="E8" i="10"/>
  <c r="N8" i="10"/>
  <c r="Z9" i="10"/>
  <c r="AI8" i="10"/>
  <c r="AQ10" i="10"/>
  <c r="BD9" i="10"/>
  <c r="BM11" i="10"/>
  <c r="D185" i="10"/>
  <c r="M185" i="10"/>
  <c r="AU10" i="10"/>
  <c r="AW186" i="10"/>
  <c r="AY131" i="10"/>
  <c r="BH12" i="10"/>
  <c r="AY137" i="10"/>
  <c r="AY138" i="10"/>
  <c r="AY129" i="10"/>
  <c r="BH8" i="10"/>
  <c r="BF151" i="10"/>
  <c r="AY126" i="10"/>
  <c r="AY128" i="10"/>
  <c r="AY135" i="10"/>
  <c r="BH9" i="10"/>
  <c r="D152" i="10"/>
  <c r="V151" i="10"/>
  <c r="AY149" i="10"/>
  <c r="BH10" i="10"/>
  <c r="AY143" i="10"/>
  <c r="AY145" i="10"/>
  <c r="AY146" i="10"/>
  <c r="AY139" i="10"/>
  <c r="AY141" i="10"/>
  <c r="AY92" i="10"/>
  <c r="AP10" i="10"/>
  <c r="G8" i="10"/>
  <c r="AW117" i="10"/>
  <c r="AY98" i="10"/>
  <c r="AY99" i="10"/>
  <c r="AY101" i="10"/>
  <c r="AW116" i="10"/>
  <c r="AY108" i="10"/>
  <c r="AY95" i="10"/>
  <c r="AY106" i="10"/>
  <c r="AY114" i="10"/>
  <c r="AY97" i="10"/>
  <c r="BL9" i="10"/>
  <c r="BL10" i="10"/>
  <c r="V117" i="10"/>
  <c r="AY93" i="10"/>
  <c r="G10" i="10"/>
  <c r="AH10" i="10"/>
  <c r="AE116" i="10"/>
  <c r="AY112" i="10"/>
  <c r="AY96" i="10"/>
  <c r="BL8" i="10"/>
  <c r="AH9" i="10"/>
  <c r="F10" i="10"/>
  <c r="O8" i="10"/>
  <c r="X10" i="10"/>
  <c r="AG8" i="10"/>
  <c r="AO12" i="10"/>
  <c r="BB8" i="10"/>
  <c r="BK8" i="10"/>
  <c r="AT12" i="10"/>
  <c r="BE11" i="10"/>
  <c r="BI10" i="10"/>
  <c r="AR116" i="10"/>
  <c r="AY86" i="10"/>
  <c r="AY89" i="10"/>
  <c r="AY102" i="10"/>
  <c r="AY105" i="10"/>
  <c r="AY113" i="10"/>
  <c r="P8" i="10"/>
  <c r="Y8" i="10"/>
  <c r="AU8" i="10"/>
  <c r="BG12" i="10"/>
  <c r="W9" i="10"/>
  <c r="AF8" i="10"/>
  <c r="AN9" i="10"/>
  <c r="BA8" i="10"/>
  <c r="BJ10" i="10"/>
  <c r="H8" i="10"/>
  <c r="Q8" i="10"/>
  <c r="AS85" i="10"/>
  <c r="AS116" i="10" s="1"/>
  <c r="AY87" i="10"/>
  <c r="AY103" i="10"/>
  <c r="AY110" i="10"/>
  <c r="AE117" i="10"/>
  <c r="Z8" i="10"/>
  <c r="AN8" i="10"/>
  <c r="BG8" i="10"/>
  <c r="AQ9" i="10"/>
  <c r="BJ9" i="10"/>
  <c r="Q10" i="10"/>
  <c r="BM10" i="10"/>
  <c r="BM12" i="10"/>
  <c r="AB8" i="10"/>
  <c r="N9" i="10"/>
  <c r="AF9" i="10"/>
  <c r="AU9" i="10"/>
  <c r="AI10" i="10"/>
  <c r="BA10" i="10"/>
  <c r="BG11" i="10"/>
  <c r="H9" i="10"/>
  <c r="AQ8" i="10"/>
  <c r="BJ8" i="10"/>
  <c r="Q9" i="10"/>
  <c r="BM9" i="10"/>
  <c r="AK10" i="10"/>
  <c r="AE81" i="10"/>
  <c r="AI9" i="10"/>
  <c r="BA9" i="10"/>
  <c r="E10" i="10"/>
  <c r="W10" i="10"/>
  <c r="BD10" i="10"/>
  <c r="BJ11" i="10"/>
  <c r="AY64" i="10"/>
  <c r="AY68" i="10"/>
  <c r="BM8" i="10"/>
  <c r="AK9" i="10"/>
  <c r="Z10" i="10"/>
  <c r="AN10" i="10"/>
  <c r="BG10" i="10"/>
  <c r="AS83" i="10"/>
  <c r="AY54" i="10"/>
  <c r="AY58" i="10"/>
  <c r="AY62" i="10"/>
  <c r="AY78" i="10"/>
  <c r="E9" i="10"/>
  <c r="BG9" i="10"/>
  <c r="AX56" i="10"/>
  <c r="AY56" i="10" s="1"/>
  <c r="AX60" i="10"/>
  <c r="AY60" i="10" s="1"/>
  <c r="O9" i="10"/>
  <c r="C12" i="10"/>
  <c r="F8" i="10"/>
  <c r="O10" i="10"/>
  <c r="AO10" i="10"/>
  <c r="F9" i="10"/>
  <c r="AG10" i="10"/>
  <c r="M49" i="10"/>
  <c r="X8" i="10"/>
  <c r="X9" i="10"/>
  <c r="BK10" i="10"/>
  <c r="BE12" i="10"/>
  <c r="BB10" i="10"/>
  <c r="I8" i="10"/>
  <c r="R8" i="10"/>
  <c r="AA8" i="10"/>
  <c r="AJ8" i="10"/>
  <c r="AT8" i="10"/>
  <c r="BE8" i="10"/>
  <c r="C9" i="10"/>
  <c r="L9" i="10"/>
  <c r="U9" i="10"/>
  <c r="AD9" i="10"/>
  <c r="AM9" i="10"/>
  <c r="AZ9" i="10"/>
  <c r="BI9" i="10"/>
  <c r="P10" i="10"/>
  <c r="Y10" i="10"/>
  <c r="BI11" i="10"/>
  <c r="V48" i="10"/>
  <c r="H10" i="10"/>
  <c r="AE49" i="10"/>
  <c r="AG9" i="10"/>
  <c r="AO9" i="10"/>
  <c r="BB9" i="10"/>
  <c r="BK9" i="10"/>
  <c r="I10" i="10"/>
  <c r="R10" i="10"/>
  <c r="AA10" i="10"/>
  <c r="AJ10" i="10"/>
  <c r="AT10" i="10"/>
  <c r="BE10" i="10"/>
  <c r="C11" i="10"/>
  <c r="BK11" i="10"/>
  <c r="BI12" i="10"/>
  <c r="AE50" i="10"/>
  <c r="C8" i="10"/>
  <c r="L8" i="10"/>
  <c r="U8" i="10"/>
  <c r="AD8" i="10"/>
  <c r="AM8" i="10"/>
  <c r="AZ8" i="10"/>
  <c r="BI8" i="10"/>
  <c r="P9" i="10"/>
  <c r="Y9" i="10"/>
  <c r="AO11" i="10"/>
  <c r="BK12" i="10"/>
  <c r="AW48" i="10"/>
  <c r="BJ12" i="10"/>
  <c r="AT11" i="10"/>
  <c r="BF51" i="10"/>
  <c r="M48" i="10"/>
  <c r="AO8" i="10"/>
  <c r="AT9" i="10"/>
  <c r="BE9" i="10"/>
  <c r="C10" i="10"/>
  <c r="AE48" i="10"/>
  <c r="BL12" i="10"/>
  <c r="D48" i="10"/>
  <c r="A19" i="10"/>
  <c r="A20" i="10"/>
  <c r="B21" i="10"/>
  <c r="AY24" i="10"/>
  <c r="AY32" i="10"/>
  <c r="AY40" i="10"/>
  <c r="AY22" i="10"/>
  <c r="AY30" i="10"/>
  <c r="AY38" i="10"/>
  <c r="AY46" i="10"/>
  <c r="AS48" i="10"/>
  <c r="AS49" i="10"/>
  <c r="AS50" i="10"/>
  <c r="AY18" i="10"/>
  <c r="AY20" i="10"/>
  <c r="AY28" i="10"/>
  <c r="AY36" i="10"/>
  <c r="AY44" i="10"/>
  <c r="AW50" i="10"/>
  <c r="BF84" i="10"/>
  <c r="BF81" i="10"/>
  <c r="BF82" i="10"/>
  <c r="BF83" i="10"/>
  <c r="AR82" i="10"/>
  <c r="AX17" i="10"/>
  <c r="AY17" i="10" s="1"/>
  <c r="AX19" i="10"/>
  <c r="AY19" i="10" s="1"/>
  <c r="AX21" i="10"/>
  <c r="AY21" i="10" s="1"/>
  <c r="AX23" i="10"/>
  <c r="AY23" i="10" s="1"/>
  <c r="AX25" i="10"/>
  <c r="AY25" i="10" s="1"/>
  <c r="AX27" i="10"/>
  <c r="AY27" i="10" s="1"/>
  <c r="AX29" i="10"/>
  <c r="AY29" i="10" s="1"/>
  <c r="AX31" i="10"/>
  <c r="AY31" i="10" s="1"/>
  <c r="AX33" i="10"/>
  <c r="AY33" i="10" s="1"/>
  <c r="AX35" i="10"/>
  <c r="AY35" i="10" s="1"/>
  <c r="AX37" i="10"/>
  <c r="AY37" i="10" s="1"/>
  <c r="AX39" i="10"/>
  <c r="AY39" i="10" s="1"/>
  <c r="AX41" i="10"/>
  <c r="AY41" i="10" s="1"/>
  <c r="AX43" i="10"/>
  <c r="AY43" i="10" s="1"/>
  <c r="AX45" i="10"/>
  <c r="AY45" i="10" s="1"/>
  <c r="AX47" i="10"/>
  <c r="AY47" i="10" s="1"/>
  <c r="AW49" i="10"/>
  <c r="BF50" i="10"/>
  <c r="V82" i="10"/>
  <c r="AY53" i="10"/>
  <c r="AY61" i="10"/>
  <c r="AY67" i="10"/>
  <c r="AS82" i="10"/>
  <c r="AY136" i="10"/>
  <c r="BF49" i="10"/>
  <c r="AE83" i="10"/>
  <c r="M82" i="10"/>
  <c r="BF48" i="10"/>
  <c r="D50" i="10"/>
  <c r="AR50" i="10"/>
  <c r="AR83" i="10"/>
  <c r="AY59" i="10"/>
  <c r="AY71" i="10"/>
  <c r="AY75" i="10"/>
  <c r="AY79" i="10"/>
  <c r="AE82" i="10"/>
  <c r="M83" i="10"/>
  <c r="AR118" i="10"/>
  <c r="AE150" i="10"/>
  <c r="AE151" i="10"/>
  <c r="AE152" i="10"/>
  <c r="D49" i="10"/>
  <c r="AR49" i="10"/>
  <c r="M50" i="10"/>
  <c r="AS81" i="10"/>
  <c r="AX80" i="10"/>
  <c r="V83" i="10"/>
  <c r="AR152" i="10"/>
  <c r="AR48" i="10"/>
  <c r="V50" i="10"/>
  <c r="AW81" i="10"/>
  <c r="AW82" i="10"/>
  <c r="AY57" i="10"/>
  <c r="AW83" i="10"/>
  <c r="V49" i="10"/>
  <c r="AR81" i="10"/>
  <c r="D116" i="10"/>
  <c r="D117" i="10"/>
  <c r="D118" i="10"/>
  <c r="BF118" i="10"/>
  <c r="BF119" i="10"/>
  <c r="BF116" i="10"/>
  <c r="D83" i="10"/>
  <c r="AY52" i="10"/>
  <c r="AY55" i="10"/>
  <c r="AY63" i="10"/>
  <c r="AY73" i="10"/>
  <c r="AY77" i="10"/>
  <c r="D81" i="10"/>
  <c r="M116" i="10"/>
  <c r="M117" i="10"/>
  <c r="M118" i="10"/>
  <c r="BF117" i="10"/>
  <c r="AY127" i="10"/>
  <c r="AR150" i="10"/>
  <c r="AR151" i="10"/>
  <c r="AE185" i="10"/>
  <c r="AE186" i="10"/>
  <c r="AE187" i="10"/>
  <c r="AR185" i="10"/>
  <c r="AR117" i="10"/>
  <c r="AS120" i="10"/>
  <c r="AY124" i="10"/>
  <c r="AX133" i="10"/>
  <c r="AY133" i="10" s="1"/>
  <c r="AR186" i="10"/>
  <c r="AR187" i="10"/>
  <c r="AS154" i="10"/>
  <c r="V118" i="10"/>
  <c r="AW151" i="10"/>
  <c r="AW152" i="10"/>
  <c r="AY160" i="10"/>
  <c r="AY167" i="10"/>
  <c r="AY177" i="10"/>
  <c r="AE118" i="10"/>
  <c r="AX120" i="10"/>
  <c r="AY122" i="10"/>
  <c r="AX185" i="10"/>
  <c r="AX186" i="10"/>
  <c r="AY168" i="10"/>
  <c r="AY179" i="10"/>
  <c r="D150" i="10"/>
  <c r="D151" i="10"/>
  <c r="AW118" i="10"/>
  <c r="M151" i="10"/>
  <c r="M152" i="10"/>
  <c r="BF152" i="10"/>
  <c r="BF153" i="10"/>
  <c r="AS121" i="10"/>
  <c r="AY121" i="10" s="1"/>
  <c r="D186" i="10"/>
  <c r="AY162" i="10"/>
  <c r="AY170" i="10"/>
  <c r="AY183" i="10"/>
  <c r="AX85" i="10"/>
  <c r="V150" i="10"/>
  <c r="V152" i="10"/>
  <c r="M150" i="10"/>
  <c r="AY163" i="10"/>
  <c r="AY171" i="10"/>
  <c r="AS219" i="10"/>
  <c r="AY238" i="10"/>
  <c r="V186" i="10"/>
  <c r="AX189" i="10"/>
  <c r="AX191" i="10"/>
  <c r="AY191" i="10" s="1"/>
  <c r="AX193" i="10"/>
  <c r="AY193" i="10" s="1"/>
  <c r="AX195" i="10"/>
  <c r="AY195" i="10" s="1"/>
  <c r="AX197" i="10"/>
  <c r="AY197" i="10" s="1"/>
  <c r="AX199" i="10"/>
  <c r="AY199" i="10" s="1"/>
  <c r="AX201" i="10"/>
  <c r="AY201" i="10" s="1"/>
  <c r="AX203" i="10"/>
  <c r="AY203" i="10" s="1"/>
  <c r="AX205" i="10"/>
  <c r="AY205" i="10" s="1"/>
  <c r="AE254" i="10"/>
  <c r="AE255" i="10"/>
  <c r="AX228" i="10"/>
  <c r="AY228" i="10" s="1"/>
  <c r="AW289" i="10"/>
  <c r="AY259" i="10"/>
  <c r="AY275" i="10"/>
  <c r="M323" i="10"/>
  <c r="M325" i="10"/>
  <c r="M324" i="10"/>
  <c r="AS336" i="10"/>
  <c r="AS360" i="10" s="1"/>
  <c r="AR359" i="10"/>
  <c r="D219" i="10"/>
  <c r="D220" i="10"/>
  <c r="AY213" i="10"/>
  <c r="AR255" i="10"/>
  <c r="AR256" i="10"/>
  <c r="AS223" i="10"/>
  <c r="AX232" i="10"/>
  <c r="AY232" i="10" s="1"/>
  <c r="AX258" i="10"/>
  <c r="AY265" i="10"/>
  <c r="AX274" i="10"/>
  <c r="AY274" i="10" s="1"/>
  <c r="AY281" i="10"/>
  <c r="D359" i="10"/>
  <c r="AW187" i="10"/>
  <c r="M220" i="10"/>
  <c r="M221" i="10"/>
  <c r="BF222" i="10"/>
  <c r="AW255" i="10"/>
  <c r="AX264" i="10"/>
  <c r="AY264" i="10" s="1"/>
  <c r="AY270" i="10"/>
  <c r="AY271" i="10"/>
  <c r="AX280" i="10"/>
  <c r="AY280" i="10" s="1"/>
  <c r="AY286" i="10"/>
  <c r="AY287" i="10"/>
  <c r="AX335" i="10"/>
  <c r="AY335" i="10" s="1"/>
  <c r="BF187" i="10"/>
  <c r="V221" i="10"/>
  <c r="AW219" i="10"/>
  <c r="AR254" i="10"/>
  <c r="AX334" i="10"/>
  <c r="AY334" i="10" s="1"/>
  <c r="BF186" i="10"/>
  <c r="AE219" i="10"/>
  <c r="AX190" i="10"/>
  <c r="AY190" i="10" s="1"/>
  <c r="AX192" i="10"/>
  <c r="AY192" i="10" s="1"/>
  <c r="AX194" i="10"/>
  <c r="AY194" i="10" s="1"/>
  <c r="AX196" i="10"/>
  <c r="AY196" i="10" s="1"/>
  <c r="AX198" i="10"/>
  <c r="AY198" i="10" s="1"/>
  <c r="AX200" i="10"/>
  <c r="AY200" i="10" s="1"/>
  <c r="AX202" i="10"/>
  <c r="AY202" i="10" s="1"/>
  <c r="AY211" i="10"/>
  <c r="V220" i="10"/>
  <c r="AX234" i="10"/>
  <c r="AY234" i="10" s="1"/>
  <c r="V289" i="10"/>
  <c r="AX260" i="10"/>
  <c r="AY260" i="10" s="1"/>
  <c r="AY267" i="10"/>
  <c r="AX276" i="10"/>
  <c r="AY276" i="10" s="1"/>
  <c r="AY283" i="10"/>
  <c r="AW291" i="10"/>
  <c r="BF392" i="10"/>
  <c r="D187" i="10"/>
  <c r="AR219" i="10"/>
  <c r="AR220" i="10"/>
  <c r="AE220" i="10"/>
  <c r="AW220" i="10"/>
  <c r="AR221" i="10"/>
  <c r="D255" i="10"/>
  <c r="D256" i="10"/>
  <c r="AW254" i="10"/>
  <c r="AX230" i="10"/>
  <c r="AY230" i="10" s="1"/>
  <c r="D254" i="10"/>
  <c r="AE290" i="10"/>
  <c r="AX266" i="10"/>
  <c r="AY266" i="10" s="1"/>
  <c r="AY273" i="10"/>
  <c r="AX282" i="10"/>
  <c r="AY282" i="10" s="1"/>
  <c r="AS220" i="10"/>
  <c r="AS221" i="10"/>
  <c r="BF220" i="10"/>
  <c r="V256" i="10"/>
  <c r="AY262" i="10"/>
  <c r="AY263" i="10"/>
  <c r="AX272" i="10"/>
  <c r="AY272" i="10" s="1"/>
  <c r="AY278" i="10"/>
  <c r="AY279" i="10"/>
  <c r="AX288" i="10"/>
  <c r="AY288" i="10" s="1"/>
  <c r="AW290" i="10"/>
  <c r="BF324" i="10"/>
  <c r="BF326" i="10"/>
  <c r="BF323" i="10"/>
  <c r="BF325" i="10"/>
  <c r="V255" i="10"/>
  <c r="AE256" i="10"/>
  <c r="AY268" i="10"/>
  <c r="AY284" i="10"/>
  <c r="V324" i="10"/>
  <c r="AY318" i="10"/>
  <c r="AY322" i="10"/>
  <c r="AW324" i="10"/>
  <c r="V358" i="10"/>
  <c r="V359" i="10"/>
  <c r="V360" i="10"/>
  <c r="AX336" i="10"/>
  <c r="AY368" i="10"/>
  <c r="AY376" i="10"/>
  <c r="AY384" i="10"/>
  <c r="BF290" i="10"/>
  <c r="AE325" i="10"/>
  <c r="AE323" i="10"/>
  <c r="AX294" i="10"/>
  <c r="AY294" i="10" s="1"/>
  <c r="AX296" i="10"/>
  <c r="AY296" i="10" s="1"/>
  <c r="AX298" i="10"/>
  <c r="AY298" i="10" s="1"/>
  <c r="AX300" i="10"/>
  <c r="AY300" i="10" s="1"/>
  <c r="AX302" i="10"/>
  <c r="AY302" i="10" s="1"/>
  <c r="AX304" i="10"/>
  <c r="AY304" i="10" s="1"/>
  <c r="AX306" i="10"/>
  <c r="AY306" i="10" s="1"/>
  <c r="AY309" i="10"/>
  <c r="AX314" i="10"/>
  <c r="AY314" i="10" s="1"/>
  <c r="V325" i="10"/>
  <c r="AY337" i="10"/>
  <c r="AX338" i="10"/>
  <c r="AY338" i="10" s="1"/>
  <c r="D428" i="10"/>
  <c r="AW256" i="10"/>
  <c r="BF289" i="10"/>
  <c r="D291" i="10"/>
  <c r="AR291" i="10"/>
  <c r="AR324" i="10"/>
  <c r="AY315" i="10"/>
  <c r="AY319" i="10"/>
  <c r="AR323" i="10"/>
  <c r="AX340" i="10"/>
  <c r="AY340" i="10" s="1"/>
  <c r="AX342" i="10"/>
  <c r="AY342" i="10" s="1"/>
  <c r="AX344" i="10"/>
  <c r="AY344" i="10" s="1"/>
  <c r="AX346" i="10"/>
  <c r="AY346" i="10" s="1"/>
  <c r="AX348" i="10"/>
  <c r="AY348" i="10" s="1"/>
  <c r="AX350" i="10"/>
  <c r="AY350" i="10" s="1"/>
  <c r="AX352" i="10"/>
  <c r="AY352" i="10" s="1"/>
  <c r="AX354" i="10"/>
  <c r="AY354" i="10" s="1"/>
  <c r="AX356" i="10"/>
  <c r="AY356" i="10" s="1"/>
  <c r="BF256" i="10"/>
  <c r="D290" i="10"/>
  <c r="AR290" i="10"/>
  <c r="M291" i="10"/>
  <c r="AS291" i="10"/>
  <c r="AS323" i="10"/>
  <c r="AS325" i="10"/>
  <c r="AY307" i="10"/>
  <c r="AW358" i="10"/>
  <c r="AW359" i="10"/>
  <c r="AX327" i="10"/>
  <c r="AW360" i="10"/>
  <c r="M290" i="10"/>
  <c r="AS290" i="10"/>
  <c r="V291" i="10"/>
  <c r="AW323" i="10"/>
  <c r="AW325" i="10"/>
  <c r="AS324" i="10"/>
  <c r="AX328" i="10"/>
  <c r="AY328" i="10" s="1"/>
  <c r="BF394" i="10"/>
  <c r="V290" i="10"/>
  <c r="AE291" i="10"/>
  <c r="AX293" i="10"/>
  <c r="AY313" i="10"/>
  <c r="V323" i="10"/>
  <c r="AY329" i="10"/>
  <c r="AX330" i="10"/>
  <c r="AY330" i="10" s="1"/>
  <c r="M392" i="10"/>
  <c r="AR428" i="10"/>
  <c r="AR429" i="10"/>
  <c r="AS396" i="10"/>
  <c r="AR427" i="10"/>
  <c r="D324" i="10"/>
  <c r="AY317" i="10"/>
  <c r="AY321" i="10"/>
  <c r="AR325" i="10"/>
  <c r="D358" i="10"/>
  <c r="D360" i="10"/>
  <c r="AX332" i="10"/>
  <c r="AY332" i="10" s="1"/>
  <c r="BF358" i="10"/>
  <c r="AR360" i="10"/>
  <c r="AW392" i="10"/>
  <c r="BF393" i="10"/>
  <c r="D427" i="10"/>
  <c r="M428" i="10"/>
  <c r="V429" i="10"/>
  <c r="BF430" i="10"/>
  <c r="AR358" i="10"/>
  <c r="M359" i="10"/>
  <c r="BF361" i="10"/>
  <c r="D393" i="10"/>
  <c r="AR393" i="10"/>
  <c r="M394" i="10"/>
  <c r="AE428" i="10"/>
  <c r="AE360" i="10"/>
  <c r="M393" i="10"/>
  <c r="V394" i="10"/>
  <c r="BF395" i="10"/>
  <c r="AW429" i="10"/>
  <c r="V393" i="10"/>
  <c r="AE394" i="10"/>
  <c r="AX396" i="10"/>
  <c r="AX398" i="10"/>
  <c r="AY398" i="10" s="1"/>
  <c r="AX400" i="10"/>
  <c r="AY400" i="10" s="1"/>
  <c r="AX402" i="10"/>
  <c r="AY402" i="10" s="1"/>
  <c r="AX404" i="10"/>
  <c r="AY404" i="10" s="1"/>
  <c r="AX406" i="10"/>
  <c r="AY406" i="10" s="1"/>
  <c r="AX408" i="10"/>
  <c r="AY408" i="10" s="1"/>
  <c r="AX410" i="10"/>
  <c r="AY410" i="10" s="1"/>
  <c r="AX412" i="10"/>
  <c r="AY412" i="10" s="1"/>
  <c r="AX414" i="10"/>
  <c r="AY414" i="10" s="1"/>
  <c r="AX416" i="10"/>
  <c r="AY416" i="10" s="1"/>
  <c r="AX418" i="10"/>
  <c r="AY418" i="10" s="1"/>
  <c r="AX420" i="10"/>
  <c r="AY420" i="10" s="1"/>
  <c r="AX422" i="10"/>
  <c r="AY422" i="10" s="1"/>
  <c r="AX424" i="10"/>
  <c r="AY424" i="10" s="1"/>
  <c r="AX426" i="10"/>
  <c r="AY426" i="10" s="1"/>
  <c r="AW428" i="10"/>
  <c r="BF429" i="10"/>
  <c r="AE393" i="10"/>
  <c r="BF428" i="10"/>
  <c r="AW394" i="10"/>
  <c r="D429" i="10"/>
  <c r="AS82" i="9"/>
  <c r="D48" i="9"/>
  <c r="AR48" i="9"/>
  <c r="M49" i="9"/>
  <c r="V50" i="9"/>
  <c r="BF51" i="9"/>
  <c r="AW82" i="9"/>
  <c r="AW83" i="9"/>
  <c r="AY63" i="9"/>
  <c r="D116" i="9"/>
  <c r="D117" i="9"/>
  <c r="D118" i="9"/>
  <c r="M151" i="9"/>
  <c r="M150" i="9"/>
  <c r="M152" i="9"/>
  <c r="AY127" i="9"/>
  <c r="BK10" i="9"/>
  <c r="AO12" i="9"/>
  <c r="BK12" i="9"/>
  <c r="V49" i="9"/>
  <c r="AE50" i="9"/>
  <c r="AY75" i="9"/>
  <c r="AY90" i="9"/>
  <c r="AY133" i="9"/>
  <c r="AS17" i="9"/>
  <c r="D82" i="9"/>
  <c r="AY52" i="9"/>
  <c r="AX82" i="9"/>
  <c r="BF82" i="9"/>
  <c r="V116" i="9"/>
  <c r="AY89" i="9"/>
  <c r="AY97" i="9"/>
  <c r="AY113" i="9"/>
  <c r="AE150" i="9"/>
  <c r="AE152" i="9"/>
  <c r="AE151" i="9"/>
  <c r="AY123" i="9"/>
  <c r="AY139" i="9"/>
  <c r="AW50" i="9"/>
  <c r="M83" i="9"/>
  <c r="M81" i="9"/>
  <c r="AY65" i="9"/>
  <c r="AR81" i="9"/>
  <c r="AE117" i="9"/>
  <c r="AE118" i="9"/>
  <c r="AX17" i="9"/>
  <c r="B19" i="9"/>
  <c r="AX19" i="9"/>
  <c r="AY19" i="9" s="1"/>
  <c r="AX21" i="9"/>
  <c r="AY21" i="9" s="1"/>
  <c r="AX23" i="9"/>
  <c r="AY23" i="9" s="1"/>
  <c r="AX25" i="9"/>
  <c r="AY25" i="9" s="1"/>
  <c r="AX27" i="9"/>
  <c r="AY27" i="9" s="1"/>
  <c r="AX29" i="9"/>
  <c r="AY29" i="9" s="1"/>
  <c r="AX31" i="9"/>
  <c r="AY31" i="9" s="1"/>
  <c r="AX33" i="9"/>
  <c r="AY33" i="9" s="1"/>
  <c r="AX35" i="9"/>
  <c r="AY35" i="9" s="1"/>
  <c r="AX37" i="9"/>
  <c r="AY37" i="9" s="1"/>
  <c r="AX39" i="9"/>
  <c r="AY39" i="9" s="1"/>
  <c r="AX41" i="9"/>
  <c r="AY41" i="9" s="1"/>
  <c r="AX43" i="9"/>
  <c r="AY43" i="9" s="1"/>
  <c r="AX45" i="9"/>
  <c r="AY45" i="9" s="1"/>
  <c r="AX47" i="9"/>
  <c r="AY47" i="9" s="1"/>
  <c r="AW49" i="9"/>
  <c r="BF50" i="9"/>
  <c r="V82" i="9"/>
  <c r="AY57" i="9"/>
  <c r="AY71" i="9"/>
  <c r="V83" i="9"/>
  <c r="AS116" i="9"/>
  <c r="AS117" i="9"/>
  <c r="AS118" i="9"/>
  <c r="AY91" i="9"/>
  <c r="AY101" i="9"/>
  <c r="AS150" i="9"/>
  <c r="AY135" i="9"/>
  <c r="BG10" i="9"/>
  <c r="BF49" i="9"/>
  <c r="AE81" i="9"/>
  <c r="AE83" i="9"/>
  <c r="AY61" i="9"/>
  <c r="D81" i="9"/>
  <c r="AW117" i="9"/>
  <c r="AX85" i="9"/>
  <c r="AW118" i="9"/>
  <c r="AY125" i="9"/>
  <c r="AW186" i="9"/>
  <c r="AW185" i="9"/>
  <c r="AX155" i="9"/>
  <c r="D50" i="9"/>
  <c r="AR50" i="9"/>
  <c r="AR82" i="9"/>
  <c r="AY67" i="9"/>
  <c r="V81" i="9"/>
  <c r="AY93" i="9"/>
  <c r="AY105" i="9"/>
  <c r="AX152" i="9"/>
  <c r="AY131" i="9"/>
  <c r="AY144" i="9"/>
  <c r="BI10" i="9"/>
  <c r="AS83" i="9"/>
  <c r="AS81" i="9"/>
  <c r="AY79" i="9"/>
  <c r="AW81" i="9"/>
  <c r="BF81" i="9"/>
  <c r="BF84" i="9"/>
  <c r="AY88" i="9"/>
  <c r="AE116" i="9"/>
  <c r="AW116" i="9"/>
  <c r="BF153" i="9"/>
  <c r="BF150" i="9"/>
  <c r="BF152" i="9"/>
  <c r="AY121" i="9"/>
  <c r="AY137" i="9"/>
  <c r="BF118" i="9"/>
  <c r="V152" i="9"/>
  <c r="AS152" i="9"/>
  <c r="D185" i="9"/>
  <c r="D186" i="9"/>
  <c r="D187" i="9"/>
  <c r="AR185" i="9"/>
  <c r="AR186" i="9"/>
  <c r="AS155" i="9"/>
  <c r="AY155" i="9" s="1"/>
  <c r="AY161" i="9"/>
  <c r="AE220" i="9"/>
  <c r="AE221" i="9"/>
  <c r="AE219" i="9"/>
  <c r="AY200" i="9"/>
  <c r="AY216" i="9"/>
  <c r="BF116" i="9"/>
  <c r="AR118" i="9"/>
  <c r="AR150" i="9"/>
  <c r="AR152" i="9"/>
  <c r="AX151" i="9"/>
  <c r="V185" i="9"/>
  <c r="V186" i="9"/>
  <c r="V187" i="9"/>
  <c r="AY165" i="9"/>
  <c r="AS219" i="9"/>
  <c r="AY204" i="9"/>
  <c r="AX224" i="9"/>
  <c r="AY224" i="9" s="1"/>
  <c r="AW254" i="9"/>
  <c r="AR117" i="9"/>
  <c r="AS151" i="9"/>
  <c r="AE185" i="9"/>
  <c r="AE186" i="9"/>
  <c r="AE187" i="9"/>
  <c r="AX226" i="9"/>
  <c r="AY226" i="9" s="1"/>
  <c r="AY252" i="9"/>
  <c r="AR116" i="9"/>
  <c r="V118" i="9"/>
  <c r="AW152" i="9"/>
  <c r="AR187" i="9"/>
  <c r="AX159" i="9"/>
  <c r="AY159" i="9" s="1"/>
  <c r="AY169" i="9"/>
  <c r="AY192" i="9"/>
  <c r="AY208" i="9"/>
  <c r="AX228" i="9"/>
  <c r="AY228" i="9" s="1"/>
  <c r="AX241" i="9"/>
  <c r="AY241" i="9" s="1"/>
  <c r="AX150" i="9"/>
  <c r="AR151" i="9"/>
  <c r="V255" i="9"/>
  <c r="V256" i="9"/>
  <c r="V254" i="9"/>
  <c r="AX230" i="9"/>
  <c r="AY230" i="9" s="1"/>
  <c r="D150" i="9"/>
  <c r="D152" i="9"/>
  <c r="AY120" i="9"/>
  <c r="AW150" i="9"/>
  <c r="D151" i="9"/>
  <c r="AW187" i="9"/>
  <c r="AX163" i="9"/>
  <c r="AY163" i="9" s="1"/>
  <c r="AY196" i="9"/>
  <c r="AY212" i="9"/>
  <c r="AX232" i="9"/>
  <c r="AY232" i="9" s="1"/>
  <c r="AX237" i="9"/>
  <c r="AY237" i="9" s="1"/>
  <c r="AX157" i="9"/>
  <c r="AY157" i="9" s="1"/>
  <c r="AY167" i="9"/>
  <c r="AY198" i="9"/>
  <c r="AY214" i="9"/>
  <c r="AX234" i="9"/>
  <c r="AY234" i="9" s="1"/>
  <c r="AX309" i="9"/>
  <c r="AY309" i="9" s="1"/>
  <c r="BF187" i="9"/>
  <c r="AW221" i="9"/>
  <c r="M254" i="9"/>
  <c r="M255" i="9"/>
  <c r="M256" i="9"/>
  <c r="BF257" i="9"/>
  <c r="BF255" i="9"/>
  <c r="BF256" i="9"/>
  <c r="BF254" i="9"/>
  <c r="AR325" i="9"/>
  <c r="AR323" i="9"/>
  <c r="AS293" i="9"/>
  <c r="AY293" i="9" s="1"/>
  <c r="AW219" i="9"/>
  <c r="BF220" i="9"/>
  <c r="AE256" i="9"/>
  <c r="AE255" i="9"/>
  <c r="AS289" i="9"/>
  <c r="AS290" i="9"/>
  <c r="AS291" i="9"/>
  <c r="AY258" i="9"/>
  <c r="AY295" i="9"/>
  <c r="AX315" i="9"/>
  <c r="AY315" i="9" s="1"/>
  <c r="AX355" i="9"/>
  <c r="AY355" i="9" s="1"/>
  <c r="M187" i="9"/>
  <c r="BF219" i="9"/>
  <c r="D221" i="9"/>
  <c r="AR221" i="9"/>
  <c r="AR254" i="9"/>
  <c r="AR255" i="9"/>
  <c r="AR256" i="9"/>
  <c r="AY297" i="9"/>
  <c r="AE358" i="9"/>
  <c r="AX350" i="9"/>
  <c r="AY350" i="9" s="1"/>
  <c r="AS186" i="9"/>
  <c r="AS221" i="9"/>
  <c r="AS254" i="9"/>
  <c r="AS255" i="9"/>
  <c r="AS256" i="9"/>
  <c r="D324" i="9"/>
  <c r="AY299" i="9"/>
  <c r="AX339" i="9"/>
  <c r="AY339" i="9" s="1"/>
  <c r="AX372" i="9"/>
  <c r="AY372" i="9" s="1"/>
  <c r="AX189" i="9"/>
  <c r="AX191" i="9"/>
  <c r="AY191" i="9" s="1"/>
  <c r="AX193" i="9"/>
  <c r="AY193" i="9" s="1"/>
  <c r="AX195" i="9"/>
  <c r="AY195" i="9" s="1"/>
  <c r="AX197" i="9"/>
  <c r="AY197" i="9" s="1"/>
  <c r="AX199" i="9"/>
  <c r="AY199" i="9" s="1"/>
  <c r="AX201" i="9"/>
  <c r="AY201" i="9" s="1"/>
  <c r="AX203" i="9"/>
  <c r="AY203" i="9" s="1"/>
  <c r="AX205" i="9"/>
  <c r="AY205" i="9" s="1"/>
  <c r="AX207" i="9"/>
  <c r="AY207" i="9" s="1"/>
  <c r="AX209" i="9"/>
  <c r="AY209" i="9" s="1"/>
  <c r="AX211" i="9"/>
  <c r="AY211" i="9" s="1"/>
  <c r="AX213" i="9"/>
  <c r="AY213" i="9" s="1"/>
  <c r="AX215" i="9"/>
  <c r="AY215" i="9" s="1"/>
  <c r="AX217" i="9"/>
  <c r="AY217" i="9" s="1"/>
  <c r="M220" i="9"/>
  <c r="AS220" i="9"/>
  <c r="V221" i="9"/>
  <c r="AW255" i="9"/>
  <c r="AX235" i="9"/>
  <c r="AY235" i="9" s="1"/>
  <c r="AY243" i="9"/>
  <c r="AW256" i="9"/>
  <c r="BF291" i="9"/>
  <c r="BF292" i="9"/>
  <c r="BF290" i="9"/>
  <c r="AY301" i="9"/>
  <c r="M360" i="9"/>
  <c r="AX388" i="9"/>
  <c r="AY388" i="9" s="1"/>
  <c r="V220" i="9"/>
  <c r="AX223" i="9"/>
  <c r="AY223" i="9" s="1"/>
  <c r="AX225" i="9"/>
  <c r="AY225" i="9" s="1"/>
  <c r="AX227" i="9"/>
  <c r="AY227" i="9" s="1"/>
  <c r="AX229" i="9"/>
  <c r="AY229" i="9" s="1"/>
  <c r="AX231" i="9"/>
  <c r="AY231" i="9" s="1"/>
  <c r="AX233" i="9"/>
  <c r="AY233" i="9" s="1"/>
  <c r="AY239" i="9"/>
  <c r="AY303" i="9"/>
  <c r="AR324" i="9"/>
  <c r="AW360" i="9"/>
  <c r="D254" i="9"/>
  <c r="D255" i="9"/>
  <c r="D256" i="9"/>
  <c r="M289" i="9"/>
  <c r="M290" i="9"/>
  <c r="M291" i="9"/>
  <c r="AY318" i="9"/>
  <c r="AW289" i="9"/>
  <c r="AX290" i="9"/>
  <c r="AE324" i="9"/>
  <c r="AE323" i="9"/>
  <c r="M323" i="9"/>
  <c r="V325" i="9"/>
  <c r="BF359" i="9"/>
  <c r="AY328" i="9"/>
  <c r="AY331" i="9"/>
  <c r="AY344" i="9"/>
  <c r="AX349" i="9"/>
  <c r="AY349" i="9" s="1"/>
  <c r="V392" i="9"/>
  <c r="AX370" i="9"/>
  <c r="AY370" i="9" s="1"/>
  <c r="AX386" i="9"/>
  <c r="AY386" i="9" s="1"/>
  <c r="AY411" i="9"/>
  <c r="AY412" i="9"/>
  <c r="D290" i="9"/>
  <c r="AR290" i="9"/>
  <c r="V358" i="9"/>
  <c r="V359" i="9"/>
  <c r="AY332" i="9"/>
  <c r="AY335" i="9"/>
  <c r="AY340" i="9"/>
  <c r="AX345" i="9"/>
  <c r="AY345" i="9" s="1"/>
  <c r="AY356" i="9"/>
  <c r="V360" i="9"/>
  <c r="AX374" i="9"/>
  <c r="AY374" i="9" s="1"/>
  <c r="AX390" i="9"/>
  <c r="AY390" i="9" s="1"/>
  <c r="BF427" i="9"/>
  <c r="AY407" i="9"/>
  <c r="AY408" i="9"/>
  <c r="AY423" i="9"/>
  <c r="AY424" i="9"/>
  <c r="AR289" i="9"/>
  <c r="V291" i="9"/>
  <c r="AW325" i="9"/>
  <c r="M324" i="9"/>
  <c r="AE359" i="9"/>
  <c r="AE360" i="9"/>
  <c r="AX351" i="9"/>
  <c r="AY351" i="9" s="1"/>
  <c r="AS392" i="9"/>
  <c r="AS393" i="9"/>
  <c r="AY376" i="9"/>
  <c r="AX376" i="9"/>
  <c r="V290" i="9"/>
  <c r="AE291" i="9"/>
  <c r="AX329" i="9"/>
  <c r="AY329" i="9" s="1"/>
  <c r="AX341" i="9"/>
  <c r="AY341" i="9" s="1"/>
  <c r="AX346" i="9"/>
  <c r="AY346" i="9" s="1"/>
  <c r="AX357" i="9"/>
  <c r="AY357" i="9" s="1"/>
  <c r="AW393" i="9"/>
  <c r="AW394" i="9"/>
  <c r="AX362" i="9"/>
  <c r="AY362" i="9" s="1"/>
  <c r="AW392" i="9"/>
  <c r="AX378" i="9"/>
  <c r="AY378" i="9" s="1"/>
  <c r="M429" i="9"/>
  <c r="AE290" i="9"/>
  <c r="D325" i="9"/>
  <c r="AX313" i="9"/>
  <c r="AS358" i="9"/>
  <c r="AY330" i="9"/>
  <c r="AY333" i="9"/>
  <c r="AX336" i="9"/>
  <c r="AY336" i="9" s="1"/>
  <c r="AY342" i="9"/>
  <c r="AX347" i="9"/>
  <c r="AY347" i="9" s="1"/>
  <c r="AX352" i="9"/>
  <c r="AY352" i="9" s="1"/>
  <c r="BF394" i="9"/>
  <c r="BF395" i="9"/>
  <c r="BF392" i="9"/>
  <c r="BF393" i="9"/>
  <c r="AX364" i="9"/>
  <c r="AY364" i="9" s="1"/>
  <c r="AX380" i="9"/>
  <c r="AY380" i="9" s="1"/>
  <c r="AW291" i="9"/>
  <c r="BF323" i="9"/>
  <c r="AW324" i="9"/>
  <c r="BF324" i="9"/>
  <c r="BF326" i="9"/>
  <c r="AW358" i="9"/>
  <c r="AW359" i="9"/>
  <c r="AY337" i="9"/>
  <c r="AX337" i="9"/>
  <c r="AX353" i="9"/>
  <c r="AY353" i="9" s="1"/>
  <c r="AX366" i="9"/>
  <c r="AY366" i="9" s="1"/>
  <c r="AX382" i="9"/>
  <c r="AY382" i="9" s="1"/>
  <c r="V323" i="9"/>
  <c r="D323" i="9"/>
  <c r="AX327" i="9"/>
  <c r="AY327" i="9" s="1"/>
  <c r="AY334" i="9"/>
  <c r="AY338" i="9"/>
  <c r="AY343" i="9"/>
  <c r="AX343" i="9"/>
  <c r="AX348" i="9"/>
  <c r="AY348" i="9" s="1"/>
  <c r="AY354" i="9"/>
  <c r="AS359" i="9"/>
  <c r="AS360" i="9"/>
  <c r="M392" i="9"/>
  <c r="M393" i="9"/>
  <c r="AX368" i="9"/>
  <c r="AY368" i="9" s="1"/>
  <c r="AX384" i="9"/>
  <c r="AY384" i="9" s="1"/>
  <c r="AS394" i="9"/>
  <c r="BF358" i="9"/>
  <c r="AY363" i="9"/>
  <c r="AY365" i="9"/>
  <c r="AY367" i="9"/>
  <c r="AY369" i="9"/>
  <c r="AY371" i="9"/>
  <c r="AY373" i="9"/>
  <c r="AY375" i="9"/>
  <c r="AY377" i="9"/>
  <c r="AY379" i="9"/>
  <c r="AY381" i="9"/>
  <c r="AY383" i="9"/>
  <c r="AY385" i="9"/>
  <c r="AY387" i="9"/>
  <c r="AY389" i="9"/>
  <c r="AY391" i="9"/>
  <c r="AX425" i="9"/>
  <c r="AY425" i="9" s="1"/>
  <c r="D427" i="9"/>
  <c r="AR427" i="9"/>
  <c r="M428" i="9"/>
  <c r="V429" i="9"/>
  <c r="BF430" i="9"/>
  <c r="D394" i="9"/>
  <c r="AR394" i="9"/>
  <c r="M427" i="9"/>
  <c r="AE429" i="9"/>
  <c r="V394" i="9"/>
  <c r="AW429" i="9"/>
  <c r="V393" i="9"/>
  <c r="AE394" i="9"/>
  <c r="AX396" i="9"/>
  <c r="AX398" i="9"/>
  <c r="AY398" i="9" s="1"/>
  <c r="AX400" i="9"/>
  <c r="AY400" i="9" s="1"/>
  <c r="AX402" i="9"/>
  <c r="AY402" i="9" s="1"/>
  <c r="AX426" i="9"/>
  <c r="AY426" i="9" s="1"/>
  <c r="AW428" i="9"/>
  <c r="BF429" i="9"/>
  <c r="AE393" i="9"/>
  <c r="BF428" i="9"/>
  <c r="BF360" i="9"/>
  <c r="D429" i="9"/>
  <c r="AR429" i="9"/>
  <c r="AY261" i="14" l="1"/>
  <c r="AS392" i="10"/>
  <c r="AX291" i="17"/>
  <c r="AY189" i="17"/>
  <c r="AY259" i="11"/>
  <c r="AX392" i="17"/>
  <c r="AS393" i="10"/>
  <c r="AX393" i="12"/>
  <c r="AX152" i="16"/>
  <c r="AX187" i="17"/>
  <c r="AX151" i="16"/>
  <c r="AX394" i="17"/>
  <c r="AS187" i="9"/>
  <c r="AY189" i="12"/>
  <c r="AX359" i="12"/>
  <c r="AS394" i="13"/>
  <c r="AS392" i="13"/>
  <c r="AS359" i="14"/>
  <c r="AS291" i="11"/>
  <c r="AS359" i="10"/>
  <c r="AY17" i="15"/>
  <c r="AX81" i="9"/>
  <c r="AX219" i="15"/>
  <c r="AX290" i="17"/>
  <c r="AS185" i="9"/>
  <c r="AX392" i="12"/>
  <c r="AX83" i="10"/>
  <c r="AY17" i="11"/>
  <c r="AY50" i="11" s="1"/>
  <c r="AS48" i="17"/>
  <c r="AS48" i="11"/>
  <c r="AS427" i="9"/>
  <c r="AX394" i="12"/>
  <c r="AS394" i="15"/>
  <c r="AX221" i="15"/>
  <c r="AS50" i="11"/>
  <c r="AX291" i="14"/>
  <c r="AS428" i="9"/>
  <c r="AY396" i="9"/>
  <c r="AX186" i="17"/>
  <c r="AX289" i="17"/>
  <c r="AS185" i="17"/>
  <c r="AX254" i="11"/>
  <c r="AX291" i="15"/>
  <c r="AY223" i="17"/>
  <c r="AY17" i="9"/>
  <c r="AS118" i="10"/>
  <c r="AX152" i="14"/>
  <c r="AY322" i="15"/>
  <c r="AX289" i="14"/>
  <c r="AS117" i="10"/>
  <c r="AY362" i="10"/>
  <c r="AY392" i="10" s="1"/>
  <c r="AS50" i="15"/>
  <c r="AX323" i="15"/>
  <c r="AY396" i="10"/>
  <c r="AY429" i="10" s="1"/>
  <c r="AX49" i="17"/>
  <c r="AX324" i="15"/>
  <c r="AX393" i="17"/>
  <c r="AY363" i="17"/>
  <c r="AY392" i="17" s="1"/>
  <c r="AY154" i="13"/>
  <c r="AY186" i="13" s="1"/>
  <c r="AY17" i="13"/>
  <c r="AY48" i="13" s="1"/>
  <c r="AX118" i="13"/>
  <c r="AX359" i="14"/>
  <c r="M10" i="14"/>
  <c r="AS48" i="15"/>
  <c r="AY186" i="17"/>
  <c r="AY187" i="17"/>
  <c r="AX324" i="9"/>
  <c r="BF8" i="9"/>
  <c r="AX81" i="10"/>
  <c r="AX256" i="11"/>
  <c r="M9" i="11"/>
  <c r="V10" i="11"/>
  <c r="AX290" i="12"/>
  <c r="AX291" i="12"/>
  <c r="AX186" i="12"/>
  <c r="AX118" i="12"/>
  <c r="AR10" i="13"/>
  <c r="AE9" i="13"/>
  <c r="AX256" i="14"/>
  <c r="BF9" i="14"/>
  <c r="AW9" i="14"/>
  <c r="AE8" i="15"/>
  <c r="M8" i="15"/>
  <c r="AR10" i="15"/>
  <c r="BF11" i="16"/>
  <c r="AW10" i="17"/>
  <c r="D10" i="17"/>
  <c r="AX48" i="17"/>
  <c r="AX358" i="11"/>
  <c r="AE10" i="9"/>
  <c r="AS358" i="10"/>
  <c r="AY336" i="10"/>
  <c r="AX393" i="10"/>
  <c r="AX255" i="11"/>
  <c r="AX186" i="11"/>
  <c r="AX187" i="11"/>
  <c r="D8" i="11"/>
  <c r="AX323" i="12"/>
  <c r="AX185" i="12"/>
  <c r="BF12" i="12"/>
  <c r="AX323" i="13"/>
  <c r="AR9" i="13"/>
  <c r="AX82" i="13"/>
  <c r="M9" i="13"/>
  <c r="D8" i="13"/>
  <c r="AX81" i="13"/>
  <c r="V10" i="13"/>
  <c r="BF8" i="14"/>
  <c r="AX221" i="14"/>
  <c r="AX254" i="14"/>
  <c r="AY224" i="14"/>
  <c r="AY256" i="14" s="1"/>
  <c r="M8" i="14"/>
  <c r="AX50" i="14"/>
  <c r="D10" i="15"/>
  <c r="AX324" i="16"/>
  <c r="AY291" i="17"/>
  <c r="AR10" i="17"/>
  <c r="D9" i="17"/>
  <c r="V8" i="17"/>
  <c r="AW9" i="17"/>
  <c r="AY59" i="9"/>
  <c r="AY81" i="9" s="1"/>
  <c r="AX116" i="11"/>
  <c r="AR10" i="11"/>
  <c r="AW9" i="12"/>
  <c r="BF10" i="12"/>
  <c r="D10" i="12"/>
  <c r="AW10" i="12"/>
  <c r="AW8" i="13"/>
  <c r="AX358" i="14"/>
  <c r="AW8" i="14"/>
  <c r="V8" i="15"/>
  <c r="AE8" i="16"/>
  <c r="AY290" i="17"/>
  <c r="AE8" i="17"/>
  <c r="AY185" i="17"/>
  <c r="V10" i="17"/>
  <c r="AE9" i="17"/>
  <c r="AS50" i="17"/>
  <c r="AX325" i="9"/>
  <c r="AW8" i="9"/>
  <c r="V8" i="9"/>
  <c r="M10" i="9"/>
  <c r="AX82" i="10"/>
  <c r="AS290" i="11"/>
  <c r="AX289" i="12"/>
  <c r="AY120" i="12"/>
  <c r="AY151" i="12" s="1"/>
  <c r="BF12" i="13"/>
  <c r="AY330" i="14"/>
  <c r="AY328" i="14"/>
  <c r="AE8" i="14"/>
  <c r="V8" i="14"/>
  <c r="D8" i="15"/>
  <c r="BF10" i="16"/>
  <c r="BF8" i="17"/>
  <c r="M10" i="17"/>
  <c r="V9" i="17"/>
  <c r="AX394" i="16"/>
  <c r="AX393" i="16"/>
  <c r="AX48" i="15"/>
  <c r="AX49" i="15"/>
  <c r="BF11" i="11"/>
  <c r="AS429" i="17"/>
  <c r="AS427" i="17"/>
  <c r="AS428" i="17"/>
  <c r="AX118" i="17"/>
  <c r="AX117" i="17"/>
  <c r="AX116" i="17"/>
  <c r="BF9" i="17"/>
  <c r="AR8" i="17"/>
  <c r="AR9" i="17"/>
  <c r="AW8" i="17"/>
  <c r="AY396" i="17"/>
  <c r="AY289" i="17"/>
  <c r="AX82" i="17"/>
  <c r="AX83" i="17"/>
  <c r="AX81" i="17"/>
  <c r="B21" i="17"/>
  <c r="A20" i="17"/>
  <c r="BF10" i="17"/>
  <c r="AE10" i="17"/>
  <c r="AX254" i="17"/>
  <c r="AX256" i="17"/>
  <c r="AX255" i="17"/>
  <c r="AS221" i="17"/>
  <c r="AS219" i="17"/>
  <c r="AS220" i="17"/>
  <c r="AY85" i="17"/>
  <c r="BF11" i="17"/>
  <c r="BF12" i="17"/>
  <c r="AY360" i="17"/>
  <c r="AY358" i="17"/>
  <c r="AY359" i="17"/>
  <c r="AX324" i="17"/>
  <c r="AX325" i="17"/>
  <c r="AX323" i="17"/>
  <c r="AY81" i="17"/>
  <c r="AY83" i="17"/>
  <c r="AY82" i="17"/>
  <c r="AX427" i="17"/>
  <c r="AX428" i="17"/>
  <c r="AX429" i="17"/>
  <c r="AY323" i="17"/>
  <c r="AY325" i="17"/>
  <c r="AY324" i="17"/>
  <c r="D8" i="17"/>
  <c r="M9" i="17"/>
  <c r="AY18" i="17"/>
  <c r="AS392" i="17"/>
  <c r="AS393" i="17"/>
  <c r="AS394" i="17"/>
  <c r="AY254" i="17"/>
  <c r="AY255" i="17"/>
  <c r="AY256" i="17"/>
  <c r="AS254" i="17"/>
  <c r="AS255" i="17"/>
  <c r="AS256" i="17"/>
  <c r="AX220" i="17"/>
  <c r="AX221" i="17"/>
  <c r="AX219" i="17"/>
  <c r="AY151" i="17"/>
  <c r="AY150" i="17"/>
  <c r="AY152" i="17"/>
  <c r="AX152" i="17"/>
  <c r="AX150" i="17"/>
  <c r="AX151" i="17"/>
  <c r="M8" i="17"/>
  <c r="AY219" i="17"/>
  <c r="AY221" i="17"/>
  <c r="AY220" i="17"/>
  <c r="AS151" i="17"/>
  <c r="AS152" i="17"/>
  <c r="AS150" i="17"/>
  <c r="AY49" i="16"/>
  <c r="AY50" i="16"/>
  <c r="AY48" i="16"/>
  <c r="AY185" i="16"/>
  <c r="AY186" i="16"/>
  <c r="AY187" i="16"/>
  <c r="AX254" i="16"/>
  <c r="AX255" i="16"/>
  <c r="AX256" i="16"/>
  <c r="D8" i="16"/>
  <c r="D9" i="16"/>
  <c r="D10" i="16"/>
  <c r="A23" i="16"/>
  <c r="B24" i="16"/>
  <c r="AX291" i="16"/>
  <c r="AX289" i="16"/>
  <c r="AX290" i="16"/>
  <c r="AX220" i="16"/>
  <c r="AX221" i="16"/>
  <c r="AX219" i="16"/>
  <c r="AY118" i="16"/>
  <c r="AY116" i="16"/>
  <c r="AY117" i="16"/>
  <c r="AR8" i="16"/>
  <c r="AR9" i="16"/>
  <c r="AR10" i="16"/>
  <c r="AS323" i="16"/>
  <c r="AS324" i="16"/>
  <c r="AS325" i="16"/>
  <c r="AY293" i="16"/>
  <c r="AY313" i="16"/>
  <c r="AS254" i="16"/>
  <c r="AS256" i="16"/>
  <c r="AY223" i="16"/>
  <c r="AS255" i="16"/>
  <c r="AS118" i="16"/>
  <c r="AS116" i="16"/>
  <c r="AS117" i="16"/>
  <c r="AX81" i="16"/>
  <c r="AX82" i="16"/>
  <c r="AX83" i="16"/>
  <c r="AX427" i="16"/>
  <c r="AX428" i="16"/>
  <c r="AX429" i="16"/>
  <c r="AS392" i="16"/>
  <c r="AY362" i="16"/>
  <c r="AS393" i="16"/>
  <c r="AS394" i="16"/>
  <c r="AY189" i="16"/>
  <c r="AX48" i="16"/>
  <c r="AX49" i="16"/>
  <c r="AX50" i="16"/>
  <c r="V8" i="16"/>
  <c r="V9" i="16"/>
  <c r="V10" i="16"/>
  <c r="M8" i="16"/>
  <c r="M9" i="16"/>
  <c r="M10" i="16"/>
  <c r="AX359" i="16"/>
  <c r="AX360" i="16"/>
  <c r="AX358" i="16"/>
  <c r="AX323" i="16"/>
  <c r="AY81" i="16"/>
  <c r="AY82" i="16"/>
  <c r="AY83" i="16"/>
  <c r="AE10" i="16"/>
  <c r="AS429" i="16"/>
  <c r="AS427" i="16"/>
  <c r="AS428" i="16"/>
  <c r="AX325" i="16"/>
  <c r="AX187" i="16"/>
  <c r="AX185" i="16"/>
  <c r="AX186" i="16"/>
  <c r="AW8" i="16"/>
  <c r="AW9" i="16"/>
  <c r="AW10" i="16"/>
  <c r="AE9" i="16"/>
  <c r="AY396" i="16"/>
  <c r="AS358" i="16"/>
  <c r="AS359" i="16"/>
  <c r="AS360" i="16"/>
  <c r="AY327" i="16"/>
  <c r="AY258" i="16"/>
  <c r="AS150" i="16"/>
  <c r="AY120" i="16"/>
  <c r="AS151" i="16"/>
  <c r="AS152" i="16"/>
  <c r="BF9" i="16"/>
  <c r="BF8" i="16"/>
  <c r="AX118" i="16"/>
  <c r="AX116" i="16"/>
  <c r="AX117" i="16"/>
  <c r="BF12" i="16"/>
  <c r="AX289" i="15"/>
  <c r="AS185" i="15"/>
  <c r="AS186" i="15"/>
  <c r="AS187" i="15"/>
  <c r="AY154" i="15"/>
  <c r="AE10" i="15"/>
  <c r="AR9" i="15"/>
  <c r="M10" i="15"/>
  <c r="AR8" i="15"/>
  <c r="AY259" i="15"/>
  <c r="AY291" i="15" s="1"/>
  <c r="AX81" i="15"/>
  <c r="AX83" i="15"/>
  <c r="AX82" i="15"/>
  <c r="AS116" i="15"/>
  <c r="AS117" i="15"/>
  <c r="AS118" i="15"/>
  <c r="AY85" i="15"/>
  <c r="AE9" i="15"/>
  <c r="AX427" i="15"/>
  <c r="AX428" i="15"/>
  <c r="AX429" i="15"/>
  <c r="AX187" i="15"/>
  <c r="AX185" i="15"/>
  <c r="AX186" i="15"/>
  <c r="AX290" i="15"/>
  <c r="AS150" i="15"/>
  <c r="D9" i="15"/>
  <c r="AY396" i="15"/>
  <c r="AX359" i="15"/>
  <c r="AX360" i="15"/>
  <c r="AX358" i="15"/>
  <c r="AS152" i="15"/>
  <c r="AY121" i="15"/>
  <c r="AY150" i="15" s="1"/>
  <c r="A20" i="15"/>
  <c r="B21" i="15"/>
  <c r="AX116" i="15"/>
  <c r="AW8" i="15"/>
  <c r="AW10" i="15"/>
  <c r="BF9" i="15"/>
  <c r="BF8" i="15"/>
  <c r="BF12" i="15"/>
  <c r="BF11" i="15"/>
  <c r="V10" i="15"/>
  <c r="AX151" i="15"/>
  <c r="AX152" i="15"/>
  <c r="AX150" i="15"/>
  <c r="AX118" i="15"/>
  <c r="AY327" i="15"/>
  <c r="AX394" i="15"/>
  <c r="AX393" i="15"/>
  <c r="AX392" i="15"/>
  <c r="AX254" i="15"/>
  <c r="AX255" i="15"/>
  <c r="AX256" i="15"/>
  <c r="AX117" i="15"/>
  <c r="AS83" i="15"/>
  <c r="AS81" i="15"/>
  <c r="AS82" i="15"/>
  <c r="AY52" i="15"/>
  <c r="AY18" i="15"/>
  <c r="M9" i="15"/>
  <c r="V9" i="15"/>
  <c r="AS429" i="15"/>
  <c r="AS428" i="15"/>
  <c r="AS427" i="15"/>
  <c r="AY394" i="15"/>
  <c r="AY393" i="15"/>
  <c r="AY392" i="15"/>
  <c r="AS254" i="15"/>
  <c r="AS255" i="15"/>
  <c r="AY223" i="15"/>
  <c r="AS256" i="15"/>
  <c r="AY219" i="15"/>
  <c r="AY220" i="15"/>
  <c r="AY221" i="15"/>
  <c r="AS323" i="15"/>
  <c r="AS325" i="15"/>
  <c r="AS324" i="15"/>
  <c r="AY293" i="15"/>
  <c r="AS219" i="15"/>
  <c r="AS220" i="15"/>
  <c r="AS221" i="15"/>
  <c r="BF10" i="15"/>
  <c r="AW9" i="15"/>
  <c r="B20" i="14"/>
  <c r="B21" i="14" s="1"/>
  <c r="AY186" i="14"/>
  <c r="AY187" i="14"/>
  <c r="AY185" i="14"/>
  <c r="AS150" i="14"/>
  <c r="AS151" i="14"/>
  <c r="AY120" i="14"/>
  <c r="AS152" i="14"/>
  <c r="AY134" i="14"/>
  <c r="AX82" i="14"/>
  <c r="AX83" i="14"/>
  <c r="AX81" i="14"/>
  <c r="AY52" i="14"/>
  <c r="AR10" i="14"/>
  <c r="AR8" i="14"/>
  <c r="AR9" i="14"/>
  <c r="M9" i="14"/>
  <c r="AX394" i="14"/>
  <c r="AX393" i="14"/>
  <c r="AX392" i="14"/>
  <c r="AS116" i="14"/>
  <c r="AS117" i="14"/>
  <c r="AS118" i="14"/>
  <c r="AX49" i="14"/>
  <c r="D10" i="14"/>
  <c r="D8" i="14"/>
  <c r="D9" i="14"/>
  <c r="V10" i="14"/>
  <c r="AY20" i="14"/>
  <c r="AY360" i="14"/>
  <c r="AY359" i="14"/>
  <c r="AX427" i="14"/>
  <c r="AX428" i="14"/>
  <c r="AX429" i="14"/>
  <c r="AX219" i="14"/>
  <c r="BF11" i="14"/>
  <c r="V9" i="14"/>
  <c r="AX48" i="14"/>
  <c r="AE10" i="14"/>
  <c r="AX220" i="14"/>
  <c r="AS221" i="14"/>
  <c r="AS219" i="14"/>
  <c r="AY189" i="14"/>
  <c r="AS220" i="14"/>
  <c r="AS429" i="14"/>
  <c r="AY396" i="14"/>
  <c r="AS428" i="14"/>
  <c r="AS427" i="14"/>
  <c r="AX360" i="14"/>
  <c r="AX255" i="14"/>
  <c r="AX150" i="14"/>
  <c r="AE9" i="14"/>
  <c r="AX117" i="14"/>
  <c r="AX118" i="14"/>
  <c r="AX116" i="14"/>
  <c r="BF10" i="14"/>
  <c r="AY362" i="14"/>
  <c r="AX323" i="14"/>
  <c r="AX324" i="14"/>
  <c r="AX325" i="14"/>
  <c r="AY255" i="14"/>
  <c r="AY85" i="14"/>
  <c r="AY190" i="14"/>
  <c r="BF12" i="14"/>
  <c r="AW10" i="14"/>
  <c r="AY289" i="14"/>
  <c r="AY290" i="14"/>
  <c r="AY291" i="14"/>
  <c r="AY324" i="14"/>
  <c r="AY325" i="14"/>
  <c r="AY323" i="14"/>
  <c r="AX185" i="14"/>
  <c r="AX186" i="14"/>
  <c r="AX187" i="14"/>
  <c r="AX151" i="14"/>
  <c r="AY18" i="14"/>
  <c r="AY152" i="13"/>
  <c r="AY151" i="13"/>
  <c r="AY150" i="13"/>
  <c r="AX427" i="13"/>
  <c r="AX428" i="13"/>
  <c r="AX429" i="13"/>
  <c r="AY324" i="13"/>
  <c r="AY323" i="13"/>
  <c r="AY325" i="13"/>
  <c r="AS220" i="13"/>
  <c r="AS221" i="13"/>
  <c r="AS219" i="13"/>
  <c r="AX289" i="13"/>
  <c r="AX291" i="13"/>
  <c r="AX290" i="13"/>
  <c r="AR8" i="13"/>
  <c r="AX117" i="13"/>
  <c r="B20" i="13"/>
  <c r="A19" i="13"/>
  <c r="AS81" i="13"/>
  <c r="AS82" i="13"/>
  <c r="AS83" i="13"/>
  <c r="AY52" i="13"/>
  <c r="D9" i="13"/>
  <c r="AX116" i="13"/>
  <c r="AX50" i="13"/>
  <c r="AX48" i="13"/>
  <c r="AX49" i="13"/>
  <c r="AX83" i="13"/>
  <c r="AX325" i="13"/>
  <c r="B88" i="13"/>
  <c r="A87" i="13"/>
  <c r="D10" i="13"/>
  <c r="AY91" i="13"/>
  <c r="AY116" i="13" s="1"/>
  <c r="AX359" i="13"/>
  <c r="AX360" i="13"/>
  <c r="AX358" i="13"/>
  <c r="AY189" i="13"/>
  <c r="AX185" i="13"/>
  <c r="AX186" i="13"/>
  <c r="AX187" i="13"/>
  <c r="BF11" i="13"/>
  <c r="BF8" i="13"/>
  <c r="BF9" i="13"/>
  <c r="AE10" i="13"/>
  <c r="AE8" i="13"/>
  <c r="BF10" i="13"/>
  <c r="AY396" i="13"/>
  <c r="AY360" i="13"/>
  <c r="AY359" i="13"/>
  <c r="AY358" i="13"/>
  <c r="V9" i="13"/>
  <c r="AX394" i="13"/>
  <c r="AX393" i="13"/>
  <c r="AX392" i="13"/>
  <c r="AX324" i="13"/>
  <c r="AS291" i="13"/>
  <c r="AS289" i="13"/>
  <c r="AS290" i="13"/>
  <c r="AX151" i="13"/>
  <c r="AX152" i="13"/>
  <c r="AX150" i="13"/>
  <c r="M10" i="13"/>
  <c r="AW10" i="13"/>
  <c r="AS50" i="13"/>
  <c r="AS48" i="13"/>
  <c r="AS49" i="13"/>
  <c r="AY394" i="13"/>
  <c r="AY393" i="13"/>
  <c r="AY392" i="13"/>
  <c r="AS254" i="13"/>
  <c r="AS256" i="13"/>
  <c r="AS255" i="13"/>
  <c r="AY223" i="13"/>
  <c r="AY258" i="13"/>
  <c r="AS185" i="13"/>
  <c r="AS186" i="13"/>
  <c r="AS187" i="13"/>
  <c r="M8" i="13"/>
  <c r="AW9" i="13"/>
  <c r="V8" i="13"/>
  <c r="AY290" i="12"/>
  <c r="AY291" i="12"/>
  <c r="AY289" i="12"/>
  <c r="AY118" i="12"/>
  <c r="AY294" i="12"/>
  <c r="AY323" i="12" s="1"/>
  <c r="AY53" i="12"/>
  <c r="AY82" i="12" s="1"/>
  <c r="AS48" i="12"/>
  <c r="AS50" i="12"/>
  <c r="AS49" i="12"/>
  <c r="AY17" i="12"/>
  <c r="AS83" i="12"/>
  <c r="AY116" i="12"/>
  <c r="AX254" i="12"/>
  <c r="AX255" i="12"/>
  <c r="AX256" i="12"/>
  <c r="AY165" i="12"/>
  <c r="AY117" i="12"/>
  <c r="AX81" i="12"/>
  <c r="AX82" i="12"/>
  <c r="AX83" i="12"/>
  <c r="AS82" i="12"/>
  <c r="AY155" i="12"/>
  <c r="AX325" i="12"/>
  <c r="AS254" i="12"/>
  <c r="AS255" i="12"/>
  <c r="AS256" i="12"/>
  <c r="BF8" i="12"/>
  <c r="BF9" i="12"/>
  <c r="BF11" i="12"/>
  <c r="AX187" i="12"/>
  <c r="B21" i="12"/>
  <c r="A20" i="12"/>
  <c r="AX427" i="12"/>
  <c r="AX428" i="12"/>
  <c r="AX429" i="12"/>
  <c r="AX324" i="12"/>
  <c r="AX221" i="12"/>
  <c r="AX220" i="12"/>
  <c r="AX219" i="12"/>
  <c r="M8" i="12"/>
  <c r="M9" i="12"/>
  <c r="M10" i="12"/>
  <c r="AE8" i="12"/>
  <c r="AE9" i="12"/>
  <c r="AE10" i="12"/>
  <c r="AS289" i="12"/>
  <c r="AS290" i="12"/>
  <c r="AS291" i="12"/>
  <c r="V8" i="12"/>
  <c r="V9" i="12"/>
  <c r="V10" i="12"/>
  <c r="AR10" i="12"/>
  <c r="AR8" i="12"/>
  <c r="AR9" i="12"/>
  <c r="D9" i="12"/>
  <c r="AS151" i="12"/>
  <c r="AS152" i="12"/>
  <c r="AS150" i="12"/>
  <c r="AY360" i="12"/>
  <c r="AY358" i="12"/>
  <c r="AY359" i="12"/>
  <c r="AS429" i="12"/>
  <c r="AY396" i="12"/>
  <c r="AS427" i="12"/>
  <c r="AS428" i="12"/>
  <c r="AS392" i="12"/>
  <c r="AY362" i="12"/>
  <c r="AS393" i="12"/>
  <c r="AS394" i="12"/>
  <c r="AY220" i="12"/>
  <c r="AY221" i="12"/>
  <c r="AY219" i="12"/>
  <c r="AX116" i="12"/>
  <c r="AX150" i="12"/>
  <c r="AX151" i="12"/>
  <c r="AX152" i="12"/>
  <c r="AW8" i="12"/>
  <c r="AX117" i="12"/>
  <c r="D8" i="12"/>
  <c r="AY254" i="12"/>
  <c r="AY255" i="12"/>
  <c r="AY256" i="12"/>
  <c r="AX48" i="12"/>
  <c r="AX49" i="12"/>
  <c r="AX50" i="12"/>
  <c r="AY291" i="11"/>
  <c r="AX324" i="11"/>
  <c r="AX325" i="11"/>
  <c r="AX323" i="11"/>
  <c r="AY360" i="11"/>
  <c r="AY358" i="11"/>
  <c r="AY359" i="11"/>
  <c r="AY254" i="11"/>
  <c r="AY255" i="11"/>
  <c r="AY256" i="11"/>
  <c r="AS81" i="11"/>
  <c r="AS83" i="11"/>
  <c r="AS82" i="11"/>
  <c r="AY52" i="11"/>
  <c r="AR9" i="11"/>
  <c r="AX427" i="11"/>
  <c r="AX428" i="11"/>
  <c r="AX429" i="11"/>
  <c r="AX291" i="11"/>
  <c r="AY289" i="11"/>
  <c r="AS152" i="11"/>
  <c r="AS151" i="11"/>
  <c r="AY120" i="11"/>
  <c r="AS150" i="11"/>
  <c r="AS186" i="11"/>
  <c r="AY154" i="11"/>
  <c r="AS187" i="11"/>
  <c r="AS185" i="11"/>
  <c r="V8" i="11"/>
  <c r="V9" i="11"/>
  <c r="AR8" i="11"/>
  <c r="AX185" i="11"/>
  <c r="BF8" i="11"/>
  <c r="BF9" i="11"/>
  <c r="A21" i="11"/>
  <c r="B22" i="11"/>
  <c r="D10" i="11"/>
  <c r="AS429" i="11"/>
  <c r="AS427" i="11"/>
  <c r="AS428" i="11"/>
  <c r="AY290" i="11"/>
  <c r="AX289" i="11"/>
  <c r="AX82" i="11"/>
  <c r="AX83" i="11"/>
  <c r="AX81" i="11"/>
  <c r="AS118" i="11"/>
  <c r="AX49" i="11"/>
  <c r="AX48" i="11"/>
  <c r="AX50" i="11"/>
  <c r="D9" i="11"/>
  <c r="AY293" i="11"/>
  <c r="AY219" i="11"/>
  <c r="AY220" i="11"/>
  <c r="AY221" i="11"/>
  <c r="AX118" i="11"/>
  <c r="AS117" i="11"/>
  <c r="AY396" i="11"/>
  <c r="AW10" i="11"/>
  <c r="AW8" i="11"/>
  <c r="AX117" i="11"/>
  <c r="AS116" i="11"/>
  <c r="BF10" i="11"/>
  <c r="AX290" i="11"/>
  <c r="AY88" i="11"/>
  <c r="AY118" i="11" s="1"/>
  <c r="AE8" i="11"/>
  <c r="AE9" i="11"/>
  <c r="AE10" i="11"/>
  <c r="M8" i="11"/>
  <c r="M10" i="11"/>
  <c r="AW9" i="11"/>
  <c r="AS392" i="11"/>
  <c r="AY362" i="11"/>
  <c r="AS393" i="11"/>
  <c r="AS394" i="11"/>
  <c r="AS324" i="11"/>
  <c r="AS325" i="11"/>
  <c r="AS323" i="11"/>
  <c r="AX151" i="11"/>
  <c r="AX152" i="11"/>
  <c r="AX150" i="11"/>
  <c r="BF12" i="11"/>
  <c r="AX394" i="10"/>
  <c r="AX392" i="10"/>
  <c r="AY370" i="10"/>
  <c r="AX255" i="10"/>
  <c r="V8" i="10"/>
  <c r="AE8" i="10"/>
  <c r="AY80" i="10"/>
  <c r="AY82" i="10" s="1"/>
  <c r="M8" i="10"/>
  <c r="AE9" i="10"/>
  <c r="AW9" i="10"/>
  <c r="D9" i="10"/>
  <c r="AY427" i="10"/>
  <c r="AY428" i="10"/>
  <c r="AX256" i="10"/>
  <c r="AX220" i="10"/>
  <c r="AX219" i="10"/>
  <c r="AX221" i="10"/>
  <c r="AR8" i="10"/>
  <c r="AR9" i="10"/>
  <c r="D8" i="10"/>
  <c r="AW8" i="10"/>
  <c r="AE10" i="10"/>
  <c r="AX289" i="10"/>
  <c r="AX290" i="10"/>
  <c r="AX291" i="10"/>
  <c r="AS429" i="10"/>
  <c r="AS428" i="10"/>
  <c r="AS427" i="10"/>
  <c r="AX254" i="10"/>
  <c r="BF11" i="10"/>
  <c r="BF8" i="10"/>
  <c r="BF9" i="10"/>
  <c r="BF12" i="10"/>
  <c r="BF10" i="10"/>
  <c r="V10" i="10"/>
  <c r="AX324" i="10"/>
  <c r="AX323" i="10"/>
  <c r="AY293" i="10"/>
  <c r="AX325" i="10"/>
  <c r="AS256" i="10"/>
  <c r="AS255" i="10"/>
  <c r="AS254" i="10"/>
  <c r="AY223" i="10"/>
  <c r="AY258" i="10"/>
  <c r="AR10" i="10"/>
  <c r="V9" i="10"/>
  <c r="B22" i="10"/>
  <c r="A21" i="10"/>
  <c r="AX359" i="10"/>
  <c r="AX360" i="10"/>
  <c r="AX358" i="10"/>
  <c r="AY327" i="10"/>
  <c r="AS151" i="10"/>
  <c r="AS152" i="10"/>
  <c r="AY120" i="10"/>
  <c r="AS150" i="10"/>
  <c r="AX427" i="10"/>
  <c r="AX428" i="10"/>
  <c r="AX429" i="10"/>
  <c r="AX118" i="10"/>
  <c r="AX116" i="10"/>
  <c r="AY85" i="10"/>
  <c r="AX117" i="10"/>
  <c r="M10" i="10"/>
  <c r="D10" i="10"/>
  <c r="AW10" i="10"/>
  <c r="M9" i="10"/>
  <c r="AY189" i="10"/>
  <c r="AX152" i="10"/>
  <c r="AX151" i="10"/>
  <c r="AX150" i="10"/>
  <c r="AS187" i="10"/>
  <c r="AY154" i="10"/>
  <c r="AS185" i="10"/>
  <c r="AS186" i="10"/>
  <c r="AY48" i="10"/>
  <c r="AY49" i="10"/>
  <c r="AY50" i="10"/>
  <c r="AX48" i="10"/>
  <c r="AX49" i="10"/>
  <c r="AX50" i="10"/>
  <c r="AY254" i="9"/>
  <c r="AY255" i="9"/>
  <c r="AY256" i="9"/>
  <c r="AY187" i="9"/>
  <c r="AY185" i="9"/>
  <c r="AY186" i="9"/>
  <c r="AX323" i="9"/>
  <c r="AY48" i="9"/>
  <c r="AY49" i="9"/>
  <c r="AY50" i="9"/>
  <c r="AX48" i="9"/>
  <c r="AX49" i="9"/>
  <c r="AX50" i="9"/>
  <c r="BF11" i="9"/>
  <c r="AW10" i="9"/>
  <c r="AY313" i="9"/>
  <c r="AY324" i="9" s="1"/>
  <c r="AX116" i="9"/>
  <c r="AX118" i="9"/>
  <c r="AX117" i="9"/>
  <c r="BF10" i="9"/>
  <c r="V9" i="9"/>
  <c r="M9" i="9"/>
  <c r="BF12" i="9"/>
  <c r="M8" i="9"/>
  <c r="AX187" i="9"/>
  <c r="AY151" i="9"/>
  <c r="AY150" i="9"/>
  <c r="AY152" i="9"/>
  <c r="AX186" i="9"/>
  <c r="BF9" i="9"/>
  <c r="AX394" i="9"/>
  <c r="AX392" i="9"/>
  <c r="AX393" i="9"/>
  <c r="AY289" i="9"/>
  <c r="AY291" i="9"/>
  <c r="AY290" i="9"/>
  <c r="AS325" i="9"/>
  <c r="AS323" i="9"/>
  <c r="AS324" i="9"/>
  <c r="AX185" i="9"/>
  <c r="AE9" i="9"/>
  <c r="V10" i="9"/>
  <c r="AY360" i="9"/>
  <c r="AY359" i="9"/>
  <c r="AY358" i="9"/>
  <c r="AY393" i="9"/>
  <c r="AY394" i="9"/>
  <c r="AY392" i="9"/>
  <c r="AX219" i="9"/>
  <c r="AX220" i="9"/>
  <c r="AX221" i="9"/>
  <c r="AY85" i="9"/>
  <c r="AR9" i="9"/>
  <c r="AR10" i="9"/>
  <c r="AR8" i="9"/>
  <c r="AE8" i="9"/>
  <c r="AX359" i="9"/>
  <c r="AX360" i="9"/>
  <c r="AX358" i="9"/>
  <c r="AS50" i="9"/>
  <c r="AS48" i="9"/>
  <c r="AS49" i="9"/>
  <c r="D9" i="9"/>
  <c r="D10" i="9"/>
  <c r="D8" i="9"/>
  <c r="AW9" i="9"/>
  <c r="AY427" i="9"/>
  <c r="AY428" i="9"/>
  <c r="AY429" i="9"/>
  <c r="AX427" i="9"/>
  <c r="AX428" i="9"/>
  <c r="AX429" i="9"/>
  <c r="AX255" i="9"/>
  <c r="AX256" i="9"/>
  <c r="AX254" i="9"/>
  <c r="AY189" i="9"/>
  <c r="A19" i="9"/>
  <c r="B20" i="9"/>
  <c r="AY81" i="10" l="1"/>
  <c r="AY83" i="10"/>
  <c r="AY187" i="13"/>
  <c r="AY83" i="9"/>
  <c r="AY358" i="14"/>
  <c r="AY290" i="15"/>
  <c r="AY185" i="13"/>
  <c r="AY82" i="9"/>
  <c r="AY150" i="12"/>
  <c r="AY152" i="12"/>
  <c r="AY49" i="11"/>
  <c r="AY117" i="11"/>
  <c r="AY116" i="11"/>
  <c r="AY393" i="10"/>
  <c r="AY48" i="11"/>
  <c r="AY254" i="14"/>
  <c r="AY394" i="17"/>
  <c r="AY394" i="10"/>
  <c r="AY393" i="17"/>
  <c r="AY289" i="15"/>
  <c r="AY118" i="13"/>
  <c r="AY50" i="13"/>
  <c r="AY49" i="13"/>
  <c r="A20" i="14"/>
  <c r="AS10" i="9"/>
  <c r="AY323" i="9"/>
  <c r="AY325" i="9"/>
  <c r="AX10" i="15"/>
  <c r="AX8" i="12"/>
  <c r="AS9" i="9"/>
  <c r="AX9" i="9"/>
  <c r="AS8" i="11"/>
  <c r="AS8" i="13"/>
  <c r="AX9" i="13"/>
  <c r="AX9" i="14"/>
  <c r="AS8" i="16"/>
  <c r="AS9" i="11"/>
  <c r="AX9" i="11"/>
  <c r="AY81" i="12"/>
  <c r="AX8" i="14"/>
  <c r="AX8" i="15"/>
  <c r="AS10" i="16"/>
  <c r="AS8" i="17"/>
  <c r="AX10" i="17"/>
  <c r="AX9" i="17"/>
  <c r="AX8" i="11"/>
  <c r="AS10" i="13"/>
  <c r="AS8" i="14"/>
  <c r="AS10" i="15"/>
  <c r="AX8" i="9"/>
  <c r="AS8" i="12"/>
  <c r="AX10" i="13"/>
  <c r="AS9" i="14"/>
  <c r="AX9" i="16"/>
  <c r="AS9" i="17"/>
  <c r="AY49" i="17"/>
  <c r="AY50" i="17"/>
  <c r="AY48" i="17"/>
  <c r="A21" i="17"/>
  <c r="B22" i="17"/>
  <c r="AS10" i="17"/>
  <c r="AX8" i="17"/>
  <c r="AY427" i="17"/>
  <c r="AY428" i="17"/>
  <c r="AY429" i="17"/>
  <c r="AY116" i="17"/>
  <c r="AY118" i="17"/>
  <c r="AY117" i="17"/>
  <c r="AY255" i="16"/>
  <c r="AY256" i="16"/>
  <c r="AY254" i="16"/>
  <c r="AY221" i="16"/>
  <c r="AY219" i="16"/>
  <c r="AY220" i="16"/>
  <c r="AY427" i="16"/>
  <c r="AY428" i="16"/>
  <c r="AY429" i="16"/>
  <c r="AY150" i="16"/>
  <c r="AY151" i="16"/>
  <c r="AY152" i="16"/>
  <c r="AY289" i="16"/>
  <c r="AY290" i="16"/>
  <c r="AY291" i="16"/>
  <c r="AY360" i="16"/>
  <c r="AY358" i="16"/>
  <c r="AY359" i="16"/>
  <c r="AS9" i="16"/>
  <c r="AX8" i="16"/>
  <c r="AX10" i="16"/>
  <c r="AY392" i="16"/>
  <c r="AY393" i="16"/>
  <c r="AY394" i="16"/>
  <c r="AY323" i="16"/>
  <c r="AY325" i="16"/>
  <c r="AY324" i="16"/>
  <c r="B25" i="16"/>
  <c r="A24" i="16"/>
  <c r="AY360" i="15"/>
  <c r="AY359" i="15"/>
  <c r="AY358" i="15"/>
  <c r="AY116" i="15"/>
  <c r="AY117" i="15"/>
  <c r="AY118" i="15"/>
  <c r="AX9" i="15"/>
  <c r="AS8" i="15"/>
  <c r="AY324" i="15"/>
  <c r="AY325" i="15"/>
  <c r="AY323" i="15"/>
  <c r="AY255" i="15"/>
  <c r="AY256" i="15"/>
  <c r="AY254" i="15"/>
  <c r="AY50" i="15"/>
  <c r="AY49" i="15"/>
  <c r="AY48" i="15"/>
  <c r="AY427" i="15"/>
  <c r="AY428" i="15"/>
  <c r="AY429" i="15"/>
  <c r="AY151" i="15"/>
  <c r="AS9" i="15"/>
  <c r="AY81" i="15"/>
  <c r="AY82" i="15"/>
  <c r="AY83" i="15"/>
  <c r="A21" i="15"/>
  <c r="B22" i="15"/>
  <c r="AY185" i="15"/>
  <c r="AY186" i="15"/>
  <c r="AY187" i="15"/>
  <c r="AY152" i="15"/>
  <c r="AY219" i="14"/>
  <c r="AY221" i="14"/>
  <c r="AY220" i="14"/>
  <c r="AS10" i="14"/>
  <c r="AY150" i="14"/>
  <c r="AY151" i="14"/>
  <c r="AY152" i="14"/>
  <c r="AY81" i="14"/>
  <c r="AY83" i="14"/>
  <c r="AY82" i="14"/>
  <c r="AY50" i="14"/>
  <c r="AY48" i="14"/>
  <c r="AY49" i="14"/>
  <c r="A21" i="14"/>
  <c r="B22" i="14"/>
  <c r="AY392" i="14"/>
  <c r="AY394" i="14"/>
  <c r="AY393" i="14"/>
  <c r="AY116" i="14"/>
  <c r="AY118" i="14"/>
  <c r="AY117" i="14"/>
  <c r="AY427" i="14"/>
  <c r="AY428" i="14"/>
  <c r="AY429" i="14"/>
  <c r="AX10" i="14"/>
  <c r="AY254" i="13"/>
  <c r="AY256" i="13"/>
  <c r="AY255" i="13"/>
  <c r="AS9" i="13"/>
  <c r="AY427" i="13"/>
  <c r="AY428" i="13"/>
  <c r="AY429" i="13"/>
  <c r="AY289" i="13"/>
  <c r="AY290" i="13"/>
  <c r="AY291" i="13"/>
  <c r="A88" i="13"/>
  <c r="B89" i="13"/>
  <c r="A20" i="13"/>
  <c r="B21" i="13"/>
  <c r="AY117" i="13"/>
  <c r="AX8" i="13"/>
  <c r="AY219" i="13"/>
  <c r="AY220" i="13"/>
  <c r="AY221" i="13"/>
  <c r="AY82" i="13"/>
  <c r="AY81" i="13"/>
  <c r="AY83" i="13"/>
  <c r="AS10" i="12"/>
  <c r="AY83" i="12"/>
  <c r="AS9" i="12"/>
  <c r="AY427" i="12"/>
  <c r="AY428" i="12"/>
  <c r="AY429" i="12"/>
  <c r="A21" i="12"/>
  <c r="B22" i="12"/>
  <c r="AY49" i="12"/>
  <c r="AY50" i="12"/>
  <c r="AY48" i="12"/>
  <c r="AY325" i="12"/>
  <c r="AY392" i="12"/>
  <c r="AY393" i="12"/>
  <c r="AY394" i="12"/>
  <c r="AX10" i="12"/>
  <c r="AX9" i="12"/>
  <c r="AY185" i="12"/>
  <c r="AY186" i="12"/>
  <c r="AY187" i="12"/>
  <c r="AY324" i="12"/>
  <c r="AY150" i="11"/>
  <c r="AY152" i="11"/>
  <c r="AY151" i="11"/>
  <c r="AY392" i="11"/>
  <c r="AY393" i="11"/>
  <c r="AY394" i="11"/>
  <c r="AY427" i="11"/>
  <c r="AY428" i="11"/>
  <c r="AY429" i="11"/>
  <c r="AY323" i="11"/>
  <c r="AY324" i="11"/>
  <c r="AY325" i="11"/>
  <c r="AY81" i="11"/>
  <c r="AY83" i="11"/>
  <c r="AY82" i="11"/>
  <c r="AX10" i="11"/>
  <c r="A22" i="11"/>
  <c r="B23" i="11"/>
  <c r="AS10" i="11"/>
  <c r="AY186" i="11"/>
  <c r="AY187" i="11"/>
  <c r="AY185" i="11"/>
  <c r="AS8" i="10"/>
  <c r="AS9" i="10"/>
  <c r="AX8" i="10"/>
  <c r="AX9" i="10"/>
  <c r="AY360" i="10"/>
  <c r="AY359" i="10"/>
  <c r="AY358" i="10"/>
  <c r="AX10" i="10"/>
  <c r="AY254" i="10"/>
  <c r="AY255" i="10"/>
  <c r="AY256" i="10"/>
  <c r="AY289" i="10"/>
  <c r="AY290" i="10"/>
  <c r="AY291" i="10"/>
  <c r="AS10" i="10"/>
  <c r="AY185" i="10"/>
  <c r="AY186" i="10"/>
  <c r="AY187" i="10"/>
  <c r="AY219" i="10"/>
  <c r="AY220" i="10"/>
  <c r="AY221" i="10"/>
  <c r="AY150" i="10"/>
  <c r="AY152" i="10"/>
  <c r="AY151" i="10"/>
  <c r="A22" i="10"/>
  <c r="B23" i="10"/>
  <c r="AY116" i="10"/>
  <c r="AY117" i="10"/>
  <c r="AY118" i="10"/>
  <c r="AY323" i="10"/>
  <c r="AY325" i="10"/>
  <c r="AY324" i="10"/>
  <c r="AY116" i="9"/>
  <c r="AY117" i="9"/>
  <c r="AY118" i="9"/>
  <c r="A20" i="9"/>
  <c r="B21" i="9"/>
  <c r="AY219" i="9"/>
  <c r="AY220" i="9"/>
  <c r="AY221" i="9"/>
  <c r="AS8" i="9"/>
  <c r="AX10" i="9"/>
  <c r="AY9" i="9" l="1"/>
  <c r="AY8" i="16"/>
  <c r="AY9" i="12"/>
  <c r="AY9" i="15"/>
  <c r="AY9" i="17"/>
  <c r="AY10" i="10"/>
  <c r="AY8" i="14"/>
  <c r="AY9" i="16"/>
  <c r="AY10" i="9"/>
  <c r="AY8" i="9"/>
  <c r="AY8" i="15"/>
  <c r="AY8" i="17"/>
  <c r="AY10" i="17"/>
  <c r="B23" i="17"/>
  <c r="A22" i="17"/>
  <c r="B26" i="16"/>
  <c r="A25" i="16"/>
  <c r="AY10" i="16"/>
  <c r="AY10" i="15"/>
  <c r="A22" i="15"/>
  <c r="B23" i="15"/>
  <c r="AY10" i="14"/>
  <c r="AY9" i="14"/>
  <c r="B23" i="14"/>
  <c r="A22" i="14"/>
  <c r="B22" i="13"/>
  <c r="A21" i="13"/>
  <c r="AY9" i="13"/>
  <c r="AY8" i="13"/>
  <c r="AY10" i="13"/>
  <c r="A89" i="13"/>
  <c r="B90" i="13"/>
  <c r="A22" i="12"/>
  <c r="B23" i="12"/>
  <c r="AY8" i="12"/>
  <c r="AY10" i="12"/>
  <c r="AY9" i="11"/>
  <c r="AY8" i="11"/>
  <c r="AY10" i="11"/>
  <c r="A23" i="11"/>
  <c r="B24" i="11"/>
  <c r="AY8" i="10"/>
  <c r="B24" i="10"/>
  <c r="A23" i="10"/>
  <c r="AY9" i="10"/>
  <c r="A21" i="9"/>
  <c r="B22" i="9"/>
  <c r="A23" i="17" l="1"/>
  <c r="B24" i="17"/>
  <c r="B27" i="16"/>
  <c r="A26" i="16"/>
  <c r="A23" i="15"/>
  <c r="B24" i="15"/>
  <c r="A23" i="14"/>
  <c r="B24" i="14"/>
  <c r="B91" i="13"/>
  <c r="A90" i="13"/>
  <c r="A22" i="13"/>
  <c r="B23" i="13"/>
  <c r="A23" i="12"/>
  <c r="B24" i="12"/>
  <c r="A24" i="11"/>
  <c r="B25" i="11"/>
  <c r="A24" i="10"/>
  <c r="B25" i="10"/>
  <c r="A22" i="9"/>
  <c r="B23" i="9"/>
  <c r="B25" i="17" l="1"/>
  <c r="A24" i="17"/>
  <c r="A27" i="16"/>
  <c r="B28" i="16"/>
  <c r="A24" i="15"/>
  <c r="B25" i="15"/>
  <c r="B25" i="14"/>
  <c r="A24" i="14"/>
  <c r="B24" i="13"/>
  <c r="A23" i="13"/>
  <c r="A91" i="13"/>
  <c r="B92" i="13"/>
  <c r="A24" i="12"/>
  <c r="B25" i="12"/>
  <c r="A25" i="11"/>
  <c r="B26" i="11"/>
  <c r="B26" i="10"/>
  <c r="A25" i="10"/>
  <c r="A23" i="9"/>
  <c r="B24" i="9"/>
  <c r="A25" i="17" l="1"/>
  <c r="B26" i="17"/>
  <c r="B29" i="16"/>
  <c r="A28" i="16"/>
  <c r="A25" i="15"/>
  <c r="B26" i="15"/>
  <c r="A25" i="14"/>
  <c r="B26" i="14"/>
  <c r="B93" i="13"/>
  <c r="A92" i="13"/>
  <c r="A24" i="13"/>
  <c r="B25" i="13"/>
  <c r="A25" i="12"/>
  <c r="B26" i="12"/>
  <c r="A26" i="11"/>
  <c r="B27" i="11"/>
  <c r="A26" i="10"/>
  <c r="B27" i="10"/>
  <c r="A24" i="9"/>
  <c r="B25" i="9"/>
  <c r="B27" i="17" l="1"/>
  <c r="A26" i="17"/>
  <c r="B30" i="16"/>
  <c r="A29" i="16"/>
  <c r="A26" i="15"/>
  <c r="B27" i="15"/>
  <c r="B27" i="14"/>
  <c r="A26" i="14"/>
  <c r="B26" i="13"/>
  <c r="A25" i="13"/>
  <c r="B94" i="13"/>
  <c r="A93" i="13"/>
  <c r="A26" i="12"/>
  <c r="B27" i="12"/>
  <c r="A27" i="11"/>
  <c r="B28" i="11"/>
  <c r="B28" i="10"/>
  <c r="A27" i="10"/>
  <c r="A25" i="9"/>
  <c r="B26" i="9"/>
  <c r="A27" i="17" l="1"/>
  <c r="B28" i="17"/>
  <c r="B31" i="16"/>
  <c r="A30" i="16"/>
  <c r="A27" i="15"/>
  <c r="B28" i="15"/>
  <c r="A27" i="14"/>
  <c r="B28" i="14"/>
  <c r="A94" i="13"/>
  <c r="B95" i="13"/>
  <c r="A26" i="13"/>
  <c r="B27" i="13"/>
  <c r="A27" i="12"/>
  <c r="B28" i="12"/>
  <c r="A28" i="11"/>
  <c r="B29" i="11"/>
  <c r="A28" i="10"/>
  <c r="B29" i="10"/>
  <c r="A26" i="9"/>
  <c r="B27" i="9"/>
  <c r="B29" i="17" l="1"/>
  <c r="A28" i="17"/>
  <c r="B32" i="16"/>
  <c r="A31" i="16"/>
  <c r="A28" i="15"/>
  <c r="B29" i="15"/>
  <c r="B29" i="14"/>
  <c r="A28" i="14"/>
  <c r="B28" i="13"/>
  <c r="A27" i="13"/>
  <c r="B96" i="13"/>
  <c r="A95" i="13"/>
  <c r="B29" i="12"/>
  <c r="A28" i="12"/>
  <c r="A29" i="11"/>
  <c r="B30" i="11"/>
  <c r="B30" i="10"/>
  <c r="A29" i="10"/>
  <c r="A27" i="9"/>
  <c r="B28" i="9"/>
  <c r="A29" i="17" l="1"/>
  <c r="B30" i="17"/>
  <c r="B33" i="16"/>
  <c r="A32" i="16"/>
  <c r="A29" i="15"/>
  <c r="B30" i="15"/>
  <c r="A29" i="14"/>
  <c r="B30" i="14"/>
  <c r="A96" i="13"/>
  <c r="B97" i="13"/>
  <c r="A28" i="13"/>
  <c r="B29" i="13"/>
  <c r="A29" i="12"/>
  <c r="B30" i="12"/>
  <c r="A30" i="11"/>
  <c r="B31" i="11"/>
  <c r="A30" i="10"/>
  <c r="B31" i="10"/>
  <c r="A28" i="9"/>
  <c r="B29" i="9"/>
  <c r="B31" i="17" l="1"/>
  <c r="A30" i="17"/>
  <c r="B34" i="16"/>
  <c r="A33" i="16"/>
  <c r="A30" i="15"/>
  <c r="B31" i="15"/>
  <c r="B31" i="14"/>
  <c r="A30" i="14"/>
  <c r="B30" i="13"/>
  <c r="A29" i="13"/>
  <c r="A97" i="13"/>
  <c r="B98" i="13"/>
  <c r="A30" i="12"/>
  <c r="B31" i="12"/>
  <c r="A31" i="11"/>
  <c r="B32" i="11"/>
  <c r="B32" i="10"/>
  <c r="A31" i="10"/>
  <c r="A29" i="9"/>
  <c r="B30" i="9"/>
  <c r="A31" i="17" l="1"/>
  <c r="B32" i="17"/>
  <c r="B35" i="16"/>
  <c r="A34" i="16"/>
  <c r="A31" i="15"/>
  <c r="B32" i="15"/>
  <c r="A31" i="14"/>
  <c r="B32" i="14"/>
  <c r="B99" i="13"/>
  <c r="A98" i="13"/>
  <c r="A30" i="13"/>
  <c r="B31" i="13"/>
  <c r="A31" i="12"/>
  <c r="B32" i="12"/>
  <c r="A32" i="11"/>
  <c r="B33" i="11"/>
  <c r="A32" i="10"/>
  <c r="B33" i="10"/>
  <c r="A30" i="9"/>
  <c r="B31" i="9"/>
  <c r="B33" i="17" l="1"/>
  <c r="A32" i="17"/>
  <c r="B36" i="16"/>
  <c r="A35" i="16"/>
  <c r="A32" i="15"/>
  <c r="B33" i="15"/>
  <c r="B33" i="14"/>
  <c r="A32" i="14"/>
  <c r="B32" i="13"/>
  <c r="A31" i="13"/>
  <c r="A99" i="13"/>
  <c r="B100" i="13"/>
  <c r="B33" i="12"/>
  <c r="A32" i="12"/>
  <c r="A33" i="11"/>
  <c r="B34" i="11"/>
  <c r="B34" i="10"/>
  <c r="A33" i="10"/>
  <c r="A31" i="9"/>
  <c r="B32" i="9"/>
  <c r="A33" i="17" l="1"/>
  <c r="B34" i="17"/>
  <c r="B37" i="16"/>
  <c r="A36" i="16"/>
  <c r="A33" i="15"/>
  <c r="B34" i="15"/>
  <c r="A33" i="14"/>
  <c r="B34" i="14"/>
  <c r="B101" i="13"/>
  <c r="A100" i="13"/>
  <c r="A32" i="13"/>
  <c r="B33" i="13"/>
  <c r="A33" i="12"/>
  <c r="B34" i="12"/>
  <c r="A34" i="11"/>
  <c r="B35" i="11"/>
  <c r="A34" i="10"/>
  <c r="B35" i="10"/>
  <c r="A32" i="9"/>
  <c r="B33" i="9"/>
  <c r="B35" i="17" l="1"/>
  <c r="A34" i="17"/>
  <c r="A37" i="16"/>
  <c r="B38" i="16"/>
  <c r="A34" i="15"/>
  <c r="B35" i="15"/>
  <c r="B35" i="14"/>
  <c r="A34" i="14"/>
  <c r="B34" i="13"/>
  <c r="A33" i="13"/>
  <c r="B102" i="13"/>
  <c r="A101" i="13"/>
  <c r="B35" i="12"/>
  <c r="A34" i="12"/>
  <c r="A35" i="11"/>
  <c r="B36" i="11"/>
  <c r="B36" i="10"/>
  <c r="A35" i="10"/>
  <c r="A33" i="9"/>
  <c r="B34" i="9"/>
  <c r="A35" i="17" l="1"/>
  <c r="B36" i="17"/>
  <c r="B39" i="16"/>
  <c r="A38" i="16"/>
  <c r="A35" i="15"/>
  <c r="B36" i="15"/>
  <c r="A35" i="14"/>
  <c r="B36" i="14"/>
  <c r="A102" i="13"/>
  <c r="B103" i="13"/>
  <c r="A34" i="13"/>
  <c r="B35" i="13"/>
  <c r="A35" i="12"/>
  <c r="B36" i="12"/>
  <c r="A36" i="11"/>
  <c r="B37" i="11"/>
  <c r="A36" i="10"/>
  <c r="B37" i="10"/>
  <c r="A34" i="9"/>
  <c r="B35" i="9"/>
  <c r="B37" i="17" l="1"/>
  <c r="A36" i="17"/>
  <c r="B40" i="16"/>
  <c r="A39" i="16"/>
  <c r="A36" i="15"/>
  <c r="B37" i="15"/>
  <c r="B37" i="14"/>
  <c r="A36" i="14"/>
  <c r="B36" i="13"/>
  <c r="A35" i="13"/>
  <c r="B104" i="13"/>
  <c r="A103" i="13"/>
  <c r="A36" i="12"/>
  <c r="B37" i="12"/>
  <c r="A37" i="11"/>
  <c r="B38" i="11"/>
  <c r="B38" i="10"/>
  <c r="A37" i="10"/>
  <c r="A35" i="9"/>
  <c r="B36" i="9"/>
  <c r="A37" i="17" l="1"/>
  <c r="B38" i="17"/>
  <c r="B41" i="16"/>
  <c r="A40" i="16"/>
  <c r="A37" i="15"/>
  <c r="B38" i="15"/>
  <c r="A37" i="14"/>
  <c r="B38" i="14"/>
  <c r="A104" i="13"/>
  <c r="B105" i="13"/>
  <c r="A36" i="13"/>
  <c r="B37" i="13"/>
  <c r="A37" i="12"/>
  <c r="B38" i="12"/>
  <c r="A38" i="11"/>
  <c r="B39" i="11"/>
  <c r="A38" i="10"/>
  <c r="B39" i="10"/>
  <c r="A36" i="9"/>
  <c r="B37" i="9"/>
  <c r="B39" i="17" l="1"/>
  <c r="A38" i="17"/>
  <c r="B42" i="16"/>
  <c r="A41" i="16"/>
  <c r="A38" i="15"/>
  <c r="B39" i="15"/>
  <c r="B39" i="14"/>
  <c r="A38" i="14"/>
  <c r="B38" i="13"/>
  <c r="A37" i="13"/>
  <c r="A105" i="13"/>
  <c r="B106" i="13"/>
  <c r="B39" i="12"/>
  <c r="A38" i="12"/>
  <c r="A39" i="11"/>
  <c r="B40" i="11"/>
  <c r="B40" i="10"/>
  <c r="A39" i="10"/>
  <c r="A37" i="9"/>
  <c r="B38" i="9"/>
  <c r="A39" i="17" l="1"/>
  <c r="B40" i="17"/>
  <c r="B43" i="16"/>
  <c r="A42" i="16"/>
  <c r="A39" i="15"/>
  <c r="B40" i="15"/>
  <c r="A39" i="14"/>
  <c r="B40" i="14"/>
  <c r="B107" i="13"/>
  <c r="A106" i="13"/>
  <c r="A38" i="13"/>
  <c r="B39" i="13"/>
  <c r="A39" i="12"/>
  <c r="B40" i="12"/>
  <c r="A40" i="11"/>
  <c r="B41" i="11"/>
  <c r="A40" i="10"/>
  <c r="B41" i="10"/>
  <c r="A38" i="9"/>
  <c r="B39" i="9"/>
  <c r="B41" i="17" l="1"/>
  <c r="A40" i="17"/>
  <c r="B44" i="16"/>
  <c r="A43" i="16"/>
  <c r="A40" i="15"/>
  <c r="B41" i="15"/>
  <c r="B41" i="14"/>
  <c r="A40" i="14"/>
  <c r="B40" i="13"/>
  <c r="A39" i="13"/>
  <c r="A107" i="13"/>
  <c r="B108" i="13"/>
  <c r="B41" i="12"/>
  <c r="A40" i="12"/>
  <c r="A41" i="11"/>
  <c r="B42" i="11"/>
  <c r="B42" i="10"/>
  <c r="A41" i="10"/>
  <c r="A39" i="9"/>
  <c r="B40" i="9"/>
  <c r="A41" i="17" l="1"/>
  <c r="B42" i="17"/>
  <c r="B45" i="16"/>
  <c r="A44" i="16"/>
  <c r="A41" i="15"/>
  <c r="B42" i="15"/>
  <c r="A41" i="14"/>
  <c r="B42" i="14"/>
  <c r="B109" i="13"/>
  <c r="A108" i="13"/>
  <c r="A40" i="13"/>
  <c r="B41" i="13"/>
  <c r="A41" i="12"/>
  <c r="B42" i="12"/>
  <c r="A42" i="11"/>
  <c r="B43" i="11"/>
  <c r="A42" i="10"/>
  <c r="B43" i="10"/>
  <c r="A40" i="9"/>
  <c r="B41" i="9"/>
  <c r="B43" i="17" l="1"/>
  <c r="A42" i="17"/>
  <c r="B46" i="16"/>
  <c r="A45" i="16"/>
  <c r="A42" i="15"/>
  <c r="B43" i="15"/>
  <c r="B43" i="14"/>
  <c r="A42" i="14"/>
  <c r="B42" i="13"/>
  <c r="A41" i="13"/>
  <c r="B110" i="13"/>
  <c r="A109" i="13"/>
  <c r="A42" i="12"/>
  <c r="B43" i="12"/>
  <c r="A43" i="11"/>
  <c r="B44" i="11"/>
  <c r="B44" i="10"/>
  <c r="A43" i="10"/>
  <c r="A41" i="9"/>
  <c r="B42" i="9"/>
  <c r="A43" i="17" l="1"/>
  <c r="B44" i="17"/>
  <c r="B47" i="16"/>
  <c r="A46" i="16"/>
  <c r="A43" i="15"/>
  <c r="B44" i="15"/>
  <c r="A43" i="14"/>
  <c r="B44" i="14"/>
  <c r="A110" i="13"/>
  <c r="B111" i="13"/>
  <c r="A42" i="13"/>
  <c r="B43" i="13"/>
  <c r="A43" i="12"/>
  <c r="B44" i="12"/>
  <c r="A44" i="11"/>
  <c r="B45" i="11"/>
  <c r="A44" i="10"/>
  <c r="B45" i="10"/>
  <c r="A42" i="9"/>
  <c r="B43" i="9"/>
  <c r="B45" i="17" l="1"/>
  <c r="A44" i="17"/>
  <c r="B52" i="16"/>
  <c r="A47" i="16"/>
  <c r="A44" i="15"/>
  <c r="B45" i="15"/>
  <c r="B45" i="14"/>
  <c r="A44" i="14"/>
  <c r="B44" i="13"/>
  <c r="A43" i="13"/>
  <c r="B112" i="13"/>
  <c r="A111" i="13"/>
  <c r="B45" i="12"/>
  <c r="A44" i="12"/>
  <c r="A45" i="11"/>
  <c r="B46" i="11"/>
  <c r="B46" i="10"/>
  <c r="A45" i="10"/>
  <c r="A43" i="9"/>
  <c r="B44" i="9"/>
  <c r="A45" i="17" l="1"/>
  <c r="B46" i="17"/>
  <c r="B53" i="16"/>
  <c r="A52" i="16"/>
  <c r="A45" i="15"/>
  <c r="B46" i="15"/>
  <c r="A45" i="14"/>
  <c r="B46" i="14"/>
  <c r="A112" i="13"/>
  <c r="B113" i="13"/>
  <c r="A44" i="13"/>
  <c r="B45" i="13"/>
  <c r="A45" i="12"/>
  <c r="B46" i="12"/>
  <c r="A46" i="11"/>
  <c r="B47" i="11"/>
  <c r="A46" i="10"/>
  <c r="B47" i="10"/>
  <c r="A44" i="9"/>
  <c r="B45" i="9"/>
  <c r="B47" i="17" l="1"/>
  <c r="A46" i="17"/>
  <c r="A53" i="16"/>
  <c r="B54" i="16"/>
  <c r="A46" i="15"/>
  <c r="B47" i="15"/>
  <c r="B47" i="14"/>
  <c r="A46" i="14"/>
  <c r="B46" i="13"/>
  <c r="A45" i="13"/>
  <c r="A113" i="13"/>
  <c r="B114" i="13"/>
  <c r="A46" i="12"/>
  <c r="B47" i="12"/>
  <c r="A47" i="11"/>
  <c r="B52" i="11"/>
  <c r="B52" i="10"/>
  <c r="A47" i="10"/>
  <c r="A45" i="9"/>
  <c r="B46" i="9"/>
  <c r="A47" i="17" l="1"/>
  <c r="B52" i="17"/>
  <c r="B55" i="16"/>
  <c r="A54" i="16"/>
  <c r="A47" i="15"/>
  <c r="B52" i="15"/>
  <c r="A47" i="14"/>
  <c r="B52" i="14"/>
  <c r="B115" i="13"/>
  <c r="A114" i="13"/>
  <c r="A46" i="13"/>
  <c r="B47" i="13"/>
  <c r="A47" i="12"/>
  <c r="B52" i="12"/>
  <c r="B53" i="11"/>
  <c r="A52" i="11"/>
  <c r="B53" i="10"/>
  <c r="A52" i="10"/>
  <c r="A46" i="9"/>
  <c r="B47" i="9"/>
  <c r="B53" i="17" l="1"/>
  <c r="A52" i="17"/>
  <c r="A55" i="16"/>
  <c r="B56" i="16"/>
  <c r="A52" i="15"/>
  <c r="B53" i="15"/>
  <c r="B53" i="14"/>
  <c r="A52" i="14"/>
  <c r="B52" i="13"/>
  <c r="A47" i="13"/>
  <c r="A115" i="13"/>
  <c r="B120" i="13"/>
  <c r="B53" i="12"/>
  <c r="A52" i="12"/>
  <c r="B54" i="11"/>
  <c r="A53" i="11"/>
  <c r="B54" i="10"/>
  <c r="A53" i="10"/>
  <c r="A47" i="9"/>
  <c r="B52" i="9"/>
  <c r="A53" i="17" l="1"/>
  <c r="B54" i="17"/>
  <c r="B57" i="16"/>
  <c r="A56" i="16"/>
  <c r="B54" i="15"/>
  <c r="A53" i="15"/>
  <c r="A53" i="14"/>
  <c r="B54" i="14"/>
  <c r="B121" i="13"/>
  <c r="A120" i="13"/>
  <c r="B53" i="13"/>
  <c r="A52" i="13"/>
  <c r="A53" i="12"/>
  <c r="B54" i="12"/>
  <c r="B55" i="11"/>
  <c r="A54" i="11"/>
  <c r="B55" i="10"/>
  <c r="A54" i="10"/>
  <c r="B53" i="9"/>
  <c r="A52" i="9"/>
  <c r="B55" i="17" l="1"/>
  <c r="A54" i="17"/>
  <c r="A57" i="16"/>
  <c r="B58" i="16"/>
  <c r="B55" i="15"/>
  <c r="A54" i="15"/>
  <c r="B55" i="14"/>
  <c r="A54" i="14"/>
  <c r="A53" i="13"/>
  <c r="B54" i="13"/>
  <c r="A121" i="13"/>
  <c r="B122" i="13"/>
  <c r="B55" i="12"/>
  <c r="A54" i="12"/>
  <c r="B56" i="11"/>
  <c r="A55" i="11"/>
  <c r="A55" i="10"/>
  <c r="B56" i="10"/>
  <c r="A53" i="9"/>
  <c r="B54" i="9"/>
  <c r="A55" i="17" l="1"/>
  <c r="B56" i="17"/>
  <c r="B59" i="16"/>
  <c r="A58" i="16"/>
  <c r="A55" i="15"/>
  <c r="B56" i="15"/>
  <c r="A55" i="14"/>
  <c r="B56" i="14"/>
  <c r="B123" i="13"/>
  <c r="A122" i="13"/>
  <c r="B55" i="13"/>
  <c r="A54" i="13"/>
  <c r="A55" i="12"/>
  <c r="B56" i="12"/>
  <c r="B57" i="11"/>
  <c r="A56" i="11"/>
  <c r="B57" i="10"/>
  <c r="A56" i="10"/>
  <c r="B55" i="9"/>
  <c r="A54" i="9"/>
  <c r="B57" i="17" l="1"/>
  <c r="A56" i="17"/>
  <c r="A59" i="16"/>
  <c r="B60" i="16"/>
  <c r="B57" i="15"/>
  <c r="A56" i="15"/>
  <c r="B57" i="14"/>
  <c r="A56" i="14"/>
  <c r="B56" i="13"/>
  <c r="A55" i="13"/>
  <c r="A123" i="13"/>
  <c r="B124" i="13"/>
  <c r="B57" i="12"/>
  <c r="A56" i="12"/>
  <c r="B58" i="11"/>
  <c r="A57" i="11"/>
  <c r="A57" i="10"/>
  <c r="B58" i="10"/>
  <c r="A55" i="9"/>
  <c r="B56" i="9"/>
  <c r="B58" i="17" l="1"/>
  <c r="A57" i="17"/>
  <c r="B61" i="16"/>
  <c r="A60" i="16"/>
  <c r="B58" i="15"/>
  <c r="A57" i="15"/>
  <c r="B58" i="14"/>
  <c r="A57" i="14"/>
  <c r="B125" i="13"/>
  <c r="A124" i="13"/>
  <c r="A56" i="13"/>
  <c r="B57" i="13"/>
  <c r="A57" i="12"/>
  <c r="B58" i="12"/>
  <c r="B59" i="11"/>
  <c r="A58" i="11"/>
  <c r="B59" i="10"/>
  <c r="A58" i="10"/>
  <c r="B57" i="9"/>
  <c r="A56" i="9"/>
  <c r="B59" i="17" l="1"/>
  <c r="A58" i="17"/>
  <c r="A61" i="16"/>
  <c r="B62" i="16"/>
  <c r="B59" i="15"/>
  <c r="A58" i="15"/>
  <c r="B59" i="14"/>
  <c r="A58" i="14"/>
  <c r="B58" i="13"/>
  <c r="A57" i="13"/>
  <c r="A125" i="13"/>
  <c r="B126" i="13"/>
  <c r="B59" i="12"/>
  <c r="A58" i="12"/>
  <c r="B60" i="11"/>
  <c r="A59" i="11"/>
  <c r="B60" i="10"/>
  <c r="A59" i="10"/>
  <c r="B58" i="9"/>
  <c r="A57" i="9"/>
  <c r="B60" i="17" l="1"/>
  <c r="A59" i="17"/>
  <c r="B63" i="16"/>
  <c r="A62" i="16"/>
  <c r="B60" i="15"/>
  <c r="A59" i="15"/>
  <c r="B60" i="14"/>
  <c r="A59" i="14"/>
  <c r="B127" i="13"/>
  <c r="A126" i="13"/>
  <c r="B59" i="13"/>
  <c r="A58" i="13"/>
  <c r="A59" i="12"/>
  <c r="B60" i="12"/>
  <c r="B61" i="11"/>
  <c r="A60" i="11"/>
  <c r="B61" i="10"/>
  <c r="A60" i="10"/>
  <c r="A58" i="9"/>
  <c r="B59" i="9"/>
  <c r="B61" i="17" l="1"/>
  <c r="A60" i="17"/>
  <c r="A63" i="16"/>
  <c r="B64" i="16"/>
  <c r="A60" i="15"/>
  <c r="B61" i="15"/>
  <c r="B61" i="14"/>
  <c r="A60" i="14"/>
  <c r="A59" i="13"/>
  <c r="B60" i="13"/>
  <c r="A127" i="13"/>
  <c r="B128" i="13"/>
  <c r="B61" i="12"/>
  <c r="A60" i="12"/>
  <c r="B62" i="11"/>
  <c r="A61" i="11"/>
  <c r="B62" i="10"/>
  <c r="A61" i="10"/>
  <c r="B60" i="9"/>
  <c r="A59" i="9"/>
  <c r="A61" i="17" l="1"/>
  <c r="B62" i="17"/>
  <c r="B65" i="16"/>
  <c r="A64" i="16"/>
  <c r="B62" i="15"/>
  <c r="A61" i="15"/>
  <c r="B62" i="14"/>
  <c r="A61" i="14"/>
  <c r="B129" i="13"/>
  <c r="A128" i="13"/>
  <c r="B61" i="13"/>
  <c r="A60" i="13"/>
  <c r="A61" i="12"/>
  <c r="B62" i="12"/>
  <c r="B63" i="11"/>
  <c r="A62" i="11"/>
  <c r="B63" i="10"/>
  <c r="A62" i="10"/>
  <c r="B61" i="9"/>
  <c r="A60" i="9"/>
  <c r="B63" i="17" l="1"/>
  <c r="A62" i="17"/>
  <c r="A65" i="16"/>
  <c r="B66" i="16"/>
  <c r="A62" i="15"/>
  <c r="B63" i="15"/>
  <c r="B63" i="14"/>
  <c r="A62" i="14"/>
  <c r="B62" i="13"/>
  <c r="A61" i="13"/>
  <c r="A129" i="13"/>
  <c r="B130" i="13"/>
  <c r="B63" i="12"/>
  <c r="A62" i="12"/>
  <c r="B64" i="11"/>
  <c r="A63" i="11"/>
  <c r="A63" i="10"/>
  <c r="B64" i="10"/>
  <c r="A61" i="9"/>
  <c r="B62" i="9"/>
  <c r="A63" i="17" l="1"/>
  <c r="B64" i="17"/>
  <c r="B67" i="16"/>
  <c r="A66" i="16"/>
  <c r="B64" i="15"/>
  <c r="A63" i="15"/>
  <c r="B64" i="14"/>
  <c r="A63" i="14"/>
  <c r="B131" i="13"/>
  <c r="A130" i="13"/>
  <c r="A62" i="13"/>
  <c r="B63" i="13"/>
  <c r="A63" i="12"/>
  <c r="B64" i="12"/>
  <c r="B65" i="11"/>
  <c r="A64" i="11"/>
  <c r="B65" i="10"/>
  <c r="A64" i="10"/>
  <c r="A62" i="9"/>
  <c r="B63" i="9"/>
  <c r="B65" i="17" l="1"/>
  <c r="A64" i="17"/>
  <c r="A67" i="16"/>
  <c r="B68" i="16"/>
  <c r="A64" i="15"/>
  <c r="B65" i="15"/>
  <c r="B65" i="14"/>
  <c r="A64" i="14"/>
  <c r="B64" i="13"/>
  <c r="A63" i="13"/>
  <c r="A131" i="13"/>
  <c r="B132" i="13"/>
  <c r="B65" i="12"/>
  <c r="A64" i="12"/>
  <c r="B66" i="11"/>
  <c r="A65" i="11"/>
  <c r="B66" i="10"/>
  <c r="A65" i="10"/>
  <c r="A63" i="9"/>
  <c r="B64" i="9"/>
  <c r="B66" i="17" l="1"/>
  <c r="A65" i="17"/>
  <c r="B69" i="16"/>
  <c r="A68" i="16"/>
  <c r="B66" i="15"/>
  <c r="A65" i="15"/>
  <c r="B66" i="14"/>
  <c r="A65" i="14"/>
  <c r="B133" i="13"/>
  <c r="A132" i="13"/>
  <c r="B65" i="13"/>
  <c r="A64" i="13"/>
  <c r="A65" i="12"/>
  <c r="B66" i="12"/>
  <c r="B67" i="11"/>
  <c r="A66" i="11"/>
  <c r="B67" i="10"/>
  <c r="A66" i="10"/>
  <c r="A64" i="9"/>
  <c r="B65" i="9"/>
  <c r="B67" i="17" l="1"/>
  <c r="A66" i="17"/>
  <c r="A69" i="16"/>
  <c r="B70" i="16"/>
  <c r="A66" i="15"/>
  <c r="B67" i="15"/>
  <c r="B67" i="14"/>
  <c r="A66" i="14"/>
  <c r="B66" i="13"/>
  <c r="A65" i="13"/>
  <c r="A133" i="13"/>
  <c r="B134" i="13"/>
  <c r="B67" i="12"/>
  <c r="A66" i="12"/>
  <c r="B68" i="11"/>
  <c r="A67" i="11"/>
  <c r="B68" i="10"/>
  <c r="A67" i="10"/>
  <c r="A65" i="9"/>
  <c r="B66" i="9"/>
  <c r="A67" i="17" l="1"/>
  <c r="B68" i="17"/>
  <c r="B71" i="16"/>
  <c r="A70" i="16"/>
  <c r="B68" i="15"/>
  <c r="A67" i="15"/>
  <c r="B68" i="14"/>
  <c r="A67" i="14"/>
  <c r="B135" i="13"/>
  <c r="A134" i="13"/>
  <c r="B67" i="13"/>
  <c r="A66" i="13"/>
  <c r="A67" i="12"/>
  <c r="B68" i="12"/>
  <c r="B69" i="11"/>
  <c r="A68" i="11"/>
  <c r="B69" i="10"/>
  <c r="A68" i="10"/>
  <c r="A66" i="9"/>
  <c r="B67" i="9"/>
  <c r="B69" i="17" l="1"/>
  <c r="A68" i="17"/>
  <c r="A71" i="16"/>
  <c r="B72" i="16"/>
  <c r="A68" i="15"/>
  <c r="B69" i="15"/>
  <c r="B69" i="14"/>
  <c r="A68" i="14"/>
  <c r="A67" i="13"/>
  <c r="B68" i="13"/>
  <c r="A135" i="13"/>
  <c r="B136" i="13"/>
  <c r="B69" i="12"/>
  <c r="A68" i="12"/>
  <c r="B70" i="11"/>
  <c r="A69" i="11"/>
  <c r="A69" i="10"/>
  <c r="B70" i="10"/>
  <c r="A67" i="9"/>
  <c r="B68" i="9"/>
  <c r="B70" i="17" l="1"/>
  <c r="A69" i="17"/>
  <c r="B73" i="16"/>
  <c r="A72" i="16"/>
  <c r="B70" i="15"/>
  <c r="A69" i="15"/>
  <c r="B70" i="14"/>
  <c r="A69" i="14"/>
  <c r="B137" i="13"/>
  <c r="A136" i="13"/>
  <c r="B69" i="13"/>
  <c r="A68" i="13"/>
  <c r="A69" i="12"/>
  <c r="B70" i="12"/>
  <c r="B71" i="11"/>
  <c r="A70" i="11"/>
  <c r="B71" i="10"/>
  <c r="A70" i="10"/>
  <c r="A68" i="9"/>
  <c r="B69" i="9"/>
  <c r="B71" i="17" l="1"/>
  <c r="A70" i="17"/>
  <c r="A73" i="16"/>
  <c r="B74" i="16"/>
  <c r="A70" i="15"/>
  <c r="B71" i="15"/>
  <c r="B71" i="14"/>
  <c r="A70" i="14"/>
  <c r="B70" i="13"/>
  <c r="A69" i="13"/>
  <c r="A137" i="13"/>
  <c r="B138" i="13"/>
  <c r="B71" i="12"/>
  <c r="A70" i="12"/>
  <c r="B72" i="11"/>
  <c r="A71" i="11"/>
  <c r="B72" i="10"/>
  <c r="A71" i="10"/>
  <c r="A69" i="9"/>
  <c r="B70" i="9"/>
  <c r="A71" i="17" l="1"/>
  <c r="B72" i="17"/>
  <c r="B75" i="16"/>
  <c r="A74" i="16"/>
  <c r="A71" i="15"/>
  <c r="B72" i="15"/>
  <c r="B72" i="14"/>
  <c r="A71" i="14"/>
  <c r="B139" i="13"/>
  <c r="A138" i="13"/>
  <c r="B71" i="13"/>
  <c r="A70" i="13"/>
  <c r="A71" i="12"/>
  <c r="B72" i="12"/>
  <c r="B73" i="11"/>
  <c r="A72" i="11"/>
  <c r="B73" i="10"/>
  <c r="A72" i="10"/>
  <c r="A70" i="9"/>
  <c r="B71" i="9"/>
  <c r="B73" i="17" l="1"/>
  <c r="A72" i="17"/>
  <c r="A75" i="16"/>
  <c r="B76" i="16"/>
  <c r="A72" i="15"/>
  <c r="B73" i="15"/>
  <c r="B73" i="14"/>
  <c r="A72" i="14"/>
  <c r="B72" i="13"/>
  <c r="A71" i="13"/>
  <c r="A139" i="13"/>
  <c r="B140" i="13"/>
  <c r="B73" i="12"/>
  <c r="A72" i="12"/>
  <c r="B74" i="11"/>
  <c r="A73" i="11"/>
  <c r="A73" i="10"/>
  <c r="B74" i="10"/>
  <c r="A71" i="9"/>
  <c r="B72" i="9"/>
  <c r="B74" i="17" l="1"/>
  <c r="A73" i="17"/>
  <c r="B77" i="16"/>
  <c r="A76" i="16"/>
  <c r="B74" i="15"/>
  <c r="A73" i="15"/>
  <c r="B74" i="14"/>
  <c r="A73" i="14"/>
  <c r="B141" i="13"/>
  <c r="A140" i="13"/>
  <c r="B73" i="13"/>
  <c r="A72" i="13"/>
  <c r="A73" i="12"/>
  <c r="B74" i="12"/>
  <c r="B75" i="11"/>
  <c r="A74" i="11"/>
  <c r="B75" i="10"/>
  <c r="A74" i="10"/>
  <c r="A72" i="9"/>
  <c r="B73" i="9"/>
  <c r="B75" i="17" l="1"/>
  <c r="A74" i="17"/>
  <c r="A77" i="16"/>
  <c r="B78" i="16"/>
  <c r="A74" i="15"/>
  <c r="B75" i="15"/>
  <c r="B75" i="14"/>
  <c r="A74" i="14"/>
  <c r="B74" i="13"/>
  <c r="A73" i="13"/>
  <c r="A141" i="13"/>
  <c r="B142" i="13"/>
  <c r="B75" i="12"/>
  <c r="A74" i="12"/>
  <c r="B76" i="11"/>
  <c r="A75" i="11"/>
  <c r="B76" i="10"/>
  <c r="A75" i="10"/>
  <c r="A73" i="9"/>
  <c r="B74" i="9"/>
  <c r="A75" i="17" l="1"/>
  <c r="B76" i="17"/>
  <c r="B79" i="16"/>
  <c r="B80" i="16" s="1"/>
  <c r="A78" i="16"/>
  <c r="A75" i="15"/>
  <c r="B76" i="15"/>
  <c r="B76" i="14"/>
  <c r="A75" i="14"/>
  <c r="B143" i="13"/>
  <c r="A142" i="13"/>
  <c r="B75" i="13"/>
  <c r="A74" i="13"/>
  <c r="A75" i="12"/>
  <c r="B76" i="12"/>
  <c r="B77" i="11"/>
  <c r="A76" i="11"/>
  <c r="B77" i="10"/>
  <c r="A76" i="10"/>
  <c r="A74" i="9"/>
  <c r="B75" i="9"/>
  <c r="B85" i="16" l="1"/>
  <c r="A80" i="16"/>
  <c r="B77" i="17"/>
  <c r="A76" i="17"/>
  <c r="A79" i="16"/>
  <c r="A76" i="15"/>
  <c r="B77" i="15"/>
  <c r="A76" i="14"/>
  <c r="B77" i="14"/>
  <c r="B76" i="13"/>
  <c r="A75" i="13"/>
  <c r="A143" i="13"/>
  <c r="B144" i="13"/>
  <c r="B77" i="12"/>
  <c r="A76" i="12"/>
  <c r="B78" i="11"/>
  <c r="A77" i="11"/>
  <c r="A77" i="10"/>
  <c r="B78" i="10"/>
  <c r="A75" i="9"/>
  <c r="B76" i="9"/>
  <c r="A77" i="17" l="1"/>
  <c r="B78" i="17"/>
  <c r="A85" i="16"/>
  <c r="B86" i="16"/>
  <c r="B78" i="15"/>
  <c r="A77" i="15"/>
  <c r="B78" i="14"/>
  <c r="A77" i="14"/>
  <c r="B145" i="13"/>
  <c r="A144" i="13"/>
  <c r="B77" i="13"/>
  <c r="A76" i="13"/>
  <c r="A77" i="12"/>
  <c r="B78" i="12"/>
  <c r="B79" i="11"/>
  <c r="A78" i="11"/>
  <c r="B79" i="10"/>
  <c r="A78" i="10"/>
  <c r="A76" i="9"/>
  <c r="B77" i="9"/>
  <c r="B79" i="17" l="1"/>
  <c r="B85" i="17" s="1"/>
  <c r="A78" i="17"/>
  <c r="B87" i="16"/>
  <c r="A86" i="16"/>
  <c r="A78" i="15"/>
  <c r="B79" i="15"/>
  <c r="A78" i="14"/>
  <c r="B79" i="14"/>
  <c r="B78" i="13"/>
  <c r="A77" i="13"/>
  <c r="A145" i="13"/>
  <c r="B146" i="13"/>
  <c r="B79" i="12"/>
  <c r="B80" i="12" s="1"/>
  <c r="A80" i="12" s="1"/>
  <c r="A78" i="12"/>
  <c r="B85" i="11"/>
  <c r="A79" i="11"/>
  <c r="B85" i="10"/>
  <c r="A79" i="10"/>
  <c r="A77" i="9"/>
  <c r="B78" i="9"/>
  <c r="A79" i="14" l="1"/>
  <c r="B85" i="14"/>
  <c r="A79" i="17"/>
  <c r="B88" i="16"/>
  <c r="A87" i="16"/>
  <c r="B85" i="15"/>
  <c r="A79" i="15"/>
  <c r="B147" i="13"/>
  <c r="A146" i="13"/>
  <c r="B79" i="13"/>
  <c r="A78" i="13"/>
  <c r="A79" i="12"/>
  <c r="B86" i="11"/>
  <c r="A85" i="11"/>
  <c r="A85" i="10"/>
  <c r="B86" i="10"/>
  <c r="A78" i="9"/>
  <c r="B79" i="9"/>
  <c r="A85" i="14" l="1"/>
  <c r="B86" i="14"/>
  <c r="A80" i="17"/>
  <c r="A88" i="16"/>
  <c r="B89" i="16"/>
  <c r="B86" i="15"/>
  <c r="A85" i="15"/>
  <c r="A80" i="13"/>
  <c r="A79" i="13"/>
  <c r="A147" i="13"/>
  <c r="B148" i="13"/>
  <c r="A85" i="12"/>
  <c r="B86" i="12"/>
  <c r="B87" i="11"/>
  <c r="A86" i="11"/>
  <c r="B87" i="10"/>
  <c r="A86" i="10"/>
  <c r="A79" i="9"/>
  <c r="B80" i="9"/>
  <c r="B87" i="14" l="1"/>
  <c r="A86" i="14"/>
  <c r="A85" i="17"/>
  <c r="B86" i="17"/>
  <c r="B90" i="16"/>
  <c r="A89" i="16"/>
  <c r="B87" i="15"/>
  <c r="A86" i="15"/>
  <c r="B149" i="13"/>
  <c r="A148" i="13"/>
  <c r="A86" i="12"/>
  <c r="B87" i="12"/>
  <c r="B88" i="11"/>
  <c r="A87" i="11"/>
  <c r="A87" i="10"/>
  <c r="B88" i="10"/>
  <c r="A80" i="9"/>
  <c r="B85" i="9"/>
  <c r="A87" i="14" l="1"/>
  <c r="B88" i="14"/>
  <c r="B87" i="17"/>
  <c r="A86" i="17"/>
  <c r="A90" i="16"/>
  <c r="B91" i="16"/>
  <c r="A87" i="15"/>
  <c r="B88" i="15"/>
  <c r="B154" i="13"/>
  <c r="A149" i="13"/>
  <c r="B88" i="12"/>
  <c r="A87" i="12"/>
  <c r="A88" i="11"/>
  <c r="B89" i="11"/>
  <c r="B89" i="10"/>
  <c r="A88" i="10"/>
  <c r="A85" i="9"/>
  <c r="B86" i="9"/>
  <c r="A88" i="14" l="1"/>
  <c r="B89" i="14"/>
  <c r="B88" i="17"/>
  <c r="A87" i="17"/>
  <c r="A91" i="16"/>
  <c r="B92" i="16"/>
  <c r="A88" i="15"/>
  <c r="B89" i="15"/>
  <c r="B155" i="13"/>
  <c r="A154" i="13"/>
  <c r="A88" i="12"/>
  <c r="B89" i="12"/>
  <c r="A89" i="11"/>
  <c r="B90" i="11"/>
  <c r="A89" i="10"/>
  <c r="B90" i="10"/>
  <c r="A86" i="9"/>
  <c r="B87" i="9"/>
  <c r="A89" i="14" l="1"/>
  <c r="B90" i="14"/>
  <c r="A88" i="17"/>
  <c r="B89" i="17"/>
  <c r="B93" i="16"/>
  <c r="A92" i="16"/>
  <c r="A89" i="15"/>
  <c r="B90" i="15"/>
  <c r="A155" i="13"/>
  <c r="B156" i="13"/>
  <c r="B90" i="12"/>
  <c r="A89" i="12"/>
  <c r="A90" i="11"/>
  <c r="B91" i="11"/>
  <c r="B91" i="10"/>
  <c r="A90" i="10"/>
  <c r="B88" i="9"/>
  <c r="A87" i="9"/>
  <c r="A90" i="14" l="1"/>
  <c r="B91" i="14"/>
  <c r="B90" i="17"/>
  <c r="A89" i="17"/>
  <c r="A93" i="16"/>
  <c r="B94" i="16"/>
  <c r="A90" i="15"/>
  <c r="B91" i="15"/>
  <c r="B157" i="13"/>
  <c r="A156" i="13"/>
  <c r="B91" i="12"/>
  <c r="A90" i="12"/>
  <c r="A91" i="11"/>
  <c r="B92" i="11"/>
  <c r="A91" i="10"/>
  <c r="B92" i="10"/>
  <c r="A88" i="9"/>
  <c r="B89" i="9"/>
  <c r="B92" i="14" l="1"/>
  <c r="A91" i="14"/>
  <c r="A90" i="17"/>
  <c r="B91" i="17"/>
  <c r="B95" i="16"/>
  <c r="A94" i="16"/>
  <c r="B92" i="15"/>
  <c r="A91" i="15"/>
  <c r="A157" i="13"/>
  <c r="B158" i="13"/>
  <c r="A91" i="12"/>
  <c r="B92" i="12"/>
  <c r="B93" i="11"/>
  <c r="A92" i="11"/>
  <c r="B93" i="10"/>
  <c r="A92" i="10"/>
  <c r="B90" i="9"/>
  <c r="A89" i="9"/>
  <c r="B93" i="14" l="1"/>
  <c r="A92" i="14"/>
  <c r="A91" i="17"/>
  <c r="B92" i="17"/>
  <c r="B96" i="16"/>
  <c r="A95" i="16"/>
  <c r="B93" i="15"/>
  <c r="A92" i="15"/>
  <c r="B159" i="13"/>
  <c r="A158" i="13"/>
  <c r="B93" i="12"/>
  <c r="A92" i="12"/>
  <c r="B94" i="11"/>
  <c r="A93" i="11"/>
  <c r="A93" i="10"/>
  <c r="B94" i="10"/>
  <c r="A90" i="9"/>
  <c r="B91" i="9"/>
  <c r="A93" i="14" l="1"/>
  <c r="B94" i="14"/>
  <c r="B93" i="17"/>
  <c r="A92" i="17"/>
  <c r="A96" i="16"/>
  <c r="B97" i="16"/>
  <c r="B94" i="15"/>
  <c r="A93" i="15"/>
  <c r="A159" i="13"/>
  <c r="B160" i="13"/>
  <c r="A93" i="12"/>
  <c r="B94" i="12"/>
  <c r="B95" i="11"/>
  <c r="A94" i="11"/>
  <c r="B95" i="10"/>
  <c r="A94" i="10"/>
  <c r="B92" i="9"/>
  <c r="A91" i="9"/>
  <c r="B95" i="14" l="1"/>
  <c r="A94" i="14"/>
  <c r="A93" i="17"/>
  <c r="B94" i="17"/>
  <c r="B98" i="16"/>
  <c r="A97" i="16"/>
  <c r="B95" i="15"/>
  <c r="A94" i="15"/>
  <c r="B161" i="13"/>
  <c r="A160" i="13"/>
  <c r="A94" i="12"/>
  <c r="B95" i="12"/>
  <c r="A95" i="11"/>
  <c r="B96" i="11"/>
  <c r="A95" i="10"/>
  <c r="B96" i="10"/>
  <c r="A92" i="9"/>
  <c r="B93" i="9"/>
  <c r="A95" i="14" l="1"/>
  <c r="B96" i="14"/>
  <c r="B95" i="17"/>
  <c r="A94" i="17"/>
  <c r="A98" i="16"/>
  <c r="B99" i="16"/>
  <c r="A95" i="15"/>
  <c r="B96" i="15"/>
  <c r="A161" i="13"/>
  <c r="B162" i="13"/>
  <c r="B96" i="12"/>
  <c r="A95" i="12"/>
  <c r="A96" i="11"/>
  <c r="B97" i="11"/>
  <c r="B97" i="10"/>
  <c r="A96" i="10"/>
  <c r="A93" i="9"/>
  <c r="B94" i="9"/>
  <c r="A96" i="14" l="1"/>
  <c r="B97" i="14"/>
  <c r="B96" i="17"/>
  <c r="A95" i="17"/>
  <c r="A99" i="16"/>
  <c r="B100" i="16"/>
  <c r="A96" i="15"/>
  <c r="B97" i="15"/>
  <c r="B163" i="13"/>
  <c r="A162" i="13"/>
  <c r="A96" i="12"/>
  <c r="B97" i="12"/>
  <c r="B98" i="11"/>
  <c r="A97" i="11"/>
  <c r="A97" i="10"/>
  <c r="B98" i="10"/>
  <c r="A94" i="9"/>
  <c r="B95" i="9"/>
  <c r="B98" i="14" l="1"/>
  <c r="A97" i="14"/>
  <c r="A96" i="17"/>
  <c r="B97" i="17"/>
  <c r="B101" i="16"/>
  <c r="A100" i="16"/>
  <c r="A97" i="15"/>
  <c r="B98" i="15"/>
  <c r="A163" i="13"/>
  <c r="B164" i="13"/>
  <c r="B98" i="12"/>
  <c r="A97" i="12"/>
  <c r="A98" i="11"/>
  <c r="B99" i="11"/>
  <c r="B99" i="10"/>
  <c r="A98" i="10"/>
  <c r="B96" i="9"/>
  <c r="A95" i="9"/>
  <c r="A98" i="14" l="1"/>
  <c r="B99" i="14"/>
  <c r="B98" i="17"/>
  <c r="A97" i="17"/>
  <c r="A101" i="16"/>
  <c r="B102" i="16"/>
  <c r="A98" i="15"/>
  <c r="B99" i="15"/>
  <c r="B165" i="13"/>
  <c r="A164" i="13"/>
  <c r="B99" i="12"/>
  <c r="A98" i="12"/>
  <c r="B100" i="11"/>
  <c r="A99" i="11"/>
  <c r="A99" i="10"/>
  <c r="B100" i="10"/>
  <c r="A96" i="9"/>
  <c r="B97" i="9"/>
  <c r="B100" i="14" l="1"/>
  <c r="A99" i="14"/>
  <c r="A98" i="17"/>
  <c r="B99" i="17"/>
  <c r="B103" i="16"/>
  <c r="A102" i="16"/>
  <c r="B100" i="15"/>
  <c r="A99" i="15"/>
  <c r="A165" i="13"/>
  <c r="B166" i="13"/>
  <c r="A99" i="12"/>
  <c r="B100" i="12"/>
  <c r="B101" i="11"/>
  <c r="A100" i="11"/>
  <c r="B101" i="10"/>
  <c r="A100" i="10"/>
  <c r="B98" i="9"/>
  <c r="A97" i="9"/>
  <c r="B101" i="14" l="1"/>
  <c r="A100" i="14"/>
  <c r="A99" i="17"/>
  <c r="B100" i="17"/>
  <c r="B104" i="16"/>
  <c r="A103" i="16"/>
  <c r="B101" i="15"/>
  <c r="A100" i="15"/>
  <c r="B167" i="13"/>
  <c r="A166" i="13"/>
  <c r="B101" i="12"/>
  <c r="A100" i="12"/>
  <c r="A101" i="11"/>
  <c r="B102" i="11"/>
  <c r="A101" i="10"/>
  <c r="B102" i="10"/>
  <c r="A98" i="9"/>
  <c r="B99" i="9"/>
  <c r="A101" i="14" l="1"/>
  <c r="B102" i="14"/>
  <c r="B101" i="17"/>
  <c r="A100" i="17"/>
  <c r="A104" i="16"/>
  <c r="B105" i="16"/>
  <c r="B102" i="15"/>
  <c r="A101" i="15"/>
  <c r="A167" i="13"/>
  <c r="B168" i="13"/>
  <c r="A101" i="12"/>
  <c r="B102" i="12"/>
  <c r="B103" i="11"/>
  <c r="A102" i="11"/>
  <c r="B103" i="10"/>
  <c r="A102" i="10"/>
  <c r="B100" i="9"/>
  <c r="A99" i="9"/>
  <c r="B103" i="14" l="1"/>
  <c r="A102" i="14"/>
  <c r="A101" i="17"/>
  <c r="B102" i="17"/>
  <c r="B106" i="16"/>
  <c r="A105" i="16"/>
  <c r="B103" i="15"/>
  <c r="A102" i="15"/>
  <c r="B169" i="13"/>
  <c r="A168" i="13"/>
  <c r="A102" i="12"/>
  <c r="B103" i="12"/>
  <c r="A103" i="11"/>
  <c r="B104" i="11"/>
  <c r="A103" i="10"/>
  <c r="B104" i="10"/>
  <c r="A100" i="9"/>
  <c r="B101" i="9"/>
  <c r="A103" i="14" l="1"/>
  <c r="B104" i="14"/>
  <c r="B103" i="17"/>
  <c r="A102" i="17"/>
  <c r="A106" i="16"/>
  <c r="B107" i="16"/>
  <c r="A103" i="15"/>
  <c r="B104" i="15"/>
  <c r="A169" i="13"/>
  <c r="B170" i="13"/>
  <c r="B104" i="12"/>
  <c r="A103" i="12"/>
  <c r="A104" i="11"/>
  <c r="B105" i="11"/>
  <c r="B105" i="10"/>
  <c r="A104" i="10"/>
  <c r="B102" i="9"/>
  <c r="A101" i="9"/>
  <c r="A104" i="14" l="1"/>
  <c r="B105" i="14"/>
  <c r="B104" i="17"/>
  <c r="A103" i="17"/>
  <c r="A107" i="16"/>
  <c r="B108" i="16"/>
  <c r="A104" i="15"/>
  <c r="B105" i="15"/>
  <c r="B171" i="13"/>
  <c r="A170" i="13"/>
  <c r="A104" i="12"/>
  <c r="B105" i="12"/>
  <c r="B106" i="11"/>
  <c r="A105" i="11"/>
  <c r="A105" i="10"/>
  <c r="B106" i="10"/>
  <c r="A102" i="9"/>
  <c r="B103" i="9"/>
  <c r="B106" i="14" l="1"/>
  <c r="A105" i="14"/>
  <c r="A104" i="17"/>
  <c r="B105" i="17"/>
  <c r="B109" i="16"/>
  <c r="A108" i="16"/>
  <c r="A105" i="15"/>
  <c r="B106" i="15"/>
  <c r="A171" i="13"/>
  <c r="B172" i="13"/>
  <c r="B106" i="12"/>
  <c r="A105" i="12"/>
  <c r="A106" i="11"/>
  <c r="B107" i="11"/>
  <c r="B107" i="10"/>
  <c r="A106" i="10"/>
  <c r="B104" i="9"/>
  <c r="A103" i="9"/>
  <c r="A106" i="14" l="1"/>
  <c r="B107" i="14"/>
  <c r="B106" i="17"/>
  <c r="A105" i="17"/>
  <c r="A109" i="16"/>
  <c r="B110" i="16"/>
  <c r="A106" i="15"/>
  <c r="B107" i="15"/>
  <c r="B173" i="13"/>
  <c r="A172" i="13"/>
  <c r="B107" i="12"/>
  <c r="A106" i="12"/>
  <c r="B108" i="11"/>
  <c r="A107" i="11"/>
  <c r="A107" i="10"/>
  <c r="B108" i="10"/>
  <c r="A104" i="9"/>
  <c r="B105" i="9"/>
  <c r="B108" i="14" l="1"/>
  <c r="A107" i="14"/>
  <c r="A106" i="17"/>
  <c r="B107" i="17"/>
  <c r="B111" i="16"/>
  <c r="A110" i="16"/>
  <c r="B108" i="15"/>
  <c r="A107" i="15"/>
  <c r="A173" i="13"/>
  <c r="B174" i="13"/>
  <c r="A107" i="12"/>
  <c r="B108" i="12"/>
  <c r="B109" i="11"/>
  <c r="A108" i="11"/>
  <c r="B109" i="10"/>
  <c r="A108" i="10"/>
  <c r="B106" i="9"/>
  <c r="A105" i="9"/>
  <c r="A108" i="14" l="1"/>
  <c r="B109" i="14"/>
  <c r="A107" i="17"/>
  <c r="B108" i="17"/>
  <c r="B112" i="16"/>
  <c r="A111" i="16"/>
  <c r="B109" i="15"/>
  <c r="A108" i="15"/>
  <c r="B175" i="13"/>
  <c r="A174" i="13"/>
  <c r="B109" i="12"/>
  <c r="A108" i="12"/>
  <c r="A109" i="11"/>
  <c r="B110" i="11"/>
  <c r="A109" i="10"/>
  <c r="B110" i="10"/>
  <c r="A106" i="9"/>
  <c r="B107" i="9"/>
  <c r="A109" i="14" l="1"/>
  <c r="B110" i="14"/>
  <c r="B109" i="17"/>
  <c r="A108" i="17"/>
  <c r="A112" i="16"/>
  <c r="B113" i="16"/>
  <c r="B110" i="15"/>
  <c r="A109" i="15"/>
  <c r="A175" i="13"/>
  <c r="B176" i="13"/>
  <c r="A109" i="12"/>
  <c r="B110" i="12"/>
  <c r="B111" i="11"/>
  <c r="A110" i="11"/>
  <c r="B111" i="10"/>
  <c r="A110" i="10"/>
  <c r="B108" i="9"/>
  <c r="A107" i="9"/>
  <c r="A110" i="14" l="1"/>
  <c r="B111" i="14"/>
  <c r="A109" i="17"/>
  <c r="B110" i="17"/>
  <c r="B114" i="16"/>
  <c r="A113" i="16"/>
  <c r="B111" i="15"/>
  <c r="A110" i="15"/>
  <c r="B177" i="13"/>
  <c r="A176" i="13"/>
  <c r="A110" i="12"/>
  <c r="B111" i="12"/>
  <c r="A111" i="11"/>
  <c r="B112" i="11"/>
  <c r="A111" i="10"/>
  <c r="B112" i="10"/>
  <c r="A108" i="9"/>
  <c r="B109" i="9"/>
  <c r="A111" i="14" l="1"/>
  <c r="B112" i="14"/>
  <c r="B111" i="17"/>
  <c r="A110" i="17"/>
  <c r="A114" i="16"/>
  <c r="B115" i="16"/>
  <c r="A111" i="15"/>
  <c r="B112" i="15"/>
  <c r="A177" i="13"/>
  <c r="B178" i="13"/>
  <c r="B112" i="12"/>
  <c r="A111" i="12"/>
  <c r="A112" i="11"/>
  <c r="B113" i="11"/>
  <c r="B113" i="10"/>
  <c r="A112" i="10"/>
  <c r="B110" i="9"/>
  <c r="A109" i="9"/>
  <c r="A112" i="14" l="1"/>
  <c r="B113" i="14"/>
  <c r="B112" i="17"/>
  <c r="A111" i="17"/>
  <c r="A115" i="16"/>
  <c r="B120" i="16"/>
  <c r="B113" i="15"/>
  <c r="A112" i="15"/>
  <c r="B179" i="13"/>
  <c r="A178" i="13"/>
  <c r="A112" i="12"/>
  <c r="B113" i="12"/>
  <c r="B114" i="11"/>
  <c r="A113" i="11"/>
  <c r="A113" i="10"/>
  <c r="B114" i="10"/>
  <c r="A110" i="9"/>
  <c r="B111" i="9"/>
  <c r="B114" i="14" l="1"/>
  <c r="A113" i="14"/>
  <c r="A112" i="17"/>
  <c r="B113" i="17"/>
  <c r="A120" i="16"/>
  <c r="B121" i="16"/>
  <c r="B114" i="15"/>
  <c r="A113" i="15"/>
  <c r="A179" i="13"/>
  <c r="B180" i="13"/>
  <c r="B114" i="12"/>
  <c r="A113" i="12"/>
  <c r="A114" i="11"/>
  <c r="B115" i="11"/>
  <c r="B115" i="10"/>
  <c r="A114" i="10"/>
  <c r="B112" i="9"/>
  <c r="A111" i="9"/>
  <c r="A114" i="14" l="1"/>
  <c r="B115" i="14"/>
  <c r="B114" i="17"/>
  <c r="A113" i="17"/>
  <c r="A121" i="16"/>
  <c r="B122" i="16"/>
  <c r="A114" i="15"/>
  <c r="B115" i="15"/>
  <c r="B181" i="13"/>
  <c r="A180" i="13"/>
  <c r="B115" i="12"/>
  <c r="A114" i="12"/>
  <c r="B120" i="11"/>
  <c r="A115" i="11"/>
  <c r="A115" i="10"/>
  <c r="B120" i="10"/>
  <c r="A112" i="9"/>
  <c r="B113" i="9"/>
  <c r="B120" i="14" l="1"/>
  <c r="A115" i="14"/>
  <c r="A114" i="17"/>
  <c r="B115" i="17"/>
  <c r="A122" i="16"/>
  <c r="B123" i="16"/>
  <c r="B120" i="15"/>
  <c r="A115" i="15"/>
  <c r="A181" i="13"/>
  <c r="B182" i="13"/>
  <c r="A115" i="12"/>
  <c r="B120" i="12"/>
  <c r="A120" i="11"/>
  <c r="B121" i="11"/>
  <c r="A120" i="10"/>
  <c r="B121" i="10"/>
  <c r="B114" i="9"/>
  <c r="A113" i="9"/>
  <c r="A120" i="14" l="1"/>
  <c r="B121" i="14"/>
  <c r="A115" i="17"/>
  <c r="B120" i="17"/>
  <c r="A123" i="16"/>
  <c r="B124" i="16"/>
  <c r="A120" i="15"/>
  <c r="B121" i="15"/>
  <c r="B183" i="13"/>
  <c r="A182" i="13"/>
  <c r="B121" i="12"/>
  <c r="A120" i="12"/>
  <c r="B122" i="11"/>
  <c r="A121" i="11"/>
  <c r="A121" i="10"/>
  <c r="B122" i="10"/>
  <c r="A114" i="9"/>
  <c r="B115" i="9"/>
  <c r="B122" i="14" l="1"/>
  <c r="A121" i="14"/>
  <c r="A120" i="17"/>
  <c r="B121" i="17"/>
  <c r="A124" i="16"/>
  <c r="B125" i="16"/>
  <c r="B122" i="15"/>
  <c r="A121" i="15"/>
  <c r="A183" i="13"/>
  <c r="B184" i="13"/>
  <c r="A121" i="12"/>
  <c r="B122" i="12"/>
  <c r="A122" i="11"/>
  <c r="B123" i="11"/>
  <c r="B123" i="10"/>
  <c r="A122" i="10"/>
  <c r="B120" i="9"/>
  <c r="A115" i="9"/>
  <c r="B123" i="14" l="1"/>
  <c r="A122" i="14"/>
  <c r="A121" i="17"/>
  <c r="B122" i="17"/>
  <c r="A125" i="16"/>
  <c r="B126" i="16"/>
  <c r="A122" i="15"/>
  <c r="B123" i="15"/>
  <c r="B189" i="13"/>
  <c r="A184" i="13"/>
  <c r="B123" i="12"/>
  <c r="A122" i="12"/>
  <c r="B124" i="11"/>
  <c r="A123" i="11"/>
  <c r="B124" i="10"/>
  <c r="A123" i="10"/>
  <c r="A120" i="9"/>
  <c r="B121" i="9"/>
  <c r="A123" i="14" l="1"/>
  <c r="B124" i="14"/>
  <c r="A122" i="17"/>
  <c r="B123" i="17"/>
  <c r="A126" i="16"/>
  <c r="B127" i="16"/>
  <c r="B124" i="15"/>
  <c r="A123" i="15"/>
  <c r="A189" i="13"/>
  <c r="B190" i="13"/>
  <c r="A123" i="12"/>
  <c r="B124" i="12"/>
  <c r="A124" i="11"/>
  <c r="B125" i="11"/>
  <c r="B125" i="10"/>
  <c r="A124" i="10"/>
  <c r="B122" i="9"/>
  <c r="A121" i="9"/>
  <c r="B125" i="14" l="1"/>
  <c r="A124" i="14"/>
  <c r="A123" i="17"/>
  <c r="B124" i="17"/>
  <c r="A127" i="16"/>
  <c r="B128" i="16"/>
  <c r="A124" i="15"/>
  <c r="B125" i="15"/>
  <c r="B191" i="13"/>
  <c r="A190" i="13"/>
  <c r="B125" i="12"/>
  <c r="A124" i="12"/>
  <c r="B126" i="11"/>
  <c r="A125" i="11"/>
  <c r="B126" i="10"/>
  <c r="A125" i="10"/>
  <c r="A122" i="9"/>
  <c r="B123" i="9"/>
  <c r="A125" i="14" l="1"/>
  <c r="B126" i="14"/>
  <c r="A124" i="17"/>
  <c r="B125" i="17"/>
  <c r="A128" i="16"/>
  <c r="B129" i="16"/>
  <c r="B126" i="15"/>
  <c r="A125" i="15"/>
  <c r="A191" i="13"/>
  <c r="B192" i="13"/>
  <c r="A125" i="12"/>
  <c r="B126" i="12"/>
  <c r="A126" i="11"/>
  <c r="B127" i="11"/>
  <c r="B127" i="10"/>
  <c r="A126" i="10"/>
  <c r="B124" i="9"/>
  <c r="A123" i="9"/>
  <c r="B127" i="14" l="1"/>
  <c r="A126" i="14"/>
  <c r="B126" i="17"/>
  <c r="A125" i="17"/>
  <c r="A129" i="16"/>
  <c r="B130" i="16"/>
  <c r="A126" i="15"/>
  <c r="B127" i="15"/>
  <c r="B193" i="13"/>
  <c r="A192" i="13"/>
  <c r="B127" i="12"/>
  <c r="A126" i="12"/>
  <c r="B128" i="11"/>
  <c r="A127" i="11"/>
  <c r="B128" i="10"/>
  <c r="A127" i="10"/>
  <c r="A124" i="9"/>
  <c r="B125" i="9"/>
  <c r="A127" i="14" l="1"/>
  <c r="B128" i="14"/>
  <c r="B127" i="17"/>
  <c r="A126" i="17"/>
  <c r="A130" i="16"/>
  <c r="B131" i="16"/>
  <c r="B128" i="15"/>
  <c r="A127" i="15"/>
  <c r="A193" i="13"/>
  <c r="B194" i="13"/>
  <c r="A127" i="12"/>
  <c r="B128" i="12"/>
  <c r="B129" i="11"/>
  <c r="A128" i="11"/>
  <c r="A128" i="10"/>
  <c r="B129" i="10"/>
  <c r="B126" i="9"/>
  <c r="A125" i="9"/>
  <c r="B129" i="14" l="1"/>
  <c r="A128" i="14"/>
  <c r="B128" i="17"/>
  <c r="A127" i="17"/>
  <c r="A131" i="16"/>
  <c r="B132" i="16"/>
  <c r="A128" i="15"/>
  <c r="B129" i="15"/>
  <c r="B195" i="13"/>
  <c r="A194" i="13"/>
  <c r="B129" i="12"/>
  <c r="A128" i="12"/>
  <c r="B130" i="11"/>
  <c r="A129" i="11"/>
  <c r="B130" i="10"/>
  <c r="A129" i="10"/>
  <c r="A126" i="9"/>
  <c r="B127" i="9"/>
  <c r="A129" i="14" l="1"/>
  <c r="B130" i="14"/>
  <c r="B129" i="17"/>
  <c r="A128" i="17"/>
  <c r="A132" i="16"/>
  <c r="B133" i="16"/>
  <c r="B130" i="15"/>
  <c r="A129" i="15"/>
  <c r="A195" i="13"/>
  <c r="B196" i="13"/>
  <c r="A129" i="12"/>
  <c r="B130" i="12"/>
  <c r="B131" i="11"/>
  <c r="A130" i="11"/>
  <c r="A130" i="10"/>
  <c r="B131" i="10"/>
  <c r="B128" i="9"/>
  <c r="A127" i="9"/>
  <c r="A130" i="14" l="1"/>
  <c r="B131" i="14"/>
  <c r="B130" i="17"/>
  <c r="A129" i="17"/>
  <c r="A133" i="16"/>
  <c r="B134" i="16"/>
  <c r="A130" i="15"/>
  <c r="B131" i="15"/>
  <c r="B197" i="13"/>
  <c r="A196" i="13"/>
  <c r="B131" i="12"/>
  <c r="A130" i="12"/>
  <c r="B132" i="11"/>
  <c r="A131" i="11"/>
  <c r="B132" i="10"/>
  <c r="A131" i="10"/>
  <c r="A128" i="9"/>
  <c r="B129" i="9"/>
  <c r="B132" i="14" l="1"/>
  <c r="A131" i="14"/>
  <c r="A130" i="17"/>
  <c r="B131" i="17"/>
  <c r="A134" i="16"/>
  <c r="B135" i="16"/>
  <c r="B132" i="15"/>
  <c r="A131" i="15"/>
  <c r="A197" i="13"/>
  <c r="B198" i="13"/>
  <c r="A131" i="12"/>
  <c r="B132" i="12"/>
  <c r="B133" i="11"/>
  <c r="A132" i="11"/>
  <c r="A132" i="10"/>
  <c r="B133" i="10"/>
  <c r="B130" i="9"/>
  <c r="A129" i="9"/>
  <c r="A132" i="14" l="1"/>
  <c r="B133" i="14"/>
  <c r="B132" i="17"/>
  <c r="A131" i="17"/>
  <c r="B136" i="16"/>
  <c r="A135" i="16"/>
  <c r="A132" i="15"/>
  <c r="B133" i="15"/>
  <c r="B199" i="13"/>
  <c r="A198" i="13"/>
  <c r="B133" i="12"/>
  <c r="A132" i="12"/>
  <c r="B134" i="11"/>
  <c r="A133" i="11"/>
  <c r="B134" i="10"/>
  <c r="A133" i="10"/>
  <c r="A130" i="9"/>
  <c r="B131" i="9"/>
  <c r="B134" i="14" l="1"/>
  <c r="A133" i="14"/>
  <c r="A132" i="17"/>
  <c r="B133" i="17"/>
  <c r="A136" i="16"/>
  <c r="B137" i="16"/>
  <c r="B134" i="15"/>
  <c r="A133" i="15"/>
  <c r="A199" i="13"/>
  <c r="B200" i="13"/>
  <c r="A133" i="12"/>
  <c r="B134" i="12"/>
  <c r="A134" i="11"/>
  <c r="B135" i="11"/>
  <c r="A134" i="10"/>
  <c r="B135" i="10"/>
  <c r="B132" i="9"/>
  <c r="A131" i="9"/>
  <c r="A134" i="14" l="1"/>
  <c r="B135" i="14"/>
  <c r="B134" i="17"/>
  <c r="A133" i="17"/>
  <c r="B138" i="16"/>
  <c r="A137" i="16"/>
  <c r="A134" i="15"/>
  <c r="B135" i="15"/>
  <c r="B201" i="13"/>
  <c r="A200" i="13"/>
  <c r="B135" i="12"/>
  <c r="A134" i="12"/>
  <c r="B136" i="11"/>
  <c r="A135" i="11"/>
  <c r="B136" i="10"/>
  <c r="A135" i="10"/>
  <c r="A132" i="9"/>
  <c r="B133" i="9"/>
  <c r="B136" i="14" l="1"/>
  <c r="A135" i="14"/>
  <c r="B135" i="17"/>
  <c r="A134" i="17"/>
  <c r="A138" i="16"/>
  <c r="B139" i="16"/>
  <c r="B136" i="15"/>
  <c r="A135" i="15"/>
  <c r="A201" i="13"/>
  <c r="B202" i="13"/>
  <c r="A135" i="12"/>
  <c r="B136" i="12"/>
  <c r="A136" i="11"/>
  <c r="B137" i="11"/>
  <c r="A136" i="10"/>
  <c r="B137" i="10"/>
  <c r="B134" i="9"/>
  <c r="A133" i="9"/>
  <c r="B137" i="14" l="1"/>
  <c r="A136" i="14"/>
  <c r="B136" i="17"/>
  <c r="A135" i="17"/>
  <c r="B140" i="16"/>
  <c r="A139" i="16"/>
  <c r="A136" i="15"/>
  <c r="B137" i="15"/>
  <c r="B203" i="13"/>
  <c r="A202" i="13"/>
  <c r="A136" i="12"/>
  <c r="B137" i="12"/>
  <c r="B138" i="11"/>
  <c r="A137" i="11"/>
  <c r="B138" i="10"/>
  <c r="A137" i="10"/>
  <c r="A134" i="9"/>
  <c r="B135" i="9"/>
  <c r="B138" i="14" l="1"/>
  <c r="A137" i="14"/>
  <c r="B137" i="17"/>
  <c r="A136" i="17"/>
  <c r="A140" i="16"/>
  <c r="B141" i="16"/>
  <c r="B138" i="15"/>
  <c r="A137" i="15"/>
  <c r="A203" i="13"/>
  <c r="B204" i="13"/>
  <c r="B138" i="12"/>
  <c r="A137" i="12"/>
  <c r="A138" i="11"/>
  <c r="B139" i="11"/>
  <c r="A138" i="10"/>
  <c r="B139" i="10"/>
  <c r="B136" i="9"/>
  <c r="A135" i="9"/>
  <c r="B139" i="14" l="1"/>
  <c r="A138" i="14"/>
  <c r="B138" i="17"/>
  <c r="A137" i="17"/>
  <c r="B142" i="16"/>
  <c r="A141" i="16"/>
  <c r="A138" i="15"/>
  <c r="B139" i="15"/>
  <c r="B205" i="13"/>
  <c r="A204" i="13"/>
  <c r="A138" i="12"/>
  <c r="B139" i="12"/>
  <c r="B140" i="11"/>
  <c r="A139" i="11"/>
  <c r="A139" i="10"/>
  <c r="B140" i="10"/>
  <c r="A136" i="9"/>
  <c r="B137" i="9"/>
  <c r="B140" i="14" l="1"/>
  <c r="A139" i="14"/>
  <c r="A138" i="17"/>
  <c r="B139" i="17"/>
  <c r="A142" i="16"/>
  <c r="B143" i="16"/>
  <c r="B140" i="15"/>
  <c r="A139" i="15"/>
  <c r="A205" i="13"/>
  <c r="B206" i="13"/>
  <c r="B140" i="12"/>
  <c r="A139" i="12"/>
  <c r="A140" i="11"/>
  <c r="B141" i="11"/>
  <c r="A140" i="10"/>
  <c r="B141" i="10"/>
  <c r="B138" i="9"/>
  <c r="A137" i="9"/>
  <c r="B141" i="14" l="1"/>
  <c r="A140" i="14"/>
  <c r="B140" i="17"/>
  <c r="A139" i="17"/>
  <c r="B144" i="16"/>
  <c r="A143" i="16"/>
  <c r="A140" i="15"/>
  <c r="B141" i="15"/>
  <c r="B207" i="13"/>
  <c r="A206" i="13"/>
  <c r="B141" i="12"/>
  <c r="A140" i="12"/>
  <c r="B142" i="11"/>
  <c r="A141" i="11"/>
  <c r="A141" i="10"/>
  <c r="B142" i="10"/>
  <c r="A138" i="9"/>
  <c r="B139" i="9"/>
  <c r="B142" i="14" l="1"/>
  <c r="A141" i="14"/>
  <c r="A140" i="17"/>
  <c r="B141" i="17"/>
  <c r="A144" i="16"/>
  <c r="B145" i="16"/>
  <c r="B142" i="15"/>
  <c r="A141" i="15"/>
  <c r="A207" i="13"/>
  <c r="B208" i="13"/>
  <c r="B142" i="12"/>
  <c r="A141" i="12"/>
  <c r="A142" i="11"/>
  <c r="B143" i="11"/>
  <c r="A142" i="10"/>
  <c r="B143" i="10"/>
  <c r="B140" i="9"/>
  <c r="A139" i="9"/>
  <c r="B143" i="14" l="1"/>
  <c r="A142" i="14"/>
  <c r="B142" i="17"/>
  <c r="A141" i="17"/>
  <c r="B146" i="16"/>
  <c r="A145" i="16"/>
  <c r="A142" i="15"/>
  <c r="B143" i="15"/>
  <c r="B209" i="13"/>
  <c r="A208" i="13"/>
  <c r="B143" i="12"/>
  <c r="A142" i="12"/>
  <c r="B144" i="11"/>
  <c r="A143" i="11"/>
  <c r="A143" i="10"/>
  <c r="B144" i="10"/>
  <c r="A140" i="9"/>
  <c r="B141" i="9"/>
  <c r="A143" i="14" l="1"/>
  <c r="B144" i="14"/>
  <c r="B143" i="17"/>
  <c r="A142" i="17"/>
  <c r="A146" i="16"/>
  <c r="B147" i="16"/>
  <c r="B144" i="15"/>
  <c r="A143" i="15"/>
  <c r="A209" i="13"/>
  <c r="B210" i="13"/>
  <c r="B144" i="12"/>
  <c r="A143" i="12"/>
  <c r="A144" i="11"/>
  <c r="B145" i="11"/>
  <c r="A144" i="10"/>
  <c r="B145" i="10"/>
  <c r="A141" i="9"/>
  <c r="B142" i="9"/>
  <c r="B145" i="14" l="1"/>
  <c r="A144" i="14"/>
  <c r="B144" i="17"/>
  <c r="A143" i="17"/>
  <c r="B148" i="16"/>
  <c r="A147" i="16"/>
  <c r="A144" i="15"/>
  <c r="B145" i="15"/>
  <c r="B211" i="13"/>
  <c r="A210" i="13"/>
  <c r="B145" i="12"/>
  <c r="A144" i="12"/>
  <c r="B146" i="11"/>
  <c r="A145" i="11"/>
  <c r="A145" i="10"/>
  <c r="B146" i="10"/>
  <c r="B143" i="9"/>
  <c r="A142" i="9"/>
  <c r="B146" i="14" l="1"/>
  <c r="A145" i="14"/>
  <c r="B145" i="17"/>
  <c r="A144" i="17"/>
  <c r="A148" i="16"/>
  <c r="B149" i="16"/>
  <c r="B146" i="15"/>
  <c r="A145" i="15"/>
  <c r="A211" i="13"/>
  <c r="B212" i="13"/>
  <c r="B146" i="12"/>
  <c r="A145" i="12"/>
  <c r="A146" i="11"/>
  <c r="B147" i="11"/>
  <c r="A146" i="10"/>
  <c r="B147" i="10"/>
  <c r="A143" i="9"/>
  <c r="B144" i="9"/>
  <c r="A146" i="14" l="1"/>
  <c r="B147" i="14"/>
  <c r="B146" i="17"/>
  <c r="A145" i="17"/>
  <c r="B154" i="16"/>
  <c r="A149" i="16"/>
  <c r="A146" i="15"/>
  <c r="B147" i="15"/>
  <c r="B213" i="13"/>
  <c r="A212" i="13"/>
  <c r="A146" i="12"/>
  <c r="B147" i="12"/>
  <c r="B148" i="11"/>
  <c r="A147" i="11"/>
  <c r="A147" i="10"/>
  <c r="B148" i="10"/>
  <c r="B145" i="9"/>
  <c r="A144" i="9"/>
  <c r="A147" i="14" l="1"/>
  <c r="B148" i="14"/>
  <c r="B147" i="17"/>
  <c r="A146" i="17"/>
  <c r="A154" i="16"/>
  <c r="B155" i="16"/>
  <c r="A147" i="15"/>
  <c r="B148" i="15"/>
  <c r="A213" i="13"/>
  <c r="B214" i="13"/>
  <c r="B148" i="12"/>
  <c r="A147" i="12"/>
  <c r="A148" i="11"/>
  <c r="B149" i="11"/>
  <c r="A148" i="10"/>
  <c r="B149" i="10"/>
  <c r="A145" i="9"/>
  <c r="B146" i="9"/>
  <c r="B149" i="14" l="1"/>
  <c r="A148" i="14"/>
  <c r="B148" i="17"/>
  <c r="A147" i="17"/>
  <c r="B156" i="16"/>
  <c r="A155" i="16"/>
  <c r="A148" i="15"/>
  <c r="B149" i="15"/>
  <c r="B215" i="13"/>
  <c r="A214" i="13"/>
  <c r="B149" i="12"/>
  <c r="A148" i="12"/>
  <c r="B154" i="11"/>
  <c r="A149" i="11"/>
  <c r="A149" i="10"/>
  <c r="B154" i="10"/>
  <c r="A146" i="9"/>
  <c r="B147" i="9"/>
  <c r="B154" i="14" l="1"/>
  <c r="A149" i="14"/>
  <c r="B149" i="17"/>
  <c r="A148" i="17"/>
  <c r="A156" i="16"/>
  <c r="B157" i="16"/>
  <c r="B154" i="15"/>
  <c r="A149" i="15"/>
  <c r="A215" i="13"/>
  <c r="B216" i="13"/>
  <c r="B154" i="12"/>
  <c r="A149" i="12"/>
  <c r="B155" i="11"/>
  <c r="A154" i="11"/>
  <c r="A154" i="10"/>
  <c r="B155" i="10"/>
  <c r="A147" i="9"/>
  <c r="B148" i="9"/>
  <c r="B155" i="14" l="1"/>
  <c r="A154" i="14"/>
  <c r="B154" i="17"/>
  <c r="A149" i="17"/>
  <c r="B158" i="16"/>
  <c r="A157" i="16"/>
  <c r="B155" i="15"/>
  <c r="A154" i="15"/>
  <c r="B217" i="13"/>
  <c r="A216" i="13"/>
  <c r="A154" i="12"/>
  <c r="B155" i="12"/>
  <c r="B156" i="11"/>
  <c r="A155" i="11"/>
  <c r="A155" i="10"/>
  <c r="B156" i="10"/>
  <c r="A148" i="9"/>
  <c r="B149" i="9"/>
  <c r="A155" i="14" l="1"/>
  <c r="B156" i="14"/>
  <c r="A154" i="17"/>
  <c r="B155" i="17"/>
  <c r="A158" i="16"/>
  <c r="B159" i="16"/>
  <c r="A155" i="15"/>
  <c r="B156" i="15"/>
  <c r="A217" i="13"/>
  <c r="B218" i="13"/>
  <c r="B156" i="12"/>
  <c r="A155" i="12"/>
  <c r="B157" i="11"/>
  <c r="A156" i="11"/>
  <c r="A156" i="10"/>
  <c r="B157" i="10"/>
  <c r="A149" i="9"/>
  <c r="B154" i="9"/>
  <c r="B157" i="14" l="1"/>
  <c r="A156" i="14"/>
  <c r="B156" i="17"/>
  <c r="A155" i="17"/>
  <c r="B160" i="16"/>
  <c r="A159" i="16"/>
  <c r="B157" i="15"/>
  <c r="A156" i="15"/>
  <c r="A218" i="13"/>
  <c r="B223" i="13"/>
  <c r="A156" i="12"/>
  <c r="B157" i="12"/>
  <c r="B158" i="11"/>
  <c r="A157" i="11"/>
  <c r="A157" i="10"/>
  <c r="B158" i="10"/>
  <c r="A154" i="9"/>
  <c r="B155" i="9"/>
  <c r="B158" i="14" l="1"/>
  <c r="A157" i="14"/>
  <c r="A156" i="17"/>
  <c r="B157" i="17"/>
  <c r="A160" i="16"/>
  <c r="B161" i="16"/>
  <c r="A157" i="15"/>
  <c r="B158" i="15"/>
  <c r="A223" i="13"/>
  <c r="B224" i="13"/>
  <c r="B158" i="12"/>
  <c r="A157" i="12"/>
  <c r="B159" i="11"/>
  <c r="A158" i="11"/>
  <c r="A158" i="10"/>
  <c r="B159" i="10"/>
  <c r="B156" i="9"/>
  <c r="A155" i="9"/>
  <c r="B159" i="14" l="1"/>
  <c r="A158" i="14"/>
  <c r="B158" i="17"/>
  <c r="A157" i="17"/>
  <c r="B162" i="16"/>
  <c r="A161" i="16"/>
  <c r="B159" i="15"/>
  <c r="A158" i="15"/>
  <c r="A224" i="13"/>
  <c r="B225" i="13"/>
  <c r="A158" i="12"/>
  <c r="B159" i="12"/>
  <c r="B160" i="11"/>
  <c r="A159" i="11"/>
  <c r="A159" i="10"/>
  <c r="B160" i="10"/>
  <c r="A156" i="9"/>
  <c r="B157" i="9"/>
  <c r="B160" i="14" l="1"/>
  <c r="A159" i="14"/>
  <c r="A158" i="17"/>
  <c r="B159" i="17"/>
  <c r="A162" i="16"/>
  <c r="B163" i="16"/>
  <c r="A159" i="15"/>
  <c r="B160" i="15"/>
  <c r="A225" i="13"/>
  <c r="B226" i="13"/>
  <c r="B160" i="12"/>
  <c r="A159" i="12"/>
  <c r="B161" i="11"/>
  <c r="A160" i="11"/>
  <c r="A160" i="10"/>
  <c r="B161" i="10"/>
  <c r="A157" i="9"/>
  <c r="B158" i="9"/>
  <c r="B161" i="14" l="1"/>
  <c r="A160" i="14"/>
  <c r="B160" i="17"/>
  <c r="A159" i="17"/>
  <c r="B164" i="16"/>
  <c r="A163" i="16"/>
  <c r="B161" i="15"/>
  <c r="A160" i="15"/>
  <c r="A226" i="13"/>
  <c r="B227" i="13"/>
  <c r="A160" i="12"/>
  <c r="B161" i="12"/>
  <c r="B162" i="11"/>
  <c r="A161" i="11"/>
  <c r="A161" i="10"/>
  <c r="B162" i="10"/>
  <c r="A158" i="9"/>
  <c r="B159" i="9"/>
  <c r="B162" i="14" l="1"/>
  <c r="A161" i="14"/>
  <c r="A160" i="17"/>
  <c r="B161" i="17"/>
  <c r="A164" i="16"/>
  <c r="B165" i="16"/>
  <c r="A161" i="15"/>
  <c r="B162" i="15"/>
  <c r="A227" i="13"/>
  <c r="B228" i="13"/>
  <c r="B162" i="12"/>
  <c r="A161" i="12"/>
  <c r="B163" i="11"/>
  <c r="A162" i="11"/>
  <c r="A162" i="10"/>
  <c r="B163" i="10"/>
  <c r="B160" i="9"/>
  <c r="A159" i="9"/>
  <c r="B163" i="14" l="1"/>
  <c r="A162" i="14"/>
  <c r="B162" i="17"/>
  <c r="A161" i="17"/>
  <c r="B166" i="16"/>
  <c r="A165" i="16"/>
  <c r="B163" i="15"/>
  <c r="A162" i="15"/>
  <c r="A228" i="13"/>
  <c r="B229" i="13"/>
  <c r="A162" i="12"/>
  <c r="B163" i="12"/>
  <c r="B164" i="11"/>
  <c r="A163" i="11"/>
  <c r="A163" i="10"/>
  <c r="B164" i="10"/>
  <c r="A160" i="9"/>
  <c r="B161" i="9"/>
  <c r="B164" i="14" l="1"/>
  <c r="A163" i="14"/>
  <c r="A162" i="17"/>
  <c r="B163" i="17"/>
  <c r="A166" i="16"/>
  <c r="B167" i="16"/>
  <c r="A163" i="15"/>
  <c r="B164" i="15"/>
  <c r="A229" i="13"/>
  <c r="B230" i="13"/>
  <c r="B164" i="12"/>
  <c r="A163" i="12"/>
  <c r="B165" i="11"/>
  <c r="A164" i="11"/>
  <c r="A164" i="10"/>
  <c r="B165" i="10"/>
  <c r="B162" i="9"/>
  <c r="A161" i="9"/>
  <c r="B165" i="14" l="1"/>
  <c r="A164" i="14"/>
  <c r="B164" i="17"/>
  <c r="A163" i="17"/>
  <c r="B168" i="16"/>
  <c r="A167" i="16"/>
  <c r="B165" i="15"/>
  <c r="A164" i="15"/>
  <c r="A230" i="13"/>
  <c r="B231" i="13"/>
  <c r="A164" i="12"/>
  <c r="B165" i="12"/>
  <c r="B166" i="11"/>
  <c r="A165" i="11"/>
  <c r="A165" i="10"/>
  <c r="B166" i="10"/>
  <c r="A162" i="9"/>
  <c r="B163" i="9"/>
  <c r="B166" i="14" l="1"/>
  <c r="A165" i="14"/>
  <c r="A164" i="17"/>
  <c r="B165" i="17"/>
  <c r="A168" i="16"/>
  <c r="B169" i="16"/>
  <c r="A165" i="15"/>
  <c r="B166" i="15"/>
  <c r="A231" i="13"/>
  <c r="B232" i="13"/>
  <c r="B166" i="12"/>
  <c r="A165" i="12"/>
  <c r="B167" i="11"/>
  <c r="A166" i="11"/>
  <c r="A166" i="10"/>
  <c r="B167" i="10"/>
  <c r="A163" i="9"/>
  <c r="B164" i="9"/>
  <c r="B167" i="14" l="1"/>
  <c r="A166" i="14"/>
  <c r="B166" i="17"/>
  <c r="A165" i="17"/>
  <c r="B170" i="16"/>
  <c r="A169" i="16"/>
  <c r="B167" i="15"/>
  <c r="A166" i="15"/>
  <c r="A232" i="13"/>
  <c r="B233" i="13"/>
  <c r="A166" i="12"/>
  <c r="B167" i="12"/>
  <c r="B168" i="11"/>
  <c r="A167" i="11"/>
  <c r="A167" i="10"/>
  <c r="B168" i="10"/>
  <c r="A164" i="9"/>
  <c r="B165" i="9"/>
  <c r="B168" i="14" l="1"/>
  <c r="A167" i="14"/>
  <c r="A166" i="17"/>
  <c r="B167" i="17"/>
  <c r="A170" i="16"/>
  <c r="B171" i="16"/>
  <c r="A167" i="15"/>
  <c r="B168" i="15"/>
  <c r="A233" i="13"/>
  <c r="B234" i="13"/>
  <c r="B168" i="12"/>
  <c r="A167" i="12"/>
  <c r="B169" i="11"/>
  <c r="A168" i="11"/>
  <c r="A168" i="10"/>
  <c r="B169" i="10"/>
  <c r="B166" i="9"/>
  <c r="A165" i="9"/>
  <c r="B169" i="14" l="1"/>
  <c r="A168" i="14"/>
  <c r="B168" i="17"/>
  <c r="A167" i="17"/>
  <c r="B172" i="16"/>
  <c r="A171" i="16"/>
  <c r="B169" i="15"/>
  <c r="A168" i="15"/>
  <c r="A234" i="13"/>
  <c r="B235" i="13"/>
  <c r="A168" i="12"/>
  <c r="B169" i="12"/>
  <c r="B170" i="11"/>
  <c r="A169" i="11"/>
  <c r="A169" i="10"/>
  <c r="B170" i="10"/>
  <c r="A166" i="9"/>
  <c r="B167" i="9"/>
  <c r="B170" i="14" l="1"/>
  <c r="A169" i="14"/>
  <c r="A168" i="17"/>
  <c r="B169" i="17"/>
  <c r="A172" i="16"/>
  <c r="B173" i="16"/>
  <c r="A169" i="15"/>
  <c r="B170" i="15"/>
  <c r="A235" i="13"/>
  <c r="B236" i="13"/>
  <c r="B170" i="12"/>
  <c r="A169" i="12"/>
  <c r="B171" i="11"/>
  <c r="A170" i="11"/>
  <c r="A170" i="10"/>
  <c r="B171" i="10"/>
  <c r="B168" i="9"/>
  <c r="A167" i="9"/>
  <c r="A170" i="14" l="1"/>
  <c r="B171" i="14"/>
  <c r="B170" i="17"/>
  <c r="A169" i="17"/>
  <c r="B174" i="16"/>
  <c r="A173" i="16"/>
  <c r="B171" i="15"/>
  <c r="A170" i="15"/>
  <c r="A236" i="13"/>
  <c r="B237" i="13"/>
  <c r="A170" i="12"/>
  <c r="B171" i="12"/>
  <c r="B172" i="11"/>
  <c r="A171" i="11"/>
  <c r="A171" i="10"/>
  <c r="B172" i="10"/>
  <c r="A168" i="9"/>
  <c r="B169" i="9"/>
  <c r="B172" i="14" l="1"/>
  <c r="A171" i="14"/>
  <c r="A170" i="17"/>
  <c r="B171" i="17"/>
  <c r="A174" i="16"/>
  <c r="B175" i="16"/>
  <c r="A171" i="15"/>
  <c r="B172" i="15"/>
  <c r="A237" i="13"/>
  <c r="B238" i="13"/>
  <c r="B172" i="12"/>
  <c r="A171" i="12"/>
  <c r="B173" i="11"/>
  <c r="A172" i="11"/>
  <c r="A172" i="10"/>
  <c r="B173" i="10"/>
  <c r="B170" i="9"/>
  <c r="A169" i="9"/>
  <c r="B173" i="14" l="1"/>
  <c r="A172" i="14"/>
  <c r="B172" i="17"/>
  <c r="A171" i="17"/>
  <c r="B176" i="16"/>
  <c r="A175" i="16"/>
  <c r="B173" i="15"/>
  <c r="A172" i="15"/>
  <c r="A238" i="13"/>
  <c r="B239" i="13"/>
  <c r="A172" i="12"/>
  <c r="B173" i="12"/>
  <c r="B174" i="11"/>
  <c r="A173" i="11"/>
  <c r="A173" i="10"/>
  <c r="B174" i="10"/>
  <c r="A170" i="9"/>
  <c r="B171" i="9"/>
  <c r="B174" i="14" l="1"/>
  <c r="A173" i="14"/>
  <c r="A172" i="17"/>
  <c r="B173" i="17"/>
  <c r="A176" i="16"/>
  <c r="B177" i="16"/>
  <c r="A173" i="15"/>
  <c r="B174" i="15"/>
  <c r="A239" i="13"/>
  <c r="B240" i="13"/>
  <c r="B174" i="12"/>
  <c r="A173" i="12"/>
  <c r="B175" i="11"/>
  <c r="A174" i="11"/>
  <c r="A174" i="10"/>
  <c r="B175" i="10"/>
  <c r="B172" i="9"/>
  <c r="A171" i="9"/>
  <c r="B175" i="14" l="1"/>
  <c r="A174" i="14"/>
  <c r="B174" i="17"/>
  <c r="A173" i="17"/>
  <c r="B178" i="16"/>
  <c r="A177" i="16"/>
  <c r="B175" i="15"/>
  <c r="A174" i="15"/>
  <c r="A240" i="13"/>
  <c r="B241" i="13"/>
  <c r="A174" i="12"/>
  <c r="B175" i="12"/>
  <c r="B176" i="11"/>
  <c r="A175" i="11"/>
  <c r="A175" i="10"/>
  <c r="B176" i="10"/>
  <c r="A172" i="9"/>
  <c r="B173" i="9"/>
  <c r="B176" i="14" l="1"/>
  <c r="A175" i="14"/>
  <c r="A174" i="17"/>
  <c r="B175" i="17"/>
  <c r="A178" i="16"/>
  <c r="B179" i="16"/>
  <c r="A175" i="15"/>
  <c r="B176" i="15"/>
  <c r="A241" i="13"/>
  <c r="B242" i="13"/>
  <c r="B176" i="12"/>
  <c r="A175" i="12"/>
  <c r="B177" i="11"/>
  <c r="A176" i="11"/>
  <c r="A176" i="10"/>
  <c r="B177" i="10"/>
  <c r="A173" i="9"/>
  <c r="B174" i="9"/>
  <c r="B177" i="14" l="1"/>
  <c r="A176" i="14"/>
  <c r="B176" i="17"/>
  <c r="A175" i="17"/>
  <c r="B180" i="16"/>
  <c r="A179" i="16"/>
  <c r="B177" i="15"/>
  <c r="A176" i="15"/>
  <c r="A242" i="13"/>
  <c r="B243" i="13"/>
  <c r="A176" i="12"/>
  <c r="B177" i="12"/>
  <c r="B178" i="11"/>
  <c r="A177" i="11"/>
  <c r="A177" i="10"/>
  <c r="B178" i="10"/>
  <c r="A174" i="9"/>
  <c r="B175" i="9"/>
  <c r="B178" i="14" l="1"/>
  <c r="A177" i="14"/>
  <c r="A176" i="17"/>
  <c r="B177" i="17"/>
  <c r="A180" i="16"/>
  <c r="B181" i="16"/>
  <c r="A177" i="15"/>
  <c r="B178" i="15"/>
  <c r="A243" i="13"/>
  <c r="B244" i="13"/>
  <c r="B178" i="12"/>
  <c r="A177" i="12"/>
  <c r="B179" i="11"/>
  <c r="A178" i="11"/>
  <c r="A178" i="10"/>
  <c r="B179" i="10"/>
  <c r="A175" i="9"/>
  <c r="B176" i="9"/>
  <c r="B179" i="14" l="1"/>
  <c r="A178" i="14"/>
  <c r="B178" i="17"/>
  <c r="A177" i="17"/>
  <c r="B182" i="16"/>
  <c r="A181" i="16"/>
  <c r="B179" i="15"/>
  <c r="A178" i="15"/>
  <c r="A244" i="13"/>
  <c r="B245" i="13"/>
  <c r="A178" i="12"/>
  <c r="B179" i="12"/>
  <c r="B180" i="11"/>
  <c r="A179" i="11"/>
  <c r="A179" i="10"/>
  <c r="B180" i="10"/>
  <c r="A176" i="9"/>
  <c r="B177" i="9"/>
  <c r="B180" i="14" l="1"/>
  <c r="A179" i="14"/>
  <c r="A178" i="17"/>
  <c r="B179" i="17"/>
  <c r="A182" i="16"/>
  <c r="B183" i="16"/>
  <c r="A179" i="15"/>
  <c r="B180" i="15"/>
  <c r="A245" i="13"/>
  <c r="B246" i="13"/>
  <c r="B180" i="12"/>
  <c r="A179" i="12"/>
  <c r="B181" i="11"/>
  <c r="A180" i="11"/>
  <c r="A180" i="10"/>
  <c r="B181" i="10"/>
  <c r="A177" i="9"/>
  <c r="B178" i="9"/>
  <c r="B181" i="14" l="1"/>
  <c r="A180" i="14"/>
  <c r="B180" i="17"/>
  <c r="A179" i="17"/>
  <c r="B184" i="16"/>
  <c r="A183" i="16"/>
  <c r="B181" i="15"/>
  <c r="A180" i="15"/>
  <c r="A246" i="13"/>
  <c r="B247" i="13"/>
  <c r="A180" i="12"/>
  <c r="B181" i="12"/>
  <c r="B182" i="11"/>
  <c r="A181" i="11"/>
  <c r="A181" i="10"/>
  <c r="B182" i="10"/>
  <c r="A178" i="9"/>
  <c r="B179" i="9"/>
  <c r="B182" i="14" l="1"/>
  <c r="A181" i="14"/>
  <c r="A180" i="17"/>
  <c r="B181" i="17"/>
  <c r="A184" i="16"/>
  <c r="B189" i="16"/>
  <c r="A181" i="15"/>
  <c r="B182" i="15"/>
  <c r="A247" i="13"/>
  <c r="B248" i="13"/>
  <c r="B182" i="12"/>
  <c r="A181" i="12"/>
  <c r="B183" i="11"/>
  <c r="A182" i="11"/>
  <c r="A182" i="10"/>
  <c r="B183" i="10"/>
  <c r="A179" i="9"/>
  <c r="B180" i="9"/>
  <c r="B183" i="14" l="1"/>
  <c r="A182" i="14"/>
  <c r="B182" i="17"/>
  <c r="A181" i="17"/>
  <c r="B190" i="16"/>
  <c r="A189" i="16"/>
  <c r="B183" i="15"/>
  <c r="A182" i="15"/>
  <c r="A248" i="13"/>
  <c r="B249" i="13"/>
  <c r="A182" i="12"/>
  <c r="B183" i="12"/>
  <c r="B184" i="11"/>
  <c r="A183" i="11"/>
  <c r="A183" i="10"/>
  <c r="B184" i="10"/>
  <c r="A180" i="9"/>
  <c r="B181" i="9"/>
  <c r="B184" i="14" l="1"/>
  <c r="A183" i="14"/>
  <c r="A182" i="17"/>
  <c r="B183" i="17"/>
  <c r="A190" i="16"/>
  <c r="B191" i="16"/>
  <c r="A183" i="15"/>
  <c r="B184" i="15"/>
  <c r="A249" i="13"/>
  <c r="B250" i="13"/>
  <c r="B184" i="12"/>
  <c r="A183" i="12"/>
  <c r="A184" i="11"/>
  <c r="B189" i="11"/>
  <c r="A184" i="10"/>
  <c r="B189" i="10"/>
  <c r="A181" i="9"/>
  <c r="B182" i="9"/>
  <c r="A184" i="14" l="1"/>
  <c r="B189" i="14"/>
  <c r="B184" i="17"/>
  <c r="A183" i="17"/>
  <c r="B192" i="16"/>
  <c r="A191" i="16"/>
  <c r="B189" i="15"/>
  <c r="A184" i="15"/>
  <c r="A250" i="13"/>
  <c r="B251" i="13"/>
  <c r="A184" i="12"/>
  <c r="B189" i="12"/>
  <c r="A189" i="11"/>
  <c r="B190" i="11"/>
  <c r="A189" i="10"/>
  <c r="B190" i="10"/>
  <c r="A182" i="9"/>
  <c r="B183" i="9"/>
  <c r="B190" i="14" l="1"/>
  <c r="A189" i="14"/>
  <c r="A184" i="17"/>
  <c r="B189" i="17"/>
  <c r="B193" i="16"/>
  <c r="A192" i="16"/>
  <c r="A189" i="15"/>
  <c r="B190" i="15"/>
  <c r="A251" i="13"/>
  <c r="B252" i="13"/>
  <c r="A189" i="12"/>
  <c r="B190" i="12"/>
  <c r="A190" i="11"/>
  <c r="B191" i="11"/>
  <c r="A190" i="10"/>
  <c r="B191" i="10"/>
  <c r="A183" i="9"/>
  <c r="B184" i="9"/>
  <c r="A190" i="14" l="1"/>
  <c r="B191" i="14"/>
  <c r="B190" i="17"/>
  <c r="A189" i="17"/>
  <c r="B194" i="16"/>
  <c r="A193" i="16"/>
  <c r="B191" i="15"/>
  <c r="A190" i="15"/>
  <c r="B253" i="13"/>
  <c r="A252" i="13"/>
  <c r="A190" i="12"/>
  <c r="B191" i="12"/>
  <c r="A191" i="11"/>
  <c r="B192" i="11"/>
  <c r="A191" i="10"/>
  <c r="B192" i="10"/>
  <c r="A184" i="9"/>
  <c r="B189" i="9"/>
  <c r="B192" i="14" l="1"/>
  <c r="A191" i="14"/>
  <c r="A190" i="17"/>
  <c r="B191" i="17"/>
  <c r="B195" i="16"/>
  <c r="A194" i="16"/>
  <c r="A191" i="15"/>
  <c r="B192" i="15"/>
  <c r="B258" i="13"/>
  <c r="A253" i="13"/>
  <c r="A191" i="12"/>
  <c r="B192" i="12"/>
  <c r="A192" i="11"/>
  <c r="B193" i="11"/>
  <c r="A192" i="10"/>
  <c r="B193" i="10"/>
  <c r="A189" i="9"/>
  <c r="B190" i="9"/>
  <c r="A192" i="14" l="1"/>
  <c r="B193" i="14"/>
  <c r="B192" i="17"/>
  <c r="A191" i="17"/>
  <c r="A195" i="16"/>
  <c r="B196" i="16"/>
  <c r="B193" i="15"/>
  <c r="A192" i="15"/>
  <c r="B259" i="13"/>
  <c r="A258" i="13"/>
  <c r="A192" i="12"/>
  <c r="B193" i="12"/>
  <c r="A193" i="11"/>
  <c r="B194" i="11"/>
  <c r="A193" i="10"/>
  <c r="B194" i="10"/>
  <c r="B191" i="9"/>
  <c r="A190" i="9"/>
  <c r="B194" i="14" l="1"/>
  <c r="A193" i="14"/>
  <c r="A192" i="17"/>
  <c r="B193" i="17"/>
  <c r="B197" i="16"/>
  <c r="A196" i="16"/>
  <c r="A193" i="15"/>
  <c r="B194" i="15"/>
  <c r="B260" i="13"/>
  <c r="A259" i="13"/>
  <c r="A193" i="12"/>
  <c r="B194" i="12"/>
  <c r="A194" i="11"/>
  <c r="B195" i="11"/>
  <c r="A194" i="10"/>
  <c r="B195" i="10"/>
  <c r="A191" i="9"/>
  <c r="B192" i="9"/>
  <c r="A194" i="14" l="1"/>
  <c r="B195" i="14"/>
  <c r="B194" i="17"/>
  <c r="A193" i="17"/>
  <c r="B198" i="16"/>
  <c r="A197" i="16"/>
  <c r="B195" i="15"/>
  <c r="A194" i="15"/>
  <c r="B261" i="13"/>
  <c r="A260" i="13"/>
  <c r="A194" i="12"/>
  <c r="B195" i="12"/>
  <c r="A195" i="11"/>
  <c r="B196" i="11"/>
  <c r="A195" i="10"/>
  <c r="B196" i="10"/>
  <c r="B193" i="9"/>
  <c r="A192" i="9"/>
  <c r="B196" i="14" l="1"/>
  <c r="A195" i="14"/>
  <c r="A194" i="17"/>
  <c r="B195" i="17"/>
  <c r="B199" i="16"/>
  <c r="A198" i="16"/>
  <c r="A195" i="15"/>
  <c r="B196" i="15"/>
  <c r="B262" i="13"/>
  <c r="A261" i="13"/>
  <c r="A195" i="12"/>
  <c r="B196" i="12"/>
  <c r="A196" i="11"/>
  <c r="B197" i="11"/>
  <c r="A196" i="10"/>
  <c r="B197" i="10"/>
  <c r="A193" i="9"/>
  <c r="B194" i="9"/>
  <c r="A196" i="14" l="1"/>
  <c r="B197" i="14"/>
  <c r="B196" i="17"/>
  <c r="A195" i="17"/>
  <c r="B200" i="16"/>
  <c r="A199" i="16"/>
  <c r="B197" i="15"/>
  <c r="A196" i="15"/>
  <c r="B263" i="13"/>
  <c r="A262" i="13"/>
  <c r="A196" i="12"/>
  <c r="B197" i="12"/>
  <c r="A197" i="11"/>
  <c r="B198" i="11"/>
  <c r="A197" i="10"/>
  <c r="B198" i="10"/>
  <c r="B195" i="9"/>
  <c r="A194" i="9"/>
  <c r="B198" i="14" l="1"/>
  <c r="A197" i="14"/>
  <c r="A196" i="17"/>
  <c r="B197" i="17"/>
  <c r="B201" i="16"/>
  <c r="A200" i="16"/>
  <c r="A197" i="15"/>
  <c r="B198" i="15"/>
  <c r="B264" i="13"/>
  <c r="A263" i="13"/>
  <c r="A197" i="12"/>
  <c r="B198" i="12"/>
  <c r="A198" i="11"/>
  <c r="B199" i="11"/>
  <c r="A198" i="10"/>
  <c r="B199" i="10"/>
  <c r="A195" i="9"/>
  <c r="B196" i="9"/>
  <c r="B199" i="14" l="1"/>
  <c r="A198" i="14"/>
  <c r="B198" i="17"/>
  <c r="A197" i="17"/>
  <c r="B202" i="16"/>
  <c r="A201" i="16"/>
  <c r="B199" i="15"/>
  <c r="A198" i="15"/>
  <c r="B265" i="13"/>
  <c r="A264" i="13"/>
  <c r="A198" i="12"/>
  <c r="B199" i="12"/>
  <c r="A199" i="11"/>
  <c r="B200" i="11"/>
  <c r="A199" i="10"/>
  <c r="B200" i="10"/>
  <c r="B197" i="9"/>
  <c r="A196" i="9"/>
  <c r="B200" i="14" l="1"/>
  <c r="A199" i="14"/>
  <c r="A198" i="17"/>
  <c r="B199" i="17"/>
  <c r="B203" i="16"/>
  <c r="A202" i="16"/>
  <c r="A199" i="15"/>
  <c r="B200" i="15"/>
  <c r="A265" i="13"/>
  <c r="B266" i="13"/>
  <c r="A199" i="12"/>
  <c r="B200" i="12"/>
  <c r="B201" i="11"/>
  <c r="A200" i="11"/>
  <c r="A200" i="10"/>
  <c r="B201" i="10"/>
  <c r="A197" i="9"/>
  <c r="B198" i="9"/>
  <c r="A200" i="14" l="1"/>
  <c r="B201" i="14"/>
  <c r="B200" i="17"/>
  <c r="A199" i="17"/>
  <c r="B204" i="16"/>
  <c r="A203" i="16"/>
  <c r="B201" i="15"/>
  <c r="A200" i="15"/>
  <c r="B267" i="13"/>
  <c r="A266" i="13"/>
  <c r="A200" i="12"/>
  <c r="B201" i="12"/>
  <c r="A201" i="11"/>
  <c r="B202" i="11"/>
  <c r="A201" i="10"/>
  <c r="B202" i="10"/>
  <c r="B199" i="9"/>
  <c r="A198" i="9"/>
  <c r="B202" i="14" l="1"/>
  <c r="A201" i="14"/>
  <c r="A200" i="17"/>
  <c r="B201" i="17"/>
  <c r="B205" i="16"/>
  <c r="A204" i="16"/>
  <c r="A201" i="15"/>
  <c r="B202" i="15"/>
  <c r="A267" i="13"/>
  <c r="B268" i="13"/>
  <c r="A201" i="12"/>
  <c r="B202" i="12"/>
  <c r="B203" i="11"/>
  <c r="A202" i="11"/>
  <c r="A202" i="10"/>
  <c r="B203" i="10"/>
  <c r="A199" i="9"/>
  <c r="B200" i="9"/>
  <c r="A202" i="14" l="1"/>
  <c r="B203" i="14"/>
  <c r="B202" i="17"/>
  <c r="A201" i="17"/>
  <c r="A205" i="16"/>
  <c r="B206" i="16"/>
  <c r="B203" i="15"/>
  <c r="A202" i="15"/>
  <c r="B269" i="13"/>
  <c r="A268" i="13"/>
  <c r="A202" i="12"/>
  <c r="B203" i="12"/>
  <c r="A203" i="11"/>
  <c r="B204" i="11"/>
  <c r="A203" i="10"/>
  <c r="B204" i="10"/>
  <c r="B201" i="9"/>
  <c r="A200" i="9"/>
  <c r="B204" i="14" l="1"/>
  <c r="A203" i="14"/>
  <c r="A202" i="17"/>
  <c r="B203" i="17"/>
  <c r="B207" i="16"/>
  <c r="A206" i="16"/>
  <c r="A203" i="15"/>
  <c r="B204" i="15"/>
  <c r="A269" i="13"/>
  <c r="B270" i="13"/>
  <c r="A203" i="12"/>
  <c r="B204" i="12"/>
  <c r="B205" i="11"/>
  <c r="A204" i="11"/>
  <c r="A204" i="10"/>
  <c r="B205" i="10"/>
  <c r="A201" i="9"/>
  <c r="B202" i="9"/>
  <c r="A204" i="14" l="1"/>
  <c r="B205" i="14"/>
  <c r="B204" i="17"/>
  <c r="A203" i="17"/>
  <c r="B208" i="16"/>
  <c r="A207" i="16"/>
  <c r="B205" i="15"/>
  <c r="A204" i="15"/>
  <c r="B271" i="13"/>
  <c r="A270" i="13"/>
  <c r="A204" i="12"/>
  <c r="B205" i="12"/>
  <c r="A205" i="11"/>
  <c r="B206" i="11"/>
  <c r="A205" i="10"/>
  <c r="B206" i="10"/>
  <c r="B203" i="9"/>
  <c r="A202" i="9"/>
  <c r="B206" i="14" l="1"/>
  <c r="A205" i="14"/>
  <c r="A204" i="17"/>
  <c r="B205" i="17"/>
  <c r="B209" i="16"/>
  <c r="A208" i="16"/>
  <c r="A205" i="15"/>
  <c r="B206" i="15"/>
  <c r="A271" i="13"/>
  <c r="B272" i="13"/>
  <c r="A205" i="12"/>
  <c r="B206" i="12"/>
  <c r="B207" i="11"/>
  <c r="A206" i="11"/>
  <c r="A206" i="10"/>
  <c r="B207" i="10"/>
  <c r="A203" i="9"/>
  <c r="B204" i="9"/>
  <c r="A206" i="14" l="1"/>
  <c r="B207" i="14"/>
  <c r="B206" i="17"/>
  <c r="A205" i="17"/>
  <c r="B210" i="16"/>
  <c r="A209" i="16"/>
  <c r="B207" i="15"/>
  <c r="A206" i="15"/>
  <c r="B273" i="13"/>
  <c r="A272" i="13"/>
  <c r="A206" i="12"/>
  <c r="B207" i="12"/>
  <c r="A207" i="11"/>
  <c r="B208" i="11"/>
  <c r="A207" i="10"/>
  <c r="B208" i="10"/>
  <c r="B205" i="9"/>
  <c r="A204" i="9"/>
  <c r="B208" i="14" l="1"/>
  <c r="A207" i="14"/>
  <c r="A206" i="17"/>
  <c r="B207" i="17"/>
  <c r="B211" i="16"/>
  <c r="A210" i="16"/>
  <c r="A207" i="15"/>
  <c r="B208" i="15"/>
  <c r="A273" i="13"/>
  <c r="B274" i="13"/>
  <c r="A207" i="12"/>
  <c r="B208" i="12"/>
  <c r="B209" i="11"/>
  <c r="A208" i="11"/>
  <c r="A208" i="10"/>
  <c r="B209" i="10"/>
  <c r="A205" i="9"/>
  <c r="B206" i="9"/>
  <c r="A208" i="14" l="1"/>
  <c r="B209" i="14"/>
  <c r="B208" i="17"/>
  <c r="A207" i="17"/>
  <c r="A211" i="16"/>
  <c r="B212" i="16"/>
  <c r="B209" i="15"/>
  <c r="A208" i="15"/>
  <c r="A274" i="13"/>
  <c r="B275" i="13"/>
  <c r="A208" i="12"/>
  <c r="B209" i="12"/>
  <c r="A209" i="11"/>
  <c r="B210" i="11"/>
  <c r="A209" i="10"/>
  <c r="B210" i="10"/>
  <c r="B207" i="9"/>
  <c r="A206" i="9"/>
  <c r="B210" i="14" l="1"/>
  <c r="A209" i="14"/>
  <c r="A208" i="17"/>
  <c r="B209" i="17"/>
  <c r="B213" i="16"/>
  <c r="A212" i="16"/>
  <c r="A209" i="15"/>
  <c r="B210" i="15"/>
  <c r="A275" i="13"/>
  <c r="B276" i="13"/>
  <c r="A209" i="12"/>
  <c r="B210" i="12"/>
  <c r="B211" i="11"/>
  <c r="A210" i="11"/>
  <c r="A210" i="10"/>
  <c r="B211" i="10"/>
  <c r="A207" i="9"/>
  <c r="B208" i="9"/>
  <c r="A210" i="14" l="1"/>
  <c r="B211" i="14"/>
  <c r="A209" i="17"/>
  <c r="B210" i="17"/>
  <c r="B214" i="16"/>
  <c r="A213" i="16"/>
  <c r="B211" i="15"/>
  <c r="A210" i="15"/>
  <c r="A276" i="13"/>
  <c r="B277" i="13"/>
  <c r="A210" i="12"/>
  <c r="B211" i="12"/>
  <c r="A211" i="11"/>
  <c r="B212" i="11"/>
  <c r="B212" i="10"/>
  <c r="A211" i="10"/>
  <c r="B209" i="9"/>
  <c r="A208" i="9"/>
  <c r="B212" i="14" l="1"/>
  <c r="A211" i="14"/>
  <c r="B211" i="17"/>
  <c r="A210" i="17"/>
  <c r="B215" i="16"/>
  <c r="A214" i="16"/>
  <c r="A211" i="15"/>
  <c r="B212" i="15"/>
  <c r="A277" i="13"/>
  <c r="B278" i="13"/>
  <c r="A211" i="12"/>
  <c r="B212" i="12"/>
  <c r="B213" i="11"/>
  <c r="A212" i="11"/>
  <c r="A212" i="10"/>
  <c r="B213" i="10"/>
  <c r="A209" i="9"/>
  <c r="B210" i="9"/>
  <c r="A212" i="14" l="1"/>
  <c r="B213" i="14"/>
  <c r="A211" i="17"/>
  <c r="B212" i="17"/>
  <c r="B216" i="16"/>
  <c r="A215" i="16"/>
  <c r="B213" i="15"/>
  <c r="A212" i="15"/>
  <c r="A278" i="13"/>
  <c r="B279" i="13"/>
  <c r="A212" i="12"/>
  <c r="B213" i="12"/>
  <c r="A213" i="11"/>
  <c r="B214" i="11"/>
  <c r="B214" i="10"/>
  <c r="A213" i="10"/>
  <c r="B211" i="9"/>
  <c r="A210" i="9"/>
  <c r="B214" i="14" l="1"/>
  <c r="A213" i="14"/>
  <c r="A212" i="17"/>
  <c r="B213" i="17"/>
  <c r="B217" i="16"/>
  <c r="A216" i="16"/>
  <c r="A213" i="15"/>
  <c r="B214" i="15"/>
  <c r="A279" i="13"/>
  <c r="B280" i="13"/>
  <c r="A213" i="12"/>
  <c r="B214" i="12"/>
  <c r="B215" i="11"/>
  <c r="A214" i="11"/>
  <c r="A214" i="10"/>
  <c r="B215" i="10"/>
  <c r="A211" i="9"/>
  <c r="B212" i="9"/>
  <c r="A214" i="14" l="1"/>
  <c r="B215" i="14"/>
  <c r="B214" i="17"/>
  <c r="A213" i="17"/>
  <c r="B218" i="16"/>
  <c r="A217" i="16"/>
  <c r="B215" i="15"/>
  <c r="A214" i="15"/>
  <c r="A280" i="13"/>
  <c r="B281" i="13"/>
  <c r="A214" i="12"/>
  <c r="B215" i="12"/>
  <c r="A215" i="11"/>
  <c r="B216" i="11"/>
  <c r="A215" i="10"/>
  <c r="B216" i="10"/>
  <c r="B213" i="9"/>
  <c r="A212" i="9"/>
  <c r="B216" i="14" l="1"/>
  <c r="A215" i="14"/>
  <c r="A214" i="17"/>
  <c r="B215" i="17"/>
  <c r="B223" i="16"/>
  <c r="A218" i="16"/>
  <c r="A215" i="15"/>
  <c r="B216" i="15"/>
  <c r="A281" i="13"/>
  <c r="B282" i="13"/>
  <c r="A215" i="12"/>
  <c r="B216" i="12"/>
  <c r="B217" i="11"/>
  <c r="A216" i="11"/>
  <c r="A216" i="10"/>
  <c r="B217" i="10"/>
  <c r="A213" i="9"/>
  <c r="B214" i="9"/>
  <c r="A216" i="14" l="1"/>
  <c r="B217" i="14"/>
  <c r="A215" i="17"/>
  <c r="B216" i="17"/>
  <c r="A223" i="16"/>
  <c r="B224" i="16"/>
  <c r="B217" i="15"/>
  <c r="A216" i="15"/>
  <c r="A282" i="13"/>
  <c r="B283" i="13"/>
  <c r="A216" i="12"/>
  <c r="B217" i="12"/>
  <c r="A217" i="11"/>
  <c r="B218" i="11"/>
  <c r="B218" i="10"/>
  <c r="A217" i="10"/>
  <c r="B215" i="9"/>
  <c r="A214" i="9"/>
  <c r="B218" i="14" l="1"/>
  <c r="A217" i="14"/>
  <c r="A216" i="17"/>
  <c r="B217" i="17"/>
  <c r="B225" i="16"/>
  <c r="A224" i="16"/>
  <c r="A217" i="15"/>
  <c r="B218" i="15"/>
  <c r="A283" i="13"/>
  <c r="B284" i="13"/>
  <c r="A217" i="12"/>
  <c r="B218" i="12"/>
  <c r="B223" i="11"/>
  <c r="A218" i="11"/>
  <c r="A218" i="10"/>
  <c r="B223" i="10"/>
  <c r="A215" i="9"/>
  <c r="B216" i="9"/>
  <c r="A218" i="14" l="1"/>
  <c r="B223" i="14"/>
  <c r="A217" i="17"/>
  <c r="B218" i="17"/>
  <c r="A225" i="16"/>
  <c r="B226" i="16"/>
  <c r="B223" i="15"/>
  <c r="A218" i="15"/>
  <c r="A284" i="13"/>
  <c r="B285" i="13"/>
  <c r="A218" i="12"/>
  <c r="B223" i="12"/>
  <c r="B224" i="11"/>
  <c r="A223" i="11"/>
  <c r="A223" i="10"/>
  <c r="B224" i="10"/>
  <c r="B217" i="9"/>
  <c r="A216" i="9"/>
  <c r="A223" i="14" l="1"/>
  <c r="B224" i="14"/>
  <c r="A218" i="17"/>
  <c r="B223" i="17"/>
  <c r="B227" i="16"/>
  <c r="A226" i="16"/>
  <c r="A223" i="15"/>
  <c r="B224" i="15"/>
  <c r="A285" i="13"/>
  <c r="B286" i="13"/>
  <c r="B224" i="12"/>
  <c r="A223" i="12"/>
  <c r="B225" i="11"/>
  <c r="A224" i="11"/>
  <c r="A224" i="10"/>
  <c r="B225" i="10"/>
  <c r="A217" i="9"/>
  <c r="B218" i="9"/>
  <c r="B225" i="14" l="1"/>
  <c r="A224" i="14"/>
  <c r="B224" i="17"/>
  <c r="A223" i="17"/>
  <c r="A227" i="16"/>
  <c r="B228" i="16"/>
  <c r="B225" i="15"/>
  <c r="A224" i="15"/>
  <c r="A286" i="13"/>
  <c r="B287" i="13"/>
  <c r="A224" i="12"/>
  <c r="B225" i="12"/>
  <c r="B226" i="11"/>
  <c r="A225" i="11"/>
  <c r="A225" i="10"/>
  <c r="B226" i="10"/>
  <c r="B223" i="9"/>
  <c r="A218" i="9"/>
  <c r="A225" i="14" l="1"/>
  <c r="B226" i="14"/>
  <c r="A224" i="17"/>
  <c r="B225" i="17"/>
  <c r="B229" i="16"/>
  <c r="A228" i="16"/>
  <c r="B226" i="15"/>
  <c r="A225" i="15"/>
  <c r="A287" i="13"/>
  <c r="B288" i="13"/>
  <c r="B226" i="12"/>
  <c r="A225" i="12"/>
  <c r="A226" i="11"/>
  <c r="B227" i="11"/>
  <c r="B227" i="10"/>
  <c r="A226" i="10"/>
  <c r="A223" i="9"/>
  <c r="B224" i="9"/>
  <c r="B227" i="14" l="1"/>
  <c r="A226" i="14"/>
  <c r="B226" i="17"/>
  <c r="A225" i="17"/>
  <c r="A229" i="16"/>
  <c r="B230" i="16"/>
  <c r="B227" i="15"/>
  <c r="A226" i="15"/>
  <c r="A288" i="13"/>
  <c r="B293" i="13"/>
  <c r="A226" i="12"/>
  <c r="B227" i="12"/>
  <c r="B228" i="11"/>
  <c r="A227" i="11"/>
  <c r="A227" i="10"/>
  <c r="B228" i="10"/>
  <c r="B225" i="9"/>
  <c r="A224" i="9"/>
  <c r="A227" i="14" l="1"/>
  <c r="B228" i="14"/>
  <c r="A226" i="17"/>
  <c r="B227" i="17"/>
  <c r="B231" i="16"/>
  <c r="A230" i="16"/>
  <c r="B228" i="15"/>
  <c r="A227" i="15"/>
  <c r="B294" i="13"/>
  <c r="A293" i="13"/>
  <c r="A227" i="12"/>
  <c r="B228" i="12"/>
  <c r="B229" i="11"/>
  <c r="A228" i="11"/>
  <c r="B229" i="10"/>
  <c r="A228" i="10"/>
  <c r="A225" i="9"/>
  <c r="B226" i="9"/>
  <c r="B229" i="14" l="1"/>
  <c r="A228" i="14"/>
  <c r="B228" i="17"/>
  <c r="A227" i="17"/>
  <c r="A231" i="16"/>
  <c r="B232" i="16"/>
  <c r="A228" i="15"/>
  <c r="B229" i="15"/>
  <c r="A294" i="13"/>
  <c r="B295" i="13"/>
  <c r="A228" i="12"/>
  <c r="B229" i="12"/>
  <c r="B230" i="11"/>
  <c r="A229" i="11"/>
  <c r="A229" i="10"/>
  <c r="B230" i="10"/>
  <c r="B227" i="9"/>
  <c r="A226" i="9"/>
  <c r="A229" i="14" l="1"/>
  <c r="B230" i="14"/>
  <c r="A228" i="17"/>
  <c r="B229" i="17"/>
  <c r="B233" i="16"/>
  <c r="A232" i="16"/>
  <c r="B230" i="15"/>
  <c r="A229" i="15"/>
  <c r="B296" i="13"/>
  <c r="A295" i="13"/>
  <c r="B230" i="12"/>
  <c r="A229" i="12"/>
  <c r="B231" i="11"/>
  <c r="A230" i="11"/>
  <c r="B231" i="10"/>
  <c r="A230" i="10"/>
  <c r="A227" i="9"/>
  <c r="B228" i="9"/>
  <c r="B231" i="14" l="1"/>
  <c r="A230" i="14"/>
  <c r="B230" i="17"/>
  <c r="A229" i="17"/>
  <c r="A233" i="16"/>
  <c r="B234" i="16"/>
  <c r="A230" i="15"/>
  <c r="B231" i="15"/>
  <c r="A296" i="13"/>
  <c r="B297" i="13"/>
  <c r="A230" i="12"/>
  <c r="B231" i="12"/>
  <c r="B232" i="11"/>
  <c r="A231" i="11"/>
  <c r="A231" i="10"/>
  <c r="B232" i="10"/>
  <c r="B229" i="9"/>
  <c r="A228" i="9"/>
  <c r="B232" i="14" l="1"/>
  <c r="A231" i="14"/>
  <c r="A230" i="17"/>
  <c r="B231" i="17"/>
  <c r="B235" i="16"/>
  <c r="A234" i="16"/>
  <c r="B232" i="15"/>
  <c r="A231" i="15"/>
  <c r="B298" i="13"/>
  <c r="A297" i="13"/>
  <c r="B232" i="12"/>
  <c r="A231" i="12"/>
  <c r="B233" i="11"/>
  <c r="A232" i="11"/>
  <c r="B233" i="10"/>
  <c r="A232" i="10"/>
  <c r="A229" i="9"/>
  <c r="B230" i="9"/>
  <c r="B233" i="14" l="1"/>
  <c r="A232" i="14"/>
  <c r="B232" i="17"/>
  <c r="A231" i="17"/>
  <c r="A235" i="16"/>
  <c r="B236" i="16"/>
  <c r="B233" i="15"/>
  <c r="A232" i="15"/>
  <c r="A298" i="13"/>
  <c r="B299" i="13"/>
  <c r="A232" i="12"/>
  <c r="B233" i="12"/>
  <c r="B234" i="11"/>
  <c r="A233" i="11"/>
  <c r="A233" i="10"/>
  <c r="B234" i="10"/>
  <c r="B231" i="9"/>
  <c r="A230" i="9"/>
  <c r="A233" i="14" l="1"/>
  <c r="B234" i="14"/>
  <c r="A232" i="17"/>
  <c r="B233" i="17"/>
  <c r="B237" i="16"/>
  <c r="A236" i="16"/>
  <c r="B234" i="15"/>
  <c r="A233" i="15"/>
  <c r="B300" i="13"/>
  <c r="A299" i="13"/>
  <c r="B234" i="12"/>
  <c r="A233" i="12"/>
  <c r="A234" i="11"/>
  <c r="B235" i="11"/>
  <c r="B235" i="10"/>
  <c r="A234" i="10"/>
  <c r="A231" i="9"/>
  <c r="B232" i="9"/>
  <c r="A234" i="14" l="1"/>
  <c r="B235" i="14"/>
  <c r="B234" i="17"/>
  <c r="A233" i="17"/>
  <c r="A237" i="16"/>
  <c r="B238" i="16"/>
  <c r="B235" i="15"/>
  <c r="A234" i="15"/>
  <c r="A300" i="13"/>
  <c r="B301" i="13"/>
  <c r="A234" i="12"/>
  <c r="B235" i="12"/>
  <c r="B236" i="11"/>
  <c r="A235" i="11"/>
  <c r="A235" i="10"/>
  <c r="B236" i="10"/>
  <c r="B233" i="9"/>
  <c r="A232" i="9"/>
  <c r="A235" i="14" l="1"/>
  <c r="B236" i="14"/>
  <c r="A234" i="17"/>
  <c r="B235" i="17"/>
  <c r="B239" i="16"/>
  <c r="A238" i="16"/>
  <c r="B236" i="15"/>
  <c r="A235" i="15"/>
  <c r="B302" i="13"/>
  <c r="A301" i="13"/>
  <c r="B236" i="12"/>
  <c r="A235" i="12"/>
  <c r="A236" i="11"/>
  <c r="B237" i="11"/>
  <c r="B237" i="10"/>
  <c r="A236" i="10"/>
  <c r="A233" i="9"/>
  <c r="B234" i="9"/>
  <c r="B237" i="14" l="1"/>
  <c r="A236" i="14"/>
  <c r="B236" i="17"/>
  <c r="A235" i="17"/>
  <c r="A239" i="16"/>
  <c r="B240" i="16"/>
  <c r="A236" i="15"/>
  <c r="B237" i="15"/>
  <c r="A302" i="13"/>
  <c r="B303" i="13"/>
  <c r="A236" i="12"/>
  <c r="B237" i="12"/>
  <c r="B238" i="11"/>
  <c r="A237" i="11"/>
  <c r="A237" i="10"/>
  <c r="B238" i="10"/>
  <c r="B235" i="9"/>
  <c r="A234" i="9"/>
  <c r="A237" i="14" l="1"/>
  <c r="B238" i="14"/>
  <c r="A236" i="17"/>
  <c r="B237" i="17"/>
  <c r="B241" i="16"/>
  <c r="A240" i="16"/>
  <c r="B238" i="15"/>
  <c r="A237" i="15"/>
  <c r="B304" i="13"/>
  <c r="A303" i="13"/>
  <c r="B238" i="12"/>
  <c r="A237" i="12"/>
  <c r="A238" i="11"/>
  <c r="B239" i="11"/>
  <c r="B239" i="10"/>
  <c r="A238" i="10"/>
  <c r="B236" i="9"/>
  <c r="A235" i="9"/>
  <c r="B239" i="14" l="1"/>
  <c r="A238" i="14"/>
  <c r="B238" i="17"/>
  <c r="A237" i="17"/>
  <c r="A241" i="16"/>
  <c r="B242" i="16"/>
  <c r="B239" i="15"/>
  <c r="A238" i="15"/>
  <c r="A304" i="13"/>
  <c r="B305" i="13"/>
  <c r="A238" i="12"/>
  <c r="B239" i="12"/>
  <c r="B240" i="11"/>
  <c r="A239" i="11"/>
  <c r="A239" i="10"/>
  <c r="B240" i="10"/>
  <c r="B237" i="9"/>
  <c r="A236" i="9"/>
  <c r="A239" i="14" l="1"/>
  <c r="B240" i="14"/>
  <c r="A238" i="17"/>
  <c r="B239" i="17"/>
  <c r="B243" i="16"/>
  <c r="A242" i="16"/>
  <c r="B240" i="15"/>
  <c r="A239" i="15"/>
  <c r="B306" i="13"/>
  <c r="A305" i="13"/>
  <c r="A239" i="12"/>
  <c r="B240" i="12"/>
  <c r="A240" i="11"/>
  <c r="B241" i="11"/>
  <c r="B241" i="10"/>
  <c r="A240" i="10"/>
  <c r="B238" i="9"/>
  <c r="A237" i="9"/>
  <c r="B241" i="14" l="1"/>
  <c r="A240" i="14"/>
  <c r="B240" i="17"/>
  <c r="A239" i="17"/>
  <c r="A243" i="16"/>
  <c r="B244" i="16"/>
  <c r="A240" i="15"/>
  <c r="B241" i="15"/>
  <c r="A306" i="13"/>
  <c r="B307" i="13"/>
  <c r="A240" i="12"/>
  <c r="B241" i="12"/>
  <c r="B242" i="11"/>
  <c r="A241" i="11"/>
  <c r="A241" i="10"/>
  <c r="B242" i="10"/>
  <c r="B239" i="9"/>
  <c r="A238" i="9"/>
  <c r="A241" i="14" l="1"/>
  <c r="B242" i="14"/>
  <c r="A240" i="17"/>
  <c r="B241" i="17"/>
  <c r="B245" i="16"/>
  <c r="A244" i="16"/>
  <c r="B242" i="15"/>
  <c r="A241" i="15"/>
  <c r="B308" i="13"/>
  <c r="A307" i="13"/>
  <c r="A241" i="12"/>
  <c r="B242" i="12"/>
  <c r="A242" i="11"/>
  <c r="B243" i="11"/>
  <c r="A242" i="10"/>
  <c r="B243" i="10"/>
  <c r="B240" i="9"/>
  <c r="A239" i="9"/>
  <c r="B243" i="14" l="1"/>
  <c r="A242" i="14"/>
  <c r="B242" i="17"/>
  <c r="A241" i="17"/>
  <c r="A245" i="16"/>
  <c r="B246" i="16"/>
  <c r="B243" i="15"/>
  <c r="A242" i="15"/>
  <c r="A308" i="13"/>
  <c r="B309" i="13"/>
  <c r="A242" i="12"/>
  <c r="B243" i="12"/>
  <c r="B244" i="11"/>
  <c r="A243" i="11"/>
  <c r="A243" i="10"/>
  <c r="B244" i="10"/>
  <c r="B241" i="9"/>
  <c r="A240" i="9"/>
  <c r="A243" i="14" l="1"/>
  <c r="B244" i="14"/>
  <c r="A242" i="17"/>
  <c r="B243" i="17"/>
  <c r="B247" i="16"/>
  <c r="A246" i="16"/>
  <c r="B244" i="15"/>
  <c r="A243" i="15"/>
  <c r="B310" i="13"/>
  <c r="A309" i="13"/>
  <c r="A243" i="12"/>
  <c r="B244" i="12"/>
  <c r="A244" i="11"/>
  <c r="B245" i="11"/>
  <c r="A244" i="10"/>
  <c r="B245" i="10"/>
  <c r="B242" i="9"/>
  <c r="A241" i="9"/>
  <c r="B245" i="14" l="1"/>
  <c r="A244" i="14"/>
  <c r="B244" i="17"/>
  <c r="A243" i="17"/>
  <c r="A247" i="16"/>
  <c r="B248" i="16"/>
  <c r="B245" i="15"/>
  <c r="A244" i="15"/>
  <c r="A310" i="13"/>
  <c r="B311" i="13"/>
  <c r="A244" i="12"/>
  <c r="B245" i="12"/>
  <c r="B246" i="11"/>
  <c r="A245" i="11"/>
  <c r="A245" i="10"/>
  <c r="B246" i="10"/>
  <c r="A242" i="9"/>
  <c r="B243" i="9"/>
  <c r="A245" i="14" l="1"/>
  <c r="B246" i="14"/>
  <c r="A244" i="17"/>
  <c r="B245" i="17"/>
  <c r="B249" i="16"/>
  <c r="A248" i="16"/>
  <c r="B246" i="15"/>
  <c r="A245" i="15"/>
  <c r="B312" i="13"/>
  <c r="A311" i="13"/>
  <c r="A245" i="12"/>
  <c r="B246" i="12"/>
  <c r="A246" i="11"/>
  <c r="B247" i="11"/>
  <c r="A246" i="10"/>
  <c r="B247" i="10"/>
  <c r="B244" i="9"/>
  <c r="A243" i="9"/>
  <c r="B247" i="14" l="1"/>
  <c r="A246" i="14"/>
  <c r="B246" i="17"/>
  <c r="A245" i="17"/>
  <c r="A249" i="16"/>
  <c r="B250" i="16"/>
  <c r="A246" i="15"/>
  <c r="B247" i="15"/>
  <c r="A312" i="13"/>
  <c r="B313" i="13"/>
  <c r="A246" i="12"/>
  <c r="B247" i="12"/>
  <c r="B248" i="11"/>
  <c r="A247" i="11"/>
  <c r="A247" i="10"/>
  <c r="B248" i="10"/>
  <c r="A244" i="9"/>
  <c r="B245" i="9"/>
  <c r="A247" i="14" l="1"/>
  <c r="B248" i="14"/>
  <c r="A246" i="17"/>
  <c r="B247" i="17"/>
  <c r="B251" i="16"/>
  <c r="A250" i="16"/>
  <c r="B248" i="15"/>
  <c r="A247" i="15"/>
  <c r="B314" i="13"/>
  <c r="A313" i="13"/>
  <c r="A247" i="12"/>
  <c r="B248" i="12"/>
  <c r="A248" i="11"/>
  <c r="B249" i="11"/>
  <c r="A248" i="10"/>
  <c r="B249" i="10"/>
  <c r="B246" i="9"/>
  <c r="A245" i="9"/>
  <c r="B249" i="14" l="1"/>
  <c r="A248" i="14"/>
  <c r="B248" i="17"/>
  <c r="A247" i="17"/>
  <c r="A251" i="16"/>
  <c r="B252" i="16"/>
  <c r="B249" i="15"/>
  <c r="A248" i="15"/>
  <c r="A314" i="13"/>
  <c r="B315" i="13"/>
  <c r="A248" i="12"/>
  <c r="B249" i="12"/>
  <c r="B250" i="11"/>
  <c r="A249" i="11"/>
  <c r="A249" i="10"/>
  <c r="B250" i="10"/>
  <c r="A246" i="9"/>
  <c r="B247" i="9"/>
  <c r="A249" i="14" l="1"/>
  <c r="B250" i="14"/>
  <c r="A248" i="17"/>
  <c r="B249" i="17"/>
  <c r="B253" i="16"/>
  <c r="A252" i="16"/>
  <c r="B250" i="15"/>
  <c r="A249" i="15"/>
  <c r="A315" i="13"/>
  <c r="B316" i="13"/>
  <c r="A249" i="12"/>
  <c r="B250" i="12"/>
  <c r="A250" i="11"/>
  <c r="B251" i="11"/>
  <c r="A250" i="10"/>
  <c r="B251" i="10"/>
  <c r="B248" i="9"/>
  <c r="A247" i="9"/>
  <c r="B251" i="14" l="1"/>
  <c r="A250" i="14"/>
  <c r="B250" i="17"/>
  <c r="A249" i="17"/>
  <c r="B258" i="16"/>
  <c r="A253" i="16"/>
  <c r="A250" i="15"/>
  <c r="B251" i="15"/>
  <c r="A316" i="13"/>
  <c r="B317" i="13"/>
  <c r="A250" i="12"/>
  <c r="B251" i="12"/>
  <c r="B252" i="11"/>
  <c r="A251" i="11"/>
  <c r="A251" i="10"/>
  <c r="B252" i="10"/>
  <c r="A248" i="9"/>
  <c r="B249" i="9"/>
  <c r="A251" i="14" l="1"/>
  <c r="B252" i="14"/>
  <c r="A250" i="17"/>
  <c r="B251" i="17"/>
  <c r="B259" i="16"/>
  <c r="A258" i="16"/>
  <c r="B252" i="15"/>
  <c r="A251" i="15"/>
  <c r="B318" i="13"/>
  <c r="A317" i="13"/>
  <c r="A251" i="12"/>
  <c r="B252" i="12"/>
  <c r="A252" i="11"/>
  <c r="B253" i="11"/>
  <c r="A252" i="10"/>
  <c r="B253" i="10"/>
  <c r="B250" i="9"/>
  <c r="A249" i="9"/>
  <c r="B253" i="14" l="1"/>
  <c r="A252" i="14"/>
  <c r="B252" i="17"/>
  <c r="A251" i="17"/>
  <c r="B260" i="16"/>
  <c r="A259" i="16"/>
  <c r="B253" i="15"/>
  <c r="A252" i="15"/>
  <c r="A318" i="13"/>
  <c r="B319" i="13"/>
  <c r="A252" i="12"/>
  <c r="B253" i="12"/>
  <c r="B258" i="11"/>
  <c r="A253" i="11"/>
  <c r="A253" i="10"/>
  <c r="B258" i="10"/>
  <c r="A250" i="9"/>
  <c r="B251" i="9"/>
  <c r="A253" i="14" l="1"/>
  <c r="B258" i="14"/>
  <c r="A252" i="17"/>
  <c r="B253" i="17"/>
  <c r="B261" i="16"/>
  <c r="A260" i="16"/>
  <c r="B258" i="15"/>
  <c r="A253" i="15"/>
  <c r="B320" i="13"/>
  <c r="A319" i="13"/>
  <c r="A253" i="12"/>
  <c r="B258" i="12"/>
  <c r="A258" i="11"/>
  <c r="B259" i="11"/>
  <c r="B259" i="10"/>
  <c r="A258" i="10"/>
  <c r="B252" i="9"/>
  <c r="A251" i="9"/>
  <c r="A258" i="14" l="1"/>
  <c r="B259" i="14"/>
  <c r="B258" i="17"/>
  <c r="A253" i="17"/>
  <c r="B262" i="16"/>
  <c r="A261" i="16"/>
  <c r="A258" i="15"/>
  <c r="B259" i="15"/>
  <c r="A320" i="13"/>
  <c r="B321" i="13"/>
  <c r="A258" i="12"/>
  <c r="B259" i="12"/>
  <c r="B260" i="11"/>
  <c r="A259" i="11"/>
  <c r="A259" i="10"/>
  <c r="B260" i="10"/>
  <c r="A252" i="9"/>
  <c r="B253" i="9"/>
  <c r="A259" i="14" l="1"/>
  <c r="B260" i="14"/>
  <c r="A258" i="17"/>
  <c r="B259" i="17"/>
  <c r="B263" i="16"/>
  <c r="A262" i="16"/>
  <c r="B260" i="15"/>
  <c r="A259" i="15"/>
  <c r="A321" i="13"/>
  <c r="B322" i="13"/>
  <c r="B260" i="12"/>
  <c r="A259" i="12"/>
  <c r="A260" i="11"/>
  <c r="B261" i="11"/>
  <c r="B261" i="10"/>
  <c r="A260" i="10"/>
  <c r="B258" i="9"/>
  <c r="A253" i="9"/>
  <c r="A260" i="14" l="1"/>
  <c r="B261" i="14"/>
  <c r="B260" i="17"/>
  <c r="A259" i="17"/>
  <c r="B264" i="16"/>
  <c r="A263" i="16"/>
  <c r="A260" i="15"/>
  <c r="B261" i="15"/>
  <c r="B327" i="13"/>
  <c r="A322" i="13"/>
  <c r="A260" i="12"/>
  <c r="B261" i="12"/>
  <c r="B262" i="11"/>
  <c r="A261" i="11"/>
  <c r="A261" i="10"/>
  <c r="B262" i="10"/>
  <c r="A258" i="9"/>
  <c r="B259" i="9"/>
  <c r="A261" i="14" l="1"/>
  <c r="B262" i="14"/>
  <c r="A260" i="17"/>
  <c r="B261" i="17"/>
  <c r="B265" i="16"/>
  <c r="A264" i="16"/>
  <c r="B262" i="15"/>
  <c r="A261" i="15"/>
  <c r="B328" i="13"/>
  <c r="A327" i="13"/>
  <c r="B262" i="12"/>
  <c r="A261" i="12"/>
  <c r="A262" i="11"/>
  <c r="B263" i="11"/>
  <c r="B263" i="10"/>
  <c r="A262" i="10"/>
  <c r="B260" i="9"/>
  <c r="A259" i="9"/>
  <c r="A262" i="14" l="1"/>
  <c r="B263" i="14"/>
  <c r="B262" i="17"/>
  <c r="A261" i="17"/>
  <c r="B266" i="16"/>
  <c r="A265" i="16"/>
  <c r="A262" i="15"/>
  <c r="B263" i="15"/>
  <c r="B329" i="13"/>
  <c r="A328" i="13"/>
  <c r="A262" i="12"/>
  <c r="B263" i="12"/>
  <c r="B264" i="11"/>
  <c r="A263" i="11"/>
  <c r="A263" i="10"/>
  <c r="B264" i="10"/>
  <c r="A260" i="9"/>
  <c r="B261" i="9"/>
  <c r="A263" i="14" l="1"/>
  <c r="B264" i="14"/>
  <c r="A262" i="17"/>
  <c r="B263" i="17"/>
  <c r="B267" i="16"/>
  <c r="A266" i="16"/>
  <c r="B264" i="15"/>
  <c r="A263" i="15"/>
  <c r="B330" i="13"/>
  <c r="A329" i="13"/>
  <c r="B264" i="12"/>
  <c r="A263" i="12"/>
  <c r="A264" i="11"/>
  <c r="B265" i="11"/>
  <c r="B265" i="10"/>
  <c r="A264" i="10"/>
  <c r="B262" i="9"/>
  <c r="A261" i="9"/>
  <c r="A264" i="14" l="1"/>
  <c r="B265" i="14"/>
  <c r="B264" i="17"/>
  <c r="A263" i="17"/>
  <c r="B268" i="16"/>
  <c r="A267" i="16"/>
  <c r="A264" i="15"/>
  <c r="B265" i="15"/>
  <c r="B331" i="13"/>
  <c r="A330" i="13"/>
  <c r="A264" i="12"/>
  <c r="B265" i="12"/>
  <c r="B266" i="11"/>
  <c r="A265" i="11"/>
  <c r="A265" i="10"/>
  <c r="B266" i="10"/>
  <c r="A262" i="9"/>
  <c r="B263" i="9"/>
  <c r="A265" i="14" l="1"/>
  <c r="B266" i="14"/>
  <c r="A264" i="17"/>
  <c r="B265" i="17"/>
  <c r="B269" i="16"/>
  <c r="A268" i="16"/>
  <c r="B266" i="15"/>
  <c r="A265" i="15"/>
  <c r="A331" i="13"/>
  <c r="B332" i="13"/>
  <c r="B266" i="12"/>
  <c r="A265" i="12"/>
  <c r="A266" i="11"/>
  <c r="B267" i="11"/>
  <c r="B267" i="10"/>
  <c r="A266" i="10"/>
  <c r="B264" i="9"/>
  <c r="A263" i="9"/>
  <c r="A266" i="14" l="1"/>
  <c r="B267" i="14"/>
  <c r="B266" i="17"/>
  <c r="A265" i="17"/>
  <c r="B270" i="16"/>
  <c r="A269" i="16"/>
  <c r="A266" i="15"/>
  <c r="B267" i="15"/>
  <c r="B333" i="13"/>
  <c r="A332" i="13"/>
  <c r="A266" i="12"/>
  <c r="B267" i="12"/>
  <c r="B268" i="11"/>
  <c r="A267" i="11"/>
  <c r="A267" i="10"/>
  <c r="B268" i="10"/>
  <c r="A264" i="9"/>
  <c r="B265" i="9"/>
  <c r="A267" i="14" l="1"/>
  <c r="B268" i="14"/>
  <c r="A266" i="17"/>
  <c r="B267" i="17"/>
  <c r="A270" i="16"/>
  <c r="B271" i="16"/>
  <c r="B268" i="15"/>
  <c r="A267" i="15"/>
  <c r="A333" i="13"/>
  <c r="B334" i="13"/>
  <c r="B268" i="12"/>
  <c r="A267" i="12"/>
  <c r="A268" i="11"/>
  <c r="B269" i="11"/>
  <c r="B269" i="10"/>
  <c r="A268" i="10"/>
  <c r="B266" i="9"/>
  <c r="A265" i="9"/>
  <c r="A268" i="14" l="1"/>
  <c r="B269" i="14"/>
  <c r="B268" i="17"/>
  <c r="A267" i="17"/>
  <c r="B272" i="16"/>
  <c r="A271" i="16"/>
  <c r="A268" i="15"/>
  <c r="B269" i="15"/>
  <c r="B335" i="13"/>
  <c r="A334" i="13"/>
  <c r="A268" i="12"/>
  <c r="B269" i="12"/>
  <c r="B270" i="11"/>
  <c r="A269" i="11"/>
  <c r="A269" i="10"/>
  <c r="B270" i="10"/>
  <c r="A266" i="9"/>
  <c r="B267" i="9"/>
  <c r="A269" i="14" l="1"/>
  <c r="B270" i="14"/>
  <c r="A268" i="17"/>
  <c r="B269" i="17"/>
  <c r="A272" i="16"/>
  <c r="B273" i="16"/>
  <c r="B270" i="15"/>
  <c r="A269" i="15"/>
  <c r="A335" i="13"/>
  <c r="B336" i="13"/>
  <c r="B270" i="12"/>
  <c r="A269" i="12"/>
  <c r="A270" i="11"/>
  <c r="B271" i="11"/>
  <c r="B271" i="10"/>
  <c r="A270" i="10"/>
  <c r="B268" i="9"/>
  <c r="A267" i="9"/>
  <c r="A270" i="14" l="1"/>
  <c r="B271" i="14"/>
  <c r="B270" i="17"/>
  <c r="A269" i="17"/>
  <c r="B274" i="16"/>
  <c r="A273" i="16"/>
  <c r="A270" i="15"/>
  <c r="B271" i="15"/>
  <c r="B337" i="13"/>
  <c r="A336" i="13"/>
  <c r="A270" i="12"/>
  <c r="B271" i="12"/>
  <c r="B272" i="11"/>
  <c r="A271" i="11"/>
  <c r="A271" i="10"/>
  <c r="B272" i="10"/>
  <c r="A268" i="9"/>
  <c r="B269" i="9"/>
  <c r="A271" i="14" l="1"/>
  <c r="B272" i="14"/>
  <c r="A270" i="17"/>
  <c r="B271" i="17"/>
  <c r="A274" i="16"/>
  <c r="B275" i="16"/>
  <c r="B272" i="15"/>
  <c r="A271" i="15"/>
  <c r="A337" i="13"/>
  <c r="B338" i="13"/>
  <c r="B272" i="12"/>
  <c r="A271" i="12"/>
  <c r="A272" i="11"/>
  <c r="B273" i="11"/>
  <c r="B273" i="10"/>
  <c r="A272" i="10"/>
  <c r="B270" i="9"/>
  <c r="A269" i="9"/>
  <c r="A272" i="14" l="1"/>
  <c r="B273" i="14"/>
  <c r="B272" i="17"/>
  <c r="A271" i="17"/>
  <c r="B276" i="16"/>
  <c r="A275" i="16"/>
  <c r="A272" i="15"/>
  <c r="B273" i="15"/>
  <c r="B339" i="13"/>
  <c r="A338" i="13"/>
  <c r="A272" i="12"/>
  <c r="B273" i="12"/>
  <c r="B274" i="11"/>
  <c r="A273" i="11"/>
  <c r="A273" i="10"/>
  <c r="B274" i="10"/>
  <c r="A270" i="9"/>
  <c r="B271" i="9"/>
  <c r="A273" i="14" l="1"/>
  <c r="B274" i="14"/>
  <c r="A272" i="17"/>
  <c r="B273" i="17"/>
  <c r="A276" i="16"/>
  <c r="B277" i="16"/>
  <c r="B274" i="15"/>
  <c r="A273" i="15"/>
  <c r="A339" i="13"/>
  <c r="B340" i="13"/>
  <c r="B274" i="12"/>
  <c r="A273" i="12"/>
  <c r="A274" i="11"/>
  <c r="B275" i="11"/>
  <c r="B275" i="10"/>
  <c r="A274" i="10"/>
  <c r="B272" i="9"/>
  <c r="A271" i="9"/>
  <c r="A274" i="14" l="1"/>
  <c r="B275" i="14"/>
  <c r="B274" i="17"/>
  <c r="A273" i="17"/>
  <c r="B278" i="16"/>
  <c r="A277" i="16"/>
  <c r="A274" i="15"/>
  <c r="B275" i="15"/>
  <c r="B341" i="13"/>
  <c r="A340" i="13"/>
  <c r="A274" i="12"/>
  <c r="B275" i="12"/>
  <c r="B276" i="11"/>
  <c r="A275" i="11"/>
  <c r="A275" i="10"/>
  <c r="B276" i="10"/>
  <c r="A272" i="9"/>
  <c r="B273" i="9"/>
  <c r="A275" i="14" l="1"/>
  <c r="B276" i="14"/>
  <c r="A274" i="17"/>
  <c r="B275" i="17"/>
  <c r="A278" i="16"/>
  <c r="B279" i="16"/>
  <c r="B276" i="15"/>
  <c r="A275" i="15"/>
  <c r="A341" i="13"/>
  <c r="B342" i="13"/>
  <c r="B276" i="12"/>
  <c r="A275" i="12"/>
  <c r="A276" i="11"/>
  <c r="B277" i="11"/>
  <c r="B277" i="10"/>
  <c r="A276" i="10"/>
  <c r="B274" i="9"/>
  <c r="A273" i="9"/>
  <c r="A276" i="14" l="1"/>
  <c r="B277" i="14"/>
  <c r="B276" i="17"/>
  <c r="A275" i="17"/>
  <c r="B280" i="16"/>
  <c r="A279" i="16"/>
  <c r="A276" i="15"/>
  <c r="B277" i="15"/>
  <c r="B343" i="13"/>
  <c r="A342" i="13"/>
  <c r="A276" i="12"/>
  <c r="B277" i="12"/>
  <c r="B278" i="11"/>
  <c r="A277" i="11"/>
  <c r="A277" i="10"/>
  <c r="B278" i="10"/>
  <c r="A274" i="9"/>
  <c r="B275" i="9"/>
  <c r="A277" i="14" l="1"/>
  <c r="B278" i="14"/>
  <c r="A276" i="17"/>
  <c r="B277" i="17"/>
  <c r="A280" i="16"/>
  <c r="B281" i="16"/>
  <c r="B278" i="15"/>
  <c r="A277" i="15"/>
  <c r="A343" i="13"/>
  <c r="B344" i="13"/>
  <c r="B278" i="12"/>
  <c r="A277" i="12"/>
  <c r="A278" i="11"/>
  <c r="B279" i="11"/>
  <c r="B279" i="10"/>
  <c r="A278" i="10"/>
  <c r="B276" i="9"/>
  <c r="A275" i="9"/>
  <c r="A278" i="14" l="1"/>
  <c r="B279" i="14"/>
  <c r="B278" i="17"/>
  <c r="A277" i="17"/>
  <c r="B282" i="16"/>
  <c r="A281" i="16"/>
  <c r="A278" i="15"/>
  <c r="B279" i="15"/>
  <c r="B345" i="13"/>
  <c r="A344" i="13"/>
  <c r="A278" i="12"/>
  <c r="B279" i="12"/>
  <c r="B280" i="11"/>
  <c r="A279" i="11"/>
  <c r="A279" i="10"/>
  <c r="B280" i="10"/>
  <c r="A276" i="9"/>
  <c r="B277" i="9"/>
  <c r="A279" i="14" l="1"/>
  <c r="B280" i="14"/>
  <c r="A278" i="17"/>
  <c r="B279" i="17"/>
  <c r="A282" i="16"/>
  <c r="B283" i="16"/>
  <c r="B280" i="15"/>
  <c r="A279" i="15"/>
  <c r="A345" i="13"/>
  <c r="B346" i="13"/>
  <c r="B280" i="12"/>
  <c r="A279" i="12"/>
  <c r="A280" i="11"/>
  <c r="B281" i="11"/>
  <c r="B281" i="10"/>
  <c r="A280" i="10"/>
  <c r="B278" i="9"/>
  <c r="A277" i="9"/>
  <c r="A280" i="14" l="1"/>
  <c r="B281" i="14"/>
  <c r="B280" i="17"/>
  <c r="A279" i="17"/>
  <c r="B284" i="16"/>
  <c r="A283" i="16"/>
  <c r="A280" i="15"/>
  <c r="B281" i="15"/>
  <c r="B347" i="13"/>
  <c r="A346" i="13"/>
  <c r="A280" i="12"/>
  <c r="B281" i="12"/>
  <c r="B282" i="11"/>
  <c r="A281" i="11"/>
  <c r="A281" i="10"/>
  <c r="B282" i="10"/>
  <c r="A278" i="9"/>
  <c r="B279" i="9"/>
  <c r="A281" i="14" l="1"/>
  <c r="B282" i="14"/>
  <c r="A280" i="17"/>
  <c r="B281" i="17"/>
  <c r="A284" i="16"/>
  <c r="B285" i="16"/>
  <c r="B282" i="15"/>
  <c r="A281" i="15"/>
  <c r="A347" i="13"/>
  <c r="B348" i="13"/>
  <c r="B282" i="12"/>
  <c r="A281" i="12"/>
  <c r="A282" i="11"/>
  <c r="B283" i="11"/>
  <c r="B283" i="10"/>
  <c r="A282" i="10"/>
  <c r="B280" i="9"/>
  <c r="A279" i="9"/>
  <c r="A282" i="14" l="1"/>
  <c r="B283" i="14"/>
  <c r="B282" i="17"/>
  <c r="A281" i="17"/>
  <c r="B286" i="16"/>
  <c r="A285" i="16"/>
  <c r="A282" i="15"/>
  <c r="B283" i="15"/>
  <c r="B349" i="13"/>
  <c r="A348" i="13"/>
  <c r="A282" i="12"/>
  <c r="B283" i="12"/>
  <c r="B284" i="11"/>
  <c r="A283" i="11"/>
  <c r="A283" i="10"/>
  <c r="B284" i="10"/>
  <c r="A280" i="9"/>
  <c r="B281" i="9"/>
  <c r="A283" i="14" l="1"/>
  <c r="B284" i="14"/>
  <c r="A282" i="17"/>
  <c r="B283" i="17"/>
  <c r="A286" i="16"/>
  <c r="B287" i="16"/>
  <c r="B284" i="15"/>
  <c r="A283" i="15"/>
  <c r="A349" i="13"/>
  <c r="B350" i="13"/>
  <c r="B284" i="12"/>
  <c r="A283" i="12"/>
  <c r="A284" i="11"/>
  <c r="B285" i="11"/>
  <c r="B285" i="10"/>
  <c r="A284" i="10"/>
  <c r="B282" i="9"/>
  <c r="A281" i="9"/>
  <c r="A284" i="14" l="1"/>
  <c r="B285" i="14"/>
  <c r="B284" i="17"/>
  <c r="A283" i="17"/>
  <c r="B288" i="16"/>
  <c r="A287" i="16"/>
  <c r="A284" i="15"/>
  <c r="B285" i="15"/>
  <c r="B351" i="13"/>
  <c r="A350" i="13"/>
  <c r="A284" i="12"/>
  <c r="B285" i="12"/>
  <c r="B286" i="11"/>
  <c r="A285" i="11"/>
  <c r="A285" i="10"/>
  <c r="B286" i="10"/>
  <c r="A282" i="9"/>
  <c r="B283" i="9"/>
  <c r="A285" i="14" l="1"/>
  <c r="B286" i="14"/>
  <c r="A284" i="17"/>
  <c r="B285" i="17"/>
  <c r="A288" i="16"/>
  <c r="B293" i="16"/>
  <c r="B286" i="15"/>
  <c r="A285" i="15"/>
  <c r="A351" i="13"/>
  <c r="B352" i="13"/>
  <c r="B286" i="12"/>
  <c r="A285" i="12"/>
  <c r="A286" i="11"/>
  <c r="B287" i="11"/>
  <c r="B287" i="10"/>
  <c r="A286" i="10"/>
  <c r="B284" i="9"/>
  <c r="A283" i="9"/>
  <c r="A286" i="14" l="1"/>
  <c r="B287" i="14"/>
  <c r="B286" i="17"/>
  <c r="A285" i="17"/>
  <c r="A293" i="16"/>
  <c r="B294" i="16"/>
  <c r="A286" i="15"/>
  <c r="B287" i="15"/>
  <c r="B353" i="13"/>
  <c r="A352" i="13"/>
  <c r="A286" i="12"/>
  <c r="B287" i="12"/>
  <c r="B288" i="11"/>
  <c r="A287" i="11"/>
  <c r="A287" i="10"/>
  <c r="B288" i="10"/>
  <c r="A284" i="9"/>
  <c r="B285" i="9"/>
  <c r="A287" i="14" l="1"/>
  <c r="B288" i="14"/>
  <c r="A286" i="17"/>
  <c r="B287" i="17"/>
  <c r="A294" i="16"/>
  <c r="B295" i="16"/>
  <c r="B288" i="15"/>
  <c r="A287" i="15"/>
  <c r="A353" i="13"/>
  <c r="B354" i="13"/>
  <c r="B288" i="12"/>
  <c r="A287" i="12"/>
  <c r="A288" i="11"/>
  <c r="B293" i="11"/>
  <c r="B293" i="10"/>
  <c r="A288" i="10"/>
  <c r="B286" i="9"/>
  <c r="A285" i="9"/>
  <c r="A288" i="14" l="1"/>
  <c r="B293" i="14"/>
  <c r="B288" i="17"/>
  <c r="A287" i="17"/>
  <c r="A295" i="16"/>
  <c r="B296" i="16"/>
  <c r="A288" i="15"/>
  <c r="B293" i="15"/>
  <c r="B355" i="13"/>
  <c r="A354" i="13"/>
  <c r="A288" i="12"/>
  <c r="B293" i="12"/>
  <c r="B294" i="11"/>
  <c r="A293" i="11"/>
  <c r="A293" i="10"/>
  <c r="B294" i="10"/>
  <c r="A286" i="9"/>
  <c r="B287" i="9"/>
  <c r="B294" i="14" l="1"/>
  <c r="A293" i="14"/>
  <c r="A288" i="17"/>
  <c r="B293" i="17"/>
  <c r="A296" i="16"/>
  <c r="B297" i="16"/>
  <c r="A293" i="15"/>
  <c r="B294" i="15"/>
  <c r="A355" i="13"/>
  <c r="B356" i="13"/>
  <c r="B294" i="12"/>
  <c r="A293" i="12"/>
  <c r="A294" i="11"/>
  <c r="B295" i="11"/>
  <c r="B295" i="10"/>
  <c r="A294" i="10"/>
  <c r="B288" i="9"/>
  <c r="A287" i="9"/>
  <c r="A294" i="14" l="1"/>
  <c r="B295" i="14"/>
  <c r="B294" i="17"/>
  <c r="A293" i="17"/>
  <c r="A297" i="16"/>
  <c r="B298" i="16"/>
  <c r="A294" i="15"/>
  <c r="B295" i="15"/>
  <c r="B357" i="13"/>
  <c r="A356" i="13"/>
  <c r="A294" i="12"/>
  <c r="B295" i="12"/>
  <c r="B296" i="11"/>
  <c r="A295" i="11"/>
  <c r="A295" i="10"/>
  <c r="B296" i="10"/>
  <c r="A288" i="9"/>
  <c r="B293" i="9"/>
  <c r="B296" i="14" l="1"/>
  <c r="A295" i="14"/>
  <c r="A294" i="17"/>
  <c r="B295" i="17"/>
  <c r="A298" i="16"/>
  <c r="B299" i="16"/>
  <c r="A295" i="15"/>
  <c r="B296" i="15"/>
  <c r="A357" i="13"/>
  <c r="B362" i="13"/>
  <c r="B296" i="12"/>
  <c r="A295" i="12"/>
  <c r="A296" i="11"/>
  <c r="B297" i="11"/>
  <c r="B297" i="10"/>
  <c r="A296" i="10"/>
  <c r="A293" i="9"/>
  <c r="B294" i="9"/>
  <c r="A296" i="14" l="1"/>
  <c r="B297" i="14"/>
  <c r="B296" i="17"/>
  <c r="A295" i="17"/>
  <c r="A299" i="16"/>
  <c r="B300" i="16"/>
  <c r="A296" i="15"/>
  <c r="B297" i="15"/>
  <c r="B363" i="13"/>
  <c r="A362" i="13"/>
  <c r="A296" i="12"/>
  <c r="B297" i="12"/>
  <c r="B298" i="11"/>
  <c r="A297" i="11"/>
  <c r="A297" i="10"/>
  <c r="B298" i="10"/>
  <c r="A294" i="9"/>
  <c r="B295" i="9"/>
  <c r="B298" i="14" l="1"/>
  <c r="A297" i="14"/>
  <c r="A296" i="17"/>
  <c r="B297" i="17"/>
  <c r="A300" i="16"/>
  <c r="B301" i="16"/>
  <c r="A297" i="15"/>
  <c r="B298" i="15"/>
  <c r="A363" i="13"/>
  <c r="B364" i="13"/>
  <c r="B298" i="12"/>
  <c r="A297" i="12"/>
  <c r="A298" i="11"/>
  <c r="B299" i="11"/>
  <c r="B299" i="10"/>
  <c r="A298" i="10"/>
  <c r="A295" i="9"/>
  <c r="B296" i="9"/>
  <c r="A298" i="14" l="1"/>
  <c r="B299" i="14"/>
  <c r="B298" i="17"/>
  <c r="A297" i="17"/>
  <c r="A301" i="16"/>
  <c r="B302" i="16"/>
  <c r="A298" i="15"/>
  <c r="B299" i="15"/>
  <c r="B365" i="13"/>
  <c r="A364" i="13"/>
  <c r="A298" i="12"/>
  <c r="B299" i="12"/>
  <c r="B300" i="11"/>
  <c r="A299" i="11"/>
  <c r="A299" i="10"/>
  <c r="B300" i="10"/>
  <c r="A296" i="9"/>
  <c r="B297" i="9"/>
  <c r="B300" i="14" l="1"/>
  <c r="A299" i="14"/>
  <c r="A298" i="17"/>
  <c r="B299" i="17"/>
  <c r="A302" i="16"/>
  <c r="B303" i="16"/>
  <c r="A299" i="15"/>
  <c r="B300" i="15"/>
  <c r="A365" i="13"/>
  <c r="B366" i="13"/>
  <c r="B300" i="12"/>
  <c r="A299" i="12"/>
  <c r="A300" i="11"/>
  <c r="B301" i="11"/>
  <c r="B301" i="10"/>
  <c r="A300" i="10"/>
  <c r="A297" i="9"/>
  <c r="B298" i="9"/>
  <c r="A300" i="14" l="1"/>
  <c r="B301" i="14"/>
  <c r="B300" i="17"/>
  <c r="A299" i="17"/>
  <c r="A303" i="16"/>
  <c r="B304" i="16"/>
  <c r="A300" i="15"/>
  <c r="B301" i="15"/>
  <c r="B367" i="13"/>
  <c r="A366" i="13"/>
  <c r="A300" i="12"/>
  <c r="B301" i="12"/>
  <c r="B302" i="11"/>
  <c r="A301" i="11"/>
  <c r="A301" i="10"/>
  <c r="B302" i="10"/>
  <c r="A298" i="9"/>
  <c r="B299" i="9"/>
  <c r="B302" i="14" l="1"/>
  <c r="A301" i="14"/>
  <c r="A300" i="17"/>
  <c r="B301" i="17"/>
  <c r="A304" i="16"/>
  <c r="B305" i="16"/>
  <c r="A301" i="15"/>
  <c r="B302" i="15"/>
  <c r="A367" i="13"/>
  <c r="B368" i="13"/>
  <c r="B302" i="12"/>
  <c r="A301" i="12"/>
  <c r="A302" i="11"/>
  <c r="B303" i="11"/>
  <c r="B303" i="10"/>
  <c r="A302" i="10"/>
  <c r="A299" i="9"/>
  <c r="B300" i="9"/>
  <c r="A302" i="14" l="1"/>
  <c r="B303" i="14"/>
  <c r="B302" i="17"/>
  <c r="A301" i="17"/>
  <c r="A305" i="16"/>
  <c r="B306" i="16"/>
  <c r="A302" i="15"/>
  <c r="B303" i="15"/>
  <c r="B369" i="13"/>
  <c r="A368" i="13"/>
  <c r="A302" i="12"/>
  <c r="B303" i="12"/>
  <c r="B304" i="11"/>
  <c r="A303" i="11"/>
  <c r="A303" i="10"/>
  <c r="B304" i="10"/>
  <c r="A300" i="9"/>
  <c r="B301" i="9"/>
  <c r="B304" i="14" l="1"/>
  <c r="A303" i="14"/>
  <c r="A302" i="17"/>
  <c r="B303" i="17"/>
  <c r="A306" i="16"/>
  <c r="B307" i="16"/>
  <c r="A303" i="15"/>
  <c r="B304" i="15"/>
  <c r="A369" i="13"/>
  <c r="B370" i="13"/>
  <c r="B304" i="12"/>
  <c r="A303" i="12"/>
  <c r="B305" i="11"/>
  <c r="A304" i="11"/>
  <c r="B305" i="10"/>
  <c r="A304" i="10"/>
  <c r="A301" i="9"/>
  <c r="B302" i="9"/>
  <c r="A304" i="14" l="1"/>
  <c r="B305" i="14"/>
  <c r="B304" i="17"/>
  <c r="A303" i="17"/>
  <c r="A307" i="16"/>
  <c r="B308" i="16"/>
  <c r="A304" i="15"/>
  <c r="B305" i="15"/>
  <c r="B371" i="13"/>
  <c r="A370" i="13"/>
  <c r="B305" i="12"/>
  <c r="A304" i="12"/>
  <c r="B306" i="11"/>
  <c r="A305" i="11"/>
  <c r="A305" i="10"/>
  <c r="B306" i="10"/>
  <c r="A302" i="9"/>
  <c r="B303" i="9"/>
  <c r="B306" i="14" l="1"/>
  <c r="A305" i="14"/>
  <c r="A304" i="17"/>
  <c r="B305" i="17"/>
  <c r="A308" i="16"/>
  <c r="B309" i="16"/>
  <c r="A305" i="15"/>
  <c r="B306" i="15"/>
  <c r="A371" i="13"/>
  <c r="B372" i="13"/>
  <c r="B306" i="12"/>
  <c r="A305" i="12"/>
  <c r="B307" i="11"/>
  <c r="A306" i="11"/>
  <c r="B307" i="10"/>
  <c r="A306" i="10"/>
  <c r="A303" i="9"/>
  <c r="B304" i="9"/>
  <c r="A306" i="14" l="1"/>
  <c r="B307" i="14"/>
  <c r="B306" i="17"/>
  <c r="A305" i="17"/>
  <c r="A309" i="16"/>
  <c r="B310" i="16"/>
  <c r="A306" i="15"/>
  <c r="B307" i="15"/>
  <c r="B373" i="13"/>
  <c r="A372" i="13"/>
  <c r="B307" i="12"/>
  <c r="A306" i="12"/>
  <c r="B308" i="11"/>
  <c r="A307" i="11"/>
  <c r="A307" i="10"/>
  <c r="B308" i="10"/>
  <c r="A304" i="9"/>
  <c r="B305" i="9"/>
  <c r="B308" i="14" l="1"/>
  <c r="A307" i="14"/>
  <c r="A306" i="17"/>
  <c r="B307" i="17"/>
  <c r="A310" i="16"/>
  <c r="B311" i="16"/>
  <c r="A307" i="15"/>
  <c r="B308" i="15"/>
  <c r="A373" i="13"/>
  <c r="B374" i="13"/>
  <c r="B308" i="12"/>
  <c r="A307" i="12"/>
  <c r="B309" i="11"/>
  <c r="A308" i="11"/>
  <c r="A308" i="10"/>
  <c r="B309" i="10"/>
  <c r="A305" i="9"/>
  <c r="B306" i="9"/>
  <c r="A308" i="14" l="1"/>
  <c r="B309" i="14"/>
  <c r="B308" i="17"/>
  <c r="A307" i="17"/>
  <c r="B312" i="16"/>
  <c r="A311" i="16"/>
  <c r="A308" i="15"/>
  <c r="B309" i="15"/>
  <c r="B375" i="13"/>
  <c r="A374" i="13"/>
  <c r="A308" i="12"/>
  <c r="B309" i="12"/>
  <c r="B310" i="11"/>
  <c r="A309" i="11"/>
  <c r="A309" i="10"/>
  <c r="B310" i="10"/>
  <c r="A306" i="9"/>
  <c r="B307" i="9"/>
  <c r="B310" i="14" l="1"/>
  <c r="A309" i="14"/>
  <c r="A308" i="17"/>
  <c r="B309" i="17"/>
  <c r="A312" i="16"/>
  <c r="B313" i="16"/>
  <c r="B310" i="15"/>
  <c r="A309" i="15"/>
  <c r="A375" i="13"/>
  <c r="B376" i="13"/>
  <c r="B310" i="12"/>
  <c r="A309" i="12"/>
  <c r="B311" i="11"/>
  <c r="A310" i="11"/>
  <c r="A310" i="10"/>
  <c r="B311" i="10"/>
  <c r="A307" i="9"/>
  <c r="B308" i="9"/>
  <c r="B311" i="14" l="1"/>
  <c r="A310" i="14"/>
  <c r="B310" i="17"/>
  <c r="A309" i="17"/>
  <c r="B314" i="16"/>
  <c r="A313" i="16"/>
  <c r="A310" i="15"/>
  <c r="B311" i="15"/>
  <c r="B377" i="13"/>
  <c r="A376" i="13"/>
  <c r="B311" i="12"/>
  <c r="A310" i="12"/>
  <c r="B312" i="11"/>
  <c r="A311" i="11"/>
  <c r="A311" i="10"/>
  <c r="B312" i="10"/>
  <c r="A308" i="9"/>
  <c r="B309" i="9"/>
  <c r="A311" i="14" l="1"/>
  <c r="B312" i="14"/>
  <c r="B311" i="17"/>
  <c r="A310" i="17"/>
  <c r="B315" i="16"/>
  <c r="A314" i="16"/>
  <c r="B312" i="15"/>
  <c r="A311" i="15"/>
  <c r="A377" i="13"/>
  <c r="B378" i="13"/>
  <c r="B312" i="12"/>
  <c r="A311" i="12"/>
  <c r="B313" i="11"/>
  <c r="A312" i="11"/>
  <c r="B313" i="10"/>
  <c r="A312" i="10"/>
  <c r="B310" i="9"/>
  <c r="A309" i="9"/>
  <c r="B313" i="14" l="1"/>
  <c r="A312" i="14"/>
  <c r="A311" i="17"/>
  <c r="B312" i="17"/>
  <c r="B316" i="16"/>
  <c r="A315" i="16"/>
  <c r="A312" i="15"/>
  <c r="B313" i="15"/>
  <c r="B379" i="13"/>
  <c r="A378" i="13"/>
  <c r="B313" i="12"/>
  <c r="A312" i="12"/>
  <c r="B314" i="11"/>
  <c r="A313" i="11"/>
  <c r="A313" i="10"/>
  <c r="B314" i="10"/>
  <c r="A310" i="9"/>
  <c r="B311" i="9"/>
  <c r="B314" i="14" l="1"/>
  <c r="A313" i="14"/>
  <c r="B313" i="17"/>
  <c r="A312" i="17"/>
  <c r="B317" i="16"/>
  <c r="A316" i="16"/>
  <c r="A313" i="15"/>
  <c r="B314" i="15"/>
  <c r="A379" i="13"/>
  <c r="B380" i="13"/>
  <c r="B314" i="12"/>
  <c r="A313" i="12"/>
  <c r="B315" i="11"/>
  <c r="A314" i="11"/>
  <c r="B315" i="10"/>
  <c r="A314" i="10"/>
  <c r="B312" i="9"/>
  <c r="A311" i="9"/>
  <c r="B315" i="14" l="1"/>
  <c r="A314" i="14"/>
  <c r="A313" i="17"/>
  <c r="B314" i="17"/>
  <c r="B318" i="16"/>
  <c r="A317" i="16"/>
  <c r="B315" i="15"/>
  <c r="A314" i="15"/>
  <c r="B381" i="13"/>
  <c r="A380" i="13"/>
  <c r="A314" i="12"/>
  <c r="B315" i="12"/>
  <c r="A315" i="11"/>
  <c r="B316" i="11"/>
  <c r="A315" i="10"/>
  <c r="B316" i="10"/>
  <c r="A312" i="9"/>
  <c r="B313" i="9"/>
  <c r="B316" i="14" l="1"/>
  <c r="A315" i="14"/>
  <c r="B315" i="17"/>
  <c r="A314" i="17"/>
  <c r="B319" i="16"/>
  <c r="A318" i="16"/>
  <c r="B316" i="15"/>
  <c r="A315" i="15"/>
  <c r="A381" i="13"/>
  <c r="B382" i="13"/>
  <c r="B316" i="12"/>
  <c r="A315" i="12"/>
  <c r="B317" i="11"/>
  <c r="A316" i="11"/>
  <c r="A316" i="10"/>
  <c r="B317" i="10"/>
  <c r="A313" i="9"/>
  <c r="B314" i="9"/>
  <c r="B317" i="14" l="1"/>
  <c r="A316" i="14"/>
  <c r="A315" i="17"/>
  <c r="B316" i="17"/>
  <c r="B320" i="16"/>
  <c r="A319" i="16"/>
  <c r="A316" i="15"/>
  <c r="B317" i="15"/>
  <c r="B383" i="13"/>
  <c r="A382" i="13"/>
  <c r="B317" i="12"/>
  <c r="A316" i="12"/>
  <c r="A317" i="11"/>
  <c r="B318" i="11"/>
  <c r="A317" i="10"/>
  <c r="B318" i="10"/>
  <c r="A314" i="9"/>
  <c r="B315" i="9"/>
  <c r="B318" i="14" l="1"/>
  <c r="A317" i="14"/>
  <c r="B317" i="17"/>
  <c r="A316" i="17"/>
  <c r="B321" i="16"/>
  <c r="A320" i="16"/>
  <c r="B318" i="15"/>
  <c r="A317" i="15"/>
  <c r="A383" i="13"/>
  <c r="B384" i="13"/>
  <c r="A317" i="12"/>
  <c r="B318" i="12"/>
  <c r="B319" i="11"/>
  <c r="A318" i="11"/>
  <c r="A318" i="10"/>
  <c r="B319" i="10"/>
  <c r="B316" i="9"/>
  <c r="A315" i="9"/>
  <c r="B319" i="14" l="1"/>
  <c r="A318" i="14"/>
  <c r="A317" i="17"/>
  <c r="B318" i="17"/>
  <c r="A321" i="16"/>
  <c r="B322" i="16"/>
  <c r="A318" i="15"/>
  <c r="B319" i="15"/>
  <c r="B385" i="13"/>
  <c r="A384" i="13"/>
  <c r="A318" i="12"/>
  <c r="B319" i="12"/>
  <c r="A319" i="11"/>
  <c r="B320" i="11"/>
  <c r="A319" i="10"/>
  <c r="B320" i="10"/>
  <c r="A316" i="9"/>
  <c r="B317" i="9"/>
  <c r="B320" i="14" l="1"/>
  <c r="A319" i="14"/>
  <c r="B319" i="17"/>
  <c r="A318" i="17"/>
  <c r="B327" i="16"/>
  <c r="A322" i="16"/>
  <c r="A319" i="15"/>
  <c r="B320" i="15"/>
  <c r="A385" i="13"/>
  <c r="B386" i="13"/>
  <c r="A319" i="12"/>
  <c r="B320" i="12"/>
  <c r="B321" i="11"/>
  <c r="A320" i="11"/>
  <c r="A320" i="10"/>
  <c r="B321" i="10"/>
  <c r="A317" i="9"/>
  <c r="B318" i="9"/>
  <c r="B321" i="14" l="1"/>
  <c r="A320" i="14"/>
  <c r="A319" i="17"/>
  <c r="B320" i="17"/>
  <c r="A327" i="16"/>
  <c r="B328" i="16"/>
  <c r="A320" i="15"/>
  <c r="B321" i="15"/>
  <c r="B387" i="13"/>
  <c r="A386" i="13"/>
  <c r="B321" i="12"/>
  <c r="A320" i="12"/>
  <c r="A321" i="11"/>
  <c r="B322" i="11"/>
  <c r="A321" i="10"/>
  <c r="B322" i="10"/>
  <c r="A318" i="9"/>
  <c r="B319" i="9"/>
  <c r="A321" i="14" l="1"/>
  <c r="B322" i="14"/>
  <c r="B321" i="17"/>
  <c r="A320" i="17"/>
  <c r="B329" i="16"/>
  <c r="A328" i="16"/>
  <c r="B322" i="15"/>
  <c r="A321" i="15"/>
  <c r="A387" i="13"/>
  <c r="B388" i="13"/>
  <c r="A321" i="12"/>
  <c r="B322" i="12"/>
  <c r="B327" i="11"/>
  <c r="A322" i="11"/>
  <c r="B327" i="10"/>
  <c r="A322" i="10"/>
  <c r="B320" i="9"/>
  <c r="A319" i="9"/>
  <c r="A322" i="14" l="1"/>
  <c r="B327" i="14"/>
  <c r="A321" i="17"/>
  <c r="B322" i="17"/>
  <c r="A329" i="16"/>
  <c r="B330" i="16"/>
  <c r="B327" i="15"/>
  <c r="A322" i="15"/>
  <c r="B389" i="13"/>
  <c r="A388" i="13"/>
  <c r="A322" i="12"/>
  <c r="B327" i="12"/>
  <c r="A327" i="11"/>
  <c r="B328" i="11"/>
  <c r="B328" i="10"/>
  <c r="A327" i="10"/>
  <c r="A320" i="9"/>
  <c r="B321" i="9"/>
  <c r="A327" i="14" l="1"/>
  <c r="B328" i="14"/>
  <c r="A322" i="17"/>
  <c r="B327" i="17"/>
  <c r="B331" i="16"/>
  <c r="A330" i="16"/>
  <c r="A327" i="15"/>
  <c r="B328" i="15"/>
  <c r="A389" i="13"/>
  <c r="B390" i="13"/>
  <c r="A327" i="12"/>
  <c r="B328" i="12"/>
  <c r="B329" i="11"/>
  <c r="A328" i="11"/>
  <c r="B329" i="10"/>
  <c r="A328" i="10"/>
  <c r="B322" i="9"/>
  <c r="A321" i="9"/>
  <c r="B329" i="14" l="1"/>
  <c r="A328" i="14"/>
  <c r="A327" i="17"/>
  <c r="B328" i="17"/>
  <c r="A331" i="16"/>
  <c r="B332" i="16"/>
  <c r="B329" i="15"/>
  <c r="A328" i="15"/>
  <c r="B391" i="13"/>
  <c r="A390" i="13"/>
  <c r="A328" i="12"/>
  <c r="B329" i="12"/>
  <c r="A329" i="11"/>
  <c r="B330" i="11"/>
  <c r="B330" i="10"/>
  <c r="A329" i="10"/>
  <c r="A322" i="9"/>
  <c r="B327" i="9"/>
  <c r="A329" i="14" l="1"/>
  <c r="B330" i="14"/>
  <c r="B329" i="17"/>
  <c r="A328" i="17"/>
  <c r="B333" i="16"/>
  <c r="A332" i="16"/>
  <c r="A329" i="15"/>
  <c r="B330" i="15"/>
  <c r="A391" i="13"/>
  <c r="B396" i="13"/>
  <c r="A329" i="12"/>
  <c r="B330" i="12"/>
  <c r="B331" i="11"/>
  <c r="A330" i="11"/>
  <c r="B331" i="10"/>
  <c r="A330" i="10"/>
  <c r="A327" i="9"/>
  <c r="B328" i="9"/>
  <c r="B331" i="14" l="1"/>
  <c r="A330" i="14"/>
  <c r="A329" i="17"/>
  <c r="B330" i="17"/>
  <c r="A333" i="16"/>
  <c r="B334" i="16"/>
  <c r="B331" i="15"/>
  <c r="A330" i="15"/>
  <c r="A396" i="13"/>
  <c r="B397" i="13"/>
  <c r="A330" i="12"/>
  <c r="B331" i="12"/>
  <c r="A331" i="11"/>
  <c r="B332" i="11"/>
  <c r="B332" i="10"/>
  <c r="A331" i="10"/>
  <c r="B329" i="9"/>
  <c r="A328" i="9"/>
  <c r="A331" i="14" l="1"/>
  <c r="B332" i="14"/>
  <c r="B331" i="17"/>
  <c r="A330" i="17"/>
  <c r="B335" i="16"/>
  <c r="A334" i="16"/>
  <c r="A331" i="15"/>
  <c r="B332" i="15"/>
  <c r="A397" i="13"/>
  <c r="B398" i="13"/>
  <c r="A331" i="12"/>
  <c r="B332" i="12"/>
  <c r="B333" i="11"/>
  <c r="A332" i="11"/>
  <c r="B333" i="10"/>
  <c r="A332" i="10"/>
  <c r="B330" i="9"/>
  <c r="A329" i="9"/>
  <c r="B333" i="14" l="1"/>
  <c r="A332" i="14"/>
  <c r="A331" i="17"/>
  <c r="B332" i="17"/>
  <c r="A335" i="16"/>
  <c r="B336" i="16"/>
  <c r="B333" i="15"/>
  <c r="A332" i="15"/>
  <c r="A398" i="13"/>
  <c r="B399" i="13"/>
  <c r="A332" i="12"/>
  <c r="B333" i="12"/>
  <c r="A333" i="11"/>
  <c r="B334" i="11"/>
  <c r="B334" i="10"/>
  <c r="A333" i="10"/>
  <c r="A330" i="9"/>
  <c r="B331" i="9"/>
  <c r="A333" i="14" l="1"/>
  <c r="B334" i="14"/>
  <c r="B333" i="17"/>
  <c r="A332" i="17"/>
  <c r="B337" i="16"/>
  <c r="A336" i="16"/>
  <c r="A333" i="15"/>
  <c r="B334" i="15"/>
  <c r="A399" i="13"/>
  <c r="B400" i="13"/>
  <c r="A333" i="12"/>
  <c r="B334" i="12"/>
  <c r="B335" i="11"/>
  <c r="A334" i="11"/>
  <c r="B335" i="10"/>
  <c r="A334" i="10"/>
  <c r="B332" i="9"/>
  <c r="A331" i="9"/>
  <c r="B335" i="14" l="1"/>
  <c r="A334" i="14"/>
  <c r="A333" i="17"/>
  <c r="B334" i="17"/>
  <c r="A337" i="16"/>
  <c r="B338" i="16"/>
  <c r="B335" i="15"/>
  <c r="A334" i="15"/>
  <c r="A400" i="13"/>
  <c r="B401" i="13"/>
  <c r="A334" i="12"/>
  <c r="B335" i="12"/>
  <c r="A335" i="11"/>
  <c r="B336" i="11"/>
  <c r="B336" i="10"/>
  <c r="A335" i="10"/>
  <c r="B333" i="9"/>
  <c r="A332" i="9"/>
  <c r="A335" i="14" l="1"/>
  <c r="B336" i="14"/>
  <c r="B335" i="17"/>
  <c r="A334" i="17"/>
  <c r="B339" i="16"/>
  <c r="A338" i="16"/>
  <c r="A335" i="15"/>
  <c r="B336" i="15"/>
  <c r="A401" i="13"/>
  <c r="B402" i="13"/>
  <c r="A335" i="12"/>
  <c r="B336" i="12"/>
  <c r="B337" i="11"/>
  <c r="A336" i="11"/>
  <c r="B337" i="10"/>
  <c r="A336" i="10"/>
  <c r="A333" i="9"/>
  <c r="B334" i="9"/>
  <c r="B337" i="14" l="1"/>
  <c r="A336" i="14"/>
  <c r="A335" i="17"/>
  <c r="B336" i="17"/>
  <c r="A339" i="16"/>
  <c r="B340" i="16"/>
  <c r="B337" i="15"/>
  <c r="A336" i="15"/>
  <c r="A402" i="13"/>
  <c r="B403" i="13"/>
  <c r="A336" i="12"/>
  <c r="B337" i="12"/>
  <c r="A337" i="11"/>
  <c r="B338" i="11"/>
  <c r="B338" i="10"/>
  <c r="A337" i="10"/>
  <c r="B335" i="9"/>
  <c r="A334" i="9"/>
  <c r="B338" i="14" l="1"/>
  <c r="A337" i="14"/>
  <c r="B337" i="17"/>
  <c r="A336" i="17"/>
  <c r="B341" i="16"/>
  <c r="A340" i="16"/>
  <c r="A337" i="15"/>
  <c r="B338" i="15"/>
  <c r="A403" i="13"/>
  <c r="B404" i="13"/>
  <c r="A337" i="12"/>
  <c r="B338" i="12"/>
  <c r="B339" i="11"/>
  <c r="A338" i="11"/>
  <c r="B339" i="10"/>
  <c r="A338" i="10"/>
  <c r="B336" i="9"/>
  <c r="A335" i="9"/>
  <c r="B339" i="14" l="1"/>
  <c r="A338" i="14"/>
  <c r="A337" i="17"/>
  <c r="B338" i="17"/>
  <c r="A341" i="16"/>
  <c r="B342" i="16"/>
  <c r="B339" i="15"/>
  <c r="A338" i="15"/>
  <c r="A404" i="13"/>
  <c r="B405" i="13"/>
  <c r="A338" i="12"/>
  <c r="B339" i="12"/>
  <c r="A339" i="11"/>
  <c r="B340" i="11"/>
  <c r="B340" i="10"/>
  <c r="A339" i="10"/>
  <c r="B337" i="9"/>
  <c r="A336" i="9"/>
  <c r="A339" i="14" l="1"/>
  <c r="B340" i="14"/>
  <c r="B339" i="17"/>
  <c r="A338" i="17"/>
  <c r="B343" i="16"/>
  <c r="A342" i="16"/>
  <c r="A339" i="15"/>
  <c r="B340" i="15"/>
  <c r="A405" i="13"/>
  <c r="B406" i="13"/>
  <c r="A339" i="12"/>
  <c r="B340" i="12"/>
  <c r="B341" i="11"/>
  <c r="A340" i="11"/>
  <c r="B341" i="10"/>
  <c r="A340" i="10"/>
  <c r="A337" i="9"/>
  <c r="B338" i="9"/>
  <c r="B341" i="14" l="1"/>
  <c r="A340" i="14"/>
  <c r="A339" i="17"/>
  <c r="B340" i="17"/>
  <c r="A343" i="16"/>
  <c r="B344" i="16"/>
  <c r="B341" i="15"/>
  <c r="A340" i="15"/>
  <c r="A406" i="13"/>
  <c r="B407" i="13"/>
  <c r="A340" i="12"/>
  <c r="B341" i="12"/>
  <c r="A341" i="11"/>
  <c r="B342" i="11"/>
  <c r="A341" i="10"/>
  <c r="B342" i="10"/>
  <c r="B339" i="9"/>
  <c r="A338" i="9"/>
  <c r="A341" i="14" l="1"/>
  <c r="B342" i="14"/>
  <c r="B341" i="17"/>
  <c r="A340" i="17"/>
  <c r="B345" i="16"/>
  <c r="A344" i="16"/>
  <c r="B342" i="15"/>
  <c r="A341" i="15"/>
  <c r="A407" i="13"/>
  <c r="B408" i="13"/>
  <c r="A341" i="12"/>
  <c r="B342" i="12"/>
  <c r="B343" i="11"/>
  <c r="A342" i="11"/>
  <c r="B343" i="10"/>
  <c r="A342" i="10"/>
  <c r="B340" i="9"/>
  <c r="A339" i="9"/>
  <c r="B343" i="14" l="1"/>
  <c r="A342" i="14"/>
  <c r="A341" i="17"/>
  <c r="B342" i="17"/>
  <c r="A345" i="16"/>
  <c r="B346" i="16"/>
  <c r="B343" i="15"/>
  <c r="A342" i="15"/>
  <c r="A408" i="13"/>
  <c r="B409" i="13"/>
  <c r="A342" i="12"/>
  <c r="B343" i="12"/>
  <c r="A343" i="11"/>
  <c r="B344" i="11"/>
  <c r="A343" i="10"/>
  <c r="B344" i="10"/>
  <c r="B341" i="9"/>
  <c r="A340" i="9"/>
  <c r="A343" i="14" l="1"/>
  <c r="B344" i="14"/>
  <c r="B343" i="17"/>
  <c r="A342" i="17"/>
  <c r="B347" i="16"/>
  <c r="A346" i="16"/>
  <c r="A343" i="15"/>
  <c r="B344" i="15"/>
  <c r="A409" i="13"/>
  <c r="B410" i="13"/>
  <c r="A343" i="12"/>
  <c r="B344" i="12"/>
  <c r="B345" i="11"/>
  <c r="A344" i="11"/>
  <c r="B345" i="10"/>
  <c r="A344" i="10"/>
  <c r="B342" i="9"/>
  <c r="A341" i="9"/>
  <c r="B345" i="14" l="1"/>
  <c r="A344" i="14"/>
  <c r="A343" i="17"/>
  <c r="B344" i="17"/>
  <c r="A347" i="16"/>
  <c r="B348" i="16"/>
  <c r="B345" i="15"/>
  <c r="A344" i="15"/>
  <c r="A410" i="13"/>
  <c r="B411" i="13"/>
  <c r="A344" i="12"/>
  <c r="B345" i="12"/>
  <c r="A345" i="11"/>
  <c r="B346" i="11"/>
  <c r="A345" i="10"/>
  <c r="B346" i="10"/>
  <c r="B343" i="9"/>
  <c r="A342" i="9"/>
  <c r="A345" i="14" l="1"/>
  <c r="B346" i="14"/>
  <c r="B345" i="17"/>
  <c r="A344" i="17"/>
  <c r="B349" i="16"/>
  <c r="A348" i="16"/>
  <c r="B346" i="15"/>
  <c r="A345" i="15"/>
  <c r="A411" i="13"/>
  <c r="B412" i="13"/>
  <c r="A345" i="12"/>
  <c r="B346" i="12"/>
  <c r="B347" i="11"/>
  <c r="A346" i="11"/>
  <c r="B347" i="10"/>
  <c r="A346" i="10"/>
  <c r="B344" i="9"/>
  <c r="A343" i="9"/>
  <c r="B347" i="14" l="1"/>
  <c r="A346" i="14"/>
  <c r="A345" i="17"/>
  <c r="B346" i="17"/>
  <c r="A349" i="16"/>
  <c r="B350" i="16"/>
  <c r="B347" i="15"/>
  <c r="A346" i="15"/>
  <c r="A412" i="13"/>
  <c r="B413" i="13"/>
  <c r="B347" i="12"/>
  <c r="A346" i="12"/>
  <c r="A347" i="11"/>
  <c r="B348" i="11"/>
  <c r="A347" i="10"/>
  <c r="B348" i="10"/>
  <c r="B345" i="9"/>
  <c r="A344" i="9"/>
  <c r="A347" i="14" l="1"/>
  <c r="B348" i="14"/>
  <c r="B347" i="17"/>
  <c r="A346" i="17"/>
  <c r="B351" i="16"/>
  <c r="A350" i="16"/>
  <c r="A347" i="15"/>
  <c r="B348" i="15"/>
  <c r="A413" i="13"/>
  <c r="B414" i="13"/>
  <c r="A347" i="12"/>
  <c r="B348" i="12"/>
  <c r="B349" i="11"/>
  <c r="A348" i="11"/>
  <c r="B349" i="10"/>
  <c r="A348" i="10"/>
  <c r="B346" i="9"/>
  <c r="A345" i="9"/>
  <c r="B349" i="14" l="1"/>
  <c r="A348" i="14"/>
  <c r="A347" i="17"/>
  <c r="B348" i="17"/>
  <c r="A351" i="16"/>
  <c r="B352" i="16"/>
  <c r="B349" i="15"/>
  <c r="A348" i="15"/>
  <c r="A414" i="13"/>
  <c r="B415" i="13"/>
  <c r="B349" i="12"/>
  <c r="A348" i="12"/>
  <c r="A349" i="11"/>
  <c r="B350" i="11"/>
  <c r="A349" i="10"/>
  <c r="B350" i="10"/>
  <c r="B347" i="9"/>
  <c r="A346" i="9"/>
  <c r="A349" i="14" l="1"/>
  <c r="B350" i="14"/>
  <c r="B349" i="17"/>
  <c r="A348" i="17"/>
  <c r="B353" i="16"/>
  <c r="A352" i="16"/>
  <c r="B350" i="15"/>
  <c r="A349" i="15"/>
  <c r="A415" i="13"/>
  <c r="B416" i="13"/>
  <c r="A349" i="12"/>
  <c r="B350" i="12"/>
  <c r="B351" i="11"/>
  <c r="A350" i="11"/>
  <c r="B351" i="10"/>
  <c r="A350" i="10"/>
  <c r="A347" i="9"/>
  <c r="B348" i="9"/>
  <c r="B351" i="14" l="1"/>
  <c r="A350" i="14"/>
  <c r="A349" i="17"/>
  <c r="B350" i="17"/>
  <c r="A353" i="16"/>
  <c r="B354" i="16"/>
  <c r="B351" i="15"/>
  <c r="A350" i="15"/>
  <c r="A416" i="13"/>
  <c r="B417" i="13"/>
  <c r="B351" i="12"/>
  <c r="A350" i="12"/>
  <c r="A351" i="11"/>
  <c r="B352" i="11"/>
  <c r="A351" i="10"/>
  <c r="B352" i="10"/>
  <c r="B349" i="9"/>
  <c r="A348" i="9"/>
  <c r="A351" i="14" l="1"/>
  <c r="B352" i="14"/>
  <c r="B351" i="17"/>
  <c r="A350" i="17"/>
  <c r="B355" i="16"/>
  <c r="A354" i="16"/>
  <c r="A351" i="15"/>
  <c r="B352" i="15"/>
  <c r="A417" i="13"/>
  <c r="B418" i="13"/>
  <c r="A351" i="12"/>
  <c r="B352" i="12"/>
  <c r="B353" i="11"/>
  <c r="A352" i="11"/>
  <c r="B353" i="10"/>
  <c r="A352" i="10"/>
  <c r="B350" i="9"/>
  <c r="A349" i="9"/>
  <c r="B353" i="14" l="1"/>
  <c r="A352" i="14"/>
  <c r="A351" i="17"/>
  <c r="B352" i="17"/>
  <c r="A355" i="16"/>
  <c r="B356" i="16"/>
  <c r="B353" i="15"/>
  <c r="A352" i="15"/>
  <c r="A418" i="13"/>
  <c r="B419" i="13"/>
  <c r="B353" i="12"/>
  <c r="A352" i="12"/>
  <c r="A353" i="11"/>
  <c r="B354" i="11"/>
  <c r="A353" i="10"/>
  <c r="B354" i="10"/>
  <c r="B351" i="9"/>
  <c r="A350" i="9"/>
  <c r="A353" i="14" l="1"/>
  <c r="B354" i="14"/>
  <c r="B353" i="17"/>
  <c r="A352" i="17"/>
  <c r="B357" i="16"/>
  <c r="A356" i="16"/>
  <c r="B354" i="15"/>
  <c r="A353" i="15"/>
  <c r="A419" i="13"/>
  <c r="B420" i="13"/>
  <c r="A353" i="12"/>
  <c r="B354" i="12"/>
  <c r="B355" i="11"/>
  <c r="A354" i="11"/>
  <c r="B355" i="10"/>
  <c r="A354" i="10"/>
  <c r="B352" i="9"/>
  <c r="A351" i="9"/>
  <c r="B355" i="14" l="1"/>
  <c r="A354" i="14"/>
  <c r="A353" i="17"/>
  <c r="B354" i="17"/>
  <c r="A357" i="16"/>
  <c r="B362" i="16"/>
  <c r="B355" i="15"/>
  <c r="A354" i="15"/>
  <c r="A420" i="13"/>
  <c r="B421" i="13"/>
  <c r="B355" i="12"/>
  <c r="A354" i="12"/>
  <c r="A355" i="11"/>
  <c r="B356" i="11"/>
  <c r="A355" i="10"/>
  <c r="B356" i="10"/>
  <c r="B353" i="9"/>
  <c r="A352" i="9"/>
  <c r="A355" i="14" l="1"/>
  <c r="B356" i="14"/>
  <c r="B355" i="17"/>
  <c r="A354" i="17"/>
  <c r="B363" i="16"/>
  <c r="A362" i="16"/>
  <c r="A355" i="15"/>
  <c r="B356" i="15"/>
  <c r="A421" i="13"/>
  <c r="B422" i="13"/>
  <c r="A355" i="12"/>
  <c r="B356" i="12"/>
  <c r="B357" i="11"/>
  <c r="A356" i="11"/>
  <c r="B357" i="10"/>
  <c r="A356" i="10"/>
  <c r="A353" i="9"/>
  <c r="B354" i="9"/>
  <c r="B357" i="14" l="1"/>
  <c r="A356" i="14"/>
  <c r="A355" i="17"/>
  <c r="B356" i="17"/>
  <c r="A363" i="16"/>
  <c r="B364" i="16"/>
  <c r="B357" i="15"/>
  <c r="A356" i="15"/>
  <c r="A422" i="13"/>
  <c r="B423" i="13"/>
  <c r="B357" i="12"/>
  <c r="A356" i="12"/>
  <c r="A357" i="11"/>
  <c r="B362" i="11"/>
  <c r="A357" i="10"/>
  <c r="B362" i="10"/>
  <c r="B355" i="9"/>
  <c r="A354" i="9"/>
  <c r="A357" i="14" l="1"/>
  <c r="B362" i="14"/>
  <c r="B357" i="17"/>
  <c r="A356" i="17"/>
  <c r="B365" i="16"/>
  <c r="A364" i="16"/>
  <c r="B362" i="15"/>
  <c r="A357" i="15"/>
  <c r="A423" i="13"/>
  <c r="B424" i="13"/>
  <c r="A357" i="12"/>
  <c r="B362" i="12"/>
  <c r="B363" i="11"/>
  <c r="A362" i="11"/>
  <c r="B363" i="10"/>
  <c r="A362" i="10"/>
  <c r="B356" i="9"/>
  <c r="A355" i="9"/>
  <c r="B363" i="14" l="1"/>
  <c r="A362" i="14"/>
  <c r="A357" i="17"/>
  <c r="B362" i="17"/>
  <c r="A365" i="16"/>
  <c r="B366" i="16"/>
  <c r="B363" i="15"/>
  <c r="A362" i="15"/>
  <c r="A424" i="13"/>
  <c r="B425" i="13"/>
  <c r="B363" i="12"/>
  <c r="A362" i="12"/>
  <c r="A363" i="11"/>
  <c r="B364" i="11"/>
  <c r="A363" i="10"/>
  <c r="B364" i="10"/>
  <c r="B357" i="9"/>
  <c r="A356" i="9"/>
  <c r="A363" i="14" l="1"/>
  <c r="B364" i="14"/>
  <c r="B363" i="17"/>
  <c r="A362" i="17"/>
  <c r="B367" i="16"/>
  <c r="A366" i="16"/>
  <c r="A363" i="15"/>
  <c r="B364" i="15"/>
  <c r="A425" i="13"/>
  <c r="B426" i="13"/>
  <c r="A426" i="13" s="1"/>
  <c r="A363" i="12"/>
  <c r="B364" i="12"/>
  <c r="B365" i="11"/>
  <c r="A364" i="11"/>
  <c r="B365" i="10"/>
  <c r="A364" i="10"/>
  <c r="B362" i="9"/>
  <c r="A357" i="9"/>
  <c r="B365" i="14" l="1"/>
  <c r="A364" i="14"/>
  <c r="A363" i="17"/>
  <c r="B364" i="17"/>
  <c r="A367" i="16"/>
  <c r="B368" i="16"/>
  <c r="B365" i="15"/>
  <c r="A364" i="15"/>
  <c r="B365" i="12"/>
  <c r="A364" i="12"/>
  <c r="A365" i="11"/>
  <c r="B366" i="11"/>
  <c r="A365" i="10"/>
  <c r="B366" i="10"/>
  <c r="B363" i="9"/>
  <c r="A362" i="9"/>
  <c r="A365" i="14" l="1"/>
  <c r="B366" i="14"/>
  <c r="B365" i="17"/>
  <c r="A364" i="17"/>
  <c r="B369" i="16"/>
  <c r="A368" i="16"/>
  <c r="A365" i="15"/>
  <c r="B366" i="15"/>
  <c r="A365" i="12"/>
  <c r="B366" i="12"/>
  <c r="B367" i="11"/>
  <c r="A366" i="11"/>
  <c r="B367" i="10"/>
  <c r="A366" i="10"/>
  <c r="A363" i="9"/>
  <c r="B364" i="9"/>
  <c r="B367" i="14" l="1"/>
  <c r="A366" i="14"/>
  <c r="A365" i="17"/>
  <c r="B366" i="17"/>
  <c r="A369" i="16"/>
  <c r="B370" i="16"/>
  <c r="B367" i="15"/>
  <c r="A366" i="15"/>
  <c r="B367" i="12"/>
  <c r="A366" i="12"/>
  <c r="A367" i="11"/>
  <c r="B368" i="11"/>
  <c r="A367" i="10"/>
  <c r="B368" i="10"/>
  <c r="B365" i="9"/>
  <c r="A364" i="9"/>
  <c r="A367" i="14" l="1"/>
  <c r="B368" i="14"/>
  <c r="B367" i="17"/>
  <c r="A366" i="17"/>
  <c r="B371" i="16"/>
  <c r="A370" i="16"/>
  <c r="A367" i="15"/>
  <c r="B368" i="15"/>
  <c r="A367" i="12"/>
  <c r="B368" i="12"/>
  <c r="B369" i="11"/>
  <c r="A368" i="11"/>
  <c r="B369" i="10"/>
  <c r="A368" i="10"/>
  <c r="A365" i="9"/>
  <c r="B366" i="9"/>
  <c r="B369" i="14" l="1"/>
  <c r="A368" i="14"/>
  <c r="A367" i="17"/>
  <c r="B368" i="17"/>
  <c r="A371" i="16"/>
  <c r="B372" i="16"/>
  <c r="B369" i="15"/>
  <c r="A368" i="15"/>
  <c r="B369" i="12"/>
  <c r="A368" i="12"/>
  <c r="A369" i="11"/>
  <c r="B370" i="11"/>
  <c r="A369" i="10"/>
  <c r="B370" i="10"/>
  <c r="B367" i="9"/>
  <c r="A366" i="9"/>
  <c r="A369" i="14" l="1"/>
  <c r="B370" i="14"/>
  <c r="B369" i="17"/>
  <c r="A368" i="17"/>
  <c r="B373" i="16"/>
  <c r="A372" i="16"/>
  <c r="A369" i="15"/>
  <c r="B370" i="15"/>
  <c r="A369" i="12"/>
  <c r="B370" i="12"/>
  <c r="B371" i="11"/>
  <c r="A370" i="11"/>
  <c r="B371" i="10"/>
  <c r="A370" i="10"/>
  <c r="A367" i="9"/>
  <c r="B368" i="9"/>
  <c r="B371" i="14" l="1"/>
  <c r="A370" i="14"/>
  <c r="A369" i="17"/>
  <c r="B370" i="17"/>
  <c r="A373" i="16"/>
  <c r="B374" i="16"/>
  <c r="B371" i="15"/>
  <c r="A370" i="15"/>
  <c r="B371" i="12"/>
  <c r="A370" i="12"/>
  <c r="A371" i="11"/>
  <c r="B372" i="11"/>
  <c r="A371" i="10"/>
  <c r="B372" i="10"/>
  <c r="B369" i="9"/>
  <c r="A368" i="9"/>
  <c r="A371" i="14" l="1"/>
  <c r="B372" i="14"/>
  <c r="B371" i="17"/>
  <c r="A370" i="17"/>
  <c r="B375" i="16"/>
  <c r="A374" i="16"/>
  <c r="A371" i="15"/>
  <c r="B372" i="15"/>
  <c r="A371" i="12"/>
  <c r="B372" i="12"/>
  <c r="B373" i="11"/>
  <c r="A372" i="11"/>
  <c r="B373" i="10"/>
  <c r="A372" i="10"/>
  <c r="A369" i="9"/>
  <c r="B370" i="9"/>
  <c r="B373" i="14" l="1"/>
  <c r="A372" i="14"/>
  <c r="A371" i="17"/>
  <c r="B372" i="17"/>
  <c r="A375" i="16"/>
  <c r="B376" i="16"/>
  <c r="B373" i="15"/>
  <c r="A372" i="15"/>
  <c r="B373" i="12"/>
  <c r="A372" i="12"/>
  <c r="A373" i="11"/>
  <c r="B374" i="11"/>
  <c r="A373" i="10"/>
  <c r="B374" i="10"/>
  <c r="B371" i="9"/>
  <c r="A370" i="9"/>
  <c r="A373" i="14" l="1"/>
  <c r="B374" i="14"/>
  <c r="B373" i="17"/>
  <c r="A372" i="17"/>
  <c r="B377" i="16"/>
  <c r="A376" i="16"/>
  <c r="A373" i="15"/>
  <c r="B374" i="15"/>
  <c r="A373" i="12"/>
  <c r="B374" i="12"/>
  <c r="B375" i="11"/>
  <c r="A374" i="11"/>
  <c r="B375" i="10"/>
  <c r="A374" i="10"/>
  <c r="A371" i="9"/>
  <c r="B372" i="9"/>
  <c r="B375" i="14" l="1"/>
  <c r="A374" i="14"/>
  <c r="A373" i="17"/>
  <c r="B374" i="17"/>
  <c r="A377" i="16"/>
  <c r="B378" i="16"/>
  <c r="B375" i="15"/>
  <c r="A374" i="15"/>
  <c r="B375" i="12"/>
  <c r="A374" i="12"/>
  <c r="A375" i="11"/>
  <c r="B376" i="11"/>
  <c r="A375" i="10"/>
  <c r="B376" i="10"/>
  <c r="B373" i="9"/>
  <c r="A372" i="9"/>
  <c r="A375" i="14" l="1"/>
  <c r="B376" i="14"/>
  <c r="B375" i="17"/>
  <c r="A374" i="17"/>
  <c r="B379" i="16"/>
  <c r="A378" i="16"/>
  <c r="A375" i="15"/>
  <c r="B376" i="15"/>
  <c r="A375" i="12"/>
  <c r="B376" i="12"/>
  <c r="B377" i="11"/>
  <c r="A376" i="11"/>
  <c r="B377" i="10"/>
  <c r="A376" i="10"/>
  <c r="A373" i="9"/>
  <c r="B374" i="9"/>
  <c r="B377" i="14" l="1"/>
  <c r="A376" i="14"/>
  <c r="A375" i="17"/>
  <c r="B376" i="17"/>
  <c r="A379" i="16"/>
  <c r="B380" i="16"/>
  <c r="B377" i="15"/>
  <c r="A376" i="15"/>
  <c r="B377" i="12"/>
  <c r="A376" i="12"/>
  <c r="A377" i="11"/>
  <c r="B378" i="11"/>
  <c r="A377" i="10"/>
  <c r="B378" i="10"/>
  <c r="B375" i="9"/>
  <c r="A374" i="9"/>
  <c r="A377" i="14" l="1"/>
  <c r="B378" i="14"/>
  <c r="B377" i="17"/>
  <c r="A376" i="17"/>
  <c r="B381" i="16"/>
  <c r="A380" i="16"/>
  <c r="A377" i="15"/>
  <c r="B378" i="15"/>
  <c r="A377" i="12"/>
  <c r="B378" i="12"/>
  <c r="B379" i="11"/>
  <c r="A378" i="11"/>
  <c r="B379" i="10"/>
  <c r="A378" i="10"/>
  <c r="A375" i="9"/>
  <c r="B376" i="9"/>
  <c r="B379" i="14" l="1"/>
  <c r="A378" i="14"/>
  <c r="A377" i="17"/>
  <c r="B378" i="17"/>
  <c r="A381" i="16"/>
  <c r="B382" i="16"/>
  <c r="B379" i="15"/>
  <c r="A378" i="15"/>
  <c r="B379" i="12"/>
  <c r="A378" i="12"/>
  <c r="A379" i="11"/>
  <c r="B380" i="11"/>
  <c r="A379" i="10"/>
  <c r="B380" i="10"/>
  <c r="B377" i="9"/>
  <c r="A376" i="9"/>
  <c r="A379" i="14" l="1"/>
  <c r="B380" i="14"/>
  <c r="B379" i="17"/>
  <c r="A378" i="17"/>
  <c r="B383" i="16"/>
  <c r="A382" i="16"/>
  <c r="A379" i="15"/>
  <c r="B380" i="15"/>
  <c r="A379" i="12"/>
  <c r="B380" i="12"/>
  <c r="B381" i="11"/>
  <c r="A380" i="11"/>
  <c r="B381" i="10"/>
  <c r="A380" i="10"/>
  <c r="A377" i="9"/>
  <c r="B378" i="9"/>
  <c r="B381" i="14" l="1"/>
  <c r="A380" i="14"/>
  <c r="A379" i="17"/>
  <c r="B380" i="17"/>
  <c r="A383" i="16"/>
  <c r="B384" i="16"/>
  <c r="B381" i="15"/>
  <c r="A380" i="15"/>
  <c r="B381" i="12"/>
  <c r="A380" i="12"/>
  <c r="A381" i="11"/>
  <c r="B382" i="11"/>
  <c r="A381" i="10"/>
  <c r="B382" i="10"/>
  <c r="B379" i="9"/>
  <c r="A378" i="9"/>
  <c r="A381" i="14" l="1"/>
  <c r="B382" i="14"/>
  <c r="B381" i="17"/>
  <c r="A380" i="17"/>
  <c r="B385" i="16"/>
  <c r="A384" i="16"/>
  <c r="A381" i="15"/>
  <c r="B382" i="15"/>
  <c r="A381" i="12"/>
  <c r="B382" i="12"/>
  <c r="B383" i="11"/>
  <c r="A382" i="11"/>
  <c r="B383" i="10"/>
  <c r="A382" i="10"/>
  <c r="A379" i="9"/>
  <c r="B380" i="9"/>
  <c r="B383" i="14" l="1"/>
  <c r="A382" i="14"/>
  <c r="A381" i="17"/>
  <c r="B382" i="17"/>
  <c r="A385" i="16"/>
  <c r="B386" i="16"/>
  <c r="B383" i="15"/>
  <c r="A382" i="15"/>
  <c r="B383" i="12"/>
  <c r="A382" i="12"/>
  <c r="A383" i="11"/>
  <c r="B384" i="11"/>
  <c r="A383" i="10"/>
  <c r="B384" i="10"/>
  <c r="B381" i="9"/>
  <c r="A380" i="9"/>
  <c r="A383" i="14" l="1"/>
  <c r="B384" i="14"/>
  <c r="B383" i="17"/>
  <c r="A382" i="17"/>
  <c r="B387" i="16"/>
  <c r="A386" i="16"/>
  <c r="A383" i="15"/>
  <c r="B384" i="15"/>
  <c r="A383" i="12"/>
  <c r="B384" i="12"/>
  <c r="B385" i="11"/>
  <c r="A384" i="11"/>
  <c r="B385" i="10"/>
  <c r="A384" i="10"/>
  <c r="A381" i="9"/>
  <c r="B382" i="9"/>
  <c r="B385" i="14" l="1"/>
  <c r="A384" i="14"/>
  <c r="A383" i="17"/>
  <c r="B384" i="17"/>
  <c r="A387" i="16"/>
  <c r="B388" i="16"/>
  <c r="B385" i="15"/>
  <c r="A384" i="15"/>
  <c r="B385" i="12"/>
  <c r="A384" i="12"/>
  <c r="A385" i="11"/>
  <c r="B386" i="11"/>
  <c r="A385" i="10"/>
  <c r="B386" i="10"/>
  <c r="B383" i="9"/>
  <c r="A382" i="9"/>
  <c r="A385" i="14" l="1"/>
  <c r="B386" i="14"/>
  <c r="B385" i="17"/>
  <c r="A384" i="17"/>
  <c r="B389" i="16"/>
  <c r="A388" i="16"/>
  <c r="A385" i="15"/>
  <c r="B386" i="15"/>
  <c r="A385" i="12"/>
  <c r="B386" i="12"/>
  <c r="B387" i="11"/>
  <c r="A386" i="11"/>
  <c r="B387" i="10"/>
  <c r="A386" i="10"/>
  <c r="A383" i="9"/>
  <c r="B384" i="9"/>
  <c r="B387" i="14" l="1"/>
  <c r="A386" i="14"/>
  <c r="A385" i="17"/>
  <c r="B386" i="17"/>
  <c r="A389" i="16"/>
  <c r="B390" i="16"/>
  <c r="B387" i="15"/>
  <c r="A386" i="15"/>
  <c r="B387" i="12"/>
  <c r="A386" i="12"/>
  <c r="A387" i="11"/>
  <c r="B388" i="11"/>
  <c r="A387" i="10"/>
  <c r="B388" i="10"/>
  <c r="B385" i="9"/>
  <c r="A384" i="9"/>
  <c r="A387" i="14" l="1"/>
  <c r="B388" i="14"/>
  <c r="B387" i="17"/>
  <c r="A386" i="17"/>
  <c r="B391" i="16"/>
  <c r="A390" i="16"/>
  <c r="A387" i="15"/>
  <c r="B388" i="15"/>
  <c r="A387" i="12"/>
  <c r="B388" i="12"/>
  <c r="B389" i="11"/>
  <c r="A388" i="11"/>
  <c r="B389" i="10"/>
  <c r="A388" i="10"/>
  <c r="A385" i="9"/>
  <c r="B386" i="9"/>
  <c r="B389" i="14" l="1"/>
  <c r="A388" i="14"/>
  <c r="A387" i="17"/>
  <c r="B388" i="17"/>
  <c r="A391" i="16"/>
  <c r="B396" i="16"/>
  <c r="B389" i="15"/>
  <c r="A388" i="15"/>
  <c r="B389" i="12"/>
  <c r="A388" i="12"/>
  <c r="A389" i="11"/>
  <c r="B390" i="11"/>
  <c r="A389" i="10"/>
  <c r="B390" i="10"/>
  <c r="B387" i="9"/>
  <c r="A386" i="9"/>
  <c r="A389" i="14" l="1"/>
  <c r="B390" i="14"/>
  <c r="B389" i="17"/>
  <c r="A388" i="17"/>
  <c r="A396" i="16"/>
  <c r="B397" i="16"/>
  <c r="A389" i="15"/>
  <c r="B390" i="15"/>
  <c r="A389" i="12"/>
  <c r="B390" i="12"/>
  <c r="B391" i="11"/>
  <c r="A390" i="11"/>
  <c r="B391" i="10"/>
  <c r="A390" i="10"/>
  <c r="A387" i="9"/>
  <c r="B388" i="9"/>
  <c r="B391" i="14" l="1"/>
  <c r="A390" i="14"/>
  <c r="A389" i="17"/>
  <c r="B390" i="17"/>
  <c r="A397" i="16"/>
  <c r="B398" i="16"/>
  <c r="B391" i="15"/>
  <c r="A390" i="15"/>
  <c r="B391" i="12"/>
  <c r="A390" i="12"/>
  <c r="A391" i="11"/>
  <c r="B396" i="11"/>
  <c r="A391" i="10"/>
  <c r="B396" i="10"/>
  <c r="B389" i="9"/>
  <c r="A388" i="9"/>
  <c r="A391" i="14" l="1"/>
  <c r="B396" i="14"/>
  <c r="B391" i="17"/>
  <c r="A390" i="17"/>
  <c r="A398" i="16"/>
  <c r="B399" i="16"/>
  <c r="A391" i="15"/>
  <c r="B396" i="15"/>
  <c r="A391" i="12"/>
  <c r="B396" i="12"/>
  <c r="A396" i="11"/>
  <c r="B397" i="11"/>
  <c r="A396" i="10"/>
  <c r="B397" i="10"/>
  <c r="A389" i="9"/>
  <c r="B390" i="9"/>
  <c r="A396" i="14" l="1"/>
  <c r="B397" i="14"/>
  <c r="A391" i="17"/>
  <c r="B396" i="17"/>
  <c r="A399" i="16"/>
  <c r="B400" i="16"/>
  <c r="A396" i="15"/>
  <c r="B397" i="15"/>
  <c r="A396" i="12"/>
  <c r="B397" i="12"/>
  <c r="A397" i="11"/>
  <c r="B398" i="11"/>
  <c r="A397" i="10"/>
  <c r="B398" i="10"/>
  <c r="B391" i="9"/>
  <c r="A390" i="9"/>
  <c r="A397" i="14" l="1"/>
  <c r="B398" i="14"/>
  <c r="A396" i="17"/>
  <c r="B397" i="17"/>
  <c r="A400" i="16"/>
  <c r="B401" i="16"/>
  <c r="A397" i="15"/>
  <c r="B398" i="15"/>
  <c r="A397" i="12"/>
  <c r="B398" i="12"/>
  <c r="A398" i="11"/>
  <c r="B399" i="11"/>
  <c r="A398" i="10"/>
  <c r="B399" i="10"/>
  <c r="A391" i="9"/>
  <c r="B396" i="9"/>
  <c r="A398" i="14" l="1"/>
  <c r="B399" i="14"/>
  <c r="A397" i="17"/>
  <c r="B398" i="17"/>
  <c r="A401" i="16"/>
  <c r="B402" i="16"/>
  <c r="A398" i="15"/>
  <c r="B399" i="15"/>
  <c r="A398" i="12"/>
  <c r="B399" i="12"/>
  <c r="A399" i="11"/>
  <c r="B400" i="11"/>
  <c r="A399" i="10"/>
  <c r="B400" i="10"/>
  <c r="A396" i="9"/>
  <c r="B397" i="9"/>
  <c r="A399" i="14" l="1"/>
  <c r="B400" i="14"/>
  <c r="A398" i="17"/>
  <c r="B399" i="17"/>
  <c r="A402" i="16"/>
  <c r="B403" i="16"/>
  <c r="A399" i="15"/>
  <c r="B400" i="15"/>
  <c r="A399" i="12"/>
  <c r="B400" i="12"/>
  <c r="A400" i="11"/>
  <c r="B401" i="11"/>
  <c r="A400" i="10"/>
  <c r="B401" i="10"/>
  <c r="A397" i="9"/>
  <c r="B398" i="9"/>
  <c r="A400" i="14" l="1"/>
  <c r="B401" i="14"/>
  <c r="A399" i="17"/>
  <c r="B400" i="17"/>
  <c r="A403" i="16"/>
  <c r="B404" i="16"/>
  <c r="A400" i="15"/>
  <c r="B401" i="15"/>
  <c r="A400" i="12"/>
  <c r="B401" i="12"/>
  <c r="A401" i="11"/>
  <c r="B402" i="11"/>
  <c r="A401" i="10"/>
  <c r="B402" i="10"/>
  <c r="A398" i="9"/>
  <c r="B399" i="9"/>
  <c r="A401" i="14" l="1"/>
  <c r="B402" i="14"/>
  <c r="A400" i="17"/>
  <c r="B401" i="17"/>
  <c r="A404" i="16"/>
  <c r="B405" i="16"/>
  <c r="A401" i="15"/>
  <c r="B402" i="15"/>
  <c r="A401" i="12"/>
  <c r="B402" i="12"/>
  <c r="A402" i="11"/>
  <c r="B403" i="11"/>
  <c r="A402" i="10"/>
  <c r="B403" i="10"/>
  <c r="A399" i="9"/>
  <c r="B400" i="9"/>
  <c r="A402" i="14" l="1"/>
  <c r="B403" i="14"/>
  <c r="A401" i="17"/>
  <c r="B402" i="17"/>
  <c r="A405" i="16"/>
  <c r="B406" i="16"/>
  <c r="A402" i="15"/>
  <c r="B403" i="15"/>
  <c r="A402" i="12"/>
  <c r="B403" i="12"/>
  <c r="A403" i="11"/>
  <c r="B404" i="11"/>
  <c r="A403" i="10"/>
  <c r="B404" i="10"/>
  <c r="A400" i="9"/>
  <c r="B401" i="9"/>
  <c r="A403" i="14" l="1"/>
  <c r="B404" i="14"/>
  <c r="A402" i="17"/>
  <c r="B403" i="17"/>
  <c r="A406" i="16"/>
  <c r="B407" i="16"/>
  <c r="A403" i="15"/>
  <c r="B404" i="15"/>
  <c r="A403" i="12"/>
  <c r="B404" i="12"/>
  <c r="A404" i="11"/>
  <c r="B405" i="11"/>
  <c r="A404" i="10"/>
  <c r="B405" i="10"/>
  <c r="A401" i="9"/>
  <c r="B402" i="9"/>
  <c r="A404" i="14" l="1"/>
  <c r="B405" i="14"/>
  <c r="A403" i="17"/>
  <c r="B404" i="17"/>
  <c r="A407" i="16"/>
  <c r="B408" i="16"/>
  <c r="A404" i="15"/>
  <c r="B405" i="15"/>
  <c r="A404" i="12"/>
  <c r="B405" i="12"/>
  <c r="A405" i="11"/>
  <c r="B406" i="11"/>
  <c r="A405" i="10"/>
  <c r="B406" i="10"/>
  <c r="A402" i="9"/>
  <c r="B403" i="9"/>
  <c r="A405" i="14" l="1"/>
  <c r="B406" i="14"/>
  <c r="A404" i="17"/>
  <c r="B405" i="17"/>
  <c r="A408" i="16"/>
  <c r="B409" i="16"/>
  <c r="A405" i="15"/>
  <c r="B406" i="15"/>
  <c r="A405" i="12"/>
  <c r="B406" i="12"/>
  <c r="A406" i="11"/>
  <c r="B407" i="11"/>
  <c r="A406" i="10"/>
  <c r="B407" i="10"/>
  <c r="A403" i="9"/>
  <c r="B404" i="9"/>
  <c r="A406" i="14" l="1"/>
  <c r="B407" i="14"/>
  <c r="A405" i="17"/>
  <c r="B406" i="17"/>
  <c r="A409" i="16"/>
  <c r="B410" i="16"/>
  <c r="A406" i="15"/>
  <c r="B407" i="15"/>
  <c r="A406" i="12"/>
  <c r="B407" i="12"/>
  <c r="A407" i="11"/>
  <c r="B408" i="11"/>
  <c r="A407" i="10"/>
  <c r="B408" i="10"/>
  <c r="A404" i="9"/>
  <c r="B405" i="9"/>
  <c r="A407" i="14" l="1"/>
  <c r="B408" i="14"/>
  <c r="A406" i="17"/>
  <c r="B407" i="17"/>
  <c r="A410" i="16"/>
  <c r="B411" i="16"/>
  <c r="A407" i="15"/>
  <c r="B408" i="15"/>
  <c r="A407" i="12"/>
  <c r="B408" i="12"/>
  <c r="A408" i="11"/>
  <c r="B409" i="11"/>
  <c r="A408" i="10"/>
  <c r="B409" i="10"/>
  <c r="A405" i="9"/>
  <c r="B406" i="9"/>
  <c r="A408" i="14" l="1"/>
  <c r="B409" i="14"/>
  <c r="A407" i="17"/>
  <c r="B408" i="17"/>
  <c r="A411" i="16"/>
  <c r="B412" i="16"/>
  <c r="A408" i="15"/>
  <c r="B409" i="15"/>
  <c r="A408" i="12"/>
  <c r="B409" i="12"/>
  <c r="A409" i="11"/>
  <c r="B410" i="11"/>
  <c r="A409" i="10"/>
  <c r="B410" i="10"/>
  <c r="A406" i="9"/>
  <c r="B407" i="9"/>
  <c r="A409" i="14" l="1"/>
  <c r="B410" i="14"/>
  <c r="A408" i="17"/>
  <c r="B409" i="17"/>
  <c r="A412" i="16"/>
  <c r="B413" i="16"/>
  <c r="A409" i="15"/>
  <c r="B410" i="15"/>
  <c r="A409" i="12"/>
  <c r="B410" i="12"/>
  <c r="A410" i="11"/>
  <c r="B411" i="11"/>
  <c r="A410" i="10"/>
  <c r="B411" i="10"/>
  <c r="A407" i="9"/>
  <c r="B408" i="9"/>
  <c r="A410" i="14" l="1"/>
  <c r="B411" i="14"/>
  <c r="A409" i="17"/>
  <c r="B410" i="17"/>
  <c r="A413" i="16"/>
  <c r="B414" i="16"/>
  <c r="A410" i="15"/>
  <c r="B411" i="15"/>
  <c r="A410" i="12"/>
  <c r="B411" i="12"/>
  <c r="A411" i="11"/>
  <c r="B412" i="11"/>
  <c r="A411" i="10"/>
  <c r="B412" i="10"/>
  <c r="A408" i="9"/>
  <c r="B409" i="9"/>
  <c r="A411" i="14" l="1"/>
  <c r="B412" i="14"/>
  <c r="A410" i="17"/>
  <c r="B411" i="17"/>
  <c r="A414" i="16"/>
  <c r="B415" i="16"/>
  <c r="A411" i="15"/>
  <c r="B412" i="15"/>
  <c r="A411" i="12"/>
  <c r="B412" i="12"/>
  <c r="A412" i="11"/>
  <c r="B413" i="11"/>
  <c r="A412" i="10"/>
  <c r="B413" i="10"/>
  <c r="A409" i="9"/>
  <c r="B410" i="9"/>
  <c r="A412" i="14" l="1"/>
  <c r="B413" i="14"/>
  <c r="A411" i="17"/>
  <c r="B412" i="17"/>
  <c r="A415" i="16"/>
  <c r="B416" i="16"/>
  <c r="A412" i="15"/>
  <c r="B413" i="15"/>
  <c r="A412" i="12"/>
  <c r="B413" i="12"/>
  <c r="A413" i="11"/>
  <c r="B414" i="11"/>
  <c r="A413" i="10"/>
  <c r="B414" i="10"/>
  <c r="A410" i="9"/>
  <c r="B411" i="9"/>
  <c r="A413" i="14" l="1"/>
  <c r="B414" i="14"/>
  <c r="A412" i="17"/>
  <c r="B413" i="17"/>
  <c r="A416" i="16"/>
  <c r="B417" i="16"/>
  <c r="A413" i="15"/>
  <c r="B414" i="15"/>
  <c r="A413" i="12"/>
  <c r="B414" i="12"/>
  <c r="A414" i="11"/>
  <c r="B415" i="11"/>
  <c r="A414" i="10"/>
  <c r="B415" i="10"/>
  <c r="A411" i="9"/>
  <c r="B412" i="9"/>
  <c r="A414" i="14" l="1"/>
  <c r="B415" i="14"/>
  <c r="A413" i="17"/>
  <c r="B414" i="17"/>
  <c r="A417" i="16"/>
  <c r="B418" i="16"/>
  <c r="A414" i="15"/>
  <c r="B415" i="15"/>
  <c r="A414" i="12"/>
  <c r="B415" i="12"/>
  <c r="A415" i="11"/>
  <c r="B416" i="11"/>
  <c r="A415" i="10"/>
  <c r="B416" i="10"/>
  <c r="A412" i="9"/>
  <c r="B413" i="9"/>
  <c r="A415" i="14" l="1"/>
  <c r="B416" i="14"/>
  <c r="A414" i="17"/>
  <c r="B415" i="17"/>
  <c r="A418" i="16"/>
  <c r="B419" i="16"/>
  <c r="A415" i="15"/>
  <c r="B416" i="15"/>
  <c r="A415" i="12"/>
  <c r="B416" i="12"/>
  <c r="A416" i="11"/>
  <c r="B417" i="11"/>
  <c r="A416" i="10"/>
  <c r="B417" i="10"/>
  <c r="A413" i="9"/>
  <c r="B414" i="9"/>
  <c r="A416" i="14" l="1"/>
  <c r="B417" i="14"/>
  <c r="A415" i="17"/>
  <c r="B416" i="17"/>
  <c r="A419" i="16"/>
  <c r="B420" i="16"/>
  <c r="A416" i="15"/>
  <c r="B417" i="15"/>
  <c r="A416" i="12"/>
  <c r="B417" i="12"/>
  <c r="A417" i="11"/>
  <c r="B418" i="11"/>
  <c r="A417" i="10"/>
  <c r="B418" i="10"/>
  <c r="A414" i="9"/>
  <c r="B415" i="9"/>
  <c r="A417" i="14" l="1"/>
  <c r="B418" i="14"/>
  <c r="A416" i="17"/>
  <c r="B417" i="17"/>
  <c r="A420" i="16"/>
  <c r="B421" i="16"/>
  <c r="A417" i="15"/>
  <c r="B418" i="15"/>
  <c r="A417" i="12"/>
  <c r="B418" i="12"/>
  <c r="A418" i="11"/>
  <c r="B419" i="11"/>
  <c r="A418" i="10"/>
  <c r="B419" i="10"/>
  <c r="A415" i="9"/>
  <c r="B416" i="9"/>
  <c r="A418" i="14" l="1"/>
  <c r="B419" i="14"/>
  <c r="A417" i="17"/>
  <c r="B418" i="17"/>
  <c r="A421" i="16"/>
  <c r="B422" i="16"/>
  <c r="A418" i="15"/>
  <c r="B419" i="15"/>
  <c r="A418" i="12"/>
  <c r="B419" i="12"/>
  <c r="A419" i="11"/>
  <c r="B420" i="11"/>
  <c r="A419" i="10"/>
  <c r="B420" i="10"/>
  <c r="A416" i="9"/>
  <c r="B417" i="9"/>
  <c r="A419" i="14" l="1"/>
  <c r="B420" i="14"/>
  <c r="A418" i="17"/>
  <c r="B419" i="17"/>
  <c r="A422" i="16"/>
  <c r="B423" i="16"/>
  <c r="A419" i="15"/>
  <c r="B420" i="15"/>
  <c r="A419" i="12"/>
  <c r="B420" i="12"/>
  <c r="A420" i="11"/>
  <c r="B421" i="11"/>
  <c r="A420" i="10"/>
  <c r="B421" i="10"/>
  <c r="A417" i="9"/>
  <c r="B418" i="9"/>
  <c r="A420" i="14" l="1"/>
  <c r="B421" i="14"/>
  <c r="A419" i="17"/>
  <c r="B420" i="17"/>
  <c r="A423" i="16"/>
  <c r="B424" i="16"/>
  <c r="A420" i="15"/>
  <c r="B421" i="15"/>
  <c r="A420" i="12"/>
  <c r="B421" i="12"/>
  <c r="A421" i="11"/>
  <c r="B422" i="11"/>
  <c r="A421" i="10"/>
  <c r="B422" i="10"/>
  <c r="A418" i="9"/>
  <c r="B419" i="9"/>
  <c r="A421" i="14" l="1"/>
  <c r="B422" i="14"/>
  <c r="A420" i="17"/>
  <c r="B421" i="17"/>
  <c r="A424" i="16"/>
  <c r="B425" i="16"/>
  <c r="A421" i="15"/>
  <c r="B422" i="15"/>
  <c r="A421" i="12"/>
  <c r="B422" i="12"/>
  <c r="A422" i="11"/>
  <c r="B423" i="11"/>
  <c r="A422" i="10"/>
  <c r="B423" i="10"/>
  <c r="A419" i="9"/>
  <c r="B420" i="9"/>
  <c r="A422" i="14" l="1"/>
  <c r="B423" i="14"/>
  <c r="A421" i="17"/>
  <c r="B422" i="17"/>
  <c r="A425" i="16"/>
  <c r="B426" i="16"/>
  <c r="A426" i="16" s="1"/>
  <c r="A422" i="15"/>
  <c r="B423" i="15"/>
  <c r="A422" i="12"/>
  <c r="B423" i="12"/>
  <c r="A423" i="11"/>
  <c r="B424" i="11"/>
  <c r="A423" i="10"/>
  <c r="B424" i="10"/>
  <c r="A420" i="9"/>
  <c r="B421" i="9"/>
  <c r="A423" i="14" l="1"/>
  <c r="B424" i="14"/>
  <c r="A422" i="17"/>
  <c r="B423" i="17"/>
  <c r="A423" i="15"/>
  <c r="B424" i="15"/>
  <c r="A423" i="12"/>
  <c r="B424" i="12"/>
  <c r="A424" i="11"/>
  <c r="B425" i="11"/>
  <c r="A424" i="10"/>
  <c r="B425" i="10"/>
  <c r="A421" i="9"/>
  <c r="B422" i="9"/>
  <c r="A424" i="14" l="1"/>
  <c r="B425" i="14"/>
  <c r="A423" i="17"/>
  <c r="B424" i="17"/>
  <c r="A424" i="15"/>
  <c r="B425" i="15"/>
  <c r="A424" i="12"/>
  <c r="B425" i="12"/>
  <c r="A425" i="11"/>
  <c r="B426" i="11"/>
  <c r="A426" i="11" s="1"/>
  <c r="A425" i="10"/>
  <c r="B426" i="10"/>
  <c r="A426" i="10" s="1"/>
  <c r="A422" i="9"/>
  <c r="B423" i="9"/>
  <c r="A425" i="14" l="1"/>
  <c r="B426" i="14"/>
  <c r="A426" i="14" s="1"/>
  <c r="A424" i="17"/>
  <c r="B425" i="17"/>
  <c r="A425" i="15"/>
  <c r="B426" i="15"/>
  <c r="A426" i="15" s="1"/>
  <c r="A425" i="12"/>
  <c r="B426" i="12"/>
  <c r="A426" i="12" s="1"/>
  <c r="A423" i="9"/>
  <c r="B424" i="9"/>
  <c r="A425" i="17" l="1"/>
  <c r="B426" i="17"/>
  <c r="A426" i="17" s="1"/>
  <c r="A424" i="9"/>
  <c r="B425" i="9"/>
  <c r="A425" i="9" l="1"/>
  <c r="B426" i="9"/>
  <c r="A426" i="9" s="1"/>
  <c r="BM430" i="5" l="1"/>
  <c r="BL430" i="5"/>
  <c r="BK430" i="5"/>
  <c r="BJ430" i="5"/>
  <c r="BI430" i="5"/>
  <c r="BH430" i="5"/>
  <c r="BG430" i="5"/>
  <c r="BE430" i="5"/>
  <c r="AT430" i="5"/>
  <c r="AO430" i="5"/>
  <c r="C430" i="5"/>
  <c r="BM429" i="5"/>
  <c r="BL429" i="5"/>
  <c r="BK429" i="5"/>
  <c r="BJ429" i="5"/>
  <c r="BI429" i="5"/>
  <c r="BH429" i="5"/>
  <c r="BG429" i="5"/>
  <c r="BE429" i="5"/>
  <c r="BD429" i="5"/>
  <c r="BC429" i="5"/>
  <c r="BB429" i="5"/>
  <c r="BA429" i="5"/>
  <c r="AZ429" i="5"/>
  <c r="AV429" i="5"/>
  <c r="AU429" i="5"/>
  <c r="AT429" i="5"/>
  <c r="AQ429" i="5"/>
  <c r="AP429" i="5"/>
  <c r="AO429" i="5"/>
  <c r="AN429" i="5"/>
  <c r="AM429" i="5"/>
  <c r="AL429" i="5"/>
  <c r="AK429" i="5"/>
  <c r="AJ429" i="5"/>
  <c r="AI429" i="5"/>
  <c r="AH429" i="5"/>
  <c r="AG429" i="5"/>
  <c r="AF429" i="5"/>
  <c r="AD429" i="5"/>
  <c r="AC429" i="5"/>
  <c r="AB429" i="5"/>
  <c r="AA429" i="5"/>
  <c r="Z429" i="5"/>
  <c r="Y429" i="5"/>
  <c r="X429" i="5"/>
  <c r="W429" i="5"/>
  <c r="U429" i="5"/>
  <c r="T429" i="5"/>
  <c r="S429" i="5"/>
  <c r="R429" i="5"/>
  <c r="Q429" i="5"/>
  <c r="P429" i="5"/>
  <c r="O429" i="5"/>
  <c r="N429" i="5"/>
  <c r="L429" i="5"/>
  <c r="K429" i="5"/>
  <c r="J429" i="5"/>
  <c r="I429" i="5"/>
  <c r="H429" i="5"/>
  <c r="G429" i="5"/>
  <c r="F429" i="5"/>
  <c r="E429" i="5"/>
  <c r="C429" i="5"/>
  <c r="BM428" i="5"/>
  <c r="BL428" i="5"/>
  <c r="BK428" i="5"/>
  <c r="BJ428" i="5"/>
  <c r="BI428" i="5"/>
  <c r="BH428" i="5"/>
  <c r="BG428" i="5"/>
  <c r="BE428" i="5"/>
  <c r="BD428" i="5"/>
  <c r="BC428" i="5"/>
  <c r="BB428" i="5"/>
  <c r="BA428" i="5"/>
  <c r="AZ428" i="5"/>
  <c r="AV428" i="5"/>
  <c r="AU428" i="5"/>
  <c r="AT428" i="5"/>
  <c r="AQ428" i="5"/>
  <c r="AP428" i="5"/>
  <c r="AO428" i="5"/>
  <c r="AN428" i="5"/>
  <c r="AM428" i="5"/>
  <c r="AL428" i="5"/>
  <c r="AK428" i="5"/>
  <c r="AJ428" i="5"/>
  <c r="AI428" i="5"/>
  <c r="AH428" i="5"/>
  <c r="AG428" i="5"/>
  <c r="AF428" i="5"/>
  <c r="AD428" i="5"/>
  <c r="AC428" i="5"/>
  <c r="AB428" i="5"/>
  <c r="AA428" i="5"/>
  <c r="Z428" i="5"/>
  <c r="Y428" i="5"/>
  <c r="X428" i="5"/>
  <c r="W428" i="5"/>
  <c r="U428" i="5"/>
  <c r="T428" i="5"/>
  <c r="S428" i="5"/>
  <c r="R428" i="5"/>
  <c r="Q428" i="5"/>
  <c r="P428" i="5"/>
  <c r="O428" i="5"/>
  <c r="N428" i="5"/>
  <c r="L428" i="5"/>
  <c r="K428" i="5"/>
  <c r="J428" i="5"/>
  <c r="I428" i="5"/>
  <c r="H428" i="5"/>
  <c r="G428" i="5"/>
  <c r="F428" i="5"/>
  <c r="E428" i="5"/>
  <c r="C428" i="5"/>
  <c r="BM427" i="5"/>
  <c r="BL427" i="5"/>
  <c r="BK427" i="5"/>
  <c r="BJ427" i="5"/>
  <c r="BI427" i="5"/>
  <c r="BH427" i="5"/>
  <c r="BG427" i="5"/>
  <c r="BE427" i="5"/>
  <c r="BD427" i="5"/>
  <c r="BC427" i="5"/>
  <c r="BB427" i="5"/>
  <c r="BA427" i="5"/>
  <c r="AZ427" i="5"/>
  <c r="AV427" i="5"/>
  <c r="AU427" i="5"/>
  <c r="AT427" i="5"/>
  <c r="AQ427" i="5"/>
  <c r="AP427" i="5"/>
  <c r="AO427" i="5"/>
  <c r="AN427" i="5"/>
  <c r="AM427" i="5"/>
  <c r="AL427" i="5"/>
  <c r="AK427" i="5"/>
  <c r="AJ427" i="5"/>
  <c r="AI427" i="5"/>
  <c r="AH427" i="5"/>
  <c r="AG427" i="5"/>
  <c r="AF427" i="5"/>
  <c r="AD427" i="5"/>
  <c r="AC427" i="5"/>
  <c r="AB427" i="5"/>
  <c r="AA427" i="5"/>
  <c r="Z427" i="5"/>
  <c r="Y427" i="5"/>
  <c r="X427" i="5"/>
  <c r="W427" i="5"/>
  <c r="U427" i="5"/>
  <c r="T427" i="5"/>
  <c r="S427" i="5"/>
  <c r="R427" i="5"/>
  <c r="Q427" i="5"/>
  <c r="P427" i="5"/>
  <c r="O427" i="5"/>
  <c r="N427" i="5"/>
  <c r="L427" i="5"/>
  <c r="K427" i="5"/>
  <c r="J427" i="5"/>
  <c r="I427" i="5"/>
  <c r="H427" i="5"/>
  <c r="G427" i="5"/>
  <c r="F427" i="5"/>
  <c r="E427" i="5"/>
  <c r="C427" i="5"/>
  <c r="BF426" i="5"/>
  <c r="AW426" i="5"/>
  <c r="AR426" i="5"/>
  <c r="AS426" i="5" s="1"/>
  <c r="AE426" i="5"/>
  <c r="V426" i="5"/>
  <c r="M426" i="5"/>
  <c r="D426" i="5"/>
  <c r="BF425" i="5"/>
  <c r="AW425" i="5"/>
  <c r="AX425" i="5" s="1"/>
  <c r="AR425" i="5"/>
  <c r="AS425" i="5" s="1"/>
  <c r="AE425" i="5"/>
  <c r="V425" i="5"/>
  <c r="M425" i="5"/>
  <c r="D425" i="5"/>
  <c r="BF424" i="5"/>
  <c r="AW424" i="5"/>
  <c r="AR424" i="5"/>
  <c r="AS424" i="5" s="1"/>
  <c r="AE424" i="5"/>
  <c r="V424" i="5"/>
  <c r="M424" i="5"/>
  <c r="D424" i="5"/>
  <c r="BF423" i="5"/>
  <c r="AW423" i="5"/>
  <c r="AX423" i="5" s="1"/>
  <c r="AR423" i="5"/>
  <c r="AS423" i="5" s="1"/>
  <c r="AE423" i="5"/>
  <c r="V423" i="5"/>
  <c r="M423" i="5"/>
  <c r="D423" i="5"/>
  <c r="BF422" i="5"/>
  <c r="AW422" i="5"/>
  <c r="AR422" i="5"/>
  <c r="AS422" i="5" s="1"/>
  <c r="AE422" i="5"/>
  <c r="V422" i="5"/>
  <c r="M422" i="5"/>
  <c r="D422" i="5"/>
  <c r="BF421" i="5"/>
  <c r="AW421" i="5"/>
  <c r="AX421" i="5" s="1"/>
  <c r="AR421" i="5"/>
  <c r="AS421" i="5" s="1"/>
  <c r="AE421" i="5"/>
  <c r="V421" i="5"/>
  <c r="M421" i="5"/>
  <c r="D421" i="5"/>
  <c r="BF420" i="5"/>
  <c r="AW420" i="5"/>
  <c r="AR420" i="5"/>
  <c r="AS420" i="5" s="1"/>
  <c r="AE420" i="5"/>
  <c r="V420" i="5"/>
  <c r="M420" i="5"/>
  <c r="D420" i="5"/>
  <c r="BF419" i="5"/>
  <c r="AW419" i="5"/>
  <c r="AX419" i="5" s="1"/>
  <c r="AR419" i="5"/>
  <c r="AS419" i="5" s="1"/>
  <c r="AE419" i="5"/>
  <c r="V419" i="5"/>
  <c r="M419" i="5"/>
  <c r="D419" i="5"/>
  <c r="BF418" i="5"/>
  <c r="AW418" i="5"/>
  <c r="AR418" i="5"/>
  <c r="AS418" i="5" s="1"/>
  <c r="AE418" i="5"/>
  <c r="V418" i="5"/>
  <c r="M418" i="5"/>
  <c r="D418" i="5"/>
  <c r="BF417" i="5"/>
  <c r="AW417" i="5"/>
  <c r="AX417" i="5" s="1"/>
  <c r="AR417" i="5"/>
  <c r="AS417" i="5" s="1"/>
  <c r="AE417" i="5"/>
  <c r="V417" i="5"/>
  <c r="M417" i="5"/>
  <c r="D417" i="5"/>
  <c r="BF416" i="5"/>
  <c r="AW416" i="5"/>
  <c r="AR416" i="5"/>
  <c r="AS416" i="5" s="1"/>
  <c r="AE416" i="5"/>
  <c r="V416" i="5"/>
  <c r="M416" i="5"/>
  <c r="D416" i="5"/>
  <c r="BF415" i="5"/>
  <c r="AW415" i="5"/>
  <c r="AX415" i="5" s="1"/>
  <c r="AR415" i="5"/>
  <c r="AS415" i="5" s="1"/>
  <c r="AE415" i="5"/>
  <c r="V415" i="5"/>
  <c r="M415" i="5"/>
  <c r="D415" i="5"/>
  <c r="BF414" i="5"/>
  <c r="AW414" i="5"/>
  <c r="AR414" i="5"/>
  <c r="AS414" i="5" s="1"/>
  <c r="AE414" i="5"/>
  <c r="V414" i="5"/>
  <c r="M414" i="5"/>
  <c r="D414" i="5"/>
  <c r="BF413" i="5"/>
  <c r="AW413" i="5"/>
  <c r="AX413" i="5" s="1"/>
  <c r="AR413" i="5"/>
  <c r="AS413" i="5" s="1"/>
  <c r="AE413" i="5"/>
  <c r="V413" i="5"/>
  <c r="M413" i="5"/>
  <c r="D413" i="5"/>
  <c r="BF412" i="5"/>
  <c r="AW412" i="5"/>
  <c r="AR412" i="5"/>
  <c r="AS412" i="5" s="1"/>
  <c r="AE412" i="5"/>
  <c r="V412" i="5"/>
  <c r="M412" i="5"/>
  <c r="D412" i="5"/>
  <c r="BF411" i="5"/>
  <c r="AW411" i="5"/>
  <c r="AX411" i="5" s="1"/>
  <c r="AR411" i="5"/>
  <c r="AS411" i="5" s="1"/>
  <c r="AE411" i="5"/>
  <c r="V411" i="5"/>
  <c r="M411" i="5"/>
  <c r="D411" i="5"/>
  <c r="BF410" i="5"/>
  <c r="AW410" i="5"/>
  <c r="AR410" i="5"/>
  <c r="AS410" i="5" s="1"/>
  <c r="AE410" i="5"/>
  <c r="V410" i="5"/>
  <c r="M410" i="5"/>
  <c r="D410" i="5"/>
  <c r="BF409" i="5"/>
  <c r="AW409" i="5"/>
  <c r="AX409" i="5" s="1"/>
  <c r="AR409" i="5"/>
  <c r="AS409" i="5" s="1"/>
  <c r="AE409" i="5"/>
  <c r="V409" i="5"/>
  <c r="M409" i="5"/>
  <c r="D409" i="5"/>
  <c r="BF408" i="5"/>
  <c r="AW408" i="5"/>
  <c r="AR408" i="5"/>
  <c r="AS408" i="5" s="1"/>
  <c r="AE408" i="5"/>
  <c r="V408" i="5"/>
  <c r="M408" i="5"/>
  <c r="D408" i="5"/>
  <c r="BF407" i="5"/>
  <c r="AW407" i="5"/>
  <c r="AX407" i="5" s="1"/>
  <c r="AR407" i="5"/>
  <c r="AS407" i="5" s="1"/>
  <c r="AE407" i="5"/>
  <c r="V407" i="5"/>
  <c r="M407" i="5"/>
  <c r="D407" i="5"/>
  <c r="BF406" i="5"/>
  <c r="AW406" i="5"/>
  <c r="AR406" i="5"/>
  <c r="AS406" i="5" s="1"/>
  <c r="AE406" i="5"/>
  <c r="V406" i="5"/>
  <c r="M406" i="5"/>
  <c r="D406" i="5"/>
  <c r="BF405" i="5"/>
  <c r="AW405" i="5"/>
  <c r="AX405" i="5" s="1"/>
  <c r="AR405" i="5"/>
  <c r="AS405" i="5" s="1"/>
  <c r="AE405" i="5"/>
  <c r="V405" i="5"/>
  <c r="M405" i="5"/>
  <c r="D405" i="5"/>
  <c r="BF404" i="5"/>
  <c r="AW404" i="5"/>
  <c r="AR404" i="5"/>
  <c r="AS404" i="5" s="1"/>
  <c r="AE404" i="5"/>
  <c r="V404" i="5"/>
  <c r="M404" i="5"/>
  <c r="D404" i="5"/>
  <c r="BF403" i="5"/>
  <c r="AW403" i="5"/>
  <c r="AX403" i="5" s="1"/>
  <c r="AR403" i="5"/>
  <c r="AS403" i="5" s="1"/>
  <c r="AE403" i="5"/>
  <c r="V403" i="5"/>
  <c r="M403" i="5"/>
  <c r="D403" i="5"/>
  <c r="BF402" i="5"/>
  <c r="AW402" i="5"/>
  <c r="AR402" i="5"/>
  <c r="AS402" i="5" s="1"/>
  <c r="AE402" i="5"/>
  <c r="V402" i="5"/>
  <c r="M402" i="5"/>
  <c r="D402" i="5"/>
  <c r="BF401" i="5"/>
  <c r="AW401" i="5"/>
  <c r="AX401" i="5" s="1"/>
  <c r="AR401" i="5"/>
  <c r="AS401" i="5" s="1"/>
  <c r="AE401" i="5"/>
  <c r="V401" i="5"/>
  <c r="M401" i="5"/>
  <c r="D401" i="5"/>
  <c r="BF400" i="5"/>
  <c r="AW400" i="5"/>
  <c r="AR400" i="5"/>
  <c r="AS400" i="5" s="1"/>
  <c r="AE400" i="5"/>
  <c r="V400" i="5"/>
  <c r="M400" i="5"/>
  <c r="D400" i="5"/>
  <c r="BF399" i="5"/>
  <c r="AW399" i="5"/>
  <c r="AX399" i="5" s="1"/>
  <c r="AR399" i="5"/>
  <c r="AS399" i="5" s="1"/>
  <c r="AE399" i="5"/>
  <c r="V399" i="5"/>
  <c r="M399" i="5"/>
  <c r="D399" i="5"/>
  <c r="BF398" i="5"/>
  <c r="AW398" i="5"/>
  <c r="AR398" i="5"/>
  <c r="AS398" i="5" s="1"/>
  <c r="AE398" i="5"/>
  <c r="V398" i="5"/>
  <c r="M398" i="5"/>
  <c r="D398" i="5"/>
  <c r="BF397" i="5"/>
  <c r="AW397" i="5"/>
  <c r="AX397" i="5" s="1"/>
  <c r="AR397" i="5"/>
  <c r="AS397" i="5" s="1"/>
  <c r="AE397" i="5"/>
  <c r="V397" i="5"/>
  <c r="M397" i="5"/>
  <c r="D397" i="5"/>
  <c r="BF396" i="5"/>
  <c r="AW396" i="5"/>
  <c r="AR396" i="5"/>
  <c r="AE396" i="5"/>
  <c r="V396" i="5"/>
  <c r="M396" i="5"/>
  <c r="D396" i="5"/>
  <c r="BM395" i="5"/>
  <c r="BL395" i="5"/>
  <c r="BK395" i="5"/>
  <c r="BJ395" i="5"/>
  <c r="BI395" i="5"/>
  <c r="BH395" i="5"/>
  <c r="BG395" i="5"/>
  <c r="BE395" i="5"/>
  <c r="AT395" i="5"/>
  <c r="AO395" i="5"/>
  <c r="C395" i="5"/>
  <c r="BM394" i="5"/>
  <c r="BL394" i="5"/>
  <c r="BK394" i="5"/>
  <c r="BJ394" i="5"/>
  <c r="BI394" i="5"/>
  <c r="BH394" i="5"/>
  <c r="BG394" i="5"/>
  <c r="BE394" i="5"/>
  <c r="BD394" i="5"/>
  <c r="BC394" i="5"/>
  <c r="BB394" i="5"/>
  <c r="BA394" i="5"/>
  <c r="AZ394" i="5"/>
  <c r="AV394" i="5"/>
  <c r="AU394" i="5"/>
  <c r="AT394" i="5"/>
  <c r="AQ394" i="5"/>
  <c r="AP394" i="5"/>
  <c r="AO394" i="5"/>
  <c r="AN394" i="5"/>
  <c r="AM394" i="5"/>
  <c r="AL394" i="5"/>
  <c r="AK394" i="5"/>
  <c r="AJ394" i="5"/>
  <c r="AI394" i="5"/>
  <c r="AH394" i="5"/>
  <c r="AG394" i="5"/>
  <c r="AF394" i="5"/>
  <c r="AD394" i="5"/>
  <c r="AC394" i="5"/>
  <c r="AB394" i="5"/>
  <c r="AA394" i="5"/>
  <c r="Z394" i="5"/>
  <c r="Y394" i="5"/>
  <c r="X394" i="5"/>
  <c r="W394" i="5"/>
  <c r="U394" i="5"/>
  <c r="T394" i="5"/>
  <c r="S394" i="5"/>
  <c r="R394" i="5"/>
  <c r="Q394" i="5"/>
  <c r="P394" i="5"/>
  <c r="O394" i="5"/>
  <c r="N394" i="5"/>
  <c r="L394" i="5"/>
  <c r="K394" i="5"/>
  <c r="J394" i="5"/>
  <c r="I394" i="5"/>
  <c r="H394" i="5"/>
  <c r="G394" i="5"/>
  <c r="F394" i="5"/>
  <c r="E394" i="5"/>
  <c r="C394" i="5"/>
  <c r="BM393" i="5"/>
  <c r="BL393" i="5"/>
  <c r="BK393" i="5"/>
  <c r="BJ393" i="5"/>
  <c r="BI393" i="5"/>
  <c r="BH393" i="5"/>
  <c r="BG393" i="5"/>
  <c r="BE393" i="5"/>
  <c r="BD393" i="5"/>
  <c r="BC393" i="5"/>
  <c r="BB393" i="5"/>
  <c r="BA393" i="5"/>
  <c r="AZ393" i="5"/>
  <c r="AV393" i="5"/>
  <c r="AU393" i="5"/>
  <c r="AT393" i="5"/>
  <c r="AQ393" i="5"/>
  <c r="AP393" i="5"/>
  <c r="AO393" i="5"/>
  <c r="AN393" i="5"/>
  <c r="AM393" i="5"/>
  <c r="AL393" i="5"/>
  <c r="AK393" i="5"/>
  <c r="AJ393" i="5"/>
  <c r="AI393" i="5"/>
  <c r="AH393" i="5"/>
  <c r="AG393" i="5"/>
  <c r="AF393" i="5"/>
  <c r="AD393" i="5"/>
  <c r="AC393" i="5"/>
  <c r="AB393" i="5"/>
  <c r="AA393" i="5"/>
  <c r="Z393" i="5"/>
  <c r="Y393" i="5"/>
  <c r="X393" i="5"/>
  <c r="W393" i="5"/>
  <c r="U393" i="5"/>
  <c r="T393" i="5"/>
  <c r="S393" i="5"/>
  <c r="R393" i="5"/>
  <c r="Q393" i="5"/>
  <c r="P393" i="5"/>
  <c r="O393" i="5"/>
  <c r="N393" i="5"/>
  <c r="L393" i="5"/>
  <c r="K393" i="5"/>
  <c r="J393" i="5"/>
  <c r="I393" i="5"/>
  <c r="H393" i="5"/>
  <c r="G393" i="5"/>
  <c r="F393" i="5"/>
  <c r="E393" i="5"/>
  <c r="C393" i="5"/>
  <c r="BM392" i="5"/>
  <c r="BL392" i="5"/>
  <c r="BK392" i="5"/>
  <c r="BJ392" i="5"/>
  <c r="BI392" i="5"/>
  <c r="BH392" i="5"/>
  <c r="BG392" i="5"/>
  <c r="BE392" i="5"/>
  <c r="BD392" i="5"/>
  <c r="BC392" i="5"/>
  <c r="BB392" i="5"/>
  <c r="BA392" i="5"/>
  <c r="AZ392" i="5"/>
  <c r="AV392" i="5"/>
  <c r="AU392" i="5"/>
  <c r="AT392" i="5"/>
  <c r="AQ392" i="5"/>
  <c r="AP392" i="5"/>
  <c r="AO392" i="5"/>
  <c r="AN392" i="5"/>
  <c r="AM392" i="5"/>
  <c r="AL392" i="5"/>
  <c r="AK392" i="5"/>
  <c r="AJ392" i="5"/>
  <c r="AI392" i="5"/>
  <c r="AH392" i="5"/>
  <c r="AG392" i="5"/>
  <c r="AF392" i="5"/>
  <c r="AD392" i="5"/>
  <c r="AC392" i="5"/>
  <c r="AB392" i="5"/>
  <c r="AA392" i="5"/>
  <c r="Z392" i="5"/>
  <c r="Y392" i="5"/>
  <c r="X392" i="5"/>
  <c r="W392" i="5"/>
  <c r="U392" i="5"/>
  <c r="T392" i="5"/>
  <c r="S392" i="5"/>
  <c r="R392" i="5"/>
  <c r="Q392" i="5"/>
  <c r="P392" i="5"/>
  <c r="O392" i="5"/>
  <c r="N392" i="5"/>
  <c r="L392" i="5"/>
  <c r="K392" i="5"/>
  <c r="J392" i="5"/>
  <c r="I392" i="5"/>
  <c r="H392" i="5"/>
  <c r="G392" i="5"/>
  <c r="F392" i="5"/>
  <c r="E392" i="5"/>
  <c r="C392" i="5"/>
  <c r="BF391" i="5"/>
  <c r="AW391" i="5"/>
  <c r="AX391" i="5" s="1"/>
  <c r="AR391" i="5"/>
  <c r="AS391" i="5" s="1"/>
  <c r="AE391" i="5"/>
  <c r="V391" i="5"/>
  <c r="M391" i="5"/>
  <c r="D391" i="5"/>
  <c r="BF390" i="5"/>
  <c r="AW390" i="5"/>
  <c r="AR390" i="5"/>
  <c r="AS390" i="5" s="1"/>
  <c r="AE390" i="5"/>
  <c r="V390" i="5"/>
  <c r="M390" i="5"/>
  <c r="D390" i="5"/>
  <c r="BF389" i="5"/>
  <c r="AW389" i="5"/>
  <c r="AX389" i="5" s="1"/>
  <c r="AR389" i="5"/>
  <c r="AS389" i="5" s="1"/>
  <c r="AE389" i="5"/>
  <c r="V389" i="5"/>
  <c r="M389" i="5"/>
  <c r="D389" i="5"/>
  <c r="BF388" i="5"/>
  <c r="AW388" i="5"/>
  <c r="AR388" i="5"/>
  <c r="AS388" i="5" s="1"/>
  <c r="AE388" i="5"/>
  <c r="V388" i="5"/>
  <c r="M388" i="5"/>
  <c r="D388" i="5"/>
  <c r="BF387" i="5"/>
  <c r="AW387" i="5"/>
  <c r="AX387" i="5" s="1"/>
  <c r="AR387" i="5"/>
  <c r="AS387" i="5" s="1"/>
  <c r="AE387" i="5"/>
  <c r="V387" i="5"/>
  <c r="M387" i="5"/>
  <c r="D387" i="5"/>
  <c r="BF386" i="5"/>
  <c r="AW386" i="5"/>
  <c r="AR386" i="5"/>
  <c r="AS386" i="5" s="1"/>
  <c r="AE386" i="5"/>
  <c r="V386" i="5"/>
  <c r="M386" i="5"/>
  <c r="D386" i="5"/>
  <c r="BF385" i="5"/>
  <c r="AW385" i="5"/>
  <c r="AX385" i="5" s="1"/>
  <c r="AR385" i="5"/>
  <c r="AS385" i="5" s="1"/>
  <c r="AE385" i="5"/>
  <c r="V385" i="5"/>
  <c r="M385" i="5"/>
  <c r="D385" i="5"/>
  <c r="BF384" i="5"/>
  <c r="AW384" i="5"/>
  <c r="AR384" i="5"/>
  <c r="AS384" i="5" s="1"/>
  <c r="AE384" i="5"/>
  <c r="V384" i="5"/>
  <c r="M384" i="5"/>
  <c r="D384" i="5"/>
  <c r="BF383" i="5"/>
  <c r="AW383" i="5"/>
  <c r="AX383" i="5" s="1"/>
  <c r="AR383" i="5"/>
  <c r="AS383" i="5" s="1"/>
  <c r="AE383" i="5"/>
  <c r="V383" i="5"/>
  <c r="M383" i="5"/>
  <c r="D383" i="5"/>
  <c r="BF382" i="5"/>
  <c r="AW382" i="5"/>
  <c r="AR382" i="5"/>
  <c r="AS382" i="5" s="1"/>
  <c r="AE382" i="5"/>
  <c r="V382" i="5"/>
  <c r="M382" i="5"/>
  <c r="D382" i="5"/>
  <c r="BF381" i="5"/>
  <c r="AW381" i="5"/>
  <c r="AX381" i="5" s="1"/>
  <c r="AR381" i="5"/>
  <c r="AS381" i="5" s="1"/>
  <c r="AE381" i="5"/>
  <c r="V381" i="5"/>
  <c r="M381" i="5"/>
  <c r="D381" i="5"/>
  <c r="BF380" i="5"/>
  <c r="AW380" i="5"/>
  <c r="AR380" i="5"/>
  <c r="AS380" i="5" s="1"/>
  <c r="AE380" i="5"/>
  <c r="V380" i="5"/>
  <c r="M380" i="5"/>
  <c r="D380" i="5"/>
  <c r="BF379" i="5"/>
  <c r="AW379" i="5"/>
  <c r="AX379" i="5" s="1"/>
  <c r="AR379" i="5"/>
  <c r="AS379" i="5" s="1"/>
  <c r="AE379" i="5"/>
  <c r="V379" i="5"/>
  <c r="M379" i="5"/>
  <c r="D379" i="5"/>
  <c r="BF378" i="5"/>
  <c r="AW378" i="5"/>
  <c r="AR378" i="5"/>
  <c r="AS378" i="5" s="1"/>
  <c r="AE378" i="5"/>
  <c r="V378" i="5"/>
  <c r="M378" i="5"/>
  <c r="D378" i="5"/>
  <c r="BF377" i="5"/>
  <c r="AW377" i="5"/>
  <c r="AX377" i="5" s="1"/>
  <c r="AR377" i="5"/>
  <c r="AS377" i="5" s="1"/>
  <c r="AE377" i="5"/>
  <c r="V377" i="5"/>
  <c r="M377" i="5"/>
  <c r="D377" i="5"/>
  <c r="BF376" i="5"/>
  <c r="AW376" i="5"/>
  <c r="AR376" i="5"/>
  <c r="AS376" i="5" s="1"/>
  <c r="AE376" i="5"/>
  <c r="V376" i="5"/>
  <c r="M376" i="5"/>
  <c r="D376" i="5"/>
  <c r="BF375" i="5"/>
  <c r="AW375" i="5"/>
  <c r="AX375" i="5" s="1"/>
  <c r="AR375" i="5"/>
  <c r="AS375" i="5" s="1"/>
  <c r="AE375" i="5"/>
  <c r="V375" i="5"/>
  <c r="M375" i="5"/>
  <c r="D375" i="5"/>
  <c r="BF374" i="5"/>
  <c r="AW374" i="5"/>
  <c r="AR374" i="5"/>
  <c r="AS374" i="5" s="1"/>
  <c r="AE374" i="5"/>
  <c r="V374" i="5"/>
  <c r="M374" i="5"/>
  <c r="D374" i="5"/>
  <c r="BF373" i="5"/>
  <c r="AW373" i="5"/>
  <c r="AX373" i="5" s="1"/>
  <c r="AR373" i="5"/>
  <c r="AS373" i="5" s="1"/>
  <c r="AE373" i="5"/>
  <c r="V373" i="5"/>
  <c r="M373" i="5"/>
  <c r="D373" i="5"/>
  <c r="BF372" i="5"/>
  <c r="AW372" i="5"/>
  <c r="AR372" i="5"/>
  <c r="AS372" i="5" s="1"/>
  <c r="AE372" i="5"/>
  <c r="V372" i="5"/>
  <c r="M372" i="5"/>
  <c r="D372" i="5"/>
  <c r="BF371" i="5"/>
  <c r="AW371" i="5"/>
  <c r="AX371" i="5" s="1"/>
  <c r="AR371" i="5"/>
  <c r="AS371" i="5" s="1"/>
  <c r="AE371" i="5"/>
  <c r="V371" i="5"/>
  <c r="M371" i="5"/>
  <c r="D371" i="5"/>
  <c r="BF370" i="5"/>
  <c r="AW370" i="5"/>
  <c r="AR370" i="5"/>
  <c r="AS370" i="5" s="1"/>
  <c r="AE370" i="5"/>
  <c r="V370" i="5"/>
  <c r="M370" i="5"/>
  <c r="D370" i="5"/>
  <c r="BF369" i="5"/>
  <c r="AW369" i="5"/>
  <c r="AX369" i="5" s="1"/>
  <c r="AR369" i="5"/>
  <c r="AS369" i="5" s="1"/>
  <c r="AE369" i="5"/>
  <c r="V369" i="5"/>
  <c r="M369" i="5"/>
  <c r="D369" i="5"/>
  <c r="BF368" i="5"/>
  <c r="AW368" i="5"/>
  <c r="AR368" i="5"/>
  <c r="AS368" i="5" s="1"/>
  <c r="AE368" i="5"/>
  <c r="V368" i="5"/>
  <c r="M368" i="5"/>
  <c r="D368" i="5"/>
  <c r="BF367" i="5"/>
  <c r="AW367" i="5"/>
  <c r="AX367" i="5" s="1"/>
  <c r="AR367" i="5"/>
  <c r="AS367" i="5" s="1"/>
  <c r="AE367" i="5"/>
  <c r="V367" i="5"/>
  <c r="M367" i="5"/>
  <c r="D367" i="5"/>
  <c r="BF366" i="5"/>
  <c r="AW366" i="5"/>
  <c r="AR366" i="5"/>
  <c r="AS366" i="5" s="1"/>
  <c r="AE366" i="5"/>
  <c r="V366" i="5"/>
  <c r="M366" i="5"/>
  <c r="D366" i="5"/>
  <c r="BF365" i="5"/>
  <c r="AW365" i="5"/>
  <c r="AX365" i="5" s="1"/>
  <c r="AR365" i="5"/>
  <c r="AS365" i="5" s="1"/>
  <c r="AY365" i="5" s="1"/>
  <c r="AE365" i="5"/>
  <c r="V365" i="5"/>
  <c r="M365" i="5"/>
  <c r="D365" i="5"/>
  <c r="BF364" i="5"/>
  <c r="AW364" i="5"/>
  <c r="AR364" i="5"/>
  <c r="AS364" i="5" s="1"/>
  <c r="AE364" i="5"/>
  <c r="V364" i="5"/>
  <c r="M364" i="5"/>
  <c r="D364" i="5"/>
  <c r="BF363" i="5"/>
  <c r="AW363" i="5"/>
  <c r="AX363" i="5" s="1"/>
  <c r="AR363" i="5"/>
  <c r="AS363" i="5" s="1"/>
  <c r="AE363" i="5"/>
  <c r="V363" i="5"/>
  <c r="M363" i="5"/>
  <c r="D363" i="5"/>
  <c r="BF362" i="5"/>
  <c r="AW362" i="5"/>
  <c r="AR362" i="5"/>
  <c r="AE362" i="5"/>
  <c r="V362" i="5"/>
  <c r="M362" i="5"/>
  <c r="D362" i="5"/>
  <c r="BM361" i="5"/>
  <c r="BL361" i="5"/>
  <c r="BK361" i="5"/>
  <c r="BJ361" i="5"/>
  <c r="BI361" i="5"/>
  <c r="BH361" i="5"/>
  <c r="BG361" i="5"/>
  <c r="BE361" i="5"/>
  <c r="AT361" i="5"/>
  <c r="AO361" i="5"/>
  <c r="C361" i="5"/>
  <c r="BM360" i="5"/>
  <c r="BL360" i="5"/>
  <c r="BK360" i="5"/>
  <c r="BJ360" i="5"/>
  <c r="BI360" i="5"/>
  <c r="BH360" i="5"/>
  <c r="BG360" i="5"/>
  <c r="BE360" i="5"/>
  <c r="BD360" i="5"/>
  <c r="BC360" i="5"/>
  <c r="BB360" i="5"/>
  <c r="BA360" i="5"/>
  <c r="AZ360" i="5"/>
  <c r="AV360" i="5"/>
  <c r="AU360" i="5"/>
  <c r="AT360" i="5"/>
  <c r="AQ360" i="5"/>
  <c r="AP360" i="5"/>
  <c r="AO360" i="5"/>
  <c r="AN360" i="5"/>
  <c r="AM360" i="5"/>
  <c r="AL360" i="5"/>
  <c r="AK360" i="5"/>
  <c r="AJ360" i="5"/>
  <c r="AI360" i="5"/>
  <c r="AH360" i="5"/>
  <c r="AG360" i="5"/>
  <c r="AF360" i="5"/>
  <c r="AD360" i="5"/>
  <c r="AC360" i="5"/>
  <c r="AB360" i="5"/>
  <c r="AA360" i="5"/>
  <c r="Z360" i="5"/>
  <c r="Y360" i="5"/>
  <c r="X360" i="5"/>
  <c r="W360" i="5"/>
  <c r="U360" i="5"/>
  <c r="T360" i="5"/>
  <c r="S360" i="5"/>
  <c r="R360" i="5"/>
  <c r="Q360" i="5"/>
  <c r="P360" i="5"/>
  <c r="O360" i="5"/>
  <c r="N360" i="5"/>
  <c r="L360" i="5"/>
  <c r="K360" i="5"/>
  <c r="J360" i="5"/>
  <c r="I360" i="5"/>
  <c r="H360" i="5"/>
  <c r="G360" i="5"/>
  <c r="F360" i="5"/>
  <c r="E360" i="5"/>
  <c r="C360" i="5"/>
  <c r="BM359" i="5"/>
  <c r="BL359" i="5"/>
  <c r="BK359" i="5"/>
  <c r="BJ359" i="5"/>
  <c r="BI359" i="5"/>
  <c r="BH359" i="5"/>
  <c r="BG359" i="5"/>
  <c r="BE359" i="5"/>
  <c r="BD359" i="5"/>
  <c r="BC359" i="5"/>
  <c r="BB359" i="5"/>
  <c r="BA359" i="5"/>
  <c r="AZ359" i="5"/>
  <c r="AV359" i="5"/>
  <c r="AU359" i="5"/>
  <c r="AT359" i="5"/>
  <c r="AQ359" i="5"/>
  <c r="AP359" i="5"/>
  <c r="AO359" i="5"/>
  <c r="AN359" i="5"/>
  <c r="AM359" i="5"/>
  <c r="AL359" i="5"/>
  <c r="AK359" i="5"/>
  <c r="AJ359" i="5"/>
  <c r="AI359" i="5"/>
  <c r="AH359" i="5"/>
  <c r="AG359" i="5"/>
  <c r="AF359" i="5"/>
  <c r="AD359" i="5"/>
  <c r="AC359" i="5"/>
  <c r="AB359" i="5"/>
  <c r="AA359" i="5"/>
  <c r="Z359" i="5"/>
  <c r="Y359" i="5"/>
  <c r="X359" i="5"/>
  <c r="W359" i="5"/>
  <c r="U359" i="5"/>
  <c r="T359" i="5"/>
  <c r="S359" i="5"/>
  <c r="R359" i="5"/>
  <c r="Q359" i="5"/>
  <c r="P359" i="5"/>
  <c r="O359" i="5"/>
  <c r="N359" i="5"/>
  <c r="L359" i="5"/>
  <c r="K359" i="5"/>
  <c r="J359" i="5"/>
  <c r="I359" i="5"/>
  <c r="H359" i="5"/>
  <c r="G359" i="5"/>
  <c r="F359" i="5"/>
  <c r="E359" i="5"/>
  <c r="C359" i="5"/>
  <c r="BM358" i="5"/>
  <c r="BL358" i="5"/>
  <c r="BK358" i="5"/>
  <c r="BJ358" i="5"/>
  <c r="BI358" i="5"/>
  <c r="BH358" i="5"/>
  <c r="BG358" i="5"/>
  <c r="BE358" i="5"/>
  <c r="BD358" i="5"/>
  <c r="BC358" i="5"/>
  <c r="BB358" i="5"/>
  <c r="BA358" i="5"/>
  <c r="AZ358" i="5"/>
  <c r="AV358" i="5"/>
  <c r="AU358" i="5"/>
  <c r="AT358" i="5"/>
  <c r="AQ358" i="5"/>
  <c r="AP358" i="5"/>
  <c r="AO358" i="5"/>
  <c r="AN358" i="5"/>
  <c r="AM358" i="5"/>
  <c r="AL358" i="5"/>
  <c r="AK358" i="5"/>
  <c r="AJ358" i="5"/>
  <c r="AI358" i="5"/>
  <c r="AH358" i="5"/>
  <c r="AG358" i="5"/>
  <c r="AF358" i="5"/>
  <c r="AD358" i="5"/>
  <c r="AC358" i="5"/>
  <c r="AB358" i="5"/>
  <c r="AA358" i="5"/>
  <c r="Z358" i="5"/>
  <c r="Y358" i="5"/>
  <c r="X358" i="5"/>
  <c r="W358" i="5"/>
  <c r="U358" i="5"/>
  <c r="T358" i="5"/>
  <c r="S358" i="5"/>
  <c r="R358" i="5"/>
  <c r="Q358" i="5"/>
  <c r="P358" i="5"/>
  <c r="O358" i="5"/>
  <c r="N358" i="5"/>
  <c r="L358" i="5"/>
  <c r="K358" i="5"/>
  <c r="J358" i="5"/>
  <c r="I358" i="5"/>
  <c r="H358" i="5"/>
  <c r="G358" i="5"/>
  <c r="F358" i="5"/>
  <c r="E358" i="5"/>
  <c r="C358" i="5"/>
  <c r="BF357" i="5"/>
  <c r="AW357" i="5"/>
  <c r="AR357" i="5"/>
  <c r="AS357" i="5" s="1"/>
  <c r="AE357" i="5"/>
  <c r="V357" i="5"/>
  <c r="M357" i="5"/>
  <c r="D357" i="5"/>
  <c r="BF356" i="5"/>
  <c r="AX356" i="5"/>
  <c r="AW356" i="5"/>
  <c r="AR356" i="5"/>
  <c r="AS356" i="5" s="1"/>
  <c r="AE356" i="5"/>
  <c r="V356" i="5"/>
  <c r="M356" i="5"/>
  <c r="D356" i="5"/>
  <c r="BF355" i="5"/>
  <c r="AW355" i="5"/>
  <c r="AX355" i="5" s="1"/>
  <c r="AR355" i="5"/>
  <c r="AS355" i="5" s="1"/>
  <c r="AE355" i="5"/>
  <c r="V355" i="5"/>
  <c r="M355" i="5"/>
  <c r="D355" i="5"/>
  <c r="BF354" i="5"/>
  <c r="AW354" i="5"/>
  <c r="AX354" i="5" s="1"/>
  <c r="AR354" i="5"/>
  <c r="AS354" i="5" s="1"/>
  <c r="AE354" i="5"/>
  <c r="V354" i="5"/>
  <c r="M354" i="5"/>
  <c r="D354" i="5"/>
  <c r="BF353" i="5"/>
  <c r="AW353" i="5"/>
  <c r="AX353" i="5" s="1"/>
  <c r="AR353" i="5"/>
  <c r="AS353" i="5" s="1"/>
  <c r="AE353" i="5"/>
  <c r="V353" i="5"/>
  <c r="M353" i="5"/>
  <c r="D353" i="5"/>
  <c r="BF352" i="5"/>
  <c r="AW352" i="5"/>
  <c r="AX352" i="5" s="1"/>
  <c r="AR352" i="5"/>
  <c r="AS352" i="5" s="1"/>
  <c r="AE352" i="5"/>
  <c r="V352" i="5"/>
  <c r="M352" i="5"/>
  <c r="D352" i="5"/>
  <c r="BF351" i="5"/>
  <c r="AW351" i="5"/>
  <c r="AX351" i="5" s="1"/>
  <c r="AR351" i="5"/>
  <c r="AS351" i="5" s="1"/>
  <c r="AE351" i="5"/>
  <c r="V351" i="5"/>
  <c r="M351" i="5"/>
  <c r="D351" i="5"/>
  <c r="BF350" i="5"/>
  <c r="AW350" i="5"/>
  <c r="AX350" i="5" s="1"/>
  <c r="AR350" i="5"/>
  <c r="AS350" i="5" s="1"/>
  <c r="AE350" i="5"/>
  <c r="V350" i="5"/>
  <c r="M350" i="5"/>
  <c r="D350" i="5"/>
  <c r="BF349" i="5"/>
  <c r="AW349" i="5"/>
  <c r="AX349" i="5" s="1"/>
  <c r="AR349" i="5"/>
  <c r="AS349" i="5" s="1"/>
  <c r="AE349" i="5"/>
  <c r="V349" i="5"/>
  <c r="M349" i="5"/>
  <c r="D349" i="5"/>
  <c r="BF348" i="5"/>
  <c r="AW348" i="5"/>
  <c r="AX348" i="5" s="1"/>
  <c r="AR348" i="5"/>
  <c r="AS348" i="5" s="1"/>
  <c r="AE348" i="5"/>
  <c r="V348" i="5"/>
  <c r="M348" i="5"/>
  <c r="D348" i="5"/>
  <c r="BF347" i="5"/>
  <c r="AW347" i="5"/>
  <c r="AX347" i="5" s="1"/>
  <c r="AR347" i="5"/>
  <c r="AS347" i="5" s="1"/>
  <c r="AE347" i="5"/>
  <c r="V347" i="5"/>
  <c r="M347" i="5"/>
  <c r="D347" i="5"/>
  <c r="BF346" i="5"/>
  <c r="AW346" i="5"/>
  <c r="AX346" i="5" s="1"/>
  <c r="AR346" i="5"/>
  <c r="AS346" i="5" s="1"/>
  <c r="AE346" i="5"/>
  <c r="V346" i="5"/>
  <c r="M346" i="5"/>
  <c r="D346" i="5"/>
  <c r="BF345" i="5"/>
  <c r="AW345" i="5"/>
  <c r="AX345" i="5" s="1"/>
  <c r="AR345" i="5"/>
  <c r="AS345" i="5" s="1"/>
  <c r="AE345" i="5"/>
  <c r="V345" i="5"/>
  <c r="M345" i="5"/>
  <c r="D345" i="5"/>
  <c r="BF344" i="5"/>
  <c r="AW344" i="5"/>
  <c r="AX344" i="5" s="1"/>
  <c r="AR344" i="5"/>
  <c r="AS344" i="5" s="1"/>
  <c r="AE344" i="5"/>
  <c r="V344" i="5"/>
  <c r="M344" i="5"/>
  <c r="D344" i="5"/>
  <c r="BF343" i="5"/>
  <c r="AW343" i="5"/>
  <c r="AX343" i="5" s="1"/>
  <c r="AR343" i="5"/>
  <c r="AS343" i="5" s="1"/>
  <c r="AE343" i="5"/>
  <c r="V343" i="5"/>
  <c r="M343" i="5"/>
  <c r="D343" i="5"/>
  <c r="BF342" i="5"/>
  <c r="AW342" i="5"/>
  <c r="AX342" i="5" s="1"/>
  <c r="AS342" i="5"/>
  <c r="AR342" i="5"/>
  <c r="AE342" i="5"/>
  <c r="V342" i="5"/>
  <c r="M342" i="5"/>
  <c r="D342" i="5"/>
  <c r="BF341" i="5"/>
  <c r="AW341" i="5"/>
  <c r="AX341" i="5" s="1"/>
  <c r="AR341" i="5"/>
  <c r="AS341" i="5" s="1"/>
  <c r="AE341" i="5"/>
  <c r="V341" i="5"/>
  <c r="M341" i="5"/>
  <c r="D341" i="5"/>
  <c r="BF340" i="5"/>
  <c r="AW340" i="5"/>
  <c r="AX340" i="5" s="1"/>
  <c r="AR340" i="5"/>
  <c r="AS340" i="5" s="1"/>
  <c r="AE340" i="5"/>
  <c r="V340" i="5"/>
  <c r="M340" i="5"/>
  <c r="D340" i="5"/>
  <c r="BF339" i="5"/>
  <c r="AW339" i="5"/>
  <c r="AX339" i="5" s="1"/>
  <c r="AR339" i="5"/>
  <c r="AS339" i="5" s="1"/>
  <c r="AE339" i="5"/>
  <c r="V339" i="5"/>
  <c r="M339" i="5"/>
  <c r="D339" i="5"/>
  <c r="BF338" i="5"/>
  <c r="AW338" i="5"/>
  <c r="AX338" i="5" s="1"/>
  <c r="AR338" i="5"/>
  <c r="AS338" i="5" s="1"/>
  <c r="AE338" i="5"/>
  <c r="V338" i="5"/>
  <c r="M338" i="5"/>
  <c r="D338" i="5"/>
  <c r="BF337" i="5"/>
  <c r="AW337" i="5"/>
  <c r="AX337" i="5" s="1"/>
  <c r="AR337" i="5"/>
  <c r="AS337" i="5" s="1"/>
  <c r="AE337" i="5"/>
  <c r="V337" i="5"/>
  <c r="M337" i="5"/>
  <c r="D337" i="5"/>
  <c r="BF336" i="5"/>
  <c r="AX336" i="5"/>
  <c r="AW336" i="5"/>
  <c r="AR336" i="5"/>
  <c r="AS336" i="5" s="1"/>
  <c r="AE336" i="5"/>
  <c r="V336" i="5"/>
  <c r="M336" i="5"/>
  <c r="D336" i="5"/>
  <c r="BF335" i="5"/>
  <c r="AW335" i="5"/>
  <c r="AX335" i="5" s="1"/>
  <c r="AR335" i="5"/>
  <c r="AS335" i="5" s="1"/>
  <c r="AE335" i="5"/>
  <c r="V335" i="5"/>
  <c r="M335" i="5"/>
  <c r="D335" i="5"/>
  <c r="BF334" i="5"/>
  <c r="AW334" i="5"/>
  <c r="AX334" i="5" s="1"/>
  <c r="AR334" i="5"/>
  <c r="AS334" i="5" s="1"/>
  <c r="AE334" i="5"/>
  <c r="V334" i="5"/>
  <c r="M334" i="5"/>
  <c r="D334" i="5"/>
  <c r="BF333" i="5"/>
  <c r="AW333" i="5"/>
  <c r="AX333" i="5" s="1"/>
  <c r="AR333" i="5"/>
  <c r="AS333" i="5" s="1"/>
  <c r="AE333" i="5"/>
  <c r="V333" i="5"/>
  <c r="M333" i="5"/>
  <c r="D333" i="5"/>
  <c r="BF332" i="5"/>
  <c r="AW332" i="5"/>
  <c r="AX332" i="5" s="1"/>
  <c r="AR332" i="5"/>
  <c r="AS332" i="5" s="1"/>
  <c r="AE332" i="5"/>
  <c r="V332" i="5"/>
  <c r="M332" i="5"/>
  <c r="D332" i="5"/>
  <c r="BF331" i="5"/>
  <c r="AW331" i="5"/>
  <c r="AX331" i="5" s="1"/>
  <c r="AR331" i="5"/>
  <c r="AS331" i="5" s="1"/>
  <c r="AY331" i="5" s="1"/>
  <c r="AE331" i="5"/>
  <c r="V331" i="5"/>
  <c r="M331" i="5"/>
  <c r="D331" i="5"/>
  <c r="BF330" i="5"/>
  <c r="AW330" i="5"/>
  <c r="AX330" i="5" s="1"/>
  <c r="AR330" i="5"/>
  <c r="AS330" i="5" s="1"/>
  <c r="AE330" i="5"/>
  <c r="V330" i="5"/>
  <c r="M330" i="5"/>
  <c r="D330" i="5"/>
  <c r="BF329" i="5"/>
  <c r="AW329" i="5"/>
  <c r="AX329" i="5" s="1"/>
  <c r="AR329" i="5"/>
  <c r="AS329" i="5" s="1"/>
  <c r="AE329" i="5"/>
  <c r="V329" i="5"/>
  <c r="M329" i="5"/>
  <c r="D329" i="5"/>
  <c r="BF328" i="5"/>
  <c r="AW328" i="5"/>
  <c r="AX328" i="5" s="1"/>
  <c r="AR328" i="5"/>
  <c r="AS328" i="5" s="1"/>
  <c r="AE328" i="5"/>
  <c r="V328" i="5"/>
  <c r="M328" i="5"/>
  <c r="D328" i="5"/>
  <c r="BF327" i="5"/>
  <c r="AW327" i="5"/>
  <c r="AR327" i="5"/>
  <c r="AS327" i="5" s="1"/>
  <c r="AE327" i="5"/>
  <c r="V327" i="5"/>
  <c r="M327" i="5"/>
  <c r="D327" i="5"/>
  <c r="BM326" i="5"/>
  <c r="BL326" i="5"/>
  <c r="BK326" i="5"/>
  <c r="BJ326" i="5"/>
  <c r="BI326" i="5"/>
  <c r="BH326" i="5"/>
  <c r="BG326" i="5"/>
  <c r="BE326" i="5"/>
  <c r="AT326" i="5"/>
  <c r="AO326" i="5"/>
  <c r="C326" i="5"/>
  <c r="BM325" i="5"/>
  <c r="BL325" i="5"/>
  <c r="BK325" i="5"/>
  <c r="BJ325" i="5"/>
  <c r="BI325" i="5"/>
  <c r="BH325" i="5"/>
  <c r="BG325" i="5"/>
  <c r="BE325" i="5"/>
  <c r="BD325" i="5"/>
  <c r="BC325" i="5"/>
  <c r="BB325" i="5"/>
  <c r="BA325" i="5"/>
  <c r="AZ325" i="5"/>
  <c r="AV325" i="5"/>
  <c r="AU325" i="5"/>
  <c r="AT325" i="5"/>
  <c r="AQ325" i="5"/>
  <c r="AP325" i="5"/>
  <c r="AO325" i="5"/>
  <c r="AN325" i="5"/>
  <c r="AM325" i="5"/>
  <c r="AL325" i="5"/>
  <c r="AK325" i="5"/>
  <c r="AJ325" i="5"/>
  <c r="AI325" i="5"/>
  <c r="AH325" i="5"/>
  <c r="AG325" i="5"/>
  <c r="AF325" i="5"/>
  <c r="AD325" i="5"/>
  <c r="AC325" i="5"/>
  <c r="AB325" i="5"/>
  <c r="AA325" i="5"/>
  <c r="Z325" i="5"/>
  <c r="Y325" i="5"/>
  <c r="X325" i="5"/>
  <c r="W325" i="5"/>
  <c r="U325" i="5"/>
  <c r="T325" i="5"/>
  <c r="S325" i="5"/>
  <c r="R325" i="5"/>
  <c r="Q325" i="5"/>
  <c r="P325" i="5"/>
  <c r="O325" i="5"/>
  <c r="N325" i="5"/>
  <c r="L325" i="5"/>
  <c r="K325" i="5"/>
  <c r="J325" i="5"/>
  <c r="I325" i="5"/>
  <c r="H325" i="5"/>
  <c r="G325" i="5"/>
  <c r="F325" i="5"/>
  <c r="E325" i="5"/>
  <c r="C325" i="5"/>
  <c r="BM324" i="5"/>
  <c r="BL324" i="5"/>
  <c r="BK324" i="5"/>
  <c r="BJ324" i="5"/>
  <c r="BI324" i="5"/>
  <c r="BH324" i="5"/>
  <c r="BG324" i="5"/>
  <c r="BE324" i="5"/>
  <c r="BD324" i="5"/>
  <c r="BC324" i="5"/>
  <c r="BB324" i="5"/>
  <c r="BA324" i="5"/>
  <c r="AZ324" i="5"/>
  <c r="AV324" i="5"/>
  <c r="AU324" i="5"/>
  <c r="AT324" i="5"/>
  <c r="AQ324" i="5"/>
  <c r="AP324" i="5"/>
  <c r="AO324" i="5"/>
  <c r="AN324" i="5"/>
  <c r="AM324" i="5"/>
  <c r="AL324" i="5"/>
  <c r="AK324" i="5"/>
  <c r="AJ324" i="5"/>
  <c r="AI324" i="5"/>
  <c r="AH324" i="5"/>
  <c r="AG324" i="5"/>
  <c r="AF324" i="5"/>
  <c r="AD324" i="5"/>
  <c r="AC324" i="5"/>
  <c r="AB324" i="5"/>
  <c r="AA324" i="5"/>
  <c r="Z324" i="5"/>
  <c r="Y324" i="5"/>
  <c r="X324" i="5"/>
  <c r="W324" i="5"/>
  <c r="U324" i="5"/>
  <c r="T324" i="5"/>
  <c r="S324" i="5"/>
  <c r="R324" i="5"/>
  <c r="Q324" i="5"/>
  <c r="P324" i="5"/>
  <c r="O324" i="5"/>
  <c r="N324" i="5"/>
  <c r="L324" i="5"/>
  <c r="K324" i="5"/>
  <c r="J324" i="5"/>
  <c r="I324" i="5"/>
  <c r="H324" i="5"/>
  <c r="G324" i="5"/>
  <c r="F324" i="5"/>
  <c r="E324" i="5"/>
  <c r="C324" i="5"/>
  <c r="BM323" i="5"/>
  <c r="BL323" i="5"/>
  <c r="BK323" i="5"/>
  <c r="BJ323" i="5"/>
  <c r="BI323" i="5"/>
  <c r="BH323" i="5"/>
  <c r="BG323" i="5"/>
  <c r="BE323" i="5"/>
  <c r="BD323" i="5"/>
  <c r="BC323" i="5"/>
  <c r="BB323" i="5"/>
  <c r="BA323" i="5"/>
  <c r="AZ323" i="5"/>
  <c r="AV323" i="5"/>
  <c r="AU323" i="5"/>
  <c r="AT323" i="5"/>
  <c r="AQ323" i="5"/>
  <c r="AP323" i="5"/>
  <c r="AO323" i="5"/>
  <c r="AN323" i="5"/>
  <c r="AM323" i="5"/>
  <c r="AL323" i="5"/>
  <c r="AK323" i="5"/>
  <c r="AJ323" i="5"/>
  <c r="AI323" i="5"/>
  <c r="AH323" i="5"/>
  <c r="AG323" i="5"/>
  <c r="AF323" i="5"/>
  <c r="AD323" i="5"/>
  <c r="AC323" i="5"/>
  <c r="AB323" i="5"/>
  <c r="AA323" i="5"/>
  <c r="Z323" i="5"/>
  <c r="Y323" i="5"/>
  <c r="X323" i="5"/>
  <c r="W323" i="5"/>
  <c r="U323" i="5"/>
  <c r="T323" i="5"/>
  <c r="S323" i="5"/>
  <c r="R323" i="5"/>
  <c r="Q323" i="5"/>
  <c r="P323" i="5"/>
  <c r="O323" i="5"/>
  <c r="N323" i="5"/>
  <c r="L323" i="5"/>
  <c r="K323" i="5"/>
  <c r="J323" i="5"/>
  <c r="I323" i="5"/>
  <c r="H323" i="5"/>
  <c r="G323" i="5"/>
  <c r="F323" i="5"/>
  <c r="E323" i="5"/>
  <c r="C323" i="5"/>
  <c r="BF322" i="5"/>
  <c r="AW322" i="5"/>
  <c r="AX322" i="5" s="1"/>
  <c r="AR322" i="5"/>
  <c r="AS322" i="5" s="1"/>
  <c r="AY322" i="5" s="1"/>
  <c r="AE322" i="5"/>
  <c r="V322" i="5"/>
  <c r="M322" i="5"/>
  <c r="D322" i="5"/>
  <c r="BF321" i="5"/>
  <c r="AW321" i="5"/>
  <c r="AR321" i="5"/>
  <c r="AS321" i="5" s="1"/>
  <c r="AE321" i="5"/>
  <c r="V321" i="5"/>
  <c r="M321" i="5"/>
  <c r="D321" i="5"/>
  <c r="BF320" i="5"/>
  <c r="AW320" i="5"/>
  <c r="AX320" i="5" s="1"/>
  <c r="AR320" i="5"/>
  <c r="AS320" i="5" s="1"/>
  <c r="AE320" i="5"/>
  <c r="V320" i="5"/>
  <c r="M320" i="5"/>
  <c r="D320" i="5"/>
  <c r="BF319" i="5"/>
  <c r="AW319" i="5"/>
  <c r="AR319" i="5"/>
  <c r="AS319" i="5" s="1"/>
  <c r="AE319" i="5"/>
  <c r="V319" i="5"/>
  <c r="M319" i="5"/>
  <c r="D319" i="5"/>
  <c r="BF318" i="5"/>
  <c r="AW318" i="5"/>
  <c r="AX318" i="5" s="1"/>
  <c r="AR318" i="5"/>
  <c r="AS318" i="5" s="1"/>
  <c r="AE318" i="5"/>
  <c r="V318" i="5"/>
  <c r="M318" i="5"/>
  <c r="D318" i="5"/>
  <c r="BF317" i="5"/>
  <c r="AW317" i="5"/>
  <c r="AR317" i="5"/>
  <c r="AS317" i="5" s="1"/>
  <c r="AE317" i="5"/>
  <c r="V317" i="5"/>
  <c r="M317" i="5"/>
  <c r="D317" i="5"/>
  <c r="BF316" i="5"/>
  <c r="AW316" i="5"/>
  <c r="AX316" i="5" s="1"/>
  <c r="AR316" i="5"/>
  <c r="AS316" i="5" s="1"/>
  <c r="AE316" i="5"/>
  <c r="V316" i="5"/>
  <c r="M316" i="5"/>
  <c r="D316" i="5"/>
  <c r="BF315" i="5"/>
  <c r="AW315" i="5"/>
  <c r="AR315" i="5"/>
  <c r="AS315" i="5" s="1"/>
  <c r="AE315" i="5"/>
  <c r="V315" i="5"/>
  <c r="M315" i="5"/>
  <c r="D315" i="5"/>
  <c r="BF314" i="5"/>
  <c r="AW314" i="5"/>
  <c r="AX314" i="5" s="1"/>
  <c r="AR314" i="5"/>
  <c r="AS314" i="5" s="1"/>
  <c r="AE314" i="5"/>
  <c r="V314" i="5"/>
  <c r="M314" i="5"/>
  <c r="D314" i="5"/>
  <c r="BF313" i="5"/>
  <c r="AW313" i="5"/>
  <c r="AR313" i="5"/>
  <c r="AS313" i="5" s="1"/>
  <c r="AE313" i="5"/>
  <c r="V313" i="5"/>
  <c r="M313" i="5"/>
  <c r="D313" i="5"/>
  <c r="BF312" i="5"/>
  <c r="AW312" i="5"/>
  <c r="AR312" i="5"/>
  <c r="AS312" i="5" s="1"/>
  <c r="AE312" i="5"/>
  <c r="V312" i="5"/>
  <c r="M312" i="5"/>
  <c r="D312" i="5"/>
  <c r="BF311" i="5"/>
  <c r="AW311" i="5"/>
  <c r="AR311" i="5"/>
  <c r="AS311" i="5" s="1"/>
  <c r="AE311" i="5"/>
  <c r="V311" i="5"/>
  <c r="M311" i="5"/>
  <c r="D311" i="5"/>
  <c r="BF310" i="5"/>
  <c r="AW310" i="5"/>
  <c r="AX310" i="5" s="1"/>
  <c r="AR310" i="5"/>
  <c r="AS310" i="5" s="1"/>
  <c r="AE310" i="5"/>
  <c r="V310" i="5"/>
  <c r="M310" i="5"/>
  <c r="D310" i="5"/>
  <c r="BF309" i="5"/>
  <c r="AW309" i="5"/>
  <c r="AR309" i="5"/>
  <c r="AS309" i="5" s="1"/>
  <c r="AE309" i="5"/>
  <c r="V309" i="5"/>
  <c r="M309" i="5"/>
  <c r="D309" i="5"/>
  <c r="BF308" i="5"/>
  <c r="AW308" i="5"/>
  <c r="AX308" i="5" s="1"/>
  <c r="AR308" i="5"/>
  <c r="AS308" i="5" s="1"/>
  <c r="AE308" i="5"/>
  <c r="V308" i="5"/>
  <c r="M308" i="5"/>
  <c r="D308" i="5"/>
  <c r="BF307" i="5"/>
  <c r="AW307" i="5"/>
  <c r="AX307" i="5" s="1"/>
  <c r="AR307" i="5"/>
  <c r="AS307" i="5" s="1"/>
  <c r="AE307" i="5"/>
  <c r="V307" i="5"/>
  <c r="M307" i="5"/>
  <c r="D307" i="5"/>
  <c r="BF306" i="5"/>
  <c r="AW306" i="5"/>
  <c r="AX306" i="5" s="1"/>
  <c r="AR306" i="5"/>
  <c r="AS306" i="5" s="1"/>
  <c r="AE306" i="5"/>
  <c r="V306" i="5"/>
  <c r="M306" i="5"/>
  <c r="D306" i="5"/>
  <c r="BF305" i="5"/>
  <c r="AW305" i="5"/>
  <c r="AR305" i="5"/>
  <c r="AS305" i="5" s="1"/>
  <c r="AE305" i="5"/>
  <c r="V305" i="5"/>
  <c r="M305" i="5"/>
  <c r="D305" i="5"/>
  <c r="BF304" i="5"/>
  <c r="AW304" i="5"/>
  <c r="AR304" i="5"/>
  <c r="AS304" i="5" s="1"/>
  <c r="AE304" i="5"/>
  <c r="V304" i="5"/>
  <c r="M304" i="5"/>
  <c r="D304" i="5"/>
  <c r="BF303" i="5"/>
  <c r="AW303" i="5"/>
  <c r="AX303" i="5" s="1"/>
  <c r="AR303" i="5"/>
  <c r="AS303" i="5" s="1"/>
  <c r="AE303" i="5"/>
  <c r="V303" i="5"/>
  <c r="M303" i="5"/>
  <c r="D303" i="5"/>
  <c r="BF302" i="5"/>
  <c r="AW302" i="5"/>
  <c r="AR302" i="5"/>
  <c r="AS302" i="5" s="1"/>
  <c r="AE302" i="5"/>
  <c r="V302" i="5"/>
  <c r="M302" i="5"/>
  <c r="D302" i="5"/>
  <c r="BF301" i="5"/>
  <c r="AW301" i="5"/>
  <c r="AX301" i="5" s="1"/>
  <c r="AR301" i="5"/>
  <c r="AS301" i="5" s="1"/>
  <c r="AE301" i="5"/>
  <c r="V301" i="5"/>
  <c r="M301" i="5"/>
  <c r="D301" i="5"/>
  <c r="BF300" i="5"/>
  <c r="AW300" i="5"/>
  <c r="AR300" i="5"/>
  <c r="AS300" i="5" s="1"/>
  <c r="AE300" i="5"/>
  <c r="V300" i="5"/>
  <c r="M300" i="5"/>
  <c r="D300" i="5"/>
  <c r="BF299" i="5"/>
  <c r="AW299" i="5"/>
  <c r="AX299" i="5" s="1"/>
  <c r="AR299" i="5"/>
  <c r="AS299" i="5" s="1"/>
  <c r="AE299" i="5"/>
  <c r="V299" i="5"/>
  <c r="M299" i="5"/>
  <c r="D299" i="5"/>
  <c r="BF298" i="5"/>
  <c r="AW298" i="5"/>
  <c r="AR298" i="5"/>
  <c r="AS298" i="5" s="1"/>
  <c r="AE298" i="5"/>
  <c r="V298" i="5"/>
  <c r="M298" i="5"/>
  <c r="D298" i="5"/>
  <c r="BF297" i="5"/>
  <c r="AW297" i="5"/>
  <c r="AR297" i="5"/>
  <c r="AS297" i="5" s="1"/>
  <c r="AE297" i="5"/>
  <c r="V297" i="5"/>
  <c r="M297" i="5"/>
  <c r="D297" i="5"/>
  <c r="BF296" i="5"/>
  <c r="AW296" i="5"/>
  <c r="AR296" i="5"/>
  <c r="AS296" i="5" s="1"/>
  <c r="AE296" i="5"/>
  <c r="V296" i="5"/>
  <c r="M296" i="5"/>
  <c r="D296" i="5"/>
  <c r="BF295" i="5"/>
  <c r="AW295" i="5"/>
  <c r="AX295" i="5" s="1"/>
  <c r="AR295" i="5"/>
  <c r="AS295" i="5" s="1"/>
  <c r="AE295" i="5"/>
  <c r="V295" i="5"/>
  <c r="M295" i="5"/>
  <c r="D295" i="5"/>
  <c r="BF294" i="5"/>
  <c r="AW294" i="5"/>
  <c r="AS294" i="5"/>
  <c r="AR294" i="5"/>
  <c r="AE294" i="5"/>
  <c r="V294" i="5"/>
  <c r="M294" i="5"/>
  <c r="D294" i="5"/>
  <c r="BF293" i="5"/>
  <c r="AW293" i="5"/>
  <c r="AX293" i="5" s="1"/>
  <c r="AR293" i="5"/>
  <c r="AS293" i="5" s="1"/>
  <c r="AE293" i="5"/>
  <c r="V293" i="5"/>
  <c r="M293" i="5"/>
  <c r="D293" i="5"/>
  <c r="BM292" i="5"/>
  <c r="BL292" i="5"/>
  <c r="BK292" i="5"/>
  <c r="BJ292" i="5"/>
  <c r="BI292" i="5"/>
  <c r="BH292" i="5"/>
  <c r="BG292" i="5"/>
  <c r="BE292" i="5"/>
  <c r="AT292" i="5"/>
  <c r="AO292" i="5"/>
  <c r="C292" i="5"/>
  <c r="BM291" i="5"/>
  <c r="BL291" i="5"/>
  <c r="BK291" i="5"/>
  <c r="BJ291" i="5"/>
  <c r="BI291" i="5"/>
  <c r="BH291" i="5"/>
  <c r="BG291" i="5"/>
  <c r="BE291" i="5"/>
  <c r="BD291" i="5"/>
  <c r="BC291" i="5"/>
  <c r="BB291" i="5"/>
  <c r="BA291" i="5"/>
  <c r="AZ291" i="5"/>
  <c r="AV291" i="5"/>
  <c r="AU291" i="5"/>
  <c r="AT291" i="5"/>
  <c r="AQ291" i="5"/>
  <c r="AP291" i="5"/>
  <c r="AO291" i="5"/>
  <c r="AN291" i="5"/>
  <c r="AM291" i="5"/>
  <c r="AL291" i="5"/>
  <c r="AK291" i="5"/>
  <c r="AJ291" i="5"/>
  <c r="AI291" i="5"/>
  <c r="AH291" i="5"/>
  <c r="AG291" i="5"/>
  <c r="AF291" i="5"/>
  <c r="AD291" i="5"/>
  <c r="AC291" i="5"/>
  <c r="AB291" i="5"/>
  <c r="AA291" i="5"/>
  <c r="Z291" i="5"/>
  <c r="Y291" i="5"/>
  <c r="X291" i="5"/>
  <c r="W291" i="5"/>
  <c r="U291" i="5"/>
  <c r="T291" i="5"/>
  <c r="S291" i="5"/>
  <c r="R291" i="5"/>
  <c r="Q291" i="5"/>
  <c r="P291" i="5"/>
  <c r="O291" i="5"/>
  <c r="N291" i="5"/>
  <c r="L291" i="5"/>
  <c r="K291" i="5"/>
  <c r="J291" i="5"/>
  <c r="I291" i="5"/>
  <c r="H291" i="5"/>
  <c r="G291" i="5"/>
  <c r="F291" i="5"/>
  <c r="E291" i="5"/>
  <c r="C291" i="5"/>
  <c r="BM290" i="5"/>
  <c r="BL290" i="5"/>
  <c r="BK290" i="5"/>
  <c r="BJ290" i="5"/>
  <c r="BI290" i="5"/>
  <c r="BH290" i="5"/>
  <c r="BG290" i="5"/>
  <c r="BE290" i="5"/>
  <c r="BD290" i="5"/>
  <c r="BC290" i="5"/>
  <c r="BB290" i="5"/>
  <c r="BA290" i="5"/>
  <c r="AZ290" i="5"/>
  <c r="AV290" i="5"/>
  <c r="AU290" i="5"/>
  <c r="AT290" i="5"/>
  <c r="AQ290" i="5"/>
  <c r="AP290" i="5"/>
  <c r="AO290" i="5"/>
  <c r="AN290" i="5"/>
  <c r="AM290" i="5"/>
  <c r="AL290" i="5"/>
  <c r="AK290" i="5"/>
  <c r="AJ290" i="5"/>
  <c r="AI290" i="5"/>
  <c r="AH290" i="5"/>
  <c r="AG290" i="5"/>
  <c r="AF290" i="5"/>
  <c r="AD290" i="5"/>
  <c r="AC290" i="5"/>
  <c r="AB290" i="5"/>
  <c r="AA290" i="5"/>
  <c r="Z290" i="5"/>
  <c r="Y290" i="5"/>
  <c r="X290" i="5"/>
  <c r="W290" i="5"/>
  <c r="U290" i="5"/>
  <c r="T290" i="5"/>
  <c r="S290" i="5"/>
  <c r="R290" i="5"/>
  <c r="Q290" i="5"/>
  <c r="P290" i="5"/>
  <c r="O290" i="5"/>
  <c r="N290" i="5"/>
  <c r="L290" i="5"/>
  <c r="K290" i="5"/>
  <c r="J290" i="5"/>
  <c r="I290" i="5"/>
  <c r="H290" i="5"/>
  <c r="G290" i="5"/>
  <c r="F290" i="5"/>
  <c r="E290" i="5"/>
  <c r="C290" i="5"/>
  <c r="BM289" i="5"/>
  <c r="BL289" i="5"/>
  <c r="BK289" i="5"/>
  <c r="BJ289" i="5"/>
  <c r="BI289" i="5"/>
  <c r="BH289" i="5"/>
  <c r="BG289" i="5"/>
  <c r="BE289" i="5"/>
  <c r="BD289" i="5"/>
  <c r="BC289" i="5"/>
  <c r="BB289" i="5"/>
  <c r="BA289" i="5"/>
  <c r="AZ289" i="5"/>
  <c r="AV289" i="5"/>
  <c r="AU289" i="5"/>
  <c r="AT289" i="5"/>
  <c r="AQ289" i="5"/>
  <c r="AP289" i="5"/>
  <c r="AO289" i="5"/>
  <c r="AN289" i="5"/>
  <c r="AM289" i="5"/>
  <c r="AL289" i="5"/>
  <c r="AK289" i="5"/>
  <c r="AJ289" i="5"/>
  <c r="AI289" i="5"/>
  <c r="AH289" i="5"/>
  <c r="AG289" i="5"/>
  <c r="AF289" i="5"/>
  <c r="AD289" i="5"/>
  <c r="AC289" i="5"/>
  <c r="AB289" i="5"/>
  <c r="AA289" i="5"/>
  <c r="Z289" i="5"/>
  <c r="Y289" i="5"/>
  <c r="X289" i="5"/>
  <c r="W289" i="5"/>
  <c r="U289" i="5"/>
  <c r="T289" i="5"/>
  <c r="S289" i="5"/>
  <c r="R289" i="5"/>
  <c r="Q289" i="5"/>
  <c r="P289" i="5"/>
  <c r="O289" i="5"/>
  <c r="N289" i="5"/>
  <c r="L289" i="5"/>
  <c r="K289" i="5"/>
  <c r="J289" i="5"/>
  <c r="I289" i="5"/>
  <c r="H289" i="5"/>
  <c r="G289" i="5"/>
  <c r="F289" i="5"/>
  <c r="E289" i="5"/>
  <c r="C289" i="5"/>
  <c r="BF288" i="5"/>
  <c r="AW288" i="5"/>
  <c r="AX288" i="5" s="1"/>
  <c r="AR288" i="5"/>
  <c r="AS288" i="5" s="1"/>
  <c r="AE288" i="5"/>
  <c r="V288" i="5"/>
  <c r="M288" i="5"/>
  <c r="D288" i="5"/>
  <c r="BF287" i="5"/>
  <c r="AW287" i="5"/>
  <c r="AS287" i="5"/>
  <c r="AR287" i="5"/>
  <c r="AE287" i="5"/>
  <c r="V287" i="5"/>
  <c r="M287" i="5"/>
  <c r="D287" i="5"/>
  <c r="BF286" i="5"/>
  <c r="AW286" i="5"/>
  <c r="AX286" i="5" s="1"/>
  <c r="AR286" i="5"/>
  <c r="AS286" i="5" s="1"/>
  <c r="AE286" i="5"/>
  <c r="V286" i="5"/>
  <c r="M286" i="5"/>
  <c r="D286" i="5"/>
  <c r="BF285" i="5"/>
  <c r="AW285" i="5"/>
  <c r="AR285" i="5"/>
  <c r="AS285" i="5" s="1"/>
  <c r="AE285" i="5"/>
  <c r="V285" i="5"/>
  <c r="M285" i="5"/>
  <c r="D285" i="5"/>
  <c r="BF284" i="5"/>
  <c r="AW284" i="5"/>
  <c r="AR284" i="5"/>
  <c r="AS284" i="5" s="1"/>
  <c r="AE284" i="5"/>
  <c r="V284" i="5"/>
  <c r="M284" i="5"/>
  <c r="D284" i="5"/>
  <c r="BF283" i="5"/>
  <c r="AW283" i="5"/>
  <c r="AR283" i="5"/>
  <c r="AS283" i="5" s="1"/>
  <c r="AE283" i="5"/>
  <c r="V283" i="5"/>
  <c r="M283" i="5"/>
  <c r="D283" i="5"/>
  <c r="BF282" i="5"/>
  <c r="AW282" i="5"/>
  <c r="AX282" i="5" s="1"/>
  <c r="AR282" i="5"/>
  <c r="AS282" i="5" s="1"/>
  <c r="AE282" i="5"/>
  <c r="V282" i="5"/>
  <c r="M282" i="5"/>
  <c r="D282" i="5"/>
  <c r="BF281" i="5"/>
  <c r="AW281" i="5"/>
  <c r="AS281" i="5"/>
  <c r="AR281" i="5"/>
  <c r="AE281" i="5"/>
  <c r="V281" i="5"/>
  <c r="M281" i="5"/>
  <c r="D281" i="5"/>
  <c r="BF280" i="5"/>
  <c r="AW280" i="5"/>
  <c r="AR280" i="5"/>
  <c r="AS280" i="5" s="1"/>
  <c r="AE280" i="5"/>
  <c r="V280" i="5"/>
  <c r="M280" i="5"/>
  <c r="D280" i="5"/>
  <c r="BF279" i="5"/>
  <c r="AW279" i="5"/>
  <c r="AR279" i="5"/>
  <c r="AS279" i="5" s="1"/>
  <c r="AE279" i="5"/>
  <c r="V279" i="5"/>
  <c r="M279" i="5"/>
  <c r="D279" i="5"/>
  <c r="BF278" i="5"/>
  <c r="AW278" i="5"/>
  <c r="AX278" i="5" s="1"/>
  <c r="AR278" i="5"/>
  <c r="AS278" i="5" s="1"/>
  <c r="AE278" i="5"/>
  <c r="V278" i="5"/>
  <c r="M278" i="5"/>
  <c r="D278" i="5"/>
  <c r="BF277" i="5"/>
  <c r="AW277" i="5"/>
  <c r="AR277" i="5"/>
  <c r="AS277" i="5" s="1"/>
  <c r="AE277" i="5"/>
  <c r="V277" i="5"/>
  <c r="M277" i="5"/>
  <c r="D277" i="5"/>
  <c r="BF276" i="5"/>
  <c r="AW276" i="5"/>
  <c r="AR276" i="5"/>
  <c r="AS276" i="5" s="1"/>
  <c r="AE276" i="5"/>
  <c r="V276" i="5"/>
  <c r="M276" i="5"/>
  <c r="D276" i="5"/>
  <c r="BF275" i="5"/>
  <c r="AW275" i="5"/>
  <c r="AR275" i="5"/>
  <c r="AS275" i="5" s="1"/>
  <c r="AE275" i="5"/>
  <c r="V275" i="5"/>
  <c r="M275" i="5"/>
  <c r="D275" i="5"/>
  <c r="BF274" i="5"/>
  <c r="AW274" i="5"/>
  <c r="AX274" i="5" s="1"/>
  <c r="AR274" i="5"/>
  <c r="AS274" i="5" s="1"/>
  <c r="AE274" i="5"/>
  <c r="V274" i="5"/>
  <c r="M274" i="5"/>
  <c r="D274" i="5"/>
  <c r="BF273" i="5"/>
  <c r="AW273" i="5"/>
  <c r="AR273" i="5"/>
  <c r="AS273" i="5" s="1"/>
  <c r="AE273" i="5"/>
  <c r="V273" i="5"/>
  <c r="M273" i="5"/>
  <c r="D273" i="5"/>
  <c r="BF272" i="5"/>
  <c r="AW272" i="5"/>
  <c r="AX272" i="5" s="1"/>
  <c r="AR272" i="5"/>
  <c r="AS272" i="5" s="1"/>
  <c r="AE272" i="5"/>
  <c r="V272" i="5"/>
  <c r="M272" i="5"/>
  <c r="D272" i="5"/>
  <c r="BF271" i="5"/>
  <c r="AW271" i="5"/>
  <c r="AR271" i="5"/>
  <c r="AS271" i="5" s="1"/>
  <c r="AE271" i="5"/>
  <c r="V271" i="5"/>
  <c r="M271" i="5"/>
  <c r="D271" i="5"/>
  <c r="BF270" i="5"/>
  <c r="AW270" i="5"/>
  <c r="AX270" i="5" s="1"/>
  <c r="AR270" i="5"/>
  <c r="AS270" i="5" s="1"/>
  <c r="AE270" i="5"/>
  <c r="V270" i="5"/>
  <c r="M270" i="5"/>
  <c r="D270" i="5"/>
  <c r="BF269" i="5"/>
  <c r="AW269" i="5"/>
  <c r="AR269" i="5"/>
  <c r="AS269" i="5" s="1"/>
  <c r="AE269" i="5"/>
  <c r="V269" i="5"/>
  <c r="M269" i="5"/>
  <c r="D269" i="5"/>
  <c r="BF268" i="5"/>
  <c r="AW268" i="5"/>
  <c r="AR268" i="5"/>
  <c r="AS268" i="5" s="1"/>
  <c r="AE268" i="5"/>
  <c r="V268" i="5"/>
  <c r="M268" i="5"/>
  <c r="D268" i="5"/>
  <c r="BF267" i="5"/>
  <c r="AW267" i="5"/>
  <c r="AR267" i="5"/>
  <c r="AS267" i="5" s="1"/>
  <c r="AE267" i="5"/>
  <c r="V267" i="5"/>
  <c r="M267" i="5"/>
  <c r="D267" i="5"/>
  <c r="BF266" i="5"/>
  <c r="AW266" i="5"/>
  <c r="AX266" i="5" s="1"/>
  <c r="AR266" i="5"/>
  <c r="AS266" i="5" s="1"/>
  <c r="AE266" i="5"/>
  <c r="V266" i="5"/>
  <c r="M266" i="5"/>
  <c r="D266" i="5"/>
  <c r="BF265" i="5"/>
  <c r="AW265" i="5"/>
  <c r="AR265" i="5"/>
  <c r="AS265" i="5" s="1"/>
  <c r="AE265" i="5"/>
  <c r="V265" i="5"/>
  <c r="M265" i="5"/>
  <c r="D265" i="5"/>
  <c r="BF264" i="5"/>
  <c r="AW264" i="5"/>
  <c r="AR264" i="5"/>
  <c r="AS264" i="5" s="1"/>
  <c r="AE264" i="5"/>
  <c r="V264" i="5"/>
  <c r="M264" i="5"/>
  <c r="D264" i="5"/>
  <c r="BF263" i="5"/>
  <c r="AW263" i="5"/>
  <c r="AR263" i="5"/>
  <c r="AS263" i="5" s="1"/>
  <c r="AE263" i="5"/>
  <c r="V263" i="5"/>
  <c r="M263" i="5"/>
  <c r="D263" i="5"/>
  <c r="BF262" i="5"/>
  <c r="AW262" i="5"/>
  <c r="AX262" i="5" s="1"/>
  <c r="AR262" i="5"/>
  <c r="AS262" i="5" s="1"/>
  <c r="AE262" i="5"/>
  <c r="V262" i="5"/>
  <c r="M262" i="5"/>
  <c r="D262" i="5"/>
  <c r="BF261" i="5"/>
  <c r="AW261" i="5"/>
  <c r="AR261" i="5"/>
  <c r="AS261" i="5" s="1"/>
  <c r="AE261" i="5"/>
  <c r="V261" i="5"/>
  <c r="M261" i="5"/>
  <c r="D261" i="5"/>
  <c r="BF260" i="5"/>
  <c r="AW260" i="5"/>
  <c r="AR260" i="5"/>
  <c r="AS260" i="5" s="1"/>
  <c r="AE260" i="5"/>
  <c r="V260" i="5"/>
  <c r="M260" i="5"/>
  <c r="D260" i="5"/>
  <c r="BF259" i="5"/>
  <c r="AW259" i="5"/>
  <c r="AR259" i="5"/>
  <c r="AS259" i="5" s="1"/>
  <c r="AE259" i="5"/>
  <c r="V259" i="5"/>
  <c r="M259" i="5"/>
  <c r="D259" i="5"/>
  <c r="BF258" i="5"/>
  <c r="AW258" i="5"/>
  <c r="AX258" i="5" s="1"/>
  <c r="AR258" i="5"/>
  <c r="AE258" i="5"/>
  <c r="V258" i="5"/>
  <c r="M258" i="5"/>
  <c r="D258" i="5"/>
  <c r="BM257" i="5"/>
  <c r="BL257" i="5"/>
  <c r="BK257" i="5"/>
  <c r="BJ257" i="5"/>
  <c r="BI257" i="5"/>
  <c r="BH257" i="5"/>
  <c r="BG257" i="5"/>
  <c r="BE257" i="5"/>
  <c r="AT257" i="5"/>
  <c r="AO257" i="5"/>
  <c r="C257" i="5"/>
  <c r="BM256" i="5"/>
  <c r="BL256" i="5"/>
  <c r="BK256" i="5"/>
  <c r="BJ256" i="5"/>
  <c r="BI256" i="5"/>
  <c r="BH256" i="5"/>
  <c r="BG256" i="5"/>
  <c r="BE256" i="5"/>
  <c r="BD256" i="5"/>
  <c r="BC256" i="5"/>
  <c r="BB256" i="5"/>
  <c r="BA256" i="5"/>
  <c r="AZ256" i="5"/>
  <c r="AV256" i="5"/>
  <c r="AU256" i="5"/>
  <c r="AT256" i="5"/>
  <c r="AQ256" i="5"/>
  <c r="AP256" i="5"/>
  <c r="AO256" i="5"/>
  <c r="AN256" i="5"/>
  <c r="AM256" i="5"/>
  <c r="AL256" i="5"/>
  <c r="AK256" i="5"/>
  <c r="AJ256" i="5"/>
  <c r="AI256" i="5"/>
  <c r="AH256" i="5"/>
  <c r="AG256" i="5"/>
  <c r="AF256" i="5"/>
  <c r="AD256" i="5"/>
  <c r="AC256" i="5"/>
  <c r="AB256" i="5"/>
  <c r="AA256" i="5"/>
  <c r="Z256" i="5"/>
  <c r="Y256" i="5"/>
  <c r="X256" i="5"/>
  <c r="W256" i="5"/>
  <c r="U256" i="5"/>
  <c r="T256" i="5"/>
  <c r="S256" i="5"/>
  <c r="R256" i="5"/>
  <c r="Q256" i="5"/>
  <c r="P256" i="5"/>
  <c r="O256" i="5"/>
  <c r="N256" i="5"/>
  <c r="L256" i="5"/>
  <c r="K256" i="5"/>
  <c r="J256" i="5"/>
  <c r="I256" i="5"/>
  <c r="H256" i="5"/>
  <c r="G256" i="5"/>
  <c r="F256" i="5"/>
  <c r="E256" i="5"/>
  <c r="C256" i="5"/>
  <c r="BM255" i="5"/>
  <c r="BL255" i="5"/>
  <c r="BK255" i="5"/>
  <c r="BJ255" i="5"/>
  <c r="BI255" i="5"/>
  <c r="BH255" i="5"/>
  <c r="BG255" i="5"/>
  <c r="BE255" i="5"/>
  <c r="BD255" i="5"/>
  <c r="BC255" i="5"/>
  <c r="BB255" i="5"/>
  <c r="BA255" i="5"/>
  <c r="AZ255" i="5"/>
  <c r="AV255" i="5"/>
  <c r="AU255" i="5"/>
  <c r="AT255" i="5"/>
  <c r="AQ255" i="5"/>
  <c r="AP255" i="5"/>
  <c r="AO255" i="5"/>
  <c r="AN255" i="5"/>
  <c r="AM255" i="5"/>
  <c r="AL255" i="5"/>
  <c r="AK255" i="5"/>
  <c r="AJ255" i="5"/>
  <c r="AI255" i="5"/>
  <c r="AH255" i="5"/>
  <c r="AG255" i="5"/>
  <c r="AF255" i="5"/>
  <c r="AD255" i="5"/>
  <c r="AC255" i="5"/>
  <c r="AB255" i="5"/>
  <c r="AA255" i="5"/>
  <c r="Z255" i="5"/>
  <c r="Y255" i="5"/>
  <c r="X255" i="5"/>
  <c r="W255" i="5"/>
  <c r="U255" i="5"/>
  <c r="T255" i="5"/>
  <c r="S255" i="5"/>
  <c r="R255" i="5"/>
  <c r="Q255" i="5"/>
  <c r="P255" i="5"/>
  <c r="O255" i="5"/>
  <c r="N255" i="5"/>
  <c r="L255" i="5"/>
  <c r="K255" i="5"/>
  <c r="J255" i="5"/>
  <c r="I255" i="5"/>
  <c r="H255" i="5"/>
  <c r="G255" i="5"/>
  <c r="F255" i="5"/>
  <c r="E255" i="5"/>
  <c r="C255" i="5"/>
  <c r="BM254" i="5"/>
  <c r="BL254" i="5"/>
  <c r="BK254" i="5"/>
  <c r="BJ254" i="5"/>
  <c r="BI254" i="5"/>
  <c r="BH254" i="5"/>
  <c r="BG254" i="5"/>
  <c r="BE254" i="5"/>
  <c r="BD254" i="5"/>
  <c r="BC254" i="5"/>
  <c r="BB254" i="5"/>
  <c r="BA254" i="5"/>
  <c r="AZ254" i="5"/>
  <c r="AV254" i="5"/>
  <c r="AU254" i="5"/>
  <c r="AT254" i="5"/>
  <c r="AQ254" i="5"/>
  <c r="AP254" i="5"/>
  <c r="AO254" i="5"/>
  <c r="AN254" i="5"/>
  <c r="AM254" i="5"/>
  <c r="AL254" i="5"/>
  <c r="AK254" i="5"/>
  <c r="AJ254" i="5"/>
  <c r="AI254" i="5"/>
  <c r="AH254" i="5"/>
  <c r="AG254" i="5"/>
  <c r="AF254" i="5"/>
  <c r="AD254" i="5"/>
  <c r="AC254" i="5"/>
  <c r="AB254" i="5"/>
  <c r="AA254" i="5"/>
  <c r="Z254" i="5"/>
  <c r="Y254" i="5"/>
  <c r="X254" i="5"/>
  <c r="W254" i="5"/>
  <c r="U254" i="5"/>
  <c r="T254" i="5"/>
  <c r="S254" i="5"/>
  <c r="R254" i="5"/>
  <c r="Q254" i="5"/>
  <c r="P254" i="5"/>
  <c r="O254" i="5"/>
  <c r="N254" i="5"/>
  <c r="L254" i="5"/>
  <c r="K254" i="5"/>
  <c r="J254" i="5"/>
  <c r="I254" i="5"/>
  <c r="H254" i="5"/>
  <c r="G254" i="5"/>
  <c r="F254" i="5"/>
  <c r="E254" i="5"/>
  <c r="C254" i="5"/>
  <c r="BF253" i="5"/>
  <c r="AW253" i="5"/>
  <c r="AR253" i="5"/>
  <c r="AS253" i="5" s="1"/>
  <c r="AE253" i="5"/>
  <c r="V253" i="5"/>
  <c r="M253" i="5"/>
  <c r="D253" i="5"/>
  <c r="BF252" i="5"/>
  <c r="AW252" i="5"/>
  <c r="AX252" i="5" s="1"/>
  <c r="AR252" i="5"/>
  <c r="AS252" i="5" s="1"/>
  <c r="AE252" i="5"/>
  <c r="V252" i="5"/>
  <c r="M252" i="5"/>
  <c r="D252" i="5"/>
  <c r="BF251" i="5"/>
  <c r="AW251" i="5"/>
  <c r="AX251" i="5" s="1"/>
  <c r="AR251" i="5"/>
  <c r="AS251" i="5" s="1"/>
  <c r="AE251" i="5"/>
  <c r="V251" i="5"/>
  <c r="M251" i="5"/>
  <c r="D251" i="5"/>
  <c r="BF250" i="5"/>
  <c r="AW250" i="5"/>
  <c r="AX250" i="5" s="1"/>
  <c r="AR250" i="5"/>
  <c r="AS250" i="5" s="1"/>
  <c r="AE250" i="5"/>
  <c r="V250" i="5"/>
  <c r="M250" i="5"/>
  <c r="D250" i="5"/>
  <c r="BF249" i="5"/>
  <c r="AW249" i="5"/>
  <c r="AX249" i="5" s="1"/>
  <c r="AR249" i="5"/>
  <c r="AS249" i="5" s="1"/>
  <c r="AE249" i="5"/>
  <c r="V249" i="5"/>
  <c r="M249" i="5"/>
  <c r="D249" i="5"/>
  <c r="BF248" i="5"/>
  <c r="AW248" i="5"/>
  <c r="AX248" i="5" s="1"/>
  <c r="AR248" i="5"/>
  <c r="AS248" i="5" s="1"/>
  <c r="AE248" i="5"/>
  <c r="V248" i="5"/>
  <c r="M248" i="5"/>
  <c r="D248" i="5"/>
  <c r="BF247" i="5"/>
  <c r="AW247" i="5"/>
  <c r="AX247" i="5" s="1"/>
  <c r="AR247" i="5"/>
  <c r="AS247" i="5" s="1"/>
  <c r="AE247" i="5"/>
  <c r="V247" i="5"/>
  <c r="M247" i="5"/>
  <c r="D247" i="5"/>
  <c r="BF246" i="5"/>
  <c r="AW246" i="5"/>
  <c r="AX246" i="5" s="1"/>
  <c r="AR246" i="5"/>
  <c r="AS246" i="5" s="1"/>
  <c r="AE246" i="5"/>
  <c r="V246" i="5"/>
  <c r="M246" i="5"/>
  <c r="D246" i="5"/>
  <c r="BF245" i="5"/>
  <c r="AW245" i="5"/>
  <c r="AR245" i="5"/>
  <c r="AS245" i="5" s="1"/>
  <c r="AE245" i="5"/>
  <c r="V245" i="5"/>
  <c r="M245" i="5"/>
  <c r="D245" i="5"/>
  <c r="BF244" i="5"/>
  <c r="AW244" i="5"/>
  <c r="AX244" i="5" s="1"/>
  <c r="AR244" i="5"/>
  <c r="AS244" i="5" s="1"/>
  <c r="AE244" i="5"/>
  <c r="V244" i="5"/>
  <c r="M244" i="5"/>
  <c r="D244" i="5"/>
  <c r="BF243" i="5"/>
  <c r="AW243" i="5"/>
  <c r="AX243" i="5" s="1"/>
  <c r="AR243" i="5"/>
  <c r="AS243" i="5" s="1"/>
  <c r="AE243" i="5"/>
  <c r="V243" i="5"/>
  <c r="M243" i="5"/>
  <c r="D243" i="5"/>
  <c r="BF242" i="5"/>
  <c r="AW242" i="5"/>
  <c r="AX242" i="5" s="1"/>
  <c r="AR242" i="5"/>
  <c r="AS242" i="5" s="1"/>
  <c r="AE242" i="5"/>
  <c r="V242" i="5"/>
  <c r="M242" i="5"/>
  <c r="D242" i="5"/>
  <c r="BF241" i="5"/>
  <c r="AW241" i="5"/>
  <c r="AX241" i="5" s="1"/>
  <c r="AR241" i="5"/>
  <c r="AS241" i="5" s="1"/>
  <c r="AE241" i="5"/>
  <c r="V241" i="5"/>
  <c r="M241" i="5"/>
  <c r="D241" i="5"/>
  <c r="BF240" i="5"/>
  <c r="AW240" i="5"/>
  <c r="AX240" i="5" s="1"/>
  <c r="AR240" i="5"/>
  <c r="AS240" i="5" s="1"/>
  <c r="AE240" i="5"/>
  <c r="V240" i="5"/>
  <c r="M240" i="5"/>
  <c r="D240" i="5"/>
  <c r="BF239" i="5"/>
  <c r="AW239" i="5"/>
  <c r="AX239" i="5" s="1"/>
  <c r="AR239" i="5"/>
  <c r="AS239" i="5" s="1"/>
  <c r="AE239" i="5"/>
  <c r="V239" i="5"/>
  <c r="M239" i="5"/>
  <c r="D239" i="5"/>
  <c r="BF238" i="5"/>
  <c r="AW238" i="5"/>
  <c r="AX238" i="5" s="1"/>
  <c r="AR238" i="5"/>
  <c r="AS238" i="5" s="1"/>
  <c r="AE238" i="5"/>
  <c r="V238" i="5"/>
  <c r="M238" i="5"/>
  <c r="D238" i="5"/>
  <c r="BF237" i="5"/>
  <c r="AW237" i="5"/>
  <c r="AR237" i="5"/>
  <c r="AS237" i="5" s="1"/>
  <c r="AE237" i="5"/>
  <c r="V237" i="5"/>
  <c r="M237" i="5"/>
  <c r="D237" i="5"/>
  <c r="BF236" i="5"/>
  <c r="AW236" i="5"/>
  <c r="AX236" i="5" s="1"/>
  <c r="AR236" i="5"/>
  <c r="AS236" i="5" s="1"/>
  <c r="AE236" i="5"/>
  <c r="V236" i="5"/>
  <c r="M236" i="5"/>
  <c r="D236" i="5"/>
  <c r="BF235" i="5"/>
  <c r="AW235" i="5"/>
  <c r="AX235" i="5" s="1"/>
  <c r="AR235" i="5"/>
  <c r="AS235" i="5" s="1"/>
  <c r="AE235" i="5"/>
  <c r="V235" i="5"/>
  <c r="M235" i="5"/>
  <c r="D235" i="5"/>
  <c r="BF234" i="5"/>
  <c r="AW234" i="5"/>
  <c r="AX234" i="5" s="1"/>
  <c r="AR234" i="5"/>
  <c r="AS234" i="5" s="1"/>
  <c r="AE234" i="5"/>
  <c r="V234" i="5"/>
  <c r="M234" i="5"/>
  <c r="D234" i="5"/>
  <c r="BF233" i="5"/>
  <c r="AW233" i="5"/>
  <c r="AX233" i="5" s="1"/>
  <c r="AR233" i="5"/>
  <c r="AS233" i="5" s="1"/>
  <c r="AE233" i="5"/>
  <c r="V233" i="5"/>
  <c r="M233" i="5"/>
  <c r="D233" i="5"/>
  <c r="BF232" i="5"/>
  <c r="AW232" i="5"/>
  <c r="AX232" i="5" s="1"/>
  <c r="AR232" i="5"/>
  <c r="AS232" i="5" s="1"/>
  <c r="AE232" i="5"/>
  <c r="V232" i="5"/>
  <c r="M232" i="5"/>
  <c r="D232" i="5"/>
  <c r="BF231" i="5"/>
  <c r="AW231" i="5"/>
  <c r="AX231" i="5" s="1"/>
  <c r="AR231" i="5"/>
  <c r="AS231" i="5" s="1"/>
  <c r="AE231" i="5"/>
  <c r="V231" i="5"/>
  <c r="M231" i="5"/>
  <c r="D231" i="5"/>
  <c r="BF230" i="5"/>
  <c r="AW230" i="5"/>
  <c r="AX230" i="5" s="1"/>
  <c r="AR230" i="5"/>
  <c r="AS230" i="5" s="1"/>
  <c r="AE230" i="5"/>
  <c r="V230" i="5"/>
  <c r="M230" i="5"/>
  <c r="D230" i="5"/>
  <c r="BF229" i="5"/>
  <c r="AW229" i="5"/>
  <c r="AR229" i="5"/>
  <c r="AS229" i="5" s="1"/>
  <c r="AE229" i="5"/>
  <c r="V229" i="5"/>
  <c r="M229" i="5"/>
  <c r="D229" i="5"/>
  <c r="BF228" i="5"/>
  <c r="AW228" i="5"/>
  <c r="AX228" i="5" s="1"/>
  <c r="AR228" i="5"/>
  <c r="AS228" i="5" s="1"/>
  <c r="AE228" i="5"/>
  <c r="V228" i="5"/>
  <c r="M228" i="5"/>
  <c r="D228" i="5"/>
  <c r="BF227" i="5"/>
  <c r="AW227" i="5"/>
  <c r="AX227" i="5" s="1"/>
  <c r="AR227" i="5"/>
  <c r="AS227" i="5" s="1"/>
  <c r="AE227" i="5"/>
  <c r="V227" i="5"/>
  <c r="M227" i="5"/>
  <c r="D227" i="5"/>
  <c r="BF226" i="5"/>
  <c r="AW226" i="5"/>
  <c r="AX226" i="5" s="1"/>
  <c r="AR226" i="5"/>
  <c r="AS226" i="5" s="1"/>
  <c r="AE226" i="5"/>
  <c r="V226" i="5"/>
  <c r="M226" i="5"/>
  <c r="D226" i="5"/>
  <c r="BF225" i="5"/>
  <c r="AW225" i="5"/>
  <c r="AX225" i="5" s="1"/>
  <c r="AR225" i="5"/>
  <c r="AS225" i="5" s="1"/>
  <c r="AE225" i="5"/>
  <c r="V225" i="5"/>
  <c r="M225" i="5"/>
  <c r="D225" i="5"/>
  <c r="BF224" i="5"/>
  <c r="AW224" i="5"/>
  <c r="AX224" i="5" s="1"/>
  <c r="AR224" i="5"/>
  <c r="AS224" i="5" s="1"/>
  <c r="AE224" i="5"/>
  <c r="V224" i="5"/>
  <c r="M224" i="5"/>
  <c r="D224" i="5"/>
  <c r="BF223" i="5"/>
  <c r="AW223" i="5"/>
  <c r="AX223" i="5" s="1"/>
  <c r="AR223" i="5"/>
  <c r="AS223" i="5" s="1"/>
  <c r="AE223" i="5"/>
  <c r="V223" i="5"/>
  <c r="M223" i="5"/>
  <c r="D223" i="5"/>
  <c r="BM222" i="5"/>
  <c r="BL222" i="5"/>
  <c r="BK222" i="5"/>
  <c r="BJ222" i="5"/>
  <c r="BI222" i="5"/>
  <c r="BH222" i="5"/>
  <c r="BG222" i="5"/>
  <c r="BE222" i="5"/>
  <c r="AT222" i="5"/>
  <c r="AO222" i="5"/>
  <c r="C222" i="5"/>
  <c r="BM221" i="5"/>
  <c r="BL221" i="5"/>
  <c r="BK221" i="5"/>
  <c r="BJ221" i="5"/>
  <c r="BI221" i="5"/>
  <c r="BH221" i="5"/>
  <c r="BG221" i="5"/>
  <c r="BE221" i="5"/>
  <c r="BD221" i="5"/>
  <c r="BC221" i="5"/>
  <c r="BB221" i="5"/>
  <c r="BA221" i="5"/>
  <c r="AZ221" i="5"/>
  <c r="AV221" i="5"/>
  <c r="AU221" i="5"/>
  <c r="AT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D221" i="5"/>
  <c r="AC221" i="5"/>
  <c r="AB221" i="5"/>
  <c r="AA221" i="5"/>
  <c r="Z221" i="5"/>
  <c r="Y221" i="5"/>
  <c r="X221" i="5"/>
  <c r="W221" i="5"/>
  <c r="U221" i="5"/>
  <c r="T221" i="5"/>
  <c r="S221" i="5"/>
  <c r="R221" i="5"/>
  <c r="Q221" i="5"/>
  <c r="P221" i="5"/>
  <c r="O221" i="5"/>
  <c r="N221" i="5"/>
  <c r="L221" i="5"/>
  <c r="K221" i="5"/>
  <c r="J221" i="5"/>
  <c r="I221" i="5"/>
  <c r="H221" i="5"/>
  <c r="G221" i="5"/>
  <c r="F221" i="5"/>
  <c r="E221" i="5"/>
  <c r="C221" i="5"/>
  <c r="BM220" i="5"/>
  <c r="BL220" i="5"/>
  <c r="BK220" i="5"/>
  <c r="BJ220" i="5"/>
  <c r="BI220" i="5"/>
  <c r="BH220" i="5"/>
  <c r="BG220" i="5"/>
  <c r="BE220" i="5"/>
  <c r="BD220" i="5"/>
  <c r="BC220" i="5"/>
  <c r="BB220" i="5"/>
  <c r="BA220" i="5"/>
  <c r="AZ220" i="5"/>
  <c r="AV220" i="5"/>
  <c r="AU220" i="5"/>
  <c r="AT220" i="5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D220" i="5"/>
  <c r="AC220" i="5"/>
  <c r="AB220" i="5"/>
  <c r="AA220" i="5"/>
  <c r="Z220" i="5"/>
  <c r="Y220" i="5"/>
  <c r="X220" i="5"/>
  <c r="W220" i="5"/>
  <c r="U220" i="5"/>
  <c r="T220" i="5"/>
  <c r="S220" i="5"/>
  <c r="R220" i="5"/>
  <c r="Q220" i="5"/>
  <c r="P220" i="5"/>
  <c r="O220" i="5"/>
  <c r="N220" i="5"/>
  <c r="L220" i="5"/>
  <c r="K220" i="5"/>
  <c r="J220" i="5"/>
  <c r="I220" i="5"/>
  <c r="H220" i="5"/>
  <c r="G220" i="5"/>
  <c r="F220" i="5"/>
  <c r="E220" i="5"/>
  <c r="C220" i="5"/>
  <c r="BM219" i="5"/>
  <c r="BL219" i="5"/>
  <c r="BK219" i="5"/>
  <c r="BJ219" i="5"/>
  <c r="BI219" i="5"/>
  <c r="BH219" i="5"/>
  <c r="BG219" i="5"/>
  <c r="BE219" i="5"/>
  <c r="BD219" i="5"/>
  <c r="BC219" i="5"/>
  <c r="BB219" i="5"/>
  <c r="BA219" i="5"/>
  <c r="AZ219" i="5"/>
  <c r="AV219" i="5"/>
  <c r="AU219" i="5"/>
  <c r="AT219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D219" i="5"/>
  <c r="AC219" i="5"/>
  <c r="AB219" i="5"/>
  <c r="AA219" i="5"/>
  <c r="Z219" i="5"/>
  <c r="Y219" i="5"/>
  <c r="X219" i="5"/>
  <c r="W219" i="5"/>
  <c r="U219" i="5"/>
  <c r="T219" i="5"/>
  <c r="S219" i="5"/>
  <c r="R219" i="5"/>
  <c r="Q219" i="5"/>
  <c r="P219" i="5"/>
  <c r="O219" i="5"/>
  <c r="N219" i="5"/>
  <c r="L219" i="5"/>
  <c r="K219" i="5"/>
  <c r="J219" i="5"/>
  <c r="I219" i="5"/>
  <c r="H219" i="5"/>
  <c r="G219" i="5"/>
  <c r="F219" i="5"/>
  <c r="E219" i="5"/>
  <c r="C219" i="5"/>
  <c r="BF218" i="5"/>
  <c r="AW218" i="5"/>
  <c r="AR218" i="5"/>
  <c r="AS218" i="5" s="1"/>
  <c r="AE218" i="5"/>
  <c r="V218" i="5"/>
  <c r="M218" i="5"/>
  <c r="D218" i="5"/>
  <c r="BF217" i="5"/>
  <c r="AW217" i="5"/>
  <c r="AX217" i="5" s="1"/>
  <c r="AR217" i="5"/>
  <c r="AS217" i="5" s="1"/>
  <c r="AE217" i="5"/>
  <c r="V217" i="5"/>
  <c r="M217" i="5"/>
  <c r="D217" i="5"/>
  <c r="BF216" i="5"/>
  <c r="AW216" i="5"/>
  <c r="AX216" i="5" s="1"/>
  <c r="AR216" i="5"/>
  <c r="AS216" i="5" s="1"/>
  <c r="AE216" i="5"/>
  <c r="V216" i="5"/>
  <c r="M216" i="5"/>
  <c r="D216" i="5"/>
  <c r="BF215" i="5"/>
  <c r="AW215" i="5"/>
  <c r="AX215" i="5" s="1"/>
  <c r="AR215" i="5"/>
  <c r="AS215" i="5" s="1"/>
  <c r="AY215" i="5" s="1"/>
  <c r="AE215" i="5"/>
  <c r="V215" i="5"/>
  <c r="M215" i="5"/>
  <c r="D215" i="5"/>
  <c r="BF214" i="5"/>
  <c r="AW214" i="5"/>
  <c r="AX214" i="5" s="1"/>
  <c r="AR214" i="5"/>
  <c r="AS214" i="5" s="1"/>
  <c r="AE214" i="5"/>
  <c r="V214" i="5"/>
  <c r="M214" i="5"/>
  <c r="D214" i="5"/>
  <c r="BF213" i="5"/>
  <c r="AW213" i="5"/>
  <c r="AX213" i="5" s="1"/>
  <c r="AR213" i="5"/>
  <c r="AS213" i="5" s="1"/>
  <c r="AE213" i="5"/>
  <c r="V213" i="5"/>
  <c r="M213" i="5"/>
  <c r="D213" i="5"/>
  <c r="BF212" i="5"/>
  <c r="AW212" i="5"/>
  <c r="AX212" i="5" s="1"/>
  <c r="AR212" i="5"/>
  <c r="AS212" i="5" s="1"/>
  <c r="AE212" i="5"/>
  <c r="V212" i="5"/>
  <c r="M212" i="5"/>
  <c r="D212" i="5"/>
  <c r="BF211" i="5"/>
  <c r="AW211" i="5"/>
  <c r="AR211" i="5"/>
  <c r="AS211" i="5" s="1"/>
  <c r="AE211" i="5"/>
  <c r="V211" i="5"/>
  <c r="M211" i="5"/>
  <c r="D211" i="5"/>
  <c r="BF210" i="5"/>
  <c r="AW210" i="5"/>
  <c r="AX210" i="5" s="1"/>
  <c r="AR210" i="5"/>
  <c r="AS210" i="5" s="1"/>
  <c r="AE210" i="5"/>
  <c r="V210" i="5"/>
  <c r="M210" i="5"/>
  <c r="D210" i="5"/>
  <c r="BF209" i="5"/>
  <c r="AW209" i="5"/>
  <c r="AR209" i="5"/>
  <c r="AS209" i="5" s="1"/>
  <c r="AE209" i="5"/>
  <c r="V209" i="5"/>
  <c r="M209" i="5"/>
  <c r="D209" i="5"/>
  <c r="BF208" i="5"/>
  <c r="AX208" i="5"/>
  <c r="AW208" i="5"/>
  <c r="AR208" i="5"/>
  <c r="AS208" i="5" s="1"/>
  <c r="AE208" i="5"/>
  <c r="V208" i="5"/>
  <c r="M208" i="5"/>
  <c r="D208" i="5"/>
  <c r="BF207" i="5"/>
  <c r="AW207" i="5"/>
  <c r="AR207" i="5"/>
  <c r="AS207" i="5" s="1"/>
  <c r="AE207" i="5"/>
  <c r="V207" i="5"/>
  <c r="M207" i="5"/>
  <c r="D207" i="5"/>
  <c r="BF206" i="5"/>
  <c r="AW206" i="5"/>
  <c r="AX206" i="5" s="1"/>
  <c r="AR206" i="5"/>
  <c r="AS206" i="5" s="1"/>
  <c r="AE206" i="5"/>
  <c r="V206" i="5"/>
  <c r="M206" i="5"/>
  <c r="D206" i="5"/>
  <c r="BF205" i="5"/>
  <c r="AW205" i="5"/>
  <c r="AR205" i="5"/>
  <c r="AS205" i="5" s="1"/>
  <c r="AE205" i="5"/>
  <c r="V205" i="5"/>
  <c r="M205" i="5"/>
  <c r="D205" i="5"/>
  <c r="BF204" i="5"/>
  <c r="AW204" i="5"/>
  <c r="AX204" i="5" s="1"/>
  <c r="AR204" i="5"/>
  <c r="AS204" i="5" s="1"/>
  <c r="AE204" i="5"/>
  <c r="V204" i="5"/>
  <c r="M204" i="5"/>
  <c r="D204" i="5"/>
  <c r="BF203" i="5"/>
  <c r="AW203" i="5"/>
  <c r="AR203" i="5"/>
  <c r="AS203" i="5" s="1"/>
  <c r="AE203" i="5"/>
  <c r="V203" i="5"/>
  <c r="M203" i="5"/>
  <c r="D203" i="5"/>
  <c r="BF202" i="5"/>
  <c r="AW202" i="5"/>
  <c r="AX202" i="5" s="1"/>
  <c r="AR202" i="5"/>
  <c r="AS202" i="5" s="1"/>
  <c r="AE202" i="5"/>
  <c r="V202" i="5"/>
  <c r="M202" i="5"/>
  <c r="D202" i="5"/>
  <c r="BF201" i="5"/>
  <c r="AW201" i="5"/>
  <c r="AR201" i="5"/>
  <c r="AS201" i="5" s="1"/>
  <c r="AE201" i="5"/>
  <c r="V201" i="5"/>
  <c r="M201" i="5"/>
  <c r="D201" i="5"/>
  <c r="BF200" i="5"/>
  <c r="AW200" i="5"/>
  <c r="AX200" i="5" s="1"/>
  <c r="AR200" i="5"/>
  <c r="AS200" i="5" s="1"/>
  <c r="AE200" i="5"/>
  <c r="V200" i="5"/>
  <c r="M200" i="5"/>
  <c r="D200" i="5"/>
  <c r="BF199" i="5"/>
  <c r="AW199" i="5"/>
  <c r="AR199" i="5"/>
  <c r="AS199" i="5" s="1"/>
  <c r="AE199" i="5"/>
  <c r="V199" i="5"/>
  <c r="M199" i="5"/>
  <c r="D199" i="5"/>
  <c r="BF198" i="5"/>
  <c r="AW198" i="5"/>
  <c r="AX198" i="5" s="1"/>
  <c r="AR198" i="5"/>
  <c r="AS198" i="5" s="1"/>
  <c r="AE198" i="5"/>
  <c r="V198" i="5"/>
  <c r="M198" i="5"/>
  <c r="D198" i="5"/>
  <c r="BF197" i="5"/>
  <c r="AW197" i="5"/>
  <c r="AR197" i="5"/>
  <c r="AS197" i="5" s="1"/>
  <c r="AE197" i="5"/>
  <c r="V197" i="5"/>
  <c r="M197" i="5"/>
  <c r="D197" i="5"/>
  <c r="BF196" i="5"/>
  <c r="AW196" i="5"/>
  <c r="AX196" i="5" s="1"/>
  <c r="AR196" i="5"/>
  <c r="AS196" i="5" s="1"/>
  <c r="AE196" i="5"/>
  <c r="V196" i="5"/>
  <c r="M196" i="5"/>
  <c r="D196" i="5"/>
  <c r="BF195" i="5"/>
  <c r="AW195" i="5"/>
  <c r="AR195" i="5"/>
  <c r="AS195" i="5" s="1"/>
  <c r="AE195" i="5"/>
  <c r="V195" i="5"/>
  <c r="M195" i="5"/>
  <c r="D195" i="5"/>
  <c r="BF194" i="5"/>
  <c r="AW194" i="5"/>
  <c r="AX194" i="5" s="1"/>
  <c r="AR194" i="5"/>
  <c r="AS194" i="5" s="1"/>
  <c r="AE194" i="5"/>
  <c r="V194" i="5"/>
  <c r="M194" i="5"/>
  <c r="D194" i="5"/>
  <c r="BF193" i="5"/>
  <c r="AW193" i="5"/>
  <c r="AR193" i="5"/>
  <c r="AS193" i="5" s="1"/>
  <c r="AE193" i="5"/>
  <c r="V193" i="5"/>
  <c r="M193" i="5"/>
  <c r="D193" i="5"/>
  <c r="BF192" i="5"/>
  <c r="AX192" i="5"/>
  <c r="AW192" i="5"/>
  <c r="AR192" i="5"/>
  <c r="AS192" i="5" s="1"/>
  <c r="AE192" i="5"/>
  <c r="V192" i="5"/>
  <c r="M192" i="5"/>
  <c r="D192" i="5"/>
  <c r="BF191" i="5"/>
  <c r="AW191" i="5"/>
  <c r="AR191" i="5"/>
  <c r="AS191" i="5" s="1"/>
  <c r="AE191" i="5"/>
  <c r="V191" i="5"/>
  <c r="M191" i="5"/>
  <c r="D191" i="5"/>
  <c r="BF190" i="5"/>
  <c r="AW190" i="5"/>
  <c r="AX190" i="5" s="1"/>
  <c r="AR190" i="5"/>
  <c r="AS190" i="5" s="1"/>
  <c r="AE190" i="5"/>
  <c r="V190" i="5"/>
  <c r="M190" i="5"/>
  <c r="D190" i="5"/>
  <c r="BF189" i="5"/>
  <c r="AW189" i="5"/>
  <c r="AR189" i="5"/>
  <c r="AE189" i="5"/>
  <c r="V189" i="5"/>
  <c r="M189" i="5"/>
  <c r="D189" i="5"/>
  <c r="BM188" i="5"/>
  <c r="BL188" i="5"/>
  <c r="BK188" i="5"/>
  <c r="BJ188" i="5"/>
  <c r="BI188" i="5"/>
  <c r="BH188" i="5"/>
  <c r="BG188" i="5"/>
  <c r="BE188" i="5"/>
  <c r="AT188" i="5"/>
  <c r="AO188" i="5"/>
  <c r="C188" i="5"/>
  <c r="BM187" i="5"/>
  <c r="BL187" i="5"/>
  <c r="BK187" i="5"/>
  <c r="BJ187" i="5"/>
  <c r="BI187" i="5"/>
  <c r="BH187" i="5"/>
  <c r="BG187" i="5"/>
  <c r="BE187" i="5"/>
  <c r="BD187" i="5"/>
  <c r="BC187" i="5"/>
  <c r="BB187" i="5"/>
  <c r="BA187" i="5"/>
  <c r="AZ187" i="5"/>
  <c r="AV187" i="5"/>
  <c r="AU187" i="5"/>
  <c r="AT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D187" i="5"/>
  <c r="AC187" i="5"/>
  <c r="AB187" i="5"/>
  <c r="AA187" i="5"/>
  <c r="Z187" i="5"/>
  <c r="Y187" i="5"/>
  <c r="X187" i="5"/>
  <c r="W187" i="5"/>
  <c r="U187" i="5"/>
  <c r="T187" i="5"/>
  <c r="S187" i="5"/>
  <c r="R187" i="5"/>
  <c r="Q187" i="5"/>
  <c r="P187" i="5"/>
  <c r="O187" i="5"/>
  <c r="N187" i="5"/>
  <c r="L187" i="5"/>
  <c r="K187" i="5"/>
  <c r="J187" i="5"/>
  <c r="I187" i="5"/>
  <c r="H187" i="5"/>
  <c r="G187" i="5"/>
  <c r="F187" i="5"/>
  <c r="E187" i="5"/>
  <c r="C187" i="5"/>
  <c r="BM186" i="5"/>
  <c r="BL186" i="5"/>
  <c r="BK186" i="5"/>
  <c r="BJ186" i="5"/>
  <c r="BI186" i="5"/>
  <c r="BH186" i="5"/>
  <c r="BG186" i="5"/>
  <c r="BE186" i="5"/>
  <c r="BD186" i="5"/>
  <c r="BC186" i="5"/>
  <c r="BB186" i="5"/>
  <c r="BA186" i="5"/>
  <c r="AZ186" i="5"/>
  <c r="AV186" i="5"/>
  <c r="AU186" i="5"/>
  <c r="AT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D186" i="5"/>
  <c r="AC186" i="5"/>
  <c r="AB186" i="5"/>
  <c r="AA186" i="5"/>
  <c r="Z186" i="5"/>
  <c r="Y186" i="5"/>
  <c r="X186" i="5"/>
  <c r="W186" i="5"/>
  <c r="U186" i="5"/>
  <c r="T186" i="5"/>
  <c r="S186" i="5"/>
  <c r="R186" i="5"/>
  <c r="Q186" i="5"/>
  <c r="P186" i="5"/>
  <c r="O186" i="5"/>
  <c r="N186" i="5"/>
  <c r="L186" i="5"/>
  <c r="K186" i="5"/>
  <c r="J186" i="5"/>
  <c r="I186" i="5"/>
  <c r="H186" i="5"/>
  <c r="G186" i="5"/>
  <c r="F186" i="5"/>
  <c r="E186" i="5"/>
  <c r="C186" i="5"/>
  <c r="BM185" i="5"/>
  <c r="BL185" i="5"/>
  <c r="BK185" i="5"/>
  <c r="BJ185" i="5"/>
  <c r="BI185" i="5"/>
  <c r="BH185" i="5"/>
  <c r="BG185" i="5"/>
  <c r="BE185" i="5"/>
  <c r="BD185" i="5"/>
  <c r="BC185" i="5"/>
  <c r="BB185" i="5"/>
  <c r="BA185" i="5"/>
  <c r="AZ185" i="5"/>
  <c r="AV185" i="5"/>
  <c r="AU185" i="5"/>
  <c r="AT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D185" i="5"/>
  <c r="AC185" i="5"/>
  <c r="AB185" i="5"/>
  <c r="AA185" i="5"/>
  <c r="Z185" i="5"/>
  <c r="Y185" i="5"/>
  <c r="X185" i="5"/>
  <c r="W185" i="5"/>
  <c r="U185" i="5"/>
  <c r="T185" i="5"/>
  <c r="S185" i="5"/>
  <c r="R185" i="5"/>
  <c r="Q185" i="5"/>
  <c r="P185" i="5"/>
  <c r="O185" i="5"/>
  <c r="N185" i="5"/>
  <c r="L185" i="5"/>
  <c r="K185" i="5"/>
  <c r="J185" i="5"/>
  <c r="I185" i="5"/>
  <c r="H185" i="5"/>
  <c r="G185" i="5"/>
  <c r="F185" i="5"/>
  <c r="E185" i="5"/>
  <c r="C185" i="5"/>
  <c r="BF184" i="5"/>
  <c r="AW184" i="5"/>
  <c r="AX184" i="5" s="1"/>
  <c r="AR184" i="5"/>
  <c r="AS184" i="5" s="1"/>
  <c r="AE184" i="5"/>
  <c r="V184" i="5"/>
  <c r="M184" i="5"/>
  <c r="D184" i="5"/>
  <c r="BF183" i="5"/>
  <c r="AW183" i="5"/>
  <c r="AX183" i="5" s="1"/>
  <c r="AR183" i="5"/>
  <c r="AS183" i="5" s="1"/>
  <c r="AE183" i="5"/>
  <c r="V183" i="5"/>
  <c r="M183" i="5"/>
  <c r="D183" i="5"/>
  <c r="BF182" i="5"/>
  <c r="AW182" i="5"/>
  <c r="AX182" i="5" s="1"/>
  <c r="AR182" i="5"/>
  <c r="AS182" i="5" s="1"/>
  <c r="AE182" i="5"/>
  <c r="V182" i="5"/>
  <c r="M182" i="5"/>
  <c r="D182" i="5"/>
  <c r="BF181" i="5"/>
  <c r="AW181" i="5"/>
  <c r="AX181" i="5" s="1"/>
  <c r="AR181" i="5"/>
  <c r="AS181" i="5" s="1"/>
  <c r="AE181" i="5"/>
  <c r="V181" i="5"/>
  <c r="M181" i="5"/>
  <c r="D181" i="5"/>
  <c r="BF180" i="5"/>
  <c r="AW180" i="5"/>
  <c r="AX180" i="5" s="1"/>
  <c r="AR180" i="5"/>
  <c r="AS180" i="5" s="1"/>
  <c r="AE180" i="5"/>
  <c r="V180" i="5"/>
  <c r="M180" i="5"/>
  <c r="D180" i="5"/>
  <c r="BF179" i="5"/>
  <c r="AW179" i="5"/>
  <c r="AX179" i="5" s="1"/>
  <c r="AR179" i="5"/>
  <c r="AS179" i="5" s="1"/>
  <c r="AE179" i="5"/>
  <c r="V179" i="5"/>
  <c r="M179" i="5"/>
  <c r="D179" i="5"/>
  <c r="BF178" i="5"/>
  <c r="AW178" i="5"/>
  <c r="AX178" i="5" s="1"/>
  <c r="AR178" i="5"/>
  <c r="AS178" i="5" s="1"/>
  <c r="AE178" i="5"/>
  <c r="V178" i="5"/>
  <c r="M178" i="5"/>
  <c r="D178" i="5"/>
  <c r="BF177" i="5"/>
  <c r="AW177" i="5"/>
  <c r="AX177" i="5" s="1"/>
  <c r="AR177" i="5"/>
  <c r="AS177" i="5" s="1"/>
  <c r="AE177" i="5"/>
  <c r="V177" i="5"/>
  <c r="M177" i="5"/>
  <c r="D177" i="5"/>
  <c r="BF176" i="5"/>
  <c r="AW176" i="5"/>
  <c r="AX176" i="5" s="1"/>
  <c r="AR176" i="5"/>
  <c r="AS176" i="5" s="1"/>
  <c r="AE176" i="5"/>
  <c r="V176" i="5"/>
  <c r="M176" i="5"/>
  <c r="D176" i="5"/>
  <c r="BF175" i="5"/>
  <c r="AW175" i="5"/>
  <c r="AX175" i="5" s="1"/>
  <c r="AR175" i="5"/>
  <c r="AS175" i="5" s="1"/>
  <c r="AE175" i="5"/>
  <c r="V175" i="5"/>
  <c r="M175" i="5"/>
  <c r="D175" i="5"/>
  <c r="BF174" i="5"/>
  <c r="AW174" i="5"/>
  <c r="AX174" i="5" s="1"/>
  <c r="AR174" i="5"/>
  <c r="AS174" i="5" s="1"/>
  <c r="AE174" i="5"/>
  <c r="V174" i="5"/>
  <c r="M174" i="5"/>
  <c r="D174" i="5"/>
  <c r="BF173" i="5"/>
  <c r="AW173" i="5"/>
  <c r="AX173" i="5" s="1"/>
  <c r="AR173" i="5"/>
  <c r="AS173" i="5" s="1"/>
  <c r="AE173" i="5"/>
  <c r="V173" i="5"/>
  <c r="M173" i="5"/>
  <c r="D173" i="5"/>
  <c r="BF172" i="5"/>
  <c r="AW172" i="5"/>
  <c r="AX172" i="5" s="1"/>
  <c r="AR172" i="5"/>
  <c r="AS172" i="5" s="1"/>
  <c r="AE172" i="5"/>
  <c r="V172" i="5"/>
  <c r="M172" i="5"/>
  <c r="D172" i="5"/>
  <c r="BF171" i="5"/>
  <c r="AW171" i="5"/>
  <c r="AX171" i="5" s="1"/>
  <c r="AR171" i="5"/>
  <c r="AS171" i="5" s="1"/>
  <c r="AE171" i="5"/>
  <c r="V171" i="5"/>
  <c r="M171" i="5"/>
  <c r="D171" i="5"/>
  <c r="BF170" i="5"/>
  <c r="AW170" i="5"/>
  <c r="AX170" i="5" s="1"/>
  <c r="AR170" i="5"/>
  <c r="AS170" i="5" s="1"/>
  <c r="AE170" i="5"/>
  <c r="V170" i="5"/>
  <c r="M170" i="5"/>
  <c r="D170" i="5"/>
  <c r="BF169" i="5"/>
  <c r="AW169" i="5"/>
  <c r="AX169" i="5" s="1"/>
  <c r="AR169" i="5"/>
  <c r="AS169" i="5" s="1"/>
  <c r="AE169" i="5"/>
  <c r="V169" i="5"/>
  <c r="M169" i="5"/>
  <c r="D169" i="5"/>
  <c r="BF168" i="5"/>
  <c r="AW168" i="5"/>
  <c r="AX168" i="5" s="1"/>
  <c r="AR168" i="5"/>
  <c r="AS168" i="5" s="1"/>
  <c r="AE168" i="5"/>
  <c r="V168" i="5"/>
  <c r="M168" i="5"/>
  <c r="D168" i="5"/>
  <c r="BF167" i="5"/>
  <c r="AW167" i="5"/>
  <c r="AX167" i="5" s="1"/>
  <c r="AR167" i="5"/>
  <c r="AS167" i="5" s="1"/>
  <c r="AY167" i="5" s="1"/>
  <c r="AE167" i="5"/>
  <c r="V167" i="5"/>
  <c r="M167" i="5"/>
  <c r="D167" i="5"/>
  <c r="BF166" i="5"/>
  <c r="AW166" i="5"/>
  <c r="AX166" i="5" s="1"/>
  <c r="AR166" i="5"/>
  <c r="AS166" i="5" s="1"/>
  <c r="AE166" i="5"/>
  <c r="V166" i="5"/>
  <c r="M166" i="5"/>
  <c r="D166" i="5"/>
  <c r="BF165" i="5"/>
  <c r="AW165" i="5"/>
  <c r="AX165" i="5" s="1"/>
  <c r="AR165" i="5"/>
  <c r="AS165" i="5" s="1"/>
  <c r="AE165" i="5"/>
  <c r="V165" i="5"/>
  <c r="M165" i="5"/>
  <c r="D165" i="5"/>
  <c r="BF164" i="5"/>
  <c r="AW164" i="5"/>
  <c r="AX164" i="5" s="1"/>
  <c r="AR164" i="5"/>
  <c r="AS164" i="5" s="1"/>
  <c r="AE164" i="5"/>
  <c r="V164" i="5"/>
  <c r="M164" i="5"/>
  <c r="D164" i="5"/>
  <c r="BF163" i="5"/>
  <c r="AW163" i="5"/>
  <c r="AX163" i="5" s="1"/>
  <c r="AR163" i="5"/>
  <c r="AS163" i="5" s="1"/>
  <c r="AE163" i="5"/>
  <c r="V163" i="5"/>
  <c r="M163" i="5"/>
  <c r="D163" i="5"/>
  <c r="BF162" i="5"/>
  <c r="AW162" i="5"/>
  <c r="AX162" i="5" s="1"/>
  <c r="AR162" i="5"/>
  <c r="AS162" i="5" s="1"/>
  <c r="AE162" i="5"/>
  <c r="V162" i="5"/>
  <c r="M162" i="5"/>
  <c r="D162" i="5"/>
  <c r="BF161" i="5"/>
  <c r="AX161" i="5"/>
  <c r="AW161" i="5"/>
  <c r="AR161" i="5"/>
  <c r="AS161" i="5" s="1"/>
  <c r="AY161" i="5" s="1"/>
  <c r="AE161" i="5"/>
  <c r="V161" i="5"/>
  <c r="M161" i="5"/>
  <c r="D161" i="5"/>
  <c r="BF160" i="5"/>
  <c r="AW160" i="5"/>
  <c r="AX160" i="5" s="1"/>
  <c r="AR160" i="5"/>
  <c r="AS160" i="5" s="1"/>
  <c r="AE160" i="5"/>
  <c r="V160" i="5"/>
  <c r="M160" i="5"/>
  <c r="D160" i="5"/>
  <c r="BF159" i="5"/>
  <c r="AW159" i="5"/>
  <c r="AX159" i="5" s="1"/>
  <c r="AR159" i="5"/>
  <c r="AS159" i="5" s="1"/>
  <c r="AE159" i="5"/>
  <c r="V159" i="5"/>
  <c r="M159" i="5"/>
  <c r="D159" i="5"/>
  <c r="BF158" i="5"/>
  <c r="AW158" i="5"/>
  <c r="AX158" i="5" s="1"/>
  <c r="AR158" i="5"/>
  <c r="AS158" i="5" s="1"/>
  <c r="AE158" i="5"/>
  <c r="V158" i="5"/>
  <c r="M158" i="5"/>
  <c r="D158" i="5"/>
  <c r="BF157" i="5"/>
  <c r="AW157" i="5"/>
  <c r="AX157" i="5" s="1"/>
  <c r="AR157" i="5"/>
  <c r="AS157" i="5" s="1"/>
  <c r="AE157" i="5"/>
  <c r="V157" i="5"/>
  <c r="M157" i="5"/>
  <c r="D157" i="5"/>
  <c r="BF156" i="5"/>
  <c r="AW156" i="5"/>
  <c r="AX156" i="5" s="1"/>
  <c r="AR156" i="5"/>
  <c r="AS156" i="5" s="1"/>
  <c r="AE156" i="5"/>
  <c r="V156" i="5"/>
  <c r="M156" i="5"/>
  <c r="D156" i="5"/>
  <c r="BF155" i="5"/>
  <c r="AW155" i="5"/>
  <c r="AX155" i="5" s="1"/>
  <c r="AR155" i="5"/>
  <c r="AS155" i="5" s="1"/>
  <c r="AE155" i="5"/>
  <c r="V155" i="5"/>
  <c r="M155" i="5"/>
  <c r="D155" i="5"/>
  <c r="BF154" i="5"/>
  <c r="AW154" i="5"/>
  <c r="AX154" i="5" s="1"/>
  <c r="AR154" i="5"/>
  <c r="AS154" i="5" s="1"/>
  <c r="AE154" i="5"/>
  <c r="V154" i="5"/>
  <c r="M154" i="5"/>
  <c r="D154" i="5"/>
  <c r="BM153" i="5"/>
  <c r="BL153" i="5"/>
  <c r="BK153" i="5"/>
  <c r="BJ153" i="5"/>
  <c r="BI153" i="5"/>
  <c r="BH153" i="5"/>
  <c r="BG153" i="5"/>
  <c r="BE153" i="5"/>
  <c r="AT153" i="5"/>
  <c r="AO153" i="5"/>
  <c r="C153" i="5"/>
  <c r="BM152" i="5"/>
  <c r="BL152" i="5"/>
  <c r="BK152" i="5"/>
  <c r="BJ152" i="5"/>
  <c r="BI152" i="5"/>
  <c r="BH152" i="5"/>
  <c r="BG152" i="5"/>
  <c r="BE152" i="5"/>
  <c r="BD152" i="5"/>
  <c r="BC152" i="5"/>
  <c r="BB152" i="5"/>
  <c r="BA152" i="5"/>
  <c r="AZ152" i="5"/>
  <c r="AV152" i="5"/>
  <c r="AU152" i="5"/>
  <c r="AT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D152" i="5"/>
  <c r="AC152" i="5"/>
  <c r="AB152" i="5"/>
  <c r="AA152" i="5"/>
  <c r="Z152" i="5"/>
  <c r="Y152" i="5"/>
  <c r="X152" i="5"/>
  <c r="W152" i="5"/>
  <c r="U152" i="5"/>
  <c r="T152" i="5"/>
  <c r="S152" i="5"/>
  <c r="R152" i="5"/>
  <c r="Q152" i="5"/>
  <c r="P152" i="5"/>
  <c r="O152" i="5"/>
  <c r="N152" i="5"/>
  <c r="L152" i="5"/>
  <c r="K152" i="5"/>
  <c r="J152" i="5"/>
  <c r="I152" i="5"/>
  <c r="H152" i="5"/>
  <c r="G152" i="5"/>
  <c r="F152" i="5"/>
  <c r="E152" i="5"/>
  <c r="C152" i="5"/>
  <c r="BM151" i="5"/>
  <c r="BL151" i="5"/>
  <c r="BK151" i="5"/>
  <c r="BJ151" i="5"/>
  <c r="BI151" i="5"/>
  <c r="BH151" i="5"/>
  <c r="BG151" i="5"/>
  <c r="BE151" i="5"/>
  <c r="BD151" i="5"/>
  <c r="BC151" i="5"/>
  <c r="BB151" i="5"/>
  <c r="BA151" i="5"/>
  <c r="AZ151" i="5"/>
  <c r="AV151" i="5"/>
  <c r="AU151" i="5"/>
  <c r="AT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D151" i="5"/>
  <c r="AC151" i="5"/>
  <c r="AB151" i="5"/>
  <c r="AA151" i="5"/>
  <c r="Z151" i="5"/>
  <c r="Y151" i="5"/>
  <c r="X151" i="5"/>
  <c r="W151" i="5"/>
  <c r="U151" i="5"/>
  <c r="T151" i="5"/>
  <c r="S151" i="5"/>
  <c r="R151" i="5"/>
  <c r="Q151" i="5"/>
  <c r="P151" i="5"/>
  <c r="O151" i="5"/>
  <c r="N151" i="5"/>
  <c r="L151" i="5"/>
  <c r="K151" i="5"/>
  <c r="J151" i="5"/>
  <c r="I151" i="5"/>
  <c r="H151" i="5"/>
  <c r="G151" i="5"/>
  <c r="F151" i="5"/>
  <c r="E151" i="5"/>
  <c r="C151" i="5"/>
  <c r="BM150" i="5"/>
  <c r="BL150" i="5"/>
  <c r="BK150" i="5"/>
  <c r="BJ150" i="5"/>
  <c r="BI150" i="5"/>
  <c r="BH150" i="5"/>
  <c r="BG150" i="5"/>
  <c r="BE150" i="5"/>
  <c r="BD150" i="5"/>
  <c r="BC150" i="5"/>
  <c r="BB150" i="5"/>
  <c r="BA150" i="5"/>
  <c r="AZ150" i="5"/>
  <c r="AV150" i="5"/>
  <c r="AU150" i="5"/>
  <c r="AT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D150" i="5"/>
  <c r="AC150" i="5"/>
  <c r="AB150" i="5"/>
  <c r="AA150" i="5"/>
  <c r="Z150" i="5"/>
  <c r="Y150" i="5"/>
  <c r="X150" i="5"/>
  <c r="W150" i="5"/>
  <c r="U150" i="5"/>
  <c r="T150" i="5"/>
  <c r="S150" i="5"/>
  <c r="R150" i="5"/>
  <c r="Q150" i="5"/>
  <c r="P150" i="5"/>
  <c r="O150" i="5"/>
  <c r="N150" i="5"/>
  <c r="L150" i="5"/>
  <c r="K150" i="5"/>
  <c r="J150" i="5"/>
  <c r="I150" i="5"/>
  <c r="H150" i="5"/>
  <c r="G150" i="5"/>
  <c r="F150" i="5"/>
  <c r="E150" i="5"/>
  <c r="C150" i="5"/>
  <c r="BF149" i="5"/>
  <c r="AW149" i="5"/>
  <c r="AR149" i="5"/>
  <c r="AS149" i="5" s="1"/>
  <c r="AE149" i="5"/>
  <c r="V149" i="5"/>
  <c r="M149" i="5"/>
  <c r="D149" i="5"/>
  <c r="BF148" i="5"/>
  <c r="AW148" i="5"/>
  <c r="AX148" i="5" s="1"/>
  <c r="AR148" i="5"/>
  <c r="AS148" i="5" s="1"/>
  <c r="AE148" i="5"/>
  <c r="V148" i="5"/>
  <c r="M148" i="5"/>
  <c r="D148" i="5"/>
  <c r="BF147" i="5"/>
  <c r="AW147" i="5"/>
  <c r="AR147" i="5"/>
  <c r="AS147" i="5" s="1"/>
  <c r="AE147" i="5"/>
  <c r="V147" i="5"/>
  <c r="M147" i="5"/>
  <c r="D147" i="5"/>
  <c r="BF146" i="5"/>
  <c r="AW146" i="5"/>
  <c r="AX146" i="5" s="1"/>
  <c r="AR146" i="5"/>
  <c r="AS146" i="5" s="1"/>
  <c r="AE146" i="5"/>
  <c r="V146" i="5"/>
  <c r="M146" i="5"/>
  <c r="D146" i="5"/>
  <c r="BF145" i="5"/>
  <c r="AW145" i="5"/>
  <c r="AR145" i="5"/>
  <c r="AS145" i="5" s="1"/>
  <c r="AE145" i="5"/>
  <c r="V145" i="5"/>
  <c r="M145" i="5"/>
  <c r="D145" i="5"/>
  <c r="BF144" i="5"/>
  <c r="AW144" i="5"/>
  <c r="AX144" i="5" s="1"/>
  <c r="AR144" i="5"/>
  <c r="AS144" i="5" s="1"/>
  <c r="AE144" i="5"/>
  <c r="V144" i="5"/>
  <c r="M144" i="5"/>
  <c r="D144" i="5"/>
  <c r="BF143" i="5"/>
  <c r="AW143" i="5"/>
  <c r="AR143" i="5"/>
  <c r="AS143" i="5" s="1"/>
  <c r="AE143" i="5"/>
  <c r="V143" i="5"/>
  <c r="M143" i="5"/>
  <c r="D143" i="5"/>
  <c r="BF142" i="5"/>
  <c r="AW142" i="5"/>
  <c r="AX142" i="5" s="1"/>
  <c r="AR142" i="5"/>
  <c r="AS142" i="5" s="1"/>
  <c r="AE142" i="5"/>
  <c r="V142" i="5"/>
  <c r="M142" i="5"/>
  <c r="D142" i="5"/>
  <c r="BF141" i="5"/>
  <c r="AW141" i="5"/>
  <c r="AR141" i="5"/>
  <c r="AS141" i="5" s="1"/>
  <c r="AE141" i="5"/>
  <c r="V141" i="5"/>
  <c r="M141" i="5"/>
  <c r="D141" i="5"/>
  <c r="BF140" i="5"/>
  <c r="AW140" i="5"/>
  <c r="AX140" i="5" s="1"/>
  <c r="AR140" i="5"/>
  <c r="AS140" i="5" s="1"/>
  <c r="AE140" i="5"/>
  <c r="V140" i="5"/>
  <c r="M140" i="5"/>
  <c r="D140" i="5"/>
  <c r="BF139" i="5"/>
  <c r="AW139" i="5"/>
  <c r="AR139" i="5"/>
  <c r="AS139" i="5" s="1"/>
  <c r="AE139" i="5"/>
  <c r="V139" i="5"/>
  <c r="M139" i="5"/>
  <c r="D139" i="5"/>
  <c r="BF138" i="5"/>
  <c r="AW138" i="5"/>
  <c r="AX138" i="5" s="1"/>
  <c r="AR138" i="5"/>
  <c r="AS138" i="5" s="1"/>
  <c r="AE138" i="5"/>
  <c r="V138" i="5"/>
  <c r="M138" i="5"/>
  <c r="D138" i="5"/>
  <c r="BF137" i="5"/>
  <c r="AW137" i="5"/>
  <c r="AR137" i="5"/>
  <c r="AS137" i="5" s="1"/>
  <c r="AE137" i="5"/>
  <c r="V137" i="5"/>
  <c r="M137" i="5"/>
  <c r="D137" i="5"/>
  <c r="BF136" i="5"/>
  <c r="AW136" i="5"/>
  <c r="AX136" i="5" s="1"/>
  <c r="AR136" i="5"/>
  <c r="AS136" i="5" s="1"/>
  <c r="AE136" i="5"/>
  <c r="V136" i="5"/>
  <c r="M136" i="5"/>
  <c r="D136" i="5"/>
  <c r="BF135" i="5"/>
  <c r="AW135" i="5"/>
  <c r="AR135" i="5"/>
  <c r="AS135" i="5" s="1"/>
  <c r="AE135" i="5"/>
  <c r="V135" i="5"/>
  <c r="M135" i="5"/>
  <c r="D135" i="5"/>
  <c r="BF134" i="5"/>
  <c r="AW134" i="5"/>
  <c r="AX134" i="5" s="1"/>
  <c r="AR134" i="5"/>
  <c r="AS134" i="5" s="1"/>
  <c r="AE134" i="5"/>
  <c r="V134" i="5"/>
  <c r="M134" i="5"/>
  <c r="D134" i="5"/>
  <c r="BF133" i="5"/>
  <c r="AW133" i="5"/>
  <c r="AR133" i="5"/>
  <c r="AS133" i="5" s="1"/>
  <c r="AE133" i="5"/>
  <c r="V133" i="5"/>
  <c r="M133" i="5"/>
  <c r="D133" i="5"/>
  <c r="BF132" i="5"/>
  <c r="AW132" i="5"/>
  <c r="AX132" i="5" s="1"/>
  <c r="AR132" i="5"/>
  <c r="AS132" i="5" s="1"/>
  <c r="AE132" i="5"/>
  <c r="V132" i="5"/>
  <c r="M132" i="5"/>
  <c r="D132" i="5"/>
  <c r="BF131" i="5"/>
  <c r="AW131" i="5"/>
  <c r="AR131" i="5"/>
  <c r="AS131" i="5" s="1"/>
  <c r="AE131" i="5"/>
  <c r="V131" i="5"/>
  <c r="M131" i="5"/>
  <c r="D131" i="5"/>
  <c r="BF130" i="5"/>
  <c r="AW130" i="5"/>
  <c r="AX130" i="5" s="1"/>
  <c r="AR130" i="5"/>
  <c r="AS130" i="5" s="1"/>
  <c r="AE130" i="5"/>
  <c r="V130" i="5"/>
  <c r="M130" i="5"/>
  <c r="D130" i="5"/>
  <c r="BF129" i="5"/>
  <c r="AW129" i="5"/>
  <c r="AR129" i="5"/>
  <c r="AS129" i="5" s="1"/>
  <c r="AE129" i="5"/>
  <c r="V129" i="5"/>
  <c r="M129" i="5"/>
  <c r="D129" i="5"/>
  <c r="BF128" i="5"/>
  <c r="AW128" i="5"/>
  <c r="AX128" i="5" s="1"/>
  <c r="AR128" i="5"/>
  <c r="AS128" i="5" s="1"/>
  <c r="AE128" i="5"/>
  <c r="V128" i="5"/>
  <c r="M128" i="5"/>
  <c r="D128" i="5"/>
  <c r="BF127" i="5"/>
  <c r="AW127" i="5"/>
  <c r="AR127" i="5"/>
  <c r="AS127" i="5" s="1"/>
  <c r="AE127" i="5"/>
  <c r="V127" i="5"/>
  <c r="M127" i="5"/>
  <c r="D127" i="5"/>
  <c r="BF126" i="5"/>
  <c r="AW126" i="5"/>
  <c r="AX126" i="5" s="1"/>
  <c r="AR126" i="5"/>
  <c r="AS126" i="5" s="1"/>
  <c r="AE126" i="5"/>
  <c r="V126" i="5"/>
  <c r="M126" i="5"/>
  <c r="D126" i="5"/>
  <c r="BF125" i="5"/>
  <c r="AW125" i="5"/>
  <c r="AR125" i="5"/>
  <c r="AS125" i="5" s="1"/>
  <c r="AE125" i="5"/>
  <c r="V125" i="5"/>
  <c r="M125" i="5"/>
  <c r="D125" i="5"/>
  <c r="BF124" i="5"/>
  <c r="AW124" i="5"/>
  <c r="AX124" i="5" s="1"/>
  <c r="AR124" i="5"/>
  <c r="AS124" i="5" s="1"/>
  <c r="AE124" i="5"/>
  <c r="V124" i="5"/>
  <c r="M124" i="5"/>
  <c r="D124" i="5"/>
  <c r="BF123" i="5"/>
  <c r="AW123" i="5"/>
  <c r="AR123" i="5"/>
  <c r="AS123" i="5" s="1"/>
  <c r="AE123" i="5"/>
  <c r="V123" i="5"/>
  <c r="M123" i="5"/>
  <c r="D123" i="5"/>
  <c r="BF122" i="5"/>
  <c r="AW122" i="5"/>
  <c r="AX122" i="5" s="1"/>
  <c r="AR122" i="5"/>
  <c r="AS122" i="5" s="1"/>
  <c r="AE122" i="5"/>
  <c r="V122" i="5"/>
  <c r="M122" i="5"/>
  <c r="D122" i="5"/>
  <c r="BF121" i="5"/>
  <c r="AW121" i="5"/>
  <c r="AR121" i="5"/>
  <c r="AS121" i="5" s="1"/>
  <c r="AE121" i="5"/>
  <c r="V121" i="5"/>
  <c r="M121" i="5"/>
  <c r="D121" i="5"/>
  <c r="BF120" i="5"/>
  <c r="AW120" i="5"/>
  <c r="AX120" i="5" s="1"/>
  <c r="AR120" i="5"/>
  <c r="AE120" i="5"/>
  <c r="V120" i="5"/>
  <c r="M120" i="5"/>
  <c r="D120" i="5"/>
  <c r="BM119" i="5"/>
  <c r="BL119" i="5"/>
  <c r="BK119" i="5"/>
  <c r="BJ119" i="5"/>
  <c r="BI119" i="5"/>
  <c r="BH119" i="5"/>
  <c r="BG119" i="5"/>
  <c r="BE119" i="5"/>
  <c r="AT119" i="5"/>
  <c r="AO119" i="5"/>
  <c r="C119" i="5"/>
  <c r="BM118" i="5"/>
  <c r="BL118" i="5"/>
  <c r="BK118" i="5"/>
  <c r="BJ118" i="5"/>
  <c r="BI118" i="5"/>
  <c r="BH118" i="5"/>
  <c r="BG118" i="5"/>
  <c r="BE118" i="5"/>
  <c r="BD118" i="5"/>
  <c r="BC118" i="5"/>
  <c r="BB118" i="5"/>
  <c r="BA118" i="5"/>
  <c r="AZ118" i="5"/>
  <c r="AV118" i="5"/>
  <c r="AU118" i="5"/>
  <c r="AT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D118" i="5"/>
  <c r="AC118" i="5"/>
  <c r="AB118" i="5"/>
  <c r="AA118" i="5"/>
  <c r="Z118" i="5"/>
  <c r="Y118" i="5"/>
  <c r="X118" i="5"/>
  <c r="W118" i="5"/>
  <c r="U118" i="5"/>
  <c r="T118" i="5"/>
  <c r="S118" i="5"/>
  <c r="R118" i="5"/>
  <c r="Q118" i="5"/>
  <c r="P118" i="5"/>
  <c r="O118" i="5"/>
  <c r="N118" i="5"/>
  <c r="L118" i="5"/>
  <c r="K118" i="5"/>
  <c r="J118" i="5"/>
  <c r="I118" i="5"/>
  <c r="H118" i="5"/>
  <c r="G118" i="5"/>
  <c r="F118" i="5"/>
  <c r="E118" i="5"/>
  <c r="C118" i="5"/>
  <c r="BM117" i="5"/>
  <c r="BL117" i="5"/>
  <c r="BK117" i="5"/>
  <c r="BJ117" i="5"/>
  <c r="BI117" i="5"/>
  <c r="BH117" i="5"/>
  <c r="BG117" i="5"/>
  <c r="BE117" i="5"/>
  <c r="BD117" i="5"/>
  <c r="BC117" i="5"/>
  <c r="BB117" i="5"/>
  <c r="BA117" i="5"/>
  <c r="AZ117" i="5"/>
  <c r="AV117" i="5"/>
  <c r="AU117" i="5"/>
  <c r="AT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D117" i="5"/>
  <c r="AC117" i="5"/>
  <c r="AB117" i="5"/>
  <c r="AA117" i="5"/>
  <c r="Z117" i="5"/>
  <c r="Y117" i="5"/>
  <c r="X117" i="5"/>
  <c r="W117" i="5"/>
  <c r="U117" i="5"/>
  <c r="T117" i="5"/>
  <c r="S117" i="5"/>
  <c r="R117" i="5"/>
  <c r="Q117" i="5"/>
  <c r="P117" i="5"/>
  <c r="O117" i="5"/>
  <c r="N117" i="5"/>
  <c r="L117" i="5"/>
  <c r="K117" i="5"/>
  <c r="J117" i="5"/>
  <c r="I117" i="5"/>
  <c r="H117" i="5"/>
  <c r="G117" i="5"/>
  <c r="F117" i="5"/>
  <c r="E117" i="5"/>
  <c r="C117" i="5"/>
  <c r="BM116" i="5"/>
  <c r="BL116" i="5"/>
  <c r="BK116" i="5"/>
  <c r="BJ116" i="5"/>
  <c r="BI116" i="5"/>
  <c r="BI12" i="5" s="1"/>
  <c r="BH116" i="5"/>
  <c r="BG116" i="5"/>
  <c r="BE116" i="5"/>
  <c r="BD116" i="5"/>
  <c r="BC116" i="5"/>
  <c r="BB116" i="5"/>
  <c r="BA116" i="5"/>
  <c r="AZ116" i="5"/>
  <c r="AV116" i="5"/>
  <c r="AU116" i="5"/>
  <c r="AT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D116" i="5"/>
  <c r="AC116" i="5"/>
  <c r="AB116" i="5"/>
  <c r="AA116" i="5"/>
  <c r="Z116" i="5"/>
  <c r="Y116" i="5"/>
  <c r="X116" i="5"/>
  <c r="W116" i="5"/>
  <c r="U116" i="5"/>
  <c r="T116" i="5"/>
  <c r="S116" i="5"/>
  <c r="R116" i="5"/>
  <c r="Q116" i="5"/>
  <c r="P116" i="5"/>
  <c r="O116" i="5"/>
  <c r="N116" i="5"/>
  <c r="L116" i="5"/>
  <c r="K116" i="5"/>
  <c r="J116" i="5"/>
  <c r="I116" i="5"/>
  <c r="H116" i="5"/>
  <c r="G116" i="5"/>
  <c r="F116" i="5"/>
  <c r="E116" i="5"/>
  <c r="C116" i="5"/>
  <c r="BF115" i="5"/>
  <c r="AW115" i="5"/>
  <c r="AR115" i="5"/>
  <c r="AS115" i="5" s="1"/>
  <c r="AE115" i="5"/>
  <c r="V115" i="5"/>
  <c r="M115" i="5"/>
  <c r="D115" i="5"/>
  <c r="BF114" i="5"/>
  <c r="AW114" i="5"/>
  <c r="AR114" i="5"/>
  <c r="AS114" i="5" s="1"/>
  <c r="AE114" i="5"/>
  <c r="V114" i="5"/>
  <c r="M114" i="5"/>
  <c r="D114" i="5"/>
  <c r="BF113" i="5"/>
  <c r="AW113" i="5"/>
  <c r="AR113" i="5"/>
  <c r="AS113" i="5" s="1"/>
  <c r="AE113" i="5"/>
  <c r="V113" i="5"/>
  <c r="M113" i="5"/>
  <c r="D113" i="5"/>
  <c r="BF112" i="5"/>
  <c r="AW112" i="5"/>
  <c r="AR112" i="5"/>
  <c r="AS112" i="5" s="1"/>
  <c r="AE112" i="5"/>
  <c r="V112" i="5"/>
  <c r="M112" i="5"/>
  <c r="D112" i="5"/>
  <c r="BF111" i="5"/>
  <c r="AW111" i="5"/>
  <c r="AR111" i="5"/>
  <c r="AS111" i="5" s="1"/>
  <c r="AE111" i="5"/>
  <c r="V111" i="5"/>
  <c r="M111" i="5"/>
  <c r="D111" i="5"/>
  <c r="BF110" i="5"/>
  <c r="AW110" i="5"/>
  <c r="AR110" i="5"/>
  <c r="AS110" i="5" s="1"/>
  <c r="AE110" i="5"/>
  <c r="V110" i="5"/>
  <c r="M110" i="5"/>
  <c r="D110" i="5"/>
  <c r="BF109" i="5"/>
  <c r="AW109" i="5"/>
  <c r="AR109" i="5"/>
  <c r="AS109" i="5" s="1"/>
  <c r="AE109" i="5"/>
  <c r="V109" i="5"/>
  <c r="M109" i="5"/>
  <c r="D109" i="5"/>
  <c r="BF108" i="5"/>
  <c r="AW108" i="5"/>
  <c r="AR108" i="5"/>
  <c r="AS108" i="5" s="1"/>
  <c r="AE108" i="5"/>
  <c r="V108" i="5"/>
  <c r="M108" i="5"/>
  <c r="D108" i="5"/>
  <c r="BF107" i="5"/>
  <c r="AW107" i="5"/>
  <c r="AR107" i="5"/>
  <c r="AS107" i="5" s="1"/>
  <c r="AE107" i="5"/>
  <c r="V107" i="5"/>
  <c r="M107" i="5"/>
  <c r="D107" i="5"/>
  <c r="BF106" i="5"/>
  <c r="AW106" i="5"/>
  <c r="AR106" i="5"/>
  <c r="AS106" i="5" s="1"/>
  <c r="AE106" i="5"/>
  <c r="V106" i="5"/>
  <c r="M106" i="5"/>
  <c r="D106" i="5"/>
  <c r="BF105" i="5"/>
  <c r="AW105" i="5"/>
  <c r="AR105" i="5"/>
  <c r="AS105" i="5" s="1"/>
  <c r="AE105" i="5"/>
  <c r="V105" i="5"/>
  <c r="M105" i="5"/>
  <c r="D105" i="5"/>
  <c r="BF104" i="5"/>
  <c r="AW104" i="5"/>
  <c r="AR104" i="5"/>
  <c r="AS104" i="5" s="1"/>
  <c r="AE104" i="5"/>
  <c r="V104" i="5"/>
  <c r="M104" i="5"/>
  <c r="D104" i="5"/>
  <c r="BF103" i="5"/>
  <c r="AW103" i="5"/>
  <c r="AR103" i="5"/>
  <c r="AS103" i="5" s="1"/>
  <c r="AE103" i="5"/>
  <c r="V103" i="5"/>
  <c r="M103" i="5"/>
  <c r="D103" i="5"/>
  <c r="BF102" i="5"/>
  <c r="AW102" i="5"/>
  <c r="AR102" i="5"/>
  <c r="AS102" i="5" s="1"/>
  <c r="AE102" i="5"/>
  <c r="V102" i="5"/>
  <c r="M102" i="5"/>
  <c r="D102" i="5"/>
  <c r="BF101" i="5"/>
  <c r="AW101" i="5"/>
  <c r="AR101" i="5"/>
  <c r="AS101" i="5" s="1"/>
  <c r="AE101" i="5"/>
  <c r="V101" i="5"/>
  <c r="M101" i="5"/>
  <c r="D101" i="5"/>
  <c r="BF100" i="5"/>
  <c r="AW100" i="5"/>
  <c r="AR100" i="5"/>
  <c r="AS100" i="5" s="1"/>
  <c r="AE100" i="5"/>
  <c r="V100" i="5"/>
  <c r="M100" i="5"/>
  <c r="D100" i="5"/>
  <c r="BF99" i="5"/>
  <c r="AW99" i="5"/>
  <c r="AR99" i="5"/>
  <c r="AS99" i="5" s="1"/>
  <c r="AE99" i="5"/>
  <c r="V99" i="5"/>
  <c r="M99" i="5"/>
  <c r="D99" i="5"/>
  <c r="BF98" i="5"/>
  <c r="AW98" i="5"/>
  <c r="AR98" i="5"/>
  <c r="AS98" i="5" s="1"/>
  <c r="AE98" i="5"/>
  <c r="V98" i="5"/>
  <c r="M98" i="5"/>
  <c r="D98" i="5"/>
  <c r="BF97" i="5"/>
  <c r="AW97" i="5"/>
  <c r="AR97" i="5"/>
  <c r="AS97" i="5" s="1"/>
  <c r="AE97" i="5"/>
  <c r="V97" i="5"/>
  <c r="M97" i="5"/>
  <c r="D97" i="5"/>
  <c r="BF96" i="5"/>
  <c r="AW96" i="5"/>
  <c r="AR96" i="5"/>
  <c r="AS96" i="5" s="1"/>
  <c r="AE96" i="5"/>
  <c r="V96" i="5"/>
  <c r="M96" i="5"/>
  <c r="D96" i="5"/>
  <c r="BF95" i="5"/>
  <c r="AW95" i="5"/>
  <c r="AR95" i="5"/>
  <c r="AS95" i="5" s="1"/>
  <c r="AE95" i="5"/>
  <c r="V95" i="5"/>
  <c r="M95" i="5"/>
  <c r="D95" i="5"/>
  <c r="BF94" i="5"/>
  <c r="AW94" i="5"/>
  <c r="AR94" i="5"/>
  <c r="AS94" i="5" s="1"/>
  <c r="AE94" i="5"/>
  <c r="V94" i="5"/>
  <c r="M94" i="5"/>
  <c r="D94" i="5"/>
  <c r="BF93" i="5"/>
  <c r="AW93" i="5"/>
  <c r="AR93" i="5"/>
  <c r="AS93" i="5" s="1"/>
  <c r="AE93" i="5"/>
  <c r="V93" i="5"/>
  <c r="M93" i="5"/>
  <c r="D93" i="5"/>
  <c r="BF92" i="5"/>
  <c r="AW92" i="5"/>
  <c r="AR92" i="5"/>
  <c r="AS92" i="5" s="1"/>
  <c r="AE92" i="5"/>
  <c r="V92" i="5"/>
  <c r="M92" i="5"/>
  <c r="D92" i="5"/>
  <c r="BF91" i="5"/>
  <c r="AW91" i="5"/>
  <c r="AR91" i="5"/>
  <c r="AS91" i="5" s="1"/>
  <c r="AE91" i="5"/>
  <c r="V91" i="5"/>
  <c r="M91" i="5"/>
  <c r="D91" i="5"/>
  <c r="BF90" i="5"/>
  <c r="AW90" i="5"/>
  <c r="AR90" i="5"/>
  <c r="AS90" i="5" s="1"/>
  <c r="AE90" i="5"/>
  <c r="V90" i="5"/>
  <c r="M90" i="5"/>
  <c r="D90" i="5"/>
  <c r="BF89" i="5"/>
  <c r="AW89" i="5"/>
  <c r="AR89" i="5"/>
  <c r="AS89" i="5" s="1"/>
  <c r="AE89" i="5"/>
  <c r="V89" i="5"/>
  <c r="M89" i="5"/>
  <c r="D89" i="5"/>
  <c r="BF88" i="5"/>
  <c r="AW88" i="5"/>
  <c r="AR88" i="5"/>
  <c r="AS88" i="5" s="1"/>
  <c r="AE88" i="5"/>
  <c r="V88" i="5"/>
  <c r="M88" i="5"/>
  <c r="D88" i="5"/>
  <c r="BF87" i="5"/>
  <c r="AW87" i="5"/>
  <c r="AR87" i="5"/>
  <c r="AS87" i="5" s="1"/>
  <c r="AE87" i="5"/>
  <c r="V87" i="5"/>
  <c r="M87" i="5"/>
  <c r="D87" i="5"/>
  <c r="BF86" i="5"/>
  <c r="AW86" i="5"/>
  <c r="AR86" i="5"/>
  <c r="AS86" i="5" s="1"/>
  <c r="AE86" i="5"/>
  <c r="V86" i="5"/>
  <c r="M86" i="5"/>
  <c r="D86" i="5"/>
  <c r="BF85" i="5"/>
  <c r="AW85" i="5"/>
  <c r="AR85" i="5"/>
  <c r="AE85" i="5"/>
  <c r="V85" i="5"/>
  <c r="M85" i="5"/>
  <c r="D85" i="5"/>
  <c r="BM84" i="5"/>
  <c r="BL84" i="5"/>
  <c r="BK84" i="5"/>
  <c r="BJ84" i="5"/>
  <c r="BI84" i="5"/>
  <c r="BH84" i="5"/>
  <c r="BG84" i="5"/>
  <c r="BE84" i="5"/>
  <c r="AT84" i="5"/>
  <c r="AO84" i="5"/>
  <c r="C84" i="5"/>
  <c r="BM83" i="5"/>
  <c r="BL83" i="5"/>
  <c r="BK83" i="5"/>
  <c r="BJ83" i="5"/>
  <c r="BI83" i="5"/>
  <c r="BH83" i="5"/>
  <c r="BG83" i="5"/>
  <c r="BE83" i="5"/>
  <c r="BD83" i="5"/>
  <c r="BC83" i="5"/>
  <c r="BB83" i="5"/>
  <c r="BA83" i="5"/>
  <c r="AZ83" i="5"/>
  <c r="AV83" i="5"/>
  <c r="AU83" i="5"/>
  <c r="AT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D83" i="5"/>
  <c r="AC83" i="5"/>
  <c r="AB83" i="5"/>
  <c r="AA83" i="5"/>
  <c r="Z83" i="5"/>
  <c r="Y83" i="5"/>
  <c r="X83" i="5"/>
  <c r="W83" i="5"/>
  <c r="U83" i="5"/>
  <c r="T83" i="5"/>
  <c r="S83" i="5"/>
  <c r="R83" i="5"/>
  <c r="Q83" i="5"/>
  <c r="P83" i="5"/>
  <c r="O83" i="5"/>
  <c r="N83" i="5"/>
  <c r="L83" i="5"/>
  <c r="K83" i="5"/>
  <c r="J83" i="5"/>
  <c r="I83" i="5"/>
  <c r="H83" i="5"/>
  <c r="G83" i="5"/>
  <c r="F83" i="5"/>
  <c r="E83" i="5"/>
  <c r="C83" i="5"/>
  <c r="BM82" i="5"/>
  <c r="BM10" i="5" s="1"/>
  <c r="BL82" i="5"/>
  <c r="BK82" i="5"/>
  <c r="BJ82" i="5"/>
  <c r="BI82" i="5"/>
  <c r="BH82" i="5"/>
  <c r="BG82" i="5"/>
  <c r="BE82" i="5"/>
  <c r="BD82" i="5"/>
  <c r="BC82" i="5"/>
  <c r="BB82" i="5"/>
  <c r="BA82" i="5"/>
  <c r="AZ82" i="5"/>
  <c r="AV82" i="5"/>
  <c r="AU82" i="5"/>
  <c r="AT82" i="5"/>
  <c r="AQ82" i="5"/>
  <c r="AQ9" i="5" s="1"/>
  <c r="AP82" i="5"/>
  <c r="AO82" i="5"/>
  <c r="AN82" i="5"/>
  <c r="AM82" i="5"/>
  <c r="AL82" i="5"/>
  <c r="AK82" i="5"/>
  <c r="AJ82" i="5"/>
  <c r="AI82" i="5"/>
  <c r="AH82" i="5"/>
  <c r="AG82" i="5"/>
  <c r="AF82" i="5"/>
  <c r="AD82" i="5"/>
  <c r="AC82" i="5"/>
  <c r="AB82" i="5"/>
  <c r="AA82" i="5"/>
  <c r="Z82" i="5"/>
  <c r="Z10" i="5" s="1"/>
  <c r="Y82" i="5"/>
  <c r="X82" i="5"/>
  <c r="W82" i="5"/>
  <c r="U82" i="5"/>
  <c r="T82" i="5"/>
  <c r="S82" i="5"/>
  <c r="R82" i="5"/>
  <c r="Q82" i="5"/>
  <c r="P82" i="5"/>
  <c r="O82" i="5"/>
  <c r="N82" i="5"/>
  <c r="L82" i="5"/>
  <c r="K82" i="5"/>
  <c r="J82" i="5"/>
  <c r="I82" i="5"/>
  <c r="H82" i="5"/>
  <c r="G82" i="5"/>
  <c r="F82" i="5"/>
  <c r="E82" i="5"/>
  <c r="C82" i="5"/>
  <c r="BM81" i="5"/>
  <c r="BL81" i="5"/>
  <c r="BK81" i="5"/>
  <c r="BJ81" i="5"/>
  <c r="BI81" i="5"/>
  <c r="BH81" i="5"/>
  <c r="BG81" i="5"/>
  <c r="BE81" i="5"/>
  <c r="BD81" i="5"/>
  <c r="BC81" i="5"/>
  <c r="BB81" i="5"/>
  <c r="BA81" i="5"/>
  <c r="AZ81" i="5"/>
  <c r="AV81" i="5"/>
  <c r="AU81" i="5"/>
  <c r="AT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D81" i="5"/>
  <c r="AC81" i="5"/>
  <c r="AB81" i="5"/>
  <c r="AA81" i="5"/>
  <c r="Z81" i="5"/>
  <c r="Y81" i="5"/>
  <c r="X81" i="5"/>
  <c r="W81" i="5"/>
  <c r="U81" i="5"/>
  <c r="T81" i="5"/>
  <c r="S81" i="5"/>
  <c r="R81" i="5"/>
  <c r="Q81" i="5"/>
  <c r="P81" i="5"/>
  <c r="O81" i="5"/>
  <c r="N81" i="5"/>
  <c r="L81" i="5"/>
  <c r="K81" i="5"/>
  <c r="J81" i="5"/>
  <c r="I81" i="5"/>
  <c r="H81" i="5"/>
  <c r="G81" i="5"/>
  <c r="F81" i="5"/>
  <c r="E81" i="5"/>
  <c r="C81" i="5"/>
  <c r="BF80" i="5"/>
  <c r="AW80" i="5"/>
  <c r="AX80" i="5" s="1"/>
  <c r="AR80" i="5"/>
  <c r="AS80" i="5" s="1"/>
  <c r="AE80" i="5"/>
  <c r="V80" i="5"/>
  <c r="M80" i="5"/>
  <c r="D80" i="5"/>
  <c r="A80" i="5"/>
  <c r="BF79" i="5"/>
  <c r="AW79" i="5"/>
  <c r="AR79" i="5"/>
  <c r="AS79" i="5" s="1"/>
  <c r="AE79" i="5"/>
  <c r="V79" i="5"/>
  <c r="M79" i="5"/>
  <c r="D79" i="5"/>
  <c r="BF78" i="5"/>
  <c r="AW78" i="5"/>
  <c r="AR78" i="5"/>
  <c r="AS78" i="5" s="1"/>
  <c r="AE78" i="5"/>
  <c r="V78" i="5"/>
  <c r="M78" i="5"/>
  <c r="D78" i="5"/>
  <c r="BF77" i="5"/>
  <c r="AW77" i="5"/>
  <c r="AR77" i="5"/>
  <c r="AS77" i="5" s="1"/>
  <c r="AE77" i="5"/>
  <c r="V77" i="5"/>
  <c r="M77" i="5"/>
  <c r="D77" i="5"/>
  <c r="BF76" i="5"/>
  <c r="AW76" i="5"/>
  <c r="AR76" i="5"/>
  <c r="AS76" i="5" s="1"/>
  <c r="AE76" i="5"/>
  <c r="V76" i="5"/>
  <c r="M76" i="5"/>
  <c r="D76" i="5"/>
  <c r="BF75" i="5"/>
  <c r="AW75" i="5"/>
  <c r="AR75" i="5"/>
  <c r="AS75" i="5" s="1"/>
  <c r="AE75" i="5"/>
  <c r="V75" i="5"/>
  <c r="M75" i="5"/>
  <c r="D75" i="5"/>
  <c r="BF74" i="5"/>
  <c r="AW74" i="5"/>
  <c r="AR74" i="5"/>
  <c r="AS74" i="5" s="1"/>
  <c r="AE74" i="5"/>
  <c r="V74" i="5"/>
  <c r="M74" i="5"/>
  <c r="D74" i="5"/>
  <c r="BF73" i="5"/>
  <c r="AW73" i="5"/>
  <c r="AR73" i="5"/>
  <c r="AS73" i="5" s="1"/>
  <c r="AE73" i="5"/>
  <c r="V73" i="5"/>
  <c r="M73" i="5"/>
  <c r="D73" i="5"/>
  <c r="BF72" i="5"/>
  <c r="AW72" i="5"/>
  <c r="AR72" i="5"/>
  <c r="AS72" i="5" s="1"/>
  <c r="AE72" i="5"/>
  <c r="V72" i="5"/>
  <c r="M72" i="5"/>
  <c r="D72" i="5"/>
  <c r="BF71" i="5"/>
  <c r="AW71" i="5"/>
  <c r="AR71" i="5"/>
  <c r="AS71" i="5" s="1"/>
  <c r="AE71" i="5"/>
  <c r="V71" i="5"/>
  <c r="M71" i="5"/>
  <c r="D71" i="5"/>
  <c r="BF70" i="5"/>
  <c r="AW70" i="5"/>
  <c r="AR70" i="5"/>
  <c r="AS70" i="5" s="1"/>
  <c r="AE70" i="5"/>
  <c r="V70" i="5"/>
  <c r="M70" i="5"/>
  <c r="D70" i="5"/>
  <c r="BF69" i="5"/>
  <c r="AW69" i="5"/>
  <c r="AR69" i="5"/>
  <c r="AS69" i="5" s="1"/>
  <c r="AE69" i="5"/>
  <c r="V69" i="5"/>
  <c r="M69" i="5"/>
  <c r="D69" i="5"/>
  <c r="BF68" i="5"/>
  <c r="AW68" i="5"/>
  <c r="AR68" i="5"/>
  <c r="AS68" i="5" s="1"/>
  <c r="AE68" i="5"/>
  <c r="V68" i="5"/>
  <c r="M68" i="5"/>
  <c r="D68" i="5"/>
  <c r="BF67" i="5"/>
  <c r="AW67" i="5"/>
  <c r="AS67" i="5"/>
  <c r="AR67" i="5"/>
  <c r="AE67" i="5"/>
  <c r="V67" i="5"/>
  <c r="M67" i="5"/>
  <c r="D67" i="5"/>
  <c r="BF66" i="5"/>
  <c r="AW66" i="5"/>
  <c r="AR66" i="5"/>
  <c r="AS66" i="5" s="1"/>
  <c r="AE66" i="5"/>
  <c r="V66" i="5"/>
  <c r="M66" i="5"/>
  <c r="D66" i="5"/>
  <c r="BF65" i="5"/>
  <c r="AW65" i="5"/>
  <c r="AR65" i="5"/>
  <c r="AS65" i="5" s="1"/>
  <c r="AE65" i="5"/>
  <c r="V65" i="5"/>
  <c r="M65" i="5"/>
  <c r="D65" i="5"/>
  <c r="BF64" i="5"/>
  <c r="AW64" i="5"/>
  <c r="AR64" i="5"/>
  <c r="AS64" i="5" s="1"/>
  <c r="AE64" i="5"/>
  <c r="V64" i="5"/>
  <c r="M64" i="5"/>
  <c r="D64" i="5"/>
  <c r="BF63" i="5"/>
  <c r="AW63" i="5"/>
  <c r="AR63" i="5"/>
  <c r="AS63" i="5" s="1"/>
  <c r="AE63" i="5"/>
  <c r="V63" i="5"/>
  <c r="M63" i="5"/>
  <c r="D63" i="5"/>
  <c r="BF62" i="5"/>
  <c r="AW62" i="5"/>
  <c r="AR62" i="5"/>
  <c r="AS62" i="5" s="1"/>
  <c r="AE62" i="5"/>
  <c r="V62" i="5"/>
  <c r="M62" i="5"/>
  <c r="D62" i="5"/>
  <c r="BF61" i="5"/>
  <c r="AW61" i="5"/>
  <c r="AR61" i="5"/>
  <c r="AS61" i="5" s="1"/>
  <c r="AE61" i="5"/>
  <c r="V61" i="5"/>
  <c r="M61" i="5"/>
  <c r="D61" i="5"/>
  <c r="BF60" i="5"/>
  <c r="AW60" i="5"/>
  <c r="AR60" i="5"/>
  <c r="AS60" i="5" s="1"/>
  <c r="AE60" i="5"/>
  <c r="V60" i="5"/>
  <c r="M60" i="5"/>
  <c r="D60" i="5"/>
  <c r="BF59" i="5"/>
  <c r="AW59" i="5"/>
  <c r="AR59" i="5"/>
  <c r="AS59" i="5" s="1"/>
  <c r="AE59" i="5"/>
  <c r="V59" i="5"/>
  <c r="M59" i="5"/>
  <c r="D59" i="5"/>
  <c r="BF58" i="5"/>
  <c r="AW58" i="5"/>
  <c r="AR58" i="5"/>
  <c r="AS58" i="5" s="1"/>
  <c r="AE58" i="5"/>
  <c r="V58" i="5"/>
  <c r="M58" i="5"/>
  <c r="D58" i="5"/>
  <c r="BF57" i="5"/>
  <c r="AW57" i="5"/>
  <c r="AR57" i="5"/>
  <c r="AS57" i="5" s="1"/>
  <c r="AE57" i="5"/>
  <c r="V57" i="5"/>
  <c r="M57" i="5"/>
  <c r="D57" i="5"/>
  <c r="BF56" i="5"/>
  <c r="AW56" i="5"/>
  <c r="AR56" i="5"/>
  <c r="AS56" i="5" s="1"/>
  <c r="AE56" i="5"/>
  <c r="V56" i="5"/>
  <c r="M56" i="5"/>
  <c r="D56" i="5"/>
  <c r="BF55" i="5"/>
  <c r="AW55" i="5"/>
  <c r="AR55" i="5"/>
  <c r="AS55" i="5" s="1"/>
  <c r="AE55" i="5"/>
  <c r="V55" i="5"/>
  <c r="M55" i="5"/>
  <c r="D55" i="5"/>
  <c r="BF54" i="5"/>
  <c r="AW54" i="5"/>
  <c r="AR54" i="5"/>
  <c r="AS54" i="5" s="1"/>
  <c r="AE54" i="5"/>
  <c r="V54" i="5"/>
  <c r="M54" i="5"/>
  <c r="D54" i="5"/>
  <c r="BF53" i="5"/>
  <c r="AW53" i="5"/>
  <c r="AR53" i="5"/>
  <c r="AS53" i="5" s="1"/>
  <c r="AE53" i="5"/>
  <c r="V53" i="5"/>
  <c r="M53" i="5"/>
  <c r="D53" i="5"/>
  <c r="BF52" i="5"/>
  <c r="AW52" i="5"/>
  <c r="AR52" i="5"/>
  <c r="AE52" i="5"/>
  <c r="V52" i="5"/>
  <c r="M52" i="5"/>
  <c r="D52" i="5"/>
  <c r="BM51" i="5"/>
  <c r="BL51" i="5"/>
  <c r="BK51" i="5"/>
  <c r="BJ51" i="5"/>
  <c r="BI51" i="5"/>
  <c r="BH51" i="5"/>
  <c r="BG51" i="5"/>
  <c r="BE51" i="5"/>
  <c r="AT51" i="5"/>
  <c r="AO51" i="5"/>
  <c r="C51" i="5"/>
  <c r="BM50" i="5"/>
  <c r="BL50" i="5"/>
  <c r="BK50" i="5"/>
  <c r="BJ50" i="5"/>
  <c r="BI50" i="5"/>
  <c r="BH50" i="5"/>
  <c r="BG50" i="5"/>
  <c r="BE50" i="5"/>
  <c r="BD50" i="5"/>
  <c r="BC50" i="5"/>
  <c r="BB50" i="5"/>
  <c r="BA50" i="5"/>
  <c r="AZ50" i="5"/>
  <c r="AZ8" i="5" s="1"/>
  <c r="AV50" i="5"/>
  <c r="AU50" i="5"/>
  <c r="AT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D50" i="5"/>
  <c r="AC50" i="5"/>
  <c r="AC8" i="5" s="1"/>
  <c r="AB50" i="5"/>
  <c r="AA50" i="5"/>
  <c r="Z50" i="5"/>
  <c r="Y50" i="5"/>
  <c r="X50" i="5"/>
  <c r="W50" i="5"/>
  <c r="U50" i="5"/>
  <c r="T50" i="5"/>
  <c r="S50" i="5"/>
  <c r="R50" i="5"/>
  <c r="Q50" i="5"/>
  <c r="P50" i="5"/>
  <c r="O50" i="5"/>
  <c r="N50" i="5"/>
  <c r="L50" i="5"/>
  <c r="K50" i="5"/>
  <c r="J50" i="5"/>
  <c r="I50" i="5"/>
  <c r="H50" i="5"/>
  <c r="G50" i="5"/>
  <c r="F50" i="5"/>
  <c r="E50" i="5"/>
  <c r="C50" i="5"/>
  <c r="BM49" i="5"/>
  <c r="BL49" i="5"/>
  <c r="BK49" i="5"/>
  <c r="BJ49" i="5"/>
  <c r="BI49" i="5"/>
  <c r="BH49" i="5"/>
  <c r="BG49" i="5"/>
  <c r="BE49" i="5"/>
  <c r="BD49" i="5"/>
  <c r="BC49" i="5"/>
  <c r="BC9" i="5" s="1"/>
  <c r="BB49" i="5"/>
  <c r="BA49" i="5"/>
  <c r="AZ49" i="5"/>
  <c r="AV49" i="5"/>
  <c r="AU49" i="5"/>
  <c r="AT49" i="5"/>
  <c r="AQ49" i="5"/>
  <c r="AP49" i="5"/>
  <c r="AO49" i="5"/>
  <c r="AN49" i="5"/>
  <c r="AM49" i="5"/>
  <c r="AL49" i="5"/>
  <c r="AK49" i="5"/>
  <c r="AJ49" i="5"/>
  <c r="AI49" i="5"/>
  <c r="AI9" i="5" s="1"/>
  <c r="AH49" i="5"/>
  <c r="AG49" i="5"/>
  <c r="AF49" i="5"/>
  <c r="AD49" i="5"/>
  <c r="AC49" i="5"/>
  <c r="AB49" i="5"/>
  <c r="AA49" i="5"/>
  <c r="Z49" i="5"/>
  <c r="Y49" i="5"/>
  <c r="X49" i="5"/>
  <c r="W49" i="5"/>
  <c r="U49" i="5"/>
  <c r="T49" i="5"/>
  <c r="S49" i="5"/>
  <c r="R49" i="5"/>
  <c r="R8" i="5" s="1"/>
  <c r="Q49" i="5"/>
  <c r="P49" i="5"/>
  <c r="O49" i="5"/>
  <c r="N49" i="5"/>
  <c r="N8" i="5" s="1"/>
  <c r="L49" i="5"/>
  <c r="K49" i="5"/>
  <c r="J49" i="5"/>
  <c r="I49" i="5"/>
  <c r="H49" i="5"/>
  <c r="G49" i="5"/>
  <c r="F49" i="5"/>
  <c r="E49" i="5"/>
  <c r="C49" i="5"/>
  <c r="BM48" i="5"/>
  <c r="BL48" i="5"/>
  <c r="BK48" i="5"/>
  <c r="BJ48" i="5"/>
  <c r="BI48" i="5"/>
  <c r="BH48" i="5"/>
  <c r="BG48" i="5"/>
  <c r="BE48" i="5"/>
  <c r="BD48" i="5"/>
  <c r="BC48" i="5"/>
  <c r="BB48" i="5"/>
  <c r="BA48" i="5"/>
  <c r="AZ48" i="5"/>
  <c r="AV48" i="5"/>
  <c r="AU48" i="5"/>
  <c r="AU10" i="5" s="1"/>
  <c r="AT48" i="5"/>
  <c r="AQ48" i="5"/>
  <c r="AP48" i="5"/>
  <c r="AO48" i="5"/>
  <c r="AN48" i="5"/>
  <c r="AM48" i="5"/>
  <c r="AM8" i="5" s="1"/>
  <c r="AL48" i="5"/>
  <c r="AK48" i="5"/>
  <c r="AJ48" i="5"/>
  <c r="AI48" i="5"/>
  <c r="AH48" i="5"/>
  <c r="AG48" i="5"/>
  <c r="AF48" i="5"/>
  <c r="AD48" i="5"/>
  <c r="AC48" i="5"/>
  <c r="AB48" i="5"/>
  <c r="AA48" i="5"/>
  <c r="Z48" i="5"/>
  <c r="Z9" i="5" s="1"/>
  <c r="Y48" i="5"/>
  <c r="X48" i="5"/>
  <c r="W48" i="5"/>
  <c r="U48" i="5"/>
  <c r="T48" i="5"/>
  <c r="S48" i="5"/>
  <c r="R48" i="5"/>
  <c r="Q48" i="5"/>
  <c r="P48" i="5"/>
  <c r="O48" i="5"/>
  <c r="N48" i="5"/>
  <c r="L48" i="5"/>
  <c r="L9" i="5" s="1"/>
  <c r="K48" i="5"/>
  <c r="J48" i="5"/>
  <c r="I48" i="5"/>
  <c r="H48" i="5"/>
  <c r="G48" i="5"/>
  <c r="F48" i="5"/>
  <c r="F8" i="5" s="1"/>
  <c r="E48" i="5"/>
  <c r="C48" i="5"/>
  <c r="BF47" i="5"/>
  <c r="AW47" i="5"/>
  <c r="AX47" i="5" s="1"/>
  <c r="AR47" i="5"/>
  <c r="AS47" i="5" s="1"/>
  <c r="AE47" i="5"/>
  <c r="V47" i="5"/>
  <c r="M47" i="5"/>
  <c r="D47" i="5"/>
  <c r="BF46" i="5"/>
  <c r="AW46" i="5"/>
  <c r="AX46" i="5" s="1"/>
  <c r="AR46" i="5"/>
  <c r="AS46" i="5" s="1"/>
  <c r="AE46" i="5"/>
  <c r="V46" i="5"/>
  <c r="M46" i="5"/>
  <c r="D46" i="5"/>
  <c r="BF45" i="5"/>
  <c r="AW45" i="5"/>
  <c r="AX45" i="5" s="1"/>
  <c r="AR45" i="5"/>
  <c r="AS45" i="5" s="1"/>
  <c r="AE45" i="5"/>
  <c r="V45" i="5"/>
  <c r="M45" i="5"/>
  <c r="D45" i="5"/>
  <c r="BF44" i="5"/>
  <c r="AW44" i="5"/>
  <c r="AX44" i="5" s="1"/>
  <c r="AR44" i="5"/>
  <c r="AS44" i="5" s="1"/>
  <c r="AE44" i="5"/>
  <c r="V44" i="5"/>
  <c r="M44" i="5"/>
  <c r="D44" i="5"/>
  <c r="BF43" i="5"/>
  <c r="AW43" i="5"/>
  <c r="AR43" i="5"/>
  <c r="AS43" i="5" s="1"/>
  <c r="AE43" i="5"/>
  <c r="V43" i="5"/>
  <c r="M43" i="5"/>
  <c r="D43" i="5"/>
  <c r="BF42" i="5"/>
  <c r="AW42" i="5"/>
  <c r="AX42" i="5" s="1"/>
  <c r="AR42" i="5"/>
  <c r="AS42" i="5" s="1"/>
  <c r="AE42" i="5"/>
  <c r="V42" i="5"/>
  <c r="M42" i="5"/>
  <c r="D42" i="5"/>
  <c r="BF41" i="5"/>
  <c r="AW41" i="5"/>
  <c r="AR41" i="5"/>
  <c r="AS41" i="5" s="1"/>
  <c r="AE41" i="5"/>
  <c r="V41" i="5"/>
  <c r="M41" i="5"/>
  <c r="D41" i="5"/>
  <c r="BF40" i="5"/>
  <c r="AW40" i="5"/>
  <c r="AX40" i="5" s="1"/>
  <c r="AR40" i="5"/>
  <c r="AS40" i="5" s="1"/>
  <c r="AE40" i="5"/>
  <c r="V40" i="5"/>
  <c r="M40" i="5"/>
  <c r="D40" i="5"/>
  <c r="BF39" i="5"/>
  <c r="AW39" i="5"/>
  <c r="AX39" i="5" s="1"/>
  <c r="AR39" i="5"/>
  <c r="AS39" i="5" s="1"/>
  <c r="AE39" i="5"/>
  <c r="V39" i="5"/>
  <c r="M39" i="5"/>
  <c r="D39" i="5"/>
  <c r="BF38" i="5"/>
  <c r="AW38" i="5"/>
  <c r="AX38" i="5" s="1"/>
  <c r="AR38" i="5"/>
  <c r="AS38" i="5" s="1"/>
  <c r="AE38" i="5"/>
  <c r="V38" i="5"/>
  <c r="M38" i="5"/>
  <c r="D38" i="5"/>
  <c r="BF37" i="5"/>
  <c r="AW37" i="5"/>
  <c r="AR37" i="5"/>
  <c r="AS37" i="5" s="1"/>
  <c r="AE37" i="5"/>
  <c r="V37" i="5"/>
  <c r="M37" i="5"/>
  <c r="D37" i="5"/>
  <c r="BF36" i="5"/>
  <c r="AW36" i="5"/>
  <c r="AX36" i="5" s="1"/>
  <c r="AR36" i="5"/>
  <c r="AS36" i="5" s="1"/>
  <c r="AE36" i="5"/>
  <c r="V36" i="5"/>
  <c r="M36" i="5"/>
  <c r="D36" i="5"/>
  <c r="BF35" i="5"/>
  <c r="AW35" i="5"/>
  <c r="AX35" i="5" s="1"/>
  <c r="AR35" i="5"/>
  <c r="AS35" i="5" s="1"/>
  <c r="AE35" i="5"/>
  <c r="V35" i="5"/>
  <c r="M35" i="5"/>
  <c r="D35" i="5"/>
  <c r="BF34" i="5"/>
  <c r="AW34" i="5"/>
  <c r="AX34" i="5" s="1"/>
  <c r="AR34" i="5"/>
  <c r="AS34" i="5" s="1"/>
  <c r="AE34" i="5"/>
  <c r="V34" i="5"/>
  <c r="M34" i="5"/>
  <c r="D34" i="5"/>
  <c r="BF33" i="5"/>
  <c r="AW33" i="5"/>
  <c r="AX33" i="5" s="1"/>
  <c r="AR33" i="5"/>
  <c r="AS33" i="5" s="1"/>
  <c r="AE33" i="5"/>
  <c r="V33" i="5"/>
  <c r="M33" i="5"/>
  <c r="D33" i="5"/>
  <c r="BF32" i="5"/>
  <c r="AW32" i="5"/>
  <c r="AX32" i="5" s="1"/>
  <c r="AR32" i="5"/>
  <c r="AS32" i="5" s="1"/>
  <c r="AE32" i="5"/>
  <c r="V32" i="5"/>
  <c r="M32" i="5"/>
  <c r="D32" i="5"/>
  <c r="BF31" i="5"/>
  <c r="AW31" i="5"/>
  <c r="AX31" i="5" s="1"/>
  <c r="AR31" i="5"/>
  <c r="AS31" i="5" s="1"/>
  <c r="AE31" i="5"/>
  <c r="V31" i="5"/>
  <c r="M31" i="5"/>
  <c r="D31" i="5"/>
  <c r="BF30" i="5"/>
  <c r="AW30" i="5"/>
  <c r="AX30" i="5" s="1"/>
  <c r="AR30" i="5"/>
  <c r="AS30" i="5" s="1"/>
  <c r="AE30" i="5"/>
  <c r="V30" i="5"/>
  <c r="M30" i="5"/>
  <c r="D30" i="5"/>
  <c r="BF29" i="5"/>
  <c r="AW29" i="5"/>
  <c r="AX29" i="5" s="1"/>
  <c r="AY29" i="5" s="1"/>
  <c r="AR29" i="5"/>
  <c r="AS29" i="5" s="1"/>
  <c r="AE29" i="5"/>
  <c r="V29" i="5"/>
  <c r="M29" i="5"/>
  <c r="D29" i="5"/>
  <c r="BF28" i="5"/>
  <c r="AW28" i="5"/>
  <c r="AX28" i="5" s="1"/>
  <c r="AR28" i="5"/>
  <c r="AS28" i="5" s="1"/>
  <c r="AE28" i="5"/>
  <c r="V28" i="5"/>
  <c r="M28" i="5"/>
  <c r="D28" i="5"/>
  <c r="BF27" i="5"/>
  <c r="AW27" i="5"/>
  <c r="AR27" i="5"/>
  <c r="AS27" i="5" s="1"/>
  <c r="AE27" i="5"/>
  <c r="V27" i="5"/>
  <c r="M27" i="5"/>
  <c r="D27" i="5"/>
  <c r="BF26" i="5"/>
  <c r="AW26" i="5"/>
  <c r="AX26" i="5" s="1"/>
  <c r="AY26" i="5" s="1"/>
  <c r="AR26" i="5"/>
  <c r="AS26" i="5" s="1"/>
  <c r="AE26" i="5"/>
  <c r="V26" i="5"/>
  <c r="M26" i="5"/>
  <c r="D26" i="5"/>
  <c r="BF25" i="5"/>
  <c r="AW25" i="5"/>
  <c r="AR25" i="5"/>
  <c r="AS25" i="5" s="1"/>
  <c r="AE25" i="5"/>
  <c r="V25" i="5"/>
  <c r="M25" i="5"/>
  <c r="D25" i="5"/>
  <c r="BF24" i="5"/>
  <c r="AW24" i="5"/>
  <c r="AX24" i="5" s="1"/>
  <c r="AR24" i="5"/>
  <c r="AS24" i="5" s="1"/>
  <c r="AE24" i="5"/>
  <c r="V24" i="5"/>
  <c r="M24" i="5"/>
  <c r="D24" i="5"/>
  <c r="BF23" i="5"/>
  <c r="AW23" i="5"/>
  <c r="AR23" i="5"/>
  <c r="AS23" i="5" s="1"/>
  <c r="AE23" i="5"/>
  <c r="V23" i="5"/>
  <c r="M23" i="5"/>
  <c r="D23" i="5"/>
  <c r="BF22" i="5"/>
  <c r="AW22" i="5"/>
  <c r="AX22" i="5" s="1"/>
  <c r="AR22" i="5"/>
  <c r="AS22" i="5" s="1"/>
  <c r="AE22" i="5"/>
  <c r="V22" i="5"/>
  <c r="M22" i="5"/>
  <c r="D22" i="5"/>
  <c r="BF21" i="5"/>
  <c r="AW21" i="5"/>
  <c r="AX21" i="5" s="1"/>
  <c r="AY21" i="5" s="1"/>
  <c r="AR21" i="5"/>
  <c r="AS21" i="5" s="1"/>
  <c r="AE21" i="5"/>
  <c r="V21" i="5"/>
  <c r="M21" i="5"/>
  <c r="D21" i="5"/>
  <c r="BF20" i="5"/>
  <c r="AW20" i="5"/>
  <c r="AR20" i="5"/>
  <c r="AS20" i="5" s="1"/>
  <c r="AE20" i="5"/>
  <c r="V20" i="5"/>
  <c r="M20" i="5"/>
  <c r="D20" i="5"/>
  <c r="BF19" i="5"/>
  <c r="AW19" i="5"/>
  <c r="AX19" i="5" s="1"/>
  <c r="AR19" i="5"/>
  <c r="AS19" i="5" s="1"/>
  <c r="AE19" i="5"/>
  <c r="V19" i="5"/>
  <c r="M19" i="5"/>
  <c r="D19" i="5"/>
  <c r="BF18" i="5"/>
  <c r="AW18" i="5"/>
  <c r="AR18" i="5"/>
  <c r="AE18" i="5"/>
  <c r="V18" i="5"/>
  <c r="M18" i="5"/>
  <c r="D18" i="5"/>
  <c r="B18" i="5"/>
  <c r="B19" i="5" s="1"/>
  <c r="BF17" i="5"/>
  <c r="AW17" i="5"/>
  <c r="AR17" i="5"/>
  <c r="AS17" i="5" s="1"/>
  <c r="AE17" i="5"/>
  <c r="V17" i="5"/>
  <c r="M17" i="5"/>
  <c r="D17" i="5"/>
  <c r="A17" i="5"/>
  <c r="C9" i="5" l="1"/>
  <c r="BA8" i="5"/>
  <c r="AK10" i="5"/>
  <c r="AY177" i="5"/>
  <c r="AY303" i="5"/>
  <c r="P10" i="5"/>
  <c r="AC10" i="5"/>
  <c r="F9" i="5"/>
  <c r="AO11" i="5"/>
  <c r="Q9" i="5"/>
  <c r="BM8" i="5"/>
  <c r="BD8" i="5"/>
  <c r="AU9" i="5"/>
  <c r="BB8" i="5"/>
  <c r="O10" i="5"/>
  <c r="AY183" i="5"/>
  <c r="BF289" i="5"/>
  <c r="AY314" i="5"/>
  <c r="BM9" i="5"/>
  <c r="S10" i="5"/>
  <c r="AY204" i="5"/>
  <c r="I8" i="5"/>
  <c r="U9" i="5"/>
  <c r="BI10" i="5"/>
  <c r="BJ8" i="5"/>
  <c r="X10" i="5"/>
  <c r="BE8" i="5"/>
  <c r="BK8" i="5"/>
  <c r="D185" i="5"/>
  <c r="K8" i="5"/>
  <c r="T8" i="5"/>
  <c r="BH12" i="5"/>
  <c r="AG8" i="5"/>
  <c r="BG8" i="5"/>
  <c r="X8" i="5"/>
  <c r="K10" i="5"/>
  <c r="AY22" i="5"/>
  <c r="F10" i="5"/>
  <c r="O9" i="5"/>
  <c r="X9" i="5"/>
  <c r="BK12" i="5"/>
  <c r="I9" i="5"/>
  <c r="R10" i="5"/>
  <c r="D82" i="5"/>
  <c r="BD9" i="5"/>
  <c r="BM12" i="5"/>
  <c r="AY159" i="5"/>
  <c r="AY212" i="5"/>
  <c r="AY213" i="5"/>
  <c r="D254" i="5"/>
  <c r="AE323" i="5"/>
  <c r="P9" i="5"/>
  <c r="AP10" i="5"/>
  <c r="BC8" i="5"/>
  <c r="N9" i="5"/>
  <c r="BJ12" i="5"/>
  <c r="AE116" i="5"/>
  <c r="AY19" i="5"/>
  <c r="BI8" i="5"/>
  <c r="BI11" i="5"/>
  <c r="Y9" i="5"/>
  <c r="BL12" i="5"/>
  <c r="W9" i="5"/>
  <c r="AK9" i="5"/>
  <c r="T10" i="5"/>
  <c r="BM11" i="5"/>
  <c r="AX23" i="5"/>
  <c r="AY23" i="5" s="1"/>
  <c r="Q8" i="5"/>
  <c r="Q10" i="5"/>
  <c r="Z8" i="5"/>
  <c r="AI8" i="5"/>
  <c r="AQ10" i="5"/>
  <c r="AR116" i="5"/>
  <c r="M150" i="5"/>
  <c r="V254" i="5"/>
  <c r="BF427" i="5"/>
  <c r="AY178" i="5"/>
  <c r="AY179" i="5"/>
  <c r="AY235" i="5"/>
  <c r="D291" i="5"/>
  <c r="AY308" i="5"/>
  <c r="AY318" i="5"/>
  <c r="O8" i="5"/>
  <c r="AO8" i="5"/>
  <c r="A18" i="5"/>
  <c r="AY38" i="5"/>
  <c r="S9" i="5"/>
  <c r="AK8" i="5"/>
  <c r="AU8" i="5"/>
  <c r="BG12" i="5"/>
  <c r="N10" i="5"/>
  <c r="W10" i="5"/>
  <c r="BA10" i="5"/>
  <c r="AZ10" i="5"/>
  <c r="AY175" i="5"/>
  <c r="AY196" i="5"/>
  <c r="M289" i="5"/>
  <c r="D427" i="5"/>
  <c r="R9" i="5"/>
  <c r="AY169" i="5"/>
  <c r="AY170" i="5"/>
  <c r="AA10" i="5"/>
  <c r="BI9" i="5"/>
  <c r="L8" i="5"/>
  <c r="U8" i="5"/>
  <c r="L10" i="5"/>
  <c r="U10" i="5"/>
  <c r="AM9" i="5"/>
  <c r="AE289" i="5"/>
  <c r="AE358" i="5"/>
  <c r="I10" i="5"/>
  <c r="C12" i="5"/>
  <c r="S8" i="5"/>
  <c r="BC10" i="5"/>
  <c r="W8" i="5"/>
  <c r="AY162" i="5"/>
  <c r="BF256" i="5"/>
  <c r="AR291" i="5"/>
  <c r="AY171" i="5"/>
  <c r="AY163" i="5"/>
  <c r="AY40" i="5"/>
  <c r="AR81" i="5"/>
  <c r="P8" i="5"/>
  <c r="AQ8" i="5"/>
  <c r="AZ9" i="5"/>
  <c r="C10" i="5"/>
  <c r="AM10" i="5"/>
  <c r="BD10" i="5"/>
  <c r="BJ10" i="5"/>
  <c r="AY44" i="5"/>
  <c r="AY46" i="5"/>
  <c r="C11" i="5"/>
  <c r="C8" i="5"/>
  <c r="AA8" i="5"/>
  <c r="BH8" i="5"/>
  <c r="BL8" i="5"/>
  <c r="AC9" i="5"/>
  <c r="AP9" i="5"/>
  <c r="BA9" i="5"/>
  <c r="BG9" i="5"/>
  <c r="BK9" i="5"/>
  <c r="BG10" i="5"/>
  <c r="BK10" i="5"/>
  <c r="BG11" i="5"/>
  <c r="BK11" i="5"/>
  <c r="AY32" i="5"/>
  <c r="AY36" i="5"/>
  <c r="AE81" i="5"/>
  <c r="AY80" i="5"/>
  <c r="V116" i="5"/>
  <c r="BF118" i="5"/>
  <c r="BF153" i="5"/>
  <c r="AY122" i="5"/>
  <c r="AY130" i="5"/>
  <c r="AY138" i="5"/>
  <c r="AY146" i="5"/>
  <c r="AW185" i="5"/>
  <c r="AY156" i="5"/>
  <c r="AY164" i="5"/>
  <c r="AY172" i="5"/>
  <c r="AY180" i="5"/>
  <c r="AY194" i="5"/>
  <c r="AY202" i="5"/>
  <c r="AY210" i="5"/>
  <c r="AY216" i="5"/>
  <c r="AY217" i="5"/>
  <c r="M254" i="5"/>
  <c r="AW256" i="5"/>
  <c r="AY231" i="5"/>
  <c r="AY239" i="5"/>
  <c r="AY247" i="5"/>
  <c r="AY272" i="5"/>
  <c r="AD9" i="5"/>
  <c r="Y10" i="5"/>
  <c r="J10" i="5"/>
  <c r="AB8" i="5"/>
  <c r="V392" i="5"/>
  <c r="BF394" i="5"/>
  <c r="AY377" i="5"/>
  <c r="AY389" i="5"/>
  <c r="AL10" i="5"/>
  <c r="K9" i="5"/>
  <c r="T9" i="5"/>
  <c r="BB9" i="5"/>
  <c r="BH9" i="5"/>
  <c r="BL9" i="5"/>
  <c r="AI10" i="5"/>
  <c r="BB10" i="5"/>
  <c r="BH10" i="5"/>
  <c r="BL10" i="5"/>
  <c r="BH11" i="5"/>
  <c r="BL11" i="5"/>
  <c r="D83" i="5"/>
  <c r="AR83" i="5"/>
  <c r="D81" i="5"/>
  <c r="AR82" i="5"/>
  <c r="AE151" i="5"/>
  <c r="AE150" i="5"/>
  <c r="V185" i="5"/>
  <c r="AX186" i="5"/>
  <c r="AY158" i="5"/>
  <c r="AY165" i="5"/>
  <c r="AY166" i="5"/>
  <c r="AY173" i="5"/>
  <c r="AY174" i="5"/>
  <c r="AY181" i="5"/>
  <c r="AY182" i="5"/>
  <c r="V220" i="5"/>
  <c r="AY192" i="5"/>
  <c r="AY200" i="5"/>
  <c r="AY208" i="5"/>
  <c r="AW255" i="5"/>
  <c r="M291" i="5"/>
  <c r="E9" i="5"/>
  <c r="H9" i="5"/>
  <c r="AY24" i="5"/>
  <c r="G8" i="5"/>
  <c r="BE9" i="5"/>
  <c r="D150" i="5"/>
  <c r="AR150" i="5"/>
  <c r="AY124" i="5"/>
  <c r="AY128" i="5"/>
  <c r="AY132" i="5"/>
  <c r="AY140" i="5"/>
  <c r="AY144" i="5"/>
  <c r="AY148" i="5"/>
  <c r="AE185" i="5"/>
  <c r="BF185" i="5"/>
  <c r="AY160" i="5"/>
  <c r="AY168" i="5"/>
  <c r="AY176" i="5"/>
  <c r="AY184" i="5"/>
  <c r="AX185" i="5"/>
  <c r="D187" i="5"/>
  <c r="AE221" i="5"/>
  <c r="AY190" i="5"/>
  <c r="AY198" i="5"/>
  <c r="AY206" i="5"/>
  <c r="AY214" i="5"/>
  <c r="AE254" i="5"/>
  <c r="BF257" i="5"/>
  <c r="AY227" i="5"/>
  <c r="AX229" i="5"/>
  <c r="AY233" i="5"/>
  <c r="AX237" i="5"/>
  <c r="AY237" i="5" s="1"/>
  <c r="AY243" i="5"/>
  <c r="AX245" i="5"/>
  <c r="AY245" i="5" s="1"/>
  <c r="AY251" i="5"/>
  <c r="AX253" i="5"/>
  <c r="AY253" i="5" s="1"/>
  <c r="AX260" i="5"/>
  <c r="AY260" i="5" s="1"/>
  <c r="AX264" i="5"/>
  <c r="AY264" i="5" s="1"/>
  <c r="AX268" i="5"/>
  <c r="AY268" i="5" s="1"/>
  <c r="AX276" i="5"/>
  <c r="AY276" i="5" s="1"/>
  <c r="AX280" i="5"/>
  <c r="AY280" i="5" s="1"/>
  <c r="AX284" i="5"/>
  <c r="AY284" i="5" s="1"/>
  <c r="D290" i="5"/>
  <c r="AX297" i="5"/>
  <c r="AY297" i="5" s="1"/>
  <c r="AY307" i="5"/>
  <c r="AY310" i="5"/>
  <c r="AY320" i="5"/>
  <c r="D358" i="5"/>
  <c r="AR360" i="5"/>
  <c r="AY371" i="5"/>
  <c r="AH10" i="5"/>
  <c r="AP8" i="5"/>
  <c r="AY42" i="5"/>
  <c r="AJ8" i="5"/>
  <c r="D116" i="5"/>
  <c r="AA9" i="5"/>
  <c r="BJ9" i="5"/>
  <c r="BJ11" i="5"/>
  <c r="AG9" i="5"/>
  <c r="AO9" i="5"/>
  <c r="BF84" i="5"/>
  <c r="AS85" i="5"/>
  <c r="AR187" i="5"/>
  <c r="AY225" i="5"/>
  <c r="AY241" i="5"/>
  <c r="AY249" i="5"/>
  <c r="AR290" i="5"/>
  <c r="AY301" i="5"/>
  <c r="AV10" i="5"/>
  <c r="AF8" i="5"/>
  <c r="AN10" i="5"/>
  <c r="BF430" i="5"/>
  <c r="AW427" i="5"/>
  <c r="AY409" i="5"/>
  <c r="AY407" i="5"/>
  <c r="AY405" i="5"/>
  <c r="AY403" i="5"/>
  <c r="AY419" i="5"/>
  <c r="AY401" i="5"/>
  <c r="AY417" i="5"/>
  <c r="AY399" i="5"/>
  <c r="AY415" i="5"/>
  <c r="AY413" i="5"/>
  <c r="AY411" i="5"/>
  <c r="AR428" i="5"/>
  <c r="AS396" i="5"/>
  <c r="AS429" i="5" s="1"/>
  <c r="AR427" i="5"/>
  <c r="V427" i="5"/>
  <c r="V429" i="5"/>
  <c r="M429" i="5"/>
  <c r="M428" i="5"/>
  <c r="D428" i="5"/>
  <c r="BF393" i="5"/>
  <c r="AW393" i="5"/>
  <c r="AY381" i="5"/>
  <c r="AW392" i="5"/>
  <c r="AY369" i="5"/>
  <c r="AY387" i="5"/>
  <c r="AY367" i="5"/>
  <c r="AY385" i="5"/>
  <c r="AY373" i="5"/>
  <c r="AY375" i="5"/>
  <c r="AY383" i="5"/>
  <c r="AY391" i="5"/>
  <c r="AN8" i="5"/>
  <c r="AH8" i="5"/>
  <c r="AN9" i="5"/>
  <c r="AY363" i="5"/>
  <c r="AF10" i="5"/>
  <c r="AY379" i="5"/>
  <c r="AF9" i="5"/>
  <c r="AL8" i="5"/>
  <c r="AH9" i="5"/>
  <c r="AL9" i="5"/>
  <c r="AE392" i="5"/>
  <c r="M392" i="5"/>
  <c r="AV9" i="5"/>
  <c r="AY352" i="5"/>
  <c r="AY353" i="5"/>
  <c r="AW358" i="5"/>
  <c r="AY336" i="5"/>
  <c r="AY337" i="5"/>
  <c r="AV8" i="5"/>
  <c r="AY342" i="5"/>
  <c r="AY343" i="5"/>
  <c r="AT12" i="5"/>
  <c r="AY346" i="5"/>
  <c r="AY347" i="5"/>
  <c r="AY348" i="5"/>
  <c r="AY350" i="5"/>
  <c r="AY330" i="5"/>
  <c r="AY334" i="5"/>
  <c r="AR358" i="5"/>
  <c r="AY340" i="5"/>
  <c r="AY356" i="5"/>
  <c r="AD8" i="5"/>
  <c r="AB10" i="5"/>
  <c r="Y8" i="5"/>
  <c r="AD10" i="5"/>
  <c r="AB9" i="5"/>
  <c r="V358" i="5"/>
  <c r="J9" i="5"/>
  <c r="E8" i="5"/>
  <c r="E10" i="5"/>
  <c r="D360" i="5"/>
  <c r="H8" i="5"/>
  <c r="H10" i="5"/>
  <c r="J8" i="5"/>
  <c r="A19" i="5"/>
  <c r="B20" i="5"/>
  <c r="AJ10" i="5"/>
  <c r="AT11" i="5"/>
  <c r="M48" i="5"/>
  <c r="M49" i="5"/>
  <c r="M50" i="5"/>
  <c r="BF51" i="5"/>
  <c r="BF48" i="5"/>
  <c r="BF49" i="5"/>
  <c r="AS18" i="5"/>
  <c r="AS48" i="5" s="1"/>
  <c r="AX27" i="5"/>
  <c r="AY27" i="5" s="1"/>
  <c r="AY31" i="5"/>
  <c r="AX41" i="5"/>
  <c r="AY41" i="5" s="1"/>
  <c r="M185" i="5"/>
  <c r="M186" i="5"/>
  <c r="M187" i="5"/>
  <c r="AJ9" i="5"/>
  <c r="BE11" i="5"/>
  <c r="V48" i="5"/>
  <c r="V49" i="5"/>
  <c r="V50" i="5"/>
  <c r="M81" i="5"/>
  <c r="M83" i="5"/>
  <c r="AT10" i="5"/>
  <c r="AE49" i="5"/>
  <c r="AE50" i="5"/>
  <c r="AX18" i="5"/>
  <c r="AX20" i="5"/>
  <c r="AY20" i="5" s="1"/>
  <c r="AX25" i="5"/>
  <c r="AY25" i="5" s="1"/>
  <c r="AY28" i="5"/>
  <c r="AX37" i="5"/>
  <c r="AY37" i="5" s="1"/>
  <c r="AE48" i="5"/>
  <c r="V81" i="5"/>
  <c r="V82" i="5"/>
  <c r="M82" i="5"/>
  <c r="V83" i="5"/>
  <c r="AW118" i="5"/>
  <c r="AW117" i="5"/>
  <c r="AW116" i="5"/>
  <c r="AX85" i="5"/>
  <c r="AY85" i="5" s="1"/>
  <c r="AX87" i="5"/>
  <c r="AY87" i="5" s="1"/>
  <c r="AX89" i="5"/>
  <c r="AY89" i="5" s="1"/>
  <c r="AX91" i="5"/>
  <c r="AY91" i="5" s="1"/>
  <c r="AX93" i="5"/>
  <c r="AY93" i="5" s="1"/>
  <c r="AX95" i="5"/>
  <c r="AY95" i="5" s="1"/>
  <c r="AX97" i="5"/>
  <c r="AY97" i="5" s="1"/>
  <c r="AX99" i="5"/>
  <c r="AY99" i="5" s="1"/>
  <c r="AX101" i="5"/>
  <c r="AY101" i="5" s="1"/>
  <c r="AX103" i="5"/>
  <c r="AY103" i="5" s="1"/>
  <c r="AX105" i="5"/>
  <c r="AY105" i="5" s="1"/>
  <c r="AX107" i="5"/>
  <c r="AY107" i="5" s="1"/>
  <c r="AX109" i="5"/>
  <c r="AY109" i="5" s="1"/>
  <c r="AX111" i="5"/>
  <c r="AY111" i="5" s="1"/>
  <c r="AX113" i="5"/>
  <c r="AY113" i="5" s="1"/>
  <c r="AX115" i="5"/>
  <c r="AY115" i="5" s="1"/>
  <c r="AT9" i="5"/>
  <c r="G10" i="5"/>
  <c r="AO12" i="5"/>
  <c r="AR48" i="5"/>
  <c r="AR49" i="5"/>
  <c r="AR50" i="5"/>
  <c r="AY33" i="5"/>
  <c r="AX43" i="5"/>
  <c r="AY43" i="5" s="1"/>
  <c r="AW49" i="5"/>
  <c r="AT8" i="5"/>
  <c r="G9" i="5"/>
  <c r="AY34" i="5"/>
  <c r="AY39" i="5"/>
  <c r="AY45" i="5"/>
  <c r="D48" i="5"/>
  <c r="D49" i="5"/>
  <c r="D50" i="5"/>
  <c r="AG10" i="5"/>
  <c r="AO10" i="5"/>
  <c r="BE10" i="5"/>
  <c r="BE12" i="5"/>
  <c r="AW48" i="5"/>
  <c r="AW50" i="5"/>
  <c r="BF50" i="5"/>
  <c r="AX135" i="5"/>
  <c r="AY135" i="5" s="1"/>
  <c r="AX17" i="5"/>
  <c r="AY30" i="5"/>
  <c r="AY35" i="5"/>
  <c r="AY47" i="5"/>
  <c r="BF81" i="5"/>
  <c r="BF82" i="5"/>
  <c r="BF83" i="5"/>
  <c r="AX53" i="5"/>
  <c r="AY53" i="5" s="1"/>
  <c r="AX55" i="5"/>
  <c r="AY55" i="5" s="1"/>
  <c r="AX57" i="5"/>
  <c r="AY57" i="5" s="1"/>
  <c r="AX59" i="5"/>
  <c r="AY59" i="5" s="1"/>
  <c r="AX61" i="5"/>
  <c r="AY61" i="5" s="1"/>
  <c r="AX63" i="5"/>
  <c r="AY63" i="5" s="1"/>
  <c r="AX65" i="5"/>
  <c r="AY65" i="5" s="1"/>
  <c r="AX67" i="5"/>
  <c r="AY67" i="5" s="1"/>
  <c r="AX69" i="5"/>
  <c r="AY69" i="5" s="1"/>
  <c r="AX71" i="5"/>
  <c r="AY71" i="5" s="1"/>
  <c r="AX73" i="5"/>
  <c r="AY73" i="5" s="1"/>
  <c r="AX75" i="5"/>
  <c r="AY75" i="5" s="1"/>
  <c r="AX77" i="5"/>
  <c r="AY77" i="5" s="1"/>
  <c r="AX79" i="5"/>
  <c r="AY79" i="5" s="1"/>
  <c r="AS117" i="5"/>
  <c r="AS118" i="5"/>
  <c r="AX121" i="5"/>
  <c r="AY121" i="5" s="1"/>
  <c r="AY134" i="5"/>
  <c r="AX137" i="5"/>
  <c r="AY137" i="5" s="1"/>
  <c r="AE83" i="5"/>
  <c r="AX133" i="5"/>
  <c r="AY133" i="5" s="1"/>
  <c r="AX149" i="5"/>
  <c r="AY149" i="5" s="1"/>
  <c r="AR219" i="5"/>
  <c r="AR220" i="5"/>
  <c r="AR221" i="5"/>
  <c r="AS189" i="5"/>
  <c r="AE82" i="5"/>
  <c r="D117" i="5"/>
  <c r="D118" i="5"/>
  <c r="AX131" i="5"/>
  <c r="AY131" i="5" s="1"/>
  <c r="AX147" i="5"/>
  <c r="AY147" i="5" s="1"/>
  <c r="AS52" i="5"/>
  <c r="AW83" i="5"/>
  <c r="M117" i="5"/>
  <c r="M118" i="5"/>
  <c r="BF119" i="5"/>
  <c r="BF116" i="5"/>
  <c r="BF117" i="5"/>
  <c r="AY126" i="5"/>
  <c r="AX129" i="5"/>
  <c r="AY129" i="5" s="1"/>
  <c r="AY142" i="5"/>
  <c r="AX145" i="5"/>
  <c r="AY145" i="5" s="1"/>
  <c r="AY154" i="5"/>
  <c r="AS185" i="5"/>
  <c r="AS186" i="5"/>
  <c r="AS187" i="5"/>
  <c r="AW82" i="5"/>
  <c r="V117" i="5"/>
  <c r="V118" i="5"/>
  <c r="V150" i="5"/>
  <c r="V151" i="5"/>
  <c r="V152" i="5"/>
  <c r="AX127" i="5"/>
  <c r="AY127" i="5" s="1"/>
  <c r="AX143" i="5"/>
  <c r="AY143" i="5" s="1"/>
  <c r="AX52" i="5"/>
  <c r="AX54" i="5"/>
  <c r="AY54" i="5" s="1"/>
  <c r="AX56" i="5"/>
  <c r="AY56" i="5" s="1"/>
  <c r="AX58" i="5"/>
  <c r="AY58" i="5" s="1"/>
  <c r="AX60" i="5"/>
  <c r="AY60" i="5" s="1"/>
  <c r="AX62" i="5"/>
  <c r="AY62" i="5" s="1"/>
  <c r="AX64" i="5"/>
  <c r="AY64" i="5" s="1"/>
  <c r="AX66" i="5"/>
  <c r="AY66" i="5" s="1"/>
  <c r="AX68" i="5"/>
  <c r="AY68" i="5" s="1"/>
  <c r="AX70" i="5"/>
  <c r="AY70" i="5" s="1"/>
  <c r="AX72" i="5"/>
  <c r="AY72" i="5" s="1"/>
  <c r="AX74" i="5"/>
  <c r="AY74" i="5" s="1"/>
  <c r="AX76" i="5"/>
  <c r="AY76" i="5" s="1"/>
  <c r="AX78" i="5"/>
  <c r="AY78" i="5" s="1"/>
  <c r="AW81" i="5"/>
  <c r="AE117" i="5"/>
  <c r="AE118" i="5"/>
  <c r="AX86" i="5"/>
  <c r="AY86" i="5" s="1"/>
  <c r="AX88" i="5"/>
  <c r="AY88" i="5" s="1"/>
  <c r="AX90" i="5"/>
  <c r="AY90" i="5" s="1"/>
  <c r="AX92" i="5"/>
  <c r="AY92" i="5" s="1"/>
  <c r="AX94" i="5"/>
  <c r="AY94" i="5" s="1"/>
  <c r="AX96" i="5"/>
  <c r="AY96" i="5" s="1"/>
  <c r="AX98" i="5"/>
  <c r="AY98" i="5" s="1"/>
  <c r="AX100" i="5"/>
  <c r="AY100" i="5" s="1"/>
  <c r="AX102" i="5"/>
  <c r="AY102" i="5" s="1"/>
  <c r="AX104" i="5"/>
  <c r="AY104" i="5" s="1"/>
  <c r="AX106" i="5"/>
  <c r="AY106" i="5" s="1"/>
  <c r="AX108" i="5"/>
  <c r="AY108" i="5" s="1"/>
  <c r="AX110" i="5"/>
  <c r="AY110" i="5" s="1"/>
  <c r="AX112" i="5"/>
  <c r="AY112" i="5" s="1"/>
  <c r="AX114" i="5"/>
  <c r="AY114" i="5" s="1"/>
  <c r="AX125" i="5"/>
  <c r="AY125" i="5" s="1"/>
  <c r="AX141" i="5"/>
  <c r="AY141" i="5" s="1"/>
  <c r="AY155" i="5"/>
  <c r="AX261" i="5"/>
  <c r="AY261" i="5" s="1"/>
  <c r="AR117" i="5"/>
  <c r="AR118" i="5"/>
  <c r="M116" i="5"/>
  <c r="AS116" i="5"/>
  <c r="AX123" i="5"/>
  <c r="AY123" i="5" s="1"/>
  <c r="AY136" i="5"/>
  <c r="AX139" i="5"/>
  <c r="AY139" i="5" s="1"/>
  <c r="AW152" i="5"/>
  <c r="BF186" i="5"/>
  <c r="BF187" i="5"/>
  <c r="BF188" i="5"/>
  <c r="AY157" i="5"/>
  <c r="AX277" i="5"/>
  <c r="AY277" i="5" s="1"/>
  <c r="AW151" i="5"/>
  <c r="BF152" i="5"/>
  <c r="D186" i="5"/>
  <c r="AR186" i="5"/>
  <c r="AX263" i="5"/>
  <c r="AY263" i="5" s="1"/>
  <c r="AY266" i="5"/>
  <c r="AX279" i="5"/>
  <c r="AY279" i="5" s="1"/>
  <c r="AY282" i="5"/>
  <c r="AW150" i="5"/>
  <c r="BF151" i="5"/>
  <c r="AR185" i="5"/>
  <c r="V187" i="5"/>
  <c r="AW219" i="5"/>
  <c r="AW220" i="5"/>
  <c r="AW221" i="5"/>
  <c r="V289" i="5"/>
  <c r="V290" i="5"/>
  <c r="V291" i="5"/>
  <c r="AX265" i="5"/>
  <c r="AY265" i="5" s="1"/>
  <c r="AX281" i="5"/>
  <c r="AY281" i="5" s="1"/>
  <c r="AX305" i="5"/>
  <c r="AY305" i="5" s="1"/>
  <c r="BF358" i="5"/>
  <c r="AS120" i="5"/>
  <c r="BF150" i="5"/>
  <c r="D152" i="5"/>
  <c r="AR152" i="5"/>
  <c r="V186" i="5"/>
  <c r="AE187" i="5"/>
  <c r="AX189" i="5"/>
  <c r="AX191" i="5"/>
  <c r="AY191" i="5" s="1"/>
  <c r="AX193" i="5"/>
  <c r="AY193" i="5" s="1"/>
  <c r="AX195" i="5"/>
  <c r="AY195" i="5" s="1"/>
  <c r="AX197" i="5"/>
  <c r="AY197" i="5" s="1"/>
  <c r="AX199" i="5"/>
  <c r="AY199" i="5" s="1"/>
  <c r="AX201" i="5"/>
  <c r="AY201" i="5" s="1"/>
  <c r="AX203" i="5"/>
  <c r="AY203" i="5" s="1"/>
  <c r="AX205" i="5"/>
  <c r="AY205" i="5" s="1"/>
  <c r="AX207" i="5"/>
  <c r="AY207" i="5" s="1"/>
  <c r="AX209" i="5"/>
  <c r="AY209" i="5" s="1"/>
  <c r="AX211" i="5"/>
  <c r="AY211" i="5" s="1"/>
  <c r="AX267" i="5"/>
  <c r="AY267" i="5" s="1"/>
  <c r="AY270" i="5"/>
  <c r="AX283" i="5"/>
  <c r="AY283" i="5" s="1"/>
  <c r="AY286" i="5"/>
  <c r="AS323" i="5"/>
  <c r="AS324" i="5"/>
  <c r="AS325" i="5"/>
  <c r="D151" i="5"/>
  <c r="AR151" i="5"/>
  <c r="M152" i="5"/>
  <c r="AE186" i="5"/>
  <c r="D219" i="5"/>
  <c r="D220" i="5"/>
  <c r="D221" i="5"/>
  <c r="AX269" i="5"/>
  <c r="AY269" i="5" s="1"/>
  <c r="AX285" i="5"/>
  <c r="AY285" i="5" s="1"/>
  <c r="AY288" i="5"/>
  <c r="M151" i="5"/>
  <c r="AW187" i="5"/>
  <c r="M220" i="5"/>
  <c r="M221" i="5"/>
  <c r="BF222" i="5"/>
  <c r="BF219" i="5"/>
  <c r="BF220" i="5"/>
  <c r="BF221" i="5"/>
  <c r="M219" i="5"/>
  <c r="AW289" i="5"/>
  <c r="AX271" i="5"/>
  <c r="AY271" i="5" s="1"/>
  <c r="AY274" i="5"/>
  <c r="AX287" i="5"/>
  <c r="AY287" i="5" s="1"/>
  <c r="AY295" i="5"/>
  <c r="AX312" i="5"/>
  <c r="AY312" i="5" s="1"/>
  <c r="AE152" i="5"/>
  <c r="AW186" i="5"/>
  <c r="AX187" i="5"/>
  <c r="V221" i="5"/>
  <c r="V219" i="5"/>
  <c r="AX273" i="5"/>
  <c r="AY273" i="5" s="1"/>
  <c r="AX311" i="5"/>
  <c r="AY311" i="5" s="1"/>
  <c r="AE219" i="5"/>
  <c r="AE220" i="5"/>
  <c r="AS254" i="5"/>
  <c r="AS255" i="5"/>
  <c r="AS256" i="5"/>
  <c r="AY224" i="5"/>
  <c r="AY226" i="5"/>
  <c r="AY228" i="5"/>
  <c r="AY230" i="5"/>
  <c r="AY232" i="5"/>
  <c r="AY234" i="5"/>
  <c r="AY236" i="5"/>
  <c r="AY238" i="5"/>
  <c r="AY240" i="5"/>
  <c r="AY242" i="5"/>
  <c r="AY244" i="5"/>
  <c r="AY246" i="5"/>
  <c r="AY248" i="5"/>
  <c r="AY250" i="5"/>
  <c r="AY252" i="5"/>
  <c r="AX259" i="5"/>
  <c r="AY259" i="5" s="1"/>
  <c r="AY262" i="5"/>
  <c r="AX275" i="5"/>
  <c r="AY275" i="5" s="1"/>
  <c r="AY278" i="5"/>
  <c r="AY299" i="5"/>
  <c r="AY223" i="5"/>
  <c r="AW254" i="5"/>
  <c r="BF255" i="5"/>
  <c r="D289" i="5"/>
  <c r="AR289" i="5"/>
  <c r="M290" i="5"/>
  <c r="BF292" i="5"/>
  <c r="AW323" i="5"/>
  <c r="AW324" i="5"/>
  <c r="AX313" i="5"/>
  <c r="AY313" i="5" s="1"/>
  <c r="AY328" i="5"/>
  <c r="AY329" i="5"/>
  <c r="AY344" i="5"/>
  <c r="AY345" i="5"/>
  <c r="D392" i="5"/>
  <c r="BF254" i="5"/>
  <c r="D256" i="5"/>
  <c r="AR256" i="5"/>
  <c r="AE291" i="5"/>
  <c r="AX315" i="5"/>
  <c r="AY315" i="5" s="1"/>
  <c r="AW325" i="5"/>
  <c r="BF359" i="5"/>
  <c r="BF360" i="5"/>
  <c r="BF361" i="5"/>
  <c r="AX218" i="5"/>
  <c r="AY218" i="5" s="1"/>
  <c r="D255" i="5"/>
  <c r="AR255" i="5"/>
  <c r="M256" i="5"/>
  <c r="AS258" i="5"/>
  <c r="AY258" i="5" s="1"/>
  <c r="AE290" i="5"/>
  <c r="D323" i="5"/>
  <c r="D324" i="5"/>
  <c r="D325" i="5"/>
  <c r="AY293" i="5"/>
  <c r="AY306" i="5"/>
  <c r="AY316" i="5"/>
  <c r="AX317" i="5"/>
  <c r="AY317" i="5" s="1"/>
  <c r="AY332" i="5"/>
  <c r="AY333" i="5"/>
  <c r="AY349" i="5"/>
  <c r="AE427" i="5"/>
  <c r="AE428" i="5"/>
  <c r="AE429" i="5"/>
  <c r="AR254" i="5"/>
  <c r="M255" i="5"/>
  <c r="V256" i="5"/>
  <c r="AW291" i="5"/>
  <c r="M323" i="5"/>
  <c r="M324" i="5"/>
  <c r="M325" i="5"/>
  <c r="BF326" i="5"/>
  <c r="BF323" i="5"/>
  <c r="BF324" i="5"/>
  <c r="BF325" i="5"/>
  <c r="M358" i="5"/>
  <c r="M359" i="5"/>
  <c r="M360" i="5"/>
  <c r="AY335" i="5"/>
  <c r="AY351" i="5"/>
  <c r="V255" i="5"/>
  <c r="AE256" i="5"/>
  <c r="AW290" i="5"/>
  <c r="BF291" i="5"/>
  <c r="V323" i="5"/>
  <c r="V324" i="5"/>
  <c r="V325" i="5"/>
  <c r="AR392" i="5"/>
  <c r="AR393" i="5"/>
  <c r="AR394" i="5"/>
  <c r="AS362" i="5"/>
  <c r="AY421" i="5"/>
  <c r="AY423" i="5"/>
  <c r="AY425" i="5"/>
  <c r="AE255" i="5"/>
  <c r="BF290" i="5"/>
  <c r="AE324" i="5"/>
  <c r="AE325" i="5"/>
  <c r="AX294" i="5"/>
  <c r="AX296" i="5"/>
  <c r="AY296" i="5" s="1"/>
  <c r="AX298" i="5"/>
  <c r="AY298" i="5" s="1"/>
  <c r="AX300" i="5"/>
  <c r="AY300" i="5" s="1"/>
  <c r="AX302" i="5"/>
  <c r="AX304" i="5"/>
  <c r="AY304" i="5" s="1"/>
  <c r="AY338" i="5"/>
  <c r="AY339" i="5"/>
  <c r="AY354" i="5"/>
  <c r="AY355" i="5"/>
  <c r="AY397" i="5"/>
  <c r="AR323" i="5"/>
  <c r="AR324" i="5"/>
  <c r="AR325" i="5"/>
  <c r="AX309" i="5"/>
  <c r="AY309" i="5" s="1"/>
  <c r="AY341" i="5"/>
  <c r="D359" i="5"/>
  <c r="AR359" i="5"/>
  <c r="AS360" i="5"/>
  <c r="BF392" i="5"/>
  <c r="D394" i="5"/>
  <c r="M427" i="5"/>
  <c r="AS427" i="5"/>
  <c r="V428" i="5"/>
  <c r="AS359" i="5"/>
  <c r="V360" i="5"/>
  <c r="D393" i="5"/>
  <c r="M394" i="5"/>
  <c r="AS358" i="5"/>
  <c r="V359" i="5"/>
  <c r="AE360" i="5"/>
  <c r="AX362" i="5"/>
  <c r="AX364" i="5"/>
  <c r="AY364" i="5" s="1"/>
  <c r="AX366" i="5"/>
  <c r="AY366" i="5" s="1"/>
  <c r="AX368" i="5"/>
  <c r="AY368" i="5" s="1"/>
  <c r="AX370" i="5"/>
  <c r="AY370" i="5" s="1"/>
  <c r="AX372" i="5"/>
  <c r="AY372" i="5" s="1"/>
  <c r="AX374" i="5"/>
  <c r="AY374" i="5" s="1"/>
  <c r="AX376" i="5"/>
  <c r="AY376" i="5" s="1"/>
  <c r="AX378" i="5"/>
  <c r="AY378" i="5" s="1"/>
  <c r="AX380" i="5"/>
  <c r="AY380" i="5" s="1"/>
  <c r="AX382" i="5"/>
  <c r="AY382" i="5" s="1"/>
  <c r="AX384" i="5"/>
  <c r="AY384" i="5" s="1"/>
  <c r="AX386" i="5"/>
  <c r="AY386" i="5" s="1"/>
  <c r="AX388" i="5"/>
  <c r="AY388" i="5" s="1"/>
  <c r="AX390" i="5"/>
  <c r="AY390" i="5" s="1"/>
  <c r="M393" i="5"/>
  <c r="V394" i="5"/>
  <c r="BF395" i="5"/>
  <c r="AW429" i="5"/>
  <c r="AE359" i="5"/>
  <c r="V393" i="5"/>
  <c r="AE394" i="5"/>
  <c r="AX396" i="5"/>
  <c r="AY396" i="5" s="1"/>
  <c r="AX398" i="5"/>
  <c r="AY398" i="5" s="1"/>
  <c r="AX400" i="5"/>
  <c r="AY400" i="5" s="1"/>
  <c r="AX402" i="5"/>
  <c r="AY402" i="5" s="1"/>
  <c r="AX404" i="5"/>
  <c r="AY404" i="5" s="1"/>
  <c r="AX406" i="5"/>
  <c r="AY406" i="5" s="1"/>
  <c r="AX408" i="5"/>
  <c r="AY408" i="5" s="1"/>
  <c r="AX410" i="5"/>
  <c r="AY410" i="5" s="1"/>
  <c r="AX412" i="5"/>
  <c r="AY412" i="5" s="1"/>
  <c r="AX414" i="5"/>
  <c r="AY414" i="5" s="1"/>
  <c r="AX416" i="5"/>
  <c r="AY416" i="5" s="1"/>
  <c r="AX418" i="5"/>
  <c r="AY418" i="5" s="1"/>
  <c r="AX420" i="5"/>
  <c r="AY420" i="5" s="1"/>
  <c r="AX422" i="5"/>
  <c r="AY422" i="5" s="1"/>
  <c r="AX424" i="5"/>
  <c r="AY424" i="5" s="1"/>
  <c r="AX426" i="5"/>
  <c r="AY426" i="5" s="1"/>
  <c r="AW428" i="5"/>
  <c r="BF429" i="5"/>
  <c r="AX319" i="5"/>
  <c r="AY319" i="5" s="1"/>
  <c r="AX321" i="5"/>
  <c r="AY321" i="5" s="1"/>
  <c r="AW360" i="5"/>
  <c r="AE393" i="5"/>
  <c r="BF428" i="5"/>
  <c r="AX327" i="5"/>
  <c r="AY327" i="5" s="1"/>
  <c r="AX357" i="5"/>
  <c r="AY357" i="5" s="1"/>
  <c r="AW359" i="5"/>
  <c r="AW394" i="5"/>
  <c r="D429" i="5"/>
  <c r="AR429" i="5"/>
  <c r="AX290" i="5" l="1"/>
  <c r="AY18" i="5"/>
  <c r="BF11" i="5"/>
  <c r="AX254" i="5"/>
  <c r="V9" i="5"/>
  <c r="AX325" i="5"/>
  <c r="D8" i="5"/>
  <c r="M10" i="5"/>
  <c r="AX289" i="5"/>
  <c r="AX256" i="5"/>
  <c r="AX255" i="5"/>
  <c r="D9" i="5"/>
  <c r="AS50" i="5"/>
  <c r="M8" i="5"/>
  <c r="AY229" i="5"/>
  <c r="AY254" i="5" s="1"/>
  <c r="AX323" i="5"/>
  <c r="AX291" i="5"/>
  <c r="AY52" i="5"/>
  <c r="AW10" i="5"/>
  <c r="AS49" i="5"/>
  <c r="AS8" i="5" s="1"/>
  <c r="AR9" i="5"/>
  <c r="V8" i="5"/>
  <c r="AS428" i="5"/>
  <c r="AR10" i="5"/>
  <c r="AE8" i="5"/>
  <c r="AY360" i="5"/>
  <c r="AY358" i="5"/>
  <c r="AY359" i="5"/>
  <c r="AY82" i="5"/>
  <c r="AY83" i="5"/>
  <c r="AY81" i="5"/>
  <c r="AS392" i="5"/>
  <c r="AS393" i="5"/>
  <c r="AS394" i="5"/>
  <c r="AY117" i="5"/>
  <c r="AY118" i="5"/>
  <c r="AY116" i="5"/>
  <c r="AY362" i="5"/>
  <c r="AX324" i="5"/>
  <c r="AY187" i="5"/>
  <c r="AY185" i="5"/>
  <c r="AY186" i="5"/>
  <c r="AS220" i="5"/>
  <c r="AS221" i="5"/>
  <c r="AS219" i="5"/>
  <c r="AX117" i="5"/>
  <c r="AX116" i="5"/>
  <c r="AX118" i="5"/>
  <c r="BF9" i="5"/>
  <c r="AY290" i="5"/>
  <c r="AY291" i="5"/>
  <c r="AY289" i="5"/>
  <c r="AS289" i="5"/>
  <c r="AS290" i="5"/>
  <c r="AS291" i="5"/>
  <c r="AY294" i="5"/>
  <c r="AX81" i="5"/>
  <c r="AX82" i="5"/>
  <c r="AX83" i="5"/>
  <c r="AX152" i="5"/>
  <c r="BF10" i="5"/>
  <c r="BF8" i="5"/>
  <c r="D10" i="5"/>
  <c r="AX219" i="5"/>
  <c r="AX220" i="5"/>
  <c r="AX221" i="5"/>
  <c r="AX151" i="5"/>
  <c r="BF12" i="5"/>
  <c r="AX394" i="5"/>
  <c r="AX392" i="5"/>
  <c r="AX393" i="5"/>
  <c r="AX150" i="5"/>
  <c r="AE9" i="5"/>
  <c r="V10" i="5"/>
  <c r="AR8" i="5"/>
  <c r="AX359" i="5"/>
  <c r="AX360" i="5"/>
  <c r="AX358" i="5"/>
  <c r="AX427" i="5"/>
  <c r="AX428" i="5"/>
  <c r="AX429" i="5"/>
  <c r="AS81" i="5"/>
  <c r="AS83" i="5"/>
  <c r="AS82" i="5"/>
  <c r="AW8" i="5"/>
  <c r="M9" i="5"/>
  <c r="AS150" i="5"/>
  <c r="AY120" i="5"/>
  <c r="AS151" i="5"/>
  <c r="AS10" i="5" s="1"/>
  <c r="AS152" i="5"/>
  <c r="AY302" i="5"/>
  <c r="AE10" i="5"/>
  <c r="AW9" i="5"/>
  <c r="AX48" i="5"/>
  <c r="AX49" i="5"/>
  <c r="AX50" i="5"/>
  <c r="AY17" i="5"/>
  <c r="AY427" i="5"/>
  <c r="AY428" i="5"/>
  <c r="AY429" i="5"/>
  <c r="AY189" i="5"/>
  <c r="B21" i="5"/>
  <c r="A20" i="5"/>
  <c r="AY256" i="5" l="1"/>
  <c r="AY255" i="5"/>
  <c r="AS9" i="5"/>
  <c r="AX10" i="5"/>
  <c r="AY323" i="5"/>
  <c r="AX8" i="5"/>
  <c r="AX9" i="5"/>
  <c r="AY392" i="5"/>
  <c r="AY393" i="5"/>
  <c r="AY394" i="5"/>
  <c r="AY48" i="5"/>
  <c r="AY49" i="5"/>
  <c r="AY50" i="5"/>
  <c r="AY219" i="5"/>
  <c r="AY220" i="5"/>
  <c r="AY221" i="5"/>
  <c r="AY325" i="5"/>
  <c r="AY150" i="5"/>
  <c r="AY151" i="5"/>
  <c r="AY152" i="5"/>
  <c r="AY8" i="5" s="1"/>
  <c r="AY324" i="5"/>
  <c r="A21" i="5"/>
  <c r="B22" i="5"/>
  <c r="AY10" i="5" l="1"/>
  <c r="AY9" i="5"/>
  <c r="B23" i="5"/>
  <c r="A22" i="5"/>
  <c r="A23" i="5" l="1"/>
  <c r="B24" i="5"/>
  <c r="A24" i="5" l="1"/>
  <c r="B25" i="5"/>
  <c r="B26" i="5" l="1"/>
  <c r="A25" i="5"/>
  <c r="A26" i="5" l="1"/>
  <c r="B27" i="5"/>
  <c r="B28" i="5" l="1"/>
  <c r="A27" i="5"/>
  <c r="B29" i="5" l="1"/>
  <c r="A28" i="5"/>
  <c r="A29" i="5" l="1"/>
  <c r="B30" i="5"/>
  <c r="A30" i="5" l="1"/>
  <c r="B31" i="5"/>
  <c r="B32" i="5" l="1"/>
  <c r="A31" i="5"/>
  <c r="A32" i="5" l="1"/>
  <c r="B33" i="5"/>
  <c r="B34" i="5" l="1"/>
  <c r="A33" i="5"/>
  <c r="A34" i="5" l="1"/>
  <c r="B35" i="5"/>
  <c r="B36" i="5" l="1"/>
  <c r="A35" i="5"/>
  <c r="A36" i="5" l="1"/>
  <c r="B37" i="5"/>
  <c r="B38" i="5" l="1"/>
  <c r="A37" i="5"/>
  <c r="A38" i="5" l="1"/>
  <c r="B39" i="5"/>
  <c r="B40" i="5" l="1"/>
  <c r="A39" i="5"/>
  <c r="A40" i="5" l="1"/>
  <c r="B41" i="5"/>
  <c r="B42" i="5" l="1"/>
  <c r="A41" i="5"/>
  <c r="A42" i="5" l="1"/>
  <c r="B43" i="5"/>
  <c r="B44" i="5" l="1"/>
  <c r="A43" i="5"/>
  <c r="A44" i="5" l="1"/>
  <c r="B45" i="5"/>
  <c r="B46" i="5" l="1"/>
  <c r="A45" i="5"/>
  <c r="A46" i="5" l="1"/>
  <c r="B47" i="5"/>
  <c r="B52" i="5" l="1"/>
  <c r="A47" i="5"/>
  <c r="A52" i="5" l="1"/>
  <c r="B53" i="5"/>
  <c r="B54" i="5" l="1"/>
  <c r="A53" i="5"/>
  <c r="A54" i="5" l="1"/>
  <c r="B55" i="5"/>
  <c r="B56" i="5" l="1"/>
  <c r="A55" i="5"/>
  <c r="A56" i="5" l="1"/>
  <c r="B57" i="5"/>
  <c r="B58" i="5" l="1"/>
  <c r="A57" i="5"/>
  <c r="A58" i="5" l="1"/>
  <c r="B59" i="5"/>
  <c r="B60" i="5" l="1"/>
  <c r="A59" i="5"/>
  <c r="A60" i="5" l="1"/>
  <c r="B61" i="5"/>
  <c r="B62" i="5" l="1"/>
  <c r="A61" i="5"/>
  <c r="A62" i="5" l="1"/>
  <c r="B63" i="5"/>
  <c r="B64" i="5" l="1"/>
  <c r="A63" i="5"/>
  <c r="A64" i="5" l="1"/>
  <c r="B65" i="5"/>
  <c r="B66" i="5" l="1"/>
  <c r="A65" i="5"/>
  <c r="A66" i="5" l="1"/>
  <c r="B67" i="5"/>
  <c r="B68" i="5" l="1"/>
  <c r="A67" i="5"/>
  <c r="A68" i="5" l="1"/>
  <c r="B69" i="5"/>
  <c r="B70" i="5" l="1"/>
  <c r="A69" i="5"/>
  <c r="A70" i="5" l="1"/>
  <c r="B71" i="5"/>
  <c r="B72" i="5" l="1"/>
  <c r="A71" i="5"/>
  <c r="A72" i="5" l="1"/>
  <c r="B73" i="5"/>
  <c r="B74" i="5" l="1"/>
  <c r="A73" i="5"/>
  <c r="A74" i="5" l="1"/>
  <c r="B75" i="5"/>
  <c r="B76" i="5" l="1"/>
  <c r="A75" i="5"/>
  <c r="A76" i="5" l="1"/>
  <c r="B77" i="5"/>
  <c r="B78" i="5" l="1"/>
  <c r="A77" i="5"/>
  <c r="A78" i="5" l="1"/>
  <c r="B79" i="5"/>
  <c r="B85" i="5" l="1"/>
  <c r="A79" i="5"/>
  <c r="B86" i="5" l="1"/>
  <c r="A85" i="5"/>
  <c r="A86" i="5" l="1"/>
  <c r="B87" i="5"/>
  <c r="B88" i="5" l="1"/>
  <c r="A87" i="5"/>
  <c r="A88" i="5" l="1"/>
  <c r="B89" i="5"/>
  <c r="B90" i="5" l="1"/>
  <c r="A89" i="5"/>
  <c r="A90" i="5" l="1"/>
  <c r="B91" i="5"/>
  <c r="B92" i="5" l="1"/>
  <c r="A91" i="5"/>
  <c r="A92" i="5" l="1"/>
  <c r="B93" i="5"/>
  <c r="B94" i="5" l="1"/>
  <c r="A93" i="5"/>
  <c r="A94" i="5" l="1"/>
  <c r="B95" i="5"/>
  <c r="B96" i="5" l="1"/>
  <c r="A95" i="5"/>
  <c r="A96" i="5" l="1"/>
  <c r="B97" i="5"/>
  <c r="B98" i="5" l="1"/>
  <c r="A97" i="5"/>
  <c r="A98" i="5" l="1"/>
  <c r="B99" i="5"/>
  <c r="B100" i="5" l="1"/>
  <c r="A99" i="5"/>
  <c r="A100" i="5" l="1"/>
  <c r="B101" i="5"/>
  <c r="B102" i="5" l="1"/>
  <c r="A101" i="5"/>
  <c r="A102" i="5" l="1"/>
  <c r="B103" i="5"/>
  <c r="B104" i="5" l="1"/>
  <c r="A103" i="5"/>
  <c r="A104" i="5" l="1"/>
  <c r="B105" i="5"/>
  <c r="B106" i="5" l="1"/>
  <c r="A105" i="5"/>
  <c r="A106" i="5" l="1"/>
  <c r="B107" i="5"/>
  <c r="B108" i="5" l="1"/>
  <c r="A107" i="5"/>
  <c r="A108" i="5" l="1"/>
  <c r="B109" i="5"/>
  <c r="B110" i="5" l="1"/>
  <c r="A109" i="5"/>
  <c r="A110" i="5" l="1"/>
  <c r="B111" i="5"/>
  <c r="B112" i="5" l="1"/>
  <c r="A111" i="5"/>
  <c r="A112" i="5" l="1"/>
  <c r="B113" i="5"/>
  <c r="B114" i="5" l="1"/>
  <c r="A113" i="5"/>
  <c r="A114" i="5" l="1"/>
  <c r="B115" i="5"/>
  <c r="B120" i="5" l="1"/>
  <c r="A115" i="5"/>
  <c r="A120" i="5" l="1"/>
  <c r="B121" i="5"/>
  <c r="B122" i="5" l="1"/>
  <c r="A121" i="5"/>
  <c r="A122" i="5" l="1"/>
  <c r="B123" i="5"/>
  <c r="B124" i="5" l="1"/>
  <c r="A123" i="5"/>
  <c r="A124" i="5" l="1"/>
  <c r="B125" i="5"/>
  <c r="B126" i="5" l="1"/>
  <c r="A125" i="5"/>
  <c r="A126" i="5" l="1"/>
  <c r="B127" i="5"/>
  <c r="B128" i="5" l="1"/>
  <c r="A127" i="5"/>
  <c r="A128" i="5" l="1"/>
  <c r="B129" i="5"/>
  <c r="B130" i="5" l="1"/>
  <c r="A129" i="5"/>
  <c r="A130" i="5" l="1"/>
  <c r="B131" i="5"/>
  <c r="B132" i="5" l="1"/>
  <c r="A131" i="5"/>
  <c r="A132" i="5" l="1"/>
  <c r="B133" i="5"/>
  <c r="B134" i="5" l="1"/>
  <c r="A133" i="5"/>
  <c r="A134" i="5" l="1"/>
  <c r="B135" i="5"/>
  <c r="B136" i="5" l="1"/>
  <c r="A135" i="5"/>
  <c r="A136" i="5" l="1"/>
  <c r="B137" i="5"/>
  <c r="B138" i="5" l="1"/>
  <c r="A137" i="5"/>
  <c r="A138" i="5" l="1"/>
  <c r="B139" i="5"/>
  <c r="B140" i="5" l="1"/>
  <c r="A139" i="5"/>
  <c r="A140" i="5" l="1"/>
  <c r="B141" i="5"/>
  <c r="B142" i="5" l="1"/>
  <c r="A141" i="5"/>
  <c r="A142" i="5" l="1"/>
  <c r="B143" i="5"/>
  <c r="B144" i="5" l="1"/>
  <c r="A143" i="5"/>
  <c r="A144" i="5" l="1"/>
  <c r="B145" i="5"/>
  <c r="B146" i="5" l="1"/>
  <c r="A145" i="5"/>
  <c r="A146" i="5" l="1"/>
  <c r="B147" i="5"/>
  <c r="B148" i="5" l="1"/>
  <c r="A147" i="5"/>
  <c r="A148" i="5" l="1"/>
  <c r="B149" i="5"/>
  <c r="B154" i="5" l="1"/>
  <c r="A149" i="5"/>
  <c r="A154" i="5" l="1"/>
  <c r="B155" i="5"/>
  <c r="B156" i="5" l="1"/>
  <c r="A155" i="5"/>
  <c r="A156" i="5" l="1"/>
  <c r="B157" i="5"/>
  <c r="B158" i="5" l="1"/>
  <c r="A157" i="5"/>
  <c r="A158" i="5" l="1"/>
  <c r="B159" i="5"/>
  <c r="B160" i="5" l="1"/>
  <c r="A159" i="5"/>
  <c r="A160" i="5" l="1"/>
  <c r="B161" i="5"/>
  <c r="B162" i="5" l="1"/>
  <c r="A161" i="5"/>
  <c r="A162" i="5" l="1"/>
  <c r="B163" i="5"/>
  <c r="B164" i="5" l="1"/>
  <c r="A163" i="5"/>
  <c r="A164" i="5" l="1"/>
  <c r="B165" i="5"/>
  <c r="B166" i="5" l="1"/>
  <c r="A165" i="5"/>
  <c r="A166" i="5" l="1"/>
  <c r="B167" i="5"/>
  <c r="B168" i="5" l="1"/>
  <c r="A167" i="5"/>
  <c r="A168" i="5" l="1"/>
  <c r="B169" i="5"/>
  <c r="B170" i="5" l="1"/>
  <c r="A169" i="5"/>
  <c r="A170" i="5" l="1"/>
  <c r="B171" i="5"/>
  <c r="B172" i="5" l="1"/>
  <c r="A171" i="5"/>
  <c r="A172" i="5" l="1"/>
  <c r="B173" i="5"/>
  <c r="B174" i="5" l="1"/>
  <c r="A173" i="5"/>
  <c r="A174" i="5" l="1"/>
  <c r="B175" i="5"/>
  <c r="B176" i="5" l="1"/>
  <c r="A175" i="5"/>
  <c r="A176" i="5" l="1"/>
  <c r="B177" i="5"/>
  <c r="B178" i="5" l="1"/>
  <c r="A177" i="5"/>
  <c r="A178" i="5" l="1"/>
  <c r="B179" i="5"/>
  <c r="B180" i="5" l="1"/>
  <c r="A179" i="5"/>
  <c r="A180" i="5" l="1"/>
  <c r="B181" i="5"/>
  <c r="B182" i="5" l="1"/>
  <c r="A181" i="5"/>
  <c r="A182" i="5" l="1"/>
  <c r="B183" i="5"/>
  <c r="B184" i="5" l="1"/>
  <c r="A183" i="5"/>
  <c r="A184" i="5" l="1"/>
  <c r="B189" i="5"/>
  <c r="B190" i="5" l="1"/>
  <c r="A189" i="5"/>
  <c r="A190" i="5" l="1"/>
  <c r="B191" i="5"/>
  <c r="B192" i="5" l="1"/>
  <c r="A191" i="5"/>
  <c r="A192" i="5" l="1"/>
  <c r="B193" i="5"/>
  <c r="B194" i="5" l="1"/>
  <c r="A193" i="5"/>
  <c r="A194" i="5" l="1"/>
  <c r="B195" i="5"/>
  <c r="B196" i="5" l="1"/>
  <c r="A195" i="5"/>
  <c r="A196" i="5" l="1"/>
  <c r="B197" i="5"/>
  <c r="B198" i="5" l="1"/>
  <c r="A197" i="5"/>
  <c r="A198" i="5" l="1"/>
  <c r="B199" i="5"/>
  <c r="B200" i="5" l="1"/>
  <c r="A199" i="5"/>
  <c r="A200" i="5" l="1"/>
  <c r="B201" i="5"/>
  <c r="B202" i="5" l="1"/>
  <c r="A201" i="5"/>
  <c r="A202" i="5" l="1"/>
  <c r="B203" i="5"/>
  <c r="B204" i="5" l="1"/>
  <c r="A203" i="5"/>
  <c r="A204" i="5" l="1"/>
  <c r="B205" i="5"/>
  <c r="B206" i="5" l="1"/>
  <c r="A205" i="5"/>
  <c r="A206" i="5" l="1"/>
  <c r="B207" i="5"/>
  <c r="B208" i="5" l="1"/>
  <c r="A207" i="5"/>
  <c r="A208" i="5" l="1"/>
  <c r="B209" i="5"/>
  <c r="B210" i="5" l="1"/>
  <c r="A209" i="5"/>
  <c r="A210" i="5" l="1"/>
  <c r="B211" i="5"/>
  <c r="B212" i="5" l="1"/>
  <c r="A211" i="5"/>
  <c r="A212" i="5" l="1"/>
  <c r="B213" i="5"/>
  <c r="B214" i="5" l="1"/>
  <c r="A213" i="5"/>
  <c r="B215" i="5" l="1"/>
  <c r="A214" i="5"/>
  <c r="A215" i="5" l="1"/>
  <c r="B216" i="5"/>
  <c r="B217" i="5" l="1"/>
  <c r="A216" i="5"/>
  <c r="A217" i="5" l="1"/>
  <c r="B218" i="5"/>
  <c r="A218" i="5" l="1"/>
  <c r="B223" i="5"/>
  <c r="A223" i="5" l="1"/>
  <c r="B224" i="5"/>
  <c r="A224" i="5" l="1"/>
  <c r="B225" i="5"/>
  <c r="A225" i="5" l="1"/>
  <c r="B226" i="5"/>
  <c r="A226" i="5" l="1"/>
  <c r="B227" i="5"/>
  <c r="A227" i="5" l="1"/>
  <c r="B228" i="5"/>
  <c r="A228" i="5" l="1"/>
  <c r="B229" i="5"/>
  <c r="A229" i="5" l="1"/>
  <c r="B230" i="5"/>
  <c r="A230" i="5" l="1"/>
  <c r="B231" i="5"/>
  <c r="A231" i="5" l="1"/>
  <c r="B232" i="5"/>
  <c r="A232" i="5" l="1"/>
  <c r="B233" i="5"/>
  <c r="A233" i="5" l="1"/>
  <c r="B234" i="5"/>
  <c r="A234" i="5" l="1"/>
  <c r="B235" i="5"/>
  <c r="A235" i="5" l="1"/>
  <c r="B236" i="5"/>
  <c r="A236" i="5" l="1"/>
  <c r="B237" i="5"/>
  <c r="A237" i="5" l="1"/>
  <c r="B238" i="5"/>
  <c r="A238" i="5" l="1"/>
  <c r="B239" i="5"/>
  <c r="A239" i="5" l="1"/>
  <c r="B240" i="5"/>
  <c r="A240" i="5" l="1"/>
  <c r="B241" i="5"/>
  <c r="A241" i="5" l="1"/>
  <c r="B242" i="5"/>
  <c r="A242" i="5" l="1"/>
  <c r="B243" i="5"/>
  <c r="A243" i="5" l="1"/>
  <c r="B244" i="5"/>
  <c r="A244" i="5" l="1"/>
  <c r="B245" i="5"/>
  <c r="A245" i="5" l="1"/>
  <c r="B246" i="5"/>
  <c r="A246" i="5" l="1"/>
  <c r="B247" i="5"/>
  <c r="A247" i="5" l="1"/>
  <c r="B248" i="5"/>
  <c r="A248" i="5" l="1"/>
  <c r="B249" i="5"/>
  <c r="A249" i="5" l="1"/>
  <c r="B250" i="5"/>
  <c r="A250" i="5" l="1"/>
  <c r="B251" i="5"/>
  <c r="A251" i="5" l="1"/>
  <c r="B252" i="5"/>
  <c r="A252" i="5" l="1"/>
  <c r="B253" i="5"/>
  <c r="A253" i="5" l="1"/>
  <c r="B258" i="5"/>
  <c r="A258" i="5" l="1"/>
  <c r="B259" i="5"/>
  <c r="B260" i="5" l="1"/>
  <c r="A259" i="5"/>
  <c r="A260" i="5" l="1"/>
  <c r="B261" i="5"/>
  <c r="B262" i="5" l="1"/>
  <c r="A261" i="5"/>
  <c r="A262" i="5" l="1"/>
  <c r="B263" i="5"/>
  <c r="B264" i="5" l="1"/>
  <c r="A263" i="5"/>
  <c r="A264" i="5" l="1"/>
  <c r="B265" i="5"/>
  <c r="B266" i="5" l="1"/>
  <c r="A265" i="5"/>
  <c r="A266" i="5" l="1"/>
  <c r="B267" i="5"/>
  <c r="B268" i="5" l="1"/>
  <c r="A267" i="5"/>
  <c r="A268" i="5" l="1"/>
  <c r="B269" i="5"/>
  <c r="B270" i="5" l="1"/>
  <c r="A269" i="5"/>
  <c r="A270" i="5" l="1"/>
  <c r="B271" i="5"/>
  <c r="B272" i="5" l="1"/>
  <c r="A271" i="5"/>
  <c r="A272" i="5" l="1"/>
  <c r="B273" i="5"/>
  <c r="B274" i="5" l="1"/>
  <c r="A273" i="5"/>
  <c r="A274" i="5" l="1"/>
  <c r="B275" i="5"/>
  <c r="B276" i="5" l="1"/>
  <c r="A275" i="5"/>
  <c r="A276" i="5" l="1"/>
  <c r="B277" i="5"/>
  <c r="B278" i="5" l="1"/>
  <c r="A277" i="5"/>
  <c r="A278" i="5" l="1"/>
  <c r="B279" i="5"/>
  <c r="B280" i="5" l="1"/>
  <c r="A279" i="5"/>
  <c r="A280" i="5" l="1"/>
  <c r="B281" i="5"/>
  <c r="B282" i="5" l="1"/>
  <c r="A281" i="5"/>
  <c r="A282" i="5" l="1"/>
  <c r="B283" i="5"/>
  <c r="B284" i="5" l="1"/>
  <c r="A283" i="5"/>
  <c r="A284" i="5" l="1"/>
  <c r="B285" i="5"/>
  <c r="B286" i="5" l="1"/>
  <c r="A285" i="5"/>
  <c r="A286" i="5" l="1"/>
  <c r="B287" i="5"/>
  <c r="B288" i="5" l="1"/>
  <c r="A287" i="5"/>
  <c r="A288" i="5" l="1"/>
  <c r="B293" i="5"/>
  <c r="B294" i="5" l="1"/>
  <c r="A293" i="5"/>
  <c r="A294" i="5" l="1"/>
  <c r="B295" i="5"/>
  <c r="B296" i="5" l="1"/>
  <c r="A295" i="5"/>
  <c r="A296" i="5" l="1"/>
  <c r="B297" i="5"/>
  <c r="B298" i="5" l="1"/>
  <c r="A297" i="5"/>
  <c r="A298" i="5" l="1"/>
  <c r="B299" i="5"/>
  <c r="B300" i="5" l="1"/>
  <c r="A299" i="5"/>
  <c r="A300" i="5" l="1"/>
  <c r="B301" i="5"/>
  <c r="B302" i="5" l="1"/>
  <c r="A301" i="5"/>
  <c r="A302" i="5" l="1"/>
  <c r="B303" i="5"/>
  <c r="B304" i="5" l="1"/>
  <c r="A303" i="5"/>
  <c r="B305" i="5" l="1"/>
  <c r="A304" i="5"/>
  <c r="B306" i="5" l="1"/>
  <c r="A305" i="5"/>
  <c r="B307" i="5" l="1"/>
  <c r="A306" i="5"/>
  <c r="B308" i="5" l="1"/>
  <c r="A307" i="5"/>
  <c r="B309" i="5" l="1"/>
  <c r="A308" i="5"/>
  <c r="B310" i="5" l="1"/>
  <c r="A309" i="5"/>
  <c r="B311" i="5" l="1"/>
  <c r="A310" i="5"/>
  <c r="B312" i="5" l="1"/>
  <c r="A311" i="5"/>
  <c r="B313" i="5" l="1"/>
  <c r="A312" i="5"/>
  <c r="B314" i="5" l="1"/>
  <c r="A313" i="5"/>
  <c r="B315" i="5" l="1"/>
  <c r="A314" i="5"/>
  <c r="B316" i="5" l="1"/>
  <c r="A315" i="5"/>
  <c r="B317" i="5" l="1"/>
  <c r="A316" i="5"/>
  <c r="B318" i="5" l="1"/>
  <c r="A317" i="5"/>
  <c r="B319" i="5" l="1"/>
  <c r="A318" i="5"/>
  <c r="B320" i="5" l="1"/>
  <c r="A319" i="5"/>
  <c r="B321" i="5" l="1"/>
  <c r="A320" i="5"/>
  <c r="A321" i="5" l="1"/>
  <c r="B322" i="5"/>
  <c r="B327" i="5" l="1"/>
  <c r="A322" i="5"/>
  <c r="A327" i="5" l="1"/>
  <c r="B328" i="5"/>
  <c r="B329" i="5" l="1"/>
  <c r="A328" i="5"/>
  <c r="A329" i="5" l="1"/>
  <c r="B330" i="5"/>
  <c r="B331" i="5" l="1"/>
  <c r="A330" i="5"/>
  <c r="A331" i="5" l="1"/>
  <c r="B332" i="5"/>
  <c r="B333" i="5" l="1"/>
  <c r="A332" i="5"/>
  <c r="A333" i="5" l="1"/>
  <c r="B334" i="5"/>
  <c r="B335" i="5" l="1"/>
  <c r="A334" i="5"/>
  <c r="A335" i="5" l="1"/>
  <c r="B336" i="5"/>
  <c r="B337" i="5" l="1"/>
  <c r="A336" i="5"/>
  <c r="A337" i="5" l="1"/>
  <c r="B338" i="5"/>
  <c r="B339" i="5" l="1"/>
  <c r="A338" i="5"/>
  <c r="A339" i="5" l="1"/>
  <c r="B340" i="5"/>
  <c r="B341" i="5" l="1"/>
  <c r="A340" i="5"/>
  <c r="A341" i="5" l="1"/>
  <c r="B342" i="5"/>
  <c r="B343" i="5" l="1"/>
  <c r="A342" i="5"/>
  <c r="A343" i="5" l="1"/>
  <c r="B344" i="5"/>
  <c r="B345" i="5" l="1"/>
  <c r="A344" i="5"/>
  <c r="A345" i="5" l="1"/>
  <c r="B346" i="5"/>
  <c r="B347" i="5" l="1"/>
  <c r="A346" i="5"/>
  <c r="A347" i="5" l="1"/>
  <c r="B348" i="5"/>
  <c r="B349" i="5" l="1"/>
  <c r="A348" i="5"/>
  <c r="A349" i="5" l="1"/>
  <c r="B350" i="5"/>
  <c r="B351" i="5" l="1"/>
  <c r="A350" i="5"/>
  <c r="A351" i="5" l="1"/>
  <c r="B352" i="5"/>
  <c r="B353" i="5" l="1"/>
  <c r="A352" i="5"/>
  <c r="A353" i="5" l="1"/>
  <c r="B354" i="5"/>
  <c r="B355" i="5" l="1"/>
  <c r="A354" i="5"/>
  <c r="A355" i="5" l="1"/>
  <c r="B356" i="5"/>
  <c r="B357" i="5" l="1"/>
  <c r="A356" i="5"/>
  <c r="A357" i="5" l="1"/>
  <c r="B362" i="5"/>
  <c r="B363" i="5" l="1"/>
  <c r="A362" i="5"/>
  <c r="A363" i="5" l="1"/>
  <c r="B364" i="5"/>
  <c r="B365" i="5" l="1"/>
  <c r="A364" i="5"/>
  <c r="A365" i="5" l="1"/>
  <c r="B366" i="5"/>
  <c r="B367" i="5" l="1"/>
  <c r="A366" i="5"/>
  <c r="A367" i="5" l="1"/>
  <c r="B368" i="5"/>
  <c r="B369" i="5" l="1"/>
  <c r="A368" i="5"/>
  <c r="A369" i="5" l="1"/>
  <c r="B370" i="5"/>
  <c r="B371" i="5" l="1"/>
  <c r="A370" i="5"/>
  <c r="A371" i="5" l="1"/>
  <c r="B372" i="5"/>
  <c r="B373" i="5" l="1"/>
  <c r="A372" i="5"/>
  <c r="A373" i="5" l="1"/>
  <c r="B374" i="5"/>
  <c r="B375" i="5" l="1"/>
  <c r="A374" i="5"/>
  <c r="A375" i="5" l="1"/>
  <c r="B376" i="5"/>
  <c r="B377" i="5" l="1"/>
  <c r="A376" i="5"/>
  <c r="A377" i="5" l="1"/>
  <c r="B378" i="5"/>
  <c r="B379" i="5" l="1"/>
  <c r="A378" i="5"/>
  <c r="A379" i="5" l="1"/>
  <c r="B380" i="5"/>
  <c r="B381" i="5" l="1"/>
  <c r="A380" i="5"/>
  <c r="A381" i="5" l="1"/>
  <c r="B382" i="5"/>
  <c r="B383" i="5" l="1"/>
  <c r="A382" i="5"/>
  <c r="A383" i="5" l="1"/>
  <c r="B384" i="5"/>
  <c r="B385" i="5" l="1"/>
  <c r="A384" i="5"/>
  <c r="A385" i="5" l="1"/>
  <c r="B386" i="5"/>
  <c r="B387" i="5" l="1"/>
  <c r="A386" i="5"/>
  <c r="A387" i="5" l="1"/>
  <c r="B388" i="5"/>
  <c r="B389" i="5" l="1"/>
  <c r="A388" i="5"/>
  <c r="A389" i="5" l="1"/>
  <c r="B390" i="5"/>
  <c r="B391" i="5" l="1"/>
  <c r="A390" i="5"/>
  <c r="A391" i="5" l="1"/>
  <c r="B396" i="5"/>
  <c r="A396" i="5" l="1"/>
  <c r="B397" i="5"/>
  <c r="A397" i="5" l="1"/>
  <c r="B398" i="5"/>
  <c r="A398" i="5" l="1"/>
  <c r="B399" i="5"/>
  <c r="A399" i="5" l="1"/>
  <c r="B400" i="5"/>
  <c r="A400" i="5" l="1"/>
  <c r="B401" i="5"/>
  <c r="A401" i="5" l="1"/>
  <c r="B402" i="5"/>
  <c r="A402" i="5" l="1"/>
  <c r="B403" i="5"/>
  <c r="A403" i="5" l="1"/>
  <c r="B404" i="5"/>
  <c r="A404" i="5" l="1"/>
  <c r="B405" i="5"/>
  <c r="A405" i="5" l="1"/>
  <c r="B406" i="5"/>
  <c r="A406" i="5" l="1"/>
  <c r="B407" i="5"/>
  <c r="A407" i="5" l="1"/>
  <c r="B408" i="5"/>
  <c r="A408" i="5" l="1"/>
  <c r="B409" i="5"/>
  <c r="A409" i="5" l="1"/>
  <c r="B410" i="5"/>
  <c r="A410" i="5" l="1"/>
  <c r="B411" i="5"/>
  <c r="A411" i="5" l="1"/>
  <c r="B412" i="5"/>
  <c r="A412" i="5" l="1"/>
  <c r="B413" i="5"/>
  <c r="A413" i="5" l="1"/>
  <c r="B414" i="5"/>
  <c r="A414" i="5" l="1"/>
  <c r="B415" i="5"/>
  <c r="A415" i="5" l="1"/>
  <c r="B416" i="5"/>
  <c r="A416" i="5" l="1"/>
  <c r="B417" i="5"/>
  <c r="A417" i="5" l="1"/>
  <c r="B418" i="5"/>
  <c r="A418" i="5" l="1"/>
  <c r="B419" i="5"/>
  <c r="A419" i="5" l="1"/>
  <c r="B420" i="5"/>
  <c r="A420" i="5" l="1"/>
  <c r="B421" i="5"/>
  <c r="A421" i="5" l="1"/>
  <c r="B422" i="5"/>
  <c r="A422" i="5" l="1"/>
  <c r="B423" i="5"/>
  <c r="A423" i="5" l="1"/>
  <c r="B424" i="5"/>
  <c r="A424" i="5" l="1"/>
  <c r="B425" i="5"/>
  <c r="A425" i="5" l="1"/>
  <c r="B426" i="5"/>
  <c r="A426" i="5" s="1"/>
</calcChain>
</file>

<file path=xl/sharedStrings.xml><?xml version="1.0" encoding="utf-8"?>
<sst xmlns="http://schemas.openxmlformats.org/spreadsheetml/2006/main" count="1982" uniqueCount="108">
  <si>
    <t>월</t>
    <phoneticPr fontId="1" type="noConversion"/>
  </si>
  <si>
    <t>소화조 투입량
( ㎥/일)</t>
    <phoneticPr fontId="1" type="noConversion"/>
  </si>
  <si>
    <t>하수 유입량
( ㎥/일)</t>
    <phoneticPr fontId="1" type="noConversion"/>
  </si>
  <si>
    <t>소화가스 발생·사용량
(N㎥/일)</t>
    <phoneticPr fontId="1" type="noConversion"/>
  </si>
  <si>
    <t>보일러 사용량
(N㎥/일)</t>
    <phoneticPr fontId="1" type="noConversion"/>
  </si>
  <si>
    <t>가스터빈발전 사용량
(N㎥/일)</t>
    <phoneticPr fontId="1" type="noConversion"/>
  </si>
  <si>
    <t>가스엔진발전 사용량
(N㎥/일)</t>
    <phoneticPr fontId="1" type="noConversion"/>
  </si>
  <si>
    <t>잉여가스 소각 사용량
(N㎥/일)</t>
    <phoneticPr fontId="1" type="noConversion"/>
  </si>
  <si>
    <t>연소식 탈취 사용량
(N㎥/일)</t>
    <phoneticPr fontId="1" type="noConversion"/>
  </si>
  <si>
    <t>수영 도시가스 판매량
(N㎥/일)</t>
    <phoneticPr fontId="1" type="noConversion"/>
  </si>
  <si>
    <t>강변 연료전지 공급량
(N㎥/일)</t>
    <phoneticPr fontId="1" type="noConversion"/>
  </si>
  <si>
    <t>전체 최소값</t>
  </si>
  <si>
    <t>전체 최대값</t>
  </si>
  <si>
    <t>1 월 평균</t>
  </si>
  <si>
    <t>2 월 평균</t>
  </si>
  <si>
    <t>3 월 평균</t>
  </si>
  <si>
    <t>4 월 평균</t>
  </si>
  <si>
    <t>5 월 평균</t>
  </si>
  <si>
    <t>6 월 평균</t>
  </si>
  <si>
    <t>7 월 평균</t>
  </si>
  <si>
    <t>8 월 평균</t>
  </si>
  <si>
    <t>9 월 평균</t>
  </si>
  <si>
    <t>11 월 평균</t>
  </si>
  <si>
    <t>12 월 평균</t>
  </si>
  <si>
    <t>1 월 최소</t>
  </si>
  <si>
    <t>2 월 최소</t>
  </si>
  <si>
    <t>3 월 최소</t>
  </si>
  <si>
    <t>4 월 최소</t>
  </si>
  <si>
    <t>5 월 최소</t>
  </si>
  <si>
    <t>6 월 최소</t>
  </si>
  <si>
    <t>7 월 최소</t>
  </si>
  <si>
    <t>8 월 최소</t>
  </si>
  <si>
    <t>9 월 최소</t>
  </si>
  <si>
    <t>11 월 최소</t>
  </si>
  <si>
    <t>12 월 최소</t>
  </si>
  <si>
    <t>1 월 최대</t>
  </si>
  <si>
    <t>2 월 최대</t>
  </si>
  <si>
    <t>3 월 최대</t>
  </si>
  <si>
    <t>4 월 최대</t>
  </si>
  <si>
    <t>5 월 최대</t>
  </si>
  <si>
    <t>6 월 최대</t>
  </si>
  <si>
    <t>7 월 최대</t>
  </si>
  <si>
    <t>8 월 최대</t>
  </si>
  <si>
    <t>9 월 최대</t>
  </si>
  <si>
    <t>11 월 최대</t>
  </si>
  <si>
    <t>12 월 최대</t>
  </si>
  <si>
    <t>12 월 합계</t>
    <phoneticPr fontId="1" type="noConversion"/>
  </si>
  <si>
    <t>11 월 합계</t>
    <phoneticPr fontId="1" type="noConversion"/>
  </si>
  <si>
    <t>10 월 최대</t>
    <phoneticPr fontId="1" type="noConversion"/>
  </si>
  <si>
    <t>10 월 최소</t>
    <phoneticPr fontId="1" type="noConversion"/>
  </si>
  <si>
    <t>10 월 평균</t>
    <phoneticPr fontId="1" type="noConversion"/>
  </si>
  <si>
    <t>10 월 합계</t>
    <phoneticPr fontId="1" type="noConversion"/>
  </si>
  <si>
    <t>9 월 합계</t>
  </si>
  <si>
    <t>8 월 합계</t>
  </si>
  <si>
    <t>7 월 합계</t>
  </si>
  <si>
    <t>6 월 합계</t>
  </si>
  <si>
    <t>5 월 합계</t>
  </si>
  <si>
    <t>4 월 합계</t>
  </si>
  <si>
    <t>3 월 합계</t>
  </si>
  <si>
    <t>2 월 합계</t>
  </si>
  <si>
    <t>1 월 합계</t>
  </si>
  <si>
    <t>구 분</t>
    <phoneticPr fontId="1" type="noConversion"/>
  </si>
  <si>
    <t>전체 평균</t>
    <phoneticPr fontId="1" type="noConversion"/>
  </si>
  <si>
    <t>총 합계(일평균)</t>
    <phoneticPr fontId="1" type="noConversion"/>
  </si>
  <si>
    <t>총 합계(연누계)</t>
    <phoneticPr fontId="1" type="noConversion"/>
  </si>
  <si>
    <t>-</t>
    <phoneticPr fontId="1" type="noConversion"/>
  </si>
  <si>
    <t>소화조 유출량
( ㎥/일)</t>
    <phoneticPr fontId="1" type="noConversion"/>
  </si>
  <si>
    <t>체류일수
(일)</t>
    <phoneticPr fontId="1" type="noConversion"/>
  </si>
  <si>
    <t>소화온도(℃)</t>
    <phoneticPr fontId="1" type="noConversion"/>
  </si>
  <si>
    <t>#1</t>
    <phoneticPr fontId="1" type="noConversion"/>
  </si>
  <si>
    <t>#2</t>
    <phoneticPr fontId="1" type="noConversion"/>
  </si>
  <si>
    <t>#3</t>
  </si>
  <si>
    <t>#4</t>
  </si>
  <si>
    <t>#5</t>
  </si>
  <si>
    <t>#6</t>
  </si>
  <si>
    <t>#7</t>
  </si>
  <si>
    <t>#8</t>
    <phoneticPr fontId="1" type="noConversion"/>
  </si>
  <si>
    <t>소화조(pH)</t>
    <phoneticPr fontId="1" type="noConversion"/>
  </si>
  <si>
    <t>평균
(℃)</t>
    <phoneticPr fontId="1" type="noConversion"/>
  </si>
  <si>
    <t>평균
(pH)</t>
    <phoneticPr fontId="1" type="noConversion"/>
  </si>
  <si>
    <t>유기산</t>
    <phoneticPr fontId="1" type="noConversion"/>
  </si>
  <si>
    <t>평균
(mg/L)</t>
    <phoneticPr fontId="1" type="noConversion"/>
  </si>
  <si>
    <t>알칼리도</t>
    <phoneticPr fontId="1" type="noConversion"/>
  </si>
  <si>
    <t>평균
(mgCaCO3/L)</t>
    <phoneticPr fontId="1" type="noConversion"/>
  </si>
  <si>
    <r>
      <t>메탄
(CH</t>
    </r>
    <r>
      <rPr>
        <b/>
        <vertAlign val="subscript"/>
        <sz val="11"/>
        <color theme="1"/>
        <rFont val="맑은 고딕"/>
        <family val="3"/>
        <charset val="129"/>
        <scheme val="minor"/>
      </rPr>
      <t>4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</si>
  <si>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이산화탄소
(CO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</si>
  <si>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황화수소
(H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S)</t>
    </r>
    <phoneticPr fontId="1" type="noConversion"/>
  </si>
  <si>
    <t>찌꺼기
함수율
(%)</t>
    <phoneticPr fontId="1" type="noConversion"/>
  </si>
  <si>
    <t>일자</t>
    <phoneticPr fontId="1" type="noConversion"/>
  </si>
  <si>
    <t>소화효율
(%)</t>
    <phoneticPr fontId="1" type="noConversion"/>
  </si>
  <si>
    <t>기타성분</t>
    <phoneticPr fontId="1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</si>
  <si>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</si>
  <si>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</si>
  <si>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</si>
  <si>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</si>
  <si>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</si>
  <si>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</si>
  <si>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</si>
  <si>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</si>
  <si>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t>● 병합, 서식, 수식사용 등 절대금지!!!!!(단순수기입력 요함), 복사 붙여넣기(값) 만으로 입력요함</t>
    <phoneticPr fontId="1" type="noConversion"/>
  </si>
  <si>
    <t>★ 소화온도, pH, 유기산, 알킬리도는 #1~8(소화조 각 지 또는 조별)별로 개별 작성</t>
    <phoneticPr fontId="1" type="noConversion"/>
  </si>
  <si>
    <t>★ 제목별 회색음양 표시된 셀값 기준은 자동 계산식이 적용된 셀임으로 별도 작성 불필요</t>
    <phoneticPr fontId="1" type="noConversion"/>
  </si>
  <si>
    <t>음식물 투입량
( ㎥/일)</t>
    <phoneticPr fontId="1" type="noConversion"/>
  </si>
  <si>
    <t/>
  </si>
  <si>
    <t>■ 수영공공하수처리시설 소화조 운영 데이터 현황</t>
    <phoneticPr fontId="1" type="noConversion"/>
  </si>
  <si>
    <t>소화가스 성상별 농도(% / 단, 황화수소 : ppm)</t>
    <phoneticPr fontId="1" type="noConversion"/>
  </si>
  <si>
    <t>소화가스 성상별 농도(% / 단 황화수 : ppm)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</si>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</sst>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;@"/>
    <numFmt numFmtId="177" formatCode="#,##0.0"/>
    <numFmt numFmtId="178" formatCode="General\ &quot;월&quot;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vertAlign val="subscript"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11" fillId="0" borderId="0"/>
  </cellStyleXfs>
  <cellXfs count="1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0" borderId="17" xfId="0" applyNumberFormat="1" applyBorder="1">
      <alignment vertical="center"/>
    </xf>
    <xf numFmtId="3" fontId="0" fillId="0" borderId="18" xfId="0" applyNumberFormat="1" applyBorder="1">
      <alignment vertical="center"/>
    </xf>
    <xf numFmtId="3" fontId="0" fillId="0" borderId="19" xfId="0" applyNumberFormat="1" applyBorder="1">
      <alignment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7" fontId="0" fillId="0" borderId="10" xfId="0" applyNumberFormat="1" applyBorder="1">
      <alignment vertical="center"/>
    </xf>
    <xf numFmtId="177" fontId="0" fillId="0" borderId="4" xfId="0" applyNumberFormat="1" applyBorder="1">
      <alignment vertical="center"/>
    </xf>
    <xf numFmtId="177" fontId="0" fillId="0" borderId="7" xfId="0" applyNumberFormat="1" applyBorder="1">
      <alignment vertical="center"/>
    </xf>
    <xf numFmtId="3" fontId="0" fillId="0" borderId="12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9" xfId="0" applyNumberFormat="1" applyBorder="1">
      <alignment vertical="center"/>
    </xf>
    <xf numFmtId="3" fontId="0" fillId="0" borderId="0" xfId="0" applyNumberFormat="1" applyBorder="1">
      <alignment vertical="center"/>
    </xf>
    <xf numFmtId="177" fontId="0" fillId="0" borderId="0" xfId="0" applyNumberFormat="1" applyBorder="1">
      <alignment vertical="center"/>
    </xf>
    <xf numFmtId="178" fontId="2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3" fontId="0" fillId="0" borderId="22" xfId="0" applyNumberFormat="1" applyBorder="1">
      <alignment vertical="center"/>
    </xf>
    <xf numFmtId="177" fontId="0" fillId="0" borderId="24" xfId="0" applyNumberFormat="1" applyBorder="1">
      <alignment vertical="center"/>
    </xf>
    <xf numFmtId="3" fontId="0" fillId="0" borderId="3" xfId="0" applyNumberFormat="1" applyBorder="1">
      <alignment vertical="center"/>
    </xf>
    <xf numFmtId="177" fontId="0" fillId="0" borderId="1" xfId="0" applyNumberFormat="1" applyBorder="1">
      <alignment vertical="center"/>
    </xf>
    <xf numFmtId="3" fontId="0" fillId="0" borderId="25" xfId="0" applyNumberFormat="1" applyBorder="1">
      <alignment vertical="center"/>
    </xf>
    <xf numFmtId="177" fontId="0" fillId="3" borderId="7" xfId="0" applyNumberFormat="1" applyFill="1" applyBorder="1">
      <alignment vertical="center"/>
    </xf>
    <xf numFmtId="178" fontId="0" fillId="0" borderId="24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5" fillId="0" borderId="0" xfId="0" applyNumberFormat="1" applyFont="1" applyAlignment="1">
      <alignment horizontal="left" vertical="center"/>
    </xf>
    <xf numFmtId="3" fontId="0" fillId="0" borderId="14" xfId="0" applyNumberFormat="1" applyBorder="1">
      <alignment vertical="center"/>
    </xf>
    <xf numFmtId="3" fontId="0" fillId="0" borderId="15" xfId="0" applyNumberFormat="1" applyBorder="1">
      <alignment vertical="center"/>
    </xf>
    <xf numFmtId="3" fontId="0" fillId="0" borderId="1" xfId="0" applyNumberFormat="1" applyBorder="1">
      <alignment vertical="center"/>
    </xf>
    <xf numFmtId="3" fontId="0" fillId="0" borderId="2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5" xfId="0" applyNumberFormat="1" applyBorder="1">
      <alignment vertical="center"/>
    </xf>
    <xf numFmtId="3" fontId="0" fillId="0" borderId="7" xfId="0" applyNumberFormat="1" applyBorder="1">
      <alignment vertical="center"/>
    </xf>
    <xf numFmtId="3" fontId="0" fillId="0" borderId="8" xfId="0" applyNumberFormat="1" applyBorder="1">
      <alignment vertical="center"/>
    </xf>
    <xf numFmtId="3" fontId="0" fillId="0" borderId="10" xfId="0" applyNumberFormat="1" applyBorder="1">
      <alignment vertical="center"/>
    </xf>
    <xf numFmtId="3" fontId="0" fillId="0" borderId="24" xfId="0" applyNumberFormat="1" applyBorder="1">
      <alignment vertical="center"/>
    </xf>
    <xf numFmtId="178" fontId="0" fillId="4" borderId="24" xfId="0" applyNumberForma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3" fontId="0" fillId="0" borderId="30" xfId="0" applyNumberFormat="1" applyBorder="1">
      <alignment vertical="center"/>
    </xf>
    <xf numFmtId="3" fontId="0" fillId="0" borderId="31" xfId="0" applyNumberFormat="1" applyBorder="1">
      <alignment vertical="center"/>
    </xf>
    <xf numFmtId="3" fontId="0" fillId="0" borderId="32" xfId="0" applyNumberFormat="1" applyBorder="1">
      <alignment vertical="center"/>
    </xf>
    <xf numFmtId="4" fontId="0" fillId="0" borderId="0" xfId="0" applyNumberFormat="1">
      <alignment vertical="center"/>
    </xf>
    <xf numFmtId="4" fontId="0" fillId="0" borderId="0" xfId="0" applyNumberFormat="1" applyBorder="1">
      <alignment vertical="center"/>
    </xf>
    <xf numFmtId="0" fontId="0" fillId="0" borderId="33" xfId="0" applyNumberFormat="1" applyBorder="1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>
      <alignment vertical="center"/>
    </xf>
    <xf numFmtId="177" fontId="4" fillId="4" borderId="8" xfId="0" applyNumberFormat="1" applyFont="1" applyFill="1" applyBorder="1" applyAlignment="1">
      <alignment horizontal="center" vertical="center" wrapText="1"/>
    </xf>
    <xf numFmtId="177" fontId="4" fillId="4" borderId="7" xfId="0" applyNumberFormat="1" applyFont="1" applyFill="1" applyBorder="1" applyAlignment="1">
      <alignment horizontal="center" vertical="center" wrapText="1"/>
    </xf>
    <xf numFmtId="177" fontId="0" fillId="0" borderId="25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3" borderId="19" xfId="0" applyNumberFormat="1" applyFill="1" applyBorder="1">
      <alignment vertical="center"/>
    </xf>
    <xf numFmtId="4" fontId="4" fillId="2" borderId="16" xfId="0" applyNumberFormat="1" applyFont="1" applyFill="1" applyBorder="1" applyAlignment="1">
      <alignment horizontal="center" vertical="center" wrapText="1"/>
    </xf>
    <xf numFmtId="177" fontId="0" fillId="0" borderId="17" xfId="0" applyNumberFormat="1" applyBorder="1">
      <alignment vertical="center"/>
    </xf>
    <xf numFmtId="4" fontId="4" fillId="0" borderId="37" xfId="0" applyNumberFormat="1" applyFont="1" applyBorder="1" applyAlignment="1">
      <alignment horizontal="center" vertical="center" wrapText="1"/>
    </xf>
    <xf numFmtId="4" fontId="4" fillId="0" borderId="39" xfId="0" applyNumberFormat="1" applyFont="1" applyBorder="1" applyAlignment="1">
      <alignment horizontal="center" vertical="center" wrapText="1"/>
    </xf>
    <xf numFmtId="4" fontId="0" fillId="0" borderId="3" xfId="0" applyNumberFormat="1" applyBorder="1">
      <alignment vertical="center"/>
    </xf>
    <xf numFmtId="4" fontId="0" fillId="0" borderId="6" xfId="0" applyNumberFormat="1" applyBorder="1">
      <alignment vertical="center"/>
    </xf>
    <xf numFmtId="4" fontId="0" fillId="3" borderId="9" xfId="0" applyNumberFormat="1" applyFill="1" applyBorder="1">
      <alignment vertical="center"/>
    </xf>
    <xf numFmtId="4" fontId="0" fillId="0" borderId="12" xfId="0" applyNumberFormat="1" applyBorder="1">
      <alignment vertical="center"/>
    </xf>
    <xf numFmtId="4" fontId="0" fillId="0" borderId="25" xfId="0" applyNumberFormat="1" applyBorder="1">
      <alignment vertical="center"/>
    </xf>
    <xf numFmtId="4" fontId="0" fillId="0" borderId="18" xfId="0" applyNumberFormat="1" applyBorder="1">
      <alignment vertical="center"/>
    </xf>
    <xf numFmtId="4" fontId="0" fillId="3" borderId="19" xfId="0" applyNumberFormat="1" applyFill="1" applyBorder="1">
      <alignment vertical="center"/>
    </xf>
    <xf numFmtId="4" fontId="0" fillId="0" borderId="17" xfId="0" applyNumberFormat="1" applyBorder="1">
      <alignment vertical="center"/>
    </xf>
    <xf numFmtId="177" fontId="4" fillId="2" borderId="16" xfId="0" applyNumberFormat="1" applyFont="1" applyFill="1" applyBorder="1" applyAlignment="1">
      <alignment horizontal="center" vertical="center" wrapText="1"/>
    </xf>
    <xf numFmtId="4" fontId="0" fillId="0" borderId="22" xfId="0" applyNumberFormat="1" applyBorder="1">
      <alignment vertical="center"/>
    </xf>
    <xf numFmtId="4" fontId="0" fillId="0" borderId="9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16" xfId="0" applyNumberFormat="1" applyBorder="1">
      <alignment vertical="center"/>
    </xf>
    <xf numFmtId="4" fontId="4" fillId="4" borderId="7" xfId="0" applyNumberFormat="1" applyFont="1" applyFill="1" applyBorder="1" applyAlignment="1">
      <alignment horizontal="center" vertical="center" wrapText="1"/>
    </xf>
    <xf numFmtId="4" fontId="4" fillId="4" borderId="8" xfId="0" applyNumberFormat="1" applyFont="1" applyFill="1" applyBorder="1" applyAlignment="1">
      <alignment horizontal="center" vertical="center" wrapText="1"/>
    </xf>
    <xf numFmtId="4" fontId="0" fillId="0" borderId="1" xfId="0" applyNumberFormat="1" applyBorder="1">
      <alignment vertical="center"/>
    </xf>
    <xf numFmtId="4" fontId="0" fillId="0" borderId="4" xfId="0" applyNumberFormat="1" applyBorder="1">
      <alignment vertical="center"/>
    </xf>
    <xf numFmtId="4" fontId="0" fillId="3" borderId="7" xfId="0" applyNumberFormat="1" applyFill="1" applyBorder="1">
      <alignment vertical="center"/>
    </xf>
    <xf numFmtId="4" fontId="0" fillId="0" borderId="33" xfId="0" applyNumberFormat="1" applyBorder="1">
      <alignment vertical="center"/>
    </xf>
    <xf numFmtId="4" fontId="0" fillId="0" borderId="10" xfId="0" applyNumberFormat="1" applyBorder="1">
      <alignment vertical="center"/>
    </xf>
    <xf numFmtId="4" fontId="0" fillId="0" borderId="24" xfId="0" applyNumberFormat="1" applyBorder="1">
      <alignment vertical="center"/>
    </xf>
    <xf numFmtId="4" fontId="0" fillId="0" borderId="7" xfId="0" applyNumberFormat="1" applyBorder="1">
      <alignment vertical="center"/>
    </xf>
    <xf numFmtId="4" fontId="4" fillId="4" borderId="9" xfId="0" applyNumberFormat="1" applyFont="1" applyFill="1" applyBorder="1" applyAlignment="1">
      <alignment horizontal="center" vertical="center" wrapText="1"/>
    </xf>
    <xf numFmtId="3" fontId="4" fillId="2" borderId="16" xfId="0" applyNumberFormat="1" applyFont="1" applyFill="1" applyBorder="1" applyAlignment="1">
      <alignment horizontal="center" vertical="center" wrapText="1"/>
    </xf>
    <xf numFmtId="3" fontId="4" fillId="4" borderId="7" xfId="0" applyNumberFormat="1" applyFont="1" applyFill="1" applyBorder="1" applyAlignment="1">
      <alignment horizontal="center" vertical="center" wrapText="1"/>
    </xf>
    <xf numFmtId="3" fontId="4" fillId="4" borderId="8" xfId="0" applyNumberFormat="1" applyFont="1" applyFill="1" applyBorder="1" applyAlignment="1">
      <alignment horizontal="center" vertical="center" wrapText="1"/>
    </xf>
    <xf numFmtId="3" fontId="0" fillId="3" borderId="19" xfId="0" applyNumberFormat="1" applyFill="1" applyBorder="1">
      <alignment vertical="center"/>
    </xf>
    <xf numFmtId="3" fontId="0" fillId="3" borderId="7" xfId="0" applyNumberFormat="1" applyFill="1" applyBorder="1">
      <alignment vertical="center"/>
    </xf>
    <xf numFmtId="3" fontId="0" fillId="0" borderId="33" xfId="0" applyNumberFormat="1" applyBorder="1">
      <alignment vertical="center"/>
    </xf>
    <xf numFmtId="4" fontId="0" fillId="0" borderId="26" xfId="0" applyNumberFormat="1" applyBorder="1">
      <alignment vertical="center"/>
    </xf>
    <xf numFmtId="4" fontId="0" fillId="0" borderId="20" xfId="0" applyNumberFormat="1" applyBorder="1">
      <alignment vertical="center"/>
    </xf>
    <xf numFmtId="4" fontId="0" fillId="3" borderId="28" xfId="0" applyNumberFormat="1" applyFill="1" applyBorder="1">
      <alignment vertical="center"/>
    </xf>
    <xf numFmtId="4" fontId="0" fillId="0" borderId="28" xfId="0" applyNumberFormat="1" applyBorder="1">
      <alignment vertical="center"/>
    </xf>
    <xf numFmtId="4" fontId="9" fillId="0" borderId="0" xfId="0" applyNumberFormat="1" applyFont="1">
      <alignment vertical="center"/>
    </xf>
    <xf numFmtId="3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0" fontId="9" fillId="0" borderId="0" xfId="0" applyNumberFormat="1" applyFont="1">
      <alignment vertical="center"/>
    </xf>
    <xf numFmtId="4" fontId="9" fillId="0" borderId="2" xfId="0" applyNumberFormat="1" applyFont="1" applyBorder="1">
      <alignment vertical="center"/>
    </xf>
    <xf numFmtId="4" fontId="9" fillId="0" borderId="3" xfId="0" applyNumberFormat="1" applyFont="1" applyBorder="1">
      <alignment vertical="center"/>
    </xf>
    <xf numFmtId="4" fontId="9" fillId="0" borderId="25" xfId="0" applyNumberFormat="1" applyFont="1" applyBorder="1">
      <alignment vertical="center"/>
    </xf>
    <xf numFmtId="3" fontId="9" fillId="0" borderId="26" xfId="0" applyNumberFormat="1" applyFont="1" applyBorder="1">
      <alignment vertical="center"/>
    </xf>
    <xf numFmtId="177" fontId="9" fillId="0" borderId="2" xfId="0" applyNumberFormat="1" applyFont="1" applyBorder="1">
      <alignment vertical="center"/>
    </xf>
    <xf numFmtId="177" fontId="9" fillId="0" borderId="3" xfId="0" applyNumberFormat="1" applyFont="1" applyBorder="1">
      <alignment vertical="center"/>
    </xf>
    <xf numFmtId="4" fontId="9" fillId="0" borderId="5" xfId="0" applyNumberFormat="1" applyFont="1" applyBorder="1">
      <alignment vertical="center"/>
    </xf>
    <xf numFmtId="4" fontId="9" fillId="0" borderId="6" xfId="0" applyNumberFormat="1" applyFont="1" applyBorder="1">
      <alignment vertical="center"/>
    </xf>
    <xf numFmtId="4" fontId="9" fillId="0" borderId="18" xfId="0" applyNumberFormat="1" applyFont="1" applyBorder="1">
      <alignment vertical="center"/>
    </xf>
    <xf numFmtId="3" fontId="9" fillId="0" borderId="20" xfId="0" applyNumberFormat="1" applyFont="1" applyBorder="1">
      <alignment vertical="center"/>
    </xf>
    <xf numFmtId="177" fontId="9" fillId="0" borderId="5" xfId="0" applyNumberFormat="1" applyFont="1" applyBorder="1">
      <alignment vertical="center"/>
    </xf>
    <xf numFmtId="177" fontId="9" fillId="0" borderId="6" xfId="0" applyNumberFormat="1" applyFont="1" applyBorder="1">
      <alignment vertical="center"/>
    </xf>
    <xf numFmtId="4" fontId="9" fillId="3" borderId="8" xfId="0" applyNumberFormat="1" applyFont="1" applyFill="1" applyBorder="1">
      <alignment vertical="center"/>
    </xf>
    <xf numFmtId="4" fontId="9" fillId="3" borderId="9" xfId="0" applyNumberFormat="1" applyFont="1" applyFill="1" applyBorder="1">
      <alignment vertical="center"/>
    </xf>
    <xf numFmtId="4" fontId="9" fillId="3" borderId="19" xfId="0" applyNumberFormat="1" applyFont="1" applyFill="1" applyBorder="1">
      <alignment vertical="center"/>
    </xf>
    <xf numFmtId="3" fontId="9" fillId="0" borderId="28" xfId="0" applyNumberFormat="1" applyFont="1" applyBorder="1">
      <alignment vertical="center"/>
    </xf>
    <xf numFmtId="177" fontId="9" fillId="3" borderId="8" xfId="0" applyNumberFormat="1" applyFont="1" applyFill="1" applyBorder="1">
      <alignment vertical="center"/>
    </xf>
    <xf numFmtId="177" fontId="9" fillId="3" borderId="9" xfId="0" applyNumberFormat="1" applyFont="1" applyFill="1" applyBorder="1">
      <alignment vertical="center"/>
    </xf>
    <xf numFmtId="4" fontId="9" fillId="0" borderId="0" xfId="0" applyNumberFormat="1" applyFont="1" applyBorder="1">
      <alignment vertical="center"/>
    </xf>
    <xf numFmtId="0" fontId="9" fillId="0" borderId="0" xfId="0" applyNumberFormat="1" applyFont="1" applyBorder="1">
      <alignment vertical="center"/>
    </xf>
    <xf numFmtId="4" fontId="9" fillId="0" borderId="11" xfId="0" applyNumberFormat="1" applyFont="1" applyBorder="1">
      <alignment vertical="center"/>
    </xf>
    <xf numFmtId="4" fontId="9" fillId="0" borderId="12" xfId="0" applyNumberFormat="1" applyFont="1" applyBorder="1">
      <alignment vertical="center"/>
    </xf>
    <xf numFmtId="4" fontId="9" fillId="0" borderId="17" xfId="0" applyNumberFormat="1" applyFont="1" applyBorder="1">
      <alignment vertical="center"/>
    </xf>
    <xf numFmtId="3" fontId="9" fillId="0" borderId="40" xfId="0" applyNumberFormat="1" applyFont="1" applyBorder="1">
      <alignment vertical="center"/>
    </xf>
    <xf numFmtId="177" fontId="9" fillId="0" borderId="11" xfId="0" applyNumberFormat="1" applyFont="1" applyBorder="1">
      <alignment vertical="center"/>
    </xf>
    <xf numFmtId="177" fontId="9" fillId="0" borderId="12" xfId="0" applyNumberFormat="1" applyFont="1" applyBorder="1">
      <alignment vertical="center"/>
    </xf>
    <xf numFmtId="4" fontId="9" fillId="0" borderId="23" xfId="0" applyNumberFormat="1" applyFont="1" applyBorder="1">
      <alignment vertical="center"/>
    </xf>
    <xf numFmtId="4" fontId="9" fillId="0" borderId="22" xfId="0" applyNumberFormat="1" applyFont="1" applyBorder="1">
      <alignment vertical="center"/>
    </xf>
    <xf numFmtId="177" fontId="9" fillId="0" borderId="23" xfId="0" applyNumberFormat="1" applyFont="1" applyBorder="1">
      <alignment vertical="center"/>
    </xf>
    <xf numFmtId="177" fontId="9" fillId="0" borderId="22" xfId="0" applyNumberFormat="1" applyFont="1" applyBorder="1">
      <alignment vertical="center"/>
    </xf>
    <xf numFmtId="4" fontId="9" fillId="0" borderId="8" xfId="0" applyNumberFormat="1" applyFont="1" applyBorder="1">
      <alignment vertical="center"/>
    </xf>
    <xf numFmtId="4" fontId="9" fillId="0" borderId="9" xfId="0" applyNumberFormat="1" applyFont="1" applyBorder="1">
      <alignment vertical="center"/>
    </xf>
    <xf numFmtId="3" fontId="9" fillId="0" borderId="0" xfId="0" applyNumberFormat="1" applyFont="1" applyBorder="1">
      <alignment vertical="center"/>
    </xf>
    <xf numFmtId="177" fontId="9" fillId="0" borderId="0" xfId="0" applyNumberFormat="1" applyFont="1" applyBorder="1">
      <alignment vertical="center"/>
    </xf>
    <xf numFmtId="0" fontId="5" fillId="0" borderId="0" xfId="0" applyNumberFormat="1" applyFont="1" applyAlignment="1">
      <alignment horizontal="left" vertical="center" indent="1"/>
    </xf>
    <xf numFmtId="0" fontId="10" fillId="0" borderId="0" xfId="0" applyNumberFormat="1" applyFont="1" applyAlignment="1">
      <alignment horizontal="left" vertical="center" indent="1"/>
    </xf>
    <xf numFmtId="0" fontId="7" fillId="2" borderId="0" xfId="0" applyNumberFormat="1" applyFont="1" applyFill="1" applyAlignment="1">
      <alignment horizontal="left" vertical="center" indent="1"/>
    </xf>
    <xf numFmtId="0" fontId="9" fillId="2" borderId="0" xfId="0" applyNumberFormat="1" applyFont="1" applyFill="1" applyAlignment="1">
      <alignment horizontal="center" vertical="center"/>
    </xf>
    <xf numFmtId="0" fontId="9" fillId="2" borderId="0" xfId="0" applyNumberFormat="1" applyFont="1" applyFill="1">
      <alignment vertical="center"/>
    </xf>
    <xf numFmtId="177" fontId="9" fillId="0" borderId="17" xfId="0" applyNumberFormat="1" applyFont="1" applyBorder="1">
      <alignment vertical="center"/>
    </xf>
    <xf numFmtId="176" fontId="0" fillId="0" borderId="6" xfId="0" applyNumberFormat="1" applyFill="1" applyBorder="1" applyAlignment="1">
      <alignment horizontal="center" vertical="center"/>
    </xf>
    <xf numFmtId="178" fontId="0" fillId="0" borderId="24" xfId="0" applyNumberFormat="1" applyFill="1" applyBorder="1" applyAlignment="1">
      <alignment horizontal="center" vertical="center"/>
    </xf>
    <xf numFmtId="3" fontId="4" fillId="0" borderId="36" xfId="0" applyNumberFormat="1" applyFont="1" applyBorder="1" applyAlignment="1">
      <alignment horizontal="center" vertical="center" wrapText="1"/>
    </xf>
    <xf numFmtId="3" fontId="4" fillId="0" borderId="37" xfId="0" applyNumberFormat="1" applyFont="1" applyBorder="1" applyAlignment="1">
      <alignment horizontal="center" vertical="center" wrapText="1"/>
    </xf>
    <xf numFmtId="3" fontId="4" fillId="0" borderId="38" xfId="0" applyNumberFormat="1" applyFont="1" applyBorder="1" applyAlignment="1">
      <alignment horizontal="center" vertical="center" wrapText="1"/>
    </xf>
    <xf numFmtId="3" fontId="4" fillId="0" borderId="39" xfId="0" applyNumberFormat="1" applyFont="1" applyBorder="1" applyAlignment="1">
      <alignment horizontal="center" vertical="center" wrapText="1"/>
    </xf>
    <xf numFmtId="178" fontId="3" fillId="0" borderId="26" xfId="0" applyNumberFormat="1" applyFont="1" applyBorder="1" applyAlignment="1">
      <alignment horizontal="center" vertical="center"/>
    </xf>
    <xf numFmtId="178" fontId="3" fillId="0" borderId="27" xfId="0" applyNumberFormat="1" applyFont="1" applyBorder="1" applyAlignment="1">
      <alignment horizontal="center" vertical="center"/>
    </xf>
    <xf numFmtId="4" fontId="4" fillId="0" borderId="34" xfId="0" applyNumberFormat="1" applyFont="1" applyBorder="1" applyAlignment="1">
      <alignment horizontal="center" vertical="center" wrapText="1"/>
    </xf>
    <xf numFmtId="4" fontId="4" fillId="0" borderId="35" xfId="0" applyNumberFormat="1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4" fontId="4" fillId="0" borderId="26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2" borderId="41" xfId="0" applyNumberFormat="1" applyFont="1" applyFill="1" applyBorder="1" applyAlignment="1">
      <alignment horizontal="center" vertical="center" wrapText="1"/>
    </xf>
    <xf numFmtId="3" fontId="4" fillId="2" borderId="42" xfId="0" applyNumberFormat="1" applyFont="1" applyFill="1" applyBorder="1" applyAlignment="1">
      <alignment horizontal="center" vertical="center" wrapText="1"/>
    </xf>
    <xf numFmtId="3" fontId="4" fillId="0" borderId="34" xfId="0" applyNumberFormat="1" applyFont="1" applyBorder="1" applyAlignment="1">
      <alignment horizontal="center" vertical="center" wrapText="1"/>
    </xf>
    <xf numFmtId="3" fontId="4" fillId="0" borderId="35" xfId="0" applyNumberFormat="1" applyFont="1" applyBorder="1" applyAlignment="1">
      <alignment horizontal="center" vertical="center" wrapText="1"/>
    </xf>
    <xf numFmtId="3" fontId="7" fillId="0" borderId="34" xfId="0" applyNumberFormat="1" applyFont="1" applyBorder="1" applyAlignment="1">
      <alignment horizontal="center" vertical="center" wrapText="1"/>
    </xf>
    <xf numFmtId="3" fontId="7" fillId="0" borderId="35" xfId="0" applyNumberFormat="1" applyFont="1" applyBorder="1" applyAlignment="1">
      <alignment horizontal="center" vertical="center" wrapText="1"/>
    </xf>
    <xf numFmtId="4" fontId="7" fillId="0" borderId="36" xfId="0" applyNumberFormat="1" applyFont="1" applyBorder="1" applyAlignment="1">
      <alignment horizontal="center" vertical="center" wrapText="1"/>
    </xf>
    <xf numFmtId="4" fontId="7" fillId="0" borderId="37" xfId="0" applyNumberFormat="1" applyFont="1" applyBorder="1" applyAlignment="1">
      <alignment horizontal="center" vertical="center" wrapText="1"/>
    </xf>
    <xf numFmtId="4" fontId="7" fillId="0" borderId="38" xfId="0" applyNumberFormat="1" applyFont="1" applyBorder="1" applyAlignment="1">
      <alignment horizontal="center" vertical="center" wrapText="1"/>
    </xf>
    <xf numFmtId="4" fontId="7" fillId="0" borderId="39" xfId="0" applyNumberFormat="1" applyFont="1" applyBorder="1" applyAlignment="1">
      <alignment horizontal="center" vertical="center" wrapText="1"/>
    </xf>
    <xf numFmtId="4" fontId="7" fillId="2" borderId="41" xfId="0" applyNumberFormat="1" applyFont="1" applyFill="1" applyBorder="1" applyAlignment="1">
      <alignment horizontal="center" vertical="center" wrapText="1"/>
    </xf>
    <xf numFmtId="4" fontId="7" fillId="2" borderId="42" xfId="0" applyNumberFormat="1" applyFont="1" applyFill="1" applyBorder="1" applyAlignment="1">
      <alignment horizontal="center" vertical="center" wrapText="1"/>
    </xf>
    <xf numFmtId="177" fontId="4" fillId="2" borderId="41" xfId="0" applyNumberFormat="1" applyFont="1" applyFill="1" applyBorder="1" applyAlignment="1">
      <alignment horizontal="center" vertical="center" wrapText="1"/>
    </xf>
    <xf numFmtId="177" fontId="4" fillId="2" borderId="42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4" fontId="4" fillId="0" borderId="36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178" fontId="3" fillId="0" borderId="20" xfId="0" applyNumberFormat="1" applyFont="1" applyBorder="1" applyAlignment="1">
      <alignment horizontal="center" vertical="center"/>
    </xf>
    <xf numFmtId="178" fontId="3" fillId="0" borderId="21" xfId="0" applyNumberFormat="1" applyFont="1" applyBorder="1" applyAlignment="1">
      <alignment horizontal="center" vertical="center"/>
    </xf>
    <xf numFmtId="178" fontId="3" fillId="0" borderId="28" xfId="0" applyNumberFormat="1" applyFont="1" applyBorder="1" applyAlignment="1">
      <alignment horizontal="center" vertical="center"/>
    </xf>
    <xf numFmtId="178" fontId="3" fillId="0" borderId="29" xfId="0" applyNumberFormat="1" applyFont="1" applyBorder="1" applyAlignment="1">
      <alignment horizontal="center" vertical="center"/>
    </xf>
    <xf numFmtId="178" fontId="4" fillId="0" borderId="34" xfId="0" applyNumberFormat="1" applyFont="1" applyBorder="1" applyAlignment="1">
      <alignment horizontal="center" vertical="center"/>
    </xf>
    <xf numFmtId="178" fontId="4" fillId="0" borderId="35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7" xfId="0" applyNumberFormat="1" applyFont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5" xfId="2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C41" sqref="C41"/>
    </sheetView>
  </sheetViews>
  <sheetFormatPr defaultRowHeight="17" outlineLevelRow="5" outlineLevelCol="1" x14ac:dyDescent="0.45"/>
  <cols>
    <col min="1" max="1" width="6" style="20" bestFit="1" customWidth="1"/>
    <col min="2" max="2" width="11.08203125" style="2" bestFit="1" customWidth="1"/>
    <col min="3" max="3" width="14.582031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58203125" style="4" customWidth="1"/>
    <col min="42" max="43" width="8.58203125" style="100" customWidth="1"/>
    <col min="44" max="44" width="10.58203125" style="100" customWidth="1"/>
    <col min="45" max="45" width="10.58203125" style="100" bestFit="1" customWidth="1"/>
    <col min="46" max="46" width="14.58203125" style="101" customWidth="1"/>
    <col min="47" max="48" width="8.58203125" style="102" customWidth="1"/>
    <col min="49" max="49" width="10.58203125" style="100" customWidth="1"/>
    <col min="50" max="50" width="10.58203125" style="100" bestFit="1" customWidth="1"/>
    <col min="51" max="51" width="11.58203125" style="3" customWidth="1"/>
    <col min="52" max="56" width="11.58203125" style="53" customWidth="1"/>
    <col min="57" max="57" width="14.58203125" style="4" customWidth="1"/>
    <col min="58" max="58" width="20.33203125" style="4" bestFit="1" customWidth="1"/>
    <col min="59" max="59" width="14" style="4" customWidth="1" outlineLevel="1"/>
    <col min="60" max="60" width="20.83203125" style="4" customWidth="1" outlineLevel="1"/>
    <col min="61" max="61" width="18.83203125" style="4" customWidth="1" outlineLevel="1"/>
    <col min="62" max="63" width="20.25" style="4" customWidth="1" outlineLevel="1"/>
    <col min="64" max="65" width="20.83203125" style="4" customWidth="1" outlineLevel="1"/>
  </cols>
  <sheetData>
    <row r="1" spans="1:65" ht="20.5" x14ac:dyDescent="0.45">
      <c r="A1" s="19" t="s">
        <v>104</v>
      </c>
    </row>
    <row r="2" spans="1:65" s="35" customFormat="1" x14ac:dyDescent="0.45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45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45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5" thickBot="1" x14ac:dyDescent="0.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5">
      <c r="A6" s="172" t="s">
        <v>61</v>
      </c>
      <c r="B6" s="173"/>
      <c r="C6" s="156" t="s">
        <v>2</v>
      </c>
      <c r="D6" s="176" t="s">
        <v>68</v>
      </c>
      <c r="E6" s="177"/>
      <c r="F6" s="177"/>
      <c r="G6" s="177"/>
      <c r="H6" s="177"/>
      <c r="I6" s="177"/>
      <c r="J6" s="177"/>
      <c r="K6" s="177"/>
      <c r="L6" s="177"/>
      <c r="M6" s="178" t="s">
        <v>77</v>
      </c>
      <c r="N6" s="179"/>
      <c r="O6" s="179"/>
      <c r="P6" s="179"/>
      <c r="Q6" s="179"/>
      <c r="R6" s="179"/>
      <c r="S6" s="179"/>
      <c r="T6" s="179"/>
      <c r="U6" s="179"/>
      <c r="V6" s="160" t="s">
        <v>80</v>
      </c>
      <c r="W6" s="156"/>
      <c r="X6" s="156"/>
      <c r="Y6" s="156"/>
      <c r="Z6" s="156"/>
      <c r="AA6" s="156"/>
      <c r="AB6" s="156"/>
      <c r="AC6" s="156"/>
      <c r="AD6" s="156"/>
      <c r="AE6" s="146" t="s">
        <v>82</v>
      </c>
      <c r="AF6" s="156"/>
      <c r="AG6" s="156"/>
      <c r="AH6" s="156"/>
      <c r="AI6" s="156"/>
      <c r="AJ6" s="156"/>
      <c r="AK6" s="156"/>
      <c r="AL6" s="156"/>
      <c r="AM6" s="156"/>
      <c r="AN6" s="146" t="s">
        <v>67</v>
      </c>
      <c r="AO6" s="160" t="s">
        <v>1</v>
      </c>
      <c r="AP6" s="164" t="s">
        <v>93</v>
      </c>
      <c r="AQ6" s="166" t="s">
        <v>94</v>
      </c>
      <c r="AR6" s="168" t="s">
        <v>95</v>
      </c>
      <c r="AS6" s="168" t="s">
        <v>91</v>
      </c>
      <c r="AT6" s="162" t="s">
        <v>66</v>
      </c>
      <c r="AU6" s="164" t="s">
        <v>96</v>
      </c>
      <c r="AV6" s="166" t="s">
        <v>97</v>
      </c>
      <c r="AW6" s="168" t="s">
        <v>98</v>
      </c>
      <c r="AX6" s="168" t="s">
        <v>92</v>
      </c>
      <c r="AY6" s="170" t="s">
        <v>89</v>
      </c>
      <c r="AZ6" s="152" t="s">
        <v>87</v>
      </c>
      <c r="BA6" s="154" t="s">
        <v>105</v>
      </c>
      <c r="BB6" s="155"/>
      <c r="BC6" s="155"/>
      <c r="BD6" s="155"/>
      <c r="BE6" s="156" t="s">
        <v>102</v>
      </c>
      <c r="BF6" s="158" t="s">
        <v>3</v>
      </c>
      <c r="BG6" s="160" t="s">
        <v>4</v>
      </c>
      <c r="BH6" s="146" t="s">
        <v>7</v>
      </c>
      <c r="BI6" s="146" t="s">
        <v>8</v>
      </c>
      <c r="BJ6" s="146" t="s">
        <v>6</v>
      </c>
      <c r="BK6" s="146" t="s">
        <v>5</v>
      </c>
      <c r="BL6" s="146" t="s">
        <v>9</v>
      </c>
      <c r="BM6" s="148" t="s">
        <v>10</v>
      </c>
    </row>
    <row r="7" spans="1:65" s="1" customFormat="1" ht="34.5" thickBot="1" x14ac:dyDescent="0.5">
      <c r="A7" s="174"/>
      <c r="B7" s="175"/>
      <c r="C7" s="157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47"/>
      <c r="AO7" s="161"/>
      <c r="AP7" s="165"/>
      <c r="AQ7" s="167"/>
      <c r="AR7" s="169"/>
      <c r="AS7" s="169"/>
      <c r="AT7" s="163"/>
      <c r="AU7" s="165"/>
      <c r="AV7" s="167"/>
      <c r="AW7" s="169"/>
      <c r="AX7" s="169"/>
      <c r="AY7" s="171"/>
      <c r="AZ7" s="153"/>
      <c r="BA7" s="65" t="s">
        <v>84</v>
      </c>
      <c r="BB7" s="65" t="s">
        <v>85</v>
      </c>
      <c r="BC7" s="65" t="s">
        <v>86</v>
      </c>
      <c r="BD7" s="66" t="s">
        <v>90</v>
      </c>
      <c r="BE7" s="157"/>
      <c r="BF7" s="159"/>
      <c r="BG7" s="161"/>
      <c r="BH7" s="147"/>
      <c r="BI7" s="147"/>
      <c r="BJ7" s="147"/>
      <c r="BK7" s="147"/>
      <c r="BL7" s="147"/>
      <c r="BM7" s="149"/>
    </row>
    <row r="8" spans="1:65" x14ac:dyDescent="0.45">
      <c r="A8" s="150" t="s">
        <v>12</v>
      </c>
      <c r="B8" s="151"/>
      <c r="C8" s="50">
        <f t="shared" ref="C8:BM8" si="0">SUBTOTAL(4,C17:C426)</f>
        <v>504151</v>
      </c>
      <c r="D8" s="60">
        <f t="shared" si="0"/>
        <v>37.5</v>
      </c>
      <c r="E8" s="28">
        <f t="shared" si="0"/>
        <v>37.6</v>
      </c>
      <c r="F8" s="28">
        <f t="shared" si="0"/>
        <v>37.6</v>
      </c>
      <c r="G8" s="28">
        <f t="shared" si="0"/>
        <v>37.4</v>
      </c>
      <c r="H8" s="28">
        <f t="shared" si="0"/>
        <v>37.4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0</v>
      </c>
      <c r="N8" s="82">
        <f t="shared" si="0"/>
        <v>0</v>
      </c>
      <c r="O8" s="82">
        <f t="shared" si="0"/>
        <v>0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 t="e">
        <f t="shared" si="0"/>
        <v>#VALUE!</v>
      </c>
      <c r="AO8" s="39">
        <f t="shared" si="0"/>
        <v>1885</v>
      </c>
      <c r="AP8" s="104">
        <f t="shared" si="0"/>
        <v>0</v>
      </c>
      <c r="AQ8" s="105">
        <f t="shared" si="0"/>
        <v>0</v>
      </c>
      <c r="AR8" s="106">
        <f t="shared" si="0"/>
        <v>0</v>
      </c>
      <c r="AS8" s="106">
        <f t="shared" si="0"/>
        <v>0</v>
      </c>
      <c r="AT8" s="107">
        <f t="shared" si="0"/>
        <v>1989</v>
      </c>
      <c r="AU8" s="108">
        <f t="shared" si="0"/>
        <v>0</v>
      </c>
      <c r="AV8" s="109">
        <f t="shared" si="0"/>
        <v>0</v>
      </c>
      <c r="AW8" s="106">
        <f t="shared" si="0"/>
        <v>0</v>
      </c>
      <c r="AX8" s="106">
        <f t="shared" si="0"/>
        <v>0</v>
      </c>
      <c r="AY8" s="60">
        <f t="shared" si="0"/>
        <v>0</v>
      </c>
      <c r="AZ8" s="96">
        <f t="shared" si="0"/>
        <v>83.19</v>
      </c>
      <c r="BA8" s="67">
        <f t="shared" si="0"/>
        <v>0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28705</v>
      </c>
      <c r="BG8" s="39">
        <f t="shared" si="0"/>
        <v>15941</v>
      </c>
      <c r="BH8" s="40">
        <f t="shared" si="0"/>
        <v>19652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0</v>
      </c>
    </row>
    <row r="9" spans="1:65" x14ac:dyDescent="0.45">
      <c r="A9" s="180" t="s">
        <v>11</v>
      </c>
      <c r="B9" s="181"/>
      <c r="C9" s="51">
        <f t="shared" ref="C9:BM9" si="1">SUBTOTAL(5,C17:C426)</f>
        <v>291672</v>
      </c>
      <c r="D9" s="61">
        <f t="shared" si="1"/>
        <v>36.1</v>
      </c>
      <c r="E9" s="12">
        <f t="shared" si="1"/>
        <v>36.200000000000003</v>
      </c>
      <c r="F9" s="12">
        <f t="shared" si="1"/>
        <v>36.200000000000003</v>
      </c>
      <c r="G9" s="12">
        <f t="shared" si="1"/>
        <v>36</v>
      </c>
      <c r="H9" s="12">
        <f t="shared" si="1"/>
        <v>36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0</v>
      </c>
      <c r="N9" s="83">
        <f t="shared" si="1"/>
        <v>0</v>
      </c>
      <c r="O9" s="83">
        <f t="shared" si="1"/>
        <v>0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 t="e">
        <f t="shared" si="1"/>
        <v>#VALUE!</v>
      </c>
      <c r="AO9" s="41">
        <f t="shared" si="1"/>
        <v>872</v>
      </c>
      <c r="AP9" s="110">
        <f t="shared" si="1"/>
        <v>0</v>
      </c>
      <c r="AQ9" s="111">
        <f t="shared" si="1"/>
        <v>0</v>
      </c>
      <c r="AR9" s="112">
        <f t="shared" si="1"/>
        <v>0</v>
      </c>
      <c r="AS9" s="112">
        <f t="shared" si="1"/>
        <v>0</v>
      </c>
      <c r="AT9" s="113">
        <f t="shared" si="1"/>
        <v>866</v>
      </c>
      <c r="AU9" s="114">
        <f t="shared" si="1"/>
        <v>0</v>
      </c>
      <c r="AV9" s="115">
        <f t="shared" si="1"/>
        <v>0</v>
      </c>
      <c r="AW9" s="112">
        <f t="shared" si="1"/>
        <v>0</v>
      </c>
      <c r="AX9" s="112">
        <f t="shared" si="1"/>
        <v>0</v>
      </c>
      <c r="AY9" s="61">
        <f t="shared" si="1"/>
        <v>0</v>
      </c>
      <c r="AZ9" s="97">
        <f t="shared" si="1"/>
        <v>77.59</v>
      </c>
      <c r="BA9" s="68">
        <f t="shared" si="1"/>
        <v>0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4978</v>
      </c>
      <c r="BG9" s="41">
        <f t="shared" si="1"/>
        <v>969</v>
      </c>
      <c r="BH9" s="42">
        <f t="shared" si="1"/>
        <v>1450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45">
      <c r="A10" s="180" t="s">
        <v>62</v>
      </c>
      <c r="B10" s="181"/>
      <c r="C10" s="51">
        <f>IFERROR(SUBTOTAL(1,C17:C426),"")</f>
        <v>352286.27671232878</v>
      </c>
      <c r="D10" s="61">
        <f t="shared" ref="D10:BM10" si="2">IFERROR(SUBTOTAL(1,D17:D426),"")</f>
        <v>37.012612612612578</v>
      </c>
      <c r="E10" s="12">
        <f t="shared" si="2"/>
        <v>36.999450549450565</v>
      </c>
      <c r="F10" s="12">
        <f t="shared" si="2"/>
        <v>36.999450549450565</v>
      </c>
      <c r="G10" s="12">
        <f t="shared" si="2"/>
        <v>36.974175824175823</v>
      </c>
      <c r="H10" s="12">
        <f t="shared" si="2"/>
        <v>36.974175824175823</v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 t="str">
        <f t="shared" si="2"/>
        <v/>
      </c>
      <c r="N10" s="83" t="str">
        <f t="shared" si="2"/>
        <v/>
      </c>
      <c r="O10" s="83" t="str">
        <f t="shared" si="2"/>
        <v/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 t="str">
        <f t="shared" si="2"/>
        <v/>
      </c>
      <c r="AO10" s="41">
        <f t="shared" si="2"/>
        <v>1385.6098901098901</v>
      </c>
      <c r="AP10" s="110" t="str">
        <f t="shared" si="2"/>
        <v/>
      </c>
      <c r="AQ10" s="111" t="str">
        <f t="shared" si="2"/>
        <v/>
      </c>
      <c r="AR10" s="112" t="str">
        <f t="shared" si="2"/>
        <v/>
      </c>
      <c r="AS10" s="112" t="str">
        <f t="shared" si="2"/>
        <v/>
      </c>
      <c r="AT10" s="113">
        <f t="shared" si="2"/>
        <v>1444.598901098901</v>
      </c>
      <c r="AU10" s="114" t="str">
        <f t="shared" si="2"/>
        <v/>
      </c>
      <c r="AV10" s="115" t="str">
        <f t="shared" si="2"/>
        <v/>
      </c>
      <c r="AW10" s="112" t="str">
        <f t="shared" si="2"/>
        <v/>
      </c>
      <c r="AX10" s="112" t="str">
        <f t="shared" si="2"/>
        <v/>
      </c>
      <c r="AY10" s="61" t="str">
        <f t="shared" si="2"/>
        <v/>
      </c>
      <c r="AZ10" s="97">
        <f t="shared" si="2"/>
        <v>79.611463414634159</v>
      </c>
      <c r="BA10" s="68" t="str">
        <f t="shared" si="2"/>
        <v/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6">
        <f t="shared" si="2"/>
        <v>20478.815934065933</v>
      </c>
      <c r="BG10" s="41">
        <f t="shared" si="2"/>
        <v>6215.1043956043959</v>
      </c>
      <c r="BH10" s="42">
        <f t="shared" si="2"/>
        <v>14263.711538461539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 t="str">
        <f t="shared" si="2"/>
        <v/>
      </c>
    </row>
    <row r="11" spans="1:65" ht="17.5" thickBot="1" x14ac:dyDescent="0.5">
      <c r="A11" s="182" t="s">
        <v>64</v>
      </c>
      <c r="B11" s="183"/>
      <c r="C11" s="52">
        <f>SUBTOTAL(9,C17:C426)</f>
        <v>128584491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503094</v>
      </c>
      <c r="AP11" s="116"/>
      <c r="AQ11" s="117"/>
      <c r="AR11" s="118"/>
      <c r="AS11" s="118"/>
      <c r="AT11" s="119">
        <f>SUBTOTAL(9,AT17:AT425)</f>
        <v>524279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7429728</v>
      </c>
      <c r="BG11" s="43">
        <f t="shared" si="3"/>
        <v>2252229</v>
      </c>
      <c r="BH11" s="44">
        <f t="shared" si="3"/>
        <v>5177499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0</v>
      </c>
    </row>
    <row r="12" spans="1:65" ht="17.5" thickBot="1" x14ac:dyDescent="0.5">
      <c r="A12" s="182" t="s">
        <v>63</v>
      </c>
      <c r="B12" s="183"/>
      <c r="C12" s="52">
        <f>IFERROR(SUBTOTAL(9,C17:C426)/COUNTA(C17:C47,C52:C80,C85:C115,C120:C149,C154:C184,C189:C218,C223:C253,C258:C288,C293:C322,C327:C357,C362:C391,C396:C426),"")</f>
        <v>352286.27671232878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1385.6098901098901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1444.598901098901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20366.909836065573</v>
      </c>
      <c r="BG12" s="78">
        <f>IFERROR(SUBTOTAL(9,BG17:BG426)/COUNTA(BG17:BG47,BG52:BG80,BG85:BG115,BG120:BG149,BG154:BG184,BG189:BG218,BG223:BG253,BG258:BG288,BG293:BG322,BG327:BG357,BG362:BG391,BG396:BG426),"")</f>
        <v>6215.1043956043959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14263.711538461539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45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5" thickBot="1" x14ac:dyDescent="0.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5">
      <c r="A15" s="184" t="s">
        <v>0</v>
      </c>
      <c r="B15" s="186" t="s">
        <v>88</v>
      </c>
      <c r="C15" s="156" t="s">
        <v>2</v>
      </c>
      <c r="D15" s="176" t="s">
        <v>68</v>
      </c>
      <c r="E15" s="177"/>
      <c r="F15" s="177"/>
      <c r="G15" s="177"/>
      <c r="H15" s="177"/>
      <c r="I15" s="177"/>
      <c r="J15" s="177"/>
      <c r="K15" s="177"/>
      <c r="L15" s="177"/>
      <c r="M15" s="178" t="s">
        <v>77</v>
      </c>
      <c r="N15" s="179"/>
      <c r="O15" s="179"/>
      <c r="P15" s="179"/>
      <c r="Q15" s="179"/>
      <c r="R15" s="179"/>
      <c r="S15" s="179"/>
      <c r="T15" s="179"/>
      <c r="U15" s="179"/>
      <c r="V15" s="160" t="s">
        <v>80</v>
      </c>
      <c r="W15" s="156"/>
      <c r="X15" s="156"/>
      <c r="Y15" s="156"/>
      <c r="Z15" s="156"/>
      <c r="AA15" s="156"/>
      <c r="AB15" s="156"/>
      <c r="AC15" s="156"/>
      <c r="AD15" s="156"/>
      <c r="AE15" s="146" t="s">
        <v>82</v>
      </c>
      <c r="AF15" s="156"/>
      <c r="AG15" s="156"/>
      <c r="AH15" s="156"/>
      <c r="AI15" s="156"/>
      <c r="AJ15" s="156"/>
      <c r="AK15" s="156"/>
      <c r="AL15" s="156"/>
      <c r="AM15" s="156"/>
      <c r="AN15" s="146" t="s">
        <v>67</v>
      </c>
      <c r="AO15" s="160" t="s">
        <v>1</v>
      </c>
      <c r="AP15" s="164" t="s">
        <v>93</v>
      </c>
      <c r="AQ15" s="166" t="s">
        <v>94</v>
      </c>
      <c r="AR15" s="168" t="s">
        <v>95</v>
      </c>
      <c r="AS15" s="168" t="s">
        <v>91</v>
      </c>
      <c r="AT15" s="162" t="s">
        <v>66</v>
      </c>
      <c r="AU15" s="164" t="s">
        <v>96</v>
      </c>
      <c r="AV15" s="166" t="s">
        <v>97</v>
      </c>
      <c r="AW15" s="168" t="s">
        <v>98</v>
      </c>
      <c r="AX15" s="168" t="s">
        <v>92</v>
      </c>
      <c r="AY15" s="170" t="s">
        <v>89</v>
      </c>
      <c r="AZ15" s="152" t="s">
        <v>87</v>
      </c>
      <c r="BA15" s="154" t="s">
        <v>106</v>
      </c>
      <c r="BB15" s="155"/>
      <c r="BC15" s="155"/>
      <c r="BD15" s="155"/>
      <c r="BE15" s="156" t="s">
        <v>102</v>
      </c>
      <c r="BF15" s="158" t="s">
        <v>3</v>
      </c>
      <c r="BG15" s="160" t="s">
        <v>4</v>
      </c>
      <c r="BH15" s="146" t="s">
        <v>7</v>
      </c>
      <c r="BI15" s="146" t="s">
        <v>8</v>
      </c>
      <c r="BJ15" s="146" t="s">
        <v>6</v>
      </c>
      <c r="BK15" s="146" t="s">
        <v>5</v>
      </c>
      <c r="BL15" s="146" t="s">
        <v>9</v>
      </c>
      <c r="BM15" s="148" t="s">
        <v>10</v>
      </c>
    </row>
    <row r="16" spans="1:65" s="1" customFormat="1" ht="34.5" thickBot="1" x14ac:dyDescent="0.5">
      <c r="A16" s="185"/>
      <c r="B16" s="187"/>
      <c r="C16" s="157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47"/>
      <c r="AO16" s="161"/>
      <c r="AP16" s="165"/>
      <c r="AQ16" s="167"/>
      <c r="AR16" s="169"/>
      <c r="AS16" s="169"/>
      <c r="AT16" s="163"/>
      <c r="AU16" s="165"/>
      <c r="AV16" s="167"/>
      <c r="AW16" s="169"/>
      <c r="AX16" s="169"/>
      <c r="AY16" s="171"/>
      <c r="AZ16" s="153"/>
      <c r="BA16" s="65" t="s">
        <v>84</v>
      </c>
      <c r="BB16" s="65" t="s">
        <v>85</v>
      </c>
      <c r="BC16" s="65" t="s">
        <v>86</v>
      </c>
      <c r="BD16" s="66" t="s">
        <v>90</v>
      </c>
      <c r="BE16" s="157"/>
      <c r="BF16" s="159"/>
      <c r="BG16" s="161"/>
      <c r="BH16" s="147"/>
      <c r="BI16" s="147"/>
      <c r="BJ16" s="147"/>
      <c r="BK16" s="147"/>
      <c r="BL16" s="147"/>
      <c r="BM16" s="149"/>
    </row>
    <row r="17" spans="1:65" outlineLevel="5" x14ac:dyDescent="0.45">
      <c r="A17" s="21">
        <f>MONTH(B17)</f>
        <v>1</v>
      </c>
      <c r="B17" s="8">
        <v>42005</v>
      </c>
      <c r="C17" s="51">
        <v>300137</v>
      </c>
      <c r="D17" s="64">
        <f>IFERROR(ROUND(AVERAGE(E17:L17),1),"")</f>
        <v>36.799999999999997</v>
      </c>
      <c r="E17" s="12">
        <v>36.799999999999997</v>
      </c>
      <c r="F17" s="12">
        <v>36.799999999999997</v>
      </c>
      <c r="G17" s="12">
        <v>36.799999999999997</v>
      </c>
      <c r="H17" s="12">
        <v>36.799999999999997</v>
      </c>
      <c r="I17" s="11"/>
      <c r="J17" s="11"/>
      <c r="K17" s="11"/>
      <c r="L17" s="11"/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18.76675603</v>
      </c>
      <c r="AO17" s="41">
        <v>1492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1482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15746</v>
      </c>
      <c r="BG17" s="42">
        <v>8271</v>
      </c>
      <c r="BH17" s="42">
        <v>7475</v>
      </c>
      <c r="BI17" s="42"/>
      <c r="BJ17" s="42"/>
      <c r="BK17" s="42"/>
      <c r="BL17" s="42"/>
      <c r="BM17" s="14"/>
    </row>
    <row r="18" spans="1:65" outlineLevel="5" x14ac:dyDescent="0.45">
      <c r="A18" s="22">
        <f t="shared" ref="A18:A90" si="5">MONTH(B18)</f>
        <v>1</v>
      </c>
      <c r="B18" s="9">
        <f>B17+1</f>
        <v>42006</v>
      </c>
      <c r="C18" s="51">
        <v>299899</v>
      </c>
      <c r="D18" s="64">
        <f t="shared" ref="D18:D47" si="6">IFERROR(ROUND(AVERAGE(E18:L18),1),"")</f>
        <v>36.799999999999997</v>
      </c>
      <c r="E18" s="12">
        <v>36.799999999999997</v>
      </c>
      <c r="F18" s="12">
        <v>36.799999999999997</v>
      </c>
      <c r="G18" s="12">
        <v>36.799999999999997</v>
      </c>
      <c r="H18" s="12">
        <v>36.799999999999997</v>
      </c>
      <c r="I18" s="12"/>
      <c r="J18" s="12"/>
      <c r="K18" s="12"/>
      <c r="L18" s="12"/>
      <c r="M18" s="74" t="str">
        <f t="shared" ref="M18:M47" si="7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v>16.979987869999999</v>
      </c>
      <c r="AO18" s="41">
        <v>1649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1613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0">IFERROR((1-((AW18*AS18)/(AX18*AR18)))*100,"")</f>
        <v/>
      </c>
      <c r="AZ18" s="97">
        <v>80.7</v>
      </c>
      <c r="BA18" s="68"/>
      <c r="BB18" s="68"/>
      <c r="BC18" s="68"/>
      <c r="BD18" s="68"/>
      <c r="BE18" s="15"/>
      <c r="BF18" s="5">
        <f t="shared" ref="BF18:BF47" si="11">IF(SUM(BG18:BM18)=0,"",SUM(BG18:BM18))</f>
        <v>24153</v>
      </c>
      <c r="BG18" s="42">
        <v>7076</v>
      </c>
      <c r="BH18" s="42">
        <v>17077</v>
      </c>
      <c r="BI18" s="42"/>
      <c r="BJ18" s="42"/>
      <c r="BK18" s="42"/>
      <c r="BL18" s="42"/>
      <c r="BM18" s="15"/>
    </row>
    <row r="19" spans="1:65" outlineLevel="5" x14ac:dyDescent="0.45">
      <c r="A19" s="22">
        <f t="shared" si="5"/>
        <v>1</v>
      </c>
      <c r="B19" s="9">
        <f t="shared" ref="B19:B79" si="12">B18+1</f>
        <v>42007</v>
      </c>
      <c r="C19" s="51">
        <v>303172</v>
      </c>
      <c r="D19" s="64">
        <f t="shared" si="6"/>
        <v>36.799999999999997</v>
      </c>
      <c r="E19" s="12">
        <v>36.799999999999997</v>
      </c>
      <c r="F19" s="12">
        <v>36.799999999999997</v>
      </c>
      <c r="G19" s="12">
        <v>36.799999999999997</v>
      </c>
      <c r="H19" s="12">
        <v>36.799999999999997</v>
      </c>
      <c r="I19" s="12"/>
      <c r="J19" s="12"/>
      <c r="K19" s="12"/>
      <c r="L19" s="12"/>
      <c r="M19" s="74" t="str">
        <f t="shared" si="7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v>24.669603519999999</v>
      </c>
      <c r="AO19" s="41">
        <v>1135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1197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0"/>
        <v/>
      </c>
      <c r="AZ19" s="97"/>
      <c r="BA19" s="68"/>
      <c r="BB19" s="68"/>
      <c r="BC19" s="68"/>
      <c r="BD19" s="68"/>
      <c r="BE19" s="15"/>
      <c r="BF19" s="5">
        <f t="shared" si="11"/>
        <v>21319</v>
      </c>
      <c r="BG19" s="42">
        <v>7775</v>
      </c>
      <c r="BH19" s="42">
        <v>13544</v>
      </c>
      <c r="BI19" s="42"/>
      <c r="BJ19" s="42"/>
      <c r="BK19" s="42"/>
      <c r="BL19" s="42"/>
      <c r="BM19" s="15"/>
    </row>
    <row r="20" spans="1:65" outlineLevel="5" x14ac:dyDescent="0.45">
      <c r="A20" s="22">
        <f t="shared" si="5"/>
        <v>1</v>
      </c>
      <c r="B20" s="9">
        <f t="shared" si="12"/>
        <v>42008</v>
      </c>
      <c r="C20" s="51">
        <v>310997</v>
      </c>
      <c r="D20" s="64">
        <f t="shared" si="6"/>
        <v>36.799999999999997</v>
      </c>
      <c r="E20" s="12">
        <v>36.799999999999997</v>
      </c>
      <c r="F20" s="12">
        <v>36.799999999999997</v>
      </c>
      <c r="G20" s="12">
        <v>36.799999999999997</v>
      </c>
      <c r="H20" s="12">
        <v>36.799999999999997</v>
      </c>
      <c r="I20" s="12"/>
      <c r="J20" s="12"/>
      <c r="K20" s="12"/>
      <c r="L20" s="12"/>
      <c r="M20" s="74" t="str">
        <f t="shared" si="7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v>28.484231940000001</v>
      </c>
      <c r="AO20" s="41">
        <v>983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1056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0"/>
        <v/>
      </c>
      <c r="AZ20" s="97"/>
      <c r="BA20" s="68"/>
      <c r="BB20" s="68"/>
      <c r="BC20" s="68"/>
      <c r="BD20" s="68"/>
      <c r="BE20" s="15"/>
      <c r="BF20" s="5">
        <f t="shared" si="11"/>
        <v>12000</v>
      </c>
      <c r="BG20" s="42">
        <v>5680</v>
      </c>
      <c r="BH20" s="42">
        <v>6320</v>
      </c>
      <c r="BI20" s="42"/>
      <c r="BJ20" s="42"/>
      <c r="BK20" s="42"/>
      <c r="BL20" s="42"/>
      <c r="BM20" s="15"/>
    </row>
    <row r="21" spans="1:65" outlineLevel="5" x14ac:dyDescent="0.45">
      <c r="A21" s="22">
        <f t="shared" si="5"/>
        <v>1</v>
      </c>
      <c r="B21" s="9">
        <f t="shared" si="12"/>
        <v>42009</v>
      </c>
      <c r="C21" s="51">
        <v>303962</v>
      </c>
      <c r="D21" s="64">
        <f t="shared" si="6"/>
        <v>37</v>
      </c>
      <c r="E21" s="12">
        <v>37</v>
      </c>
      <c r="F21" s="12">
        <v>37</v>
      </c>
      <c r="G21" s="12">
        <v>37</v>
      </c>
      <c r="H21" s="12">
        <v>37</v>
      </c>
      <c r="I21" s="12"/>
      <c r="J21" s="12"/>
      <c r="K21" s="12"/>
      <c r="L21" s="12"/>
      <c r="M21" s="74" t="str">
        <f t="shared" si="7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v>22.292993630000002</v>
      </c>
      <c r="AO21" s="41">
        <v>1256</v>
      </c>
      <c r="AP21" s="110"/>
      <c r="AQ21" s="111"/>
      <c r="AR21" s="126" t="str">
        <f t="shared" ref="AR21:AR47" si="13">IFERROR(AQ21/AP21*100,"")</f>
        <v/>
      </c>
      <c r="AS21" s="126" t="str">
        <f t="shared" ref="AS21:AS47" si="14">IFERROR(100-AR21,"")</f>
        <v/>
      </c>
      <c r="AT21" s="127">
        <v>1340</v>
      </c>
      <c r="AU21" s="114"/>
      <c r="AV21" s="115"/>
      <c r="AW21" s="126" t="str">
        <f t="shared" ref="AW21:AW47" si="15">IFERROR(AV21/AU21*100,"")</f>
        <v/>
      </c>
      <c r="AX21" s="126" t="str">
        <f t="shared" ref="AX21:AX47" si="16">IFERROR(100-AW21,"")</f>
        <v/>
      </c>
      <c r="AY21" s="64" t="str">
        <f t="shared" si="10"/>
        <v/>
      </c>
      <c r="AZ21" s="97">
        <v>80.400000000000006</v>
      </c>
      <c r="BA21" s="68"/>
      <c r="BB21" s="68"/>
      <c r="BC21" s="68"/>
      <c r="BD21" s="68"/>
      <c r="BE21" s="15"/>
      <c r="BF21" s="5">
        <f t="shared" si="11"/>
        <v>21881</v>
      </c>
      <c r="BG21" s="42">
        <v>6931</v>
      </c>
      <c r="BH21" s="42">
        <v>14950</v>
      </c>
      <c r="BI21" s="42"/>
      <c r="BJ21" s="42"/>
      <c r="BK21" s="42"/>
      <c r="BL21" s="42"/>
      <c r="BM21" s="15"/>
    </row>
    <row r="22" spans="1:65" outlineLevel="5" x14ac:dyDescent="0.45">
      <c r="A22" s="22">
        <f t="shared" si="5"/>
        <v>1</v>
      </c>
      <c r="B22" s="9">
        <f t="shared" si="12"/>
        <v>42010</v>
      </c>
      <c r="C22" s="51">
        <v>394080</v>
      </c>
      <c r="D22" s="64">
        <f t="shared" si="6"/>
        <v>36.799999999999997</v>
      </c>
      <c r="E22" s="12">
        <v>36.799999999999997</v>
      </c>
      <c r="F22" s="12">
        <v>36.799999999999997</v>
      </c>
      <c r="G22" s="12">
        <v>36.799999999999997</v>
      </c>
      <c r="H22" s="12">
        <v>36.799999999999997</v>
      </c>
      <c r="I22" s="12"/>
      <c r="J22" s="12"/>
      <c r="K22" s="12"/>
      <c r="L22" s="12"/>
      <c r="M22" s="74" t="str">
        <f t="shared" si="7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v>19.15184679</v>
      </c>
      <c r="AO22" s="41">
        <v>1462</v>
      </c>
      <c r="AP22" s="110"/>
      <c r="AQ22" s="111"/>
      <c r="AR22" s="126" t="str">
        <f t="shared" si="13"/>
        <v/>
      </c>
      <c r="AS22" s="126" t="str">
        <f t="shared" si="14"/>
        <v/>
      </c>
      <c r="AT22" s="127">
        <v>1471</v>
      </c>
      <c r="AU22" s="114"/>
      <c r="AV22" s="115"/>
      <c r="AW22" s="126" t="str">
        <f t="shared" si="15"/>
        <v/>
      </c>
      <c r="AX22" s="126" t="str">
        <f t="shared" si="16"/>
        <v/>
      </c>
      <c r="AY22" s="64" t="str">
        <f t="shared" si="10"/>
        <v/>
      </c>
      <c r="AZ22" s="97">
        <v>80.3</v>
      </c>
      <c r="BA22" s="68"/>
      <c r="BB22" s="68"/>
      <c r="BC22" s="68"/>
      <c r="BD22" s="68"/>
      <c r="BE22" s="15"/>
      <c r="BF22" s="5">
        <f t="shared" si="11"/>
        <v>23687</v>
      </c>
      <c r="BG22" s="42">
        <v>6634</v>
      </c>
      <c r="BH22" s="42">
        <v>17053</v>
      </c>
      <c r="BI22" s="42"/>
      <c r="BJ22" s="42"/>
      <c r="BK22" s="42"/>
      <c r="BL22" s="42"/>
      <c r="BM22" s="15"/>
    </row>
    <row r="23" spans="1:65" outlineLevel="5" x14ac:dyDescent="0.45">
      <c r="A23" s="22">
        <f t="shared" si="5"/>
        <v>1</v>
      </c>
      <c r="B23" s="9">
        <f t="shared" si="12"/>
        <v>42011</v>
      </c>
      <c r="C23" s="51">
        <v>305651</v>
      </c>
      <c r="D23" s="64">
        <f t="shared" si="6"/>
        <v>36.4</v>
      </c>
      <c r="E23" s="12">
        <v>36.4</v>
      </c>
      <c r="F23" s="12">
        <v>36.4</v>
      </c>
      <c r="G23" s="12">
        <v>36.4</v>
      </c>
      <c r="H23" s="12">
        <v>36.4</v>
      </c>
      <c r="I23" s="12"/>
      <c r="J23" s="12"/>
      <c r="K23" s="12"/>
      <c r="L23" s="12"/>
      <c r="M23" s="74" t="str">
        <f t="shared" si="7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v>17.5</v>
      </c>
      <c r="AO23" s="41">
        <v>1600</v>
      </c>
      <c r="AP23" s="110"/>
      <c r="AQ23" s="111"/>
      <c r="AR23" s="126" t="str">
        <f t="shared" si="13"/>
        <v/>
      </c>
      <c r="AS23" s="126" t="str">
        <f t="shared" si="14"/>
        <v/>
      </c>
      <c r="AT23" s="127">
        <v>1640</v>
      </c>
      <c r="AU23" s="114"/>
      <c r="AV23" s="115"/>
      <c r="AW23" s="126" t="str">
        <f t="shared" si="15"/>
        <v/>
      </c>
      <c r="AX23" s="126" t="str">
        <f t="shared" si="16"/>
        <v/>
      </c>
      <c r="AY23" s="64" t="str">
        <f t="shared" si="10"/>
        <v/>
      </c>
      <c r="AZ23" s="97"/>
      <c r="BA23" s="68"/>
      <c r="BB23" s="68"/>
      <c r="BC23" s="68"/>
      <c r="BD23" s="68"/>
      <c r="BE23" s="15"/>
      <c r="BF23" s="5">
        <f t="shared" si="11"/>
        <v>26624</v>
      </c>
      <c r="BG23" s="42">
        <v>8788</v>
      </c>
      <c r="BH23" s="42">
        <v>17836</v>
      </c>
      <c r="BI23" s="42"/>
      <c r="BJ23" s="42"/>
      <c r="BK23" s="42"/>
      <c r="BL23" s="42"/>
      <c r="BM23" s="15"/>
    </row>
    <row r="24" spans="1:65" outlineLevel="5" x14ac:dyDescent="0.45">
      <c r="A24" s="22">
        <f t="shared" si="5"/>
        <v>1</v>
      </c>
      <c r="B24" s="9">
        <f t="shared" si="12"/>
        <v>42012</v>
      </c>
      <c r="C24" s="51">
        <v>307492</v>
      </c>
      <c r="D24" s="64">
        <f t="shared" si="6"/>
        <v>36.5</v>
      </c>
      <c r="E24" s="12">
        <v>36.6</v>
      </c>
      <c r="F24" s="12">
        <v>36.6</v>
      </c>
      <c r="G24" s="12">
        <v>36.4</v>
      </c>
      <c r="H24" s="12">
        <v>36.4</v>
      </c>
      <c r="I24" s="12"/>
      <c r="J24" s="12"/>
      <c r="K24" s="12"/>
      <c r="L24" s="12"/>
      <c r="M24" s="74" t="str">
        <f t="shared" si="7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v>19.008825529999999</v>
      </c>
      <c r="AO24" s="41">
        <v>1473</v>
      </c>
      <c r="AP24" s="110"/>
      <c r="AQ24" s="111"/>
      <c r="AR24" s="126" t="str">
        <f t="shared" si="13"/>
        <v/>
      </c>
      <c r="AS24" s="126" t="str">
        <f t="shared" si="14"/>
        <v/>
      </c>
      <c r="AT24" s="127">
        <v>1501</v>
      </c>
      <c r="AU24" s="114"/>
      <c r="AV24" s="115"/>
      <c r="AW24" s="126" t="str">
        <f t="shared" si="15"/>
        <v/>
      </c>
      <c r="AX24" s="126" t="str">
        <f t="shared" si="16"/>
        <v/>
      </c>
      <c r="AY24" s="64" t="str">
        <f t="shared" si="10"/>
        <v/>
      </c>
      <c r="AZ24" s="97"/>
      <c r="BA24" s="68"/>
      <c r="BB24" s="68"/>
      <c r="BC24" s="68"/>
      <c r="BD24" s="68"/>
      <c r="BE24" s="15"/>
      <c r="BF24" s="5">
        <f t="shared" si="11"/>
        <v>24300</v>
      </c>
      <c r="BG24" s="42">
        <v>8230</v>
      </c>
      <c r="BH24" s="42">
        <v>16070</v>
      </c>
      <c r="BI24" s="42"/>
      <c r="BJ24" s="42"/>
      <c r="BK24" s="42"/>
      <c r="BL24" s="42"/>
      <c r="BM24" s="15"/>
    </row>
    <row r="25" spans="1:65" outlineLevel="5" x14ac:dyDescent="0.45">
      <c r="A25" s="22">
        <f t="shared" si="5"/>
        <v>1</v>
      </c>
      <c r="B25" s="9">
        <f t="shared" si="12"/>
        <v>42013</v>
      </c>
      <c r="C25" s="51">
        <v>308419</v>
      </c>
      <c r="D25" s="64">
        <f t="shared" si="6"/>
        <v>36.700000000000003</v>
      </c>
      <c r="E25" s="12">
        <v>36.799999999999997</v>
      </c>
      <c r="F25" s="12">
        <v>36.799999999999997</v>
      </c>
      <c r="G25" s="12">
        <v>36.6</v>
      </c>
      <c r="H25" s="12">
        <v>36.6</v>
      </c>
      <c r="I25" s="12"/>
      <c r="J25" s="12"/>
      <c r="K25" s="12"/>
      <c r="L25" s="12"/>
      <c r="M25" s="74" t="str">
        <f t="shared" si="7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v>18.970189699999999</v>
      </c>
      <c r="AO25" s="41">
        <v>1476</v>
      </c>
      <c r="AP25" s="110"/>
      <c r="AQ25" s="111"/>
      <c r="AR25" s="126" t="str">
        <f t="shared" si="13"/>
        <v/>
      </c>
      <c r="AS25" s="126" t="str">
        <f t="shared" si="14"/>
        <v/>
      </c>
      <c r="AT25" s="127">
        <v>1474</v>
      </c>
      <c r="AU25" s="114"/>
      <c r="AV25" s="115"/>
      <c r="AW25" s="126" t="str">
        <f t="shared" si="15"/>
        <v/>
      </c>
      <c r="AX25" s="126" t="str">
        <f t="shared" si="16"/>
        <v/>
      </c>
      <c r="AY25" s="64" t="str">
        <f t="shared" si="10"/>
        <v/>
      </c>
      <c r="AZ25" s="97">
        <v>81.599999999999994</v>
      </c>
      <c r="BA25" s="68"/>
      <c r="BB25" s="68"/>
      <c r="BC25" s="68"/>
      <c r="BD25" s="68"/>
      <c r="BE25" s="15"/>
      <c r="BF25" s="5">
        <f t="shared" si="11"/>
        <v>23195</v>
      </c>
      <c r="BG25" s="42">
        <v>7325</v>
      </c>
      <c r="BH25" s="42">
        <v>15870</v>
      </c>
      <c r="BI25" s="42"/>
      <c r="BJ25" s="42"/>
      <c r="BK25" s="42"/>
      <c r="BL25" s="42"/>
      <c r="BM25" s="15"/>
    </row>
    <row r="26" spans="1:65" outlineLevel="5" x14ac:dyDescent="0.45">
      <c r="A26" s="22">
        <f t="shared" si="5"/>
        <v>1</v>
      </c>
      <c r="B26" s="9">
        <f t="shared" si="12"/>
        <v>42014</v>
      </c>
      <c r="C26" s="51">
        <v>313615</v>
      </c>
      <c r="D26" s="64">
        <f t="shared" si="6"/>
        <v>36.9</v>
      </c>
      <c r="E26" s="12">
        <v>37</v>
      </c>
      <c r="F26" s="12">
        <v>37</v>
      </c>
      <c r="G26" s="12">
        <v>36.799999999999997</v>
      </c>
      <c r="H26" s="12">
        <v>36.799999999999997</v>
      </c>
      <c r="I26" s="12"/>
      <c r="J26" s="12"/>
      <c r="K26" s="12"/>
      <c r="L26" s="12"/>
      <c r="M26" s="74" t="str">
        <f t="shared" si="7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v>21.084337349999998</v>
      </c>
      <c r="AO26" s="41">
        <v>1328</v>
      </c>
      <c r="AP26" s="110"/>
      <c r="AQ26" s="111"/>
      <c r="AR26" s="126" t="str">
        <f t="shared" si="13"/>
        <v/>
      </c>
      <c r="AS26" s="126" t="str">
        <f t="shared" si="14"/>
        <v/>
      </c>
      <c r="AT26" s="127">
        <v>1394</v>
      </c>
      <c r="AU26" s="114"/>
      <c r="AV26" s="115"/>
      <c r="AW26" s="126" t="str">
        <f t="shared" si="15"/>
        <v/>
      </c>
      <c r="AX26" s="126" t="str">
        <f t="shared" si="16"/>
        <v/>
      </c>
      <c r="AY26" s="64" t="str">
        <f t="shared" si="10"/>
        <v/>
      </c>
      <c r="AZ26" s="97"/>
      <c r="BA26" s="68"/>
      <c r="BB26" s="68"/>
      <c r="BC26" s="68"/>
      <c r="BD26" s="68"/>
      <c r="BE26" s="15"/>
      <c r="BF26" s="5">
        <f t="shared" si="11"/>
        <v>22776</v>
      </c>
      <c r="BG26" s="42">
        <v>7272</v>
      </c>
      <c r="BH26" s="42">
        <v>15504</v>
      </c>
      <c r="BI26" s="42"/>
      <c r="BJ26" s="42"/>
      <c r="BK26" s="42"/>
      <c r="BL26" s="42"/>
      <c r="BM26" s="15"/>
    </row>
    <row r="27" spans="1:65" outlineLevel="5" x14ac:dyDescent="0.45">
      <c r="A27" s="22">
        <f t="shared" si="5"/>
        <v>1</v>
      </c>
      <c r="B27" s="9">
        <f t="shared" si="12"/>
        <v>42015</v>
      </c>
      <c r="C27" s="51">
        <v>310648</v>
      </c>
      <c r="D27" s="64">
        <f t="shared" si="6"/>
        <v>36.799999999999997</v>
      </c>
      <c r="E27" s="12">
        <v>36.799999999999997</v>
      </c>
      <c r="F27" s="12">
        <v>36.799999999999997</v>
      </c>
      <c r="G27" s="12">
        <v>36.799999999999997</v>
      </c>
      <c r="H27" s="12">
        <v>36.799999999999997</v>
      </c>
      <c r="I27" s="12"/>
      <c r="J27" s="12"/>
      <c r="K27" s="12"/>
      <c r="L27" s="12"/>
      <c r="M27" s="74" t="str">
        <f t="shared" si="7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v>31.076581579999999</v>
      </c>
      <c r="AO27" s="41">
        <v>901</v>
      </c>
      <c r="AP27" s="110"/>
      <c r="AQ27" s="111"/>
      <c r="AR27" s="126" t="str">
        <f t="shared" si="13"/>
        <v/>
      </c>
      <c r="AS27" s="126" t="str">
        <f t="shared" si="14"/>
        <v/>
      </c>
      <c r="AT27" s="127">
        <v>974</v>
      </c>
      <c r="AU27" s="114"/>
      <c r="AV27" s="115"/>
      <c r="AW27" s="126" t="str">
        <f t="shared" si="15"/>
        <v/>
      </c>
      <c r="AX27" s="126" t="str">
        <f t="shared" si="16"/>
        <v/>
      </c>
      <c r="AY27" s="64" t="str">
        <f t="shared" si="10"/>
        <v/>
      </c>
      <c r="AZ27" s="97"/>
      <c r="BA27" s="68"/>
      <c r="BB27" s="68"/>
      <c r="BC27" s="68"/>
      <c r="BD27" s="68"/>
      <c r="BE27" s="15"/>
      <c r="BF27" s="5">
        <f t="shared" si="11"/>
        <v>11890</v>
      </c>
      <c r="BG27" s="42">
        <v>6342</v>
      </c>
      <c r="BH27" s="42">
        <v>5548</v>
      </c>
      <c r="BI27" s="42"/>
      <c r="BJ27" s="42"/>
      <c r="BK27" s="42"/>
      <c r="BL27" s="42"/>
      <c r="BM27" s="15"/>
    </row>
    <row r="28" spans="1:65" outlineLevel="5" x14ac:dyDescent="0.45">
      <c r="A28" s="22">
        <f t="shared" si="5"/>
        <v>1</v>
      </c>
      <c r="B28" s="9">
        <f t="shared" si="12"/>
        <v>42016</v>
      </c>
      <c r="C28" s="51">
        <v>305145</v>
      </c>
      <c r="D28" s="64">
        <f t="shared" si="6"/>
        <v>36.799999999999997</v>
      </c>
      <c r="E28" s="12">
        <v>36.799999999999997</v>
      </c>
      <c r="F28" s="12">
        <v>36.799999999999997</v>
      </c>
      <c r="G28" s="12">
        <v>36.799999999999997</v>
      </c>
      <c r="H28" s="12">
        <v>36.799999999999997</v>
      </c>
      <c r="I28" s="12"/>
      <c r="J28" s="12"/>
      <c r="K28" s="12"/>
      <c r="L28" s="12"/>
      <c r="M28" s="74" t="str">
        <f t="shared" si="7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v>19.718309860000002</v>
      </c>
      <c r="AO28" s="41">
        <v>1420</v>
      </c>
      <c r="AP28" s="110"/>
      <c r="AQ28" s="111"/>
      <c r="AR28" s="126" t="str">
        <f t="shared" si="13"/>
        <v/>
      </c>
      <c r="AS28" s="126" t="str">
        <f t="shared" si="14"/>
        <v/>
      </c>
      <c r="AT28" s="127">
        <v>1349</v>
      </c>
      <c r="AU28" s="114"/>
      <c r="AV28" s="115"/>
      <c r="AW28" s="126" t="str">
        <f t="shared" si="15"/>
        <v/>
      </c>
      <c r="AX28" s="126" t="str">
        <f t="shared" si="16"/>
        <v/>
      </c>
      <c r="AY28" s="64" t="str">
        <f t="shared" si="10"/>
        <v/>
      </c>
      <c r="AZ28" s="97">
        <v>82.2</v>
      </c>
      <c r="BA28" s="68"/>
      <c r="BB28" s="68"/>
      <c r="BC28" s="68"/>
      <c r="BD28" s="68"/>
      <c r="BE28" s="15"/>
      <c r="BF28" s="5">
        <f t="shared" si="11"/>
        <v>21472</v>
      </c>
      <c r="BG28" s="42">
        <v>8838</v>
      </c>
      <c r="BH28" s="42">
        <v>12634</v>
      </c>
      <c r="BI28" s="42"/>
      <c r="BJ28" s="42"/>
      <c r="BK28" s="42"/>
      <c r="BL28" s="42"/>
      <c r="BM28" s="15"/>
    </row>
    <row r="29" spans="1:65" outlineLevel="5" x14ac:dyDescent="0.45">
      <c r="A29" s="22">
        <f t="shared" si="5"/>
        <v>1</v>
      </c>
      <c r="B29" s="9">
        <f t="shared" si="12"/>
        <v>42017</v>
      </c>
      <c r="C29" s="51">
        <v>301500</v>
      </c>
      <c r="D29" s="64">
        <f t="shared" si="6"/>
        <v>36.799999999999997</v>
      </c>
      <c r="E29" s="12">
        <v>36.799999999999997</v>
      </c>
      <c r="F29" s="12">
        <v>36.799999999999997</v>
      </c>
      <c r="G29" s="12">
        <v>36.799999999999997</v>
      </c>
      <c r="H29" s="12">
        <v>36.799999999999997</v>
      </c>
      <c r="I29" s="12"/>
      <c r="J29" s="12"/>
      <c r="K29" s="12"/>
      <c r="L29" s="12"/>
      <c r="M29" s="74" t="str">
        <f t="shared" si="7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v>19.191226870000001</v>
      </c>
      <c r="AO29" s="41">
        <v>1459</v>
      </c>
      <c r="AP29" s="110"/>
      <c r="AQ29" s="111"/>
      <c r="AR29" s="126" t="str">
        <f t="shared" si="13"/>
        <v/>
      </c>
      <c r="AS29" s="126" t="str">
        <f t="shared" si="14"/>
        <v/>
      </c>
      <c r="AT29" s="127">
        <v>1478</v>
      </c>
      <c r="AU29" s="114"/>
      <c r="AV29" s="115"/>
      <c r="AW29" s="126" t="str">
        <f t="shared" si="15"/>
        <v/>
      </c>
      <c r="AX29" s="126" t="str">
        <f t="shared" si="16"/>
        <v/>
      </c>
      <c r="AY29" s="64" t="str">
        <f t="shared" si="10"/>
        <v/>
      </c>
      <c r="AZ29" s="97">
        <v>81.8</v>
      </c>
      <c r="BA29" s="68"/>
      <c r="BB29" s="68"/>
      <c r="BC29" s="68"/>
      <c r="BD29" s="68"/>
      <c r="BE29" s="15"/>
      <c r="BF29" s="5">
        <f t="shared" si="11"/>
        <v>24157</v>
      </c>
      <c r="BG29" s="42">
        <v>7769</v>
      </c>
      <c r="BH29" s="42">
        <v>16388</v>
      </c>
      <c r="BI29" s="42"/>
      <c r="BJ29" s="42"/>
      <c r="BK29" s="42"/>
      <c r="BL29" s="42"/>
      <c r="BM29" s="15"/>
    </row>
    <row r="30" spans="1:65" outlineLevel="5" x14ac:dyDescent="0.45">
      <c r="A30" s="22">
        <f t="shared" si="5"/>
        <v>1</v>
      </c>
      <c r="B30" s="9">
        <f t="shared" si="12"/>
        <v>42018</v>
      </c>
      <c r="C30" s="51">
        <v>307427</v>
      </c>
      <c r="D30" s="64">
        <f t="shared" si="6"/>
        <v>36.799999999999997</v>
      </c>
      <c r="E30" s="12">
        <v>36.799999999999997</v>
      </c>
      <c r="F30" s="12">
        <v>36.799999999999997</v>
      </c>
      <c r="G30" s="12">
        <v>36.799999999999997</v>
      </c>
      <c r="H30" s="12">
        <v>36.799999999999997</v>
      </c>
      <c r="I30" s="12"/>
      <c r="J30" s="12"/>
      <c r="K30" s="12"/>
      <c r="L30" s="12"/>
      <c r="M30" s="74" t="str">
        <f t="shared" si="7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v>20.086083210000002</v>
      </c>
      <c r="AO30" s="41">
        <v>1394</v>
      </c>
      <c r="AP30" s="110"/>
      <c r="AQ30" s="111"/>
      <c r="AR30" s="126" t="str">
        <f t="shared" si="13"/>
        <v/>
      </c>
      <c r="AS30" s="126" t="str">
        <f t="shared" si="14"/>
        <v/>
      </c>
      <c r="AT30" s="127">
        <v>1458</v>
      </c>
      <c r="AU30" s="114"/>
      <c r="AV30" s="115"/>
      <c r="AW30" s="126" t="str">
        <f t="shared" si="15"/>
        <v/>
      </c>
      <c r="AX30" s="126" t="str">
        <f t="shared" si="16"/>
        <v/>
      </c>
      <c r="AY30" s="64" t="str">
        <f t="shared" si="10"/>
        <v/>
      </c>
      <c r="AZ30" s="97">
        <v>81.5</v>
      </c>
      <c r="BA30" s="68"/>
      <c r="BB30" s="68"/>
      <c r="BC30" s="68"/>
      <c r="BD30" s="68"/>
      <c r="BE30" s="15"/>
      <c r="BF30" s="5">
        <f t="shared" si="11"/>
        <v>24758</v>
      </c>
      <c r="BG30" s="42">
        <v>8449</v>
      </c>
      <c r="BH30" s="42">
        <v>16309</v>
      </c>
      <c r="BI30" s="42"/>
      <c r="BJ30" s="42"/>
      <c r="BK30" s="42"/>
      <c r="BL30" s="42"/>
      <c r="BM30" s="15"/>
    </row>
    <row r="31" spans="1:65" outlineLevel="5" x14ac:dyDescent="0.45">
      <c r="A31" s="22">
        <f t="shared" si="5"/>
        <v>1</v>
      </c>
      <c r="B31" s="9">
        <f t="shared" si="12"/>
        <v>42019</v>
      </c>
      <c r="C31" s="51">
        <v>350156</v>
      </c>
      <c r="D31" s="64">
        <f t="shared" si="6"/>
        <v>36.700000000000003</v>
      </c>
      <c r="E31" s="12">
        <v>36.799999999999997</v>
      </c>
      <c r="F31" s="12">
        <v>36.799999999999997</v>
      </c>
      <c r="G31" s="12">
        <v>36.6</v>
      </c>
      <c r="H31" s="12">
        <v>36.6</v>
      </c>
      <c r="I31" s="12"/>
      <c r="J31" s="12"/>
      <c r="K31" s="12"/>
      <c r="L31" s="12"/>
      <c r="M31" s="74" t="str">
        <f t="shared" si="7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v>20.334059549999999</v>
      </c>
      <c r="AO31" s="41">
        <v>1377</v>
      </c>
      <c r="AP31" s="110"/>
      <c r="AQ31" s="111"/>
      <c r="AR31" s="126" t="str">
        <f t="shared" si="13"/>
        <v/>
      </c>
      <c r="AS31" s="126" t="str">
        <f t="shared" si="14"/>
        <v/>
      </c>
      <c r="AT31" s="127">
        <v>1416</v>
      </c>
      <c r="AU31" s="114"/>
      <c r="AV31" s="115"/>
      <c r="AW31" s="126" t="str">
        <f t="shared" si="15"/>
        <v/>
      </c>
      <c r="AX31" s="126" t="str">
        <f t="shared" si="16"/>
        <v/>
      </c>
      <c r="AY31" s="64" t="str">
        <f t="shared" si="10"/>
        <v/>
      </c>
      <c r="AZ31" s="97">
        <v>82.1</v>
      </c>
      <c r="BA31" s="68"/>
      <c r="BB31" s="68"/>
      <c r="BC31" s="68"/>
      <c r="BD31" s="68"/>
      <c r="BE31" s="15"/>
      <c r="BF31" s="5">
        <f t="shared" si="11"/>
        <v>23179</v>
      </c>
      <c r="BG31" s="42">
        <v>7241</v>
      </c>
      <c r="BH31" s="42">
        <v>15938</v>
      </c>
      <c r="BI31" s="42"/>
      <c r="BJ31" s="42"/>
      <c r="BK31" s="42"/>
      <c r="BL31" s="42"/>
      <c r="BM31" s="15"/>
    </row>
    <row r="32" spans="1:65" outlineLevel="5" x14ac:dyDescent="0.45">
      <c r="A32" s="22">
        <f t="shared" si="5"/>
        <v>1</v>
      </c>
      <c r="B32" s="9">
        <f t="shared" si="12"/>
        <v>42020</v>
      </c>
      <c r="C32" s="51">
        <v>311224</v>
      </c>
      <c r="D32" s="64">
        <f t="shared" si="6"/>
        <v>36.799999999999997</v>
      </c>
      <c r="E32" s="12">
        <v>36.799999999999997</v>
      </c>
      <c r="F32" s="12">
        <v>36.799999999999997</v>
      </c>
      <c r="G32" s="12">
        <v>36.799999999999997</v>
      </c>
      <c r="H32" s="12">
        <v>36.799999999999997</v>
      </c>
      <c r="I32" s="12"/>
      <c r="J32" s="12"/>
      <c r="K32" s="12"/>
      <c r="L32" s="12"/>
      <c r="M32" s="74" t="str">
        <f t="shared" si="7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v>19.498607239999998</v>
      </c>
      <c r="AO32" s="41">
        <v>1436</v>
      </c>
      <c r="AP32" s="110"/>
      <c r="AQ32" s="111"/>
      <c r="AR32" s="126" t="str">
        <f t="shared" si="13"/>
        <v/>
      </c>
      <c r="AS32" s="126" t="str">
        <f t="shared" si="14"/>
        <v/>
      </c>
      <c r="AT32" s="127">
        <v>1456</v>
      </c>
      <c r="AU32" s="114"/>
      <c r="AV32" s="115"/>
      <c r="AW32" s="126" t="str">
        <f t="shared" si="15"/>
        <v/>
      </c>
      <c r="AX32" s="126" t="str">
        <f t="shared" si="16"/>
        <v/>
      </c>
      <c r="AY32" s="64" t="str">
        <f t="shared" si="10"/>
        <v/>
      </c>
      <c r="AZ32" s="97">
        <v>81.459999999999994</v>
      </c>
      <c r="BA32" s="68"/>
      <c r="BB32" s="68"/>
      <c r="BC32" s="68"/>
      <c r="BD32" s="68"/>
      <c r="BE32" s="15"/>
      <c r="BF32" s="5">
        <f t="shared" si="11"/>
        <v>24207</v>
      </c>
      <c r="BG32" s="42">
        <v>9049</v>
      </c>
      <c r="BH32" s="42">
        <v>15158</v>
      </c>
      <c r="BI32" s="42"/>
      <c r="BJ32" s="42"/>
      <c r="BK32" s="42"/>
      <c r="BL32" s="42"/>
      <c r="BM32" s="15"/>
    </row>
    <row r="33" spans="1:65" outlineLevel="5" x14ac:dyDescent="0.45">
      <c r="A33" s="22">
        <f t="shared" si="5"/>
        <v>1</v>
      </c>
      <c r="B33" s="9">
        <f t="shared" si="12"/>
        <v>42021</v>
      </c>
      <c r="C33" s="51">
        <v>312267</v>
      </c>
      <c r="D33" s="64">
        <f t="shared" si="6"/>
        <v>36.9</v>
      </c>
      <c r="E33" s="12">
        <v>37</v>
      </c>
      <c r="F33" s="12">
        <v>37</v>
      </c>
      <c r="G33" s="12">
        <v>36.799999999999997</v>
      </c>
      <c r="H33" s="12">
        <v>36.799999999999997</v>
      </c>
      <c r="I33" s="12"/>
      <c r="J33" s="12"/>
      <c r="K33" s="12"/>
      <c r="L33" s="12"/>
      <c r="M33" s="74" t="str">
        <f t="shared" si="7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v>20.679468239999999</v>
      </c>
      <c r="AO33" s="41">
        <v>1354</v>
      </c>
      <c r="AP33" s="110"/>
      <c r="AQ33" s="111"/>
      <c r="AR33" s="126" t="str">
        <f t="shared" si="13"/>
        <v/>
      </c>
      <c r="AS33" s="126" t="str">
        <f t="shared" si="14"/>
        <v/>
      </c>
      <c r="AT33" s="127">
        <v>1332</v>
      </c>
      <c r="AU33" s="114"/>
      <c r="AV33" s="115"/>
      <c r="AW33" s="126" t="str">
        <f t="shared" si="15"/>
        <v/>
      </c>
      <c r="AX33" s="126" t="str">
        <f t="shared" si="16"/>
        <v/>
      </c>
      <c r="AY33" s="64" t="str">
        <f t="shared" si="10"/>
        <v/>
      </c>
      <c r="AZ33" s="97"/>
      <c r="BA33" s="68"/>
      <c r="BB33" s="68"/>
      <c r="BC33" s="68"/>
      <c r="BD33" s="68"/>
      <c r="BE33" s="15"/>
      <c r="BF33" s="5">
        <f t="shared" si="11"/>
        <v>18627</v>
      </c>
      <c r="BG33" s="42">
        <v>7680</v>
      </c>
      <c r="BH33" s="42">
        <v>10947</v>
      </c>
      <c r="BI33" s="42"/>
      <c r="BJ33" s="42"/>
      <c r="BK33" s="42"/>
      <c r="BL33" s="42"/>
      <c r="BM33" s="15"/>
    </row>
    <row r="34" spans="1:65" outlineLevel="5" x14ac:dyDescent="0.45">
      <c r="A34" s="22">
        <f t="shared" si="5"/>
        <v>1</v>
      </c>
      <c r="B34" s="9">
        <f t="shared" si="12"/>
        <v>42022</v>
      </c>
      <c r="C34" s="51">
        <v>312745</v>
      </c>
      <c r="D34" s="64">
        <f t="shared" si="6"/>
        <v>36.9</v>
      </c>
      <c r="E34" s="12">
        <v>37</v>
      </c>
      <c r="F34" s="12">
        <v>37</v>
      </c>
      <c r="G34" s="12">
        <v>36.799999999999997</v>
      </c>
      <c r="H34" s="12">
        <v>36.799999999999997</v>
      </c>
      <c r="I34" s="12"/>
      <c r="J34" s="12"/>
      <c r="K34" s="12"/>
      <c r="L34" s="12"/>
      <c r="M34" s="74" t="str">
        <f t="shared" si="7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v>25.089605729999999</v>
      </c>
      <c r="AO34" s="41">
        <v>1116</v>
      </c>
      <c r="AP34" s="110"/>
      <c r="AQ34" s="111"/>
      <c r="AR34" s="126" t="str">
        <f t="shared" si="13"/>
        <v/>
      </c>
      <c r="AS34" s="126" t="str">
        <f t="shared" si="14"/>
        <v/>
      </c>
      <c r="AT34" s="127">
        <v>1100</v>
      </c>
      <c r="AU34" s="114"/>
      <c r="AV34" s="115"/>
      <c r="AW34" s="126" t="str">
        <f t="shared" si="15"/>
        <v/>
      </c>
      <c r="AX34" s="126" t="str">
        <f t="shared" si="16"/>
        <v/>
      </c>
      <c r="AY34" s="64" t="str">
        <f t="shared" si="10"/>
        <v/>
      </c>
      <c r="AZ34" s="97"/>
      <c r="BA34" s="68"/>
      <c r="BB34" s="68"/>
      <c r="BC34" s="68"/>
      <c r="BD34" s="68"/>
      <c r="BE34" s="15"/>
      <c r="BF34" s="5">
        <f t="shared" si="11"/>
        <v>12084</v>
      </c>
      <c r="BG34" s="42">
        <v>5726</v>
      </c>
      <c r="BH34" s="42">
        <v>6358</v>
      </c>
      <c r="BI34" s="42"/>
      <c r="BJ34" s="42"/>
      <c r="BK34" s="42"/>
      <c r="BL34" s="42"/>
      <c r="BM34" s="15"/>
    </row>
    <row r="35" spans="1:65" outlineLevel="5" x14ac:dyDescent="0.45">
      <c r="A35" s="22">
        <f t="shared" si="5"/>
        <v>1</v>
      </c>
      <c r="B35" s="9">
        <f t="shared" si="12"/>
        <v>42023</v>
      </c>
      <c r="C35" s="51">
        <v>303689</v>
      </c>
      <c r="D35" s="64">
        <f t="shared" si="6"/>
        <v>36.9</v>
      </c>
      <c r="E35" s="12">
        <v>37</v>
      </c>
      <c r="F35" s="12">
        <v>37</v>
      </c>
      <c r="G35" s="12">
        <v>36.799999999999997</v>
      </c>
      <c r="H35" s="12">
        <v>36.799999999999997</v>
      </c>
      <c r="I35" s="12"/>
      <c r="J35" s="12"/>
      <c r="K35" s="12"/>
      <c r="L35" s="12"/>
      <c r="M35" s="74" t="str">
        <f t="shared" si="7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v>20.289855070000002</v>
      </c>
      <c r="AO35" s="41">
        <v>1380</v>
      </c>
      <c r="AP35" s="110"/>
      <c r="AQ35" s="111"/>
      <c r="AR35" s="126" t="str">
        <f t="shared" si="13"/>
        <v/>
      </c>
      <c r="AS35" s="126" t="str">
        <f t="shared" si="14"/>
        <v/>
      </c>
      <c r="AT35" s="127">
        <v>1415</v>
      </c>
      <c r="AU35" s="114"/>
      <c r="AV35" s="115"/>
      <c r="AW35" s="126" t="str">
        <f t="shared" si="15"/>
        <v/>
      </c>
      <c r="AX35" s="126" t="str">
        <f t="shared" si="16"/>
        <v/>
      </c>
      <c r="AY35" s="64" t="str">
        <f t="shared" si="10"/>
        <v/>
      </c>
      <c r="AZ35" s="97">
        <v>81.3</v>
      </c>
      <c r="BA35" s="68"/>
      <c r="BB35" s="68"/>
      <c r="BC35" s="68"/>
      <c r="BD35" s="68"/>
      <c r="BE35" s="15"/>
      <c r="BF35" s="5">
        <f t="shared" si="11"/>
        <v>20171</v>
      </c>
      <c r="BG35" s="42">
        <v>6108</v>
      </c>
      <c r="BH35" s="42">
        <v>14063</v>
      </c>
      <c r="BI35" s="42"/>
      <c r="BJ35" s="42"/>
      <c r="BK35" s="42"/>
      <c r="BL35" s="42"/>
      <c r="BM35" s="15"/>
    </row>
    <row r="36" spans="1:65" outlineLevel="5" x14ac:dyDescent="0.45">
      <c r="A36" s="22">
        <f t="shared" si="5"/>
        <v>1</v>
      </c>
      <c r="B36" s="9">
        <f t="shared" si="12"/>
        <v>42024</v>
      </c>
      <c r="C36" s="51">
        <v>298746</v>
      </c>
      <c r="D36" s="64">
        <f t="shared" si="6"/>
        <v>36.799999999999997</v>
      </c>
      <c r="E36" s="12">
        <v>36.799999999999997</v>
      </c>
      <c r="F36" s="12">
        <v>36.799999999999997</v>
      </c>
      <c r="G36" s="12">
        <v>36.799999999999997</v>
      </c>
      <c r="H36" s="12">
        <v>36.799999999999997</v>
      </c>
      <c r="I36" s="12"/>
      <c r="J36" s="12"/>
      <c r="K36" s="12"/>
      <c r="L36" s="12"/>
      <c r="M36" s="74" t="str">
        <f t="shared" si="7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v>20.11494253</v>
      </c>
      <c r="AO36" s="41">
        <v>1392</v>
      </c>
      <c r="AP36" s="110"/>
      <c r="AQ36" s="111"/>
      <c r="AR36" s="126" t="str">
        <f t="shared" si="13"/>
        <v/>
      </c>
      <c r="AS36" s="126" t="str">
        <f t="shared" si="14"/>
        <v/>
      </c>
      <c r="AT36" s="127">
        <v>1391</v>
      </c>
      <c r="AU36" s="114"/>
      <c r="AV36" s="115"/>
      <c r="AW36" s="126" t="str">
        <f t="shared" si="15"/>
        <v/>
      </c>
      <c r="AX36" s="126" t="str">
        <f t="shared" si="16"/>
        <v/>
      </c>
      <c r="AY36" s="64" t="str">
        <f t="shared" si="10"/>
        <v/>
      </c>
      <c r="AZ36" s="97">
        <v>81.5</v>
      </c>
      <c r="BA36" s="68"/>
      <c r="BB36" s="68"/>
      <c r="BC36" s="68"/>
      <c r="BD36" s="68"/>
      <c r="BE36" s="15"/>
      <c r="BF36" s="5">
        <f t="shared" si="11"/>
        <v>23586</v>
      </c>
      <c r="BG36" s="42">
        <v>7999</v>
      </c>
      <c r="BH36" s="42">
        <v>15587</v>
      </c>
      <c r="BI36" s="42"/>
      <c r="BJ36" s="42"/>
      <c r="BK36" s="42"/>
      <c r="BL36" s="42"/>
      <c r="BM36" s="15"/>
    </row>
    <row r="37" spans="1:65" outlineLevel="5" x14ac:dyDescent="0.45">
      <c r="A37" s="22">
        <f t="shared" si="5"/>
        <v>1</v>
      </c>
      <c r="B37" s="9">
        <f t="shared" si="12"/>
        <v>42025</v>
      </c>
      <c r="C37" s="51">
        <v>307993</v>
      </c>
      <c r="D37" s="64">
        <f t="shared" si="6"/>
        <v>37</v>
      </c>
      <c r="E37" s="12">
        <v>37</v>
      </c>
      <c r="F37" s="12">
        <v>37</v>
      </c>
      <c r="G37" s="12">
        <v>37</v>
      </c>
      <c r="H37" s="12">
        <v>37</v>
      </c>
      <c r="I37" s="12"/>
      <c r="J37" s="12"/>
      <c r="K37" s="12"/>
      <c r="L37" s="12"/>
      <c r="M37" s="74" t="str">
        <f t="shared" si="7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v>20.467836259999999</v>
      </c>
      <c r="AO37" s="41">
        <v>1368</v>
      </c>
      <c r="AP37" s="110"/>
      <c r="AQ37" s="111"/>
      <c r="AR37" s="126" t="str">
        <f t="shared" si="13"/>
        <v/>
      </c>
      <c r="AS37" s="126" t="str">
        <f t="shared" si="14"/>
        <v/>
      </c>
      <c r="AT37" s="127">
        <v>1457</v>
      </c>
      <c r="AU37" s="114"/>
      <c r="AV37" s="115"/>
      <c r="AW37" s="126" t="str">
        <f t="shared" si="15"/>
        <v/>
      </c>
      <c r="AX37" s="126" t="str">
        <f t="shared" si="16"/>
        <v/>
      </c>
      <c r="AY37" s="64" t="str">
        <f t="shared" si="10"/>
        <v/>
      </c>
      <c r="AZ37" s="97">
        <v>81.599999999999994</v>
      </c>
      <c r="BA37" s="68"/>
      <c r="BB37" s="68"/>
      <c r="BC37" s="68"/>
      <c r="BD37" s="68"/>
      <c r="BE37" s="15"/>
      <c r="BF37" s="5">
        <f t="shared" si="11"/>
        <v>23512</v>
      </c>
      <c r="BG37" s="42">
        <v>9407</v>
      </c>
      <c r="BH37" s="42">
        <v>14105</v>
      </c>
      <c r="BI37" s="42"/>
      <c r="BJ37" s="42"/>
      <c r="BK37" s="42"/>
      <c r="BL37" s="42"/>
      <c r="BM37" s="15"/>
    </row>
    <row r="38" spans="1:65" outlineLevel="5" x14ac:dyDescent="0.45">
      <c r="A38" s="22">
        <f t="shared" si="5"/>
        <v>1</v>
      </c>
      <c r="B38" s="9">
        <f t="shared" si="12"/>
        <v>42026</v>
      </c>
      <c r="C38" s="51">
        <v>358970</v>
      </c>
      <c r="D38" s="64">
        <f t="shared" si="6"/>
        <v>37</v>
      </c>
      <c r="E38" s="12">
        <v>37</v>
      </c>
      <c r="F38" s="12">
        <v>37</v>
      </c>
      <c r="G38" s="12">
        <v>37</v>
      </c>
      <c r="H38" s="12">
        <v>37</v>
      </c>
      <c r="I38" s="12"/>
      <c r="J38" s="12"/>
      <c r="K38" s="12"/>
      <c r="L38" s="12"/>
      <c r="M38" s="74" t="str">
        <f t="shared" si="7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v>19.67673928</v>
      </c>
      <c r="AO38" s="41">
        <v>1423</v>
      </c>
      <c r="AP38" s="110"/>
      <c r="AQ38" s="111"/>
      <c r="AR38" s="126" t="str">
        <f t="shared" si="13"/>
        <v/>
      </c>
      <c r="AS38" s="126" t="str">
        <f t="shared" si="14"/>
        <v/>
      </c>
      <c r="AT38" s="127">
        <v>1526</v>
      </c>
      <c r="AU38" s="114"/>
      <c r="AV38" s="115"/>
      <c r="AW38" s="126" t="str">
        <f t="shared" si="15"/>
        <v/>
      </c>
      <c r="AX38" s="126" t="str">
        <f t="shared" si="16"/>
        <v/>
      </c>
      <c r="AY38" s="64" t="str">
        <f t="shared" si="10"/>
        <v/>
      </c>
      <c r="AZ38" s="97">
        <v>81.3</v>
      </c>
      <c r="BA38" s="68"/>
      <c r="BB38" s="68"/>
      <c r="BC38" s="68"/>
      <c r="BD38" s="68"/>
      <c r="BE38" s="15"/>
      <c r="BF38" s="5">
        <f t="shared" si="11"/>
        <v>23861</v>
      </c>
      <c r="BG38" s="42">
        <v>8114</v>
      </c>
      <c r="BH38" s="42">
        <v>15747</v>
      </c>
      <c r="BI38" s="42"/>
      <c r="BJ38" s="42"/>
      <c r="BK38" s="42"/>
      <c r="BL38" s="42"/>
      <c r="BM38" s="15"/>
    </row>
    <row r="39" spans="1:65" outlineLevel="5" x14ac:dyDescent="0.45">
      <c r="A39" s="22">
        <f t="shared" si="5"/>
        <v>1</v>
      </c>
      <c r="B39" s="9">
        <f t="shared" si="12"/>
        <v>42027</v>
      </c>
      <c r="C39" s="51">
        <v>308110</v>
      </c>
      <c r="D39" s="64">
        <f t="shared" si="6"/>
        <v>36.700000000000003</v>
      </c>
      <c r="E39" s="12">
        <v>36.799999999999997</v>
      </c>
      <c r="F39" s="12">
        <v>36.799999999999997</v>
      </c>
      <c r="G39" s="12">
        <v>36.6</v>
      </c>
      <c r="H39" s="12">
        <v>36.6</v>
      </c>
      <c r="I39" s="12"/>
      <c r="J39" s="12"/>
      <c r="K39" s="12"/>
      <c r="L39" s="12"/>
      <c r="M39" s="74" t="str">
        <f t="shared" si="7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v>18.754186199999999</v>
      </c>
      <c r="AO39" s="41">
        <v>1493</v>
      </c>
      <c r="AP39" s="110"/>
      <c r="AQ39" s="111"/>
      <c r="AR39" s="126" t="str">
        <f t="shared" si="13"/>
        <v/>
      </c>
      <c r="AS39" s="126" t="str">
        <f t="shared" si="14"/>
        <v/>
      </c>
      <c r="AT39" s="127">
        <v>1530</v>
      </c>
      <c r="AU39" s="114"/>
      <c r="AV39" s="115"/>
      <c r="AW39" s="126" t="str">
        <f t="shared" si="15"/>
        <v/>
      </c>
      <c r="AX39" s="126" t="str">
        <f t="shared" si="16"/>
        <v/>
      </c>
      <c r="AY39" s="64" t="str">
        <f t="shared" si="10"/>
        <v/>
      </c>
      <c r="AZ39" s="97">
        <v>80.400000000000006</v>
      </c>
      <c r="BA39" s="68"/>
      <c r="BB39" s="68"/>
      <c r="BC39" s="68"/>
      <c r="BD39" s="68"/>
      <c r="BE39" s="15"/>
      <c r="BF39" s="5">
        <f t="shared" si="11"/>
        <v>22403</v>
      </c>
      <c r="BG39" s="42">
        <v>7681</v>
      </c>
      <c r="BH39" s="42">
        <v>14722</v>
      </c>
      <c r="BI39" s="42"/>
      <c r="BJ39" s="42"/>
      <c r="BK39" s="42"/>
      <c r="BL39" s="42"/>
      <c r="BM39" s="15"/>
    </row>
    <row r="40" spans="1:65" outlineLevel="5" x14ac:dyDescent="0.45">
      <c r="A40" s="22">
        <f t="shared" si="5"/>
        <v>1</v>
      </c>
      <c r="B40" s="9">
        <f t="shared" si="12"/>
        <v>42028</v>
      </c>
      <c r="C40" s="51">
        <v>309165</v>
      </c>
      <c r="D40" s="64">
        <f t="shared" si="6"/>
        <v>36.799999999999997</v>
      </c>
      <c r="E40" s="12">
        <v>36.799999999999997</v>
      </c>
      <c r="F40" s="12">
        <v>36.799999999999997</v>
      </c>
      <c r="G40" s="12">
        <v>36.799999999999997</v>
      </c>
      <c r="H40" s="12">
        <v>36.799999999999997</v>
      </c>
      <c r="I40" s="12"/>
      <c r="J40" s="12"/>
      <c r="K40" s="12"/>
      <c r="L40" s="12"/>
      <c r="M40" s="74" t="str">
        <f t="shared" si="7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v>21.806853579999999</v>
      </c>
      <c r="AO40" s="41">
        <v>1284</v>
      </c>
      <c r="AP40" s="110"/>
      <c r="AQ40" s="111"/>
      <c r="AR40" s="126" t="str">
        <f t="shared" si="13"/>
        <v/>
      </c>
      <c r="AS40" s="126" t="str">
        <f t="shared" si="14"/>
        <v/>
      </c>
      <c r="AT40" s="127">
        <v>1370</v>
      </c>
      <c r="AU40" s="114"/>
      <c r="AV40" s="115"/>
      <c r="AW40" s="126" t="str">
        <f t="shared" si="15"/>
        <v/>
      </c>
      <c r="AX40" s="126" t="str">
        <f t="shared" si="16"/>
        <v/>
      </c>
      <c r="AY40" s="64" t="str">
        <f t="shared" si="10"/>
        <v/>
      </c>
      <c r="AZ40" s="97"/>
      <c r="BA40" s="68"/>
      <c r="BB40" s="68"/>
      <c r="BC40" s="68"/>
      <c r="BD40" s="68"/>
      <c r="BE40" s="15"/>
      <c r="BF40" s="5">
        <f t="shared" si="11"/>
        <v>19943</v>
      </c>
      <c r="BG40" s="42">
        <v>7267</v>
      </c>
      <c r="BH40" s="42">
        <v>12676</v>
      </c>
      <c r="BI40" s="42"/>
      <c r="BJ40" s="42"/>
      <c r="BK40" s="42"/>
      <c r="BL40" s="42"/>
      <c r="BM40" s="15"/>
    </row>
    <row r="41" spans="1:65" outlineLevel="5" x14ac:dyDescent="0.45">
      <c r="A41" s="22">
        <f t="shared" si="5"/>
        <v>1</v>
      </c>
      <c r="B41" s="9">
        <f t="shared" si="12"/>
        <v>42029</v>
      </c>
      <c r="C41" s="51">
        <v>312968</v>
      </c>
      <c r="D41" s="64">
        <f t="shared" si="6"/>
        <v>36.700000000000003</v>
      </c>
      <c r="E41" s="12">
        <v>36.799999999999997</v>
      </c>
      <c r="F41" s="12">
        <v>36.799999999999997</v>
      </c>
      <c r="G41" s="12">
        <v>36.6</v>
      </c>
      <c r="H41" s="12">
        <v>36.6</v>
      </c>
      <c r="I41" s="12"/>
      <c r="J41" s="12"/>
      <c r="K41" s="12"/>
      <c r="L41" s="12"/>
      <c r="M41" s="74" t="str">
        <f t="shared" si="7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v>26.717557249999999</v>
      </c>
      <c r="AO41" s="41">
        <v>1048</v>
      </c>
      <c r="AP41" s="110"/>
      <c r="AQ41" s="111"/>
      <c r="AR41" s="126" t="str">
        <f t="shared" si="13"/>
        <v/>
      </c>
      <c r="AS41" s="126" t="str">
        <f t="shared" si="14"/>
        <v/>
      </c>
      <c r="AT41" s="127">
        <v>1141</v>
      </c>
      <c r="AU41" s="114"/>
      <c r="AV41" s="115"/>
      <c r="AW41" s="126" t="str">
        <f t="shared" si="15"/>
        <v/>
      </c>
      <c r="AX41" s="126" t="str">
        <f t="shared" si="16"/>
        <v/>
      </c>
      <c r="AY41" s="64" t="str">
        <f t="shared" si="10"/>
        <v/>
      </c>
      <c r="AZ41" s="97"/>
      <c r="BA41" s="68"/>
      <c r="BB41" s="68"/>
      <c r="BC41" s="68"/>
      <c r="BD41" s="68"/>
      <c r="BE41" s="15"/>
      <c r="BF41" s="5">
        <f t="shared" si="11"/>
        <v>13256</v>
      </c>
      <c r="BG41" s="42">
        <v>5801</v>
      </c>
      <c r="BH41" s="42">
        <v>7455</v>
      </c>
      <c r="BI41" s="42"/>
      <c r="BJ41" s="42"/>
      <c r="BK41" s="42"/>
      <c r="BL41" s="42"/>
      <c r="BM41" s="15"/>
    </row>
    <row r="42" spans="1:65" outlineLevel="5" x14ac:dyDescent="0.45">
      <c r="A42" s="22">
        <f t="shared" si="5"/>
        <v>1</v>
      </c>
      <c r="B42" s="9">
        <f t="shared" si="12"/>
        <v>42030</v>
      </c>
      <c r="C42" s="51">
        <v>369266</v>
      </c>
      <c r="D42" s="64">
        <f t="shared" si="6"/>
        <v>36.700000000000003</v>
      </c>
      <c r="E42" s="12">
        <v>36.799999999999997</v>
      </c>
      <c r="F42" s="12">
        <v>36.799999999999997</v>
      </c>
      <c r="G42" s="12">
        <v>36.6</v>
      </c>
      <c r="H42" s="12">
        <v>36.6</v>
      </c>
      <c r="I42" s="12"/>
      <c r="J42" s="12"/>
      <c r="K42" s="12"/>
      <c r="L42" s="12"/>
      <c r="M42" s="74" t="str">
        <f t="shared" si="7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v>19.07356948</v>
      </c>
      <c r="AO42" s="41">
        <v>1468</v>
      </c>
      <c r="AP42" s="110"/>
      <c r="AQ42" s="111"/>
      <c r="AR42" s="126" t="str">
        <f t="shared" si="13"/>
        <v/>
      </c>
      <c r="AS42" s="126" t="str">
        <f t="shared" si="14"/>
        <v/>
      </c>
      <c r="AT42" s="127">
        <v>1558</v>
      </c>
      <c r="AU42" s="114"/>
      <c r="AV42" s="115"/>
      <c r="AW42" s="126" t="str">
        <f t="shared" si="15"/>
        <v/>
      </c>
      <c r="AX42" s="126" t="str">
        <f t="shared" si="16"/>
        <v/>
      </c>
      <c r="AY42" s="64" t="str">
        <f t="shared" si="10"/>
        <v/>
      </c>
      <c r="AZ42" s="97">
        <v>81.3</v>
      </c>
      <c r="BA42" s="68"/>
      <c r="BB42" s="68"/>
      <c r="BC42" s="68"/>
      <c r="BD42" s="68"/>
      <c r="BE42" s="15"/>
      <c r="BF42" s="5">
        <f t="shared" si="11"/>
        <v>20399</v>
      </c>
      <c r="BG42" s="42">
        <v>7645</v>
      </c>
      <c r="BH42" s="42">
        <v>12754</v>
      </c>
      <c r="BI42" s="42"/>
      <c r="BJ42" s="42"/>
      <c r="BK42" s="42"/>
      <c r="BL42" s="42"/>
      <c r="BM42" s="15"/>
    </row>
    <row r="43" spans="1:65" outlineLevel="5" x14ac:dyDescent="0.45">
      <c r="A43" s="22">
        <f t="shared" si="5"/>
        <v>1</v>
      </c>
      <c r="B43" s="9">
        <f t="shared" si="12"/>
        <v>42031</v>
      </c>
      <c r="C43" s="51">
        <v>304877</v>
      </c>
      <c r="D43" s="64">
        <f t="shared" si="6"/>
        <v>36.799999999999997</v>
      </c>
      <c r="E43" s="12">
        <v>36.799999999999997</v>
      </c>
      <c r="F43" s="12">
        <v>36.799999999999997</v>
      </c>
      <c r="G43" s="12">
        <v>36.799999999999997</v>
      </c>
      <c r="H43" s="12">
        <v>36.799999999999997</v>
      </c>
      <c r="I43" s="12"/>
      <c r="J43" s="12"/>
      <c r="K43" s="12"/>
      <c r="L43" s="12"/>
      <c r="M43" s="74" t="str">
        <f t="shared" si="7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v>20.558002940000002</v>
      </c>
      <c r="AO43" s="41">
        <v>1362</v>
      </c>
      <c r="AP43" s="110"/>
      <c r="AQ43" s="111"/>
      <c r="AR43" s="126" t="str">
        <f t="shared" si="13"/>
        <v/>
      </c>
      <c r="AS43" s="126" t="str">
        <f t="shared" si="14"/>
        <v/>
      </c>
      <c r="AT43" s="127">
        <v>1459</v>
      </c>
      <c r="AU43" s="114"/>
      <c r="AV43" s="115"/>
      <c r="AW43" s="126" t="str">
        <f t="shared" si="15"/>
        <v/>
      </c>
      <c r="AX43" s="126" t="str">
        <f t="shared" si="16"/>
        <v/>
      </c>
      <c r="AY43" s="64" t="str">
        <f t="shared" si="10"/>
        <v/>
      </c>
      <c r="AZ43" s="97">
        <v>80.5</v>
      </c>
      <c r="BA43" s="68"/>
      <c r="BB43" s="68"/>
      <c r="BC43" s="68"/>
      <c r="BD43" s="68"/>
      <c r="BE43" s="15"/>
      <c r="BF43" s="5">
        <f t="shared" si="11"/>
        <v>24146</v>
      </c>
      <c r="BG43" s="42">
        <v>8499</v>
      </c>
      <c r="BH43" s="42">
        <v>15647</v>
      </c>
      <c r="BI43" s="42"/>
      <c r="BJ43" s="42"/>
      <c r="BK43" s="42"/>
      <c r="BL43" s="42"/>
      <c r="BM43" s="15"/>
    </row>
    <row r="44" spans="1:65" outlineLevel="5" x14ac:dyDescent="0.45">
      <c r="A44" s="22">
        <f t="shared" si="5"/>
        <v>1</v>
      </c>
      <c r="B44" s="9">
        <f t="shared" si="12"/>
        <v>42032</v>
      </c>
      <c r="C44" s="51">
        <v>302045</v>
      </c>
      <c r="D44" s="64">
        <f t="shared" si="6"/>
        <v>37</v>
      </c>
      <c r="E44" s="12">
        <v>37</v>
      </c>
      <c r="F44" s="12">
        <v>37</v>
      </c>
      <c r="G44" s="12">
        <v>37</v>
      </c>
      <c r="H44" s="12">
        <v>37</v>
      </c>
      <c r="I44" s="12"/>
      <c r="J44" s="12"/>
      <c r="K44" s="12"/>
      <c r="L44" s="12"/>
      <c r="M44" s="74" t="str">
        <f t="shared" si="7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v>18.76675603</v>
      </c>
      <c r="AO44" s="41">
        <v>1492</v>
      </c>
      <c r="AP44" s="110"/>
      <c r="AQ44" s="111"/>
      <c r="AR44" s="126" t="str">
        <f t="shared" si="13"/>
        <v/>
      </c>
      <c r="AS44" s="126" t="str">
        <f t="shared" si="14"/>
        <v/>
      </c>
      <c r="AT44" s="127">
        <v>1561</v>
      </c>
      <c r="AU44" s="114"/>
      <c r="AV44" s="115"/>
      <c r="AW44" s="126" t="str">
        <f t="shared" si="15"/>
        <v/>
      </c>
      <c r="AX44" s="126" t="str">
        <f t="shared" si="16"/>
        <v/>
      </c>
      <c r="AY44" s="64" t="str">
        <f t="shared" si="10"/>
        <v/>
      </c>
      <c r="AZ44" s="97">
        <v>80.7</v>
      </c>
      <c r="BA44" s="68"/>
      <c r="BB44" s="68"/>
      <c r="BC44" s="68"/>
      <c r="BD44" s="68"/>
      <c r="BE44" s="15"/>
      <c r="BF44" s="5">
        <f t="shared" si="11"/>
        <v>25152</v>
      </c>
      <c r="BG44" s="42">
        <v>8879</v>
      </c>
      <c r="BH44" s="42">
        <v>16273</v>
      </c>
      <c r="BI44" s="42"/>
      <c r="BJ44" s="42"/>
      <c r="BK44" s="42"/>
      <c r="BL44" s="42"/>
      <c r="BM44" s="15"/>
    </row>
    <row r="45" spans="1:65" outlineLevel="5" x14ac:dyDescent="0.45">
      <c r="A45" s="22">
        <f t="shared" si="5"/>
        <v>1</v>
      </c>
      <c r="B45" s="9">
        <f t="shared" si="12"/>
        <v>42033</v>
      </c>
      <c r="C45" s="51">
        <v>298090</v>
      </c>
      <c r="D45" s="64">
        <f t="shared" si="6"/>
        <v>36.799999999999997</v>
      </c>
      <c r="E45" s="12">
        <v>36.799999999999997</v>
      </c>
      <c r="F45" s="12">
        <v>36.799999999999997</v>
      </c>
      <c r="G45" s="12">
        <v>36.799999999999997</v>
      </c>
      <c r="H45" s="12">
        <v>36.799999999999997</v>
      </c>
      <c r="I45" s="12"/>
      <c r="J45" s="12"/>
      <c r="K45" s="12"/>
      <c r="L45" s="12"/>
      <c r="M45" s="74" t="str">
        <f t="shared" si="7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v>19.498607239999998</v>
      </c>
      <c r="AO45" s="41">
        <v>1436</v>
      </c>
      <c r="AP45" s="110"/>
      <c r="AQ45" s="111"/>
      <c r="AR45" s="126" t="str">
        <f t="shared" si="13"/>
        <v/>
      </c>
      <c r="AS45" s="126" t="str">
        <f t="shared" si="14"/>
        <v/>
      </c>
      <c r="AT45" s="127">
        <v>1461</v>
      </c>
      <c r="AU45" s="114"/>
      <c r="AV45" s="115"/>
      <c r="AW45" s="126" t="str">
        <f t="shared" si="15"/>
        <v/>
      </c>
      <c r="AX45" s="126" t="str">
        <f t="shared" si="16"/>
        <v/>
      </c>
      <c r="AY45" s="64" t="str">
        <f t="shared" si="10"/>
        <v/>
      </c>
      <c r="AZ45" s="97">
        <v>80.400000000000006</v>
      </c>
      <c r="BA45" s="68"/>
      <c r="BB45" s="68"/>
      <c r="BC45" s="68"/>
      <c r="BD45" s="68"/>
      <c r="BE45" s="15"/>
      <c r="BF45" s="5">
        <f t="shared" si="11"/>
        <v>24975</v>
      </c>
      <c r="BG45" s="42">
        <v>6730</v>
      </c>
      <c r="BH45" s="42">
        <v>18245</v>
      </c>
      <c r="BI45" s="42"/>
      <c r="BJ45" s="42"/>
      <c r="BK45" s="42"/>
      <c r="BL45" s="42"/>
      <c r="BM45" s="15"/>
    </row>
    <row r="46" spans="1:65" outlineLevel="5" x14ac:dyDescent="0.45">
      <c r="A46" s="22">
        <f t="shared" si="5"/>
        <v>1</v>
      </c>
      <c r="B46" s="9">
        <f t="shared" si="12"/>
        <v>42034</v>
      </c>
      <c r="C46" s="51">
        <v>300168</v>
      </c>
      <c r="D46" s="64">
        <f t="shared" si="6"/>
        <v>37</v>
      </c>
      <c r="E46" s="12">
        <v>37</v>
      </c>
      <c r="F46" s="12">
        <v>37</v>
      </c>
      <c r="G46" s="12">
        <v>37</v>
      </c>
      <c r="H46" s="12">
        <v>37</v>
      </c>
      <c r="I46" s="12"/>
      <c r="J46" s="12"/>
      <c r="K46" s="12"/>
      <c r="L46" s="12"/>
      <c r="M46" s="74" t="str">
        <f t="shared" si="7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v>20.260492039999999</v>
      </c>
      <c r="AO46" s="41">
        <v>1382</v>
      </c>
      <c r="AP46" s="110"/>
      <c r="AQ46" s="111"/>
      <c r="AR46" s="126" t="str">
        <f t="shared" si="13"/>
        <v/>
      </c>
      <c r="AS46" s="126" t="str">
        <f t="shared" si="14"/>
        <v/>
      </c>
      <c r="AT46" s="127">
        <v>1473</v>
      </c>
      <c r="AU46" s="114"/>
      <c r="AV46" s="115"/>
      <c r="AW46" s="126" t="str">
        <f t="shared" si="15"/>
        <v/>
      </c>
      <c r="AX46" s="126" t="str">
        <f t="shared" si="16"/>
        <v/>
      </c>
      <c r="AY46" s="64" t="str">
        <f t="shared" si="10"/>
        <v/>
      </c>
      <c r="AZ46" s="97">
        <v>80.599999999999994</v>
      </c>
      <c r="BA46" s="68"/>
      <c r="BB46" s="68"/>
      <c r="BC46" s="68"/>
      <c r="BD46" s="68"/>
      <c r="BE46" s="15"/>
      <c r="BF46" s="5">
        <f t="shared" si="11"/>
        <v>19088</v>
      </c>
      <c r="BG46" s="42">
        <v>7460</v>
      </c>
      <c r="BH46" s="42">
        <v>11628</v>
      </c>
      <c r="BI46" s="42"/>
      <c r="BJ46" s="42"/>
      <c r="BK46" s="42"/>
      <c r="BL46" s="42"/>
      <c r="BM46" s="15"/>
    </row>
    <row r="47" spans="1:65" ht="17.5" outlineLevel="5" thickBot="1" x14ac:dyDescent="0.5">
      <c r="A47" s="31">
        <f t="shared" si="5"/>
        <v>1</v>
      </c>
      <c r="B47" s="32">
        <f t="shared" si="12"/>
        <v>42035</v>
      </c>
      <c r="C47" s="51">
        <v>307164</v>
      </c>
      <c r="D47" s="64">
        <f t="shared" si="6"/>
        <v>36.799999999999997</v>
      </c>
      <c r="E47" s="12">
        <v>36.799999999999997</v>
      </c>
      <c r="F47" s="12">
        <v>36.799999999999997</v>
      </c>
      <c r="G47" s="12">
        <v>36.799999999999997</v>
      </c>
      <c r="H47" s="12">
        <v>36.799999999999997</v>
      </c>
      <c r="I47" s="26"/>
      <c r="J47" s="26"/>
      <c r="K47" s="26"/>
      <c r="L47" s="26"/>
      <c r="M47" s="74" t="str">
        <f t="shared" si="7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v>21.308980210000001</v>
      </c>
      <c r="AO47" s="41">
        <v>1314</v>
      </c>
      <c r="AP47" s="130"/>
      <c r="AQ47" s="131"/>
      <c r="AR47" s="126" t="str">
        <f t="shared" si="13"/>
        <v/>
      </c>
      <c r="AS47" s="126" t="str">
        <f t="shared" si="14"/>
        <v/>
      </c>
      <c r="AT47" s="127">
        <v>1358</v>
      </c>
      <c r="AU47" s="132"/>
      <c r="AV47" s="133"/>
      <c r="AW47" s="126" t="str">
        <f t="shared" si="15"/>
        <v/>
      </c>
      <c r="AX47" s="126" t="str">
        <f t="shared" si="16"/>
        <v/>
      </c>
      <c r="AY47" s="64" t="str">
        <f t="shared" si="10"/>
        <v/>
      </c>
      <c r="AZ47" s="97"/>
      <c r="BA47" s="76"/>
      <c r="BB47" s="76"/>
      <c r="BC47" s="76"/>
      <c r="BD47" s="76"/>
      <c r="BE47" s="15"/>
      <c r="BF47" s="5">
        <f t="shared" si="11"/>
        <v>19019</v>
      </c>
      <c r="BG47" s="42">
        <v>6599</v>
      </c>
      <c r="BH47" s="42">
        <v>12420</v>
      </c>
      <c r="BI47" s="42"/>
      <c r="BJ47" s="42"/>
      <c r="BK47" s="42"/>
      <c r="BL47" s="42"/>
      <c r="BM47" s="25"/>
    </row>
    <row r="48" spans="1:65" outlineLevel="4" x14ac:dyDescent="0.45">
      <c r="A48" s="150" t="s">
        <v>35</v>
      </c>
      <c r="B48" s="151"/>
      <c r="C48" s="50">
        <f t="shared" ref="C48:BM48" si="17">SUBTOTAL(4,C17:C47)</f>
        <v>394080</v>
      </c>
      <c r="D48" s="60">
        <f t="shared" si="17"/>
        <v>37</v>
      </c>
      <c r="E48" s="28">
        <f t="shared" si="17"/>
        <v>37</v>
      </c>
      <c r="F48" s="28">
        <f t="shared" si="17"/>
        <v>37</v>
      </c>
      <c r="G48" s="28">
        <f t="shared" si="17"/>
        <v>37</v>
      </c>
      <c r="H48" s="28">
        <f t="shared" si="17"/>
        <v>37</v>
      </c>
      <c r="I48" s="28">
        <f t="shared" si="17"/>
        <v>0</v>
      </c>
      <c r="J48" s="28">
        <f t="shared" si="17"/>
        <v>0</v>
      </c>
      <c r="K48" s="28">
        <f t="shared" si="17"/>
        <v>0</v>
      </c>
      <c r="L48" s="28">
        <f t="shared" si="17"/>
        <v>0</v>
      </c>
      <c r="M48" s="71">
        <f t="shared" si="17"/>
        <v>0</v>
      </c>
      <c r="N48" s="82">
        <f t="shared" si="17"/>
        <v>0</v>
      </c>
      <c r="O48" s="82">
        <f t="shared" si="17"/>
        <v>0</v>
      </c>
      <c r="P48" s="82">
        <f t="shared" si="17"/>
        <v>0</v>
      </c>
      <c r="Q48" s="82">
        <f t="shared" si="17"/>
        <v>0</v>
      </c>
      <c r="R48" s="82">
        <f t="shared" si="17"/>
        <v>0</v>
      </c>
      <c r="S48" s="82">
        <f t="shared" si="17"/>
        <v>0</v>
      </c>
      <c r="T48" s="82">
        <f t="shared" si="17"/>
        <v>0</v>
      </c>
      <c r="U48" s="82">
        <f t="shared" si="17"/>
        <v>0</v>
      </c>
      <c r="V48" s="29">
        <f t="shared" si="17"/>
        <v>0</v>
      </c>
      <c r="W48" s="39">
        <f t="shared" si="17"/>
        <v>0</v>
      </c>
      <c r="X48" s="39">
        <f t="shared" si="17"/>
        <v>0</v>
      </c>
      <c r="Y48" s="39">
        <f t="shared" si="17"/>
        <v>0</v>
      </c>
      <c r="Z48" s="39">
        <f t="shared" si="17"/>
        <v>0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0</v>
      </c>
      <c r="AF48" s="39">
        <f t="shared" si="17"/>
        <v>0</v>
      </c>
      <c r="AG48" s="39">
        <f t="shared" si="17"/>
        <v>0</v>
      </c>
      <c r="AH48" s="39">
        <f t="shared" si="17"/>
        <v>0</v>
      </c>
      <c r="AI48" s="39">
        <f t="shared" si="17"/>
        <v>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31.076581579999999</v>
      </c>
      <c r="AO48" s="39">
        <f t="shared" si="17"/>
        <v>1649</v>
      </c>
      <c r="AP48" s="104">
        <f t="shared" si="17"/>
        <v>0</v>
      </c>
      <c r="AQ48" s="105">
        <f t="shared" si="17"/>
        <v>0</v>
      </c>
      <c r="AR48" s="106">
        <f t="shared" si="17"/>
        <v>0</v>
      </c>
      <c r="AS48" s="106">
        <f t="shared" si="17"/>
        <v>0</v>
      </c>
      <c r="AT48" s="107">
        <f t="shared" si="17"/>
        <v>1640</v>
      </c>
      <c r="AU48" s="108">
        <f t="shared" si="17"/>
        <v>0</v>
      </c>
      <c r="AV48" s="109">
        <f t="shared" si="17"/>
        <v>0</v>
      </c>
      <c r="AW48" s="106">
        <f t="shared" si="17"/>
        <v>0</v>
      </c>
      <c r="AX48" s="106">
        <f t="shared" si="17"/>
        <v>0</v>
      </c>
      <c r="AY48" s="60">
        <f t="shared" si="17"/>
        <v>0</v>
      </c>
      <c r="AZ48" s="96">
        <f t="shared" si="17"/>
        <v>82.2</v>
      </c>
      <c r="BA48" s="67">
        <f t="shared" si="17"/>
        <v>0</v>
      </c>
      <c r="BB48" s="67">
        <f t="shared" si="17"/>
        <v>0</v>
      </c>
      <c r="BC48" s="67">
        <f t="shared" si="17"/>
        <v>0</v>
      </c>
      <c r="BD48" s="67">
        <f t="shared" si="17"/>
        <v>0</v>
      </c>
      <c r="BE48" s="27">
        <f t="shared" si="17"/>
        <v>0</v>
      </c>
      <c r="BF48" s="29">
        <f t="shared" si="17"/>
        <v>26624</v>
      </c>
      <c r="BG48" s="39">
        <f t="shared" si="17"/>
        <v>9407</v>
      </c>
      <c r="BH48" s="40">
        <f t="shared" si="17"/>
        <v>18245</v>
      </c>
      <c r="BI48" s="40">
        <f t="shared" si="17"/>
        <v>0</v>
      </c>
      <c r="BJ48" s="40">
        <f t="shared" si="17"/>
        <v>0</v>
      </c>
      <c r="BK48" s="40">
        <f t="shared" si="17"/>
        <v>0</v>
      </c>
      <c r="BL48" s="40">
        <f t="shared" si="17"/>
        <v>0</v>
      </c>
      <c r="BM48" s="27">
        <f t="shared" si="17"/>
        <v>0</v>
      </c>
    </row>
    <row r="49" spans="1:65" outlineLevel="3" x14ac:dyDescent="0.45">
      <c r="A49" s="180" t="s">
        <v>24</v>
      </c>
      <c r="B49" s="181"/>
      <c r="C49" s="51">
        <f t="shared" ref="C49:BM49" si="18">SUBTOTAL(5,C17:C47)</f>
        <v>298090</v>
      </c>
      <c r="D49" s="61">
        <f t="shared" si="18"/>
        <v>36.4</v>
      </c>
      <c r="E49" s="12">
        <f t="shared" si="18"/>
        <v>36.4</v>
      </c>
      <c r="F49" s="12">
        <f t="shared" si="18"/>
        <v>36.4</v>
      </c>
      <c r="G49" s="12">
        <f t="shared" si="18"/>
        <v>36.4</v>
      </c>
      <c r="H49" s="12">
        <f t="shared" si="18"/>
        <v>36.4</v>
      </c>
      <c r="I49" s="12">
        <f t="shared" si="18"/>
        <v>0</v>
      </c>
      <c r="J49" s="12">
        <f t="shared" si="18"/>
        <v>0</v>
      </c>
      <c r="K49" s="12">
        <f t="shared" si="18"/>
        <v>0</v>
      </c>
      <c r="L49" s="12">
        <f t="shared" si="18"/>
        <v>0</v>
      </c>
      <c r="M49" s="72">
        <f t="shared" si="18"/>
        <v>0</v>
      </c>
      <c r="N49" s="83">
        <f t="shared" si="18"/>
        <v>0</v>
      </c>
      <c r="O49" s="83">
        <f t="shared" si="18"/>
        <v>0</v>
      </c>
      <c r="P49" s="83">
        <f t="shared" si="18"/>
        <v>0</v>
      </c>
      <c r="Q49" s="83">
        <f t="shared" si="18"/>
        <v>0</v>
      </c>
      <c r="R49" s="83">
        <f t="shared" si="18"/>
        <v>0</v>
      </c>
      <c r="S49" s="83">
        <f t="shared" si="18"/>
        <v>0</v>
      </c>
      <c r="T49" s="83">
        <f t="shared" si="18"/>
        <v>0</v>
      </c>
      <c r="U49" s="83">
        <f t="shared" si="18"/>
        <v>0</v>
      </c>
      <c r="V49" s="6">
        <f t="shared" si="18"/>
        <v>0</v>
      </c>
      <c r="W49" s="41">
        <f t="shared" si="18"/>
        <v>0</v>
      </c>
      <c r="X49" s="41">
        <f t="shared" si="18"/>
        <v>0</v>
      </c>
      <c r="Y49" s="41">
        <f t="shared" si="18"/>
        <v>0</v>
      </c>
      <c r="Z49" s="41">
        <f t="shared" si="18"/>
        <v>0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6">
        <f t="shared" si="18"/>
        <v>0</v>
      </c>
      <c r="AF49" s="41">
        <f t="shared" si="18"/>
        <v>0</v>
      </c>
      <c r="AG49" s="41">
        <f t="shared" si="18"/>
        <v>0</v>
      </c>
      <c r="AH49" s="41">
        <f t="shared" si="18"/>
        <v>0</v>
      </c>
      <c r="AI49" s="41">
        <f t="shared" si="18"/>
        <v>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16.979987869999999</v>
      </c>
      <c r="AO49" s="41">
        <f t="shared" si="18"/>
        <v>901</v>
      </c>
      <c r="AP49" s="110">
        <f t="shared" si="18"/>
        <v>0</v>
      </c>
      <c r="AQ49" s="111">
        <f t="shared" si="18"/>
        <v>0</v>
      </c>
      <c r="AR49" s="112">
        <f t="shared" si="18"/>
        <v>0</v>
      </c>
      <c r="AS49" s="112">
        <f t="shared" si="18"/>
        <v>0</v>
      </c>
      <c r="AT49" s="113">
        <f t="shared" si="18"/>
        <v>974</v>
      </c>
      <c r="AU49" s="114">
        <f t="shared" si="18"/>
        <v>0</v>
      </c>
      <c r="AV49" s="115">
        <f t="shared" si="18"/>
        <v>0</v>
      </c>
      <c r="AW49" s="112">
        <f t="shared" si="18"/>
        <v>0</v>
      </c>
      <c r="AX49" s="112">
        <f t="shared" si="18"/>
        <v>0</v>
      </c>
      <c r="AY49" s="61">
        <f t="shared" si="18"/>
        <v>0</v>
      </c>
      <c r="AZ49" s="97">
        <f t="shared" si="18"/>
        <v>80.3</v>
      </c>
      <c r="BA49" s="68">
        <f t="shared" si="18"/>
        <v>0</v>
      </c>
      <c r="BB49" s="68">
        <f t="shared" si="18"/>
        <v>0</v>
      </c>
      <c r="BC49" s="68">
        <f t="shared" si="18"/>
        <v>0</v>
      </c>
      <c r="BD49" s="68">
        <f t="shared" si="18"/>
        <v>0</v>
      </c>
      <c r="BE49" s="15">
        <f t="shared" si="18"/>
        <v>0</v>
      </c>
      <c r="BF49" s="6">
        <f t="shared" si="18"/>
        <v>11890</v>
      </c>
      <c r="BG49" s="41">
        <f t="shared" si="18"/>
        <v>5680</v>
      </c>
      <c r="BH49" s="42">
        <f t="shared" si="18"/>
        <v>5548</v>
      </c>
      <c r="BI49" s="42">
        <f t="shared" si="18"/>
        <v>0</v>
      </c>
      <c r="BJ49" s="42">
        <f t="shared" si="18"/>
        <v>0</v>
      </c>
      <c r="BK49" s="42">
        <f t="shared" si="18"/>
        <v>0</v>
      </c>
      <c r="BL49" s="42">
        <f t="shared" si="18"/>
        <v>0</v>
      </c>
      <c r="BM49" s="15">
        <f t="shared" si="18"/>
        <v>0</v>
      </c>
    </row>
    <row r="50" spans="1:65" outlineLevel="2" x14ac:dyDescent="0.45">
      <c r="A50" s="180" t="s">
        <v>13</v>
      </c>
      <c r="B50" s="181"/>
      <c r="C50" s="51">
        <f>IFERROR(SUBTOTAL(1,C17:C47),"")</f>
        <v>314186.67741935485</v>
      </c>
      <c r="D50" s="61">
        <f t="shared" ref="D50:BM50" si="19">IFERROR(SUBTOTAL(1,D17:D47),"")</f>
        <v>36.806451612903217</v>
      </c>
      <c r="E50" s="12">
        <f t="shared" si="19"/>
        <v>36.838709677419338</v>
      </c>
      <c r="F50" s="12">
        <f t="shared" si="19"/>
        <v>36.838709677419338</v>
      </c>
      <c r="G50" s="12">
        <f t="shared" si="19"/>
        <v>36.774193548387082</v>
      </c>
      <c r="H50" s="12">
        <f t="shared" si="19"/>
        <v>36.774193548387082</v>
      </c>
      <c r="I50" s="12" t="str">
        <f t="shared" si="19"/>
        <v/>
      </c>
      <c r="J50" s="12" t="str">
        <f t="shared" si="19"/>
        <v/>
      </c>
      <c r="K50" s="12" t="str">
        <f t="shared" si="19"/>
        <v/>
      </c>
      <c r="L50" s="12" t="str">
        <f t="shared" si="19"/>
        <v/>
      </c>
      <c r="M50" s="72" t="str">
        <f t="shared" si="19"/>
        <v/>
      </c>
      <c r="N50" s="83" t="str">
        <f t="shared" si="19"/>
        <v/>
      </c>
      <c r="O50" s="83" t="str">
        <f t="shared" si="19"/>
        <v/>
      </c>
      <c r="P50" s="83" t="str">
        <f t="shared" si="19"/>
        <v/>
      </c>
      <c r="Q50" s="83" t="str">
        <f t="shared" si="19"/>
        <v/>
      </c>
      <c r="R50" s="83" t="str">
        <f t="shared" si="19"/>
        <v/>
      </c>
      <c r="S50" s="83" t="str">
        <f t="shared" si="19"/>
        <v/>
      </c>
      <c r="T50" s="83" t="str">
        <f t="shared" si="19"/>
        <v/>
      </c>
      <c r="U50" s="83" t="str">
        <f t="shared" si="19"/>
        <v/>
      </c>
      <c r="V50" s="6" t="str">
        <f t="shared" si="19"/>
        <v/>
      </c>
      <c r="W50" s="41" t="str">
        <f t="shared" si="19"/>
        <v/>
      </c>
      <c r="X50" s="41" t="str">
        <f t="shared" si="19"/>
        <v/>
      </c>
      <c r="Y50" s="41" t="str">
        <f t="shared" si="19"/>
        <v/>
      </c>
      <c r="Z50" s="41" t="str">
        <f t="shared" si="19"/>
        <v/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6" t="str">
        <f t="shared" si="19"/>
        <v/>
      </c>
      <c r="AF50" s="41" t="str">
        <f t="shared" si="19"/>
        <v/>
      </c>
      <c r="AG50" s="41" t="str">
        <f t="shared" si="19"/>
        <v/>
      </c>
      <c r="AH50" s="41" t="str">
        <f t="shared" si="19"/>
        <v/>
      </c>
      <c r="AI50" s="41" t="str">
        <f t="shared" si="19"/>
        <v/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20.96377718548387</v>
      </c>
      <c r="AO50" s="41">
        <f t="shared" si="19"/>
        <v>1359.7741935483871</v>
      </c>
      <c r="AP50" s="110" t="str">
        <f t="shared" si="19"/>
        <v/>
      </c>
      <c r="AQ50" s="111" t="str">
        <f t="shared" si="19"/>
        <v/>
      </c>
      <c r="AR50" s="112" t="str">
        <f t="shared" si="19"/>
        <v/>
      </c>
      <c r="AS50" s="112" t="str">
        <f t="shared" si="19"/>
        <v/>
      </c>
      <c r="AT50" s="113">
        <f t="shared" si="19"/>
        <v>1401</v>
      </c>
      <c r="AU50" s="114" t="str">
        <f t="shared" si="19"/>
        <v/>
      </c>
      <c r="AV50" s="115" t="str">
        <f t="shared" si="19"/>
        <v/>
      </c>
      <c r="AW50" s="112" t="str">
        <f t="shared" si="19"/>
        <v/>
      </c>
      <c r="AX50" s="112" t="str">
        <f t="shared" si="19"/>
        <v/>
      </c>
      <c r="AY50" s="61" t="str">
        <f t="shared" si="19"/>
        <v/>
      </c>
      <c r="AZ50" s="97">
        <f t="shared" si="19"/>
        <v>81.14</v>
      </c>
      <c r="BA50" s="68" t="str">
        <f t="shared" si="19"/>
        <v/>
      </c>
      <c r="BB50" s="68" t="str">
        <f t="shared" si="19"/>
        <v/>
      </c>
      <c r="BC50" s="68" t="str">
        <f t="shared" si="19"/>
        <v/>
      </c>
      <c r="BD50" s="68" t="str">
        <f t="shared" si="19"/>
        <v/>
      </c>
      <c r="BE50" s="15" t="str">
        <f>IFERROR(SUBTOTAL(1,BE17:BE47),"")</f>
        <v/>
      </c>
      <c r="BF50" s="6">
        <f t="shared" si="19"/>
        <v>21147.290322580644</v>
      </c>
      <c r="BG50" s="41">
        <f t="shared" si="19"/>
        <v>7524.677419354839</v>
      </c>
      <c r="BH50" s="42">
        <f t="shared" si="19"/>
        <v>13622.612903225807</v>
      </c>
      <c r="BI50" s="42" t="str">
        <f t="shared" si="19"/>
        <v/>
      </c>
      <c r="BJ50" s="42" t="str">
        <f t="shared" si="19"/>
        <v/>
      </c>
      <c r="BK50" s="42" t="str">
        <f t="shared" si="19"/>
        <v/>
      </c>
      <c r="BL50" s="42" t="str">
        <f t="shared" si="19"/>
        <v/>
      </c>
      <c r="BM50" s="15" t="str">
        <f t="shared" si="19"/>
        <v/>
      </c>
    </row>
    <row r="51" spans="1:65" ht="17.5" outlineLevel="1" thickBot="1" x14ac:dyDescent="0.5">
      <c r="A51" s="182" t="s">
        <v>60</v>
      </c>
      <c r="B51" s="183"/>
      <c r="C51" s="52">
        <f>SUBTOTAL(9,C17:C47)</f>
        <v>9739787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42153</v>
      </c>
      <c r="AP51" s="116"/>
      <c r="AQ51" s="117"/>
      <c r="AR51" s="118"/>
      <c r="AS51" s="118"/>
      <c r="AT51" s="119">
        <f>SUBTOTAL(9,AT17:AT47)</f>
        <v>43431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0">SUBTOTAL(9,BF17:BF47)</f>
        <v>655566</v>
      </c>
      <c r="BG51" s="43">
        <f t="shared" si="20"/>
        <v>233265</v>
      </c>
      <c r="BH51" s="44">
        <f t="shared" si="20"/>
        <v>422301</v>
      </c>
      <c r="BI51" s="44">
        <f t="shared" si="20"/>
        <v>0</v>
      </c>
      <c r="BJ51" s="44">
        <f t="shared" si="20"/>
        <v>0</v>
      </c>
      <c r="BK51" s="44">
        <f t="shared" si="20"/>
        <v>0</v>
      </c>
      <c r="BL51" s="44">
        <f t="shared" si="20"/>
        <v>0</v>
      </c>
      <c r="BM51" s="16">
        <f t="shared" si="20"/>
        <v>0</v>
      </c>
    </row>
    <row r="52" spans="1:65" outlineLevel="5" x14ac:dyDescent="0.45">
      <c r="A52" s="21">
        <f t="shared" si="5"/>
        <v>2</v>
      </c>
      <c r="B52" s="33">
        <f>B47+1</f>
        <v>42036</v>
      </c>
      <c r="C52" s="51">
        <v>308838</v>
      </c>
      <c r="D52" s="64">
        <f t="shared" ref="D52:D80" si="21">IFERROR(ROUND(AVERAGE(E52:L52),1),"")</f>
        <v>36.700000000000003</v>
      </c>
      <c r="E52" s="12">
        <v>36.799999999999997</v>
      </c>
      <c r="F52" s="12">
        <v>36.799999999999997</v>
      </c>
      <c r="G52" s="12">
        <v>36.6</v>
      </c>
      <c r="H52" s="12">
        <v>36.6</v>
      </c>
      <c r="I52" s="11"/>
      <c r="J52" s="11"/>
      <c r="K52" s="11"/>
      <c r="L52" s="11"/>
      <c r="M52" s="74" t="str">
        <f t="shared" ref="M52:M80" si="22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27.290448340000001</v>
      </c>
      <c r="AO52" s="41">
        <v>1026</v>
      </c>
      <c r="AP52" s="124"/>
      <c r="AQ52" s="125"/>
      <c r="AR52" s="126" t="str">
        <f t="shared" ref="AR52:AR80" si="25">IFERROR(AQ52/AP52*100,"")</f>
        <v/>
      </c>
      <c r="AS52" s="126" t="str">
        <f t="shared" ref="AS52:AS80" si="26">IFERROR(100-AR52,"")</f>
        <v/>
      </c>
      <c r="AT52" s="127">
        <v>1075</v>
      </c>
      <c r="AU52" s="128"/>
      <c r="AV52" s="129"/>
      <c r="AW52" s="126" t="str">
        <f t="shared" ref="AW52:AW80" si="27">IFERROR(AV52/AU52*100,"")</f>
        <v/>
      </c>
      <c r="AX52" s="126" t="str">
        <f t="shared" ref="AX52:AX80" si="28">IFERROR(100-AW52,"")</f>
        <v/>
      </c>
      <c r="AY52" s="64" t="str">
        <f t="shared" ref="AY52:AY80" si="29">IFERROR((1-((AW52*AS52)/(AX52*AR52)))*100,"")</f>
        <v/>
      </c>
      <c r="AZ52"/>
      <c r="BA52" s="70"/>
      <c r="BB52" s="70"/>
      <c r="BC52" s="70"/>
      <c r="BD52" s="70"/>
      <c r="BE52" s="15"/>
      <c r="BF52" s="5">
        <f t="shared" ref="BF52:BF80" si="30">IF(SUM(BG52:BM52)=0,"",SUM(BG52:BM52))</f>
        <v>12185</v>
      </c>
      <c r="BG52" s="42">
        <v>7539</v>
      </c>
      <c r="BH52" s="42">
        <v>4646</v>
      </c>
      <c r="BI52" s="42"/>
      <c r="BJ52" s="42"/>
      <c r="BK52" s="42"/>
      <c r="BL52" s="42"/>
      <c r="BM52" s="14"/>
    </row>
    <row r="53" spans="1:65" outlineLevel="5" x14ac:dyDescent="0.45">
      <c r="A53" s="22">
        <f t="shared" si="5"/>
        <v>2</v>
      </c>
      <c r="B53" s="9">
        <f t="shared" si="12"/>
        <v>42037</v>
      </c>
      <c r="C53" s="51">
        <v>307737</v>
      </c>
      <c r="D53" s="64">
        <f t="shared" si="21"/>
        <v>36.700000000000003</v>
      </c>
      <c r="E53" s="12">
        <v>36.799999999999997</v>
      </c>
      <c r="F53" s="12">
        <v>36.799999999999997</v>
      </c>
      <c r="G53" s="12">
        <v>36.6</v>
      </c>
      <c r="H53" s="12">
        <v>36.6</v>
      </c>
      <c r="I53" s="12"/>
      <c r="J53" s="12"/>
      <c r="K53" s="12"/>
      <c r="L53" s="12"/>
      <c r="M53" s="74" t="str">
        <f t="shared" si="22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3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4"/>
        <v/>
      </c>
      <c r="AF53" s="41"/>
      <c r="AG53" s="41"/>
      <c r="AH53" s="41"/>
      <c r="AI53" s="41"/>
      <c r="AJ53" s="41"/>
      <c r="AK53" s="41"/>
      <c r="AL53" s="41"/>
      <c r="AM53" s="41"/>
      <c r="AN53" s="45">
        <v>20.05730659</v>
      </c>
      <c r="AO53" s="41">
        <v>1396</v>
      </c>
      <c r="AP53" s="110"/>
      <c r="AQ53" s="111"/>
      <c r="AR53" s="126" t="str">
        <f t="shared" si="25"/>
        <v/>
      </c>
      <c r="AS53" s="126" t="str">
        <f t="shared" si="26"/>
        <v/>
      </c>
      <c r="AT53" s="127">
        <v>1486</v>
      </c>
      <c r="AU53" s="128"/>
      <c r="AV53" s="129"/>
      <c r="AW53" s="126" t="str">
        <f t="shared" si="27"/>
        <v/>
      </c>
      <c r="AX53" s="126" t="str">
        <f t="shared" si="28"/>
        <v/>
      </c>
      <c r="AY53" s="64" t="str">
        <f t="shared" si="29"/>
        <v/>
      </c>
      <c r="AZ53" s="97">
        <v>80.5</v>
      </c>
      <c r="BA53" s="68"/>
      <c r="BB53" s="68"/>
      <c r="BC53" s="68"/>
      <c r="BD53" s="68"/>
      <c r="BE53" s="15"/>
      <c r="BF53" s="5">
        <f t="shared" si="30"/>
        <v>22986</v>
      </c>
      <c r="BG53" s="42">
        <v>8346</v>
      </c>
      <c r="BH53" s="42">
        <v>14640</v>
      </c>
      <c r="BI53" s="42"/>
      <c r="BJ53" s="42"/>
      <c r="BK53" s="42"/>
      <c r="BL53" s="42"/>
      <c r="BM53" s="15"/>
    </row>
    <row r="54" spans="1:65" outlineLevel="5" x14ac:dyDescent="0.45">
      <c r="A54" s="22">
        <f t="shared" si="5"/>
        <v>2</v>
      </c>
      <c r="B54" s="9">
        <f t="shared" si="12"/>
        <v>42038</v>
      </c>
      <c r="C54" s="51">
        <v>298229</v>
      </c>
      <c r="D54" s="64">
        <f t="shared" si="21"/>
        <v>36.700000000000003</v>
      </c>
      <c r="E54" s="12">
        <v>36.799999999999997</v>
      </c>
      <c r="F54" s="12">
        <v>36.799999999999997</v>
      </c>
      <c r="G54" s="12">
        <v>36.6</v>
      </c>
      <c r="H54" s="12">
        <v>36.6</v>
      </c>
      <c r="I54" s="12"/>
      <c r="J54" s="12"/>
      <c r="K54" s="12"/>
      <c r="L54" s="12"/>
      <c r="M54" s="74" t="str">
        <f t="shared" si="22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5">
        <v>18.704074819999999</v>
      </c>
      <c r="AO54" s="41">
        <v>1497</v>
      </c>
      <c r="AP54" s="110"/>
      <c r="AQ54" s="111"/>
      <c r="AR54" s="126" t="str">
        <f t="shared" si="25"/>
        <v/>
      </c>
      <c r="AS54" s="126" t="str">
        <f t="shared" si="26"/>
        <v/>
      </c>
      <c r="AT54" s="127">
        <v>1557</v>
      </c>
      <c r="AU54" s="128"/>
      <c r="AV54" s="129"/>
      <c r="AW54" s="126" t="str">
        <f t="shared" si="27"/>
        <v/>
      </c>
      <c r="AX54" s="126" t="str">
        <f t="shared" si="28"/>
        <v/>
      </c>
      <c r="AY54" s="64" t="str">
        <f t="shared" si="29"/>
        <v/>
      </c>
      <c r="AZ54" s="97">
        <v>80.400000000000006</v>
      </c>
      <c r="BA54" s="68"/>
      <c r="BB54" s="68"/>
      <c r="BC54" s="68"/>
      <c r="BD54" s="68"/>
      <c r="BE54" s="15"/>
      <c r="BF54" s="5">
        <f t="shared" si="30"/>
        <v>23779</v>
      </c>
      <c r="BG54" s="42">
        <v>7907</v>
      </c>
      <c r="BH54" s="42">
        <v>15872</v>
      </c>
      <c r="BI54" s="42"/>
      <c r="BJ54" s="42"/>
      <c r="BK54" s="42"/>
      <c r="BL54" s="42"/>
      <c r="BM54" s="15"/>
    </row>
    <row r="55" spans="1:65" outlineLevel="5" x14ac:dyDescent="0.45">
      <c r="A55" s="22">
        <f t="shared" si="5"/>
        <v>2</v>
      </c>
      <c r="B55" s="9">
        <f t="shared" si="12"/>
        <v>42039</v>
      </c>
      <c r="C55" s="51">
        <v>295412</v>
      </c>
      <c r="D55" s="64">
        <f t="shared" si="21"/>
        <v>36.799999999999997</v>
      </c>
      <c r="E55" s="12">
        <v>36.799999999999997</v>
      </c>
      <c r="F55" s="12">
        <v>36.799999999999997</v>
      </c>
      <c r="G55" s="12">
        <v>36.799999999999997</v>
      </c>
      <c r="H55" s="12">
        <v>36.799999999999997</v>
      </c>
      <c r="I55" s="12"/>
      <c r="J55" s="12"/>
      <c r="K55" s="12"/>
      <c r="L55" s="12"/>
      <c r="M55" s="74" t="str">
        <f t="shared" si="22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5">
        <v>19.178082190000001</v>
      </c>
      <c r="AO55" s="41">
        <v>1460</v>
      </c>
      <c r="AP55" s="110"/>
      <c r="AQ55" s="111"/>
      <c r="AR55" s="126" t="str">
        <f t="shared" si="25"/>
        <v/>
      </c>
      <c r="AS55" s="126" t="str">
        <f t="shared" si="26"/>
        <v/>
      </c>
      <c r="AT55" s="127">
        <v>1535</v>
      </c>
      <c r="AU55" s="128"/>
      <c r="AV55" s="129"/>
      <c r="AW55" s="126" t="str">
        <f t="shared" si="27"/>
        <v/>
      </c>
      <c r="AX55" s="126" t="str">
        <f t="shared" si="28"/>
        <v/>
      </c>
      <c r="AY55" s="64" t="str">
        <f t="shared" si="29"/>
        <v/>
      </c>
      <c r="AZ55" s="97">
        <v>81</v>
      </c>
      <c r="BA55" s="68"/>
      <c r="BB55" s="68"/>
      <c r="BC55" s="68"/>
      <c r="BD55" s="68"/>
      <c r="BE55" s="15"/>
      <c r="BF55" s="5">
        <f t="shared" si="30"/>
        <v>25192</v>
      </c>
      <c r="BG55" s="42">
        <v>9412</v>
      </c>
      <c r="BH55" s="42">
        <v>15780</v>
      </c>
      <c r="BI55" s="42"/>
      <c r="BJ55" s="42"/>
      <c r="BK55" s="42"/>
      <c r="BL55" s="42"/>
      <c r="BM55" s="15"/>
    </row>
    <row r="56" spans="1:65" outlineLevel="5" x14ac:dyDescent="0.45">
      <c r="A56" s="22">
        <f t="shared" si="5"/>
        <v>2</v>
      </c>
      <c r="B56" s="9">
        <f t="shared" si="12"/>
        <v>42040</v>
      </c>
      <c r="C56" s="51">
        <v>300142</v>
      </c>
      <c r="D56" s="64">
        <f t="shared" si="21"/>
        <v>36.799999999999997</v>
      </c>
      <c r="E56" s="12">
        <v>36.799999999999997</v>
      </c>
      <c r="F56" s="12">
        <v>36.799999999999997</v>
      </c>
      <c r="G56" s="12">
        <v>36.799999999999997</v>
      </c>
      <c r="H56" s="12">
        <v>36.799999999999997</v>
      </c>
      <c r="I56" s="12"/>
      <c r="J56" s="12"/>
      <c r="K56" s="12"/>
      <c r="L56" s="12"/>
      <c r="M56" s="74" t="str">
        <f t="shared" si="22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5">
        <v>19.15184679</v>
      </c>
      <c r="AO56" s="41">
        <v>1462</v>
      </c>
      <c r="AP56" s="110"/>
      <c r="AQ56" s="111"/>
      <c r="AR56" s="126" t="str">
        <f t="shared" si="25"/>
        <v/>
      </c>
      <c r="AS56" s="126" t="str">
        <f t="shared" si="26"/>
        <v/>
      </c>
      <c r="AT56" s="127">
        <v>1579</v>
      </c>
      <c r="AU56" s="128"/>
      <c r="AV56" s="129"/>
      <c r="AW56" s="126" t="str">
        <f t="shared" si="27"/>
        <v/>
      </c>
      <c r="AX56" s="126" t="str">
        <f t="shared" si="28"/>
        <v/>
      </c>
      <c r="AY56" s="64" t="str">
        <f t="shared" si="29"/>
        <v/>
      </c>
      <c r="AZ56" s="97">
        <v>79.5</v>
      </c>
      <c r="BA56" s="68"/>
      <c r="BB56" s="68"/>
      <c r="BC56" s="68"/>
      <c r="BD56" s="68"/>
      <c r="BE56" s="15"/>
      <c r="BF56" s="5">
        <f t="shared" si="30"/>
        <v>24174</v>
      </c>
      <c r="BG56" s="42">
        <v>8503</v>
      </c>
      <c r="BH56" s="42">
        <v>15671</v>
      </c>
      <c r="BI56" s="42"/>
      <c r="BJ56" s="42"/>
      <c r="BK56" s="42"/>
      <c r="BL56" s="42"/>
      <c r="BM56" s="15"/>
    </row>
    <row r="57" spans="1:65" outlineLevel="5" x14ac:dyDescent="0.45">
      <c r="A57" s="22">
        <f t="shared" si="5"/>
        <v>2</v>
      </c>
      <c r="B57" s="9">
        <f t="shared" si="12"/>
        <v>42041</v>
      </c>
      <c r="C57" s="51">
        <v>299799</v>
      </c>
      <c r="D57" s="64">
        <f t="shared" si="21"/>
        <v>36.799999999999997</v>
      </c>
      <c r="E57" s="12">
        <v>36.799999999999997</v>
      </c>
      <c r="F57" s="12">
        <v>36.799999999999997</v>
      </c>
      <c r="G57" s="12">
        <v>36.799999999999997</v>
      </c>
      <c r="H57" s="12">
        <v>36.799999999999997</v>
      </c>
      <c r="I57" s="12"/>
      <c r="J57" s="12"/>
      <c r="K57" s="12"/>
      <c r="L57" s="12"/>
      <c r="M57" s="74" t="str">
        <f t="shared" si="22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3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4"/>
        <v/>
      </c>
      <c r="AF57" s="41"/>
      <c r="AG57" s="41"/>
      <c r="AH57" s="41"/>
      <c r="AI57" s="41"/>
      <c r="AJ57" s="41"/>
      <c r="AK57" s="41"/>
      <c r="AL57" s="41"/>
      <c r="AM57" s="41"/>
      <c r="AN57" s="45">
        <v>20.633750920000001</v>
      </c>
      <c r="AO57" s="41">
        <v>1357</v>
      </c>
      <c r="AP57" s="110"/>
      <c r="AQ57" s="111"/>
      <c r="AR57" s="126" t="str">
        <f t="shared" si="25"/>
        <v/>
      </c>
      <c r="AS57" s="126" t="str">
        <f t="shared" si="26"/>
        <v/>
      </c>
      <c r="AT57" s="127">
        <v>1449</v>
      </c>
      <c r="AU57" s="128"/>
      <c r="AV57" s="129"/>
      <c r="AW57" s="126" t="str">
        <f t="shared" si="27"/>
        <v/>
      </c>
      <c r="AX57" s="126" t="str">
        <f t="shared" si="28"/>
        <v/>
      </c>
      <c r="AY57" s="64" t="str">
        <f t="shared" si="29"/>
        <v/>
      </c>
      <c r="AZ57" s="97">
        <v>79</v>
      </c>
      <c r="BA57" s="68"/>
      <c r="BB57" s="68"/>
      <c r="BC57" s="68"/>
      <c r="BD57" s="68"/>
      <c r="BE57" s="15"/>
      <c r="BF57" s="5">
        <f t="shared" si="30"/>
        <v>23602</v>
      </c>
      <c r="BG57" s="42">
        <v>8075</v>
      </c>
      <c r="BH57" s="42">
        <v>15527</v>
      </c>
      <c r="BI57" s="42"/>
      <c r="BJ57" s="42"/>
      <c r="BK57" s="42"/>
      <c r="BL57" s="42"/>
      <c r="BM57" s="15"/>
    </row>
    <row r="58" spans="1:65" outlineLevel="5" x14ac:dyDescent="0.45">
      <c r="A58" s="22">
        <f t="shared" si="5"/>
        <v>2</v>
      </c>
      <c r="B58" s="9">
        <f t="shared" si="12"/>
        <v>42042</v>
      </c>
      <c r="C58" s="51">
        <v>308365</v>
      </c>
      <c r="D58" s="64">
        <f t="shared" si="21"/>
        <v>36.799999999999997</v>
      </c>
      <c r="E58" s="12">
        <v>36.799999999999997</v>
      </c>
      <c r="F58" s="12">
        <v>36.799999999999997</v>
      </c>
      <c r="G58" s="12">
        <v>36.799999999999997</v>
      </c>
      <c r="H58" s="12">
        <v>36.799999999999997</v>
      </c>
      <c r="I58" s="12"/>
      <c r="J58" s="12"/>
      <c r="K58" s="12"/>
      <c r="L58" s="12"/>
      <c r="M58" s="74" t="str">
        <f t="shared" si="22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5">
        <v>18.691588790000001</v>
      </c>
      <c r="AO58" s="41">
        <v>1498</v>
      </c>
      <c r="AP58" s="110"/>
      <c r="AQ58" s="111"/>
      <c r="AR58" s="126" t="str">
        <f t="shared" si="25"/>
        <v/>
      </c>
      <c r="AS58" s="126" t="str">
        <f t="shared" si="26"/>
        <v/>
      </c>
      <c r="AT58" s="127">
        <v>1574</v>
      </c>
      <c r="AU58" s="128"/>
      <c r="AV58" s="129"/>
      <c r="AW58" s="126" t="str">
        <f t="shared" si="27"/>
        <v/>
      </c>
      <c r="AX58" s="126" t="str">
        <f t="shared" si="28"/>
        <v/>
      </c>
      <c r="AY58" s="64" t="str">
        <f t="shared" si="29"/>
        <v/>
      </c>
      <c r="AZ58" s="97"/>
      <c r="BA58" s="68"/>
      <c r="BB58" s="68"/>
      <c r="BC58" s="68"/>
      <c r="BD58" s="68"/>
      <c r="BE58" s="15"/>
      <c r="BF58" s="5">
        <f t="shared" si="30"/>
        <v>17197</v>
      </c>
      <c r="BG58" s="42">
        <v>6908</v>
      </c>
      <c r="BH58" s="42">
        <v>10289</v>
      </c>
      <c r="BI58" s="42"/>
      <c r="BJ58" s="42"/>
      <c r="BK58" s="42"/>
      <c r="BL58" s="42"/>
      <c r="BM58" s="15"/>
    </row>
    <row r="59" spans="1:65" outlineLevel="5" x14ac:dyDescent="0.45">
      <c r="A59" s="22">
        <f t="shared" si="5"/>
        <v>2</v>
      </c>
      <c r="B59" s="9">
        <f t="shared" si="12"/>
        <v>42043</v>
      </c>
      <c r="C59" s="51">
        <v>302321</v>
      </c>
      <c r="D59" s="64">
        <f t="shared" si="21"/>
        <v>36.299999999999997</v>
      </c>
      <c r="E59" s="12">
        <v>36.4</v>
      </c>
      <c r="F59" s="12">
        <v>36.4</v>
      </c>
      <c r="G59" s="12">
        <v>36.200000000000003</v>
      </c>
      <c r="H59" s="12">
        <v>36.200000000000003</v>
      </c>
      <c r="I59" s="12"/>
      <c r="J59" s="12"/>
      <c r="K59" s="12"/>
      <c r="L59" s="12"/>
      <c r="M59" s="74" t="str">
        <f t="shared" si="22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5">
        <v>27.750247770000001</v>
      </c>
      <c r="AO59" s="41">
        <v>1009</v>
      </c>
      <c r="AP59" s="110"/>
      <c r="AQ59" s="111"/>
      <c r="AR59" s="126" t="str">
        <f t="shared" si="25"/>
        <v/>
      </c>
      <c r="AS59" s="126" t="str">
        <f t="shared" si="26"/>
        <v/>
      </c>
      <c r="AT59" s="127">
        <v>1180</v>
      </c>
      <c r="AU59" s="128"/>
      <c r="AV59" s="129"/>
      <c r="AW59" s="126" t="str">
        <f t="shared" si="27"/>
        <v/>
      </c>
      <c r="AX59" s="126" t="str">
        <f t="shared" si="28"/>
        <v/>
      </c>
      <c r="AY59" s="64" t="str">
        <f t="shared" si="29"/>
        <v/>
      </c>
      <c r="AZ59" s="97"/>
      <c r="BA59" s="68"/>
      <c r="BB59" s="68"/>
      <c r="BC59" s="68"/>
      <c r="BD59" s="68"/>
      <c r="BE59" s="15"/>
      <c r="BF59" s="5">
        <f t="shared" si="30"/>
        <v>14182</v>
      </c>
      <c r="BG59" s="42">
        <v>8439</v>
      </c>
      <c r="BH59" s="42">
        <v>5743</v>
      </c>
      <c r="BI59" s="42"/>
      <c r="BJ59" s="42"/>
      <c r="BK59" s="42"/>
      <c r="BL59" s="42"/>
      <c r="BM59" s="15"/>
    </row>
    <row r="60" spans="1:65" outlineLevel="5" x14ac:dyDescent="0.45">
      <c r="A60" s="22">
        <f t="shared" si="5"/>
        <v>2</v>
      </c>
      <c r="B60" s="9">
        <f t="shared" si="12"/>
        <v>42044</v>
      </c>
      <c r="C60" s="51">
        <v>293338</v>
      </c>
      <c r="D60" s="64">
        <f t="shared" si="21"/>
        <v>36.200000000000003</v>
      </c>
      <c r="E60" s="12">
        <v>36.200000000000003</v>
      </c>
      <c r="F60" s="12">
        <v>36.200000000000003</v>
      </c>
      <c r="G60" s="12">
        <v>36.200000000000003</v>
      </c>
      <c r="H60" s="12">
        <v>36.200000000000003</v>
      </c>
      <c r="I60" s="12"/>
      <c r="J60" s="12"/>
      <c r="K60" s="12"/>
      <c r="L60" s="12"/>
      <c r="M60" s="74" t="str">
        <f t="shared" si="22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3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4"/>
        <v/>
      </c>
      <c r="AF60" s="41"/>
      <c r="AG60" s="41"/>
      <c r="AH60" s="41"/>
      <c r="AI60" s="41"/>
      <c r="AJ60" s="41"/>
      <c r="AK60" s="41"/>
      <c r="AL60" s="41"/>
      <c r="AM60" s="41"/>
      <c r="AN60" s="45">
        <v>19.78798587</v>
      </c>
      <c r="AO60" s="41">
        <v>1415</v>
      </c>
      <c r="AP60" s="110"/>
      <c r="AQ60" s="111"/>
      <c r="AR60" s="126" t="str">
        <f t="shared" si="25"/>
        <v/>
      </c>
      <c r="AS60" s="126" t="str">
        <f t="shared" si="26"/>
        <v/>
      </c>
      <c r="AT60" s="127">
        <v>1442</v>
      </c>
      <c r="AU60" s="128"/>
      <c r="AV60" s="129"/>
      <c r="AW60" s="126" t="str">
        <f t="shared" si="27"/>
        <v/>
      </c>
      <c r="AX60" s="126" t="str">
        <f t="shared" si="28"/>
        <v/>
      </c>
      <c r="AY60" s="64" t="str">
        <f t="shared" si="29"/>
        <v/>
      </c>
      <c r="AZ60" s="97">
        <v>79.5</v>
      </c>
      <c r="BA60" s="68"/>
      <c r="BB60" s="68"/>
      <c r="BC60" s="68"/>
      <c r="BD60" s="68"/>
      <c r="BE60" s="15"/>
      <c r="BF60" s="5">
        <f t="shared" si="30"/>
        <v>15749</v>
      </c>
      <c r="BG60" s="42">
        <v>9380</v>
      </c>
      <c r="BH60" s="42">
        <v>6369</v>
      </c>
      <c r="BI60" s="42"/>
      <c r="BJ60" s="42"/>
      <c r="BK60" s="42"/>
      <c r="BL60" s="42"/>
      <c r="BM60" s="15"/>
    </row>
    <row r="61" spans="1:65" outlineLevel="5" x14ac:dyDescent="0.45">
      <c r="A61" s="22">
        <f t="shared" si="5"/>
        <v>2</v>
      </c>
      <c r="B61" s="9">
        <f t="shared" si="12"/>
        <v>42045</v>
      </c>
      <c r="C61" s="51">
        <v>296227</v>
      </c>
      <c r="D61" s="64">
        <f t="shared" si="21"/>
        <v>36.799999999999997</v>
      </c>
      <c r="E61" s="12">
        <v>36.799999999999997</v>
      </c>
      <c r="F61" s="12">
        <v>36.799999999999997</v>
      </c>
      <c r="G61" s="12">
        <v>36.799999999999997</v>
      </c>
      <c r="H61" s="12">
        <v>36.799999999999997</v>
      </c>
      <c r="I61" s="12"/>
      <c r="J61" s="12"/>
      <c r="K61" s="12"/>
      <c r="L61" s="12"/>
      <c r="M61" s="74" t="str">
        <f t="shared" si="22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5">
        <v>20.260492039999999</v>
      </c>
      <c r="AO61" s="41">
        <v>1382</v>
      </c>
      <c r="AP61" s="110"/>
      <c r="AQ61" s="111"/>
      <c r="AR61" s="126" t="str">
        <f t="shared" si="25"/>
        <v/>
      </c>
      <c r="AS61" s="126" t="str">
        <f t="shared" si="26"/>
        <v/>
      </c>
      <c r="AT61" s="127">
        <v>1391</v>
      </c>
      <c r="AU61" s="128"/>
      <c r="AV61" s="129"/>
      <c r="AW61" s="126" t="str">
        <f t="shared" si="27"/>
        <v/>
      </c>
      <c r="AX61" s="126" t="str">
        <f t="shared" si="28"/>
        <v/>
      </c>
      <c r="AY61" s="64" t="str">
        <f t="shared" si="29"/>
        <v/>
      </c>
      <c r="AZ61" s="97">
        <v>80.5</v>
      </c>
      <c r="BA61" s="68"/>
      <c r="BB61" s="68"/>
      <c r="BC61" s="68"/>
      <c r="BD61" s="68"/>
      <c r="BE61" s="15"/>
      <c r="BF61" s="5">
        <f t="shared" si="30"/>
        <v>19521</v>
      </c>
      <c r="BG61" s="42">
        <v>8568</v>
      </c>
      <c r="BH61" s="42">
        <v>10953</v>
      </c>
      <c r="BI61" s="42"/>
      <c r="BJ61" s="42"/>
      <c r="BK61" s="42"/>
      <c r="BL61" s="42"/>
      <c r="BM61" s="15"/>
    </row>
    <row r="62" spans="1:65" outlineLevel="5" x14ac:dyDescent="0.45">
      <c r="A62" s="22">
        <f t="shared" si="5"/>
        <v>2</v>
      </c>
      <c r="B62" s="9">
        <f t="shared" si="12"/>
        <v>42046</v>
      </c>
      <c r="C62" s="51">
        <v>299828</v>
      </c>
      <c r="D62" s="64">
        <f t="shared" si="21"/>
        <v>36.799999999999997</v>
      </c>
      <c r="E62" s="12">
        <v>36.799999999999997</v>
      </c>
      <c r="F62" s="12">
        <v>36.799999999999997</v>
      </c>
      <c r="G62" s="12">
        <v>36.799999999999997</v>
      </c>
      <c r="H62" s="12">
        <v>36.799999999999997</v>
      </c>
      <c r="I62" s="12"/>
      <c r="J62" s="12"/>
      <c r="K62" s="12"/>
      <c r="L62" s="12"/>
      <c r="M62" s="74" t="str">
        <f t="shared" si="22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5">
        <v>18.654230510000001</v>
      </c>
      <c r="AO62" s="41">
        <v>1501</v>
      </c>
      <c r="AP62" s="110"/>
      <c r="AQ62" s="111"/>
      <c r="AR62" s="126" t="str">
        <f t="shared" si="25"/>
        <v/>
      </c>
      <c r="AS62" s="126" t="str">
        <f t="shared" si="26"/>
        <v/>
      </c>
      <c r="AT62" s="127">
        <v>1579</v>
      </c>
      <c r="AU62" s="128"/>
      <c r="AV62" s="129"/>
      <c r="AW62" s="126" t="str">
        <f t="shared" si="27"/>
        <v/>
      </c>
      <c r="AX62" s="126" t="str">
        <f t="shared" si="28"/>
        <v/>
      </c>
      <c r="AY62" s="64" t="str">
        <f t="shared" si="29"/>
        <v/>
      </c>
      <c r="AZ62" s="97">
        <v>79.2</v>
      </c>
      <c r="BA62" s="68"/>
      <c r="BB62" s="68"/>
      <c r="BC62" s="68"/>
      <c r="BD62" s="68"/>
      <c r="BE62" s="15"/>
      <c r="BF62" s="5">
        <f t="shared" si="30"/>
        <v>14948</v>
      </c>
      <c r="BG62" s="42">
        <v>8557</v>
      </c>
      <c r="BH62" s="42">
        <v>6391</v>
      </c>
      <c r="BI62" s="42"/>
      <c r="BJ62" s="42"/>
      <c r="BK62" s="42"/>
      <c r="BL62" s="42"/>
      <c r="BM62" s="15"/>
    </row>
    <row r="63" spans="1:65" outlineLevel="5" x14ac:dyDescent="0.45">
      <c r="A63" s="22">
        <f t="shared" si="5"/>
        <v>2</v>
      </c>
      <c r="B63" s="9">
        <f t="shared" si="12"/>
        <v>42047</v>
      </c>
      <c r="C63" s="51">
        <v>298461</v>
      </c>
      <c r="D63" s="64">
        <f t="shared" si="21"/>
        <v>36.700000000000003</v>
      </c>
      <c r="E63" s="12">
        <v>36.799999999999997</v>
      </c>
      <c r="F63" s="12">
        <v>36.799999999999997</v>
      </c>
      <c r="G63" s="12">
        <v>36.6</v>
      </c>
      <c r="H63" s="12">
        <v>36.6</v>
      </c>
      <c r="I63" s="12"/>
      <c r="J63" s="12"/>
      <c r="K63" s="12"/>
      <c r="L63" s="12"/>
      <c r="M63" s="74" t="str">
        <f t="shared" si="22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5">
        <v>19.178082190000001</v>
      </c>
      <c r="AO63" s="41">
        <v>1460</v>
      </c>
      <c r="AP63" s="110"/>
      <c r="AQ63" s="111"/>
      <c r="AR63" s="126" t="str">
        <f t="shared" si="25"/>
        <v/>
      </c>
      <c r="AS63" s="126" t="str">
        <f t="shared" si="26"/>
        <v/>
      </c>
      <c r="AT63" s="127">
        <v>1531</v>
      </c>
      <c r="AU63" s="128"/>
      <c r="AV63" s="129"/>
      <c r="AW63" s="126" t="str">
        <f t="shared" si="27"/>
        <v/>
      </c>
      <c r="AX63" s="126" t="str">
        <f t="shared" si="28"/>
        <v/>
      </c>
      <c r="AY63" s="64" t="str">
        <f t="shared" si="29"/>
        <v/>
      </c>
      <c r="AZ63" s="97">
        <v>80.38</v>
      </c>
      <c r="BA63" s="68"/>
      <c r="BB63" s="68"/>
      <c r="BC63" s="68"/>
      <c r="BD63" s="68"/>
      <c r="BE63" s="15"/>
      <c r="BF63" s="5">
        <f t="shared" si="30"/>
        <v>14307</v>
      </c>
      <c r="BG63" s="42">
        <v>8266</v>
      </c>
      <c r="BH63" s="42">
        <v>6041</v>
      </c>
      <c r="BI63" s="42"/>
      <c r="BJ63" s="42"/>
      <c r="BK63" s="42"/>
      <c r="BL63" s="42"/>
      <c r="BM63" s="15"/>
    </row>
    <row r="64" spans="1:65" outlineLevel="5" x14ac:dyDescent="0.45">
      <c r="A64" s="22">
        <f t="shared" si="5"/>
        <v>2</v>
      </c>
      <c r="B64" s="9">
        <f t="shared" si="12"/>
        <v>42048</v>
      </c>
      <c r="C64" s="51">
        <v>296332</v>
      </c>
      <c r="D64" s="64">
        <f t="shared" si="21"/>
        <v>36.6</v>
      </c>
      <c r="E64" s="12">
        <v>36.6</v>
      </c>
      <c r="F64" s="12">
        <v>36.6</v>
      </c>
      <c r="G64" s="12">
        <v>36.6</v>
      </c>
      <c r="H64" s="12">
        <v>36.6</v>
      </c>
      <c r="I64" s="12"/>
      <c r="J64" s="12"/>
      <c r="K64" s="12"/>
      <c r="L64" s="12"/>
      <c r="M64" s="74" t="str">
        <f t="shared" si="22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5">
        <v>19.690576650000001</v>
      </c>
      <c r="AO64" s="41">
        <v>1422</v>
      </c>
      <c r="AP64" s="110"/>
      <c r="AQ64" s="111"/>
      <c r="AR64" s="126" t="str">
        <f t="shared" si="25"/>
        <v/>
      </c>
      <c r="AS64" s="126" t="str">
        <f t="shared" si="26"/>
        <v/>
      </c>
      <c r="AT64" s="127">
        <v>1518</v>
      </c>
      <c r="AU64" s="128"/>
      <c r="AV64" s="129"/>
      <c r="AW64" s="126" t="str">
        <f t="shared" si="27"/>
        <v/>
      </c>
      <c r="AX64" s="126" t="str">
        <f t="shared" si="28"/>
        <v/>
      </c>
      <c r="AY64" s="64" t="str">
        <f t="shared" si="29"/>
        <v/>
      </c>
      <c r="AZ64" s="97">
        <v>81.099999999999994</v>
      </c>
      <c r="BA64" s="68"/>
      <c r="BB64" s="68"/>
      <c r="BC64" s="68"/>
      <c r="BD64" s="68"/>
      <c r="BE64" s="15"/>
      <c r="BF64" s="5">
        <f t="shared" si="30"/>
        <v>14071</v>
      </c>
      <c r="BG64" s="42">
        <v>8132</v>
      </c>
      <c r="BH64" s="42">
        <v>5939</v>
      </c>
      <c r="BI64" s="42"/>
      <c r="BJ64" s="42"/>
      <c r="BK64" s="42"/>
      <c r="BL64" s="42"/>
      <c r="BM64" s="15"/>
    </row>
    <row r="65" spans="1:65" outlineLevel="5" x14ac:dyDescent="0.45">
      <c r="A65" s="22">
        <f t="shared" si="5"/>
        <v>2</v>
      </c>
      <c r="B65" s="9">
        <f t="shared" si="12"/>
        <v>42049</v>
      </c>
      <c r="C65" s="51">
        <v>315105</v>
      </c>
      <c r="D65" s="64">
        <f t="shared" si="21"/>
        <v>37</v>
      </c>
      <c r="E65" s="12">
        <v>37</v>
      </c>
      <c r="F65" s="12">
        <v>37</v>
      </c>
      <c r="G65" s="12">
        <v>37</v>
      </c>
      <c r="H65" s="12">
        <v>37</v>
      </c>
      <c r="I65" s="12"/>
      <c r="J65" s="12"/>
      <c r="K65" s="12"/>
      <c r="L65" s="12"/>
      <c r="M65" s="74" t="str">
        <f t="shared" si="22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3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4"/>
        <v/>
      </c>
      <c r="AF65" s="41"/>
      <c r="AG65" s="41"/>
      <c r="AH65" s="41"/>
      <c r="AI65" s="41"/>
      <c r="AJ65" s="41"/>
      <c r="AK65" s="41"/>
      <c r="AL65" s="41"/>
      <c r="AM65" s="41"/>
      <c r="AN65" s="45">
        <v>20.89552239</v>
      </c>
      <c r="AO65" s="41">
        <v>1340</v>
      </c>
      <c r="AP65" s="110"/>
      <c r="AQ65" s="111"/>
      <c r="AR65" s="126" t="str">
        <f t="shared" si="25"/>
        <v/>
      </c>
      <c r="AS65" s="126" t="str">
        <f t="shared" si="26"/>
        <v/>
      </c>
      <c r="AT65" s="127">
        <v>1446</v>
      </c>
      <c r="AU65" s="128"/>
      <c r="AV65" s="129"/>
      <c r="AW65" s="126" t="str">
        <f t="shared" si="27"/>
        <v/>
      </c>
      <c r="AX65" s="126" t="str">
        <f t="shared" si="28"/>
        <v/>
      </c>
      <c r="AY65" s="64" t="str">
        <f t="shared" si="29"/>
        <v/>
      </c>
      <c r="AZ65" s="97"/>
      <c r="BA65" s="68"/>
      <c r="BB65" s="68"/>
      <c r="BC65" s="68"/>
      <c r="BD65" s="68"/>
      <c r="BE65" s="15"/>
      <c r="BF65" s="5">
        <f t="shared" si="30"/>
        <v>14050</v>
      </c>
      <c r="BG65" s="42">
        <v>7970</v>
      </c>
      <c r="BH65" s="42">
        <v>6080</v>
      </c>
      <c r="BI65" s="42"/>
      <c r="BJ65" s="42"/>
      <c r="BK65" s="42"/>
      <c r="BL65" s="42"/>
      <c r="BM65" s="15"/>
    </row>
    <row r="66" spans="1:65" outlineLevel="5" x14ac:dyDescent="0.45">
      <c r="A66" s="22">
        <f t="shared" si="5"/>
        <v>2</v>
      </c>
      <c r="B66" s="9">
        <f t="shared" si="12"/>
        <v>42050</v>
      </c>
      <c r="C66" s="51">
        <v>315130</v>
      </c>
      <c r="D66" s="64">
        <f t="shared" si="21"/>
        <v>36.799999999999997</v>
      </c>
      <c r="E66" s="12">
        <v>36.799999999999997</v>
      </c>
      <c r="F66" s="12">
        <v>36.799999999999997</v>
      </c>
      <c r="G66" s="12">
        <v>36.799999999999997</v>
      </c>
      <c r="H66" s="12">
        <v>36.799999999999997</v>
      </c>
      <c r="I66" s="12"/>
      <c r="J66" s="12"/>
      <c r="K66" s="12"/>
      <c r="L66" s="12"/>
      <c r="M66" s="74" t="str">
        <f t="shared" si="22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5">
        <v>22.169437850000001</v>
      </c>
      <c r="AO66" s="41">
        <v>1263</v>
      </c>
      <c r="AP66" s="110"/>
      <c r="AQ66" s="111"/>
      <c r="AR66" s="126" t="str">
        <f t="shared" si="25"/>
        <v/>
      </c>
      <c r="AS66" s="126" t="str">
        <f t="shared" si="26"/>
        <v/>
      </c>
      <c r="AT66" s="127">
        <v>1306</v>
      </c>
      <c r="AU66" s="128"/>
      <c r="AV66" s="129"/>
      <c r="AW66" s="126" t="str">
        <f t="shared" si="27"/>
        <v/>
      </c>
      <c r="AX66" s="126" t="str">
        <f t="shared" si="28"/>
        <v/>
      </c>
      <c r="AY66" s="64" t="str">
        <f t="shared" si="29"/>
        <v/>
      </c>
      <c r="AZ66" s="97"/>
      <c r="BA66" s="68"/>
      <c r="BB66" s="68"/>
      <c r="BC66" s="68"/>
      <c r="BD66" s="68"/>
      <c r="BE66" s="15"/>
      <c r="BF66" s="5">
        <f t="shared" si="30"/>
        <v>11380</v>
      </c>
      <c r="BG66" s="42">
        <v>7472</v>
      </c>
      <c r="BH66" s="42">
        <v>3908</v>
      </c>
      <c r="BI66" s="42"/>
      <c r="BJ66" s="42"/>
      <c r="BK66" s="42"/>
      <c r="BL66" s="42"/>
      <c r="BM66" s="15"/>
    </row>
    <row r="67" spans="1:65" outlineLevel="5" x14ac:dyDescent="0.45">
      <c r="A67" s="22">
        <f t="shared" si="5"/>
        <v>2</v>
      </c>
      <c r="B67" s="9">
        <f t="shared" si="12"/>
        <v>42051</v>
      </c>
      <c r="C67" s="51">
        <v>385512</v>
      </c>
      <c r="D67" s="64">
        <f t="shared" si="21"/>
        <v>36.5</v>
      </c>
      <c r="E67" s="12">
        <v>36.6</v>
      </c>
      <c r="F67" s="12">
        <v>36.6</v>
      </c>
      <c r="G67" s="12">
        <v>36.4</v>
      </c>
      <c r="H67" s="12">
        <v>36.4</v>
      </c>
      <c r="I67" s="12"/>
      <c r="J67" s="12"/>
      <c r="K67" s="12"/>
      <c r="L67" s="12"/>
      <c r="M67" s="74" t="str">
        <f t="shared" si="22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3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4"/>
        <v/>
      </c>
      <c r="AF67" s="41"/>
      <c r="AG67" s="41"/>
      <c r="AH67" s="41"/>
      <c r="AI67" s="41"/>
      <c r="AJ67" s="41"/>
      <c r="AK67" s="41"/>
      <c r="AL67" s="41"/>
      <c r="AM67" s="41"/>
      <c r="AN67" s="45">
        <v>17.621145370000001</v>
      </c>
      <c r="AO67" s="41">
        <v>1589</v>
      </c>
      <c r="AP67" s="110"/>
      <c r="AQ67" s="111"/>
      <c r="AR67" s="126" t="str">
        <f t="shared" si="25"/>
        <v/>
      </c>
      <c r="AS67" s="126" t="str">
        <f t="shared" si="26"/>
        <v/>
      </c>
      <c r="AT67" s="127">
        <v>1669</v>
      </c>
      <c r="AU67" s="128"/>
      <c r="AV67" s="129"/>
      <c r="AW67" s="126" t="str">
        <f t="shared" si="27"/>
        <v/>
      </c>
      <c r="AX67" s="126" t="str">
        <f t="shared" si="28"/>
        <v/>
      </c>
      <c r="AY67" s="64" t="str">
        <f t="shared" si="29"/>
        <v/>
      </c>
      <c r="AZ67" s="97">
        <v>79.400000000000006</v>
      </c>
      <c r="BA67" s="68"/>
      <c r="BB67" s="68"/>
      <c r="BC67" s="68"/>
      <c r="BD67" s="68"/>
      <c r="BE67" s="15"/>
      <c r="BF67" s="5">
        <f t="shared" si="30"/>
        <v>19905</v>
      </c>
      <c r="BG67" s="42">
        <v>9614</v>
      </c>
      <c r="BH67" s="42">
        <v>10291</v>
      </c>
      <c r="BI67" s="42"/>
      <c r="BJ67" s="42"/>
      <c r="BK67" s="42"/>
      <c r="BL67" s="42"/>
      <c r="BM67" s="15"/>
    </row>
    <row r="68" spans="1:65" outlineLevel="5" x14ac:dyDescent="0.45">
      <c r="A68" s="22">
        <f t="shared" si="5"/>
        <v>2</v>
      </c>
      <c r="B68" s="9">
        <f t="shared" si="12"/>
        <v>42052</v>
      </c>
      <c r="C68" s="51">
        <v>339348</v>
      </c>
      <c r="D68" s="64">
        <f t="shared" si="21"/>
        <v>36.700000000000003</v>
      </c>
      <c r="E68" s="12">
        <v>36.799999999999997</v>
      </c>
      <c r="F68" s="12">
        <v>36.799999999999997</v>
      </c>
      <c r="G68" s="12">
        <v>36.6</v>
      </c>
      <c r="H68" s="12">
        <v>36.6</v>
      </c>
      <c r="I68" s="12"/>
      <c r="J68" s="12"/>
      <c r="K68" s="12"/>
      <c r="L68" s="12"/>
      <c r="M68" s="74" t="str">
        <f t="shared" si="22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5">
        <v>16.867469880000002</v>
      </c>
      <c r="AO68" s="41">
        <v>1660</v>
      </c>
      <c r="AP68" s="110"/>
      <c r="AQ68" s="111"/>
      <c r="AR68" s="126" t="str">
        <f t="shared" si="25"/>
        <v/>
      </c>
      <c r="AS68" s="126" t="str">
        <f t="shared" si="26"/>
        <v/>
      </c>
      <c r="AT68" s="127">
        <v>1775</v>
      </c>
      <c r="AU68" s="128"/>
      <c r="AV68" s="129"/>
      <c r="AW68" s="126" t="str">
        <f t="shared" si="27"/>
        <v/>
      </c>
      <c r="AX68" s="126" t="str">
        <f t="shared" si="28"/>
        <v/>
      </c>
      <c r="AY68" s="64" t="str">
        <f t="shared" si="29"/>
        <v/>
      </c>
      <c r="AZ68" s="97">
        <v>79</v>
      </c>
      <c r="BA68" s="68"/>
      <c r="BB68" s="68"/>
      <c r="BC68" s="68"/>
      <c r="BD68" s="68"/>
      <c r="BE68" s="15"/>
      <c r="BF68" s="5">
        <f t="shared" si="30"/>
        <v>27876</v>
      </c>
      <c r="BG68" s="42">
        <v>10339</v>
      </c>
      <c r="BH68" s="42">
        <v>17537</v>
      </c>
      <c r="BI68" s="42"/>
      <c r="BJ68" s="42"/>
      <c r="BK68" s="42"/>
      <c r="BL68" s="42"/>
      <c r="BM68" s="15"/>
    </row>
    <row r="69" spans="1:65" outlineLevel="5" x14ac:dyDescent="0.45">
      <c r="A69" s="22">
        <f t="shared" si="5"/>
        <v>2</v>
      </c>
      <c r="B69" s="9">
        <f t="shared" si="12"/>
        <v>42053</v>
      </c>
      <c r="C69" s="51">
        <v>335035</v>
      </c>
      <c r="D69" s="64">
        <f t="shared" si="21"/>
        <v>36.5</v>
      </c>
      <c r="E69" s="12">
        <v>36.6</v>
      </c>
      <c r="F69" s="12">
        <v>36.6</v>
      </c>
      <c r="G69" s="12">
        <v>36.4</v>
      </c>
      <c r="H69" s="12">
        <v>36.4</v>
      </c>
      <c r="I69" s="12"/>
      <c r="J69" s="12"/>
      <c r="K69" s="12"/>
      <c r="L69" s="12"/>
      <c r="M69" s="74" t="str">
        <f t="shared" si="22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5">
        <v>17.041996350000002</v>
      </c>
      <c r="AO69" s="41">
        <v>1643</v>
      </c>
      <c r="AP69" s="110"/>
      <c r="AQ69" s="111"/>
      <c r="AR69" s="126" t="str">
        <f t="shared" si="25"/>
        <v/>
      </c>
      <c r="AS69" s="126" t="str">
        <f t="shared" si="26"/>
        <v/>
      </c>
      <c r="AT69" s="127">
        <v>1723</v>
      </c>
      <c r="AU69" s="128"/>
      <c r="AV69" s="129"/>
      <c r="AW69" s="126" t="str">
        <f t="shared" si="27"/>
        <v/>
      </c>
      <c r="AX69" s="126" t="str">
        <f t="shared" si="28"/>
        <v/>
      </c>
      <c r="AY69" s="64" t="str">
        <f t="shared" si="29"/>
        <v/>
      </c>
      <c r="AZ69" s="97"/>
      <c r="BA69" s="68"/>
      <c r="BB69" s="68"/>
      <c r="BC69" s="68"/>
      <c r="BD69" s="68"/>
      <c r="BE69" s="15"/>
      <c r="BF69" s="5">
        <f t="shared" si="30"/>
        <v>25565</v>
      </c>
      <c r="BG69" s="42">
        <v>7791</v>
      </c>
      <c r="BH69" s="42">
        <v>17774</v>
      </c>
      <c r="BI69" s="42"/>
      <c r="BJ69" s="42"/>
      <c r="BK69" s="42"/>
      <c r="BL69" s="42"/>
      <c r="BM69" s="15"/>
    </row>
    <row r="70" spans="1:65" outlineLevel="5" x14ac:dyDescent="0.45">
      <c r="A70" s="22">
        <f t="shared" si="5"/>
        <v>2</v>
      </c>
      <c r="B70" s="9">
        <f t="shared" si="12"/>
        <v>42054</v>
      </c>
      <c r="C70" s="51">
        <v>302829</v>
      </c>
      <c r="D70" s="64">
        <f t="shared" si="21"/>
        <v>36.700000000000003</v>
      </c>
      <c r="E70" s="12">
        <v>36.799999999999997</v>
      </c>
      <c r="F70" s="12">
        <v>36.799999999999997</v>
      </c>
      <c r="G70" s="12">
        <v>36.6</v>
      </c>
      <c r="H70" s="12">
        <v>36.6</v>
      </c>
      <c r="I70" s="12"/>
      <c r="J70" s="12"/>
      <c r="K70" s="12"/>
      <c r="L70" s="12"/>
      <c r="M70" s="74" t="str">
        <f t="shared" si="22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5">
        <v>21.521906229999999</v>
      </c>
      <c r="AO70" s="41">
        <v>1301</v>
      </c>
      <c r="AP70" s="110"/>
      <c r="AQ70" s="111"/>
      <c r="AR70" s="126" t="str">
        <f t="shared" si="25"/>
        <v/>
      </c>
      <c r="AS70" s="126" t="str">
        <f t="shared" si="26"/>
        <v/>
      </c>
      <c r="AT70" s="127">
        <v>1432</v>
      </c>
      <c r="AU70" s="128"/>
      <c r="AV70" s="129"/>
      <c r="AW70" s="126" t="str">
        <f t="shared" si="27"/>
        <v/>
      </c>
      <c r="AX70" s="126" t="str">
        <f t="shared" si="28"/>
        <v/>
      </c>
      <c r="AY70" s="64" t="str">
        <f t="shared" si="29"/>
        <v/>
      </c>
      <c r="AZ70" s="97"/>
      <c r="BA70" s="68"/>
      <c r="BB70" s="68"/>
      <c r="BC70" s="68"/>
      <c r="BD70" s="68"/>
      <c r="BE70" s="15"/>
      <c r="BF70" s="5">
        <f t="shared" si="30"/>
        <v>18127</v>
      </c>
      <c r="BG70" s="42">
        <v>7713</v>
      </c>
      <c r="BH70" s="42">
        <v>10414</v>
      </c>
      <c r="BI70" s="42"/>
      <c r="BJ70" s="42"/>
      <c r="BK70" s="42"/>
      <c r="BL70" s="42"/>
      <c r="BM70" s="15"/>
    </row>
    <row r="71" spans="1:65" outlineLevel="5" x14ac:dyDescent="0.45">
      <c r="A71" s="22">
        <f t="shared" si="5"/>
        <v>2</v>
      </c>
      <c r="B71" s="9">
        <f t="shared" si="12"/>
        <v>42055</v>
      </c>
      <c r="C71" s="51">
        <v>300816</v>
      </c>
      <c r="D71" s="64">
        <f t="shared" si="21"/>
        <v>36.700000000000003</v>
      </c>
      <c r="E71" s="12">
        <v>36.799999999999997</v>
      </c>
      <c r="F71" s="12">
        <v>36.799999999999997</v>
      </c>
      <c r="G71" s="12">
        <v>36.6</v>
      </c>
      <c r="H71" s="12">
        <v>36.6</v>
      </c>
      <c r="I71" s="12"/>
      <c r="J71" s="12"/>
      <c r="K71" s="12"/>
      <c r="L71" s="12"/>
      <c r="M71" s="74" t="str">
        <f t="shared" si="22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3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4"/>
        <v/>
      </c>
      <c r="AF71" s="41"/>
      <c r="AG71" s="41"/>
      <c r="AH71" s="41"/>
      <c r="AI71" s="41"/>
      <c r="AJ71" s="41"/>
      <c r="AK71" s="41"/>
      <c r="AL71" s="41"/>
      <c r="AM71" s="41"/>
      <c r="AN71" s="45">
        <v>20.100502509999998</v>
      </c>
      <c r="AO71" s="41">
        <v>1393</v>
      </c>
      <c r="AP71" s="110"/>
      <c r="AQ71" s="111"/>
      <c r="AR71" s="126" t="str">
        <f t="shared" si="25"/>
        <v/>
      </c>
      <c r="AS71" s="126" t="str">
        <f t="shared" si="26"/>
        <v/>
      </c>
      <c r="AT71" s="127">
        <v>1485</v>
      </c>
      <c r="AU71" s="128"/>
      <c r="AV71" s="129"/>
      <c r="AW71" s="126" t="str">
        <f t="shared" si="27"/>
        <v/>
      </c>
      <c r="AX71" s="126" t="str">
        <f t="shared" si="28"/>
        <v/>
      </c>
      <c r="AY71" s="64" t="str">
        <f t="shared" si="29"/>
        <v/>
      </c>
      <c r="AZ71" s="97"/>
      <c r="BA71" s="68"/>
      <c r="BB71" s="68"/>
      <c r="BC71" s="68"/>
      <c r="BD71" s="68"/>
      <c r="BE71" s="15"/>
      <c r="BF71" s="5">
        <f t="shared" si="30"/>
        <v>19310</v>
      </c>
      <c r="BG71" s="42">
        <v>6941</v>
      </c>
      <c r="BH71" s="42">
        <v>12369</v>
      </c>
      <c r="BI71" s="42"/>
      <c r="BJ71" s="42"/>
      <c r="BK71" s="42"/>
      <c r="BL71" s="42"/>
      <c r="BM71" s="15"/>
    </row>
    <row r="72" spans="1:65" outlineLevel="5" x14ac:dyDescent="0.45">
      <c r="A72" s="22">
        <f t="shared" si="5"/>
        <v>2</v>
      </c>
      <c r="B72" s="9">
        <f t="shared" si="12"/>
        <v>42056</v>
      </c>
      <c r="C72" s="51">
        <v>328705</v>
      </c>
      <c r="D72" s="64">
        <f t="shared" si="21"/>
        <v>36.799999999999997</v>
      </c>
      <c r="E72" s="12">
        <v>36.799999999999997</v>
      </c>
      <c r="F72" s="12">
        <v>36.799999999999997</v>
      </c>
      <c r="G72" s="12">
        <v>36.799999999999997</v>
      </c>
      <c r="H72" s="12">
        <v>36.799999999999997</v>
      </c>
      <c r="I72" s="12"/>
      <c r="J72" s="12"/>
      <c r="K72" s="12"/>
      <c r="L72" s="12"/>
      <c r="M72" s="74" t="str">
        <f t="shared" si="22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5">
        <v>18.445322789999999</v>
      </c>
      <c r="AO72" s="41">
        <v>1518</v>
      </c>
      <c r="AP72" s="110"/>
      <c r="AQ72" s="111"/>
      <c r="AR72" s="126" t="str">
        <f t="shared" si="25"/>
        <v/>
      </c>
      <c r="AS72" s="126" t="str">
        <f t="shared" si="26"/>
        <v/>
      </c>
      <c r="AT72" s="127">
        <v>1632</v>
      </c>
      <c r="AU72" s="128"/>
      <c r="AV72" s="129"/>
      <c r="AW72" s="126" t="str">
        <f t="shared" si="27"/>
        <v/>
      </c>
      <c r="AX72" s="126" t="str">
        <f t="shared" si="28"/>
        <v/>
      </c>
      <c r="AY72" s="64" t="str">
        <f t="shared" si="29"/>
        <v/>
      </c>
      <c r="AZ72" s="97"/>
      <c r="BA72" s="68"/>
      <c r="BB72" s="68"/>
      <c r="BC72" s="68"/>
      <c r="BD72" s="68"/>
      <c r="BE72" s="15"/>
      <c r="BF72" s="5">
        <f t="shared" si="30"/>
        <v>20876</v>
      </c>
      <c r="BG72" s="42">
        <v>8195</v>
      </c>
      <c r="BH72" s="42">
        <v>12681</v>
      </c>
      <c r="BI72" s="42"/>
      <c r="BJ72" s="42"/>
      <c r="BK72" s="42"/>
      <c r="BL72" s="42"/>
      <c r="BM72" s="15"/>
    </row>
    <row r="73" spans="1:65" outlineLevel="5" x14ac:dyDescent="0.45">
      <c r="A73" s="22">
        <f t="shared" si="5"/>
        <v>2</v>
      </c>
      <c r="B73" s="9">
        <f t="shared" si="12"/>
        <v>42057</v>
      </c>
      <c r="C73" s="51">
        <v>401748</v>
      </c>
      <c r="D73" s="64">
        <f t="shared" si="21"/>
        <v>36.799999999999997</v>
      </c>
      <c r="E73" s="12">
        <v>36.799999999999997</v>
      </c>
      <c r="F73" s="12">
        <v>36.799999999999997</v>
      </c>
      <c r="G73" s="12">
        <v>36.799999999999997</v>
      </c>
      <c r="H73" s="12">
        <v>36.799999999999997</v>
      </c>
      <c r="I73" s="12"/>
      <c r="J73" s="12"/>
      <c r="K73" s="12"/>
      <c r="L73" s="12"/>
      <c r="M73" s="74" t="str">
        <f t="shared" si="22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5">
        <v>20.89552239</v>
      </c>
      <c r="AO73" s="41">
        <v>1340</v>
      </c>
      <c r="AP73" s="110"/>
      <c r="AQ73" s="111"/>
      <c r="AR73" s="126" t="str">
        <f t="shared" si="25"/>
        <v/>
      </c>
      <c r="AS73" s="126" t="str">
        <f t="shared" si="26"/>
        <v/>
      </c>
      <c r="AT73" s="127">
        <v>1464</v>
      </c>
      <c r="AU73" s="128"/>
      <c r="AV73" s="129"/>
      <c r="AW73" s="126" t="str">
        <f t="shared" si="27"/>
        <v/>
      </c>
      <c r="AX73" s="126" t="str">
        <f t="shared" si="28"/>
        <v/>
      </c>
      <c r="AY73" s="64" t="str">
        <f t="shared" si="29"/>
        <v/>
      </c>
      <c r="AZ73" s="97"/>
      <c r="BA73" s="68"/>
      <c r="BB73" s="68"/>
      <c r="BC73" s="68"/>
      <c r="BD73" s="68"/>
      <c r="BE73" s="15"/>
      <c r="BF73" s="5">
        <f t="shared" si="30"/>
        <v>15477</v>
      </c>
      <c r="BG73" s="42">
        <v>8230</v>
      </c>
      <c r="BH73" s="42">
        <v>7247</v>
      </c>
      <c r="BI73" s="42"/>
      <c r="BJ73" s="42"/>
      <c r="BK73" s="42"/>
      <c r="BL73" s="42"/>
      <c r="BM73" s="15"/>
    </row>
    <row r="74" spans="1:65" outlineLevel="5" x14ac:dyDescent="0.45">
      <c r="A74" s="22">
        <f t="shared" si="5"/>
        <v>2</v>
      </c>
      <c r="B74" s="9">
        <f t="shared" si="12"/>
        <v>42058</v>
      </c>
      <c r="C74" s="51">
        <v>327658</v>
      </c>
      <c r="D74" s="64">
        <f t="shared" si="21"/>
        <v>36.799999999999997</v>
      </c>
      <c r="E74" s="12">
        <v>36.799999999999997</v>
      </c>
      <c r="F74" s="12">
        <v>36.799999999999997</v>
      </c>
      <c r="G74" s="12">
        <v>36.799999999999997</v>
      </c>
      <c r="H74" s="12">
        <v>36.799999999999997</v>
      </c>
      <c r="I74" s="12"/>
      <c r="J74" s="12"/>
      <c r="K74" s="12"/>
      <c r="L74" s="12"/>
      <c r="M74" s="74" t="str">
        <f t="shared" si="22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3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4"/>
        <v/>
      </c>
      <c r="AF74" s="41"/>
      <c r="AG74" s="41"/>
      <c r="AH74" s="41"/>
      <c r="AI74" s="41"/>
      <c r="AJ74" s="41"/>
      <c r="AK74" s="41"/>
      <c r="AL74" s="41"/>
      <c r="AM74" s="41"/>
      <c r="AN74" s="45">
        <v>16.82692308</v>
      </c>
      <c r="AO74" s="41">
        <v>1664</v>
      </c>
      <c r="AP74" s="110"/>
      <c r="AQ74" s="111"/>
      <c r="AR74" s="126" t="str">
        <f t="shared" si="25"/>
        <v/>
      </c>
      <c r="AS74" s="126" t="str">
        <f t="shared" si="26"/>
        <v/>
      </c>
      <c r="AT74" s="127">
        <v>1739</v>
      </c>
      <c r="AU74" s="128"/>
      <c r="AV74" s="129"/>
      <c r="AW74" s="126" t="str">
        <f t="shared" si="27"/>
        <v/>
      </c>
      <c r="AX74" s="126" t="str">
        <f t="shared" si="28"/>
        <v/>
      </c>
      <c r="AY74" s="64" t="str">
        <f t="shared" si="29"/>
        <v/>
      </c>
      <c r="AZ74" s="97">
        <v>78.900000000000006</v>
      </c>
      <c r="BA74" s="68"/>
      <c r="BB74" s="68"/>
      <c r="BC74" s="68"/>
      <c r="BD74" s="68"/>
      <c r="BE74" s="15"/>
      <c r="BF74" s="5">
        <f t="shared" si="30"/>
        <v>21617</v>
      </c>
      <c r="BG74" s="42">
        <v>7574</v>
      </c>
      <c r="BH74" s="42">
        <v>14043</v>
      </c>
      <c r="BI74" s="42"/>
      <c r="BJ74" s="42"/>
      <c r="BK74" s="42"/>
      <c r="BL74" s="42"/>
      <c r="BM74" s="15"/>
    </row>
    <row r="75" spans="1:65" outlineLevel="5" x14ac:dyDescent="0.45">
      <c r="A75" s="22">
        <f t="shared" si="5"/>
        <v>2</v>
      </c>
      <c r="B75" s="9">
        <f t="shared" si="12"/>
        <v>42059</v>
      </c>
      <c r="C75" s="51">
        <v>306742</v>
      </c>
      <c r="D75" s="64">
        <f t="shared" si="21"/>
        <v>36.6</v>
      </c>
      <c r="E75" s="12">
        <v>36.6</v>
      </c>
      <c r="F75" s="12">
        <v>36.6</v>
      </c>
      <c r="G75" s="12">
        <v>36.6</v>
      </c>
      <c r="H75" s="12">
        <v>36.6</v>
      </c>
      <c r="I75" s="12"/>
      <c r="J75" s="12"/>
      <c r="K75" s="12"/>
      <c r="L75" s="12"/>
      <c r="M75" s="74" t="str">
        <f t="shared" si="22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5">
        <v>18.37270341</v>
      </c>
      <c r="AO75" s="41">
        <v>1524</v>
      </c>
      <c r="AP75" s="110"/>
      <c r="AQ75" s="111"/>
      <c r="AR75" s="126" t="str">
        <f t="shared" si="25"/>
        <v/>
      </c>
      <c r="AS75" s="126" t="str">
        <f t="shared" si="26"/>
        <v/>
      </c>
      <c r="AT75" s="127">
        <v>1649</v>
      </c>
      <c r="AU75" s="128"/>
      <c r="AV75" s="129"/>
      <c r="AW75" s="126" t="str">
        <f t="shared" si="27"/>
        <v/>
      </c>
      <c r="AX75" s="126" t="str">
        <f t="shared" si="28"/>
        <v/>
      </c>
      <c r="AY75" s="64" t="str">
        <f t="shared" si="29"/>
        <v/>
      </c>
      <c r="AZ75" s="97">
        <v>79.599999999999994</v>
      </c>
      <c r="BA75" s="68"/>
      <c r="BB75" s="68"/>
      <c r="BC75" s="68"/>
      <c r="BD75" s="68"/>
      <c r="BE75" s="15"/>
      <c r="BF75" s="5">
        <f t="shared" si="30"/>
        <v>23600</v>
      </c>
      <c r="BG75" s="42">
        <v>9035</v>
      </c>
      <c r="BH75" s="42">
        <v>14565</v>
      </c>
      <c r="BI75" s="42"/>
      <c r="BJ75" s="42"/>
      <c r="BK75" s="42"/>
      <c r="BL75" s="42"/>
      <c r="BM75" s="15"/>
    </row>
    <row r="76" spans="1:65" outlineLevel="5" x14ac:dyDescent="0.45">
      <c r="A76" s="22">
        <f t="shared" si="5"/>
        <v>2</v>
      </c>
      <c r="B76" s="9">
        <f t="shared" si="12"/>
        <v>42060</v>
      </c>
      <c r="C76" s="51">
        <v>301675</v>
      </c>
      <c r="D76" s="64">
        <f t="shared" si="21"/>
        <v>36.799999999999997</v>
      </c>
      <c r="E76" s="12">
        <v>36.799999999999997</v>
      </c>
      <c r="F76" s="12">
        <v>36.799999999999997</v>
      </c>
      <c r="G76" s="12">
        <v>36.799999999999997</v>
      </c>
      <c r="H76" s="12">
        <v>36.799999999999997</v>
      </c>
      <c r="I76" s="12"/>
      <c r="J76" s="12"/>
      <c r="K76" s="12"/>
      <c r="L76" s="12"/>
      <c r="M76" s="74" t="str">
        <f t="shared" si="22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5">
        <v>18.754186199999999</v>
      </c>
      <c r="AO76" s="41">
        <v>1493</v>
      </c>
      <c r="AP76" s="110"/>
      <c r="AQ76" s="111"/>
      <c r="AR76" s="126" t="str">
        <f t="shared" si="25"/>
        <v/>
      </c>
      <c r="AS76" s="126" t="str">
        <f t="shared" si="26"/>
        <v/>
      </c>
      <c r="AT76" s="127">
        <v>1688</v>
      </c>
      <c r="AU76" s="128"/>
      <c r="AV76" s="129"/>
      <c r="AW76" s="126" t="str">
        <f t="shared" si="27"/>
        <v/>
      </c>
      <c r="AX76" s="126" t="str">
        <f t="shared" si="28"/>
        <v/>
      </c>
      <c r="AY76" s="64" t="str">
        <f t="shared" si="29"/>
        <v/>
      </c>
      <c r="AZ76" s="97">
        <v>79</v>
      </c>
      <c r="BA76" s="68"/>
      <c r="BB76" s="68"/>
      <c r="BC76" s="68"/>
      <c r="BD76" s="68"/>
      <c r="BE76" s="15"/>
      <c r="BF76" s="5">
        <f t="shared" si="30"/>
        <v>23413</v>
      </c>
      <c r="BG76" s="42">
        <v>9505</v>
      </c>
      <c r="BH76" s="42">
        <v>13908</v>
      </c>
      <c r="BI76" s="42"/>
      <c r="BJ76" s="42"/>
      <c r="BK76" s="42"/>
      <c r="BL76" s="42"/>
      <c r="BM76" s="15"/>
    </row>
    <row r="77" spans="1:65" outlineLevel="5" x14ac:dyDescent="0.45">
      <c r="A77" s="22">
        <f t="shared" si="5"/>
        <v>2</v>
      </c>
      <c r="B77" s="9">
        <f t="shared" si="12"/>
        <v>42061</v>
      </c>
      <c r="C77" s="51">
        <v>302172</v>
      </c>
      <c r="D77" s="64">
        <f t="shared" si="21"/>
        <v>36.799999999999997</v>
      </c>
      <c r="E77" s="12">
        <v>36.799999999999997</v>
      </c>
      <c r="F77" s="12">
        <v>36.799999999999997</v>
      </c>
      <c r="G77" s="12">
        <v>36.799999999999997</v>
      </c>
      <c r="H77" s="12">
        <v>36.799999999999997</v>
      </c>
      <c r="I77" s="12"/>
      <c r="J77" s="12"/>
      <c r="K77" s="12"/>
      <c r="L77" s="12"/>
      <c r="M77" s="74" t="str">
        <f t="shared" si="22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5">
        <v>18.62940785</v>
      </c>
      <c r="AO77" s="41">
        <v>1503</v>
      </c>
      <c r="AP77" s="110"/>
      <c r="AQ77" s="111"/>
      <c r="AR77" s="126" t="str">
        <f t="shared" si="25"/>
        <v/>
      </c>
      <c r="AS77" s="126" t="str">
        <f t="shared" si="26"/>
        <v/>
      </c>
      <c r="AT77" s="127">
        <v>1642</v>
      </c>
      <c r="AU77" s="128"/>
      <c r="AV77" s="129"/>
      <c r="AW77" s="126" t="str">
        <f t="shared" si="27"/>
        <v/>
      </c>
      <c r="AX77" s="126" t="str">
        <f t="shared" si="28"/>
        <v/>
      </c>
      <c r="AY77" s="64" t="str">
        <f t="shared" si="29"/>
        <v/>
      </c>
      <c r="AZ77" s="97">
        <v>80.7</v>
      </c>
      <c r="BA77" s="68"/>
      <c r="BB77" s="68"/>
      <c r="BC77" s="68"/>
      <c r="BD77" s="68"/>
      <c r="BE77" s="15"/>
      <c r="BF77" s="5">
        <f t="shared" si="30"/>
        <v>22288</v>
      </c>
      <c r="BG77" s="42">
        <v>7465</v>
      </c>
      <c r="BH77" s="42">
        <v>14823</v>
      </c>
      <c r="BI77" s="42"/>
      <c r="BJ77" s="42"/>
      <c r="BK77" s="42"/>
      <c r="BL77" s="42"/>
      <c r="BM77" s="15"/>
    </row>
    <row r="78" spans="1:65" outlineLevel="5" x14ac:dyDescent="0.45">
      <c r="A78" s="22">
        <f t="shared" si="5"/>
        <v>2</v>
      </c>
      <c r="B78" s="9">
        <f t="shared" si="12"/>
        <v>42062</v>
      </c>
      <c r="C78" s="51">
        <v>299446</v>
      </c>
      <c r="D78" s="64">
        <f t="shared" si="21"/>
        <v>36.700000000000003</v>
      </c>
      <c r="E78" s="12">
        <v>36.799999999999997</v>
      </c>
      <c r="F78" s="12">
        <v>36.799999999999997</v>
      </c>
      <c r="G78" s="12">
        <v>36.6</v>
      </c>
      <c r="H78" s="12">
        <v>36.6</v>
      </c>
      <c r="I78" s="12"/>
      <c r="J78" s="12"/>
      <c r="K78" s="12"/>
      <c r="L78" s="12"/>
      <c r="M78" s="74" t="str">
        <f t="shared" si="22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3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4"/>
        <v/>
      </c>
      <c r="AF78" s="41"/>
      <c r="AG78" s="41"/>
      <c r="AH78" s="41"/>
      <c r="AI78" s="41"/>
      <c r="AJ78" s="41"/>
      <c r="AK78" s="41"/>
      <c r="AL78" s="41"/>
      <c r="AM78" s="41"/>
      <c r="AN78" s="45">
        <v>19.11262799</v>
      </c>
      <c r="AO78" s="41">
        <v>1465</v>
      </c>
      <c r="AP78" s="110"/>
      <c r="AQ78" s="111"/>
      <c r="AR78" s="126" t="str">
        <f t="shared" si="25"/>
        <v/>
      </c>
      <c r="AS78" s="126" t="str">
        <f t="shared" si="26"/>
        <v/>
      </c>
      <c r="AT78" s="127">
        <v>1989</v>
      </c>
      <c r="AU78" s="128"/>
      <c r="AV78" s="129"/>
      <c r="AW78" s="126" t="str">
        <f t="shared" si="27"/>
        <v/>
      </c>
      <c r="AX78" s="126" t="str">
        <f t="shared" si="28"/>
        <v/>
      </c>
      <c r="AY78" s="64" t="str">
        <f t="shared" si="29"/>
        <v/>
      </c>
      <c r="AZ78" s="97">
        <v>79.5</v>
      </c>
      <c r="BA78" s="68"/>
      <c r="BB78" s="68"/>
      <c r="BC78" s="68"/>
      <c r="BD78" s="68"/>
      <c r="BE78" s="15"/>
      <c r="BF78" s="5">
        <f t="shared" si="30"/>
        <v>23463</v>
      </c>
      <c r="BG78" s="42">
        <v>7798</v>
      </c>
      <c r="BH78" s="42">
        <v>15665</v>
      </c>
      <c r="BI78" s="42"/>
      <c r="BJ78" s="42"/>
      <c r="BK78" s="42"/>
      <c r="BL78" s="42"/>
      <c r="BM78" s="15"/>
    </row>
    <row r="79" spans="1:65" outlineLevel="5" x14ac:dyDescent="0.45">
      <c r="A79" s="22">
        <f t="shared" si="5"/>
        <v>2</v>
      </c>
      <c r="B79" s="49">
        <f t="shared" si="12"/>
        <v>42063</v>
      </c>
      <c r="C79" s="51">
        <v>311817</v>
      </c>
      <c r="D79" s="64">
        <f t="shared" si="21"/>
        <v>36.700000000000003</v>
      </c>
      <c r="E79" s="12">
        <v>36.799999999999997</v>
      </c>
      <c r="F79" s="12">
        <v>36.799999999999997</v>
      </c>
      <c r="G79" s="12">
        <v>36.6</v>
      </c>
      <c r="H79" s="12">
        <v>36.6</v>
      </c>
      <c r="I79" s="12"/>
      <c r="J79" s="12"/>
      <c r="K79" s="12"/>
      <c r="L79" s="12"/>
      <c r="M79" s="74" t="str">
        <f t="shared" si="22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5">
        <v>25.13464991</v>
      </c>
      <c r="AO79" s="41">
        <v>1114</v>
      </c>
      <c r="AP79" s="110"/>
      <c r="AQ79" s="111"/>
      <c r="AR79" s="126" t="str">
        <f t="shared" si="25"/>
        <v/>
      </c>
      <c r="AS79" s="126" t="str">
        <f t="shared" si="26"/>
        <v/>
      </c>
      <c r="AT79" s="127">
        <v>1264</v>
      </c>
      <c r="AU79" s="128"/>
      <c r="AV79" s="129"/>
      <c r="AW79" s="126" t="str">
        <f t="shared" si="27"/>
        <v/>
      </c>
      <c r="AX79" s="126" t="str">
        <f t="shared" si="28"/>
        <v/>
      </c>
      <c r="AY79" s="64" t="str">
        <f t="shared" si="29"/>
        <v/>
      </c>
      <c r="AZ79" s="97"/>
      <c r="BA79" s="68"/>
      <c r="BB79" s="68"/>
      <c r="BC79" s="68"/>
      <c r="BD79" s="68"/>
      <c r="BE79" s="15"/>
      <c r="BF79" s="5">
        <f t="shared" si="30"/>
        <v>22190</v>
      </c>
      <c r="BG79" s="42">
        <v>8201</v>
      </c>
      <c r="BH79" s="42">
        <v>13989</v>
      </c>
      <c r="BI79" s="42"/>
      <c r="BJ79" s="42"/>
      <c r="BK79" s="42"/>
      <c r="BL79" s="42"/>
      <c r="BM79" s="15"/>
    </row>
    <row r="80" spans="1:65" ht="17.5" outlineLevel="5" thickBot="1" x14ac:dyDescent="0.5">
      <c r="A80" s="47" t="e">
        <f t="shared" si="5"/>
        <v>#VALUE!</v>
      </c>
      <c r="B80" s="49" t="s">
        <v>65</v>
      </c>
      <c r="C80" s="51"/>
      <c r="D80" s="64" t="str">
        <f t="shared" si="21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2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5"/>
        <v/>
      </c>
      <c r="AS80" s="126" t="str">
        <f t="shared" si="26"/>
        <v/>
      </c>
      <c r="AT80" s="127"/>
      <c r="AU80" s="128"/>
      <c r="AV80" s="129"/>
      <c r="AW80" s="126" t="str">
        <f t="shared" si="27"/>
        <v/>
      </c>
      <c r="AX80" s="126" t="str">
        <f t="shared" si="28"/>
        <v/>
      </c>
      <c r="AY80" s="64" t="str">
        <f t="shared" si="29"/>
        <v/>
      </c>
      <c r="AZ80" s="97"/>
      <c r="BA80" s="68"/>
      <c r="BB80" s="68"/>
      <c r="BC80" s="68"/>
      <c r="BD80" s="68"/>
      <c r="BE80" s="15"/>
      <c r="BF80" s="5" t="str">
        <f t="shared" si="30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45">
      <c r="A81" s="150" t="s">
        <v>36</v>
      </c>
      <c r="B81" s="151"/>
      <c r="C81" s="50">
        <f t="shared" ref="C81:BM81" si="31">SUBTOTAL(4,C52:C80)</f>
        <v>401748</v>
      </c>
      <c r="D81" s="60">
        <f t="shared" si="31"/>
        <v>37</v>
      </c>
      <c r="E81" s="28">
        <f t="shared" si="31"/>
        <v>37</v>
      </c>
      <c r="F81" s="28">
        <f t="shared" si="31"/>
        <v>37</v>
      </c>
      <c r="G81" s="28">
        <f t="shared" si="31"/>
        <v>37</v>
      </c>
      <c r="H81" s="28">
        <f t="shared" si="31"/>
        <v>37</v>
      </c>
      <c r="I81" s="28">
        <f t="shared" si="31"/>
        <v>0</v>
      </c>
      <c r="J81" s="28">
        <f t="shared" si="31"/>
        <v>0</v>
      </c>
      <c r="K81" s="28">
        <f t="shared" si="31"/>
        <v>0</v>
      </c>
      <c r="L81" s="28">
        <f t="shared" si="31"/>
        <v>0</v>
      </c>
      <c r="M81" s="71">
        <f t="shared" si="31"/>
        <v>0</v>
      </c>
      <c r="N81" s="82">
        <f t="shared" si="31"/>
        <v>0</v>
      </c>
      <c r="O81" s="82">
        <f t="shared" si="31"/>
        <v>0</v>
      </c>
      <c r="P81" s="82">
        <f t="shared" si="31"/>
        <v>0</v>
      </c>
      <c r="Q81" s="82">
        <f t="shared" si="31"/>
        <v>0</v>
      </c>
      <c r="R81" s="82">
        <f t="shared" si="31"/>
        <v>0</v>
      </c>
      <c r="S81" s="82">
        <f t="shared" si="31"/>
        <v>0</v>
      </c>
      <c r="T81" s="82">
        <f t="shared" si="31"/>
        <v>0</v>
      </c>
      <c r="U81" s="82">
        <f t="shared" si="31"/>
        <v>0</v>
      </c>
      <c r="V81" s="29">
        <f t="shared" si="31"/>
        <v>0</v>
      </c>
      <c r="W81" s="39">
        <f t="shared" si="31"/>
        <v>0</v>
      </c>
      <c r="X81" s="39">
        <f t="shared" si="31"/>
        <v>0</v>
      </c>
      <c r="Y81" s="39">
        <f t="shared" si="31"/>
        <v>0</v>
      </c>
      <c r="Z81" s="39">
        <f t="shared" si="31"/>
        <v>0</v>
      </c>
      <c r="AA81" s="39">
        <f t="shared" si="31"/>
        <v>0</v>
      </c>
      <c r="AB81" s="39">
        <f t="shared" si="31"/>
        <v>0</v>
      </c>
      <c r="AC81" s="39">
        <f t="shared" si="31"/>
        <v>0</v>
      </c>
      <c r="AD81" s="39">
        <f t="shared" si="31"/>
        <v>0</v>
      </c>
      <c r="AE81" s="29">
        <f t="shared" si="31"/>
        <v>0</v>
      </c>
      <c r="AF81" s="39">
        <f t="shared" si="31"/>
        <v>0</v>
      </c>
      <c r="AG81" s="39">
        <f t="shared" si="31"/>
        <v>0</v>
      </c>
      <c r="AH81" s="39">
        <f t="shared" si="31"/>
        <v>0</v>
      </c>
      <c r="AI81" s="39">
        <f t="shared" si="31"/>
        <v>0</v>
      </c>
      <c r="AJ81" s="39">
        <f t="shared" si="31"/>
        <v>0</v>
      </c>
      <c r="AK81" s="39">
        <f t="shared" si="31"/>
        <v>0</v>
      </c>
      <c r="AL81" s="39">
        <f t="shared" si="31"/>
        <v>0</v>
      </c>
      <c r="AM81" s="39">
        <f t="shared" si="31"/>
        <v>0</v>
      </c>
      <c r="AN81" s="39">
        <f t="shared" si="31"/>
        <v>27.750247770000001</v>
      </c>
      <c r="AO81" s="39">
        <f t="shared" si="31"/>
        <v>1664</v>
      </c>
      <c r="AP81" s="104">
        <f t="shared" si="31"/>
        <v>0</v>
      </c>
      <c r="AQ81" s="105">
        <f t="shared" si="31"/>
        <v>0</v>
      </c>
      <c r="AR81" s="106">
        <f t="shared" si="31"/>
        <v>0</v>
      </c>
      <c r="AS81" s="106">
        <f t="shared" si="31"/>
        <v>0</v>
      </c>
      <c r="AT81" s="107">
        <f t="shared" si="31"/>
        <v>1989</v>
      </c>
      <c r="AU81" s="108">
        <f t="shared" si="31"/>
        <v>0</v>
      </c>
      <c r="AV81" s="109">
        <f t="shared" si="31"/>
        <v>0</v>
      </c>
      <c r="AW81" s="106">
        <f t="shared" si="31"/>
        <v>0</v>
      </c>
      <c r="AX81" s="106">
        <f t="shared" si="31"/>
        <v>0</v>
      </c>
      <c r="AY81" s="60">
        <f t="shared" si="31"/>
        <v>0</v>
      </c>
      <c r="AZ81" s="96">
        <f t="shared" si="31"/>
        <v>81.099999999999994</v>
      </c>
      <c r="BA81" s="67">
        <f t="shared" si="31"/>
        <v>0</v>
      </c>
      <c r="BB81" s="67">
        <f t="shared" si="31"/>
        <v>0</v>
      </c>
      <c r="BC81" s="67">
        <f t="shared" si="31"/>
        <v>0</v>
      </c>
      <c r="BD81" s="67">
        <f t="shared" si="31"/>
        <v>0</v>
      </c>
      <c r="BE81" s="27">
        <f t="shared" si="31"/>
        <v>0</v>
      </c>
      <c r="BF81" s="29">
        <f t="shared" si="31"/>
        <v>27876</v>
      </c>
      <c r="BG81" s="39">
        <f t="shared" si="31"/>
        <v>10339</v>
      </c>
      <c r="BH81" s="40">
        <f t="shared" si="31"/>
        <v>17774</v>
      </c>
      <c r="BI81" s="40">
        <f t="shared" si="31"/>
        <v>0</v>
      </c>
      <c r="BJ81" s="40">
        <f t="shared" si="31"/>
        <v>0</v>
      </c>
      <c r="BK81" s="40">
        <f t="shared" si="31"/>
        <v>0</v>
      </c>
      <c r="BL81" s="40">
        <f t="shared" si="31"/>
        <v>0</v>
      </c>
      <c r="BM81" s="27">
        <f t="shared" si="31"/>
        <v>0</v>
      </c>
    </row>
    <row r="82" spans="1:65" outlineLevel="3" x14ac:dyDescent="0.45">
      <c r="A82" s="180" t="s">
        <v>25</v>
      </c>
      <c r="B82" s="181"/>
      <c r="C82" s="51">
        <f t="shared" ref="C82:BM82" si="32">SUBTOTAL(5,C52:C80)</f>
        <v>293338</v>
      </c>
      <c r="D82" s="61">
        <f t="shared" si="32"/>
        <v>36.200000000000003</v>
      </c>
      <c r="E82" s="12">
        <f t="shared" si="32"/>
        <v>36.200000000000003</v>
      </c>
      <c r="F82" s="12">
        <f t="shared" si="32"/>
        <v>36.200000000000003</v>
      </c>
      <c r="G82" s="12">
        <f t="shared" si="32"/>
        <v>36.200000000000003</v>
      </c>
      <c r="H82" s="12">
        <f t="shared" si="32"/>
        <v>36.200000000000003</v>
      </c>
      <c r="I82" s="12">
        <f t="shared" si="32"/>
        <v>0</v>
      </c>
      <c r="J82" s="12">
        <f t="shared" si="32"/>
        <v>0</v>
      </c>
      <c r="K82" s="12">
        <f t="shared" si="32"/>
        <v>0</v>
      </c>
      <c r="L82" s="12">
        <f t="shared" si="32"/>
        <v>0</v>
      </c>
      <c r="M82" s="72">
        <f t="shared" si="32"/>
        <v>0</v>
      </c>
      <c r="N82" s="83">
        <f t="shared" si="32"/>
        <v>0</v>
      </c>
      <c r="O82" s="83">
        <f t="shared" si="32"/>
        <v>0</v>
      </c>
      <c r="P82" s="83">
        <f t="shared" si="32"/>
        <v>0</v>
      </c>
      <c r="Q82" s="83">
        <f t="shared" si="32"/>
        <v>0</v>
      </c>
      <c r="R82" s="83">
        <f t="shared" si="32"/>
        <v>0</v>
      </c>
      <c r="S82" s="83">
        <f t="shared" si="32"/>
        <v>0</v>
      </c>
      <c r="T82" s="83">
        <f t="shared" si="32"/>
        <v>0</v>
      </c>
      <c r="U82" s="83">
        <f t="shared" si="32"/>
        <v>0</v>
      </c>
      <c r="V82" s="6">
        <f t="shared" si="32"/>
        <v>0</v>
      </c>
      <c r="W82" s="41">
        <f t="shared" si="32"/>
        <v>0</v>
      </c>
      <c r="X82" s="41">
        <f t="shared" si="32"/>
        <v>0</v>
      </c>
      <c r="Y82" s="41">
        <f t="shared" si="32"/>
        <v>0</v>
      </c>
      <c r="Z82" s="41">
        <f t="shared" si="32"/>
        <v>0</v>
      </c>
      <c r="AA82" s="41">
        <f t="shared" si="32"/>
        <v>0</v>
      </c>
      <c r="AB82" s="41">
        <f t="shared" si="32"/>
        <v>0</v>
      </c>
      <c r="AC82" s="41">
        <f t="shared" si="32"/>
        <v>0</v>
      </c>
      <c r="AD82" s="41">
        <f t="shared" si="32"/>
        <v>0</v>
      </c>
      <c r="AE82" s="6">
        <f t="shared" si="32"/>
        <v>0</v>
      </c>
      <c r="AF82" s="41">
        <f t="shared" si="32"/>
        <v>0</v>
      </c>
      <c r="AG82" s="41">
        <f t="shared" si="32"/>
        <v>0</v>
      </c>
      <c r="AH82" s="41">
        <f t="shared" si="32"/>
        <v>0</v>
      </c>
      <c r="AI82" s="41">
        <f t="shared" si="32"/>
        <v>0</v>
      </c>
      <c r="AJ82" s="41">
        <f t="shared" si="32"/>
        <v>0</v>
      </c>
      <c r="AK82" s="41">
        <f t="shared" si="32"/>
        <v>0</v>
      </c>
      <c r="AL82" s="41">
        <f t="shared" si="32"/>
        <v>0</v>
      </c>
      <c r="AM82" s="41">
        <f t="shared" si="32"/>
        <v>0</v>
      </c>
      <c r="AN82" s="41">
        <f t="shared" si="32"/>
        <v>16.82692308</v>
      </c>
      <c r="AO82" s="41">
        <f t="shared" si="32"/>
        <v>1009</v>
      </c>
      <c r="AP82" s="110">
        <f t="shared" si="32"/>
        <v>0</v>
      </c>
      <c r="AQ82" s="111">
        <f t="shared" si="32"/>
        <v>0</v>
      </c>
      <c r="AR82" s="112">
        <f t="shared" si="32"/>
        <v>0</v>
      </c>
      <c r="AS82" s="112">
        <f t="shared" si="32"/>
        <v>0</v>
      </c>
      <c r="AT82" s="113">
        <f t="shared" si="32"/>
        <v>1075</v>
      </c>
      <c r="AU82" s="114">
        <f t="shared" si="32"/>
        <v>0</v>
      </c>
      <c r="AV82" s="115">
        <f t="shared" si="32"/>
        <v>0</v>
      </c>
      <c r="AW82" s="112">
        <f t="shared" si="32"/>
        <v>0</v>
      </c>
      <c r="AX82" s="112">
        <f t="shared" si="32"/>
        <v>0</v>
      </c>
      <c r="AY82" s="61">
        <f t="shared" si="32"/>
        <v>0</v>
      </c>
      <c r="AZ82" s="97">
        <f t="shared" si="32"/>
        <v>78.900000000000006</v>
      </c>
      <c r="BA82" s="68">
        <f t="shared" si="32"/>
        <v>0</v>
      </c>
      <c r="BB82" s="68">
        <f t="shared" si="32"/>
        <v>0</v>
      </c>
      <c r="BC82" s="68">
        <f t="shared" si="32"/>
        <v>0</v>
      </c>
      <c r="BD82" s="68">
        <f t="shared" si="32"/>
        <v>0</v>
      </c>
      <c r="BE82" s="15">
        <f t="shared" si="32"/>
        <v>0</v>
      </c>
      <c r="BF82" s="6">
        <f t="shared" si="32"/>
        <v>11380</v>
      </c>
      <c r="BG82" s="41">
        <f t="shared" si="32"/>
        <v>6908</v>
      </c>
      <c r="BH82" s="42">
        <f t="shared" si="32"/>
        <v>3908</v>
      </c>
      <c r="BI82" s="42">
        <f t="shared" si="32"/>
        <v>0</v>
      </c>
      <c r="BJ82" s="42">
        <f t="shared" si="32"/>
        <v>0</v>
      </c>
      <c r="BK82" s="42">
        <f t="shared" si="32"/>
        <v>0</v>
      </c>
      <c r="BL82" s="42">
        <f t="shared" si="32"/>
        <v>0</v>
      </c>
      <c r="BM82" s="15">
        <f t="shared" si="32"/>
        <v>0</v>
      </c>
    </row>
    <row r="83" spans="1:65" outlineLevel="2" x14ac:dyDescent="0.45">
      <c r="A83" s="180" t="s">
        <v>14</v>
      </c>
      <c r="B83" s="181"/>
      <c r="C83" s="51">
        <f>IFERROR(SUBTOTAL(1,C52:C80),"")</f>
        <v>313527.39285714284</v>
      </c>
      <c r="D83" s="61">
        <f t="shared" ref="D83:BM83" si="33">IFERROR(SUBTOTAL(1,D52:D80),"")</f>
        <v>36.699999999999996</v>
      </c>
      <c r="E83" s="12">
        <f t="shared" si="33"/>
        <v>36.742857142857133</v>
      </c>
      <c r="F83" s="12">
        <f t="shared" si="33"/>
        <v>36.742857142857133</v>
      </c>
      <c r="G83" s="12">
        <f t="shared" si="33"/>
        <v>36.657142857142851</v>
      </c>
      <c r="H83" s="12">
        <f t="shared" si="33"/>
        <v>36.657142857142851</v>
      </c>
      <c r="I83" s="12" t="str">
        <f t="shared" si="33"/>
        <v/>
      </c>
      <c r="J83" s="12" t="str">
        <f t="shared" si="33"/>
        <v/>
      </c>
      <c r="K83" s="12" t="str">
        <f t="shared" si="33"/>
        <v/>
      </c>
      <c r="L83" s="12" t="str">
        <f t="shared" si="33"/>
        <v/>
      </c>
      <c r="M83" s="72" t="str">
        <f t="shared" si="33"/>
        <v/>
      </c>
      <c r="N83" s="83" t="str">
        <f t="shared" si="33"/>
        <v/>
      </c>
      <c r="O83" s="83" t="str">
        <f t="shared" si="33"/>
        <v/>
      </c>
      <c r="P83" s="83" t="str">
        <f t="shared" si="33"/>
        <v/>
      </c>
      <c r="Q83" s="83" t="str">
        <f t="shared" si="33"/>
        <v/>
      </c>
      <c r="R83" s="83" t="str">
        <f t="shared" si="33"/>
        <v/>
      </c>
      <c r="S83" s="83" t="str">
        <f t="shared" si="33"/>
        <v/>
      </c>
      <c r="T83" s="83" t="str">
        <f t="shared" si="33"/>
        <v/>
      </c>
      <c r="U83" s="83" t="str">
        <f t="shared" si="33"/>
        <v/>
      </c>
      <c r="V83" s="6" t="str">
        <f t="shared" si="33"/>
        <v/>
      </c>
      <c r="W83" s="41" t="str">
        <f t="shared" si="33"/>
        <v/>
      </c>
      <c r="X83" s="41" t="str">
        <f t="shared" si="33"/>
        <v/>
      </c>
      <c r="Y83" s="41" t="str">
        <f t="shared" si="33"/>
        <v/>
      </c>
      <c r="Z83" s="41" t="str">
        <f t="shared" si="33"/>
        <v/>
      </c>
      <c r="AA83" s="41" t="str">
        <f t="shared" si="33"/>
        <v/>
      </c>
      <c r="AB83" s="41" t="str">
        <f t="shared" si="33"/>
        <v/>
      </c>
      <c r="AC83" s="41" t="str">
        <f t="shared" si="33"/>
        <v/>
      </c>
      <c r="AD83" s="41" t="str">
        <f t="shared" si="33"/>
        <v/>
      </c>
      <c r="AE83" s="6" t="str">
        <f t="shared" si="33"/>
        <v/>
      </c>
      <c r="AF83" s="41" t="str">
        <f t="shared" si="33"/>
        <v/>
      </c>
      <c r="AG83" s="41" t="str">
        <f t="shared" si="33"/>
        <v/>
      </c>
      <c r="AH83" s="41" t="str">
        <f t="shared" si="33"/>
        <v/>
      </c>
      <c r="AI83" s="41" t="str">
        <f t="shared" si="33"/>
        <v/>
      </c>
      <c r="AJ83" s="41" t="str">
        <f t="shared" si="33"/>
        <v/>
      </c>
      <c r="AK83" s="41" t="str">
        <f t="shared" si="33"/>
        <v/>
      </c>
      <c r="AL83" s="41" t="str">
        <f t="shared" si="33"/>
        <v/>
      </c>
      <c r="AM83" s="41" t="str">
        <f t="shared" si="33"/>
        <v/>
      </c>
      <c r="AN83" s="41">
        <f t="shared" si="33"/>
        <v>20.050644202499996</v>
      </c>
      <c r="AO83" s="41">
        <f t="shared" si="33"/>
        <v>1417.6785714285713</v>
      </c>
      <c r="AP83" s="110" t="str">
        <f t="shared" si="33"/>
        <v/>
      </c>
      <c r="AQ83" s="111" t="str">
        <f t="shared" si="33"/>
        <v/>
      </c>
      <c r="AR83" s="112" t="str">
        <f t="shared" si="33"/>
        <v/>
      </c>
      <c r="AS83" s="112" t="str">
        <f t="shared" si="33"/>
        <v/>
      </c>
      <c r="AT83" s="113">
        <f t="shared" si="33"/>
        <v>1528.5357142857142</v>
      </c>
      <c r="AU83" s="114" t="str">
        <f t="shared" si="33"/>
        <v/>
      </c>
      <c r="AV83" s="115" t="str">
        <f t="shared" si="33"/>
        <v/>
      </c>
      <c r="AW83" s="112" t="str">
        <f t="shared" si="33"/>
        <v/>
      </c>
      <c r="AX83" s="112" t="str">
        <f t="shared" si="33"/>
        <v/>
      </c>
      <c r="AY83" s="61" t="str">
        <f t="shared" si="33"/>
        <v/>
      </c>
      <c r="AZ83" s="97">
        <f t="shared" si="33"/>
        <v>79.834117647058832</v>
      </c>
      <c r="BA83" s="68" t="str">
        <f t="shared" si="33"/>
        <v/>
      </c>
      <c r="BB83" s="68" t="str">
        <f t="shared" si="33"/>
        <v/>
      </c>
      <c r="BC83" s="68" t="str">
        <f t="shared" si="33"/>
        <v/>
      </c>
      <c r="BD83" s="68" t="str">
        <f t="shared" si="33"/>
        <v/>
      </c>
      <c r="BE83" s="15" t="str">
        <f>IFERROR(SUBTOTAL(1,BE52:BE80),"")</f>
        <v/>
      </c>
      <c r="BF83" s="6">
        <f t="shared" si="33"/>
        <v>19679.642857142859</v>
      </c>
      <c r="BG83" s="41">
        <f t="shared" si="33"/>
        <v>8281.25</v>
      </c>
      <c r="BH83" s="42">
        <f t="shared" si="33"/>
        <v>11398.392857142857</v>
      </c>
      <c r="BI83" s="42" t="str">
        <f t="shared" si="33"/>
        <v/>
      </c>
      <c r="BJ83" s="42" t="str">
        <f t="shared" si="33"/>
        <v/>
      </c>
      <c r="BK83" s="42" t="str">
        <f t="shared" si="33"/>
        <v/>
      </c>
      <c r="BL83" s="42" t="str">
        <f t="shared" si="33"/>
        <v/>
      </c>
      <c r="BM83" s="15" t="str">
        <f t="shared" si="33"/>
        <v/>
      </c>
    </row>
    <row r="84" spans="1:65" ht="17.5" outlineLevel="1" thickBot="1" x14ac:dyDescent="0.5">
      <c r="A84" s="182" t="s">
        <v>59</v>
      </c>
      <c r="B84" s="183"/>
      <c r="C84" s="52">
        <f>SUBTOTAL(9,C52:C80)</f>
        <v>8778767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39695</v>
      </c>
      <c r="AP84" s="116"/>
      <c r="AQ84" s="117"/>
      <c r="AR84" s="118"/>
      <c r="AS84" s="118"/>
      <c r="AT84" s="119">
        <f>SUBTOTAL(9,AT52:AT80)</f>
        <v>42799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4">SUBTOTAL(9,BF52:BF80)</f>
        <v>551030</v>
      </c>
      <c r="BG84" s="43">
        <f t="shared" si="34"/>
        <v>231875</v>
      </c>
      <c r="BH84" s="44">
        <f t="shared" si="34"/>
        <v>319155</v>
      </c>
      <c r="BI84" s="44">
        <f t="shared" si="34"/>
        <v>0</v>
      </c>
      <c r="BJ84" s="44">
        <f t="shared" si="34"/>
        <v>0</v>
      </c>
      <c r="BK84" s="44">
        <f t="shared" si="34"/>
        <v>0</v>
      </c>
      <c r="BL84" s="44">
        <f t="shared" si="34"/>
        <v>0</v>
      </c>
      <c r="BM84" s="16">
        <f t="shared" si="34"/>
        <v>0</v>
      </c>
    </row>
    <row r="85" spans="1:65" outlineLevel="5" x14ac:dyDescent="0.45">
      <c r="A85" s="21">
        <f t="shared" si="5"/>
        <v>3</v>
      </c>
      <c r="B85" s="8">
        <f>B79+1</f>
        <v>42064</v>
      </c>
      <c r="C85" s="51">
        <v>400960</v>
      </c>
      <c r="D85" s="64"/>
      <c r="E85" s="12">
        <v>36.799999999999997</v>
      </c>
      <c r="F85" s="12">
        <v>36.799999999999997</v>
      </c>
      <c r="G85" s="12">
        <v>36.799999999999997</v>
      </c>
      <c r="H85" s="12">
        <v>36.799999999999997</v>
      </c>
      <c r="I85" s="12"/>
      <c r="J85" s="12"/>
      <c r="K85" s="12"/>
      <c r="L85" s="12"/>
      <c r="M85" s="74" t="str">
        <f t="shared" ref="M85:M115" si="35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6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7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29.31937173</v>
      </c>
      <c r="AO85" s="41">
        <v>955</v>
      </c>
      <c r="AP85" s="110"/>
      <c r="AQ85" s="111"/>
      <c r="AR85" s="126" t="str">
        <f t="shared" ref="AR85:AR115" si="38">IFERROR(AQ85/AP85*100,"")</f>
        <v/>
      </c>
      <c r="AS85" s="126" t="str">
        <f t="shared" ref="AS85:AS115" si="39">IFERROR(100-AR85,"")</f>
        <v/>
      </c>
      <c r="AT85" s="127">
        <v>1100</v>
      </c>
      <c r="AU85" s="128"/>
      <c r="AV85" s="129"/>
      <c r="AW85" s="126" t="str">
        <f t="shared" ref="AW85:AW115" si="40">IFERROR(AV85/AU85*100,"")</f>
        <v/>
      </c>
      <c r="AX85" s="126" t="str">
        <f t="shared" ref="AX85:AX115" si="41">IFERROR(100-AW85,"")</f>
        <v/>
      </c>
      <c r="AY85" s="64" t="str">
        <f t="shared" ref="AY85:AY115" si="42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3">IF(SUM(BG85:BM85)=0,"",SUM(BG85:BM85))</f>
        <v>15696</v>
      </c>
      <c r="BG85" s="42">
        <v>5914</v>
      </c>
      <c r="BH85" s="42">
        <v>9782</v>
      </c>
      <c r="BI85" s="42"/>
      <c r="BJ85" s="42"/>
      <c r="BK85" s="42"/>
      <c r="BL85" s="42"/>
      <c r="BM85" s="42"/>
    </row>
    <row r="86" spans="1:65" outlineLevel="5" x14ac:dyDescent="0.45">
      <c r="A86" s="22">
        <f t="shared" si="5"/>
        <v>3</v>
      </c>
      <c r="B86" s="9">
        <f t="shared" ref="B86:B149" si="44">B85+1</f>
        <v>42065</v>
      </c>
      <c r="C86" s="51">
        <v>320961</v>
      </c>
      <c r="D86" s="64"/>
      <c r="E86" s="12">
        <v>36.799999999999997</v>
      </c>
      <c r="F86" s="12">
        <v>36.799999999999997</v>
      </c>
      <c r="G86" s="12">
        <v>36.799999999999997</v>
      </c>
      <c r="H86" s="12">
        <v>36.799999999999997</v>
      </c>
      <c r="I86" s="12"/>
      <c r="J86" s="12"/>
      <c r="K86" s="12"/>
      <c r="L86" s="12"/>
      <c r="M86" s="74" t="str">
        <f t="shared" si="35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6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7"/>
        <v/>
      </c>
      <c r="AF86" s="41"/>
      <c r="AG86" s="41"/>
      <c r="AH86" s="41"/>
      <c r="AI86" s="41"/>
      <c r="AJ86" s="41"/>
      <c r="AK86" s="41"/>
      <c r="AL86" s="41"/>
      <c r="AM86" s="41"/>
      <c r="AN86" s="41">
        <v>20.334059549999999</v>
      </c>
      <c r="AO86" s="41">
        <v>1377</v>
      </c>
      <c r="AP86" s="110"/>
      <c r="AQ86" s="111"/>
      <c r="AR86" s="126" t="str">
        <f t="shared" si="38"/>
        <v/>
      </c>
      <c r="AS86" s="126" t="str">
        <f t="shared" si="39"/>
        <v/>
      </c>
      <c r="AT86" s="127">
        <v>1508</v>
      </c>
      <c r="AU86" s="128"/>
      <c r="AV86" s="129"/>
      <c r="AW86" s="126" t="str">
        <f t="shared" si="40"/>
        <v/>
      </c>
      <c r="AX86" s="126" t="str">
        <f t="shared" si="41"/>
        <v/>
      </c>
      <c r="AY86" s="64" t="str">
        <f t="shared" si="42"/>
        <v/>
      </c>
      <c r="AZ86" s="97">
        <v>78.900000000000006</v>
      </c>
      <c r="BA86" s="68"/>
      <c r="BB86" s="68"/>
      <c r="BC86" s="68"/>
      <c r="BD86" s="68"/>
      <c r="BE86" s="15"/>
      <c r="BF86" s="5">
        <f t="shared" si="43"/>
        <v>21325</v>
      </c>
      <c r="BG86" s="42">
        <v>8137</v>
      </c>
      <c r="BH86" s="42">
        <v>13188</v>
      </c>
      <c r="BI86" s="42"/>
      <c r="BJ86" s="42"/>
      <c r="BK86" s="42"/>
      <c r="BL86" s="42"/>
      <c r="BM86" s="42"/>
    </row>
    <row r="87" spans="1:65" outlineLevel="5" x14ac:dyDescent="0.45">
      <c r="A87" s="22">
        <f t="shared" si="5"/>
        <v>3</v>
      </c>
      <c r="B87" s="9">
        <f t="shared" si="44"/>
        <v>42066</v>
      </c>
      <c r="C87" s="51">
        <v>340932</v>
      </c>
      <c r="D87" s="64"/>
      <c r="E87" s="12">
        <v>36.799999999999997</v>
      </c>
      <c r="F87" s="12">
        <v>36.799999999999997</v>
      </c>
      <c r="G87" s="12">
        <v>36.799999999999997</v>
      </c>
      <c r="H87" s="12">
        <v>36.799999999999997</v>
      </c>
      <c r="I87" s="12"/>
      <c r="J87" s="12"/>
      <c r="K87" s="12"/>
      <c r="L87" s="12"/>
      <c r="M87" s="74" t="str">
        <f t="shared" si="35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6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7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16.979987869999999</v>
      </c>
      <c r="AO87" s="41">
        <v>1649</v>
      </c>
      <c r="AP87" s="110"/>
      <c r="AQ87" s="111"/>
      <c r="AR87" s="126" t="str">
        <f t="shared" si="38"/>
        <v/>
      </c>
      <c r="AS87" s="126" t="str">
        <f t="shared" si="39"/>
        <v/>
      </c>
      <c r="AT87" s="127">
        <v>1746</v>
      </c>
      <c r="AU87" s="128"/>
      <c r="AV87" s="129"/>
      <c r="AW87" s="126" t="str">
        <f t="shared" si="40"/>
        <v/>
      </c>
      <c r="AX87" s="126" t="str">
        <f t="shared" si="41"/>
        <v/>
      </c>
      <c r="AY87" s="64" t="str">
        <f t="shared" si="42"/>
        <v/>
      </c>
      <c r="AZ87" s="97">
        <v>80</v>
      </c>
      <c r="BA87" s="68"/>
      <c r="BB87" s="68"/>
      <c r="BC87" s="68"/>
      <c r="BD87" s="68"/>
      <c r="BE87" s="15"/>
      <c r="BF87" s="5">
        <f t="shared" si="43"/>
        <v>22860</v>
      </c>
      <c r="BG87" s="42">
        <v>7481</v>
      </c>
      <c r="BH87" s="42">
        <v>15379</v>
      </c>
      <c r="BI87" s="42"/>
      <c r="BJ87" s="42"/>
      <c r="BK87" s="42"/>
      <c r="BL87" s="42"/>
      <c r="BM87" s="42"/>
    </row>
    <row r="88" spans="1:65" outlineLevel="5" x14ac:dyDescent="0.45">
      <c r="A88" s="22">
        <f t="shared" si="5"/>
        <v>3</v>
      </c>
      <c r="B88" s="9">
        <f t="shared" si="44"/>
        <v>42067</v>
      </c>
      <c r="C88" s="51">
        <v>334606</v>
      </c>
      <c r="D88" s="64"/>
      <c r="E88" s="12">
        <v>36.6</v>
      </c>
      <c r="F88" s="12">
        <v>36.6</v>
      </c>
      <c r="G88" s="12">
        <v>36.6</v>
      </c>
      <c r="H88" s="12">
        <v>36.6</v>
      </c>
      <c r="I88" s="12"/>
      <c r="J88" s="12"/>
      <c r="K88" s="12"/>
      <c r="L88" s="12"/>
      <c r="M88" s="74" t="str">
        <f t="shared" si="35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6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7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17.348203219999998</v>
      </c>
      <c r="AO88" s="41">
        <v>1614</v>
      </c>
      <c r="AP88" s="110"/>
      <c r="AQ88" s="111"/>
      <c r="AR88" s="126" t="str">
        <f t="shared" si="38"/>
        <v/>
      </c>
      <c r="AS88" s="126" t="str">
        <f t="shared" si="39"/>
        <v/>
      </c>
      <c r="AT88" s="127">
        <v>1749</v>
      </c>
      <c r="AU88" s="128"/>
      <c r="AV88" s="129"/>
      <c r="AW88" s="126" t="str">
        <f t="shared" si="40"/>
        <v/>
      </c>
      <c r="AX88" s="126" t="str">
        <f t="shared" si="41"/>
        <v/>
      </c>
      <c r="AY88" s="64" t="str">
        <f t="shared" si="42"/>
        <v/>
      </c>
      <c r="AZ88" s="97">
        <v>78.8</v>
      </c>
      <c r="BA88" s="68"/>
      <c r="BB88" s="68"/>
      <c r="BC88" s="68"/>
      <c r="BD88" s="68"/>
      <c r="BE88" s="15"/>
      <c r="BF88" s="5">
        <f t="shared" si="43"/>
        <v>24374</v>
      </c>
      <c r="BG88" s="42">
        <v>9452</v>
      </c>
      <c r="BH88" s="42">
        <v>14922</v>
      </c>
      <c r="BI88" s="42"/>
      <c r="BJ88" s="42"/>
      <c r="BK88" s="42"/>
      <c r="BL88" s="42"/>
      <c r="BM88" s="42"/>
    </row>
    <row r="89" spans="1:65" outlineLevel="5" x14ac:dyDescent="0.45">
      <c r="A89" s="22">
        <f t="shared" si="5"/>
        <v>3</v>
      </c>
      <c r="B89" s="9">
        <f t="shared" si="44"/>
        <v>42068</v>
      </c>
      <c r="C89" s="51">
        <v>317287</v>
      </c>
      <c r="D89" s="64"/>
      <c r="E89" s="12">
        <v>36.6</v>
      </c>
      <c r="F89" s="12">
        <v>36.6</v>
      </c>
      <c r="G89" s="12">
        <v>36.6</v>
      </c>
      <c r="H89" s="12">
        <v>36.6</v>
      </c>
      <c r="I89" s="12"/>
      <c r="J89" s="12"/>
      <c r="K89" s="12"/>
      <c r="L89" s="12"/>
      <c r="M89" s="74" t="str">
        <f t="shared" si="35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6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7"/>
        <v/>
      </c>
      <c r="AF89" s="41"/>
      <c r="AG89" s="41"/>
      <c r="AH89" s="41"/>
      <c r="AI89" s="41"/>
      <c r="AJ89" s="41"/>
      <c r="AK89" s="41"/>
      <c r="AL89" s="41"/>
      <c r="AM89" s="41"/>
      <c r="AN89" s="41">
        <v>17.75523145</v>
      </c>
      <c r="AO89" s="41">
        <v>1577</v>
      </c>
      <c r="AP89" s="110"/>
      <c r="AQ89" s="111"/>
      <c r="AR89" s="126" t="str">
        <f t="shared" si="38"/>
        <v/>
      </c>
      <c r="AS89" s="126" t="str">
        <f t="shared" si="39"/>
        <v/>
      </c>
      <c r="AT89" s="127">
        <v>1648</v>
      </c>
      <c r="AU89" s="128"/>
      <c r="AV89" s="129"/>
      <c r="AW89" s="126" t="str">
        <f t="shared" si="40"/>
        <v/>
      </c>
      <c r="AX89" s="126" t="str">
        <f t="shared" si="41"/>
        <v/>
      </c>
      <c r="AY89" s="64" t="str">
        <f t="shared" si="42"/>
        <v/>
      </c>
      <c r="AZ89" s="97">
        <v>79.819999999999993</v>
      </c>
      <c r="BA89" s="68"/>
      <c r="BB89" s="68"/>
      <c r="BC89" s="68"/>
      <c r="BD89" s="68"/>
      <c r="BE89" s="15"/>
      <c r="BF89" s="5">
        <f t="shared" si="43"/>
        <v>22968</v>
      </c>
      <c r="BG89" s="42">
        <v>9036</v>
      </c>
      <c r="BH89" s="42">
        <v>13932</v>
      </c>
      <c r="BI89" s="42"/>
      <c r="BJ89" s="42"/>
      <c r="BK89" s="42"/>
      <c r="BL89" s="42"/>
      <c r="BM89" s="42"/>
    </row>
    <row r="90" spans="1:65" outlineLevel="5" x14ac:dyDescent="0.45">
      <c r="A90" s="22">
        <f t="shared" si="5"/>
        <v>3</v>
      </c>
      <c r="B90" s="9">
        <f t="shared" si="44"/>
        <v>42069</v>
      </c>
      <c r="C90" s="51">
        <v>312686</v>
      </c>
      <c r="D90" s="64"/>
      <c r="E90" s="12">
        <v>36.6</v>
      </c>
      <c r="F90" s="12">
        <v>36.6</v>
      </c>
      <c r="G90" s="12">
        <v>36.799999999999997</v>
      </c>
      <c r="H90" s="12">
        <v>36.799999999999997</v>
      </c>
      <c r="I90" s="12"/>
      <c r="J90" s="12"/>
      <c r="K90" s="12"/>
      <c r="L90" s="12"/>
      <c r="M90" s="74" t="str">
        <f t="shared" si="35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6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7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18.641810920000001</v>
      </c>
      <c r="AO90" s="41">
        <v>1502</v>
      </c>
      <c r="AP90" s="110"/>
      <c r="AQ90" s="111"/>
      <c r="AR90" s="126" t="str">
        <f t="shared" si="38"/>
        <v/>
      </c>
      <c r="AS90" s="126" t="str">
        <f t="shared" si="39"/>
        <v/>
      </c>
      <c r="AT90" s="127">
        <v>1625</v>
      </c>
      <c r="AU90" s="128"/>
      <c r="AV90" s="129"/>
      <c r="AW90" s="126" t="str">
        <f t="shared" si="40"/>
        <v/>
      </c>
      <c r="AX90" s="126" t="str">
        <f t="shared" si="41"/>
        <v/>
      </c>
      <c r="AY90" s="64" t="str">
        <f t="shared" si="42"/>
        <v/>
      </c>
      <c r="AZ90" s="97">
        <v>80</v>
      </c>
      <c r="BA90" s="68"/>
      <c r="BB90" s="68"/>
      <c r="BC90" s="68"/>
      <c r="BD90" s="68"/>
      <c r="BE90" s="15"/>
      <c r="BF90" s="5">
        <f t="shared" si="43"/>
        <v>21791</v>
      </c>
      <c r="BG90" s="42">
        <v>8315</v>
      </c>
      <c r="BH90" s="42">
        <v>13476</v>
      </c>
      <c r="BI90" s="42"/>
      <c r="BJ90" s="42"/>
      <c r="BK90" s="42"/>
      <c r="BL90" s="42"/>
      <c r="BM90" s="42"/>
    </row>
    <row r="91" spans="1:65" outlineLevel="5" x14ac:dyDescent="0.45">
      <c r="A91" s="22">
        <f t="shared" ref="A91:A162" si="45">MONTH(B91)</f>
        <v>3</v>
      </c>
      <c r="B91" s="9">
        <f t="shared" si="44"/>
        <v>42070</v>
      </c>
      <c r="C91" s="51">
        <v>318425</v>
      </c>
      <c r="D91" s="64"/>
      <c r="E91" s="12">
        <v>36.6</v>
      </c>
      <c r="F91" s="12">
        <v>36.6</v>
      </c>
      <c r="G91" s="12">
        <v>36.6</v>
      </c>
      <c r="H91" s="12">
        <v>36.6</v>
      </c>
      <c r="I91" s="12"/>
      <c r="J91" s="12"/>
      <c r="K91" s="12"/>
      <c r="L91" s="12"/>
      <c r="M91" s="74" t="str">
        <f t="shared" si="35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6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7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20.848845870000002</v>
      </c>
      <c r="AO91" s="41">
        <v>1343</v>
      </c>
      <c r="AP91" s="110"/>
      <c r="AQ91" s="111"/>
      <c r="AR91" s="126" t="str">
        <f t="shared" si="38"/>
        <v/>
      </c>
      <c r="AS91" s="126" t="str">
        <f t="shared" si="39"/>
        <v/>
      </c>
      <c r="AT91" s="127">
        <v>1479</v>
      </c>
      <c r="AU91" s="128"/>
      <c r="AV91" s="129"/>
      <c r="AW91" s="126" t="str">
        <f t="shared" si="40"/>
        <v/>
      </c>
      <c r="AX91" s="126" t="str">
        <f t="shared" si="41"/>
        <v/>
      </c>
      <c r="AY91" s="64" t="str">
        <f t="shared" si="42"/>
        <v/>
      </c>
      <c r="AZ91" s="97"/>
      <c r="BA91" s="68"/>
      <c r="BB91" s="68"/>
      <c r="BC91" s="68"/>
      <c r="BD91" s="68"/>
      <c r="BE91" s="15"/>
      <c r="BF91" s="5">
        <f t="shared" si="43"/>
        <v>19782</v>
      </c>
      <c r="BG91" s="42">
        <v>7507</v>
      </c>
      <c r="BH91" s="42">
        <v>12275</v>
      </c>
      <c r="BI91" s="42"/>
      <c r="BJ91" s="42"/>
      <c r="BK91" s="42"/>
      <c r="BL91" s="42"/>
      <c r="BM91" s="42"/>
    </row>
    <row r="92" spans="1:65" outlineLevel="5" x14ac:dyDescent="0.45">
      <c r="A92" s="22">
        <f t="shared" si="45"/>
        <v>3</v>
      </c>
      <c r="B92" s="9">
        <f t="shared" si="44"/>
        <v>42071</v>
      </c>
      <c r="C92" s="51">
        <v>317602</v>
      </c>
      <c r="D92" s="64"/>
      <c r="E92" s="12">
        <v>36.799999999999997</v>
      </c>
      <c r="F92" s="12">
        <v>36.799999999999997</v>
      </c>
      <c r="G92" s="12">
        <v>36.6</v>
      </c>
      <c r="H92" s="12">
        <v>36.6</v>
      </c>
      <c r="I92" s="12"/>
      <c r="J92" s="12"/>
      <c r="K92" s="12"/>
      <c r="L92" s="12"/>
      <c r="M92" s="74" t="str">
        <f t="shared" si="35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6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7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28.51323829</v>
      </c>
      <c r="AO92" s="41">
        <v>982</v>
      </c>
      <c r="AP92" s="110"/>
      <c r="AQ92" s="111"/>
      <c r="AR92" s="126" t="str">
        <f t="shared" si="38"/>
        <v/>
      </c>
      <c r="AS92" s="126" t="str">
        <f t="shared" si="39"/>
        <v/>
      </c>
      <c r="AT92" s="127">
        <v>1208</v>
      </c>
      <c r="AU92" s="128"/>
      <c r="AV92" s="129"/>
      <c r="AW92" s="126" t="str">
        <f t="shared" si="40"/>
        <v/>
      </c>
      <c r="AX92" s="126" t="str">
        <f t="shared" si="41"/>
        <v/>
      </c>
      <c r="AY92" s="64" t="str">
        <f t="shared" si="42"/>
        <v/>
      </c>
      <c r="AZ92" s="97"/>
      <c r="BA92" s="68"/>
      <c r="BB92" s="68"/>
      <c r="BC92" s="68"/>
      <c r="BD92" s="68"/>
      <c r="BE92" s="15"/>
      <c r="BF92" s="5">
        <f t="shared" si="43"/>
        <v>15323</v>
      </c>
      <c r="BG92" s="42">
        <v>7435</v>
      </c>
      <c r="BH92" s="42">
        <v>7888</v>
      </c>
      <c r="BI92" s="42"/>
      <c r="BJ92" s="42"/>
      <c r="BK92" s="42"/>
      <c r="BL92" s="42"/>
      <c r="BM92" s="42"/>
    </row>
    <row r="93" spans="1:65" outlineLevel="5" x14ac:dyDescent="0.45">
      <c r="A93" s="22">
        <f t="shared" si="45"/>
        <v>3</v>
      </c>
      <c r="B93" s="9">
        <f t="shared" si="44"/>
        <v>42072</v>
      </c>
      <c r="C93" s="51">
        <v>311108</v>
      </c>
      <c r="D93" s="64"/>
      <c r="E93" s="12">
        <v>36.6</v>
      </c>
      <c r="F93" s="12">
        <v>36.6</v>
      </c>
      <c r="G93" s="12">
        <v>36.6</v>
      </c>
      <c r="H93" s="12">
        <v>36.6</v>
      </c>
      <c r="I93" s="12"/>
      <c r="J93" s="12"/>
      <c r="K93" s="12"/>
      <c r="L93" s="12"/>
      <c r="M93" s="74" t="str">
        <f t="shared" si="35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6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7"/>
        <v/>
      </c>
      <c r="AF93" s="41"/>
      <c r="AG93" s="41"/>
      <c r="AH93" s="41"/>
      <c r="AI93" s="41"/>
      <c r="AJ93" s="41"/>
      <c r="AK93" s="41"/>
      <c r="AL93" s="41"/>
      <c r="AM93" s="41"/>
      <c r="AN93" s="41">
        <v>20.94240838</v>
      </c>
      <c r="AO93" s="41">
        <v>1337</v>
      </c>
      <c r="AP93" s="110"/>
      <c r="AQ93" s="111"/>
      <c r="AR93" s="126" t="str">
        <f t="shared" si="38"/>
        <v/>
      </c>
      <c r="AS93" s="126" t="str">
        <f t="shared" si="39"/>
        <v/>
      </c>
      <c r="AT93" s="127">
        <v>1458</v>
      </c>
      <c r="AU93" s="128"/>
      <c r="AV93" s="129"/>
      <c r="AW93" s="126" t="str">
        <f t="shared" si="40"/>
        <v/>
      </c>
      <c r="AX93" s="126" t="str">
        <f t="shared" si="41"/>
        <v/>
      </c>
      <c r="AY93" s="64" t="str">
        <f t="shared" si="42"/>
        <v/>
      </c>
      <c r="AZ93" s="97">
        <v>78.900000000000006</v>
      </c>
      <c r="BA93" s="68"/>
      <c r="BB93" s="68"/>
      <c r="BC93" s="68"/>
      <c r="BD93" s="68"/>
      <c r="BE93" s="15"/>
      <c r="BF93" s="5">
        <f t="shared" si="43"/>
        <v>21906</v>
      </c>
      <c r="BG93" s="42">
        <v>9020</v>
      </c>
      <c r="BH93" s="42">
        <v>12886</v>
      </c>
      <c r="BI93" s="42"/>
      <c r="BJ93" s="42"/>
      <c r="BK93" s="42"/>
      <c r="BL93" s="42"/>
      <c r="BM93" s="42"/>
    </row>
    <row r="94" spans="1:65" outlineLevel="5" x14ac:dyDescent="0.45">
      <c r="A94" s="22">
        <f t="shared" si="45"/>
        <v>3</v>
      </c>
      <c r="B94" s="9">
        <f t="shared" si="44"/>
        <v>42073</v>
      </c>
      <c r="C94" s="51">
        <v>291672</v>
      </c>
      <c r="D94" s="64"/>
      <c r="E94" s="12">
        <v>37</v>
      </c>
      <c r="F94" s="12">
        <v>37</v>
      </c>
      <c r="G94" s="12">
        <v>37</v>
      </c>
      <c r="H94" s="12">
        <v>37</v>
      </c>
      <c r="I94" s="12"/>
      <c r="J94" s="12"/>
      <c r="K94" s="12"/>
      <c r="L94" s="12"/>
      <c r="M94" s="74" t="str">
        <f t="shared" si="35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6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7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20.408163269999999</v>
      </c>
      <c r="AO94" s="41">
        <v>1372</v>
      </c>
      <c r="AP94" s="110"/>
      <c r="AQ94" s="111"/>
      <c r="AR94" s="126" t="str">
        <f t="shared" si="38"/>
        <v/>
      </c>
      <c r="AS94" s="126" t="str">
        <f t="shared" si="39"/>
        <v/>
      </c>
      <c r="AT94" s="127">
        <v>1459</v>
      </c>
      <c r="AU94" s="128"/>
      <c r="AV94" s="129"/>
      <c r="AW94" s="126" t="str">
        <f t="shared" si="40"/>
        <v/>
      </c>
      <c r="AX94" s="126" t="str">
        <f t="shared" si="41"/>
        <v/>
      </c>
      <c r="AY94" s="64" t="str">
        <f t="shared" si="42"/>
        <v/>
      </c>
      <c r="AZ94" s="97">
        <v>79.2</v>
      </c>
      <c r="BA94" s="68"/>
      <c r="BB94" s="68"/>
      <c r="BC94" s="68"/>
      <c r="BD94" s="68"/>
      <c r="BE94" s="15"/>
      <c r="BF94" s="5">
        <f t="shared" si="43"/>
        <v>25262</v>
      </c>
      <c r="BG94" s="42">
        <v>8980</v>
      </c>
      <c r="BH94" s="42">
        <v>16282</v>
      </c>
      <c r="BI94" s="42"/>
      <c r="BJ94" s="42"/>
      <c r="BK94" s="42"/>
      <c r="BL94" s="42"/>
      <c r="BM94" s="42"/>
    </row>
    <row r="95" spans="1:65" outlineLevel="5" x14ac:dyDescent="0.45">
      <c r="A95" s="22">
        <f t="shared" si="45"/>
        <v>3</v>
      </c>
      <c r="B95" s="9">
        <f t="shared" si="44"/>
        <v>42074</v>
      </c>
      <c r="C95" s="51">
        <v>297526</v>
      </c>
      <c r="D95" s="64"/>
      <c r="E95" s="12">
        <v>36.799999999999997</v>
      </c>
      <c r="F95" s="12">
        <v>36.799999999999997</v>
      </c>
      <c r="G95" s="12">
        <v>36.799999999999997</v>
      </c>
      <c r="H95" s="12">
        <v>36.799999999999997</v>
      </c>
      <c r="I95" s="12"/>
      <c r="J95" s="12"/>
      <c r="K95" s="12"/>
      <c r="L95" s="12"/>
      <c r="M95" s="74" t="str">
        <f t="shared" si="35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6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7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18.9061445</v>
      </c>
      <c r="AO95" s="41">
        <v>1481</v>
      </c>
      <c r="AP95" s="110"/>
      <c r="AQ95" s="111"/>
      <c r="AR95" s="126" t="str">
        <f t="shared" si="38"/>
        <v/>
      </c>
      <c r="AS95" s="126" t="str">
        <f t="shared" si="39"/>
        <v/>
      </c>
      <c r="AT95" s="127">
        <v>1576</v>
      </c>
      <c r="AU95" s="128"/>
      <c r="AV95" s="129"/>
      <c r="AW95" s="126" t="str">
        <f t="shared" si="40"/>
        <v/>
      </c>
      <c r="AX95" s="126" t="str">
        <f t="shared" si="41"/>
        <v/>
      </c>
      <c r="AY95" s="64" t="str">
        <f t="shared" si="42"/>
        <v/>
      </c>
      <c r="AZ95" s="97">
        <v>81</v>
      </c>
      <c r="BA95" s="68"/>
      <c r="BB95" s="68"/>
      <c r="BC95" s="68"/>
      <c r="BD95" s="68"/>
      <c r="BE95" s="15"/>
      <c r="BF95" s="5">
        <f t="shared" si="43"/>
        <v>24888</v>
      </c>
      <c r="BG95" s="42">
        <v>7924</v>
      </c>
      <c r="BH95" s="42">
        <v>16964</v>
      </c>
      <c r="BI95" s="42"/>
      <c r="BJ95" s="42"/>
      <c r="BK95" s="42"/>
      <c r="BL95" s="42"/>
      <c r="BM95" s="42"/>
    </row>
    <row r="96" spans="1:65" outlineLevel="5" x14ac:dyDescent="0.45">
      <c r="A96" s="22">
        <f t="shared" si="45"/>
        <v>3</v>
      </c>
      <c r="B96" s="9">
        <f t="shared" si="44"/>
        <v>42075</v>
      </c>
      <c r="C96" s="51">
        <v>299219</v>
      </c>
      <c r="D96" s="64"/>
      <c r="E96" s="12">
        <v>36.799999999999997</v>
      </c>
      <c r="F96" s="12">
        <v>36.799999999999997</v>
      </c>
      <c r="G96" s="12">
        <v>36.799999999999997</v>
      </c>
      <c r="H96" s="12">
        <v>36.799999999999997</v>
      </c>
      <c r="I96" s="12"/>
      <c r="J96" s="12"/>
      <c r="K96" s="12"/>
      <c r="L96" s="12"/>
      <c r="M96" s="74" t="str">
        <f t="shared" si="35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6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7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23.87041773</v>
      </c>
      <c r="AO96" s="41">
        <v>1173</v>
      </c>
      <c r="AP96" s="110"/>
      <c r="AQ96" s="111"/>
      <c r="AR96" s="126" t="str">
        <f t="shared" si="38"/>
        <v/>
      </c>
      <c r="AS96" s="126" t="str">
        <f t="shared" si="39"/>
        <v/>
      </c>
      <c r="AT96" s="127">
        <v>1313</v>
      </c>
      <c r="AU96" s="128"/>
      <c r="AV96" s="129"/>
      <c r="AW96" s="126" t="str">
        <f t="shared" si="40"/>
        <v/>
      </c>
      <c r="AX96" s="126" t="str">
        <f t="shared" si="41"/>
        <v/>
      </c>
      <c r="AY96" s="64" t="str">
        <f t="shared" si="42"/>
        <v/>
      </c>
      <c r="AZ96" s="97">
        <v>83.03</v>
      </c>
      <c r="BA96" s="68"/>
      <c r="BB96" s="68"/>
      <c r="BC96" s="68"/>
      <c r="BD96" s="68"/>
      <c r="BE96" s="15"/>
      <c r="BF96" s="5">
        <f t="shared" si="43"/>
        <v>21572</v>
      </c>
      <c r="BG96" s="42">
        <v>7256</v>
      </c>
      <c r="BH96" s="42">
        <v>14316</v>
      </c>
      <c r="BI96" s="42"/>
      <c r="BJ96" s="42"/>
      <c r="BK96" s="42"/>
      <c r="BL96" s="42"/>
      <c r="BM96" s="42"/>
    </row>
    <row r="97" spans="1:65" outlineLevel="5" x14ac:dyDescent="0.45">
      <c r="A97" s="22">
        <f t="shared" si="45"/>
        <v>3</v>
      </c>
      <c r="B97" s="9">
        <f t="shared" si="44"/>
        <v>42076</v>
      </c>
      <c r="C97" s="51">
        <v>304030</v>
      </c>
      <c r="D97" s="64"/>
      <c r="E97" s="12">
        <v>36.799999999999997</v>
      </c>
      <c r="F97" s="12">
        <v>36.799999999999997</v>
      </c>
      <c r="G97" s="12">
        <v>36.799999999999997</v>
      </c>
      <c r="H97" s="12">
        <v>36.799999999999997</v>
      </c>
      <c r="I97" s="12"/>
      <c r="J97" s="12"/>
      <c r="K97" s="12"/>
      <c r="L97" s="12"/>
      <c r="M97" s="74" t="str">
        <f t="shared" si="35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6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7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24.734982330000001</v>
      </c>
      <c r="AO97" s="41">
        <v>1132</v>
      </c>
      <c r="AP97" s="110"/>
      <c r="AQ97" s="111"/>
      <c r="AR97" s="126" t="str">
        <f t="shared" si="38"/>
        <v/>
      </c>
      <c r="AS97" s="126" t="str">
        <f t="shared" si="39"/>
        <v/>
      </c>
      <c r="AT97" s="127">
        <v>1240</v>
      </c>
      <c r="AU97" s="128"/>
      <c r="AV97" s="129"/>
      <c r="AW97" s="126" t="str">
        <f t="shared" si="40"/>
        <v/>
      </c>
      <c r="AX97" s="126" t="str">
        <f t="shared" si="41"/>
        <v/>
      </c>
      <c r="AY97" s="64" t="str">
        <f t="shared" si="42"/>
        <v/>
      </c>
      <c r="AZ97" s="97">
        <v>81.5</v>
      </c>
      <c r="BA97" s="68"/>
      <c r="BB97" s="68"/>
      <c r="BC97" s="68"/>
      <c r="BD97" s="68"/>
      <c r="BE97" s="15"/>
      <c r="BF97" s="5">
        <f t="shared" si="43"/>
        <v>21586</v>
      </c>
      <c r="BG97" s="42">
        <v>4956</v>
      </c>
      <c r="BH97" s="42">
        <v>16630</v>
      </c>
      <c r="BI97" s="42"/>
      <c r="BJ97" s="42"/>
      <c r="BK97" s="42"/>
      <c r="BL97" s="42"/>
      <c r="BM97" s="42"/>
    </row>
    <row r="98" spans="1:65" outlineLevel="5" x14ac:dyDescent="0.45">
      <c r="A98" s="22">
        <f t="shared" si="45"/>
        <v>3</v>
      </c>
      <c r="B98" s="9">
        <f t="shared" si="44"/>
        <v>42077</v>
      </c>
      <c r="C98" s="51">
        <v>333547</v>
      </c>
      <c r="D98" s="64"/>
      <c r="E98" s="12">
        <v>36.799999999999997</v>
      </c>
      <c r="F98" s="12">
        <v>36.799999999999997</v>
      </c>
      <c r="G98" s="12">
        <v>36.799999999999997</v>
      </c>
      <c r="H98" s="12">
        <v>36.799999999999997</v>
      </c>
      <c r="I98" s="12"/>
      <c r="J98" s="12"/>
      <c r="K98" s="12"/>
      <c r="L98" s="12"/>
      <c r="M98" s="74" t="str">
        <f t="shared" si="35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6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7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25.570776259999999</v>
      </c>
      <c r="AO98" s="41">
        <v>1095</v>
      </c>
      <c r="AP98" s="110"/>
      <c r="AQ98" s="111"/>
      <c r="AR98" s="126" t="str">
        <f t="shared" si="38"/>
        <v/>
      </c>
      <c r="AS98" s="126" t="str">
        <f t="shared" si="39"/>
        <v/>
      </c>
      <c r="AT98" s="127">
        <v>1273</v>
      </c>
      <c r="AU98" s="128"/>
      <c r="AV98" s="129"/>
      <c r="AW98" s="126" t="str">
        <f t="shared" si="40"/>
        <v/>
      </c>
      <c r="AX98" s="126" t="str">
        <f t="shared" si="41"/>
        <v/>
      </c>
      <c r="AY98" s="64" t="str">
        <f t="shared" si="42"/>
        <v/>
      </c>
      <c r="AZ98" s="97"/>
      <c r="BA98" s="68"/>
      <c r="BB98" s="68"/>
      <c r="BC98" s="68"/>
      <c r="BD98" s="68"/>
      <c r="BE98" s="15"/>
      <c r="BF98" s="5">
        <f t="shared" si="43"/>
        <v>22443</v>
      </c>
      <c r="BG98" s="42">
        <v>7369</v>
      </c>
      <c r="BH98" s="42">
        <v>15074</v>
      </c>
      <c r="BI98" s="42"/>
      <c r="BJ98" s="42"/>
      <c r="BK98" s="42"/>
      <c r="BL98" s="42"/>
      <c r="BM98" s="42"/>
    </row>
    <row r="99" spans="1:65" outlineLevel="5" x14ac:dyDescent="0.45">
      <c r="A99" s="22">
        <f t="shared" si="45"/>
        <v>3</v>
      </c>
      <c r="B99" s="9">
        <f t="shared" si="44"/>
        <v>42078</v>
      </c>
      <c r="C99" s="51">
        <v>314870</v>
      </c>
      <c r="D99" s="64"/>
      <c r="E99" s="12">
        <v>36.799999999999997</v>
      </c>
      <c r="F99" s="12">
        <v>36.799999999999997</v>
      </c>
      <c r="G99" s="12">
        <v>36.799999999999997</v>
      </c>
      <c r="H99" s="12">
        <v>36.799999999999997</v>
      </c>
      <c r="I99" s="12"/>
      <c r="J99" s="12"/>
      <c r="K99" s="12"/>
      <c r="L99" s="12"/>
      <c r="M99" s="74" t="str">
        <f t="shared" si="35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6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7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28.895768830000002</v>
      </c>
      <c r="AO99" s="41">
        <v>969</v>
      </c>
      <c r="AP99" s="110"/>
      <c r="AQ99" s="111"/>
      <c r="AR99" s="126" t="str">
        <f t="shared" si="38"/>
        <v/>
      </c>
      <c r="AS99" s="126" t="str">
        <f t="shared" si="39"/>
        <v/>
      </c>
      <c r="AT99" s="127">
        <v>1136</v>
      </c>
      <c r="AU99" s="128"/>
      <c r="AV99" s="129"/>
      <c r="AW99" s="126" t="str">
        <f t="shared" si="40"/>
        <v/>
      </c>
      <c r="AX99" s="126" t="str">
        <f t="shared" si="41"/>
        <v/>
      </c>
      <c r="AY99" s="64" t="str">
        <f t="shared" si="42"/>
        <v/>
      </c>
      <c r="AZ99" s="97"/>
      <c r="BA99" s="68"/>
      <c r="BB99" s="68"/>
      <c r="BC99" s="68"/>
      <c r="BD99" s="68"/>
      <c r="BE99" s="15"/>
      <c r="BF99" s="5">
        <f t="shared" si="43"/>
        <v>14634</v>
      </c>
      <c r="BG99" s="42">
        <v>5169</v>
      </c>
      <c r="BH99" s="42">
        <v>9465</v>
      </c>
      <c r="BI99" s="42"/>
      <c r="BJ99" s="42"/>
      <c r="BK99" s="42"/>
      <c r="BL99" s="42"/>
      <c r="BM99" s="42"/>
    </row>
    <row r="100" spans="1:65" outlineLevel="5" x14ac:dyDescent="0.45">
      <c r="A100" s="22">
        <f t="shared" si="45"/>
        <v>3</v>
      </c>
      <c r="B100" s="9">
        <f t="shared" si="44"/>
        <v>42079</v>
      </c>
      <c r="C100" s="51">
        <v>306735</v>
      </c>
      <c r="D100" s="64"/>
      <c r="E100" s="12">
        <v>37</v>
      </c>
      <c r="F100" s="12">
        <v>37</v>
      </c>
      <c r="G100" s="12">
        <v>37</v>
      </c>
      <c r="H100" s="12">
        <v>37</v>
      </c>
      <c r="I100" s="12"/>
      <c r="J100" s="12"/>
      <c r="K100" s="12"/>
      <c r="L100" s="12"/>
      <c r="M100" s="74" t="str">
        <f t="shared" si="35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6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7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v>22.151898729999999</v>
      </c>
      <c r="AO100" s="41">
        <v>1264</v>
      </c>
      <c r="AP100" s="110"/>
      <c r="AQ100" s="111"/>
      <c r="AR100" s="126" t="str">
        <f t="shared" si="38"/>
        <v/>
      </c>
      <c r="AS100" s="126" t="str">
        <f t="shared" si="39"/>
        <v/>
      </c>
      <c r="AT100" s="127">
        <v>1408</v>
      </c>
      <c r="AU100" s="128"/>
      <c r="AV100" s="129"/>
      <c r="AW100" s="126" t="str">
        <f t="shared" si="40"/>
        <v/>
      </c>
      <c r="AX100" s="126" t="str">
        <f t="shared" si="41"/>
        <v/>
      </c>
      <c r="AY100" s="64" t="str">
        <f t="shared" si="42"/>
        <v/>
      </c>
      <c r="AZ100" s="97">
        <v>81.2</v>
      </c>
      <c r="BA100" s="68"/>
      <c r="BB100" s="68"/>
      <c r="BC100" s="68"/>
      <c r="BD100" s="68"/>
      <c r="BE100" s="15"/>
      <c r="BF100" s="5">
        <f t="shared" si="43"/>
        <v>18808</v>
      </c>
      <c r="BG100" s="42">
        <v>4637</v>
      </c>
      <c r="BH100" s="42">
        <v>14171</v>
      </c>
      <c r="BI100" s="42"/>
      <c r="BJ100" s="42"/>
      <c r="BK100" s="42"/>
      <c r="BL100" s="42"/>
      <c r="BM100" s="42"/>
    </row>
    <row r="101" spans="1:65" outlineLevel="5" x14ac:dyDescent="0.45">
      <c r="A101" s="22">
        <f t="shared" si="45"/>
        <v>3</v>
      </c>
      <c r="B101" s="9">
        <f t="shared" si="44"/>
        <v>42080</v>
      </c>
      <c r="C101" s="51">
        <v>299388</v>
      </c>
      <c r="D101" s="64"/>
      <c r="E101" s="12">
        <v>37</v>
      </c>
      <c r="F101" s="12">
        <v>37</v>
      </c>
      <c r="G101" s="12">
        <v>37</v>
      </c>
      <c r="H101" s="12">
        <v>37</v>
      </c>
      <c r="I101" s="12"/>
      <c r="J101" s="12"/>
      <c r="K101" s="12"/>
      <c r="L101" s="12"/>
      <c r="M101" s="74" t="str">
        <f t="shared" si="35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6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7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19.928825620000001</v>
      </c>
      <c r="AO101" s="41">
        <v>1405</v>
      </c>
      <c r="AP101" s="110"/>
      <c r="AQ101" s="111"/>
      <c r="AR101" s="126" t="str">
        <f t="shared" si="38"/>
        <v/>
      </c>
      <c r="AS101" s="126" t="str">
        <f t="shared" si="39"/>
        <v/>
      </c>
      <c r="AT101" s="127">
        <v>1584</v>
      </c>
      <c r="AU101" s="128"/>
      <c r="AV101" s="129"/>
      <c r="AW101" s="126" t="str">
        <f t="shared" si="40"/>
        <v/>
      </c>
      <c r="AX101" s="126" t="str">
        <f t="shared" si="41"/>
        <v/>
      </c>
      <c r="AY101" s="64" t="str">
        <f t="shared" si="42"/>
        <v/>
      </c>
      <c r="AZ101" s="97">
        <v>79.900000000000006</v>
      </c>
      <c r="BA101" s="68"/>
      <c r="BB101" s="68"/>
      <c r="BC101" s="68"/>
      <c r="BD101" s="68"/>
      <c r="BE101" s="15"/>
      <c r="BF101" s="5">
        <f t="shared" si="43"/>
        <v>21867</v>
      </c>
      <c r="BG101" s="42">
        <v>6105</v>
      </c>
      <c r="BH101" s="42">
        <v>15762</v>
      </c>
      <c r="BI101" s="42"/>
      <c r="BJ101" s="42"/>
      <c r="BK101" s="42"/>
      <c r="BL101" s="42"/>
      <c r="BM101" s="42"/>
    </row>
    <row r="102" spans="1:65" outlineLevel="5" x14ac:dyDescent="0.45">
      <c r="A102" s="22">
        <f t="shared" si="45"/>
        <v>3</v>
      </c>
      <c r="B102" s="9">
        <f t="shared" si="44"/>
        <v>42081</v>
      </c>
      <c r="C102" s="51">
        <v>355548</v>
      </c>
      <c r="D102" s="64"/>
      <c r="E102" s="12">
        <v>36.799999999999997</v>
      </c>
      <c r="F102" s="12">
        <v>36.799999999999997</v>
      </c>
      <c r="G102" s="12">
        <v>36.799999999999997</v>
      </c>
      <c r="H102" s="12">
        <v>36.799999999999997</v>
      </c>
      <c r="I102" s="12"/>
      <c r="J102" s="12"/>
      <c r="K102" s="12"/>
      <c r="L102" s="12"/>
      <c r="M102" s="74" t="str">
        <f t="shared" si="35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6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7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19.337016569999999</v>
      </c>
      <c r="AO102" s="41">
        <v>1448</v>
      </c>
      <c r="AP102" s="110"/>
      <c r="AQ102" s="111"/>
      <c r="AR102" s="126" t="str">
        <f t="shared" si="38"/>
        <v/>
      </c>
      <c r="AS102" s="126" t="str">
        <f t="shared" si="39"/>
        <v/>
      </c>
      <c r="AT102" s="127">
        <v>1568</v>
      </c>
      <c r="AU102" s="128"/>
      <c r="AV102" s="129"/>
      <c r="AW102" s="126" t="str">
        <f t="shared" si="40"/>
        <v/>
      </c>
      <c r="AX102" s="126" t="str">
        <f t="shared" si="41"/>
        <v/>
      </c>
      <c r="AY102" s="64" t="str">
        <f t="shared" si="42"/>
        <v/>
      </c>
      <c r="AZ102" s="97">
        <v>79.5</v>
      </c>
      <c r="BA102" s="68"/>
      <c r="BB102" s="68"/>
      <c r="BC102" s="68"/>
      <c r="BD102" s="68"/>
      <c r="BE102" s="15"/>
      <c r="BF102" s="5">
        <f t="shared" si="43"/>
        <v>9432</v>
      </c>
      <c r="BG102" s="42">
        <v>7859</v>
      </c>
      <c r="BH102" s="42">
        <v>1573</v>
      </c>
      <c r="BI102" s="42"/>
      <c r="BJ102" s="42"/>
      <c r="BK102" s="42"/>
      <c r="BL102" s="42"/>
      <c r="BM102" s="42"/>
    </row>
    <row r="103" spans="1:65" outlineLevel="5" x14ac:dyDescent="0.45">
      <c r="A103" s="22">
        <f t="shared" si="45"/>
        <v>3</v>
      </c>
      <c r="B103" s="9">
        <f t="shared" si="44"/>
        <v>42082</v>
      </c>
      <c r="C103" s="51">
        <v>443309</v>
      </c>
      <c r="D103" s="64"/>
      <c r="E103" s="12">
        <v>36.6</v>
      </c>
      <c r="F103" s="12">
        <v>36.6</v>
      </c>
      <c r="G103" s="12">
        <v>36.6</v>
      </c>
      <c r="H103" s="12">
        <v>36.6</v>
      </c>
      <c r="I103" s="12"/>
      <c r="J103" s="12"/>
      <c r="K103" s="12"/>
      <c r="L103" s="12"/>
      <c r="M103" s="74" t="str">
        <f t="shared" si="35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6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7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19.086571230000001</v>
      </c>
      <c r="AO103" s="41">
        <v>1467</v>
      </c>
      <c r="AP103" s="110"/>
      <c r="AQ103" s="111"/>
      <c r="AR103" s="126" t="str">
        <f t="shared" si="38"/>
        <v/>
      </c>
      <c r="AS103" s="126" t="str">
        <f t="shared" si="39"/>
        <v/>
      </c>
      <c r="AT103" s="127">
        <v>1602</v>
      </c>
      <c r="AU103" s="128"/>
      <c r="AV103" s="129"/>
      <c r="AW103" s="126" t="str">
        <f t="shared" si="40"/>
        <v/>
      </c>
      <c r="AX103" s="126" t="str">
        <f t="shared" si="41"/>
        <v/>
      </c>
      <c r="AY103" s="64" t="str">
        <f t="shared" si="42"/>
        <v/>
      </c>
      <c r="AZ103" s="97">
        <v>77.59</v>
      </c>
      <c r="BA103" s="68"/>
      <c r="BB103" s="68"/>
      <c r="BC103" s="68"/>
      <c r="BD103" s="68"/>
      <c r="BE103" s="15"/>
      <c r="BF103" s="5">
        <f t="shared" si="43"/>
        <v>19138</v>
      </c>
      <c r="BG103" s="42">
        <v>5601</v>
      </c>
      <c r="BH103" s="42">
        <v>13537</v>
      </c>
      <c r="BI103" s="42"/>
      <c r="BJ103" s="42"/>
      <c r="BK103" s="42"/>
      <c r="BL103" s="42"/>
      <c r="BM103" s="42"/>
    </row>
    <row r="104" spans="1:65" outlineLevel="5" x14ac:dyDescent="0.45">
      <c r="A104" s="22">
        <f t="shared" si="45"/>
        <v>3</v>
      </c>
      <c r="B104" s="9">
        <f t="shared" si="44"/>
        <v>42083</v>
      </c>
      <c r="C104" s="51">
        <v>380144</v>
      </c>
      <c r="D104" s="64"/>
      <c r="E104" s="12">
        <v>36.4</v>
      </c>
      <c r="F104" s="12">
        <v>36.4</v>
      </c>
      <c r="G104" s="12">
        <v>36.4</v>
      </c>
      <c r="H104" s="12">
        <v>36.4</v>
      </c>
      <c r="I104" s="12"/>
      <c r="J104" s="12"/>
      <c r="K104" s="12"/>
      <c r="L104" s="12"/>
      <c r="M104" s="74" t="str">
        <f t="shared" si="35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6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7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18.518518520000001</v>
      </c>
      <c r="AO104" s="41">
        <v>1512</v>
      </c>
      <c r="AP104" s="110"/>
      <c r="AQ104" s="111"/>
      <c r="AR104" s="126" t="str">
        <f t="shared" si="38"/>
        <v/>
      </c>
      <c r="AS104" s="126" t="str">
        <f t="shared" si="39"/>
        <v/>
      </c>
      <c r="AT104" s="127">
        <v>1620</v>
      </c>
      <c r="AU104" s="128"/>
      <c r="AV104" s="129"/>
      <c r="AW104" s="126" t="str">
        <f t="shared" si="40"/>
        <v/>
      </c>
      <c r="AX104" s="126" t="str">
        <f t="shared" si="41"/>
        <v/>
      </c>
      <c r="AY104" s="64" t="str">
        <f t="shared" si="42"/>
        <v/>
      </c>
      <c r="AZ104" s="97">
        <v>79.099999999999994</v>
      </c>
      <c r="BA104" s="68"/>
      <c r="BB104" s="68"/>
      <c r="BC104" s="68"/>
      <c r="BD104" s="68"/>
      <c r="BE104" s="15"/>
      <c r="BF104" s="5">
        <f t="shared" si="43"/>
        <v>19358</v>
      </c>
      <c r="BG104" s="42">
        <v>6732</v>
      </c>
      <c r="BH104" s="42">
        <v>12626</v>
      </c>
      <c r="BI104" s="42"/>
      <c r="BJ104" s="42"/>
      <c r="BK104" s="42"/>
      <c r="BL104" s="42"/>
      <c r="BM104" s="42"/>
    </row>
    <row r="105" spans="1:65" outlineLevel="5" x14ac:dyDescent="0.45">
      <c r="A105" s="22">
        <f t="shared" si="45"/>
        <v>3</v>
      </c>
      <c r="B105" s="9">
        <f t="shared" si="44"/>
        <v>42084</v>
      </c>
      <c r="C105" s="51">
        <v>359033</v>
      </c>
      <c r="D105" s="64"/>
      <c r="E105" s="12">
        <v>36.200000000000003</v>
      </c>
      <c r="F105" s="12">
        <v>36.200000000000003</v>
      </c>
      <c r="G105" s="12">
        <v>36.200000000000003</v>
      </c>
      <c r="H105" s="12">
        <v>36.200000000000003</v>
      </c>
      <c r="I105" s="12"/>
      <c r="J105" s="12"/>
      <c r="K105" s="12"/>
      <c r="L105" s="12"/>
      <c r="M105" s="74" t="str">
        <f t="shared" si="35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6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7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18.37270341</v>
      </c>
      <c r="AO105" s="41">
        <v>1524</v>
      </c>
      <c r="AP105" s="110"/>
      <c r="AQ105" s="111"/>
      <c r="AR105" s="126" t="str">
        <f t="shared" si="38"/>
        <v/>
      </c>
      <c r="AS105" s="126" t="str">
        <f t="shared" si="39"/>
        <v/>
      </c>
      <c r="AT105" s="127">
        <v>1684</v>
      </c>
      <c r="AU105" s="128"/>
      <c r="AV105" s="129"/>
      <c r="AW105" s="126" t="str">
        <f t="shared" si="40"/>
        <v/>
      </c>
      <c r="AX105" s="126" t="str">
        <f t="shared" si="41"/>
        <v/>
      </c>
      <c r="AY105" s="64" t="str">
        <f t="shared" si="42"/>
        <v/>
      </c>
      <c r="AZ105" s="97"/>
      <c r="BA105" s="68"/>
      <c r="BB105" s="68"/>
      <c r="BC105" s="68"/>
      <c r="BD105" s="68"/>
      <c r="BE105" s="15"/>
      <c r="BF105" s="5">
        <f t="shared" si="43"/>
        <v>20938</v>
      </c>
      <c r="BG105" s="42">
        <v>9127</v>
      </c>
      <c r="BH105" s="42">
        <v>11811</v>
      </c>
      <c r="BI105" s="42"/>
      <c r="BJ105" s="42"/>
      <c r="BK105" s="42"/>
      <c r="BL105" s="42"/>
      <c r="BM105" s="42"/>
    </row>
    <row r="106" spans="1:65" outlineLevel="5" x14ac:dyDescent="0.45">
      <c r="A106" s="22">
        <f t="shared" si="45"/>
        <v>3</v>
      </c>
      <c r="B106" s="9">
        <f t="shared" si="44"/>
        <v>42085</v>
      </c>
      <c r="C106" s="51">
        <v>348612</v>
      </c>
      <c r="D106" s="64"/>
      <c r="E106" s="12">
        <v>36.799999999999997</v>
      </c>
      <c r="F106" s="12">
        <v>36.799999999999997</v>
      </c>
      <c r="G106" s="12">
        <v>36.6</v>
      </c>
      <c r="H106" s="12">
        <v>36.6</v>
      </c>
      <c r="I106" s="12"/>
      <c r="J106" s="12"/>
      <c r="K106" s="12"/>
      <c r="L106" s="12"/>
      <c r="M106" s="74" t="str">
        <f t="shared" si="35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6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7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v>24.604569420000001</v>
      </c>
      <c r="AO106" s="41">
        <v>1138</v>
      </c>
      <c r="AP106" s="110"/>
      <c r="AQ106" s="111"/>
      <c r="AR106" s="126" t="str">
        <f t="shared" si="38"/>
        <v/>
      </c>
      <c r="AS106" s="126" t="str">
        <f t="shared" si="39"/>
        <v/>
      </c>
      <c r="AT106" s="127">
        <v>1298</v>
      </c>
      <c r="AU106" s="128"/>
      <c r="AV106" s="129"/>
      <c r="AW106" s="126" t="str">
        <f t="shared" si="40"/>
        <v/>
      </c>
      <c r="AX106" s="126" t="str">
        <f t="shared" si="41"/>
        <v/>
      </c>
      <c r="AY106" s="64" t="str">
        <f t="shared" si="42"/>
        <v/>
      </c>
      <c r="AZ106" s="97"/>
      <c r="BA106" s="68"/>
      <c r="BB106" s="68"/>
      <c r="BC106" s="68"/>
      <c r="BD106" s="68"/>
      <c r="BE106" s="15"/>
      <c r="BF106" s="5">
        <f t="shared" si="43"/>
        <v>15395</v>
      </c>
      <c r="BG106" s="42">
        <v>8231</v>
      </c>
      <c r="BH106" s="42">
        <v>7164</v>
      </c>
      <c r="BI106" s="42"/>
      <c r="BJ106" s="42"/>
      <c r="BK106" s="42"/>
      <c r="BL106" s="42"/>
      <c r="BM106" s="42"/>
    </row>
    <row r="107" spans="1:65" outlineLevel="5" x14ac:dyDescent="0.45">
      <c r="A107" s="22">
        <f t="shared" si="45"/>
        <v>3</v>
      </c>
      <c r="B107" s="9">
        <f t="shared" si="44"/>
        <v>42086</v>
      </c>
      <c r="C107" s="51">
        <v>325040</v>
      </c>
      <c r="D107" s="64"/>
      <c r="E107" s="12">
        <v>36.6</v>
      </c>
      <c r="F107" s="12">
        <v>36.6</v>
      </c>
      <c r="G107" s="12">
        <v>36.799999999999997</v>
      </c>
      <c r="H107" s="12">
        <v>36.799999999999997</v>
      </c>
      <c r="I107" s="12"/>
      <c r="J107" s="12"/>
      <c r="K107" s="12"/>
      <c r="L107" s="12"/>
      <c r="M107" s="74" t="str">
        <f t="shared" si="35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6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7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18.779342719999999</v>
      </c>
      <c r="AO107" s="41">
        <v>1491</v>
      </c>
      <c r="AP107" s="110"/>
      <c r="AQ107" s="111"/>
      <c r="AR107" s="126" t="str">
        <f t="shared" si="38"/>
        <v/>
      </c>
      <c r="AS107" s="126" t="str">
        <f t="shared" si="39"/>
        <v/>
      </c>
      <c r="AT107" s="127">
        <v>1654</v>
      </c>
      <c r="AU107" s="128"/>
      <c r="AV107" s="129"/>
      <c r="AW107" s="126" t="str">
        <f t="shared" si="40"/>
        <v/>
      </c>
      <c r="AX107" s="126" t="str">
        <f t="shared" si="41"/>
        <v/>
      </c>
      <c r="AY107" s="64" t="str">
        <f t="shared" si="42"/>
        <v/>
      </c>
      <c r="AZ107" s="97">
        <v>81</v>
      </c>
      <c r="BA107" s="68"/>
      <c r="BB107" s="68"/>
      <c r="BC107" s="68"/>
      <c r="BD107" s="68"/>
      <c r="BE107" s="15"/>
      <c r="BF107" s="5">
        <f t="shared" si="43"/>
        <v>22673</v>
      </c>
      <c r="BG107" s="42">
        <v>7688</v>
      </c>
      <c r="BH107" s="42">
        <v>14985</v>
      </c>
      <c r="BI107" s="42"/>
      <c r="BJ107" s="42"/>
      <c r="BK107" s="42"/>
      <c r="BL107" s="42"/>
      <c r="BM107" s="42"/>
    </row>
    <row r="108" spans="1:65" outlineLevel="5" x14ac:dyDescent="0.45">
      <c r="A108" s="22">
        <f t="shared" si="45"/>
        <v>3</v>
      </c>
      <c r="B108" s="9">
        <f t="shared" si="44"/>
        <v>42087</v>
      </c>
      <c r="C108" s="51">
        <v>312424</v>
      </c>
      <c r="D108" s="64"/>
      <c r="E108" s="12">
        <v>36.6</v>
      </c>
      <c r="F108" s="12">
        <v>36.6</v>
      </c>
      <c r="G108" s="12">
        <v>36.6</v>
      </c>
      <c r="H108" s="12">
        <v>36.6</v>
      </c>
      <c r="I108" s="12"/>
      <c r="J108" s="12"/>
      <c r="K108" s="12"/>
      <c r="L108" s="12"/>
      <c r="M108" s="74" t="str">
        <f t="shared" si="35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6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7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19.760056460000001</v>
      </c>
      <c r="AO108" s="41">
        <v>1417</v>
      </c>
      <c r="AP108" s="110"/>
      <c r="AQ108" s="111"/>
      <c r="AR108" s="126" t="str">
        <f t="shared" si="38"/>
        <v/>
      </c>
      <c r="AS108" s="126" t="str">
        <f t="shared" si="39"/>
        <v/>
      </c>
      <c r="AT108" s="127">
        <v>1530</v>
      </c>
      <c r="AU108" s="128"/>
      <c r="AV108" s="129"/>
      <c r="AW108" s="126" t="str">
        <f t="shared" si="40"/>
        <v/>
      </c>
      <c r="AX108" s="126" t="str">
        <f t="shared" si="41"/>
        <v/>
      </c>
      <c r="AY108" s="64" t="str">
        <f t="shared" si="42"/>
        <v/>
      </c>
      <c r="AZ108" s="97">
        <v>79.8</v>
      </c>
      <c r="BA108" s="68"/>
      <c r="BB108" s="68"/>
      <c r="BC108" s="68"/>
      <c r="BD108" s="68"/>
      <c r="BE108" s="15"/>
      <c r="BF108" s="5">
        <f t="shared" si="43"/>
        <v>18577</v>
      </c>
      <c r="BG108" s="42">
        <v>6437</v>
      </c>
      <c r="BH108" s="42">
        <v>12140</v>
      </c>
      <c r="BI108" s="42"/>
      <c r="BJ108" s="42"/>
      <c r="BK108" s="42"/>
      <c r="BL108" s="42"/>
      <c r="BM108" s="42"/>
    </row>
    <row r="109" spans="1:65" outlineLevel="5" x14ac:dyDescent="0.45">
      <c r="A109" s="22">
        <f t="shared" si="45"/>
        <v>3</v>
      </c>
      <c r="B109" s="9">
        <f t="shared" si="44"/>
        <v>42088</v>
      </c>
      <c r="C109" s="51">
        <v>308413</v>
      </c>
      <c r="D109" s="64"/>
      <c r="E109" s="12">
        <v>36.799999999999997</v>
      </c>
      <c r="F109" s="12">
        <v>36.799999999999997</v>
      </c>
      <c r="G109" s="12">
        <v>36.799999999999997</v>
      </c>
      <c r="H109" s="12">
        <v>36.799999999999997</v>
      </c>
      <c r="I109" s="12"/>
      <c r="J109" s="12"/>
      <c r="K109" s="12"/>
      <c r="L109" s="12"/>
      <c r="M109" s="74" t="str">
        <f t="shared" si="35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6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7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19.67673928</v>
      </c>
      <c r="AO109" s="41">
        <v>1423</v>
      </c>
      <c r="AP109" s="110"/>
      <c r="AQ109" s="111"/>
      <c r="AR109" s="126" t="str">
        <f t="shared" si="38"/>
        <v/>
      </c>
      <c r="AS109" s="126" t="str">
        <f t="shared" si="39"/>
        <v/>
      </c>
      <c r="AT109" s="127">
        <v>1587</v>
      </c>
      <c r="AU109" s="128"/>
      <c r="AV109" s="129"/>
      <c r="AW109" s="126" t="str">
        <f t="shared" si="40"/>
        <v/>
      </c>
      <c r="AX109" s="126" t="str">
        <f t="shared" si="41"/>
        <v/>
      </c>
      <c r="AY109" s="64" t="str">
        <f t="shared" si="42"/>
        <v/>
      </c>
      <c r="AZ109" s="97">
        <v>79.599999999999994</v>
      </c>
      <c r="BA109" s="68"/>
      <c r="BB109" s="68"/>
      <c r="BC109" s="68"/>
      <c r="BD109" s="68"/>
      <c r="BE109" s="15"/>
      <c r="BF109" s="5">
        <f t="shared" si="43"/>
        <v>18080</v>
      </c>
      <c r="BG109" s="42">
        <v>6370</v>
      </c>
      <c r="BH109" s="42">
        <v>11710</v>
      </c>
      <c r="BI109" s="42"/>
      <c r="BJ109" s="42"/>
      <c r="BK109" s="42"/>
      <c r="BL109" s="42"/>
      <c r="BM109" s="42"/>
    </row>
    <row r="110" spans="1:65" outlineLevel="5" x14ac:dyDescent="0.45">
      <c r="A110" s="22">
        <f t="shared" si="45"/>
        <v>3</v>
      </c>
      <c r="B110" s="9">
        <f t="shared" si="44"/>
        <v>42089</v>
      </c>
      <c r="C110" s="51">
        <v>307334</v>
      </c>
      <c r="D110" s="64"/>
      <c r="E110" s="12">
        <v>36.799999999999997</v>
      </c>
      <c r="F110" s="12">
        <v>36.799999999999997</v>
      </c>
      <c r="G110" s="12">
        <v>37</v>
      </c>
      <c r="H110" s="12">
        <v>37</v>
      </c>
      <c r="I110" s="12"/>
      <c r="J110" s="12"/>
      <c r="K110" s="12"/>
      <c r="L110" s="12"/>
      <c r="M110" s="74" t="str">
        <f t="shared" si="35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6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7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20.393299339999999</v>
      </c>
      <c r="AO110" s="41">
        <v>1373</v>
      </c>
      <c r="AP110" s="110"/>
      <c r="AQ110" s="111"/>
      <c r="AR110" s="126" t="str">
        <f t="shared" si="38"/>
        <v/>
      </c>
      <c r="AS110" s="126" t="str">
        <f t="shared" si="39"/>
        <v/>
      </c>
      <c r="AT110" s="127">
        <v>1534</v>
      </c>
      <c r="AU110" s="128"/>
      <c r="AV110" s="129"/>
      <c r="AW110" s="126" t="str">
        <f t="shared" si="40"/>
        <v/>
      </c>
      <c r="AX110" s="126" t="str">
        <f t="shared" si="41"/>
        <v/>
      </c>
      <c r="AY110" s="64" t="str">
        <f t="shared" si="42"/>
        <v/>
      </c>
      <c r="AZ110" s="97">
        <v>79.5</v>
      </c>
      <c r="BA110" s="68"/>
      <c r="BB110" s="68"/>
      <c r="BC110" s="68"/>
      <c r="BD110" s="68"/>
      <c r="BE110" s="15"/>
      <c r="BF110" s="5">
        <f t="shared" si="43"/>
        <v>23607</v>
      </c>
      <c r="BG110" s="42">
        <v>8542</v>
      </c>
      <c r="BH110" s="42">
        <v>15065</v>
      </c>
      <c r="BI110" s="42"/>
      <c r="BJ110" s="42"/>
      <c r="BK110" s="42"/>
      <c r="BL110" s="42"/>
      <c r="BM110" s="42"/>
    </row>
    <row r="111" spans="1:65" outlineLevel="5" x14ac:dyDescent="0.45">
      <c r="A111" s="22">
        <f t="shared" si="45"/>
        <v>3</v>
      </c>
      <c r="B111" s="9">
        <f t="shared" si="44"/>
        <v>42090</v>
      </c>
      <c r="C111" s="51">
        <v>308608</v>
      </c>
      <c r="D111" s="64"/>
      <c r="E111" s="12">
        <v>37</v>
      </c>
      <c r="F111" s="12">
        <v>37</v>
      </c>
      <c r="G111" s="12">
        <v>37</v>
      </c>
      <c r="H111" s="12">
        <v>37</v>
      </c>
      <c r="I111" s="12"/>
      <c r="J111" s="12"/>
      <c r="K111" s="12"/>
      <c r="L111" s="12"/>
      <c r="M111" s="74" t="str">
        <f t="shared" si="35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6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7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21.943573669999999</v>
      </c>
      <c r="AO111" s="41">
        <v>1276</v>
      </c>
      <c r="AP111" s="110"/>
      <c r="AQ111" s="111"/>
      <c r="AR111" s="126" t="str">
        <f t="shared" si="38"/>
        <v/>
      </c>
      <c r="AS111" s="126" t="str">
        <f t="shared" si="39"/>
        <v/>
      </c>
      <c r="AT111" s="127">
        <v>1476</v>
      </c>
      <c r="AU111" s="128"/>
      <c r="AV111" s="129"/>
      <c r="AW111" s="126" t="str">
        <f t="shared" si="40"/>
        <v/>
      </c>
      <c r="AX111" s="126" t="str">
        <f t="shared" si="41"/>
        <v/>
      </c>
      <c r="AY111" s="64" t="str">
        <f t="shared" si="42"/>
        <v/>
      </c>
      <c r="AZ111" s="97">
        <v>79.099999999999994</v>
      </c>
      <c r="BA111" s="68"/>
      <c r="BB111" s="68"/>
      <c r="BC111" s="68"/>
      <c r="BD111" s="68"/>
      <c r="BE111" s="15"/>
      <c r="BF111" s="5">
        <f t="shared" si="43"/>
        <v>24014</v>
      </c>
      <c r="BG111" s="42">
        <v>7265</v>
      </c>
      <c r="BH111" s="42">
        <v>16749</v>
      </c>
      <c r="BI111" s="42"/>
      <c r="BJ111" s="42"/>
      <c r="BK111" s="42"/>
      <c r="BL111" s="42"/>
      <c r="BM111" s="42"/>
    </row>
    <row r="112" spans="1:65" outlineLevel="5" x14ac:dyDescent="0.45">
      <c r="A112" s="22">
        <f t="shared" si="45"/>
        <v>3</v>
      </c>
      <c r="B112" s="9">
        <f t="shared" si="44"/>
        <v>42091</v>
      </c>
      <c r="C112" s="51">
        <v>321799</v>
      </c>
      <c r="D112" s="64"/>
      <c r="E112" s="12">
        <v>36.200000000000003</v>
      </c>
      <c r="F112" s="12">
        <v>36.200000000000003</v>
      </c>
      <c r="G112" s="12">
        <v>36.200000000000003</v>
      </c>
      <c r="H112" s="12">
        <v>36.200000000000003</v>
      </c>
      <c r="I112" s="12"/>
      <c r="J112" s="12"/>
      <c r="K112" s="12"/>
      <c r="L112" s="12"/>
      <c r="M112" s="74" t="str">
        <f t="shared" si="35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6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7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18.50627892</v>
      </c>
      <c r="AO112" s="41">
        <v>1513</v>
      </c>
      <c r="AP112" s="110"/>
      <c r="AQ112" s="111"/>
      <c r="AR112" s="126" t="str">
        <f t="shared" si="38"/>
        <v/>
      </c>
      <c r="AS112" s="126" t="str">
        <f t="shared" si="39"/>
        <v/>
      </c>
      <c r="AT112" s="127">
        <v>1607</v>
      </c>
      <c r="AU112" s="128"/>
      <c r="AV112" s="129"/>
      <c r="AW112" s="126" t="str">
        <f t="shared" si="40"/>
        <v/>
      </c>
      <c r="AX112" s="126" t="str">
        <f t="shared" si="41"/>
        <v/>
      </c>
      <c r="AY112" s="64" t="str">
        <f t="shared" si="42"/>
        <v/>
      </c>
      <c r="AZ112" s="97"/>
      <c r="BA112" s="68"/>
      <c r="BB112" s="68"/>
      <c r="BC112" s="68"/>
      <c r="BD112" s="68"/>
      <c r="BE112" s="15"/>
      <c r="BF112" s="5">
        <f t="shared" si="43"/>
        <v>23036</v>
      </c>
      <c r="BG112" s="42">
        <v>5185</v>
      </c>
      <c r="BH112" s="42">
        <v>17851</v>
      </c>
      <c r="BI112" s="42"/>
      <c r="BJ112" s="42"/>
      <c r="BK112" s="42"/>
      <c r="BL112" s="42"/>
      <c r="BM112" s="42"/>
    </row>
    <row r="113" spans="1:65" outlineLevel="5" x14ac:dyDescent="0.45">
      <c r="A113" s="22">
        <f t="shared" si="45"/>
        <v>3</v>
      </c>
      <c r="B113" s="9">
        <f t="shared" si="44"/>
        <v>42092</v>
      </c>
      <c r="C113" s="51">
        <v>321726</v>
      </c>
      <c r="D113" s="64"/>
      <c r="E113" s="12">
        <v>36.4</v>
      </c>
      <c r="F113" s="12">
        <v>36.4</v>
      </c>
      <c r="G113" s="12">
        <v>36.4</v>
      </c>
      <c r="H113" s="12">
        <v>36.4</v>
      </c>
      <c r="I113" s="12"/>
      <c r="J113" s="12"/>
      <c r="K113" s="12"/>
      <c r="L113" s="12"/>
      <c r="M113" s="74" t="str">
        <f t="shared" si="35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6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7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20.497803810000001</v>
      </c>
      <c r="AO113" s="41">
        <v>1366</v>
      </c>
      <c r="AP113" s="110"/>
      <c r="AQ113" s="111"/>
      <c r="AR113" s="126" t="str">
        <f t="shared" si="38"/>
        <v/>
      </c>
      <c r="AS113" s="126" t="str">
        <f t="shared" si="39"/>
        <v/>
      </c>
      <c r="AT113" s="127">
        <v>1559</v>
      </c>
      <c r="AU113" s="128"/>
      <c r="AV113" s="129"/>
      <c r="AW113" s="126" t="str">
        <f t="shared" si="40"/>
        <v/>
      </c>
      <c r="AX113" s="126" t="str">
        <f t="shared" si="41"/>
        <v/>
      </c>
      <c r="AY113" s="64" t="str">
        <f t="shared" si="42"/>
        <v/>
      </c>
      <c r="AZ113" s="97"/>
      <c r="BA113" s="68"/>
      <c r="BB113" s="68"/>
      <c r="BC113" s="68"/>
      <c r="BD113" s="68"/>
      <c r="BE113" s="15"/>
      <c r="BF113" s="5">
        <f t="shared" si="43"/>
        <v>12685</v>
      </c>
      <c r="BG113" s="42">
        <v>6501</v>
      </c>
      <c r="BH113" s="42">
        <v>6184</v>
      </c>
      <c r="BI113" s="42"/>
      <c r="BJ113" s="42"/>
      <c r="BK113" s="42"/>
      <c r="BL113" s="42"/>
      <c r="BM113" s="42"/>
    </row>
    <row r="114" spans="1:65" outlineLevel="5" x14ac:dyDescent="0.45">
      <c r="A114" s="22">
        <f t="shared" si="45"/>
        <v>3</v>
      </c>
      <c r="B114" s="9">
        <f t="shared" si="44"/>
        <v>42093</v>
      </c>
      <c r="C114" s="51">
        <v>316958</v>
      </c>
      <c r="D114" s="64"/>
      <c r="E114" s="12">
        <v>36.799999999999997</v>
      </c>
      <c r="F114" s="12">
        <v>36.799999999999997</v>
      </c>
      <c r="G114" s="12">
        <v>36.799999999999997</v>
      </c>
      <c r="H114" s="12">
        <v>36.799999999999997</v>
      </c>
      <c r="I114" s="12"/>
      <c r="J114" s="12"/>
      <c r="K114" s="12"/>
      <c r="L114" s="12"/>
      <c r="M114" s="74" t="str">
        <f t="shared" si="35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6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7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v>16.990291259999999</v>
      </c>
      <c r="AO114" s="41">
        <v>1648</v>
      </c>
      <c r="AP114" s="110"/>
      <c r="AQ114" s="111"/>
      <c r="AR114" s="126" t="str">
        <f t="shared" si="38"/>
        <v/>
      </c>
      <c r="AS114" s="126" t="str">
        <f t="shared" si="39"/>
        <v/>
      </c>
      <c r="AT114" s="127">
        <v>1774</v>
      </c>
      <c r="AU114" s="128"/>
      <c r="AV114" s="129"/>
      <c r="AW114" s="126" t="str">
        <f t="shared" si="40"/>
        <v/>
      </c>
      <c r="AX114" s="126" t="str">
        <f t="shared" si="41"/>
        <v/>
      </c>
      <c r="AY114" s="64" t="str">
        <f t="shared" si="42"/>
        <v/>
      </c>
      <c r="AZ114" s="97">
        <v>80.5</v>
      </c>
      <c r="BA114" s="68"/>
      <c r="BB114" s="68"/>
      <c r="BC114" s="68"/>
      <c r="BD114" s="68"/>
      <c r="BE114" s="15"/>
      <c r="BF114" s="5">
        <f t="shared" si="43"/>
        <v>24530</v>
      </c>
      <c r="BG114" s="42">
        <v>8937</v>
      </c>
      <c r="BH114" s="42">
        <v>15593</v>
      </c>
      <c r="BI114" s="42"/>
      <c r="BJ114" s="42"/>
      <c r="BK114" s="42"/>
      <c r="BL114" s="42"/>
      <c r="BM114" s="42"/>
    </row>
    <row r="115" spans="1:65" ht="17.5" outlineLevel="5" thickBot="1" x14ac:dyDescent="0.5">
      <c r="A115" s="31">
        <f t="shared" si="45"/>
        <v>3</v>
      </c>
      <c r="B115" s="32">
        <f t="shared" si="44"/>
        <v>42094</v>
      </c>
      <c r="C115" s="51">
        <v>329288</v>
      </c>
      <c r="D115" s="64"/>
      <c r="E115" s="12">
        <v>36.6</v>
      </c>
      <c r="F115" s="12">
        <v>36.6</v>
      </c>
      <c r="G115" s="12">
        <v>36.799999999999997</v>
      </c>
      <c r="H115" s="12">
        <v>36.799999999999997</v>
      </c>
      <c r="I115" s="12"/>
      <c r="J115" s="12"/>
      <c r="K115" s="12"/>
      <c r="L115" s="12"/>
      <c r="M115" s="74" t="str">
        <f t="shared" si="35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6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7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17.073170730000001</v>
      </c>
      <c r="AO115" s="41">
        <v>1640</v>
      </c>
      <c r="AP115" s="110"/>
      <c r="AQ115" s="111"/>
      <c r="AR115" s="126" t="str">
        <f t="shared" si="38"/>
        <v/>
      </c>
      <c r="AS115" s="126" t="str">
        <f t="shared" si="39"/>
        <v/>
      </c>
      <c r="AT115" s="127">
        <v>1802</v>
      </c>
      <c r="AU115" s="128"/>
      <c r="AV115" s="129"/>
      <c r="AW115" s="126" t="str">
        <f t="shared" si="40"/>
        <v/>
      </c>
      <c r="AX115" s="126" t="str">
        <f t="shared" si="41"/>
        <v/>
      </c>
      <c r="AY115" s="64" t="str">
        <f t="shared" si="42"/>
        <v/>
      </c>
      <c r="AZ115" s="97">
        <v>79.2</v>
      </c>
      <c r="BA115" s="68"/>
      <c r="BB115" s="68"/>
      <c r="BC115" s="68"/>
      <c r="BD115" s="68"/>
      <c r="BE115" s="15"/>
      <c r="BF115" s="5">
        <f t="shared" si="43"/>
        <v>25662</v>
      </c>
      <c r="BG115" s="42">
        <v>7318</v>
      </c>
      <c r="BH115" s="42">
        <v>18344</v>
      </c>
      <c r="BI115" s="42"/>
      <c r="BJ115" s="42"/>
      <c r="BK115" s="42"/>
      <c r="BL115" s="42"/>
      <c r="BM115" s="42"/>
    </row>
    <row r="116" spans="1:65" outlineLevel="4" x14ac:dyDescent="0.45">
      <c r="A116" s="150" t="s">
        <v>37</v>
      </c>
      <c r="B116" s="151"/>
      <c r="C116" s="50">
        <f t="shared" ref="C116:BM116" si="46">SUBTOTAL(4,C85:C115)</f>
        <v>443309</v>
      </c>
      <c r="D116" s="60">
        <f t="shared" si="46"/>
        <v>0</v>
      </c>
      <c r="E116" s="28">
        <f t="shared" si="46"/>
        <v>37</v>
      </c>
      <c r="F116" s="28">
        <f t="shared" si="46"/>
        <v>37</v>
      </c>
      <c r="G116" s="28">
        <f t="shared" si="46"/>
        <v>37</v>
      </c>
      <c r="H116" s="28">
        <f t="shared" si="46"/>
        <v>37</v>
      </c>
      <c r="I116" s="28">
        <f t="shared" si="46"/>
        <v>0</v>
      </c>
      <c r="J116" s="28">
        <f t="shared" si="46"/>
        <v>0</v>
      </c>
      <c r="K116" s="28">
        <f t="shared" si="46"/>
        <v>0</v>
      </c>
      <c r="L116" s="28">
        <f t="shared" si="46"/>
        <v>0</v>
      </c>
      <c r="M116" s="71">
        <f t="shared" si="46"/>
        <v>0</v>
      </c>
      <c r="N116" s="82">
        <f t="shared" si="46"/>
        <v>0</v>
      </c>
      <c r="O116" s="82">
        <f t="shared" si="46"/>
        <v>0</v>
      </c>
      <c r="P116" s="82">
        <f t="shared" si="46"/>
        <v>0</v>
      </c>
      <c r="Q116" s="82">
        <f t="shared" si="46"/>
        <v>0</v>
      </c>
      <c r="R116" s="82">
        <f t="shared" si="46"/>
        <v>0</v>
      </c>
      <c r="S116" s="82">
        <f t="shared" si="46"/>
        <v>0</v>
      </c>
      <c r="T116" s="82">
        <f t="shared" si="46"/>
        <v>0</v>
      </c>
      <c r="U116" s="82">
        <f t="shared" si="46"/>
        <v>0</v>
      </c>
      <c r="V116" s="29">
        <f t="shared" si="46"/>
        <v>0</v>
      </c>
      <c r="W116" s="39">
        <f t="shared" si="46"/>
        <v>0</v>
      </c>
      <c r="X116" s="39">
        <f t="shared" si="46"/>
        <v>0</v>
      </c>
      <c r="Y116" s="39">
        <f t="shared" si="46"/>
        <v>0</v>
      </c>
      <c r="Z116" s="39">
        <f t="shared" si="46"/>
        <v>0</v>
      </c>
      <c r="AA116" s="39">
        <f t="shared" si="46"/>
        <v>0</v>
      </c>
      <c r="AB116" s="39">
        <f t="shared" si="46"/>
        <v>0</v>
      </c>
      <c r="AC116" s="39">
        <f t="shared" si="46"/>
        <v>0</v>
      </c>
      <c r="AD116" s="39">
        <f t="shared" si="46"/>
        <v>0</v>
      </c>
      <c r="AE116" s="29">
        <f t="shared" si="46"/>
        <v>0</v>
      </c>
      <c r="AF116" s="39">
        <f t="shared" si="46"/>
        <v>0</v>
      </c>
      <c r="AG116" s="39">
        <f t="shared" si="46"/>
        <v>0</v>
      </c>
      <c r="AH116" s="39">
        <f t="shared" si="46"/>
        <v>0</v>
      </c>
      <c r="AI116" s="39">
        <f t="shared" si="46"/>
        <v>0</v>
      </c>
      <c r="AJ116" s="39">
        <f t="shared" si="46"/>
        <v>0</v>
      </c>
      <c r="AK116" s="39">
        <f t="shared" si="46"/>
        <v>0</v>
      </c>
      <c r="AL116" s="39">
        <f t="shared" si="46"/>
        <v>0</v>
      </c>
      <c r="AM116" s="39">
        <f t="shared" si="46"/>
        <v>0</v>
      </c>
      <c r="AN116" s="39">
        <f t="shared" si="46"/>
        <v>29.31937173</v>
      </c>
      <c r="AO116" s="39">
        <f t="shared" si="46"/>
        <v>1649</v>
      </c>
      <c r="AP116" s="104">
        <f t="shared" si="46"/>
        <v>0</v>
      </c>
      <c r="AQ116" s="105">
        <f t="shared" si="46"/>
        <v>0</v>
      </c>
      <c r="AR116" s="106">
        <f t="shared" si="46"/>
        <v>0</v>
      </c>
      <c r="AS116" s="106">
        <f t="shared" si="46"/>
        <v>0</v>
      </c>
      <c r="AT116" s="107">
        <f t="shared" si="46"/>
        <v>1802</v>
      </c>
      <c r="AU116" s="108">
        <f t="shared" si="46"/>
        <v>0</v>
      </c>
      <c r="AV116" s="109">
        <f t="shared" si="46"/>
        <v>0</v>
      </c>
      <c r="AW116" s="106">
        <f t="shared" si="46"/>
        <v>0</v>
      </c>
      <c r="AX116" s="106">
        <f t="shared" si="46"/>
        <v>0</v>
      </c>
      <c r="AY116" s="60">
        <f t="shared" si="46"/>
        <v>0</v>
      </c>
      <c r="AZ116" s="96">
        <f t="shared" si="46"/>
        <v>83.03</v>
      </c>
      <c r="BA116" s="67">
        <f t="shared" si="46"/>
        <v>0</v>
      </c>
      <c r="BB116" s="67">
        <f t="shared" si="46"/>
        <v>0</v>
      </c>
      <c r="BC116" s="67">
        <f t="shared" si="46"/>
        <v>0</v>
      </c>
      <c r="BD116" s="67">
        <f t="shared" si="46"/>
        <v>0</v>
      </c>
      <c r="BE116" s="27">
        <f t="shared" si="46"/>
        <v>0</v>
      </c>
      <c r="BF116" s="29">
        <f t="shared" si="46"/>
        <v>25662</v>
      </c>
      <c r="BG116" s="39">
        <f t="shared" si="46"/>
        <v>9452</v>
      </c>
      <c r="BH116" s="40">
        <f t="shared" si="46"/>
        <v>18344</v>
      </c>
      <c r="BI116" s="40">
        <f t="shared" si="46"/>
        <v>0</v>
      </c>
      <c r="BJ116" s="40">
        <f t="shared" si="46"/>
        <v>0</v>
      </c>
      <c r="BK116" s="40">
        <f t="shared" si="46"/>
        <v>0</v>
      </c>
      <c r="BL116" s="40">
        <f t="shared" si="46"/>
        <v>0</v>
      </c>
      <c r="BM116" s="27">
        <f t="shared" si="46"/>
        <v>0</v>
      </c>
    </row>
    <row r="117" spans="1:65" outlineLevel="3" x14ac:dyDescent="0.45">
      <c r="A117" s="180" t="s">
        <v>26</v>
      </c>
      <c r="B117" s="181"/>
      <c r="C117" s="51">
        <f t="shared" ref="C117:BM117" si="47">SUBTOTAL(5,C85:C115)</f>
        <v>291672</v>
      </c>
      <c r="D117" s="61">
        <f t="shared" si="47"/>
        <v>0</v>
      </c>
      <c r="E117" s="12">
        <f t="shared" si="47"/>
        <v>36.200000000000003</v>
      </c>
      <c r="F117" s="12">
        <f t="shared" si="47"/>
        <v>36.200000000000003</v>
      </c>
      <c r="G117" s="12">
        <f t="shared" si="47"/>
        <v>36.200000000000003</v>
      </c>
      <c r="H117" s="12">
        <f t="shared" si="47"/>
        <v>36.200000000000003</v>
      </c>
      <c r="I117" s="12">
        <f t="shared" si="47"/>
        <v>0</v>
      </c>
      <c r="J117" s="12">
        <f t="shared" si="47"/>
        <v>0</v>
      </c>
      <c r="K117" s="12">
        <f t="shared" si="47"/>
        <v>0</v>
      </c>
      <c r="L117" s="12">
        <f t="shared" si="47"/>
        <v>0</v>
      </c>
      <c r="M117" s="72">
        <f t="shared" si="47"/>
        <v>0</v>
      </c>
      <c r="N117" s="83">
        <f t="shared" si="47"/>
        <v>0</v>
      </c>
      <c r="O117" s="83">
        <f t="shared" si="47"/>
        <v>0</v>
      </c>
      <c r="P117" s="83">
        <f t="shared" si="47"/>
        <v>0</v>
      </c>
      <c r="Q117" s="83">
        <f t="shared" si="47"/>
        <v>0</v>
      </c>
      <c r="R117" s="83">
        <f t="shared" si="47"/>
        <v>0</v>
      </c>
      <c r="S117" s="83">
        <f t="shared" si="47"/>
        <v>0</v>
      </c>
      <c r="T117" s="83">
        <f t="shared" si="47"/>
        <v>0</v>
      </c>
      <c r="U117" s="83">
        <f t="shared" si="47"/>
        <v>0</v>
      </c>
      <c r="V117" s="6">
        <f t="shared" si="47"/>
        <v>0</v>
      </c>
      <c r="W117" s="41">
        <f t="shared" si="47"/>
        <v>0</v>
      </c>
      <c r="X117" s="41">
        <f t="shared" si="47"/>
        <v>0</v>
      </c>
      <c r="Y117" s="41">
        <f t="shared" si="47"/>
        <v>0</v>
      </c>
      <c r="Z117" s="41">
        <f t="shared" si="47"/>
        <v>0</v>
      </c>
      <c r="AA117" s="41">
        <f t="shared" si="47"/>
        <v>0</v>
      </c>
      <c r="AB117" s="41">
        <f t="shared" si="47"/>
        <v>0</v>
      </c>
      <c r="AC117" s="41">
        <f t="shared" si="47"/>
        <v>0</v>
      </c>
      <c r="AD117" s="41">
        <f t="shared" si="47"/>
        <v>0</v>
      </c>
      <c r="AE117" s="6">
        <f t="shared" si="47"/>
        <v>0</v>
      </c>
      <c r="AF117" s="41">
        <f t="shared" si="47"/>
        <v>0</v>
      </c>
      <c r="AG117" s="41">
        <f t="shared" si="47"/>
        <v>0</v>
      </c>
      <c r="AH117" s="41">
        <f t="shared" si="47"/>
        <v>0</v>
      </c>
      <c r="AI117" s="41">
        <f t="shared" si="47"/>
        <v>0</v>
      </c>
      <c r="AJ117" s="41">
        <f t="shared" si="47"/>
        <v>0</v>
      </c>
      <c r="AK117" s="41">
        <f t="shared" si="47"/>
        <v>0</v>
      </c>
      <c r="AL117" s="41">
        <f t="shared" si="47"/>
        <v>0</v>
      </c>
      <c r="AM117" s="41">
        <f t="shared" si="47"/>
        <v>0</v>
      </c>
      <c r="AN117" s="41">
        <f t="shared" si="47"/>
        <v>16.979987869999999</v>
      </c>
      <c r="AO117" s="41">
        <f t="shared" si="47"/>
        <v>955</v>
      </c>
      <c r="AP117" s="110">
        <f t="shared" si="47"/>
        <v>0</v>
      </c>
      <c r="AQ117" s="111">
        <f t="shared" si="47"/>
        <v>0</v>
      </c>
      <c r="AR117" s="112">
        <f t="shared" si="47"/>
        <v>0</v>
      </c>
      <c r="AS117" s="112">
        <f t="shared" si="47"/>
        <v>0</v>
      </c>
      <c r="AT117" s="113">
        <f t="shared" si="47"/>
        <v>1100</v>
      </c>
      <c r="AU117" s="114">
        <f t="shared" si="47"/>
        <v>0</v>
      </c>
      <c r="AV117" s="115">
        <f t="shared" si="47"/>
        <v>0</v>
      </c>
      <c r="AW117" s="112">
        <f t="shared" si="47"/>
        <v>0</v>
      </c>
      <c r="AX117" s="112">
        <f t="shared" si="47"/>
        <v>0</v>
      </c>
      <c r="AY117" s="61">
        <f t="shared" si="47"/>
        <v>0</v>
      </c>
      <c r="AZ117" s="97">
        <f t="shared" si="47"/>
        <v>77.59</v>
      </c>
      <c r="BA117" s="68">
        <f t="shared" si="47"/>
        <v>0</v>
      </c>
      <c r="BB117" s="68">
        <f t="shared" si="47"/>
        <v>0</v>
      </c>
      <c r="BC117" s="68">
        <f t="shared" si="47"/>
        <v>0</v>
      </c>
      <c r="BD117" s="68">
        <f t="shared" si="47"/>
        <v>0</v>
      </c>
      <c r="BE117" s="15">
        <f t="shared" si="47"/>
        <v>0</v>
      </c>
      <c r="BF117" s="6">
        <f t="shared" si="47"/>
        <v>9432</v>
      </c>
      <c r="BG117" s="41">
        <f t="shared" si="47"/>
        <v>4637</v>
      </c>
      <c r="BH117" s="42">
        <f t="shared" si="47"/>
        <v>1573</v>
      </c>
      <c r="BI117" s="42">
        <f t="shared" si="47"/>
        <v>0</v>
      </c>
      <c r="BJ117" s="42">
        <f t="shared" si="47"/>
        <v>0</v>
      </c>
      <c r="BK117" s="42">
        <f t="shared" si="47"/>
        <v>0</v>
      </c>
      <c r="BL117" s="42">
        <f t="shared" si="47"/>
        <v>0</v>
      </c>
      <c r="BM117" s="15">
        <f t="shared" si="47"/>
        <v>0</v>
      </c>
    </row>
    <row r="118" spans="1:65" outlineLevel="2" x14ac:dyDescent="0.45">
      <c r="A118" s="180" t="s">
        <v>15</v>
      </c>
      <c r="B118" s="181"/>
      <c r="C118" s="51">
        <f>IFERROR(SUBTOTAL(1,C85:C115),"")</f>
        <v>327735.16129032261</v>
      </c>
      <c r="D118" s="61" t="str">
        <f t="shared" ref="D118:BM118" si="48">IFERROR(SUBTOTAL(1,D85:D115),"")</f>
        <v/>
      </c>
      <c r="E118" s="12">
        <f t="shared" si="48"/>
        <v>36.703225806451613</v>
      </c>
      <c r="F118" s="12">
        <f t="shared" si="48"/>
        <v>36.703225806451613</v>
      </c>
      <c r="G118" s="12">
        <f t="shared" si="48"/>
        <v>36.716129032258067</v>
      </c>
      <c r="H118" s="12">
        <f t="shared" si="48"/>
        <v>36.716129032258067</v>
      </c>
      <c r="I118" s="12" t="str">
        <f t="shared" si="48"/>
        <v/>
      </c>
      <c r="J118" s="12" t="str">
        <f t="shared" si="48"/>
        <v/>
      </c>
      <c r="K118" s="12" t="str">
        <f t="shared" si="48"/>
        <v/>
      </c>
      <c r="L118" s="12" t="str">
        <f t="shared" si="48"/>
        <v/>
      </c>
      <c r="M118" s="72" t="str">
        <f t="shared" si="48"/>
        <v/>
      </c>
      <c r="N118" s="83" t="str">
        <f t="shared" si="48"/>
        <v/>
      </c>
      <c r="O118" s="83" t="str">
        <f t="shared" si="48"/>
        <v/>
      </c>
      <c r="P118" s="83" t="str">
        <f t="shared" si="48"/>
        <v/>
      </c>
      <c r="Q118" s="83" t="str">
        <f t="shared" si="48"/>
        <v/>
      </c>
      <c r="R118" s="83" t="str">
        <f t="shared" si="48"/>
        <v/>
      </c>
      <c r="S118" s="83" t="str">
        <f t="shared" si="48"/>
        <v/>
      </c>
      <c r="T118" s="83" t="str">
        <f t="shared" si="48"/>
        <v/>
      </c>
      <c r="U118" s="83" t="str">
        <f t="shared" si="48"/>
        <v/>
      </c>
      <c r="V118" s="6" t="str">
        <f t="shared" si="48"/>
        <v/>
      </c>
      <c r="W118" s="41" t="str">
        <f t="shared" si="48"/>
        <v/>
      </c>
      <c r="X118" s="41" t="str">
        <f t="shared" si="48"/>
        <v/>
      </c>
      <c r="Y118" s="41" t="str">
        <f t="shared" si="48"/>
        <v/>
      </c>
      <c r="Z118" s="41" t="str">
        <f t="shared" si="48"/>
        <v/>
      </c>
      <c r="AA118" s="41" t="str">
        <f t="shared" si="48"/>
        <v/>
      </c>
      <c r="AB118" s="41" t="str">
        <f t="shared" si="48"/>
        <v/>
      </c>
      <c r="AC118" s="41" t="str">
        <f t="shared" si="48"/>
        <v/>
      </c>
      <c r="AD118" s="41" t="str">
        <f t="shared" si="48"/>
        <v/>
      </c>
      <c r="AE118" s="6" t="str">
        <f t="shared" si="48"/>
        <v/>
      </c>
      <c r="AF118" s="41" t="str">
        <f t="shared" si="48"/>
        <v/>
      </c>
      <c r="AG118" s="41" t="str">
        <f t="shared" si="48"/>
        <v/>
      </c>
      <c r="AH118" s="41" t="str">
        <f t="shared" si="48"/>
        <v/>
      </c>
      <c r="AI118" s="41" t="str">
        <f t="shared" si="48"/>
        <v/>
      </c>
      <c r="AJ118" s="41" t="str">
        <f t="shared" si="48"/>
        <v/>
      </c>
      <c r="AK118" s="41" t="str">
        <f t="shared" si="48"/>
        <v/>
      </c>
      <c r="AL118" s="41" t="str">
        <f t="shared" si="48"/>
        <v/>
      </c>
      <c r="AM118" s="41" t="str">
        <f t="shared" si="48"/>
        <v/>
      </c>
      <c r="AN118" s="41">
        <f t="shared" si="48"/>
        <v>20.925486125483872</v>
      </c>
      <c r="AO118" s="41">
        <f t="shared" si="48"/>
        <v>1369.7741935483871</v>
      </c>
      <c r="AP118" s="110" t="str">
        <f t="shared" si="48"/>
        <v/>
      </c>
      <c r="AQ118" s="111" t="str">
        <f t="shared" si="48"/>
        <v/>
      </c>
      <c r="AR118" s="112" t="str">
        <f t="shared" si="48"/>
        <v/>
      </c>
      <c r="AS118" s="112" t="str">
        <f t="shared" si="48"/>
        <v/>
      </c>
      <c r="AT118" s="113">
        <f t="shared" si="48"/>
        <v>1509.8387096774193</v>
      </c>
      <c r="AU118" s="114" t="str">
        <f t="shared" si="48"/>
        <v/>
      </c>
      <c r="AV118" s="115" t="str">
        <f t="shared" si="48"/>
        <v/>
      </c>
      <c r="AW118" s="112" t="str">
        <f t="shared" si="48"/>
        <v/>
      </c>
      <c r="AX118" s="112" t="str">
        <f t="shared" si="48"/>
        <v/>
      </c>
      <c r="AY118" s="61" t="str">
        <f t="shared" si="48"/>
        <v/>
      </c>
      <c r="AZ118" s="97">
        <f t="shared" si="48"/>
        <v>79.86999999999999</v>
      </c>
      <c r="BA118" s="68" t="str">
        <f t="shared" si="48"/>
        <v/>
      </c>
      <c r="BB118" s="68" t="str">
        <f t="shared" si="48"/>
        <v/>
      </c>
      <c r="BC118" s="68" t="str">
        <f t="shared" si="48"/>
        <v/>
      </c>
      <c r="BD118" s="68" t="str">
        <f t="shared" si="48"/>
        <v/>
      </c>
      <c r="BE118" s="15" t="str">
        <f>IFERROR(SUBTOTAL(1,BE85:BE115),"")</f>
        <v/>
      </c>
      <c r="BF118" s="6">
        <f t="shared" si="48"/>
        <v>20458.387096774193</v>
      </c>
      <c r="BG118" s="41">
        <f t="shared" si="48"/>
        <v>7306</v>
      </c>
      <c r="BH118" s="42">
        <f t="shared" si="48"/>
        <v>13152.387096774193</v>
      </c>
      <c r="BI118" s="42" t="str">
        <f t="shared" si="48"/>
        <v/>
      </c>
      <c r="BJ118" s="42" t="str">
        <f t="shared" si="48"/>
        <v/>
      </c>
      <c r="BK118" s="42" t="str">
        <f t="shared" si="48"/>
        <v/>
      </c>
      <c r="BL118" s="42" t="str">
        <f t="shared" si="48"/>
        <v/>
      </c>
      <c r="BM118" s="15" t="str">
        <f t="shared" si="48"/>
        <v/>
      </c>
    </row>
    <row r="119" spans="1:65" ht="17.5" outlineLevel="1" thickBot="1" x14ac:dyDescent="0.5">
      <c r="A119" s="182" t="s">
        <v>58</v>
      </c>
      <c r="B119" s="183"/>
      <c r="C119" s="52">
        <f>SUBTOTAL(9,C85:C115)</f>
        <v>10159790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42463</v>
      </c>
      <c r="AP119" s="116"/>
      <c r="AQ119" s="117"/>
      <c r="AR119" s="118"/>
      <c r="AS119" s="118"/>
      <c r="AT119" s="119">
        <f>SUBTOTAL(9,AT85:AT115)</f>
        <v>46805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49">SUBTOTAL(9,BF85:BF115)</f>
        <v>634210</v>
      </c>
      <c r="BG119" s="43">
        <f t="shared" si="49"/>
        <v>226486</v>
      </c>
      <c r="BH119" s="44">
        <f t="shared" si="49"/>
        <v>407724</v>
      </c>
      <c r="BI119" s="44">
        <f t="shared" si="49"/>
        <v>0</v>
      </c>
      <c r="BJ119" s="44">
        <f t="shared" si="49"/>
        <v>0</v>
      </c>
      <c r="BK119" s="44">
        <f t="shared" si="49"/>
        <v>0</v>
      </c>
      <c r="BL119" s="44">
        <f t="shared" si="49"/>
        <v>0</v>
      </c>
      <c r="BM119" s="16">
        <f t="shared" si="49"/>
        <v>0</v>
      </c>
    </row>
    <row r="120" spans="1:65" outlineLevel="5" x14ac:dyDescent="0.45">
      <c r="A120" s="21">
        <f t="shared" si="45"/>
        <v>4</v>
      </c>
      <c r="B120" s="33">
        <f>B115+1</f>
        <v>42095</v>
      </c>
      <c r="C120" s="51">
        <v>330404</v>
      </c>
      <c r="D120" s="64">
        <f t="shared" ref="D120:D149" si="50">IFERROR(ROUND(AVERAGE(E120:L120),1),"")</f>
        <v>36.6</v>
      </c>
      <c r="E120" s="12">
        <v>36.6</v>
      </c>
      <c r="F120" s="12">
        <v>36.6</v>
      </c>
      <c r="G120" s="12">
        <v>36.6</v>
      </c>
      <c r="H120" s="12">
        <v>36.6</v>
      </c>
      <c r="I120" s="12"/>
      <c r="J120" s="12"/>
      <c r="K120" s="12"/>
      <c r="L120" s="12"/>
      <c r="M120" s="74" t="str">
        <f t="shared" ref="M120:M149" si="51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2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3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15.90909091</v>
      </c>
      <c r="AO120" s="41">
        <v>1760</v>
      </c>
      <c r="AP120" s="110"/>
      <c r="AQ120" s="111"/>
      <c r="AR120" s="126" t="str">
        <f t="shared" ref="AR120:AR149" si="54">IFERROR(AQ120/AP120*100,"")</f>
        <v/>
      </c>
      <c r="AS120" s="126" t="str">
        <f t="shared" ref="AS120:AS149" si="55">IFERROR(100-AR120,"")</f>
        <v/>
      </c>
      <c r="AT120" s="127">
        <v>1900</v>
      </c>
      <c r="AU120" s="128"/>
      <c r="AV120" s="129"/>
      <c r="AW120" s="126" t="str">
        <f t="shared" ref="AW120:AW149" si="56">IFERROR(AV120/AU120*100,"")</f>
        <v/>
      </c>
      <c r="AX120" s="126" t="str">
        <f t="shared" ref="AX120:AX149" si="57">IFERROR(100-AW120,"")</f>
        <v/>
      </c>
      <c r="AY120" s="64" t="str">
        <f t="shared" ref="AY120:AY149" si="58">IFERROR((1-((AW120*AS120)/(AX120*AR120)))*100,"")</f>
        <v/>
      </c>
      <c r="AZ120" s="97">
        <v>79.400000000000006</v>
      </c>
      <c r="BA120" s="68"/>
      <c r="BB120" s="68"/>
      <c r="BC120" s="68"/>
      <c r="BD120" s="68"/>
      <c r="BE120" s="15"/>
      <c r="BF120" s="5">
        <f t="shared" ref="BF120:BF149" si="59">IF(SUM(BG120:BM120)=0,"",SUM(BG120:BM120))</f>
        <v>25448</v>
      </c>
      <c r="BG120" s="42">
        <v>7661</v>
      </c>
      <c r="BH120" s="42">
        <v>17787</v>
      </c>
      <c r="BI120" s="42"/>
      <c r="BJ120" s="42"/>
      <c r="BK120" s="42"/>
      <c r="BL120" s="42"/>
      <c r="BM120" s="42"/>
    </row>
    <row r="121" spans="1:65" outlineLevel="5" x14ac:dyDescent="0.45">
      <c r="A121" s="22">
        <f t="shared" si="45"/>
        <v>4</v>
      </c>
      <c r="B121" s="9">
        <f t="shared" si="44"/>
        <v>42096</v>
      </c>
      <c r="C121" s="51">
        <v>332400</v>
      </c>
      <c r="D121" s="64">
        <f t="shared" si="50"/>
        <v>36.6</v>
      </c>
      <c r="E121" s="12">
        <v>36.6</v>
      </c>
      <c r="F121" s="12">
        <v>36.6</v>
      </c>
      <c r="G121" s="12">
        <v>36.6</v>
      </c>
      <c r="H121" s="12">
        <v>36.6</v>
      </c>
      <c r="I121" s="12"/>
      <c r="J121" s="12"/>
      <c r="K121" s="12"/>
      <c r="L121" s="12"/>
      <c r="M121" s="74" t="str">
        <f t="shared" si="51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2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3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16.716417910000001</v>
      </c>
      <c r="AO121" s="41">
        <v>1675</v>
      </c>
      <c r="AP121" s="110"/>
      <c r="AQ121" s="111"/>
      <c r="AR121" s="126" t="str">
        <f t="shared" si="54"/>
        <v/>
      </c>
      <c r="AS121" s="126" t="str">
        <f t="shared" si="55"/>
        <v/>
      </c>
      <c r="AT121" s="127">
        <v>1870</v>
      </c>
      <c r="AU121" s="128"/>
      <c r="AV121" s="129"/>
      <c r="AW121" s="126" t="str">
        <f t="shared" si="56"/>
        <v/>
      </c>
      <c r="AX121" s="126" t="str">
        <f t="shared" si="57"/>
        <v/>
      </c>
      <c r="AY121" s="64" t="str">
        <f t="shared" si="58"/>
        <v/>
      </c>
      <c r="AZ121" s="97">
        <v>79.819999999999993</v>
      </c>
      <c r="BA121" s="68"/>
      <c r="BB121" s="68"/>
      <c r="BC121" s="68"/>
      <c r="BD121" s="68"/>
      <c r="BE121" s="15"/>
      <c r="BF121" s="5">
        <f t="shared" si="59"/>
        <v>26262</v>
      </c>
      <c r="BG121" s="42">
        <v>8518</v>
      </c>
      <c r="BH121" s="42">
        <v>17744</v>
      </c>
      <c r="BI121" s="42"/>
      <c r="BJ121" s="42"/>
      <c r="BK121" s="42"/>
      <c r="BL121" s="42"/>
      <c r="BM121" s="42"/>
    </row>
    <row r="122" spans="1:65" outlineLevel="5" x14ac:dyDescent="0.45">
      <c r="A122" s="22">
        <f t="shared" si="45"/>
        <v>4</v>
      </c>
      <c r="B122" s="9">
        <f t="shared" si="44"/>
        <v>42097</v>
      </c>
      <c r="C122" s="51">
        <v>449772</v>
      </c>
      <c r="D122" s="64">
        <f t="shared" si="50"/>
        <v>37</v>
      </c>
      <c r="E122" s="12">
        <v>37</v>
      </c>
      <c r="F122" s="12">
        <v>37</v>
      </c>
      <c r="G122" s="12">
        <v>37</v>
      </c>
      <c r="H122" s="12">
        <v>37</v>
      </c>
      <c r="I122" s="12"/>
      <c r="J122" s="12"/>
      <c r="K122" s="12"/>
      <c r="L122" s="12"/>
      <c r="M122" s="74" t="str">
        <f t="shared" si="51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2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3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17.094017090000001</v>
      </c>
      <c r="AO122" s="41">
        <v>1638</v>
      </c>
      <c r="AP122" s="110"/>
      <c r="AQ122" s="111"/>
      <c r="AR122" s="126" t="str">
        <f t="shared" si="54"/>
        <v/>
      </c>
      <c r="AS122" s="126" t="str">
        <f t="shared" si="55"/>
        <v/>
      </c>
      <c r="AT122" s="127">
        <v>1792</v>
      </c>
      <c r="AU122" s="128"/>
      <c r="AV122" s="129"/>
      <c r="AW122" s="126" t="str">
        <f t="shared" si="56"/>
        <v/>
      </c>
      <c r="AX122" s="126" t="str">
        <f t="shared" si="57"/>
        <v/>
      </c>
      <c r="AY122" s="64" t="str">
        <f t="shared" si="58"/>
        <v/>
      </c>
      <c r="AZ122" s="97">
        <v>79</v>
      </c>
      <c r="BA122" s="68"/>
      <c r="BB122" s="68"/>
      <c r="BC122" s="68"/>
      <c r="BD122" s="68"/>
      <c r="BE122" s="15"/>
      <c r="BF122" s="5">
        <f t="shared" si="59"/>
        <v>25671</v>
      </c>
      <c r="BG122" s="42">
        <v>9070</v>
      </c>
      <c r="BH122" s="42">
        <v>16601</v>
      </c>
      <c r="BI122" s="42"/>
      <c r="BJ122" s="42"/>
      <c r="BK122" s="42"/>
      <c r="BL122" s="42"/>
      <c r="BM122" s="42"/>
    </row>
    <row r="123" spans="1:65" outlineLevel="5" x14ac:dyDescent="0.45">
      <c r="A123" s="22">
        <f t="shared" si="45"/>
        <v>4</v>
      </c>
      <c r="B123" s="9">
        <f t="shared" si="44"/>
        <v>42098</v>
      </c>
      <c r="C123" s="51">
        <v>407188</v>
      </c>
      <c r="D123" s="64">
        <f t="shared" si="50"/>
        <v>36.700000000000003</v>
      </c>
      <c r="E123" s="12">
        <v>36.799999999999997</v>
      </c>
      <c r="F123" s="12">
        <v>36.799999999999997</v>
      </c>
      <c r="G123" s="12">
        <v>36.6</v>
      </c>
      <c r="H123" s="12">
        <v>36.6</v>
      </c>
      <c r="I123" s="12"/>
      <c r="J123" s="12"/>
      <c r="K123" s="12"/>
      <c r="L123" s="12"/>
      <c r="M123" s="74" t="str">
        <f t="shared" si="51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2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3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17.273288090000001</v>
      </c>
      <c r="AO123" s="41">
        <v>1621</v>
      </c>
      <c r="AP123" s="110"/>
      <c r="AQ123" s="111"/>
      <c r="AR123" s="126" t="str">
        <f t="shared" si="54"/>
        <v/>
      </c>
      <c r="AS123" s="126" t="str">
        <f t="shared" si="55"/>
        <v/>
      </c>
      <c r="AT123" s="127">
        <v>1764</v>
      </c>
      <c r="AU123" s="128"/>
      <c r="AV123" s="129"/>
      <c r="AW123" s="126" t="str">
        <f t="shared" si="56"/>
        <v/>
      </c>
      <c r="AX123" s="126" t="str">
        <f t="shared" si="57"/>
        <v/>
      </c>
      <c r="AY123" s="64" t="str">
        <f t="shared" si="58"/>
        <v/>
      </c>
      <c r="AZ123" s="97"/>
      <c r="BA123" s="68"/>
      <c r="BB123" s="68"/>
      <c r="BC123" s="68"/>
      <c r="BD123" s="68"/>
      <c r="BE123" s="15"/>
      <c r="BF123" s="5">
        <f t="shared" si="59"/>
        <v>22901</v>
      </c>
      <c r="BG123" s="42">
        <v>8185</v>
      </c>
      <c r="BH123" s="42">
        <v>14716</v>
      </c>
      <c r="BI123" s="42"/>
      <c r="BJ123" s="42"/>
      <c r="BK123" s="42"/>
      <c r="BL123" s="42"/>
      <c r="BM123" s="42"/>
    </row>
    <row r="124" spans="1:65" outlineLevel="5" x14ac:dyDescent="0.45">
      <c r="A124" s="22">
        <f t="shared" si="45"/>
        <v>4</v>
      </c>
      <c r="B124" s="9">
        <f t="shared" si="44"/>
        <v>42099</v>
      </c>
      <c r="C124" s="51">
        <v>484207</v>
      </c>
      <c r="D124" s="64">
        <f t="shared" si="50"/>
        <v>36.4</v>
      </c>
      <c r="E124" s="12">
        <v>36.4</v>
      </c>
      <c r="F124" s="12">
        <v>36.4</v>
      </c>
      <c r="G124" s="12">
        <v>36.4</v>
      </c>
      <c r="H124" s="12">
        <v>36.4</v>
      </c>
      <c r="I124" s="12"/>
      <c r="J124" s="12"/>
      <c r="K124" s="12"/>
      <c r="L124" s="12"/>
      <c r="M124" s="74" t="str">
        <f t="shared" si="51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2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3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17.610062889999998</v>
      </c>
      <c r="AO124" s="41">
        <v>1590</v>
      </c>
      <c r="AP124" s="110"/>
      <c r="AQ124" s="111"/>
      <c r="AR124" s="126" t="str">
        <f t="shared" si="54"/>
        <v/>
      </c>
      <c r="AS124" s="126" t="str">
        <f t="shared" si="55"/>
        <v/>
      </c>
      <c r="AT124" s="127">
        <v>1750</v>
      </c>
      <c r="AU124" s="128"/>
      <c r="AV124" s="129"/>
      <c r="AW124" s="126" t="str">
        <f t="shared" si="56"/>
        <v/>
      </c>
      <c r="AX124" s="126" t="str">
        <f t="shared" si="57"/>
        <v/>
      </c>
      <c r="AY124" s="64" t="str">
        <f t="shared" si="58"/>
        <v/>
      </c>
      <c r="AZ124" s="97"/>
      <c r="BA124" s="68"/>
      <c r="BB124" s="68"/>
      <c r="BC124" s="68"/>
      <c r="BD124" s="68"/>
      <c r="BE124" s="15"/>
      <c r="BF124" s="5">
        <f t="shared" si="59"/>
        <v>16266</v>
      </c>
      <c r="BG124" s="42">
        <v>7219</v>
      </c>
      <c r="BH124" s="42">
        <v>9047</v>
      </c>
      <c r="BI124" s="42"/>
      <c r="BJ124" s="42"/>
      <c r="BK124" s="42"/>
      <c r="BL124" s="42"/>
      <c r="BM124" s="42"/>
    </row>
    <row r="125" spans="1:65" outlineLevel="5" x14ac:dyDescent="0.45">
      <c r="A125" s="22">
        <f t="shared" si="45"/>
        <v>4</v>
      </c>
      <c r="B125" s="9">
        <f t="shared" si="44"/>
        <v>42100</v>
      </c>
      <c r="C125" s="51">
        <v>484502</v>
      </c>
      <c r="D125" s="64">
        <f t="shared" si="50"/>
        <v>36.4</v>
      </c>
      <c r="E125" s="12">
        <v>36.4</v>
      </c>
      <c r="F125" s="12">
        <v>36.4</v>
      </c>
      <c r="G125" s="12">
        <v>36.4</v>
      </c>
      <c r="H125" s="12">
        <v>36.4</v>
      </c>
      <c r="I125" s="12"/>
      <c r="J125" s="12"/>
      <c r="K125" s="12"/>
      <c r="L125" s="12"/>
      <c r="M125" s="74" t="str">
        <f t="shared" si="51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2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3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15.267175569999999</v>
      </c>
      <c r="AO125" s="41">
        <v>1834</v>
      </c>
      <c r="AP125" s="110"/>
      <c r="AQ125" s="111"/>
      <c r="AR125" s="126" t="str">
        <f t="shared" si="54"/>
        <v/>
      </c>
      <c r="AS125" s="126" t="str">
        <f t="shared" si="55"/>
        <v/>
      </c>
      <c r="AT125" s="127">
        <v>1917</v>
      </c>
      <c r="AU125" s="128"/>
      <c r="AV125" s="129"/>
      <c r="AW125" s="126" t="str">
        <f t="shared" si="56"/>
        <v/>
      </c>
      <c r="AX125" s="126" t="str">
        <f t="shared" si="57"/>
        <v/>
      </c>
      <c r="AY125" s="64" t="str">
        <f t="shared" si="58"/>
        <v/>
      </c>
      <c r="AZ125" s="97">
        <v>78.8</v>
      </c>
      <c r="BA125" s="68"/>
      <c r="BB125" s="68"/>
      <c r="BC125" s="68"/>
      <c r="BD125" s="68"/>
      <c r="BE125" s="15"/>
      <c r="BF125" s="5">
        <f t="shared" si="59"/>
        <v>26224</v>
      </c>
      <c r="BG125" s="42">
        <v>10144</v>
      </c>
      <c r="BH125" s="42">
        <v>16080</v>
      </c>
      <c r="BI125" s="42"/>
      <c r="BJ125" s="42"/>
      <c r="BK125" s="42"/>
      <c r="BL125" s="42"/>
      <c r="BM125" s="42"/>
    </row>
    <row r="126" spans="1:65" outlineLevel="5" x14ac:dyDescent="0.45">
      <c r="A126" s="22">
        <f t="shared" si="45"/>
        <v>4</v>
      </c>
      <c r="B126" s="9">
        <f t="shared" si="44"/>
        <v>42101</v>
      </c>
      <c r="C126" s="51">
        <v>412692</v>
      </c>
      <c r="D126" s="64">
        <f t="shared" si="50"/>
        <v>36.700000000000003</v>
      </c>
      <c r="E126" s="12">
        <v>36.799999999999997</v>
      </c>
      <c r="F126" s="12">
        <v>36.799999999999997</v>
      </c>
      <c r="G126" s="12">
        <v>36.6</v>
      </c>
      <c r="H126" s="12">
        <v>36.6</v>
      </c>
      <c r="I126" s="12"/>
      <c r="J126" s="12"/>
      <c r="K126" s="12"/>
      <c r="L126" s="12"/>
      <c r="M126" s="74" t="str">
        <f t="shared" si="51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2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3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16.213086279999999</v>
      </c>
      <c r="AO126" s="41">
        <v>1727</v>
      </c>
      <c r="AP126" s="110"/>
      <c r="AQ126" s="111"/>
      <c r="AR126" s="126" t="str">
        <f t="shared" si="54"/>
        <v/>
      </c>
      <c r="AS126" s="126" t="str">
        <f t="shared" si="55"/>
        <v/>
      </c>
      <c r="AT126" s="127">
        <v>1925</v>
      </c>
      <c r="AU126" s="128"/>
      <c r="AV126" s="129"/>
      <c r="AW126" s="126" t="str">
        <f t="shared" si="56"/>
        <v/>
      </c>
      <c r="AX126" s="126" t="str">
        <f t="shared" si="57"/>
        <v/>
      </c>
      <c r="AY126" s="64" t="str">
        <f t="shared" si="58"/>
        <v/>
      </c>
      <c r="AZ126" s="97">
        <v>79</v>
      </c>
      <c r="BA126" s="68"/>
      <c r="BB126" s="68"/>
      <c r="BC126" s="68"/>
      <c r="BD126" s="68"/>
      <c r="BE126" s="15"/>
      <c r="BF126" s="5">
        <f t="shared" si="59"/>
        <v>26096</v>
      </c>
      <c r="BG126" s="42">
        <v>10163</v>
      </c>
      <c r="BH126" s="42">
        <v>15933</v>
      </c>
      <c r="BI126" s="42"/>
      <c r="BJ126" s="42"/>
      <c r="BK126" s="42"/>
      <c r="BL126" s="42"/>
      <c r="BM126" s="42"/>
    </row>
    <row r="127" spans="1:65" outlineLevel="5" x14ac:dyDescent="0.45">
      <c r="A127" s="22">
        <f t="shared" si="45"/>
        <v>4</v>
      </c>
      <c r="B127" s="9">
        <f t="shared" si="44"/>
        <v>42102</v>
      </c>
      <c r="C127" s="51">
        <v>380998</v>
      </c>
      <c r="D127" s="64">
        <f t="shared" si="50"/>
        <v>36.5</v>
      </c>
      <c r="E127" s="12">
        <v>36.6</v>
      </c>
      <c r="F127" s="12">
        <v>36.6</v>
      </c>
      <c r="G127" s="12">
        <v>36.4</v>
      </c>
      <c r="H127" s="12">
        <v>36.4</v>
      </c>
      <c r="I127" s="12"/>
      <c r="J127" s="12"/>
      <c r="K127" s="12"/>
      <c r="L127" s="12"/>
      <c r="M127" s="74" t="str">
        <f t="shared" si="51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2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3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16.055045870000001</v>
      </c>
      <c r="AO127" s="41">
        <v>1744</v>
      </c>
      <c r="AP127" s="110"/>
      <c r="AQ127" s="111"/>
      <c r="AR127" s="126" t="str">
        <f t="shared" si="54"/>
        <v/>
      </c>
      <c r="AS127" s="126" t="str">
        <f t="shared" si="55"/>
        <v/>
      </c>
      <c r="AT127" s="127">
        <v>1866</v>
      </c>
      <c r="AU127" s="128"/>
      <c r="AV127" s="129"/>
      <c r="AW127" s="126" t="str">
        <f t="shared" si="56"/>
        <v/>
      </c>
      <c r="AX127" s="126" t="str">
        <f t="shared" si="57"/>
        <v/>
      </c>
      <c r="AY127" s="64" t="str">
        <f t="shared" si="58"/>
        <v/>
      </c>
      <c r="AZ127" s="97">
        <v>79.099999999999994</v>
      </c>
      <c r="BA127" s="68"/>
      <c r="BB127" s="68"/>
      <c r="BC127" s="68"/>
      <c r="BD127" s="68"/>
      <c r="BE127" s="15"/>
      <c r="BF127" s="5">
        <f t="shared" si="59"/>
        <v>9872</v>
      </c>
      <c r="BG127" s="42">
        <v>8422</v>
      </c>
      <c r="BH127" s="42">
        <v>1450</v>
      </c>
      <c r="BI127" s="42"/>
      <c r="BJ127" s="42"/>
      <c r="BK127" s="42"/>
      <c r="BL127" s="42"/>
      <c r="BM127" s="42"/>
    </row>
    <row r="128" spans="1:65" outlineLevel="5" x14ac:dyDescent="0.45">
      <c r="A128" s="22">
        <f t="shared" si="45"/>
        <v>4</v>
      </c>
      <c r="B128" s="9">
        <f t="shared" si="44"/>
        <v>42103</v>
      </c>
      <c r="C128" s="51">
        <v>362221</v>
      </c>
      <c r="D128" s="64">
        <f t="shared" si="50"/>
        <v>36.700000000000003</v>
      </c>
      <c r="E128" s="12">
        <v>36.6</v>
      </c>
      <c r="F128" s="12">
        <v>36.6</v>
      </c>
      <c r="G128" s="12">
        <v>36.799999999999997</v>
      </c>
      <c r="H128" s="12">
        <v>36.799999999999997</v>
      </c>
      <c r="I128" s="12"/>
      <c r="J128" s="12"/>
      <c r="K128" s="12"/>
      <c r="L128" s="12"/>
      <c r="M128" s="74" t="str">
        <f t="shared" si="51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2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3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16.67659321</v>
      </c>
      <c r="AO128" s="41">
        <v>1679</v>
      </c>
      <c r="AP128" s="110"/>
      <c r="AQ128" s="111"/>
      <c r="AR128" s="126" t="str">
        <f t="shared" si="54"/>
        <v/>
      </c>
      <c r="AS128" s="126" t="str">
        <f t="shared" si="55"/>
        <v/>
      </c>
      <c r="AT128" s="127">
        <v>1877</v>
      </c>
      <c r="AU128" s="128"/>
      <c r="AV128" s="129"/>
      <c r="AW128" s="126" t="str">
        <f t="shared" si="56"/>
        <v/>
      </c>
      <c r="AX128" s="126" t="str">
        <f t="shared" si="57"/>
        <v/>
      </c>
      <c r="AY128" s="64" t="str">
        <f t="shared" si="58"/>
        <v/>
      </c>
      <c r="AZ128" s="97">
        <v>79.42</v>
      </c>
      <c r="BA128" s="68"/>
      <c r="BB128" s="68"/>
      <c r="BC128" s="68"/>
      <c r="BD128" s="68"/>
      <c r="BE128" s="15"/>
      <c r="BF128" s="5">
        <f t="shared" si="59"/>
        <v>22118</v>
      </c>
      <c r="BG128" s="42">
        <v>10071</v>
      </c>
      <c r="BH128" s="42">
        <v>12047</v>
      </c>
      <c r="BI128" s="42"/>
      <c r="BJ128" s="42"/>
      <c r="BK128" s="42"/>
      <c r="BL128" s="42"/>
      <c r="BM128" s="42"/>
    </row>
    <row r="129" spans="1:65" outlineLevel="5" x14ac:dyDescent="0.45">
      <c r="A129" s="22">
        <f t="shared" si="45"/>
        <v>4</v>
      </c>
      <c r="B129" s="9">
        <f t="shared" si="44"/>
        <v>42104</v>
      </c>
      <c r="C129" s="51">
        <v>349179</v>
      </c>
      <c r="D129" s="64">
        <f t="shared" si="50"/>
        <v>37.200000000000003</v>
      </c>
      <c r="E129" s="12">
        <v>37.200000000000003</v>
      </c>
      <c r="F129" s="12">
        <v>37.200000000000003</v>
      </c>
      <c r="G129" s="12">
        <v>37.200000000000003</v>
      </c>
      <c r="H129" s="12">
        <v>37.200000000000003</v>
      </c>
      <c r="I129" s="12"/>
      <c r="J129" s="12"/>
      <c r="K129" s="12"/>
      <c r="L129" s="12"/>
      <c r="M129" s="74" t="str">
        <f t="shared" si="51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2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3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16.806722690000001</v>
      </c>
      <c r="AO129" s="41">
        <v>1666</v>
      </c>
      <c r="AP129" s="110"/>
      <c r="AQ129" s="111"/>
      <c r="AR129" s="126" t="str">
        <f t="shared" si="54"/>
        <v/>
      </c>
      <c r="AS129" s="126" t="str">
        <f t="shared" si="55"/>
        <v/>
      </c>
      <c r="AT129" s="127">
        <v>1843</v>
      </c>
      <c r="AU129" s="128"/>
      <c r="AV129" s="129"/>
      <c r="AW129" s="126" t="str">
        <f t="shared" si="56"/>
        <v/>
      </c>
      <c r="AX129" s="126" t="str">
        <f t="shared" si="57"/>
        <v/>
      </c>
      <c r="AY129" s="64" t="str">
        <f t="shared" si="58"/>
        <v/>
      </c>
      <c r="AZ129" s="97">
        <v>79.2</v>
      </c>
      <c r="BA129" s="68"/>
      <c r="BB129" s="68"/>
      <c r="BC129" s="68"/>
      <c r="BD129" s="68"/>
      <c r="BE129" s="15"/>
      <c r="BF129" s="5">
        <f t="shared" si="59"/>
        <v>24640</v>
      </c>
      <c r="BG129" s="42">
        <v>12434</v>
      </c>
      <c r="BH129" s="42">
        <v>12206</v>
      </c>
      <c r="BI129" s="42"/>
      <c r="BJ129" s="42"/>
      <c r="BK129" s="42"/>
      <c r="BL129" s="42"/>
      <c r="BM129" s="42"/>
    </row>
    <row r="130" spans="1:65" outlineLevel="5" x14ac:dyDescent="0.45">
      <c r="A130" s="22">
        <f t="shared" si="45"/>
        <v>4</v>
      </c>
      <c r="B130" s="9">
        <f t="shared" si="44"/>
        <v>42105</v>
      </c>
      <c r="C130" s="51">
        <v>351474</v>
      </c>
      <c r="D130" s="64">
        <f t="shared" si="50"/>
        <v>37</v>
      </c>
      <c r="E130" s="12">
        <v>37</v>
      </c>
      <c r="F130" s="12">
        <v>37</v>
      </c>
      <c r="G130" s="12">
        <v>37</v>
      </c>
      <c r="H130" s="12">
        <v>37</v>
      </c>
      <c r="I130" s="12"/>
      <c r="J130" s="12"/>
      <c r="K130" s="12"/>
      <c r="L130" s="12"/>
      <c r="M130" s="74" t="str">
        <f t="shared" si="51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2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3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18.087855300000001</v>
      </c>
      <c r="AO130" s="41">
        <v>1548</v>
      </c>
      <c r="AP130" s="110"/>
      <c r="AQ130" s="111"/>
      <c r="AR130" s="126" t="str">
        <f t="shared" si="54"/>
        <v/>
      </c>
      <c r="AS130" s="126" t="str">
        <f t="shared" si="55"/>
        <v/>
      </c>
      <c r="AT130" s="127">
        <v>1728</v>
      </c>
      <c r="AU130" s="128"/>
      <c r="AV130" s="129"/>
      <c r="AW130" s="126" t="str">
        <f t="shared" si="56"/>
        <v/>
      </c>
      <c r="AX130" s="126" t="str">
        <f t="shared" si="57"/>
        <v/>
      </c>
      <c r="AY130" s="64" t="str">
        <f t="shared" si="58"/>
        <v/>
      </c>
      <c r="AZ130" s="97"/>
      <c r="BA130" s="68"/>
      <c r="BB130" s="68"/>
      <c r="BC130" s="68"/>
      <c r="BD130" s="68"/>
      <c r="BE130" s="15"/>
      <c r="BF130" s="5">
        <f t="shared" si="59"/>
        <v>22887</v>
      </c>
      <c r="BG130" s="42">
        <v>8873</v>
      </c>
      <c r="BH130" s="42">
        <v>14014</v>
      </c>
      <c r="BI130" s="42"/>
      <c r="BJ130" s="42"/>
      <c r="BK130" s="42"/>
      <c r="BL130" s="42"/>
      <c r="BM130" s="42"/>
    </row>
    <row r="131" spans="1:65" outlineLevel="5" x14ac:dyDescent="0.45">
      <c r="A131" s="22">
        <f t="shared" si="45"/>
        <v>4</v>
      </c>
      <c r="B131" s="9">
        <f t="shared" si="44"/>
        <v>42106</v>
      </c>
      <c r="C131" s="51">
        <v>341405</v>
      </c>
      <c r="D131" s="64">
        <f t="shared" si="50"/>
        <v>37.200000000000003</v>
      </c>
      <c r="E131" s="12">
        <v>37.200000000000003</v>
      </c>
      <c r="F131" s="12">
        <v>37.200000000000003</v>
      </c>
      <c r="G131" s="12">
        <v>37.200000000000003</v>
      </c>
      <c r="H131" s="12">
        <v>37.200000000000003</v>
      </c>
      <c r="I131" s="12"/>
      <c r="J131" s="12"/>
      <c r="K131" s="12"/>
      <c r="L131" s="12"/>
      <c r="M131" s="74" t="str">
        <f t="shared" si="51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2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3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23.29450915</v>
      </c>
      <c r="AO131" s="41">
        <v>1202</v>
      </c>
      <c r="AP131" s="110"/>
      <c r="AQ131" s="111"/>
      <c r="AR131" s="126" t="str">
        <f t="shared" si="54"/>
        <v/>
      </c>
      <c r="AS131" s="126" t="str">
        <f t="shared" si="55"/>
        <v/>
      </c>
      <c r="AT131" s="127">
        <v>1360</v>
      </c>
      <c r="AU131" s="128"/>
      <c r="AV131" s="129"/>
      <c r="AW131" s="126" t="str">
        <f t="shared" si="56"/>
        <v/>
      </c>
      <c r="AX131" s="126" t="str">
        <f t="shared" si="57"/>
        <v/>
      </c>
      <c r="AY131" s="64" t="str">
        <f t="shared" si="58"/>
        <v/>
      </c>
      <c r="AZ131" s="97"/>
      <c r="BA131" s="68"/>
      <c r="BB131" s="68"/>
      <c r="BC131" s="68"/>
      <c r="BD131" s="68"/>
      <c r="BE131" s="15"/>
      <c r="BF131" s="5">
        <f t="shared" si="59"/>
        <v>14387</v>
      </c>
      <c r="BG131" s="42">
        <v>6741</v>
      </c>
      <c r="BH131" s="42">
        <v>7646</v>
      </c>
      <c r="BI131" s="42"/>
      <c r="BJ131" s="42"/>
      <c r="BK131" s="42"/>
      <c r="BL131" s="42"/>
      <c r="BM131" s="42"/>
    </row>
    <row r="132" spans="1:65" outlineLevel="5" x14ac:dyDescent="0.45">
      <c r="A132" s="22">
        <f t="shared" si="45"/>
        <v>4</v>
      </c>
      <c r="B132" s="9">
        <f t="shared" si="44"/>
        <v>42107</v>
      </c>
      <c r="C132" s="51">
        <v>453233</v>
      </c>
      <c r="D132" s="64">
        <f t="shared" si="50"/>
        <v>36.6</v>
      </c>
      <c r="E132" s="12">
        <v>36.6</v>
      </c>
      <c r="F132" s="12">
        <v>36.6</v>
      </c>
      <c r="G132" s="12">
        <v>36.6</v>
      </c>
      <c r="H132" s="12">
        <v>36.6</v>
      </c>
      <c r="I132" s="12"/>
      <c r="J132" s="12"/>
      <c r="K132" s="12"/>
      <c r="L132" s="12"/>
      <c r="M132" s="74" t="str">
        <f t="shared" si="51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2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3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15.92718999</v>
      </c>
      <c r="AO132" s="41">
        <v>1758</v>
      </c>
      <c r="AP132" s="110"/>
      <c r="AQ132" s="111"/>
      <c r="AR132" s="126" t="str">
        <f t="shared" si="54"/>
        <v/>
      </c>
      <c r="AS132" s="126" t="str">
        <f t="shared" si="55"/>
        <v/>
      </c>
      <c r="AT132" s="127">
        <v>1853</v>
      </c>
      <c r="AU132" s="128"/>
      <c r="AV132" s="129"/>
      <c r="AW132" s="126" t="str">
        <f t="shared" si="56"/>
        <v/>
      </c>
      <c r="AX132" s="126" t="str">
        <f t="shared" si="57"/>
        <v/>
      </c>
      <c r="AY132" s="64" t="str">
        <f t="shared" si="58"/>
        <v/>
      </c>
      <c r="AZ132" s="97">
        <v>78.900000000000006</v>
      </c>
      <c r="BA132" s="68"/>
      <c r="BB132" s="68"/>
      <c r="BC132" s="68"/>
      <c r="BD132" s="68"/>
      <c r="BE132" s="15"/>
      <c r="BF132" s="5">
        <f t="shared" si="59"/>
        <v>25867</v>
      </c>
      <c r="BG132" s="42">
        <v>8811</v>
      </c>
      <c r="BH132" s="42">
        <v>17056</v>
      </c>
      <c r="BI132" s="42"/>
      <c r="BJ132" s="42"/>
      <c r="BK132" s="42"/>
      <c r="BL132" s="42"/>
      <c r="BM132" s="42"/>
    </row>
    <row r="133" spans="1:65" outlineLevel="5" x14ac:dyDescent="0.45">
      <c r="A133" s="22">
        <f t="shared" si="45"/>
        <v>4</v>
      </c>
      <c r="B133" s="9">
        <f t="shared" si="44"/>
        <v>42108</v>
      </c>
      <c r="C133" s="51">
        <v>430417</v>
      </c>
      <c r="D133" s="64">
        <f t="shared" si="50"/>
        <v>36.799999999999997</v>
      </c>
      <c r="E133" s="12">
        <v>36.799999999999997</v>
      </c>
      <c r="F133" s="12">
        <v>36.799999999999997</v>
      </c>
      <c r="G133" s="12">
        <v>36.799999999999997</v>
      </c>
      <c r="H133" s="12">
        <v>36.799999999999997</v>
      </c>
      <c r="I133" s="12"/>
      <c r="J133" s="12"/>
      <c r="K133" s="12"/>
      <c r="L133" s="12"/>
      <c r="M133" s="74" t="str">
        <f t="shared" si="51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2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3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14.85411141</v>
      </c>
      <c r="AO133" s="41">
        <v>1885</v>
      </c>
      <c r="AP133" s="110"/>
      <c r="AQ133" s="111"/>
      <c r="AR133" s="126" t="str">
        <f t="shared" si="54"/>
        <v/>
      </c>
      <c r="AS133" s="126" t="str">
        <f t="shared" si="55"/>
        <v/>
      </c>
      <c r="AT133" s="127">
        <v>1973</v>
      </c>
      <c r="AU133" s="128"/>
      <c r="AV133" s="129"/>
      <c r="AW133" s="126" t="str">
        <f t="shared" si="56"/>
        <v/>
      </c>
      <c r="AX133" s="126" t="str">
        <f t="shared" si="57"/>
        <v/>
      </c>
      <c r="AY133" s="64" t="str">
        <f t="shared" si="58"/>
        <v/>
      </c>
      <c r="AZ133" s="97">
        <v>78.5</v>
      </c>
      <c r="BA133" s="68"/>
      <c r="BB133" s="68"/>
      <c r="BC133" s="68"/>
      <c r="BD133" s="68"/>
      <c r="BE133" s="15"/>
      <c r="BF133" s="5">
        <f t="shared" si="59"/>
        <v>27391</v>
      </c>
      <c r="BG133" s="42">
        <v>10880</v>
      </c>
      <c r="BH133" s="42">
        <v>16511</v>
      </c>
      <c r="BI133" s="42"/>
      <c r="BJ133" s="42"/>
      <c r="BK133" s="42"/>
      <c r="BL133" s="42"/>
      <c r="BM133" s="42"/>
    </row>
    <row r="134" spans="1:65" outlineLevel="5" x14ac:dyDescent="0.45">
      <c r="A134" s="22">
        <f t="shared" si="45"/>
        <v>4</v>
      </c>
      <c r="B134" s="9">
        <f t="shared" si="44"/>
        <v>42109</v>
      </c>
      <c r="C134" s="51">
        <v>375534</v>
      </c>
      <c r="D134" s="64">
        <f t="shared" si="50"/>
        <v>36.9</v>
      </c>
      <c r="E134" s="12">
        <v>36.799999999999997</v>
      </c>
      <c r="F134" s="12">
        <v>36.799999999999997</v>
      </c>
      <c r="G134" s="12">
        <v>37</v>
      </c>
      <c r="H134" s="12">
        <v>37</v>
      </c>
      <c r="I134" s="12"/>
      <c r="J134" s="12"/>
      <c r="K134" s="12"/>
      <c r="L134" s="12"/>
      <c r="M134" s="74" t="str">
        <f t="shared" si="51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2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3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16.26961069</v>
      </c>
      <c r="AO134" s="41">
        <v>1721</v>
      </c>
      <c r="AP134" s="110"/>
      <c r="AQ134" s="111"/>
      <c r="AR134" s="126" t="str">
        <f t="shared" si="54"/>
        <v/>
      </c>
      <c r="AS134" s="126" t="str">
        <f t="shared" si="55"/>
        <v/>
      </c>
      <c r="AT134" s="127">
        <v>1856</v>
      </c>
      <c r="AU134" s="128"/>
      <c r="AV134" s="129"/>
      <c r="AW134" s="126" t="str">
        <f t="shared" si="56"/>
        <v/>
      </c>
      <c r="AX134" s="126" t="str">
        <f t="shared" si="57"/>
        <v/>
      </c>
      <c r="AY134" s="64" t="str">
        <f t="shared" si="58"/>
        <v/>
      </c>
      <c r="AZ134" s="97">
        <v>79.2</v>
      </c>
      <c r="BA134" s="68"/>
      <c r="BB134" s="68"/>
      <c r="BC134" s="68"/>
      <c r="BD134" s="68"/>
      <c r="BE134" s="15"/>
      <c r="BF134" s="5">
        <f t="shared" si="59"/>
        <v>21415</v>
      </c>
      <c r="BG134" s="42">
        <v>9508</v>
      </c>
      <c r="BH134" s="42">
        <v>11907</v>
      </c>
      <c r="BI134" s="42"/>
      <c r="BJ134" s="42"/>
      <c r="BK134" s="42"/>
      <c r="BL134" s="42"/>
      <c r="BM134" s="42"/>
    </row>
    <row r="135" spans="1:65" outlineLevel="5" x14ac:dyDescent="0.45">
      <c r="A135" s="22">
        <f t="shared" si="45"/>
        <v>4</v>
      </c>
      <c r="B135" s="9">
        <f t="shared" si="44"/>
        <v>42110</v>
      </c>
      <c r="C135" s="51">
        <v>356943</v>
      </c>
      <c r="D135" s="64">
        <f t="shared" si="50"/>
        <v>36.799999999999997</v>
      </c>
      <c r="E135" s="12">
        <v>36.799999999999997</v>
      </c>
      <c r="F135" s="12">
        <v>36.799999999999997</v>
      </c>
      <c r="G135" s="12">
        <v>36.799999999999997</v>
      </c>
      <c r="H135" s="12">
        <v>36.799999999999997</v>
      </c>
      <c r="I135" s="12"/>
      <c r="J135" s="12"/>
      <c r="K135" s="12"/>
      <c r="L135" s="12"/>
      <c r="M135" s="74" t="str">
        <f t="shared" si="51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2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3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17.125382259999999</v>
      </c>
      <c r="AO135" s="41">
        <v>1635</v>
      </c>
      <c r="AP135" s="110"/>
      <c r="AQ135" s="111"/>
      <c r="AR135" s="126" t="str">
        <f t="shared" si="54"/>
        <v/>
      </c>
      <c r="AS135" s="126" t="str">
        <f t="shared" si="55"/>
        <v/>
      </c>
      <c r="AT135" s="127">
        <v>1800</v>
      </c>
      <c r="AU135" s="128"/>
      <c r="AV135" s="129"/>
      <c r="AW135" s="126" t="str">
        <f t="shared" si="56"/>
        <v/>
      </c>
      <c r="AX135" s="126" t="str">
        <f t="shared" si="57"/>
        <v/>
      </c>
      <c r="AY135" s="64" t="str">
        <f t="shared" si="58"/>
        <v/>
      </c>
      <c r="AZ135" s="97">
        <v>81</v>
      </c>
      <c r="BA135" s="68"/>
      <c r="BB135" s="68"/>
      <c r="BC135" s="68"/>
      <c r="BD135" s="68"/>
      <c r="BE135" s="15"/>
      <c r="BF135" s="5">
        <f t="shared" si="59"/>
        <v>24041</v>
      </c>
      <c r="BG135" s="42">
        <v>8506</v>
      </c>
      <c r="BH135" s="42">
        <v>15535</v>
      </c>
      <c r="BI135" s="42"/>
      <c r="BJ135" s="42"/>
      <c r="BK135" s="42"/>
      <c r="BL135" s="42"/>
      <c r="BM135" s="42"/>
    </row>
    <row r="136" spans="1:65" outlineLevel="5" x14ac:dyDescent="0.45">
      <c r="A136" s="22">
        <f t="shared" si="45"/>
        <v>4</v>
      </c>
      <c r="B136" s="9">
        <f t="shared" si="44"/>
        <v>42111</v>
      </c>
      <c r="C136" s="51">
        <v>343752</v>
      </c>
      <c r="D136" s="64">
        <f t="shared" si="50"/>
        <v>37</v>
      </c>
      <c r="E136" s="12">
        <v>37</v>
      </c>
      <c r="F136" s="12">
        <v>37</v>
      </c>
      <c r="G136" s="12">
        <v>37</v>
      </c>
      <c r="H136" s="12">
        <v>37</v>
      </c>
      <c r="I136" s="12"/>
      <c r="J136" s="12"/>
      <c r="K136" s="12"/>
      <c r="L136" s="12"/>
      <c r="M136" s="74" t="str">
        <f t="shared" si="51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2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3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17.402113109999998</v>
      </c>
      <c r="AO136" s="41">
        <v>1609</v>
      </c>
      <c r="AP136" s="110"/>
      <c r="AQ136" s="111"/>
      <c r="AR136" s="126" t="str">
        <f t="shared" si="54"/>
        <v/>
      </c>
      <c r="AS136" s="126" t="str">
        <f t="shared" si="55"/>
        <v/>
      </c>
      <c r="AT136" s="127">
        <v>1753</v>
      </c>
      <c r="AU136" s="128"/>
      <c r="AV136" s="129"/>
      <c r="AW136" s="126" t="str">
        <f t="shared" si="56"/>
        <v/>
      </c>
      <c r="AX136" s="126" t="str">
        <f t="shared" si="57"/>
        <v/>
      </c>
      <c r="AY136" s="64" t="str">
        <f t="shared" si="58"/>
        <v/>
      </c>
      <c r="AZ136" s="97">
        <v>82</v>
      </c>
      <c r="BA136" s="68"/>
      <c r="BB136" s="68"/>
      <c r="BC136" s="68"/>
      <c r="BD136" s="68"/>
      <c r="BE136" s="15"/>
      <c r="BF136" s="5">
        <f t="shared" si="59"/>
        <v>26530</v>
      </c>
      <c r="BG136" s="42">
        <v>10770</v>
      </c>
      <c r="BH136" s="42">
        <v>15760</v>
      </c>
      <c r="BI136" s="42"/>
      <c r="BJ136" s="42"/>
      <c r="BK136" s="42"/>
      <c r="BL136" s="42"/>
      <c r="BM136" s="42"/>
    </row>
    <row r="137" spans="1:65" outlineLevel="5" x14ac:dyDescent="0.45">
      <c r="A137" s="22">
        <f t="shared" si="45"/>
        <v>4</v>
      </c>
      <c r="B137" s="9">
        <f t="shared" si="44"/>
        <v>42112</v>
      </c>
      <c r="C137" s="51">
        <v>358155</v>
      </c>
      <c r="D137" s="64">
        <f t="shared" si="50"/>
        <v>36.799999999999997</v>
      </c>
      <c r="E137" s="12">
        <v>36.799999999999997</v>
      </c>
      <c r="F137" s="12">
        <v>36.799999999999997</v>
      </c>
      <c r="G137" s="12">
        <v>36.799999999999997</v>
      </c>
      <c r="H137" s="12">
        <v>36.799999999999997</v>
      </c>
      <c r="I137" s="12"/>
      <c r="J137" s="12"/>
      <c r="K137" s="12"/>
      <c r="L137" s="12"/>
      <c r="M137" s="74" t="str">
        <f t="shared" si="51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2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3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18.918918919999999</v>
      </c>
      <c r="AO137" s="41">
        <v>1480</v>
      </c>
      <c r="AP137" s="110"/>
      <c r="AQ137" s="111"/>
      <c r="AR137" s="126" t="str">
        <f t="shared" si="54"/>
        <v/>
      </c>
      <c r="AS137" s="126" t="str">
        <f t="shared" si="55"/>
        <v/>
      </c>
      <c r="AT137" s="127">
        <v>1590</v>
      </c>
      <c r="AU137" s="128"/>
      <c r="AV137" s="129"/>
      <c r="AW137" s="126" t="str">
        <f t="shared" si="56"/>
        <v/>
      </c>
      <c r="AX137" s="126" t="str">
        <f t="shared" si="57"/>
        <v/>
      </c>
      <c r="AY137" s="64" t="str">
        <f t="shared" si="58"/>
        <v/>
      </c>
      <c r="AZ137" s="97"/>
      <c r="BA137" s="68"/>
      <c r="BB137" s="68"/>
      <c r="BC137" s="68"/>
      <c r="BD137" s="68"/>
      <c r="BE137" s="15"/>
      <c r="BF137" s="5">
        <f t="shared" si="59"/>
        <v>23367</v>
      </c>
      <c r="BG137" s="42">
        <v>8485</v>
      </c>
      <c r="BH137" s="42">
        <v>14882</v>
      </c>
      <c r="BI137" s="42"/>
      <c r="BJ137" s="42"/>
      <c r="BK137" s="42"/>
      <c r="BL137" s="42"/>
      <c r="BM137" s="42"/>
    </row>
    <row r="138" spans="1:65" outlineLevel="5" x14ac:dyDescent="0.45">
      <c r="A138" s="22">
        <f t="shared" si="45"/>
        <v>4</v>
      </c>
      <c r="B138" s="9">
        <f t="shared" si="44"/>
        <v>42113</v>
      </c>
      <c r="C138" s="51">
        <v>433715</v>
      </c>
      <c r="D138" s="64">
        <f t="shared" si="50"/>
        <v>36.799999999999997</v>
      </c>
      <c r="E138" s="12">
        <v>36.799999999999997</v>
      </c>
      <c r="F138" s="12">
        <v>36.799999999999997</v>
      </c>
      <c r="G138" s="12">
        <v>36.799999999999997</v>
      </c>
      <c r="H138" s="12">
        <v>36.799999999999997</v>
      </c>
      <c r="I138" s="12"/>
      <c r="J138" s="12"/>
      <c r="K138" s="12"/>
      <c r="L138" s="12"/>
      <c r="M138" s="74" t="str">
        <f t="shared" si="51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2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3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20.618556699999999</v>
      </c>
      <c r="AO138" s="41">
        <v>1358</v>
      </c>
      <c r="AP138" s="110"/>
      <c r="AQ138" s="111"/>
      <c r="AR138" s="126" t="str">
        <f t="shared" si="54"/>
        <v/>
      </c>
      <c r="AS138" s="126" t="str">
        <f t="shared" si="55"/>
        <v/>
      </c>
      <c r="AT138" s="127">
        <v>1507</v>
      </c>
      <c r="AU138" s="128"/>
      <c r="AV138" s="129"/>
      <c r="AW138" s="126" t="str">
        <f t="shared" si="56"/>
        <v/>
      </c>
      <c r="AX138" s="126" t="str">
        <f t="shared" si="57"/>
        <v/>
      </c>
      <c r="AY138" s="64" t="str">
        <f t="shared" si="58"/>
        <v/>
      </c>
      <c r="AZ138" s="97"/>
      <c r="BA138" s="68"/>
      <c r="BB138" s="68"/>
      <c r="BC138" s="68"/>
      <c r="BD138" s="68"/>
      <c r="BE138" s="15"/>
      <c r="BF138" s="5">
        <f t="shared" si="59"/>
        <v>16511</v>
      </c>
      <c r="BG138" s="42">
        <v>7964</v>
      </c>
      <c r="BH138" s="42">
        <v>8547</v>
      </c>
      <c r="BI138" s="42"/>
      <c r="BJ138" s="42"/>
      <c r="BK138" s="42"/>
      <c r="BL138" s="42"/>
      <c r="BM138" s="42"/>
    </row>
    <row r="139" spans="1:65" outlineLevel="5" x14ac:dyDescent="0.45">
      <c r="A139" s="22">
        <f t="shared" si="45"/>
        <v>4</v>
      </c>
      <c r="B139" s="9">
        <f t="shared" si="44"/>
        <v>42114</v>
      </c>
      <c r="C139" s="51">
        <v>492872</v>
      </c>
      <c r="D139" s="64">
        <f t="shared" si="50"/>
        <v>36.799999999999997</v>
      </c>
      <c r="E139" s="12">
        <v>36.799999999999997</v>
      </c>
      <c r="F139" s="12">
        <v>36.799999999999997</v>
      </c>
      <c r="G139" s="12">
        <v>36.799999999999997</v>
      </c>
      <c r="H139" s="12">
        <v>36.799999999999997</v>
      </c>
      <c r="I139" s="12"/>
      <c r="J139" s="12"/>
      <c r="K139" s="12"/>
      <c r="L139" s="12"/>
      <c r="M139" s="74" t="str">
        <f t="shared" si="51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2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3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17.337461300000001</v>
      </c>
      <c r="AO139" s="41">
        <v>1615</v>
      </c>
      <c r="AP139" s="110"/>
      <c r="AQ139" s="111"/>
      <c r="AR139" s="126" t="str">
        <f t="shared" si="54"/>
        <v/>
      </c>
      <c r="AS139" s="126" t="str">
        <f t="shared" si="55"/>
        <v/>
      </c>
      <c r="AT139" s="127">
        <v>1752</v>
      </c>
      <c r="AU139" s="128"/>
      <c r="AV139" s="129"/>
      <c r="AW139" s="126" t="str">
        <f t="shared" si="56"/>
        <v/>
      </c>
      <c r="AX139" s="126" t="str">
        <f t="shared" si="57"/>
        <v/>
      </c>
      <c r="AY139" s="64" t="str">
        <f t="shared" si="58"/>
        <v/>
      </c>
      <c r="AZ139" s="97">
        <v>80.5</v>
      </c>
      <c r="BA139" s="68"/>
      <c r="BB139" s="68"/>
      <c r="BC139" s="68"/>
      <c r="BD139" s="68"/>
      <c r="BE139" s="15"/>
      <c r="BF139" s="5">
        <f t="shared" si="59"/>
        <v>25464</v>
      </c>
      <c r="BG139" s="42">
        <v>9167</v>
      </c>
      <c r="BH139" s="42">
        <v>16297</v>
      </c>
      <c r="BI139" s="42"/>
      <c r="BJ139" s="42"/>
      <c r="BK139" s="42"/>
      <c r="BL139" s="42"/>
      <c r="BM139" s="42"/>
    </row>
    <row r="140" spans="1:65" outlineLevel="5" x14ac:dyDescent="0.45">
      <c r="A140" s="22">
        <f t="shared" si="45"/>
        <v>4</v>
      </c>
      <c r="B140" s="9">
        <f t="shared" si="44"/>
        <v>42115</v>
      </c>
      <c r="C140" s="51">
        <v>485090</v>
      </c>
      <c r="D140" s="64">
        <f t="shared" si="50"/>
        <v>36.6</v>
      </c>
      <c r="E140" s="12">
        <v>36.6</v>
      </c>
      <c r="F140" s="12">
        <v>36.6</v>
      </c>
      <c r="G140" s="12">
        <v>36.6</v>
      </c>
      <c r="H140" s="12">
        <v>36.6</v>
      </c>
      <c r="I140" s="12"/>
      <c r="J140" s="12"/>
      <c r="K140" s="12"/>
      <c r="L140" s="12"/>
      <c r="M140" s="74" t="str">
        <f t="shared" si="51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2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3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19.404019399999999</v>
      </c>
      <c r="AO140" s="41">
        <v>1443</v>
      </c>
      <c r="AP140" s="110"/>
      <c r="AQ140" s="111"/>
      <c r="AR140" s="126" t="str">
        <f t="shared" si="54"/>
        <v/>
      </c>
      <c r="AS140" s="126" t="str">
        <f t="shared" si="55"/>
        <v/>
      </c>
      <c r="AT140" s="127">
        <v>1564</v>
      </c>
      <c r="AU140" s="128"/>
      <c r="AV140" s="129"/>
      <c r="AW140" s="126" t="str">
        <f t="shared" si="56"/>
        <v/>
      </c>
      <c r="AX140" s="126" t="str">
        <f t="shared" si="57"/>
        <v/>
      </c>
      <c r="AY140" s="64" t="str">
        <f t="shared" si="58"/>
        <v/>
      </c>
      <c r="AZ140" s="97">
        <v>78.900000000000006</v>
      </c>
      <c r="BA140" s="68"/>
      <c r="BB140" s="68"/>
      <c r="BC140" s="68"/>
      <c r="BD140" s="68"/>
      <c r="BE140" s="15"/>
      <c r="BF140" s="5">
        <f t="shared" si="59"/>
        <v>26092</v>
      </c>
      <c r="BG140" s="42">
        <v>8743</v>
      </c>
      <c r="BH140" s="42">
        <v>17349</v>
      </c>
      <c r="BI140" s="42"/>
      <c r="BJ140" s="42"/>
      <c r="BK140" s="42"/>
      <c r="BL140" s="42"/>
      <c r="BM140" s="42"/>
    </row>
    <row r="141" spans="1:65" outlineLevel="5" x14ac:dyDescent="0.45">
      <c r="A141" s="22">
        <f t="shared" si="45"/>
        <v>4</v>
      </c>
      <c r="B141" s="9">
        <f t="shared" si="44"/>
        <v>42116</v>
      </c>
      <c r="C141" s="51">
        <v>448806</v>
      </c>
      <c r="D141" s="64">
        <f t="shared" si="50"/>
        <v>36.700000000000003</v>
      </c>
      <c r="E141" s="12">
        <v>36.799999999999997</v>
      </c>
      <c r="F141" s="12">
        <v>36.799999999999997</v>
      </c>
      <c r="G141" s="12">
        <v>36.6</v>
      </c>
      <c r="H141" s="12">
        <v>36.6</v>
      </c>
      <c r="I141" s="12"/>
      <c r="J141" s="12"/>
      <c r="K141" s="12"/>
      <c r="L141" s="12"/>
      <c r="M141" s="74" t="str">
        <f t="shared" si="51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2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3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19.444444440000002</v>
      </c>
      <c r="AO141" s="41">
        <v>1440</v>
      </c>
      <c r="AP141" s="110"/>
      <c r="AQ141" s="111"/>
      <c r="AR141" s="126" t="str">
        <f t="shared" si="54"/>
        <v/>
      </c>
      <c r="AS141" s="126" t="str">
        <f t="shared" si="55"/>
        <v/>
      </c>
      <c r="AT141" s="127">
        <v>1625</v>
      </c>
      <c r="AU141" s="128"/>
      <c r="AV141" s="129"/>
      <c r="AW141" s="126" t="str">
        <f t="shared" si="56"/>
        <v/>
      </c>
      <c r="AX141" s="126" t="str">
        <f t="shared" si="57"/>
        <v/>
      </c>
      <c r="AY141" s="64" t="str">
        <f t="shared" si="58"/>
        <v/>
      </c>
      <c r="AZ141" s="97">
        <v>81</v>
      </c>
      <c r="BA141" s="68"/>
      <c r="BB141" s="68"/>
      <c r="BC141" s="68"/>
      <c r="BD141" s="68"/>
      <c r="BE141" s="15"/>
      <c r="BF141" s="5">
        <f t="shared" si="59"/>
        <v>26702</v>
      </c>
      <c r="BG141" s="42">
        <v>10006</v>
      </c>
      <c r="BH141" s="42">
        <v>16696</v>
      </c>
      <c r="BI141" s="42"/>
      <c r="BJ141" s="42"/>
      <c r="BK141" s="42"/>
      <c r="BL141" s="42"/>
      <c r="BM141" s="42"/>
    </row>
    <row r="142" spans="1:65" outlineLevel="5" x14ac:dyDescent="0.45">
      <c r="A142" s="22">
        <f t="shared" si="45"/>
        <v>4</v>
      </c>
      <c r="B142" s="9">
        <f t="shared" si="44"/>
        <v>42117</v>
      </c>
      <c r="C142" s="51">
        <v>400520</v>
      </c>
      <c r="D142" s="64">
        <f t="shared" si="50"/>
        <v>36.799999999999997</v>
      </c>
      <c r="E142" s="12">
        <v>36.799999999999997</v>
      </c>
      <c r="F142" s="12">
        <v>36.799999999999997</v>
      </c>
      <c r="G142" s="12">
        <v>36.799999999999997</v>
      </c>
      <c r="H142" s="12">
        <v>36.799999999999997</v>
      </c>
      <c r="I142" s="12"/>
      <c r="J142" s="12"/>
      <c r="K142" s="12"/>
      <c r="L142" s="12"/>
      <c r="M142" s="74" t="str">
        <f t="shared" si="51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2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3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18.729096989999999</v>
      </c>
      <c r="AO142" s="41">
        <v>1495</v>
      </c>
      <c r="AP142" s="110"/>
      <c r="AQ142" s="111"/>
      <c r="AR142" s="126" t="str">
        <f t="shared" si="54"/>
        <v/>
      </c>
      <c r="AS142" s="126" t="str">
        <f t="shared" si="55"/>
        <v/>
      </c>
      <c r="AT142" s="127">
        <v>1602</v>
      </c>
      <c r="AU142" s="128"/>
      <c r="AV142" s="129"/>
      <c r="AW142" s="126" t="str">
        <f t="shared" si="56"/>
        <v/>
      </c>
      <c r="AX142" s="126" t="str">
        <f t="shared" si="57"/>
        <v/>
      </c>
      <c r="AY142" s="64" t="str">
        <f t="shared" si="58"/>
        <v/>
      </c>
      <c r="AZ142" s="97">
        <v>79.8</v>
      </c>
      <c r="BA142" s="68"/>
      <c r="BB142" s="68"/>
      <c r="BC142" s="68"/>
      <c r="BD142" s="68"/>
      <c r="BE142" s="15"/>
      <c r="BF142" s="5">
        <f t="shared" si="59"/>
        <v>25316</v>
      </c>
      <c r="BG142" s="42">
        <v>8770</v>
      </c>
      <c r="BH142" s="42">
        <v>16546</v>
      </c>
      <c r="BI142" s="42"/>
      <c r="BJ142" s="42"/>
      <c r="BK142" s="42"/>
      <c r="BL142" s="42"/>
      <c r="BM142" s="42"/>
    </row>
    <row r="143" spans="1:65" outlineLevel="5" x14ac:dyDescent="0.45">
      <c r="A143" s="22">
        <f t="shared" si="45"/>
        <v>4</v>
      </c>
      <c r="B143" s="9">
        <f t="shared" si="44"/>
        <v>42118</v>
      </c>
      <c r="C143" s="51">
        <v>383177</v>
      </c>
      <c r="D143" s="64">
        <f t="shared" si="50"/>
        <v>36.9</v>
      </c>
      <c r="E143" s="12">
        <v>37</v>
      </c>
      <c r="F143" s="12">
        <v>37</v>
      </c>
      <c r="G143" s="12">
        <v>36.799999999999997</v>
      </c>
      <c r="H143" s="12">
        <v>36.799999999999997</v>
      </c>
      <c r="I143" s="12"/>
      <c r="J143" s="12"/>
      <c r="K143" s="12"/>
      <c r="L143" s="12"/>
      <c r="M143" s="74" t="str">
        <f t="shared" si="51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2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3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v>18.543046360000002</v>
      </c>
      <c r="AO143" s="41">
        <v>1510</v>
      </c>
      <c r="AP143" s="110"/>
      <c r="AQ143" s="111"/>
      <c r="AR143" s="126" t="str">
        <f t="shared" si="54"/>
        <v/>
      </c>
      <c r="AS143" s="126" t="str">
        <f t="shared" si="55"/>
        <v/>
      </c>
      <c r="AT143" s="127">
        <v>1688</v>
      </c>
      <c r="AU143" s="128"/>
      <c r="AV143" s="129"/>
      <c r="AW143" s="126" t="str">
        <f t="shared" si="56"/>
        <v/>
      </c>
      <c r="AX143" s="126" t="str">
        <f t="shared" si="57"/>
        <v/>
      </c>
      <c r="AY143" s="64" t="str">
        <f t="shared" si="58"/>
        <v/>
      </c>
      <c r="AZ143" s="97">
        <v>81.2</v>
      </c>
      <c r="BA143" s="68"/>
      <c r="BB143" s="68"/>
      <c r="BC143" s="68"/>
      <c r="BD143" s="68"/>
      <c r="BE143" s="15"/>
      <c r="BF143" s="5">
        <f t="shared" si="59"/>
        <v>25290</v>
      </c>
      <c r="BG143" s="42">
        <v>8368</v>
      </c>
      <c r="BH143" s="42">
        <v>16922</v>
      </c>
      <c r="BI143" s="42"/>
      <c r="BJ143" s="42"/>
      <c r="BK143" s="42"/>
      <c r="BL143" s="42"/>
      <c r="BM143" s="42"/>
    </row>
    <row r="144" spans="1:65" outlineLevel="5" x14ac:dyDescent="0.45">
      <c r="A144" s="22">
        <f t="shared" si="45"/>
        <v>4</v>
      </c>
      <c r="B144" s="9">
        <f t="shared" si="44"/>
        <v>42119</v>
      </c>
      <c r="C144" s="51">
        <v>380698</v>
      </c>
      <c r="D144" s="64">
        <f t="shared" si="50"/>
        <v>36.799999999999997</v>
      </c>
      <c r="E144" s="12">
        <v>36.799999999999997</v>
      </c>
      <c r="F144" s="12">
        <v>36.799999999999997</v>
      </c>
      <c r="G144" s="12">
        <v>36.799999999999997</v>
      </c>
      <c r="H144" s="12">
        <v>36.799999999999997</v>
      </c>
      <c r="I144" s="12"/>
      <c r="J144" s="12"/>
      <c r="K144" s="12"/>
      <c r="L144" s="12"/>
      <c r="M144" s="74" t="str">
        <f t="shared" si="51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2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3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19.985724479999998</v>
      </c>
      <c r="AO144" s="41">
        <v>1401</v>
      </c>
      <c r="AP144" s="110"/>
      <c r="AQ144" s="111"/>
      <c r="AR144" s="126" t="str">
        <f t="shared" si="54"/>
        <v/>
      </c>
      <c r="AS144" s="126" t="str">
        <f t="shared" si="55"/>
        <v/>
      </c>
      <c r="AT144" s="127">
        <v>1612</v>
      </c>
      <c r="AU144" s="128"/>
      <c r="AV144" s="129"/>
      <c r="AW144" s="126" t="str">
        <f t="shared" si="56"/>
        <v/>
      </c>
      <c r="AX144" s="126" t="str">
        <f t="shared" si="57"/>
        <v/>
      </c>
      <c r="AY144" s="64" t="str">
        <f t="shared" si="58"/>
        <v/>
      </c>
      <c r="AZ144" s="97"/>
      <c r="BA144" s="68"/>
      <c r="BB144" s="68"/>
      <c r="BC144" s="68"/>
      <c r="BD144" s="68"/>
      <c r="BE144" s="15"/>
      <c r="BF144" s="5">
        <f t="shared" si="59"/>
        <v>23534</v>
      </c>
      <c r="BG144" s="42">
        <v>9256</v>
      </c>
      <c r="BH144" s="42">
        <v>14278</v>
      </c>
      <c r="BI144" s="42"/>
      <c r="BJ144" s="42"/>
      <c r="BK144" s="42"/>
      <c r="BL144" s="42"/>
      <c r="BM144" s="42"/>
    </row>
    <row r="145" spans="1:65" outlineLevel="5" x14ac:dyDescent="0.45">
      <c r="A145" s="22">
        <f t="shared" si="45"/>
        <v>4</v>
      </c>
      <c r="B145" s="9">
        <f t="shared" si="44"/>
        <v>42120</v>
      </c>
      <c r="C145" s="51">
        <v>365160</v>
      </c>
      <c r="D145" s="64">
        <f t="shared" si="50"/>
        <v>36.799999999999997</v>
      </c>
      <c r="E145" s="12">
        <v>36.799999999999997</v>
      </c>
      <c r="F145" s="12">
        <v>36.799999999999997</v>
      </c>
      <c r="G145" s="12">
        <v>36.799999999999997</v>
      </c>
      <c r="H145" s="12">
        <v>36.799999999999997</v>
      </c>
      <c r="I145" s="12"/>
      <c r="J145" s="12"/>
      <c r="K145" s="12"/>
      <c r="L145" s="12"/>
      <c r="M145" s="74" t="str">
        <f t="shared" si="51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2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3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26.692087699999998</v>
      </c>
      <c r="AO145" s="41">
        <v>1049</v>
      </c>
      <c r="AP145" s="110"/>
      <c r="AQ145" s="111"/>
      <c r="AR145" s="126" t="str">
        <f t="shared" si="54"/>
        <v/>
      </c>
      <c r="AS145" s="126" t="str">
        <f t="shared" si="55"/>
        <v/>
      </c>
      <c r="AT145" s="127">
        <v>1216</v>
      </c>
      <c r="AU145" s="128"/>
      <c r="AV145" s="129"/>
      <c r="AW145" s="126" t="str">
        <f t="shared" si="56"/>
        <v/>
      </c>
      <c r="AX145" s="126" t="str">
        <f t="shared" si="57"/>
        <v/>
      </c>
      <c r="AY145" s="64" t="str">
        <f t="shared" si="58"/>
        <v/>
      </c>
      <c r="AZ145" s="97"/>
      <c r="BA145" s="68"/>
      <c r="BB145" s="68"/>
      <c r="BC145" s="68"/>
      <c r="BD145" s="68"/>
      <c r="BE145" s="15"/>
      <c r="BF145" s="5">
        <f t="shared" si="59"/>
        <v>13938</v>
      </c>
      <c r="BG145" s="42">
        <v>7510</v>
      </c>
      <c r="BH145" s="42">
        <v>6428</v>
      </c>
      <c r="BI145" s="42"/>
      <c r="BJ145" s="42"/>
      <c r="BK145" s="42"/>
      <c r="BL145" s="42"/>
      <c r="BM145" s="42"/>
    </row>
    <row r="146" spans="1:65" outlineLevel="5" x14ac:dyDescent="0.45">
      <c r="A146" s="22">
        <f t="shared" si="45"/>
        <v>4</v>
      </c>
      <c r="B146" s="9">
        <f t="shared" si="44"/>
        <v>42121</v>
      </c>
      <c r="C146" s="51">
        <v>353571</v>
      </c>
      <c r="D146" s="64">
        <f t="shared" si="50"/>
        <v>36.799999999999997</v>
      </c>
      <c r="E146" s="12">
        <v>36.799999999999997</v>
      </c>
      <c r="F146" s="12">
        <v>36.799999999999997</v>
      </c>
      <c r="G146" s="12">
        <v>36.799999999999997</v>
      </c>
      <c r="H146" s="12">
        <v>36.799999999999997</v>
      </c>
      <c r="I146" s="12"/>
      <c r="J146" s="12"/>
      <c r="K146" s="12"/>
      <c r="L146" s="12"/>
      <c r="M146" s="74" t="str">
        <f t="shared" si="51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2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3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18.829858779999999</v>
      </c>
      <c r="AO146" s="41">
        <v>1487</v>
      </c>
      <c r="AP146" s="110"/>
      <c r="AQ146" s="111"/>
      <c r="AR146" s="126" t="str">
        <f t="shared" si="54"/>
        <v/>
      </c>
      <c r="AS146" s="126" t="str">
        <f t="shared" si="55"/>
        <v/>
      </c>
      <c r="AT146" s="127">
        <v>1600</v>
      </c>
      <c r="AU146" s="128"/>
      <c r="AV146" s="129"/>
      <c r="AW146" s="126" t="str">
        <f t="shared" si="56"/>
        <v/>
      </c>
      <c r="AX146" s="126" t="str">
        <f t="shared" si="57"/>
        <v/>
      </c>
      <c r="AY146" s="64" t="str">
        <f t="shared" si="58"/>
        <v/>
      </c>
      <c r="AZ146" s="97">
        <v>80.5</v>
      </c>
      <c r="BA146" s="68"/>
      <c r="BB146" s="68"/>
      <c r="BC146" s="68"/>
      <c r="BD146" s="68"/>
      <c r="BE146" s="15"/>
      <c r="BF146" s="5">
        <f t="shared" si="59"/>
        <v>25125</v>
      </c>
      <c r="BG146" s="42">
        <v>8370</v>
      </c>
      <c r="BH146" s="42">
        <v>16755</v>
      </c>
      <c r="BI146" s="42"/>
      <c r="BJ146" s="42"/>
      <c r="BK146" s="42"/>
      <c r="BL146" s="42"/>
      <c r="BM146" s="42"/>
    </row>
    <row r="147" spans="1:65" outlineLevel="5" x14ac:dyDescent="0.45">
      <c r="A147" s="22">
        <f t="shared" si="45"/>
        <v>4</v>
      </c>
      <c r="B147" s="9">
        <f t="shared" si="44"/>
        <v>42122</v>
      </c>
      <c r="C147" s="51">
        <v>345581</v>
      </c>
      <c r="D147" s="64">
        <f t="shared" si="50"/>
        <v>37.1</v>
      </c>
      <c r="E147" s="12">
        <v>37.200000000000003</v>
      </c>
      <c r="F147" s="12">
        <v>37.200000000000003</v>
      </c>
      <c r="G147" s="12">
        <v>37</v>
      </c>
      <c r="H147" s="12">
        <v>37</v>
      </c>
      <c r="I147" s="12"/>
      <c r="J147" s="12"/>
      <c r="K147" s="12"/>
      <c r="L147" s="12"/>
      <c r="M147" s="74" t="str">
        <f t="shared" si="51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2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3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20.512820510000001</v>
      </c>
      <c r="AO147" s="41">
        <v>1365</v>
      </c>
      <c r="AP147" s="110"/>
      <c r="AQ147" s="111"/>
      <c r="AR147" s="126" t="str">
        <f t="shared" si="54"/>
        <v/>
      </c>
      <c r="AS147" s="126" t="str">
        <f t="shared" si="55"/>
        <v/>
      </c>
      <c r="AT147" s="127">
        <v>1536</v>
      </c>
      <c r="AU147" s="128"/>
      <c r="AV147" s="129"/>
      <c r="AW147" s="126" t="str">
        <f t="shared" si="56"/>
        <v/>
      </c>
      <c r="AX147" s="126" t="str">
        <f t="shared" si="57"/>
        <v/>
      </c>
      <c r="AY147" s="64" t="str">
        <f t="shared" si="58"/>
        <v/>
      </c>
      <c r="AZ147" s="97">
        <v>79.400000000000006</v>
      </c>
      <c r="BA147" s="68"/>
      <c r="BB147" s="68"/>
      <c r="BC147" s="68"/>
      <c r="BD147" s="68"/>
      <c r="BE147" s="15"/>
      <c r="BF147" s="5">
        <f t="shared" si="59"/>
        <v>26968</v>
      </c>
      <c r="BG147" s="42">
        <v>8278</v>
      </c>
      <c r="BH147" s="42">
        <v>18690</v>
      </c>
      <c r="BI147" s="42"/>
      <c r="BJ147" s="42"/>
      <c r="BK147" s="42"/>
      <c r="BL147" s="42"/>
      <c r="BM147" s="42"/>
    </row>
    <row r="148" spans="1:65" outlineLevel="5" x14ac:dyDescent="0.45">
      <c r="A148" s="22">
        <f t="shared" si="45"/>
        <v>4</v>
      </c>
      <c r="B148" s="9">
        <f t="shared" si="44"/>
        <v>42123</v>
      </c>
      <c r="C148" s="51">
        <v>413130</v>
      </c>
      <c r="D148" s="64">
        <f t="shared" si="50"/>
        <v>36.799999999999997</v>
      </c>
      <c r="E148" s="12">
        <v>36.799999999999997</v>
      </c>
      <c r="F148" s="12">
        <v>36.799999999999997</v>
      </c>
      <c r="G148" s="12">
        <v>36.799999999999997</v>
      </c>
      <c r="H148" s="12">
        <v>36.799999999999997</v>
      </c>
      <c r="I148" s="12"/>
      <c r="J148" s="12"/>
      <c r="K148" s="12"/>
      <c r="L148" s="12"/>
      <c r="M148" s="74" t="str">
        <f t="shared" si="51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2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3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18.457481869999999</v>
      </c>
      <c r="AO148" s="41">
        <v>1517</v>
      </c>
      <c r="AP148" s="110"/>
      <c r="AQ148" s="111"/>
      <c r="AR148" s="126" t="str">
        <f t="shared" si="54"/>
        <v/>
      </c>
      <c r="AS148" s="126" t="str">
        <f t="shared" si="55"/>
        <v/>
      </c>
      <c r="AT148" s="127">
        <v>1711</v>
      </c>
      <c r="AU148" s="128"/>
      <c r="AV148" s="129"/>
      <c r="AW148" s="126" t="str">
        <f t="shared" si="56"/>
        <v/>
      </c>
      <c r="AX148" s="126" t="str">
        <f t="shared" si="57"/>
        <v/>
      </c>
      <c r="AY148" s="64" t="str">
        <f t="shared" si="58"/>
        <v/>
      </c>
      <c r="AZ148" s="97">
        <v>78.900000000000006</v>
      </c>
      <c r="BA148" s="68"/>
      <c r="BB148" s="68"/>
      <c r="BC148" s="68"/>
      <c r="BD148" s="68"/>
      <c r="BE148" s="15"/>
      <c r="BF148" s="5">
        <f t="shared" si="59"/>
        <v>27285</v>
      </c>
      <c r="BG148" s="42">
        <v>8372</v>
      </c>
      <c r="BH148" s="42">
        <v>18913</v>
      </c>
      <c r="BI148" s="42"/>
      <c r="BJ148" s="42"/>
      <c r="BK148" s="42"/>
      <c r="BL148" s="42"/>
      <c r="BM148" s="42"/>
    </row>
    <row r="149" spans="1:65" ht="17.5" outlineLevel="5" thickBot="1" x14ac:dyDescent="0.5">
      <c r="A149" s="31">
        <f t="shared" si="45"/>
        <v>4</v>
      </c>
      <c r="B149" s="32">
        <f t="shared" si="44"/>
        <v>42124</v>
      </c>
      <c r="C149" s="51">
        <v>391283</v>
      </c>
      <c r="D149" s="64">
        <f t="shared" si="50"/>
        <v>36.799999999999997</v>
      </c>
      <c r="E149" s="12">
        <v>36.799999999999997</v>
      </c>
      <c r="F149" s="12">
        <v>36.799999999999997</v>
      </c>
      <c r="G149" s="12">
        <v>36.799999999999997</v>
      </c>
      <c r="H149" s="12">
        <v>36.799999999999997</v>
      </c>
      <c r="I149" s="12"/>
      <c r="J149" s="12"/>
      <c r="K149" s="12"/>
      <c r="L149" s="12"/>
      <c r="M149" s="74" t="str">
        <f t="shared" si="51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2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3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18.146467919999999</v>
      </c>
      <c r="AO149" s="41">
        <v>1543</v>
      </c>
      <c r="AP149" s="110"/>
      <c r="AQ149" s="111"/>
      <c r="AR149" s="126" t="str">
        <f t="shared" si="54"/>
        <v/>
      </c>
      <c r="AS149" s="126" t="str">
        <f t="shared" si="55"/>
        <v/>
      </c>
      <c r="AT149" s="127">
        <v>1701</v>
      </c>
      <c r="AU149" s="128"/>
      <c r="AV149" s="129"/>
      <c r="AW149" s="126" t="str">
        <f t="shared" si="56"/>
        <v/>
      </c>
      <c r="AX149" s="126" t="str">
        <f t="shared" si="57"/>
        <v/>
      </c>
      <c r="AY149" s="64" t="str">
        <f t="shared" si="58"/>
        <v/>
      </c>
      <c r="AZ149" s="97">
        <v>79.86</v>
      </c>
      <c r="BA149" s="68"/>
      <c r="BB149" s="68"/>
      <c r="BC149" s="68"/>
      <c r="BD149" s="68"/>
      <c r="BE149" s="15"/>
      <c r="BF149" s="5">
        <f t="shared" si="59"/>
        <v>28705</v>
      </c>
      <c r="BG149" s="42">
        <v>9053</v>
      </c>
      <c r="BH149" s="42">
        <v>19652</v>
      </c>
      <c r="BI149" s="42"/>
      <c r="BJ149" s="42"/>
      <c r="BK149" s="42"/>
      <c r="BL149" s="42"/>
      <c r="BM149" s="42"/>
    </row>
    <row r="150" spans="1:65" outlineLevel="4" x14ac:dyDescent="0.45">
      <c r="A150" s="150" t="s">
        <v>38</v>
      </c>
      <c r="B150" s="151"/>
      <c r="C150" s="50">
        <f t="shared" ref="C150:BM150" si="60">SUBTOTAL(4,C120:C149)</f>
        <v>492872</v>
      </c>
      <c r="D150" s="60">
        <f t="shared" si="60"/>
        <v>37.200000000000003</v>
      </c>
      <c r="E150" s="28">
        <f t="shared" si="60"/>
        <v>37.200000000000003</v>
      </c>
      <c r="F150" s="28">
        <f t="shared" si="60"/>
        <v>37.200000000000003</v>
      </c>
      <c r="G150" s="28">
        <f t="shared" si="60"/>
        <v>37.200000000000003</v>
      </c>
      <c r="H150" s="28">
        <f t="shared" si="60"/>
        <v>37.200000000000003</v>
      </c>
      <c r="I150" s="28">
        <f t="shared" si="60"/>
        <v>0</v>
      </c>
      <c r="J150" s="28">
        <f t="shared" si="60"/>
        <v>0</v>
      </c>
      <c r="K150" s="28">
        <f t="shared" si="60"/>
        <v>0</v>
      </c>
      <c r="L150" s="28">
        <f t="shared" si="60"/>
        <v>0</v>
      </c>
      <c r="M150" s="71">
        <f t="shared" si="60"/>
        <v>0</v>
      </c>
      <c r="N150" s="82">
        <f t="shared" si="60"/>
        <v>0</v>
      </c>
      <c r="O150" s="82">
        <f t="shared" si="60"/>
        <v>0</v>
      </c>
      <c r="P150" s="82">
        <f t="shared" si="60"/>
        <v>0</v>
      </c>
      <c r="Q150" s="82">
        <f t="shared" si="60"/>
        <v>0</v>
      </c>
      <c r="R150" s="82">
        <f t="shared" si="60"/>
        <v>0</v>
      </c>
      <c r="S150" s="82">
        <f t="shared" si="60"/>
        <v>0</v>
      </c>
      <c r="T150" s="82">
        <f t="shared" si="60"/>
        <v>0</v>
      </c>
      <c r="U150" s="82">
        <f t="shared" si="60"/>
        <v>0</v>
      </c>
      <c r="V150" s="29">
        <f t="shared" si="60"/>
        <v>0</v>
      </c>
      <c r="W150" s="39">
        <f t="shared" si="60"/>
        <v>0</v>
      </c>
      <c r="X150" s="39">
        <f t="shared" si="60"/>
        <v>0</v>
      </c>
      <c r="Y150" s="39">
        <f t="shared" si="60"/>
        <v>0</v>
      </c>
      <c r="Z150" s="39">
        <f t="shared" si="60"/>
        <v>0</v>
      </c>
      <c r="AA150" s="39">
        <f t="shared" si="60"/>
        <v>0</v>
      </c>
      <c r="AB150" s="39">
        <f t="shared" si="60"/>
        <v>0</v>
      </c>
      <c r="AC150" s="39">
        <f t="shared" si="60"/>
        <v>0</v>
      </c>
      <c r="AD150" s="39">
        <f t="shared" si="60"/>
        <v>0</v>
      </c>
      <c r="AE150" s="29">
        <f t="shared" si="60"/>
        <v>0</v>
      </c>
      <c r="AF150" s="39">
        <f t="shared" si="60"/>
        <v>0</v>
      </c>
      <c r="AG150" s="39">
        <f t="shared" si="60"/>
        <v>0</v>
      </c>
      <c r="AH150" s="39">
        <f t="shared" si="60"/>
        <v>0</v>
      </c>
      <c r="AI150" s="39">
        <f t="shared" si="60"/>
        <v>0</v>
      </c>
      <c r="AJ150" s="39">
        <f t="shared" si="60"/>
        <v>0</v>
      </c>
      <c r="AK150" s="39">
        <f t="shared" si="60"/>
        <v>0</v>
      </c>
      <c r="AL150" s="39">
        <f t="shared" si="60"/>
        <v>0</v>
      </c>
      <c r="AM150" s="39">
        <f t="shared" si="60"/>
        <v>0</v>
      </c>
      <c r="AN150" s="39">
        <f t="shared" si="60"/>
        <v>26.692087699999998</v>
      </c>
      <c r="AO150" s="39">
        <f t="shared" si="60"/>
        <v>1885</v>
      </c>
      <c r="AP150" s="104">
        <f t="shared" si="60"/>
        <v>0</v>
      </c>
      <c r="AQ150" s="105">
        <f t="shared" si="60"/>
        <v>0</v>
      </c>
      <c r="AR150" s="106">
        <f t="shared" si="60"/>
        <v>0</v>
      </c>
      <c r="AS150" s="106">
        <f t="shared" si="60"/>
        <v>0</v>
      </c>
      <c r="AT150" s="107">
        <f t="shared" si="60"/>
        <v>1973</v>
      </c>
      <c r="AU150" s="108">
        <f t="shared" si="60"/>
        <v>0</v>
      </c>
      <c r="AV150" s="109">
        <f t="shared" si="60"/>
        <v>0</v>
      </c>
      <c r="AW150" s="106">
        <f t="shared" si="60"/>
        <v>0</v>
      </c>
      <c r="AX150" s="106">
        <f t="shared" si="60"/>
        <v>0</v>
      </c>
      <c r="AY150" s="60">
        <f t="shared" si="60"/>
        <v>0</v>
      </c>
      <c r="AZ150" s="96">
        <f t="shared" si="60"/>
        <v>82</v>
      </c>
      <c r="BA150" s="67">
        <f t="shared" si="60"/>
        <v>0</v>
      </c>
      <c r="BB150" s="67">
        <f t="shared" si="60"/>
        <v>0</v>
      </c>
      <c r="BC150" s="67">
        <f t="shared" si="60"/>
        <v>0</v>
      </c>
      <c r="BD150" s="67">
        <f t="shared" si="60"/>
        <v>0</v>
      </c>
      <c r="BE150" s="27">
        <f t="shared" si="60"/>
        <v>0</v>
      </c>
      <c r="BF150" s="29">
        <f t="shared" si="60"/>
        <v>28705</v>
      </c>
      <c r="BG150" s="39">
        <f t="shared" si="60"/>
        <v>12434</v>
      </c>
      <c r="BH150" s="40">
        <f t="shared" si="60"/>
        <v>19652</v>
      </c>
      <c r="BI150" s="40">
        <f t="shared" si="60"/>
        <v>0</v>
      </c>
      <c r="BJ150" s="40">
        <f t="shared" si="60"/>
        <v>0</v>
      </c>
      <c r="BK150" s="40">
        <f t="shared" si="60"/>
        <v>0</v>
      </c>
      <c r="BL150" s="40">
        <f t="shared" si="60"/>
        <v>0</v>
      </c>
      <c r="BM150" s="27">
        <f t="shared" si="60"/>
        <v>0</v>
      </c>
    </row>
    <row r="151" spans="1:65" outlineLevel="3" x14ac:dyDescent="0.45">
      <c r="A151" s="180" t="s">
        <v>27</v>
      </c>
      <c r="B151" s="181"/>
      <c r="C151" s="51">
        <f t="shared" ref="C151:BM151" si="61">SUBTOTAL(5,C120:C149)</f>
        <v>330404</v>
      </c>
      <c r="D151" s="61">
        <f t="shared" si="61"/>
        <v>36.4</v>
      </c>
      <c r="E151" s="12">
        <f t="shared" si="61"/>
        <v>36.4</v>
      </c>
      <c r="F151" s="12">
        <f t="shared" si="61"/>
        <v>36.4</v>
      </c>
      <c r="G151" s="12">
        <f t="shared" si="61"/>
        <v>36.4</v>
      </c>
      <c r="H151" s="12">
        <f t="shared" si="61"/>
        <v>36.4</v>
      </c>
      <c r="I151" s="12">
        <f t="shared" si="61"/>
        <v>0</v>
      </c>
      <c r="J151" s="12">
        <f t="shared" si="61"/>
        <v>0</v>
      </c>
      <c r="K151" s="12">
        <f t="shared" si="61"/>
        <v>0</v>
      </c>
      <c r="L151" s="12">
        <f t="shared" si="61"/>
        <v>0</v>
      </c>
      <c r="M151" s="72">
        <f t="shared" si="61"/>
        <v>0</v>
      </c>
      <c r="N151" s="83">
        <f t="shared" si="61"/>
        <v>0</v>
      </c>
      <c r="O151" s="83">
        <f t="shared" si="61"/>
        <v>0</v>
      </c>
      <c r="P151" s="83">
        <f t="shared" si="61"/>
        <v>0</v>
      </c>
      <c r="Q151" s="83">
        <f t="shared" si="61"/>
        <v>0</v>
      </c>
      <c r="R151" s="83">
        <f t="shared" si="61"/>
        <v>0</v>
      </c>
      <c r="S151" s="83">
        <f t="shared" si="61"/>
        <v>0</v>
      </c>
      <c r="T151" s="83">
        <f t="shared" si="61"/>
        <v>0</v>
      </c>
      <c r="U151" s="83">
        <f t="shared" si="61"/>
        <v>0</v>
      </c>
      <c r="V151" s="6">
        <f t="shared" si="61"/>
        <v>0</v>
      </c>
      <c r="W151" s="41">
        <f t="shared" si="61"/>
        <v>0</v>
      </c>
      <c r="X151" s="41">
        <f t="shared" si="61"/>
        <v>0</v>
      </c>
      <c r="Y151" s="41">
        <f t="shared" si="61"/>
        <v>0</v>
      </c>
      <c r="Z151" s="41">
        <f t="shared" si="61"/>
        <v>0</v>
      </c>
      <c r="AA151" s="41">
        <f t="shared" si="61"/>
        <v>0</v>
      </c>
      <c r="AB151" s="41">
        <f t="shared" si="61"/>
        <v>0</v>
      </c>
      <c r="AC151" s="41">
        <f t="shared" si="61"/>
        <v>0</v>
      </c>
      <c r="AD151" s="41">
        <f t="shared" si="61"/>
        <v>0</v>
      </c>
      <c r="AE151" s="6">
        <f t="shared" si="61"/>
        <v>0</v>
      </c>
      <c r="AF151" s="41">
        <f t="shared" si="61"/>
        <v>0</v>
      </c>
      <c r="AG151" s="41">
        <f t="shared" si="61"/>
        <v>0</v>
      </c>
      <c r="AH151" s="41">
        <f t="shared" si="61"/>
        <v>0</v>
      </c>
      <c r="AI151" s="41">
        <f t="shared" si="61"/>
        <v>0</v>
      </c>
      <c r="AJ151" s="41">
        <f t="shared" si="61"/>
        <v>0</v>
      </c>
      <c r="AK151" s="41">
        <f t="shared" si="61"/>
        <v>0</v>
      </c>
      <c r="AL151" s="41">
        <f t="shared" si="61"/>
        <v>0</v>
      </c>
      <c r="AM151" s="41">
        <f t="shared" si="61"/>
        <v>0</v>
      </c>
      <c r="AN151" s="41">
        <f t="shared" si="61"/>
        <v>14.85411141</v>
      </c>
      <c r="AO151" s="41">
        <f t="shared" si="61"/>
        <v>1049</v>
      </c>
      <c r="AP151" s="110">
        <f t="shared" si="61"/>
        <v>0</v>
      </c>
      <c r="AQ151" s="111">
        <f t="shared" si="61"/>
        <v>0</v>
      </c>
      <c r="AR151" s="112">
        <f t="shared" si="61"/>
        <v>0</v>
      </c>
      <c r="AS151" s="112">
        <f t="shared" si="61"/>
        <v>0</v>
      </c>
      <c r="AT151" s="113">
        <f t="shared" si="61"/>
        <v>1216</v>
      </c>
      <c r="AU151" s="114">
        <f t="shared" si="61"/>
        <v>0</v>
      </c>
      <c r="AV151" s="115">
        <f t="shared" si="61"/>
        <v>0</v>
      </c>
      <c r="AW151" s="112">
        <f t="shared" si="61"/>
        <v>0</v>
      </c>
      <c r="AX151" s="112">
        <f t="shared" si="61"/>
        <v>0</v>
      </c>
      <c r="AY151" s="61">
        <f t="shared" si="61"/>
        <v>0</v>
      </c>
      <c r="AZ151" s="97">
        <f t="shared" si="61"/>
        <v>78.5</v>
      </c>
      <c r="BA151" s="68">
        <f t="shared" si="61"/>
        <v>0</v>
      </c>
      <c r="BB151" s="68">
        <f t="shared" si="61"/>
        <v>0</v>
      </c>
      <c r="BC151" s="68">
        <f t="shared" si="61"/>
        <v>0</v>
      </c>
      <c r="BD151" s="68">
        <f t="shared" si="61"/>
        <v>0</v>
      </c>
      <c r="BE151" s="15">
        <f t="shared" si="61"/>
        <v>0</v>
      </c>
      <c r="BF151" s="6">
        <f t="shared" si="61"/>
        <v>9872</v>
      </c>
      <c r="BG151" s="41">
        <f t="shared" si="61"/>
        <v>6741</v>
      </c>
      <c r="BH151" s="42">
        <f t="shared" si="61"/>
        <v>1450</v>
      </c>
      <c r="BI151" s="42">
        <f t="shared" si="61"/>
        <v>0</v>
      </c>
      <c r="BJ151" s="42">
        <f t="shared" si="61"/>
        <v>0</v>
      </c>
      <c r="BK151" s="42">
        <f t="shared" si="61"/>
        <v>0</v>
      </c>
      <c r="BL151" s="42">
        <f t="shared" si="61"/>
        <v>0</v>
      </c>
      <c r="BM151" s="15">
        <f t="shared" si="61"/>
        <v>0</v>
      </c>
    </row>
    <row r="152" spans="1:65" outlineLevel="2" x14ac:dyDescent="0.45">
      <c r="A152" s="180" t="s">
        <v>16</v>
      </c>
      <c r="B152" s="181"/>
      <c r="C152" s="51">
        <f>IFERROR(SUBTOTAL(1,C120:C149),"")</f>
        <v>396602.63333333336</v>
      </c>
      <c r="D152" s="61">
        <f t="shared" ref="D152:BM152" si="62">IFERROR(SUBTOTAL(1,D120:D149),"")</f>
        <v>36.786666666666648</v>
      </c>
      <c r="E152" s="12">
        <f t="shared" si="62"/>
        <v>36.799999999999983</v>
      </c>
      <c r="F152" s="12">
        <f t="shared" si="62"/>
        <v>36.799999999999983</v>
      </c>
      <c r="G152" s="12">
        <f t="shared" si="62"/>
        <v>36.773333333333319</v>
      </c>
      <c r="H152" s="12">
        <f t="shared" si="62"/>
        <v>36.773333333333319</v>
      </c>
      <c r="I152" s="12" t="str">
        <f t="shared" si="62"/>
        <v/>
      </c>
      <c r="J152" s="12" t="str">
        <f t="shared" si="62"/>
        <v/>
      </c>
      <c r="K152" s="12" t="str">
        <f t="shared" si="62"/>
        <v/>
      </c>
      <c r="L152" s="12" t="str">
        <f t="shared" si="62"/>
        <v/>
      </c>
      <c r="M152" s="72" t="str">
        <f t="shared" si="62"/>
        <v/>
      </c>
      <c r="N152" s="83" t="str">
        <f t="shared" si="62"/>
        <v/>
      </c>
      <c r="O152" s="83" t="str">
        <f t="shared" si="62"/>
        <v/>
      </c>
      <c r="P152" s="83" t="str">
        <f t="shared" si="62"/>
        <v/>
      </c>
      <c r="Q152" s="83" t="str">
        <f t="shared" si="62"/>
        <v/>
      </c>
      <c r="R152" s="83" t="str">
        <f t="shared" si="62"/>
        <v/>
      </c>
      <c r="S152" s="83" t="str">
        <f t="shared" si="62"/>
        <v/>
      </c>
      <c r="T152" s="83" t="str">
        <f t="shared" si="62"/>
        <v/>
      </c>
      <c r="U152" s="83" t="str">
        <f t="shared" si="62"/>
        <v/>
      </c>
      <c r="V152" s="6" t="str">
        <f t="shared" si="62"/>
        <v/>
      </c>
      <c r="W152" s="41" t="str">
        <f t="shared" si="62"/>
        <v/>
      </c>
      <c r="X152" s="41" t="str">
        <f t="shared" si="62"/>
        <v/>
      </c>
      <c r="Y152" s="41" t="str">
        <f t="shared" si="62"/>
        <v/>
      </c>
      <c r="Z152" s="41" t="str">
        <f t="shared" si="62"/>
        <v/>
      </c>
      <c r="AA152" s="41" t="str">
        <f t="shared" si="62"/>
        <v/>
      </c>
      <c r="AB152" s="41" t="str">
        <f t="shared" si="62"/>
        <v/>
      </c>
      <c r="AC152" s="41" t="str">
        <f t="shared" si="62"/>
        <v/>
      </c>
      <c r="AD152" s="41" t="str">
        <f t="shared" si="62"/>
        <v/>
      </c>
      <c r="AE152" s="6" t="str">
        <f t="shared" si="62"/>
        <v/>
      </c>
      <c r="AF152" s="41" t="str">
        <f t="shared" si="62"/>
        <v/>
      </c>
      <c r="AG152" s="41" t="str">
        <f t="shared" si="62"/>
        <v/>
      </c>
      <c r="AH152" s="41" t="str">
        <f t="shared" si="62"/>
        <v/>
      </c>
      <c r="AI152" s="41" t="str">
        <f t="shared" si="62"/>
        <v/>
      </c>
      <c r="AJ152" s="41" t="str">
        <f t="shared" si="62"/>
        <v/>
      </c>
      <c r="AK152" s="41" t="str">
        <f t="shared" si="62"/>
        <v/>
      </c>
      <c r="AL152" s="41" t="str">
        <f t="shared" si="62"/>
        <v/>
      </c>
      <c r="AM152" s="41" t="str">
        <f t="shared" si="62"/>
        <v/>
      </c>
      <c r="AN152" s="41">
        <f t="shared" si="62"/>
        <v>18.140075259666663</v>
      </c>
      <c r="AO152" s="41">
        <f t="shared" si="62"/>
        <v>1566.5</v>
      </c>
      <c r="AP152" s="110" t="str">
        <f t="shared" si="62"/>
        <v/>
      </c>
      <c r="AQ152" s="111" t="str">
        <f t="shared" si="62"/>
        <v/>
      </c>
      <c r="AR152" s="112" t="str">
        <f t="shared" si="62"/>
        <v/>
      </c>
      <c r="AS152" s="112" t="str">
        <f t="shared" si="62"/>
        <v/>
      </c>
      <c r="AT152" s="113">
        <f t="shared" si="62"/>
        <v>1717.7</v>
      </c>
      <c r="AU152" s="114" t="str">
        <f t="shared" si="62"/>
        <v/>
      </c>
      <c r="AV152" s="115" t="str">
        <f t="shared" si="62"/>
        <v/>
      </c>
      <c r="AW152" s="112" t="str">
        <f t="shared" si="62"/>
        <v/>
      </c>
      <c r="AX152" s="112" t="str">
        <f t="shared" si="62"/>
        <v/>
      </c>
      <c r="AY152" s="61" t="str">
        <f t="shared" si="62"/>
        <v/>
      </c>
      <c r="AZ152" s="97">
        <f t="shared" si="62"/>
        <v>79.700000000000017</v>
      </c>
      <c r="BA152" s="68" t="str">
        <f t="shared" si="62"/>
        <v/>
      </c>
      <c r="BB152" s="68" t="str">
        <f t="shared" si="62"/>
        <v/>
      </c>
      <c r="BC152" s="68" t="str">
        <f t="shared" si="62"/>
        <v/>
      </c>
      <c r="BD152" s="68" t="str">
        <f t="shared" si="62"/>
        <v/>
      </c>
      <c r="BE152" s="15" t="str">
        <f>IFERROR(SUBTOTAL(1,BE120:BE149),"")</f>
        <v/>
      </c>
      <c r="BF152" s="6">
        <f t="shared" si="62"/>
        <v>23410.433333333334</v>
      </c>
      <c r="BG152" s="41">
        <f t="shared" si="62"/>
        <v>8943.9333333333325</v>
      </c>
      <c r="BH152" s="42">
        <f t="shared" si="62"/>
        <v>14466.5</v>
      </c>
      <c r="BI152" s="42" t="str">
        <f t="shared" si="62"/>
        <v/>
      </c>
      <c r="BJ152" s="42" t="str">
        <f t="shared" si="62"/>
        <v/>
      </c>
      <c r="BK152" s="42" t="str">
        <f t="shared" si="62"/>
        <v/>
      </c>
      <c r="BL152" s="42" t="str">
        <f t="shared" si="62"/>
        <v/>
      </c>
      <c r="BM152" s="15" t="str">
        <f t="shared" si="62"/>
        <v/>
      </c>
    </row>
    <row r="153" spans="1:65" ht="17.5" outlineLevel="1" thickBot="1" x14ac:dyDescent="0.5">
      <c r="A153" s="182" t="s">
        <v>57</v>
      </c>
      <c r="B153" s="183"/>
      <c r="C153" s="52">
        <f>SUBTOTAL(9,C120:C149)</f>
        <v>11898079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46995</v>
      </c>
      <c r="AP153" s="116"/>
      <c r="AQ153" s="117"/>
      <c r="AR153" s="118"/>
      <c r="AS153" s="118"/>
      <c r="AT153" s="119">
        <f>SUBTOTAL(9,AT120:AT149)</f>
        <v>51531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3">SUBTOTAL(9,BF120:BF149)</f>
        <v>702313</v>
      </c>
      <c r="BG153" s="43">
        <f t="shared" si="63"/>
        <v>268318</v>
      </c>
      <c r="BH153" s="44">
        <f t="shared" si="63"/>
        <v>433995</v>
      </c>
      <c r="BI153" s="44">
        <f t="shared" si="63"/>
        <v>0</v>
      </c>
      <c r="BJ153" s="44">
        <f t="shared" si="63"/>
        <v>0</v>
      </c>
      <c r="BK153" s="44">
        <f t="shared" si="63"/>
        <v>0</v>
      </c>
      <c r="BL153" s="44">
        <f t="shared" si="63"/>
        <v>0</v>
      </c>
      <c r="BM153" s="16">
        <f t="shared" si="63"/>
        <v>0</v>
      </c>
    </row>
    <row r="154" spans="1:65" outlineLevel="5" x14ac:dyDescent="0.45">
      <c r="A154" s="21">
        <f t="shared" si="45"/>
        <v>5</v>
      </c>
      <c r="B154" s="33">
        <f>B149+1</f>
        <v>42125</v>
      </c>
      <c r="C154" s="51">
        <v>367149</v>
      </c>
      <c r="D154" s="64">
        <f t="shared" ref="D154:D184" si="64">IFERROR(ROUND(AVERAGE(E154:L154),1),"")</f>
        <v>36.9</v>
      </c>
      <c r="E154" s="12">
        <v>37</v>
      </c>
      <c r="F154" s="12">
        <v>37</v>
      </c>
      <c r="G154" s="12">
        <v>36.799999999999997</v>
      </c>
      <c r="H154" s="12">
        <v>36.799999999999997</v>
      </c>
      <c r="I154" s="12"/>
      <c r="J154" s="12"/>
      <c r="K154" s="12"/>
      <c r="L154" s="12"/>
      <c r="M154" s="74" t="str">
        <f t="shared" ref="M154:M184" si="65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66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7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18.348623849999999</v>
      </c>
      <c r="AO154" s="41">
        <v>1526</v>
      </c>
      <c r="AP154" s="110"/>
      <c r="AQ154" s="111"/>
      <c r="AR154" s="126" t="str">
        <f t="shared" ref="AR154:AR184" si="68">IFERROR(AQ154/AP154*100,"")</f>
        <v/>
      </c>
      <c r="AS154" s="126" t="str">
        <f t="shared" ref="AS154:AS184" si="69">IFERROR(100-AR154,"")</f>
        <v/>
      </c>
      <c r="AT154" s="127">
        <v>1706</v>
      </c>
      <c r="AU154" s="128"/>
      <c r="AV154" s="129"/>
      <c r="AW154" s="126" t="str">
        <f t="shared" ref="AW154:AW184" si="70">IFERROR(AV154/AU154*100,"")</f>
        <v/>
      </c>
      <c r="AX154" s="126" t="str">
        <f t="shared" ref="AX154:AX184" si="71">IFERROR(100-AW154,"")</f>
        <v/>
      </c>
      <c r="AY154" s="64" t="str">
        <f t="shared" ref="AY154:AY184" si="72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3">IF(SUM(BG154:BM154)=0,"",SUM(BG154:BM154))</f>
        <v>26132</v>
      </c>
      <c r="BG154" s="42">
        <v>8656</v>
      </c>
      <c r="BH154" s="42">
        <v>17476</v>
      </c>
      <c r="BI154" s="42"/>
      <c r="BJ154" s="42"/>
      <c r="BK154" s="42"/>
      <c r="BL154" s="42"/>
      <c r="BM154" s="15"/>
    </row>
    <row r="155" spans="1:65" outlineLevel="5" x14ac:dyDescent="0.45">
      <c r="A155" s="22">
        <f t="shared" si="45"/>
        <v>5</v>
      </c>
      <c r="B155" s="9">
        <f t="shared" ref="B155:B218" si="74">B154+1</f>
        <v>42126</v>
      </c>
      <c r="C155" s="51">
        <v>355153</v>
      </c>
      <c r="D155" s="64">
        <f t="shared" si="64"/>
        <v>36.9</v>
      </c>
      <c r="E155" s="12">
        <v>37</v>
      </c>
      <c r="F155" s="12">
        <v>37</v>
      </c>
      <c r="G155" s="12">
        <v>36.799999999999997</v>
      </c>
      <c r="H155" s="12">
        <v>36.799999999999997</v>
      </c>
      <c r="I155" s="12"/>
      <c r="J155" s="12"/>
      <c r="K155" s="12"/>
      <c r="L155" s="12"/>
      <c r="M155" s="74" t="str">
        <f t="shared" si="65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66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67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v>17.868538610000002</v>
      </c>
      <c r="AO155" s="41">
        <v>1567</v>
      </c>
      <c r="AP155" s="110"/>
      <c r="AQ155" s="111"/>
      <c r="AR155" s="126" t="str">
        <f t="shared" si="68"/>
        <v/>
      </c>
      <c r="AS155" s="126" t="str">
        <f t="shared" si="69"/>
        <v/>
      </c>
      <c r="AT155" s="127">
        <v>1721</v>
      </c>
      <c r="AU155" s="128"/>
      <c r="AV155" s="129"/>
      <c r="AW155" s="126" t="str">
        <f t="shared" si="70"/>
        <v/>
      </c>
      <c r="AX155" s="126" t="str">
        <f t="shared" si="71"/>
        <v/>
      </c>
      <c r="AY155" s="64" t="str">
        <f t="shared" si="72"/>
        <v/>
      </c>
      <c r="AZ155" s="97"/>
      <c r="BA155" s="68"/>
      <c r="BB155" s="68"/>
      <c r="BC155" s="68"/>
      <c r="BD155" s="68"/>
      <c r="BE155" s="15"/>
      <c r="BF155" s="5">
        <f t="shared" si="73"/>
        <v>24208</v>
      </c>
      <c r="BG155" s="42">
        <v>7901</v>
      </c>
      <c r="BH155" s="42">
        <v>16307</v>
      </c>
      <c r="BI155" s="42"/>
      <c r="BJ155" s="42"/>
      <c r="BK155" s="42"/>
      <c r="BL155" s="42"/>
      <c r="BM155" s="15"/>
    </row>
    <row r="156" spans="1:65" outlineLevel="5" x14ac:dyDescent="0.45">
      <c r="A156" s="22">
        <f t="shared" si="45"/>
        <v>5</v>
      </c>
      <c r="B156" s="9">
        <f t="shared" si="74"/>
        <v>42127</v>
      </c>
      <c r="C156" s="51">
        <v>444928</v>
      </c>
      <c r="D156" s="64">
        <f t="shared" si="64"/>
        <v>36.799999999999997</v>
      </c>
      <c r="E156" s="12">
        <v>36.799999999999997</v>
      </c>
      <c r="F156" s="12">
        <v>36.799999999999997</v>
      </c>
      <c r="G156" s="12">
        <v>36.799999999999997</v>
      </c>
      <c r="H156" s="12">
        <v>36.799999999999997</v>
      </c>
      <c r="I156" s="12"/>
      <c r="J156" s="12"/>
      <c r="K156" s="12"/>
      <c r="L156" s="12"/>
      <c r="M156" s="74" t="str">
        <f t="shared" si="65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66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7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22.417934349999999</v>
      </c>
      <c r="AO156" s="41">
        <v>1249</v>
      </c>
      <c r="AP156" s="110"/>
      <c r="AQ156" s="111"/>
      <c r="AR156" s="126" t="str">
        <f t="shared" si="68"/>
        <v/>
      </c>
      <c r="AS156" s="126" t="str">
        <f t="shared" si="69"/>
        <v/>
      </c>
      <c r="AT156" s="127">
        <v>1378</v>
      </c>
      <c r="AU156" s="128"/>
      <c r="AV156" s="129"/>
      <c r="AW156" s="126" t="str">
        <f t="shared" si="70"/>
        <v/>
      </c>
      <c r="AX156" s="126" t="str">
        <f t="shared" si="71"/>
        <v/>
      </c>
      <c r="AY156" s="64" t="str">
        <f t="shared" si="72"/>
        <v/>
      </c>
      <c r="AZ156" s="97"/>
      <c r="BA156" s="68"/>
      <c r="BB156" s="68"/>
      <c r="BC156" s="68"/>
      <c r="BD156" s="68"/>
      <c r="BE156" s="15"/>
      <c r="BF156" s="5">
        <f t="shared" si="73"/>
        <v>15421</v>
      </c>
      <c r="BG156" s="42">
        <v>7053</v>
      </c>
      <c r="BH156" s="42">
        <v>8368</v>
      </c>
      <c r="BI156" s="42"/>
      <c r="BJ156" s="42"/>
      <c r="BK156" s="42"/>
      <c r="BL156" s="42"/>
      <c r="BM156" s="15"/>
    </row>
    <row r="157" spans="1:65" outlineLevel="5" x14ac:dyDescent="0.45">
      <c r="A157" s="22">
        <f t="shared" si="45"/>
        <v>5</v>
      </c>
      <c r="B157" s="9">
        <f t="shared" si="74"/>
        <v>42128</v>
      </c>
      <c r="C157" s="51">
        <v>493837</v>
      </c>
      <c r="D157" s="64">
        <f t="shared" si="64"/>
        <v>36.9</v>
      </c>
      <c r="E157" s="12">
        <v>37</v>
      </c>
      <c r="F157" s="12">
        <v>37</v>
      </c>
      <c r="G157" s="12">
        <v>36.799999999999997</v>
      </c>
      <c r="H157" s="12">
        <v>36.799999999999997</v>
      </c>
      <c r="I157" s="12"/>
      <c r="J157" s="12"/>
      <c r="K157" s="12"/>
      <c r="L157" s="12"/>
      <c r="M157" s="74" t="str">
        <f t="shared" si="65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66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7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17.960230920000001</v>
      </c>
      <c r="AO157" s="41">
        <v>1559</v>
      </c>
      <c r="AP157" s="110"/>
      <c r="AQ157" s="111"/>
      <c r="AR157" s="126" t="str">
        <f t="shared" si="68"/>
        <v/>
      </c>
      <c r="AS157" s="126" t="str">
        <f t="shared" si="69"/>
        <v/>
      </c>
      <c r="AT157" s="127">
        <v>1729</v>
      </c>
      <c r="AU157" s="128"/>
      <c r="AV157" s="129"/>
      <c r="AW157" s="126" t="str">
        <f t="shared" si="70"/>
        <v/>
      </c>
      <c r="AX157" s="126" t="str">
        <f t="shared" si="71"/>
        <v/>
      </c>
      <c r="AY157" s="64" t="str">
        <f t="shared" si="72"/>
        <v/>
      </c>
      <c r="AZ157" s="97">
        <v>78.8</v>
      </c>
      <c r="BA157" s="68"/>
      <c r="BB157" s="68"/>
      <c r="BC157" s="68"/>
      <c r="BD157" s="68"/>
      <c r="BE157" s="15"/>
      <c r="BF157" s="5">
        <f t="shared" si="73"/>
        <v>25896</v>
      </c>
      <c r="BG157" s="42">
        <v>8663</v>
      </c>
      <c r="BH157" s="42">
        <v>17233</v>
      </c>
      <c r="BI157" s="42"/>
      <c r="BJ157" s="42"/>
      <c r="BK157" s="42"/>
      <c r="BL157" s="42"/>
      <c r="BM157" s="15"/>
    </row>
    <row r="158" spans="1:65" outlineLevel="5" x14ac:dyDescent="0.45">
      <c r="A158" s="22">
        <f t="shared" si="45"/>
        <v>5</v>
      </c>
      <c r="B158" s="9">
        <f t="shared" si="74"/>
        <v>42129</v>
      </c>
      <c r="C158" s="51">
        <v>408794</v>
      </c>
      <c r="D158" s="64">
        <f t="shared" si="64"/>
        <v>37.200000000000003</v>
      </c>
      <c r="E158" s="12">
        <v>37.200000000000003</v>
      </c>
      <c r="F158" s="12">
        <v>37.200000000000003</v>
      </c>
      <c r="G158" s="12">
        <v>37.200000000000003</v>
      </c>
      <c r="H158" s="12">
        <v>37.200000000000003</v>
      </c>
      <c r="I158" s="12"/>
      <c r="J158" s="12"/>
      <c r="K158" s="12"/>
      <c r="L158" s="12"/>
      <c r="M158" s="74" t="str">
        <f t="shared" si="65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66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7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18.518518520000001</v>
      </c>
      <c r="AO158" s="41">
        <v>1512</v>
      </c>
      <c r="AP158" s="110"/>
      <c r="AQ158" s="111"/>
      <c r="AR158" s="126" t="str">
        <f t="shared" si="68"/>
        <v/>
      </c>
      <c r="AS158" s="126" t="str">
        <f t="shared" si="69"/>
        <v/>
      </c>
      <c r="AT158" s="127">
        <v>1689</v>
      </c>
      <c r="AU158" s="128"/>
      <c r="AV158" s="129"/>
      <c r="AW158" s="126" t="str">
        <f t="shared" si="70"/>
        <v/>
      </c>
      <c r="AX158" s="126" t="str">
        <f t="shared" si="71"/>
        <v/>
      </c>
      <c r="AY158" s="64" t="str">
        <f t="shared" si="72"/>
        <v/>
      </c>
      <c r="AZ158" s="97"/>
      <c r="BA158" s="68"/>
      <c r="BB158" s="68"/>
      <c r="BC158" s="68"/>
      <c r="BD158" s="68"/>
      <c r="BE158" s="15"/>
      <c r="BF158" s="5">
        <f t="shared" si="73"/>
        <v>28059</v>
      </c>
      <c r="BG158" s="42">
        <v>9413</v>
      </c>
      <c r="BH158" s="42">
        <v>18646</v>
      </c>
      <c r="BI158" s="42"/>
      <c r="BJ158" s="42"/>
      <c r="BK158" s="42"/>
      <c r="BL158" s="42"/>
      <c r="BM158" s="15"/>
    </row>
    <row r="159" spans="1:65" outlineLevel="5" x14ac:dyDescent="0.45">
      <c r="A159" s="22">
        <f t="shared" si="45"/>
        <v>5</v>
      </c>
      <c r="B159" s="9">
        <f t="shared" si="74"/>
        <v>42130</v>
      </c>
      <c r="C159" s="51">
        <v>374579</v>
      </c>
      <c r="D159" s="64">
        <f t="shared" si="64"/>
        <v>37.1</v>
      </c>
      <c r="E159" s="12">
        <v>37.200000000000003</v>
      </c>
      <c r="F159" s="12">
        <v>37.200000000000003</v>
      </c>
      <c r="G159" s="12">
        <v>37</v>
      </c>
      <c r="H159" s="12">
        <v>37</v>
      </c>
      <c r="I159" s="12"/>
      <c r="J159" s="12"/>
      <c r="K159" s="12"/>
      <c r="L159" s="12"/>
      <c r="M159" s="74" t="str">
        <f t="shared" si="65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66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7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19.363762099999999</v>
      </c>
      <c r="AO159" s="41">
        <v>1446</v>
      </c>
      <c r="AP159" s="110"/>
      <c r="AQ159" s="111"/>
      <c r="AR159" s="126" t="str">
        <f t="shared" si="68"/>
        <v/>
      </c>
      <c r="AS159" s="126" t="str">
        <f t="shared" si="69"/>
        <v/>
      </c>
      <c r="AT159" s="127">
        <v>1609</v>
      </c>
      <c r="AU159" s="128"/>
      <c r="AV159" s="129"/>
      <c r="AW159" s="126" t="str">
        <f t="shared" si="70"/>
        <v/>
      </c>
      <c r="AX159" s="126" t="str">
        <f t="shared" si="71"/>
        <v/>
      </c>
      <c r="AY159" s="64" t="str">
        <f t="shared" si="72"/>
        <v/>
      </c>
      <c r="AZ159" s="97">
        <v>78.8</v>
      </c>
      <c r="BA159" s="68"/>
      <c r="BB159" s="68"/>
      <c r="BC159" s="68"/>
      <c r="BD159" s="68"/>
      <c r="BE159" s="15"/>
      <c r="BF159" s="5">
        <f t="shared" si="73"/>
        <v>25368</v>
      </c>
      <c r="BG159" s="42">
        <v>6660</v>
      </c>
      <c r="BH159" s="42">
        <v>18708</v>
      </c>
      <c r="BI159" s="42"/>
      <c r="BJ159" s="42"/>
      <c r="BK159" s="42"/>
      <c r="BL159" s="42"/>
      <c r="BM159" s="15"/>
    </row>
    <row r="160" spans="1:65" outlineLevel="5" x14ac:dyDescent="0.45">
      <c r="A160" s="22">
        <f t="shared" si="45"/>
        <v>5</v>
      </c>
      <c r="B160" s="9">
        <f t="shared" si="74"/>
        <v>42131</v>
      </c>
      <c r="C160" s="51">
        <v>358744</v>
      </c>
      <c r="D160" s="64">
        <f t="shared" si="64"/>
        <v>36.799999999999997</v>
      </c>
      <c r="E160" s="12">
        <v>36.799999999999997</v>
      </c>
      <c r="F160" s="12">
        <v>36.799999999999997</v>
      </c>
      <c r="G160" s="12">
        <v>36.799999999999997</v>
      </c>
      <c r="H160" s="12">
        <v>36.799999999999997</v>
      </c>
      <c r="I160" s="12"/>
      <c r="J160" s="12"/>
      <c r="K160" s="12"/>
      <c r="L160" s="12"/>
      <c r="M160" s="74" t="str">
        <f t="shared" si="65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66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7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20.423048869999999</v>
      </c>
      <c r="AO160" s="41">
        <v>1371</v>
      </c>
      <c r="AP160" s="110"/>
      <c r="AQ160" s="111"/>
      <c r="AR160" s="126" t="str">
        <f t="shared" si="68"/>
        <v/>
      </c>
      <c r="AS160" s="126" t="str">
        <f t="shared" si="69"/>
        <v/>
      </c>
      <c r="AT160" s="127">
        <v>1531</v>
      </c>
      <c r="AU160" s="128"/>
      <c r="AV160" s="129"/>
      <c r="AW160" s="126" t="str">
        <f t="shared" si="70"/>
        <v/>
      </c>
      <c r="AX160" s="126" t="str">
        <f t="shared" si="71"/>
        <v/>
      </c>
      <c r="AY160" s="64" t="str">
        <f t="shared" si="72"/>
        <v/>
      </c>
      <c r="AZ160" s="97">
        <v>83.19</v>
      </c>
      <c r="BA160" s="68"/>
      <c r="BB160" s="68"/>
      <c r="BC160" s="68"/>
      <c r="BD160" s="68"/>
      <c r="BE160" s="15"/>
      <c r="BF160" s="5">
        <f t="shared" si="73"/>
        <v>25451</v>
      </c>
      <c r="BG160" s="42">
        <v>5926</v>
      </c>
      <c r="BH160" s="42">
        <v>19525</v>
      </c>
      <c r="BI160" s="42"/>
      <c r="BJ160" s="42"/>
      <c r="BK160" s="42"/>
      <c r="BL160" s="42"/>
      <c r="BM160" s="15"/>
    </row>
    <row r="161" spans="1:65" outlineLevel="5" x14ac:dyDescent="0.45">
      <c r="A161" s="22">
        <f t="shared" si="45"/>
        <v>5</v>
      </c>
      <c r="B161" s="9">
        <f t="shared" si="74"/>
        <v>42132</v>
      </c>
      <c r="C161" s="51">
        <v>348337</v>
      </c>
      <c r="D161" s="64">
        <f t="shared" si="64"/>
        <v>36.799999999999997</v>
      </c>
      <c r="E161" s="12">
        <v>36.799999999999997</v>
      </c>
      <c r="F161" s="12">
        <v>36.799999999999997</v>
      </c>
      <c r="G161" s="12">
        <v>36.799999999999997</v>
      </c>
      <c r="H161" s="12">
        <v>36.799999999999997</v>
      </c>
      <c r="I161" s="12"/>
      <c r="J161" s="12"/>
      <c r="K161" s="12"/>
      <c r="L161" s="12"/>
      <c r="M161" s="74" t="str">
        <f t="shared" si="65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66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67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21.260440389999999</v>
      </c>
      <c r="AO161" s="41">
        <v>1317</v>
      </c>
      <c r="AP161" s="110"/>
      <c r="AQ161" s="111"/>
      <c r="AR161" s="126" t="str">
        <f t="shared" si="68"/>
        <v/>
      </c>
      <c r="AS161" s="126" t="str">
        <f t="shared" si="69"/>
        <v/>
      </c>
      <c r="AT161" s="127">
        <v>1498</v>
      </c>
      <c r="AU161" s="128"/>
      <c r="AV161" s="129"/>
      <c r="AW161" s="126" t="str">
        <f t="shared" si="70"/>
        <v/>
      </c>
      <c r="AX161" s="126" t="str">
        <f t="shared" si="71"/>
        <v/>
      </c>
      <c r="AY161" s="64" t="str">
        <f t="shared" si="72"/>
        <v/>
      </c>
      <c r="AZ161" s="97">
        <v>81</v>
      </c>
      <c r="BA161" s="68"/>
      <c r="BB161" s="68"/>
      <c r="BC161" s="68"/>
      <c r="BD161" s="68"/>
      <c r="BE161" s="15"/>
      <c r="BF161" s="5">
        <f t="shared" si="73"/>
        <v>24343</v>
      </c>
      <c r="BG161" s="42">
        <v>5865</v>
      </c>
      <c r="BH161" s="42">
        <v>18478</v>
      </c>
      <c r="BI161" s="42"/>
      <c r="BJ161" s="42"/>
      <c r="BK161" s="42"/>
      <c r="BL161" s="42"/>
      <c r="BM161" s="15"/>
    </row>
    <row r="162" spans="1:65" outlineLevel="5" x14ac:dyDescent="0.45">
      <c r="A162" s="22">
        <f t="shared" si="45"/>
        <v>5</v>
      </c>
      <c r="B162" s="9">
        <f t="shared" si="74"/>
        <v>42133</v>
      </c>
      <c r="C162" s="51">
        <v>350131</v>
      </c>
      <c r="D162" s="64">
        <f t="shared" si="64"/>
        <v>36.9</v>
      </c>
      <c r="E162" s="12">
        <v>37</v>
      </c>
      <c r="F162" s="12">
        <v>37</v>
      </c>
      <c r="G162" s="12">
        <v>36.799999999999997</v>
      </c>
      <c r="H162" s="12">
        <v>36.799999999999997</v>
      </c>
      <c r="I162" s="12"/>
      <c r="J162" s="12"/>
      <c r="K162" s="12"/>
      <c r="L162" s="12"/>
      <c r="M162" s="74" t="str">
        <f t="shared" si="65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66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7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20.911127709999999</v>
      </c>
      <c r="AO162" s="41">
        <v>1339</v>
      </c>
      <c r="AP162" s="110"/>
      <c r="AQ162" s="111"/>
      <c r="AR162" s="126" t="str">
        <f t="shared" si="68"/>
        <v/>
      </c>
      <c r="AS162" s="126" t="str">
        <f t="shared" si="69"/>
        <v/>
      </c>
      <c r="AT162" s="127">
        <v>1495</v>
      </c>
      <c r="AU162" s="128"/>
      <c r="AV162" s="129"/>
      <c r="AW162" s="126" t="str">
        <f t="shared" si="70"/>
        <v/>
      </c>
      <c r="AX162" s="126" t="str">
        <f t="shared" si="71"/>
        <v/>
      </c>
      <c r="AY162" s="64" t="str">
        <f t="shared" si="72"/>
        <v/>
      </c>
      <c r="AZ162" s="97"/>
      <c r="BA162" s="68"/>
      <c r="BB162" s="68"/>
      <c r="BC162" s="68"/>
      <c r="BD162" s="68"/>
      <c r="BE162" s="15"/>
      <c r="BF162" s="5">
        <f t="shared" si="73"/>
        <v>21092</v>
      </c>
      <c r="BG162" s="42">
        <v>4882</v>
      </c>
      <c r="BH162" s="42">
        <v>16210</v>
      </c>
      <c r="BI162" s="42"/>
      <c r="BJ162" s="42"/>
      <c r="BK162" s="42"/>
      <c r="BL162" s="42"/>
      <c r="BM162" s="15"/>
    </row>
    <row r="163" spans="1:65" outlineLevel="5" x14ac:dyDescent="0.45">
      <c r="A163" s="22">
        <f t="shared" ref="A163:A234" si="75">MONTH(B163)</f>
        <v>5</v>
      </c>
      <c r="B163" s="9">
        <f t="shared" si="74"/>
        <v>42134</v>
      </c>
      <c r="C163" s="51">
        <v>345460</v>
      </c>
      <c r="D163" s="64">
        <f t="shared" si="64"/>
        <v>36.799999999999997</v>
      </c>
      <c r="E163" s="12">
        <v>36.799999999999997</v>
      </c>
      <c r="F163" s="12">
        <v>36.799999999999997</v>
      </c>
      <c r="G163" s="12">
        <v>36.799999999999997</v>
      </c>
      <c r="H163" s="12">
        <v>36.799999999999997</v>
      </c>
      <c r="I163" s="12"/>
      <c r="J163" s="12"/>
      <c r="K163" s="12"/>
      <c r="L163" s="12"/>
      <c r="M163" s="74" t="str">
        <f t="shared" si="65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66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7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25.408348459999999</v>
      </c>
      <c r="AO163" s="41">
        <v>1102</v>
      </c>
      <c r="AP163" s="110"/>
      <c r="AQ163" s="111"/>
      <c r="AR163" s="126" t="str">
        <f t="shared" si="68"/>
        <v/>
      </c>
      <c r="AS163" s="126" t="str">
        <f t="shared" si="69"/>
        <v/>
      </c>
      <c r="AT163" s="127">
        <v>1308</v>
      </c>
      <c r="AU163" s="128"/>
      <c r="AV163" s="129"/>
      <c r="AW163" s="126" t="str">
        <f t="shared" si="70"/>
        <v/>
      </c>
      <c r="AX163" s="126" t="str">
        <f t="shared" si="71"/>
        <v/>
      </c>
      <c r="AY163" s="64" t="str">
        <f t="shared" si="72"/>
        <v/>
      </c>
      <c r="AZ163" s="97"/>
      <c r="BA163" s="68"/>
      <c r="BB163" s="68"/>
      <c r="BC163" s="68"/>
      <c r="BD163" s="68"/>
      <c r="BE163" s="15"/>
      <c r="BF163" s="5">
        <f t="shared" si="73"/>
        <v>11694</v>
      </c>
      <c r="BG163" s="42">
        <v>3575</v>
      </c>
      <c r="BH163" s="42">
        <v>8119</v>
      </c>
      <c r="BI163" s="42"/>
      <c r="BJ163" s="42"/>
      <c r="BK163" s="42"/>
      <c r="BL163" s="42"/>
      <c r="BM163" s="15"/>
    </row>
    <row r="164" spans="1:65" outlineLevel="5" x14ac:dyDescent="0.45">
      <c r="A164" s="22">
        <f t="shared" si="75"/>
        <v>5</v>
      </c>
      <c r="B164" s="9">
        <f t="shared" si="74"/>
        <v>42135</v>
      </c>
      <c r="C164" s="51">
        <v>353402</v>
      </c>
      <c r="D164" s="64">
        <f t="shared" si="64"/>
        <v>37</v>
      </c>
      <c r="E164" s="12">
        <v>37</v>
      </c>
      <c r="F164" s="12">
        <v>37</v>
      </c>
      <c r="G164" s="12">
        <v>37</v>
      </c>
      <c r="H164" s="12">
        <v>37</v>
      </c>
      <c r="I164" s="12"/>
      <c r="J164" s="12"/>
      <c r="K164" s="12"/>
      <c r="L164" s="12"/>
      <c r="M164" s="74" t="str">
        <f t="shared" si="65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66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67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20.78693393</v>
      </c>
      <c r="AO164" s="41">
        <v>1347</v>
      </c>
      <c r="AP164" s="110"/>
      <c r="AQ164" s="111"/>
      <c r="AR164" s="126" t="str">
        <f t="shared" si="68"/>
        <v/>
      </c>
      <c r="AS164" s="126" t="str">
        <f t="shared" si="69"/>
        <v/>
      </c>
      <c r="AT164" s="127">
        <v>1542</v>
      </c>
      <c r="AU164" s="128"/>
      <c r="AV164" s="129"/>
      <c r="AW164" s="126" t="str">
        <f t="shared" si="70"/>
        <v/>
      </c>
      <c r="AX164" s="126" t="str">
        <f t="shared" si="71"/>
        <v/>
      </c>
      <c r="AY164" s="64" t="str">
        <f t="shared" si="72"/>
        <v/>
      </c>
      <c r="AZ164" s="97">
        <v>81.5</v>
      </c>
      <c r="BA164" s="68"/>
      <c r="BB164" s="68"/>
      <c r="BC164" s="68"/>
      <c r="BD164" s="68"/>
      <c r="BE164" s="15"/>
      <c r="BF164" s="5">
        <f t="shared" si="73"/>
        <v>22532</v>
      </c>
      <c r="BG164" s="42">
        <v>5677</v>
      </c>
      <c r="BH164" s="42">
        <v>16855</v>
      </c>
      <c r="BI164" s="42"/>
      <c r="BJ164" s="42"/>
      <c r="BK164" s="42"/>
      <c r="BL164" s="42"/>
      <c r="BM164" s="15"/>
    </row>
    <row r="165" spans="1:65" outlineLevel="5" x14ac:dyDescent="0.45">
      <c r="A165" s="22">
        <f t="shared" si="75"/>
        <v>5</v>
      </c>
      <c r="B165" s="9">
        <f t="shared" si="74"/>
        <v>42136</v>
      </c>
      <c r="C165" s="51">
        <v>504151</v>
      </c>
      <c r="D165" s="64">
        <f t="shared" si="64"/>
        <v>37</v>
      </c>
      <c r="E165" s="12">
        <v>37</v>
      </c>
      <c r="F165" s="12">
        <v>37</v>
      </c>
      <c r="G165" s="12">
        <v>37</v>
      </c>
      <c r="H165" s="12">
        <v>37</v>
      </c>
      <c r="I165" s="12"/>
      <c r="J165" s="12"/>
      <c r="K165" s="12"/>
      <c r="L165" s="12"/>
      <c r="M165" s="74" t="str">
        <f t="shared" si="65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66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7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19.191226870000001</v>
      </c>
      <c r="AO165" s="41">
        <v>1459</v>
      </c>
      <c r="AP165" s="110"/>
      <c r="AQ165" s="111"/>
      <c r="AR165" s="126" t="str">
        <f t="shared" si="68"/>
        <v/>
      </c>
      <c r="AS165" s="126" t="str">
        <f t="shared" si="69"/>
        <v/>
      </c>
      <c r="AT165" s="127">
        <v>1574</v>
      </c>
      <c r="AU165" s="128"/>
      <c r="AV165" s="129"/>
      <c r="AW165" s="126" t="str">
        <f t="shared" si="70"/>
        <v/>
      </c>
      <c r="AX165" s="126" t="str">
        <f t="shared" si="71"/>
        <v/>
      </c>
      <c r="AY165" s="64" t="str">
        <f t="shared" si="72"/>
        <v/>
      </c>
      <c r="AZ165" s="97">
        <v>78.8</v>
      </c>
      <c r="BA165" s="68"/>
      <c r="BB165" s="68"/>
      <c r="BC165" s="68"/>
      <c r="BD165" s="68"/>
      <c r="BE165" s="15"/>
      <c r="BF165" s="5">
        <f t="shared" si="73"/>
        <v>25433</v>
      </c>
      <c r="BG165" s="42">
        <v>5880</v>
      </c>
      <c r="BH165" s="42">
        <v>19553</v>
      </c>
      <c r="BI165" s="42"/>
      <c r="BJ165" s="42"/>
      <c r="BK165" s="42"/>
      <c r="BL165" s="42"/>
      <c r="BM165" s="15"/>
    </row>
    <row r="166" spans="1:65" outlineLevel="5" x14ac:dyDescent="0.45">
      <c r="A166" s="22">
        <f t="shared" si="75"/>
        <v>5</v>
      </c>
      <c r="B166" s="9">
        <f t="shared" si="74"/>
        <v>42137</v>
      </c>
      <c r="C166" s="51">
        <v>487176</v>
      </c>
      <c r="D166" s="64">
        <f t="shared" si="64"/>
        <v>36.799999999999997</v>
      </c>
      <c r="E166" s="12">
        <v>36.799999999999997</v>
      </c>
      <c r="F166" s="12">
        <v>36.799999999999997</v>
      </c>
      <c r="G166" s="12">
        <v>36.799999999999997</v>
      </c>
      <c r="H166" s="12">
        <v>36.799999999999997</v>
      </c>
      <c r="I166" s="12"/>
      <c r="J166" s="12"/>
      <c r="K166" s="12"/>
      <c r="L166" s="12"/>
      <c r="M166" s="74" t="str">
        <f t="shared" si="65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66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7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19.718309860000002</v>
      </c>
      <c r="AO166" s="41">
        <v>1420</v>
      </c>
      <c r="AP166" s="110"/>
      <c r="AQ166" s="111"/>
      <c r="AR166" s="126" t="str">
        <f t="shared" si="68"/>
        <v/>
      </c>
      <c r="AS166" s="126" t="str">
        <f t="shared" si="69"/>
        <v/>
      </c>
      <c r="AT166" s="127">
        <v>1589</v>
      </c>
      <c r="AU166" s="128"/>
      <c r="AV166" s="129"/>
      <c r="AW166" s="126" t="str">
        <f t="shared" si="70"/>
        <v/>
      </c>
      <c r="AX166" s="126" t="str">
        <f t="shared" si="71"/>
        <v/>
      </c>
      <c r="AY166" s="64" t="str">
        <f t="shared" si="72"/>
        <v/>
      </c>
      <c r="AZ166" s="97">
        <v>78</v>
      </c>
      <c r="BA166" s="68"/>
      <c r="BB166" s="68"/>
      <c r="BC166" s="68"/>
      <c r="BD166" s="68"/>
      <c r="BE166" s="15"/>
      <c r="BF166" s="5">
        <f t="shared" si="73"/>
        <v>22672</v>
      </c>
      <c r="BG166" s="42">
        <v>4810</v>
      </c>
      <c r="BH166" s="42">
        <v>17862</v>
      </c>
      <c r="BI166" s="42"/>
      <c r="BJ166" s="42"/>
      <c r="BK166" s="42"/>
      <c r="BL166" s="42"/>
      <c r="BM166" s="15"/>
    </row>
    <row r="167" spans="1:65" outlineLevel="5" x14ac:dyDescent="0.45">
      <c r="A167" s="22">
        <f t="shared" si="75"/>
        <v>5</v>
      </c>
      <c r="B167" s="9">
        <f t="shared" si="74"/>
        <v>42138</v>
      </c>
      <c r="C167" s="51">
        <v>426838</v>
      </c>
      <c r="D167" s="64">
        <f t="shared" si="64"/>
        <v>36.799999999999997</v>
      </c>
      <c r="E167" s="12">
        <v>36.799999999999997</v>
      </c>
      <c r="F167" s="12">
        <v>36.799999999999997</v>
      </c>
      <c r="G167" s="12">
        <v>36.799999999999997</v>
      </c>
      <c r="H167" s="12">
        <v>36.799999999999997</v>
      </c>
      <c r="I167" s="12"/>
      <c r="J167" s="12"/>
      <c r="K167" s="12"/>
      <c r="L167" s="12"/>
      <c r="M167" s="74" t="str">
        <f t="shared" si="65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66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7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21.909233180000001</v>
      </c>
      <c r="AO167" s="41">
        <v>1278</v>
      </c>
      <c r="AP167" s="110"/>
      <c r="AQ167" s="111"/>
      <c r="AR167" s="126" t="str">
        <f t="shared" si="68"/>
        <v/>
      </c>
      <c r="AS167" s="126" t="str">
        <f t="shared" si="69"/>
        <v/>
      </c>
      <c r="AT167" s="127">
        <v>1443</v>
      </c>
      <c r="AU167" s="128"/>
      <c r="AV167" s="129"/>
      <c r="AW167" s="126" t="str">
        <f t="shared" si="70"/>
        <v/>
      </c>
      <c r="AX167" s="126" t="str">
        <f t="shared" si="71"/>
        <v/>
      </c>
      <c r="AY167" s="64" t="str">
        <f t="shared" si="72"/>
        <v/>
      </c>
      <c r="AZ167" s="97">
        <v>79.959999999999994</v>
      </c>
      <c r="BA167" s="68"/>
      <c r="BB167" s="68"/>
      <c r="BC167" s="68"/>
      <c r="BD167" s="68"/>
      <c r="BE167" s="15"/>
      <c r="BF167" s="5">
        <f t="shared" si="73"/>
        <v>23627</v>
      </c>
      <c r="BG167" s="42">
        <v>5618</v>
      </c>
      <c r="BH167" s="42">
        <v>18009</v>
      </c>
      <c r="BI167" s="42"/>
      <c r="BJ167" s="42"/>
      <c r="BK167" s="42"/>
      <c r="BL167" s="42"/>
      <c r="BM167" s="15"/>
    </row>
    <row r="168" spans="1:65" outlineLevel="5" x14ac:dyDescent="0.45">
      <c r="A168" s="22">
        <f t="shared" si="75"/>
        <v>5</v>
      </c>
      <c r="B168" s="9">
        <f t="shared" si="74"/>
        <v>42139</v>
      </c>
      <c r="C168" s="51">
        <v>415593</v>
      </c>
      <c r="D168" s="64">
        <f t="shared" si="64"/>
        <v>36.799999999999997</v>
      </c>
      <c r="E168" s="12">
        <v>36.799999999999997</v>
      </c>
      <c r="F168" s="12">
        <v>36.799999999999997</v>
      </c>
      <c r="G168" s="12">
        <v>36.799999999999997</v>
      </c>
      <c r="H168" s="12">
        <v>36.799999999999997</v>
      </c>
      <c r="I168" s="12"/>
      <c r="J168" s="12"/>
      <c r="K168" s="12"/>
      <c r="L168" s="12"/>
      <c r="M168" s="74" t="str">
        <f t="shared" si="65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66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7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20.95808383</v>
      </c>
      <c r="AO168" s="41">
        <v>1336</v>
      </c>
      <c r="AP168" s="110"/>
      <c r="AQ168" s="111"/>
      <c r="AR168" s="126" t="str">
        <f t="shared" si="68"/>
        <v/>
      </c>
      <c r="AS168" s="126" t="str">
        <f t="shared" si="69"/>
        <v/>
      </c>
      <c r="AT168" s="127">
        <v>1477</v>
      </c>
      <c r="AU168" s="128"/>
      <c r="AV168" s="129"/>
      <c r="AW168" s="126" t="str">
        <f t="shared" si="70"/>
        <v/>
      </c>
      <c r="AX168" s="126" t="str">
        <f t="shared" si="71"/>
        <v/>
      </c>
      <c r="AY168" s="64" t="str">
        <f t="shared" si="72"/>
        <v/>
      </c>
      <c r="AZ168" s="97"/>
      <c r="BA168" s="68"/>
      <c r="BB168" s="68"/>
      <c r="BC168" s="68"/>
      <c r="BD168" s="68"/>
      <c r="BE168" s="15"/>
      <c r="BF168" s="5">
        <f t="shared" si="73"/>
        <v>23524</v>
      </c>
      <c r="BG168" s="42">
        <v>6186</v>
      </c>
      <c r="BH168" s="42">
        <v>17338</v>
      </c>
      <c r="BI168" s="42"/>
      <c r="BJ168" s="42"/>
      <c r="BK168" s="42"/>
      <c r="BL168" s="42"/>
      <c r="BM168" s="15"/>
    </row>
    <row r="169" spans="1:65" outlineLevel="5" x14ac:dyDescent="0.45">
      <c r="A169" s="22">
        <f t="shared" si="75"/>
        <v>5</v>
      </c>
      <c r="B169" s="9">
        <f t="shared" si="74"/>
        <v>42140</v>
      </c>
      <c r="C169" s="51">
        <v>389093</v>
      </c>
      <c r="D169" s="64">
        <f t="shared" si="64"/>
        <v>36.799999999999997</v>
      </c>
      <c r="E169" s="12">
        <v>36.799999999999997</v>
      </c>
      <c r="F169" s="12">
        <v>36.799999999999997</v>
      </c>
      <c r="G169" s="12">
        <v>36.799999999999997</v>
      </c>
      <c r="H169" s="12">
        <v>36.799999999999997</v>
      </c>
      <c r="I169" s="12"/>
      <c r="J169" s="12"/>
      <c r="K169" s="12"/>
      <c r="L169" s="12"/>
      <c r="M169" s="74" t="str">
        <f t="shared" si="65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66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67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20.989505250000001</v>
      </c>
      <c r="AO169" s="41">
        <v>1334</v>
      </c>
      <c r="AP169" s="110"/>
      <c r="AQ169" s="111"/>
      <c r="AR169" s="126" t="str">
        <f t="shared" si="68"/>
        <v/>
      </c>
      <c r="AS169" s="126" t="str">
        <f t="shared" si="69"/>
        <v/>
      </c>
      <c r="AT169" s="127">
        <v>1504</v>
      </c>
      <c r="AU169" s="128"/>
      <c r="AV169" s="129"/>
      <c r="AW169" s="126" t="str">
        <f t="shared" si="70"/>
        <v/>
      </c>
      <c r="AX169" s="126" t="str">
        <f t="shared" si="71"/>
        <v/>
      </c>
      <c r="AY169" s="64" t="str">
        <f t="shared" si="72"/>
        <v/>
      </c>
      <c r="AZ169" s="97"/>
      <c r="BA169" s="68"/>
      <c r="BB169" s="68"/>
      <c r="BC169" s="68"/>
      <c r="BD169" s="68"/>
      <c r="BE169" s="15"/>
      <c r="BF169" s="5">
        <f t="shared" si="73"/>
        <v>21825</v>
      </c>
      <c r="BG169" s="42">
        <v>5161</v>
      </c>
      <c r="BH169" s="42">
        <v>16664</v>
      </c>
      <c r="BI169" s="42"/>
      <c r="BJ169" s="42"/>
      <c r="BK169" s="42"/>
      <c r="BL169" s="42"/>
      <c r="BM169" s="15"/>
    </row>
    <row r="170" spans="1:65" outlineLevel="5" x14ac:dyDescent="0.45">
      <c r="A170" s="22">
        <f t="shared" si="75"/>
        <v>5</v>
      </c>
      <c r="B170" s="9">
        <f t="shared" si="74"/>
        <v>42141</v>
      </c>
      <c r="C170" s="51">
        <v>379696</v>
      </c>
      <c r="D170" s="64">
        <f t="shared" si="64"/>
        <v>37</v>
      </c>
      <c r="E170" s="12">
        <v>37</v>
      </c>
      <c r="F170" s="12">
        <v>37</v>
      </c>
      <c r="G170" s="12">
        <v>37</v>
      </c>
      <c r="H170" s="12">
        <v>37</v>
      </c>
      <c r="I170" s="12"/>
      <c r="J170" s="12"/>
      <c r="K170" s="12"/>
      <c r="L170" s="12"/>
      <c r="M170" s="74" t="str">
        <f t="shared" si="65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66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7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25.454545450000001</v>
      </c>
      <c r="AO170" s="41">
        <v>1100</v>
      </c>
      <c r="AP170" s="110"/>
      <c r="AQ170" s="111"/>
      <c r="AR170" s="126" t="str">
        <f t="shared" si="68"/>
        <v/>
      </c>
      <c r="AS170" s="126" t="str">
        <f t="shared" si="69"/>
        <v/>
      </c>
      <c r="AT170" s="127">
        <v>1378</v>
      </c>
      <c r="AU170" s="128"/>
      <c r="AV170" s="129"/>
      <c r="AW170" s="126" t="str">
        <f t="shared" si="70"/>
        <v/>
      </c>
      <c r="AX170" s="126" t="str">
        <f t="shared" si="71"/>
        <v/>
      </c>
      <c r="AY170" s="64" t="str">
        <f t="shared" si="72"/>
        <v/>
      </c>
      <c r="AZ170" s="97"/>
      <c r="BA170" s="68"/>
      <c r="BB170" s="68"/>
      <c r="BC170" s="68"/>
      <c r="BD170" s="68"/>
      <c r="BE170" s="15"/>
      <c r="BF170" s="5">
        <f t="shared" si="73"/>
        <v>13586</v>
      </c>
      <c r="BG170" s="42">
        <v>5449</v>
      </c>
      <c r="BH170" s="42">
        <v>8137</v>
      </c>
      <c r="BI170" s="42"/>
      <c r="BJ170" s="42"/>
      <c r="BK170" s="42"/>
      <c r="BL170" s="42"/>
      <c r="BM170" s="15"/>
    </row>
    <row r="171" spans="1:65" outlineLevel="5" x14ac:dyDescent="0.45">
      <c r="A171" s="22">
        <f t="shared" si="75"/>
        <v>5</v>
      </c>
      <c r="B171" s="9">
        <f t="shared" si="74"/>
        <v>42142</v>
      </c>
      <c r="C171" s="51">
        <v>407488</v>
      </c>
      <c r="D171" s="64">
        <f t="shared" si="64"/>
        <v>36.9</v>
      </c>
      <c r="E171" s="12">
        <v>37</v>
      </c>
      <c r="F171" s="12">
        <v>37</v>
      </c>
      <c r="G171" s="12">
        <v>36.799999999999997</v>
      </c>
      <c r="H171" s="12">
        <v>36.799999999999997</v>
      </c>
      <c r="I171" s="12"/>
      <c r="J171" s="12"/>
      <c r="K171" s="12"/>
      <c r="L171" s="12"/>
      <c r="M171" s="74" t="str">
        <f t="shared" si="65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66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67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18.518518520000001</v>
      </c>
      <c r="AO171" s="41">
        <v>1512</v>
      </c>
      <c r="AP171" s="110"/>
      <c r="AQ171" s="111"/>
      <c r="AR171" s="126" t="str">
        <f t="shared" si="68"/>
        <v/>
      </c>
      <c r="AS171" s="126" t="str">
        <f t="shared" si="69"/>
        <v/>
      </c>
      <c r="AT171" s="127">
        <v>1675</v>
      </c>
      <c r="AU171" s="128"/>
      <c r="AV171" s="129"/>
      <c r="AW171" s="126" t="str">
        <f t="shared" si="70"/>
        <v/>
      </c>
      <c r="AX171" s="126" t="str">
        <f t="shared" si="71"/>
        <v/>
      </c>
      <c r="AY171" s="64" t="str">
        <f t="shared" si="72"/>
        <v/>
      </c>
      <c r="AZ171" s="97">
        <v>78.8</v>
      </c>
      <c r="BA171" s="68"/>
      <c r="BB171" s="68"/>
      <c r="BC171" s="68"/>
      <c r="BD171" s="68"/>
      <c r="BE171" s="15"/>
      <c r="BF171" s="5">
        <f t="shared" si="73"/>
        <v>22463</v>
      </c>
      <c r="BG171" s="42">
        <v>5076</v>
      </c>
      <c r="BH171" s="42">
        <v>17387</v>
      </c>
      <c r="BI171" s="42"/>
      <c r="BJ171" s="42"/>
      <c r="BK171" s="42"/>
      <c r="BL171" s="42"/>
      <c r="BM171" s="15"/>
    </row>
    <row r="172" spans="1:65" outlineLevel="5" x14ac:dyDescent="0.45">
      <c r="A172" s="22">
        <f t="shared" si="75"/>
        <v>5</v>
      </c>
      <c r="B172" s="9">
        <f t="shared" si="74"/>
        <v>42143</v>
      </c>
      <c r="C172" s="51">
        <v>446244</v>
      </c>
      <c r="D172" s="64">
        <f t="shared" si="64"/>
        <v>37.1</v>
      </c>
      <c r="E172" s="12">
        <v>37.200000000000003</v>
      </c>
      <c r="F172" s="12">
        <v>37.200000000000003</v>
      </c>
      <c r="G172" s="12">
        <v>37</v>
      </c>
      <c r="H172" s="12">
        <v>37</v>
      </c>
      <c r="I172" s="12"/>
      <c r="J172" s="12"/>
      <c r="K172" s="12"/>
      <c r="L172" s="12"/>
      <c r="M172" s="74" t="str">
        <f t="shared" si="65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66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7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17.914267429999999</v>
      </c>
      <c r="AO172" s="41">
        <v>1563</v>
      </c>
      <c r="AP172" s="110"/>
      <c r="AQ172" s="111"/>
      <c r="AR172" s="126" t="str">
        <f t="shared" si="68"/>
        <v/>
      </c>
      <c r="AS172" s="126" t="str">
        <f t="shared" si="69"/>
        <v/>
      </c>
      <c r="AT172" s="127">
        <v>1685</v>
      </c>
      <c r="AU172" s="128"/>
      <c r="AV172" s="129"/>
      <c r="AW172" s="126" t="str">
        <f t="shared" si="70"/>
        <v/>
      </c>
      <c r="AX172" s="126" t="str">
        <f t="shared" si="71"/>
        <v/>
      </c>
      <c r="AY172" s="64" t="str">
        <f t="shared" si="72"/>
        <v/>
      </c>
      <c r="AZ172" s="97">
        <v>81</v>
      </c>
      <c r="BA172" s="68"/>
      <c r="BB172" s="68"/>
      <c r="BC172" s="68"/>
      <c r="BD172" s="68"/>
      <c r="BE172" s="15"/>
      <c r="BF172" s="5">
        <f t="shared" si="73"/>
        <v>23638</v>
      </c>
      <c r="BG172" s="42">
        <v>5053</v>
      </c>
      <c r="BH172" s="42">
        <v>18585</v>
      </c>
      <c r="BI172" s="42"/>
      <c r="BJ172" s="42"/>
      <c r="BK172" s="42"/>
      <c r="BL172" s="42"/>
      <c r="BM172" s="15"/>
    </row>
    <row r="173" spans="1:65" outlineLevel="5" x14ac:dyDescent="0.45">
      <c r="A173" s="22">
        <f t="shared" si="75"/>
        <v>5</v>
      </c>
      <c r="B173" s="9">
        <f t="shared" si="74"/>
        <v>42144</v>
      </c>
      <c r="C173" s="51">
        <v>387810</v>
      </c>
      <c r="D173" s="64">
        <f t="shared" si="64"/>
        <v>36.9</v>
      </c>
      <c r="E173" s="12">
        <v>37</v>
      </c>
      <c r="F173" s="12">
        <v>37</v>
      </c>
      <c r="G173" s="12">
        <v>36.799999999999997</v>
      </c>
      <c r="H173" s="12">
        <v>36.799999999999997</v>
      </c>
      <c r="I173" s="12"/>
      <c r="J173" s="12"/>
      <c r="K173" s="12"/>
      <c r="L173" s="12"/>
      <c r="M173" s="74" t="str">
        <f t="shared" si="65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66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7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18.276762399999999</v>
      </c>
      <c r="AO173" s="41">
        <v>1532</v>
      </c>
      <c r="AP173" s="110"/>
      <c r="AQ173" s="111"/>
      <c r="AR173" s="126" t="str">
        <f t="shared" si="68"/>
        <v/>
      </c>
      <c r="AS173" s="126" t="str">
        <f t="shared" si="69"/>
        <v/>
      </c>
      <c r="AT173" s="127">
        <v>1692</v>
      </c>
      <c r="AU173" s="128"/>
      <c r="AV173" s="129"/>
      <c r="AW173" s="126" t="str">
        <f t="shared" si="70"/>
        <v/>
      </c>
      <c r="AX173" s="126" t="str">
        <f t="shared" si="71"/>
        <v/>
      </c>
      <c r="AY173" s="64" t="str">
        <f t="shared" si="72"/>
        <v/>
      </c>
      <c r="AZ173" s="97">
        <v>79.400000000000006</v>
      </c>
      <c r="BA173" s="68"/>
      <c r="BB173" s="68"/>
      <c r="BC173" s="68"/>
      <c r="BD173" s="68"/>
      <c r="BE173" s="15"/>
      <c r="BF173" s="5">
        <f t="shared" si="73"/>
        <v>24018</v>
      </c>
      <c r="BG173" s="42">
        <v>5154</v>
      </c>
      <c r="BH173" s="42">
        <v>18864</v>
      </c>
      <c r="BI173" s="42"/>
      <c r="BJ173" s="42"/>
      <c r="BK173" s="42"/>
      <c r="BL173" s="42"/>
      <c r="BM173" s="15"/>
    </row>
    <row r="174" spans="1:65" outlineLevel="5" x14ac:dyDescent="0.45">
      <c r="A174" s="22">
        <f t="shared" si="75"/>
        <v>5</v>
      </c>
      <c r="B174" s="9">
        <f t="shared" si="74"/>
        <v>42145</v>
      </c>
      <c r="C174" s="51">
        <v>357155</v>
      </c>
      <c r="D174" s="64">
        <f t="shared" si="64"/>
        <v>36.799999999999997</v>
      </c>
      <c r="E174" s="12">
        <v>36.799999999999997</v>
      </c>
      <c r="F174" s="12">
        <v>36.799999999999997</v>
      </c>
      <c r="G174" s="12">
        <v>36.799999999999997</v>
      </c>
      <c r="H174" s="12">
        <v>36.799999999999997</v>
      </c>
      <c r="I174" s="12"/>
      <c r="J174" s="12"/>
      <c r="K174" s="12"/>
      <c r="L174" s="12"/>
      <c r="M174" s="74" t="str">
        <f t="shared" si="65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66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7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22.838499179999999</v>
      </c>
      <c r="AO174" s="41">
        <v>1226</v>
      </c>
      <c r="AP174" s="110"/>
      <c r="AQ174" s="111"/>
      <c r="AR174" s="126" t="str">
        <f t="shared" si="68"/>
        <v/>
      </c>
      <c r="AS174" s="126" t="str">
        <f t="shared" si="69"/>
        <v/>
      </c>
      <c r="AT174" s="127">
        <v>1347</v>
      </c>
      <c r="AU174" s="128"/>
      <c r="AV174" s="129"/>
      <c r="AW174" s="126" t="str">
        <f t="shared" si="70"/>
        <v/>
      </c>
      <c r="AX174" s="126" t="str">
        <f t="shared" si="71"/>
        <v/>
      </c>
      <c r="AY174" s="64" t="str">
        <f t="shared" si="72"/>
        <v/>
      </c>
      <c r="AZ174" s="97">
        <v>78.8</v>
      </c>
      <c r="BA174" s="68"/>
      <c r="BB174" s="68"/>
      <c r="BC174" s="68"/>
      <c r="BD174" s="68"/>
      <c r="BE174" s="15"/>
      <c r="BF174" s="5">
        <f t="shared" si="73"/>
        <v>18717</v>
      </c>
      <c r="BG174" s="42">
        <v>4038</v>
      </c>
      <c r="BH174" s="42">
        <v>14679</v>
      </c>
      <c r="BI174" s="42"/>
      <c r="BJ174" s="42"/>
      <c r="BK174" s="42"/>
      <c r="BL174" s="42"/>
      <c r="BM174" s="15"/>
    </row>
    <row r="175" spans="1:65" outlineLevel="5" x14ac:dyDescent="0.45">
      <c r="A175" s="22">
        <f t="shared" si="75"/>
        <v>5</v>
      </c>
      <c r="B175" s="9">
        <f t="shared" si="74"/>
        <v>42146</v>
      </c>
      <c r="C175" s="51">
        <v>349206</v>
      </c>
      <c r="D175" s="64">
        <f t="shared" si="64"/>
        <v>37</v>
      </c>
      <c r="E175" s="12">
        <v>37</v>
      </c>
      <c r="F175" s="12">
        <v>37</v>
      </c>
      <c r="G175" s="12">
        <v>37</v>
      </c>
      <c r="H175" s="12">
        <v>37</v>
      </c>
      <c r="I175" s="12"/>
      <c r="J175" s="12"/>
      <c r="K175" s="12"/>
      <c r="L175" s="12"/>
      <c r="M175" s="74" t="str">
        <f t="shared" si="65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66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67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18.983050850000001</v>
      </c>
      <c r="AO175" s="41">
        <v>1475</v>
      </c>
      <c r="AP175" s="110"/>
      <c r="AQ175" s="111"/>
      <c r="AR175" s="126" t="str">
        <f t="shared" si="68"/>
        <v/>
      </c>
      <c r="AS175" s="126" t="str">
        <f t="shared" si="69"/>
        <v/>
      </c>
      <c r="AT175" s="127">
        <v>1725</v>
      </c>
      <c r="AU175" s="128"/>
      <c r="AV175" s="129"/>
      <c r="AW175" s="126" t="str">
        <f t="shared" si="70"/>
        <v/>
      </c>
      <c r="AX175" s="126" t="str">
        <f t="shared" si="71"/>
        <v/>
      </c>
      <c r="AY175" s="64" t="str">
        <f t="shared" si="72"/>
        <v/>
      </c>
      <c r="AZ175" s="97">
        <v>79.400000000000006</v>
      </c>
      <c r="BA175" s="68"/>
      <c r="BB175" s="68"/>
      <c r="BC175" s="68"/>
      <c r="BD175" s="68"/>
      <c r="BE175" s="15"/>
      <c r="BF175" s="5">
        <f t="shared" si="73"/>
        <v>22894</v>
      </c>
      <c r="BG175" s="42">
        <v>5948</v>
      </c>
      <c r="BH175" s="42">
        <v>16946</v>
      </c>
      <c r="BI175" s="42"/>
      <c r="BJ175" s="42"/>
      <c r="BK175" s="42"/>
      <c r="BL175" s="42"/>
      <c r="BM175" s="15"/>
    </row>
    <row r="176" spans="1:65" outlineLevel="5" x14ac:dyDescent="0.45">
      <c r="A176" s="22">
        <f t="shared" si="75"/>
        <v>5</v>
      </c>
      <c r="B176" s="9">
        <f t="shared" si="74"/>
        <v>42147</v>
      </c>
      <c r="C176" s="51">
        <v>346342</v>
      </c>
      <c r="D176" s="64">
        <f t="shared" si="64"/>
        <v>36.6</v>
      </c>
      <c r="E176" s="12">
        <v>36.6</v>
      </c>
      <c r="F176" s="12">
        <v>36.6</v>
      </c>
      <c r="G176" s="12">
        <v>36.6</v>
      </c>
      <c r="H176" s="12">
        <v>36.6</v>
      </c>
      <c r="I176" s="12"/>
      <c r="J176" s="12"/>
      <c r="K176" s="12"/>
      <c r="L176" s="12"/>
      <c r="M176" s="74" t="str">
        <f t="shared" si="65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66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7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16.756433269999999</v>
      </c>
      <c r="AO176" s="41">
        <v>1671</v>
      </c>
      <c r="AP176" s="110"/>
      <c r="AQ176" s="111"/>
      <c r="AR176" s="126" t="str">
        <f t="shared" si="68"/>
        <v/>
      </c>
      <c r="AS176" s="126" t="str">
        <f t="shared" si="69"/>
        <v/>
      </c>
      <c r="AT176" s="127">
        <v>1835</v>
      </c>
      <c r="AU176" s="128"/>
      <c r="AV176" s="129"/>
      <c r="AW176" s="126" t="str">
        <f t="shared" si="70"/>
        <v/>
      </c>
      <c r="AX176" s="126" t="str">
        <f t="shared" si="71"/>
        <v/>
      </c>
      <c r="AY176" s="64" t="str">
        <f t="shared" si="72"/>
        <v/>
      </c>
      <c r="AZ176" s="97"/>
      <c r="BA176" s="68"/>
      <c r="BB176" s="68"/>
      <c r="BC176" s="68"/>
      <c r="BD176" s="68"/>
      <c r="BE176" s="15"/>
      <c r="BF176" s="5">
        <f t="shared" si="73"/>
        <v>21538</v>
      </c>
      <c r="BG176" s="42">
        <v>4260</v>
      </c>
      <c r="BH176" s="42">
        <v>17278</v>
      </c>
      <c r="BI176" s="42"/>
      <c r="BJ176" s="42"/>
      <c r="BK176" s="42"/>
      <c r="BL176" s="42"/>
      <c r="BM176" s="15"/>
    </row>
    <row r="177" spans="1:65" outlineLevel="5" x14ac:dyDescent="0.45">
      <c r="A177" s="22">
        <f t="shared" si="75"/>
        <v>5</v>
      </c>
      <c r="B177" s="9">
        <f t="shared" si="74"/>
        <v>42148</v>
      </c>
      <c r="C177" s="51">
        <v>341342</v>
      </c>
      <c r="D177" s="64">
        <f t="shared" si="64"/>
        <v>36.799999999999997</v>
      </c>
      <c r="E177" s="12">
        <v>36.799999999999997</v>
      </c>
      <c r="F177" s="12">
        <v>36.799999999999997</v>
      </c>
      <c r="G177" s="12">
        <v>36.799999999999997</v>
      </c>
      <c r="H177" s="12">
        <v>36.799999999999997</v>
      </c>
      <c r="I177" s="12"/>
      <c r="J177" s="12"/>
      <c r="K177" s="12"/>
      <c r="L177" s="12"/>
      <c r="M177" s="74" t="str">
        <f t="shared" si="65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66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7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18.716577539999999</v>
      </c>
      <c r="AO177" s="41">
        <v>1496</v>
      </c>
      <c r="AP177" s="110"/>
      <c r="AQ177" s="111"/>
      <c r="AR177" s="126" t="str">
        <f t="shared" si="68"/>
        <v/>
      </c>
      <c r="AS177" s="126" t="str">
        <f t="shared" si="69"/>
        <v/>
      </c>
      <c r="AT177" s="127">
        <v>1716</v>
      </c>
      <c r="AU177" s="128"/>
      <c r="AV177" s="129"/>
      <c r="AW177" s="126" t="str">
        <f t="shared" si="70"/>
        <v/>
      </c>
      <c r="AX177" s="126" t="str">
        <f t="shared" si="71"/>
        <v/>
      </c>
      <c r="AY177" s="64" t="str">
        <f t="shared" si="72"/>
        <v/>
      </c>
      <c r="AZ177" s="97"/>
      <c r="BA177" s="68"/>
      <c r="BB177" s="68"/>
      <c r="BC177" s="68"/>
      <c r="BD177" s="68"/>
      <c r="BE177" s="15"/>
      <c r="BF177" s="5">
        <f t="shared" si="73"/>
        <v>12811</v>
      </c>
      <c r="BG177" s="42">
        <v>6177</v>
      </c>
      <c r="BH177" s="42">
        <v>6634</v>
      </c>
      <c r="BI177" s="42"/>
      <c r="BJ177" s="42"/>
      <c r="BK177" s="42"/>
      <c r="BL177" s="42"/>
      <c r="BM177" s="15"/>
    </row>
    <row r="178" spans="1:65" outlineLevel="5" x14ac:dyDescent="0.45">
      <c r="A178" s="22">
        <f t="shared" si="75"/>
        <v>5</v>
      </c>
      <c r="B178" s="9">
        <f t="shared" si="74"/>
        <v>42149</v>
      </c>
      <c r="C178" s="51">
        <v>335476</v>
      </c>
      <c r="D178" s="64">
        <f t="shared" si="64"/>
        <v>37</v>
      </c>
      <c r="E178" s="12">
        <v>37</v>
      </c>
      <c r="F178" s="12">
        <v>37</v>
      </c>
      <c r="G178" s="12">
        <v>37</v>
      </c>
      <c r="H178" s="12">
        <v>37</v>
      </c>
      <c r="I178" s="12"/>
      <c r="J178" s="12"/>
      <c r="K178" s="12"/>
      <c r="L178" s="12"/>
      <c r="M178" s="74" t="str">
        <f t="shared" si="65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66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67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18.041237110000001</v>
      </c>
      <c r="AO178" s="41">
        <v>1552</v>
      </c>
      <c r="AP178" s="110"/>
      <c r="AQ178" s="111"/>
      <c r="AR178" s="126" t="str">
        <f t="shared" si="68"/>
        <v/>
      </c>
      <c r="AS178" s="126" t="str">
        <f t="shared" si="69"/>
        <v/>
      </c>
      <c r="AT178" s="127">
        <v>1706</v>
      </c>
      <c r="AU178" s="128"/>
      <c r="AV178" s="129"/>
      <c r="AW178" s="126" t="str">
        <f t="shared" si="70"/>
        <v/>
      </c>
      <c r="AX178" s="126" t="str">
        <f t="shared" si="71"/>
        <v/>
      </c>
      <c r="AY178" s="64" t="str">
        <f t="shared" si="72"/>
        <v/>
      </c>
      <c r="AZ178" s="97"/>
      <c r="BA178" s="68"/>
      <c r="BB178" s="68"/>
      <c r="BC178" s="68"/>
      <c r="BD178" s="68"/>
      <c r="BE178" s="15"/>
      <c r="BF178" s="5">
        <f t="shared" si="73"/>
        <v>22626</v>
      </c>
      <c r="BG178" s="42">
        <v>6288</v>
      </c>
      <c r="BH178" s="42">
        <v>16338</v>
      </c>
      <c r="BI178" s="42"/>
      <c r="BJ178" s="42"/>
      <c r="BK178" s="42"/>
      <c r="BL178" s="42"/>
      <c r="BM178" s="15"/>
    </row>
    <row r="179" spans="1:65" outlineLevel="5" x14ac:dyDescent="0.45">
      <c r="A179" s="22">
        <f t="shared" si="75"/>
        <v>5</v>
      </c>
      <c r="B179" s="9">
        <f t="shared" si="74"/>
        <v>42150</v>
      </c>
      <c r="C179" s="51">
        <v>332137</v>
      </c>
      <c r="D179" s="64">
        <f t="shared" si="64"/>
        <v>37</v>
      </c>
      <c r="E179" s="12">
        <v>37</v>
      </c>
      <c r="F179" s="12">
        <v>37</v>
      </c>
      <c r="G179" s="12">
        <v>37</v>
      </c>
      <c r="H179" s="12">
        <v>37</v>
      </c>
      <c r="I179" s="12"/>
      <c r="J179" s="12"/>
      <c r="K179" s="12"/>
      <c r="L179" s="12"/>
      <c r="M179" s="74" t="str">
        <f t="shared" si="65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66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7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20.66420664</v>
      </c>
      <c r="AO179" s="41">
        <v>1355</v>
      </c>
      <c r="AP179" s="110"/>
      <c r="AQ179" s="111"/>
      <c r="AR179" s="126" t="str">
        <f t="shared" si="68"/>
        <v/>
      </c>
      <c r="AS179" s="126" t="str">
        <f t="shared" si="69"/>
        <v/>
      </c>
      <c r="AT179" s="127">
        <v>1521</v>
      </c>
      <c r="AU179" s="128"/>
      <c r="AV179" s="129"/>
      <c r="AW179" s="126" t="str">
        <f t="shared" si="70"/>
        <v/>
      </c>
      <c r="AX179" s="126" t="str">
        <f t="shared" si="71"/>
        <v/>
      </c>
      <c r="AY179" s="64" t="str">
        <f t="shared" si="72"/>
        <v/>
      </c>
      <c r="AZ179" s="97">
        <v>80.5</v>
      </c>
      <c r="BA179" s="68"/>
      <c r="BB179" s="68"/>
      <c r="BC179" s="68"/>
      <c r="BD179" s="68"/>
      <c r="BE179" s="15"/>
      <c r="BF179" s="5">
        <f t="shared" si="73"/>
        <v>22368</v>
      </c>
      <c r="BG179" s="42">
        <v>3314</v>
      </c>
      <c r="BH179" s="42">
        <v>19054</v>
      </c>
      <c r="BI179" s="42"/>
      <c r="BJ179" s="42"/>
      <c r="BK179" s="42"/>
      <c r="BL179" s="42"/>
      <c r="BM179" s="15"/>
    </row>
    <row r="180" spans="1:65" outlineLevel="5" x14ac:dyDescent="0.45">
      <c r="A180" s="22">
        <f t="shared" si="75"/>
        <v>5</v>
      </c>
      <c r="B180" s="9">
        <f t="shared" si="74"/>
        <v>42151</v>
      </c>
      <c r="C180" s="51">
        <v>333200</v>
      </c>
      <c r="D180" s="64">
        <f t="shared" si="64"/>
        <v>37</v>
      </c>
      <c r="E180" s="12">
        <v>37</v>
      </c>
      <c r="F180" s="12">
        <v>37</v>
      </c>
      <c r="G180" s="12">
        <v>37</v>
      </c>
      <c r="H180" s="12">
        <v>37</v>
      </c>
      <c r="I180" s="12"/>
      <c r="J180" s="12"/>
      <c r="K180" s="12"/>
      <c r="L180" s="12"/>
      <c r="M180" s="74" t="str">
        <f t="shared" si="65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66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7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21.164021160000001</v>
      </c>
      <c r="AO180" s="41">
        <v>1323</v>
      </c>
      <c r="AP180" s="110"/>
      <c r="AQ180" s="111"/>
      <c r="AR180" s="126" t="str">
        <f t="shared" si="68"/>
        <v/>
      </c>
      <c r="AS180" s="126" t="str">
        <f t="shared" si="69"/>
        <v/>
      </c>
      <c r="AT180" s="127">
        <v>1566</v>
      </c>
      <c r="AU180" s="128"/>
      <c r="AV180" s="129"/>
      <c r="AW180" s="126" t="str">
        <f t="shared" si="70"/>
        <v/>
      </c>
      <c r="AX180" s="126" t="str">
        <f t="shared" si="71"/>
        <v/>
      </c>
      <c r="AY180" s="64" t="str">
        <f t="shared" si="72"/>
        <v/>
      </c>
      <c r="AZ180" s="97">
        <v>79.099999999999994</v>
      </c>
      <c r="BA180" s="68"/>
      <c r="BB180" s="68"/>
      <c r="BC180" s="68"/>
      <c r="BD180" s="68"/>
      <c r="BE180" s="15"/>
      <c r="BF180" s="5">
        <f t="shared" si="73"/>
        <v>22548</v>
      </c>
      <c r="BG180" s="42">
        <v>3942</v>
      </c>
      <c r="BH180" s="42">
        <v>18606</v>
      </c>
      <c r="BI180" s="42"/>
      <c r="BJ180" s="42"/>
      <c r="BK180" s="42"/>
      <c r="BL180" s="42"/>
      <c r="BM180" s="15"/>
    </row>
    <row r="181" spans="1:65" outlineLevel="5" x14ac:dyDescent="0.45">
      <c r="A181" s="22">
        <f t="shared" si="75"/>
        <v>5</v>
      </c>
      <c r="B181" s="9">
        <f t="shared" si="74"/>
        <v>42152</v>
      </c>
      <c r="C181" s="51">
        <v>327443</v>
      </c>
      <c r="D181" s="64">
        <f t="shared" si="64"/>
        <v>37.1</v>
      </c>
      <c r="E181" s="12">
        <v>37.200000000000003</v>
      </c>
      <c r="F181" s="12">
        <v>37.200000000000003</v>
      </c>
      <c r="G181" s="12">
        <v>37</v>
      </c>
      <c r="H181" s="12">
        <v>37</v>
      </c>
      <c r="I181" s="12"/>
      <c r="J181" s="12"/>
      <c r="K181" s="12"/>
      <c r="L181" s="12"/>
      <c r="M181" s="74" t="str">
        <f t="shared" si="65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66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7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24.911032030000001</v>
      </c>
      <c r="AO181" s="41">
        <v>1124</v>
      </c>
      <c r="AP181" s="110"/>
      <c r="AQ181" s="111"/>
      <c r="AR181" s="126" t="str">
        <f t="shared" si="68"/>
        <v/>
      </c>
      <c r="AS181" s="126" t="str">
        <f t="shared" si="69"/>
        <v/>
      </c>
      <c r="AT181" s="127">
        <v>1298</v>
      </c>
      <c r="AU181" s="128"/>
      <c r="AV181" s="129"/>
      <c r="AW181" s="126" t="str">
        <f t="shared" si="70"/>
        <v/>
      </c>
      <c r="AX181" s="126" t="str">
        <f t="shared" si="71"/>
        <v/>
      </c>
      <c r="AY181" s="64" t="str">
        <f t="shared" si="72"/>
        <v/>
      </c>
      <c r="AZ181" s="97">
        <v>81.2</v>
      </c>
      <c r="BA181" s="68"/>
      <c r="BB181" s="68"/>
      <c r="BC181" s="68"/>
      <c r="BD181" s="68"/>
      <c r="BE181" s="15"/>
      <c r="BF181" s="5">
        <f t="shared" si="73"/>
        <v>22626</v>
      </c>
      <c r="BG181" s="42">
        <v>3480</v>
      </c>
      <c r="BH181" s="42">
        <v>19146</v>
      </c>
      <c r="BI181" s="42"/>
      <c r="BJ181" s="42"/>
      <c r="BK181" s="42"/>
      <c r="BL181" s="42"/>
      <c r="BM181" s="15"/>
    </row>
    <row r="182" spans="1:65" outlineLevel="5" x14ac:dyDescent="0.45">
      <c r="A182" s="22">
        <f t="shared" si="75"/>
        <v>5</v>
      </c>
      <c r="B182" s="9">
        <f t="shared" si="74"/>
        <v>42153</v>
      </c>
      <c r="C182" s="51">
        <v>329788</v>
      </c>
      <c r="D182" s="64">
        <f t="shared" si="64"/>
        <v>36.9</v>
      </c>
      <c r="E182" s="12">
        <v>37</v>
      </c>
      <c r="F182" s="12">
        <v>37</v>
      </c>
      <c r="G182" s="12">
        <v>36.799999999999997</v>
      </c>
      <c r="H182" s="12">
        <v>36.799999999999997</v>
      </c>
      <c r="I182" s="12"/>
      <c r="J182" s="12"/>
      <c r="K182" s="12"/>
      <c r="L182" s="12"/>
      <c r="M182" s="74" t="str">
        <f t="shared" si="65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66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67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21.39037433</v>
      </c>
      <c r="AO182" s="41">
        <v>1309</v>
      </c>
      <c r="AP182" s="110"/>
      <c r="AQ182" s="111"/>
      <c r="AR182" s="126" t="str">
        <f t="shared" si="68"/>
        <v/>
      </c>
      <c r="AS182" s="126" t="str">
        <f t="shared" si="69"/>
        <v/>
      </c>
      <c r="AT182" s="127">
        <v>1491</v>
      </c>
      <c r="AU182" s="128"/>
      <c r="AV182" s="129"/>
      <c r="AW182" s="126" t="str">
        <f t="shared" si="70"/>
        <v/>
      </c>
      <c r="AX182" s="126" t="str">
        <f t="shared" si="71"/>
        <v/>
      </c>
      <c r="AY182" s="64" t="str">
        <f t="shared" si="72"/>
        <v/>
      </c>
      <c r="AZ182" s="97">
        <v>79.5</v>
      </c>
      <c r="BA182" s="68"/>
      <c r="BB182" s="68"/>
      <c r="BC182" s="68"/>
      <c r="BD182" s="68"/>
      <c r="BE182" s="15"/>
      <c r="BF182" s="5">
        <f t="shared" si="73"/>
        <v>21561</v>
      </c>
      <c r="BG182" s="42">
        <v>3162</v>
      </c>
      <c r="BH182" s="42">
        <v>18399</v>
      </c>
      <c r="BI182" s="42"/>
      <c r="BJ182" s="42"/>
      <c r="BK182" s="42"/>
      <c r="BL182" s="42"/>
      <c r="BM182" s="15"/>
    </row>
    <row r="183" spans="1:65" outlineLevel="5" x14ac:dyDescent="0.45">
      <c r="A183" s="22">
        <f t="shared" si="75"/>
        <v>5</v>
      </c>
      <c r="B183" s="9">
        <f t="shared" si="74"/>
        <v>42154</v>
      </c>
      <c r="C183" s="51">
        <v>345200</v>
      </c>
      <c r="D183" s="64">
        <f t="shared" si="64"/>
        <v>36.799999999999997</v>
      </c>
      <c r="E183" s="12">
        <v>36.799999999999997</v>
      </c>
      <c r="F183" s="12">
        <v>36.799999999999997</v>
      </c>
      <c r="G183" s="12">
        <v>36.799999999999997</v>
      </c>
      <c r="H183" s="12">
        <v>36.799999999999997</v>
      </c>
      <c r="I183" s="12"/>
      <c r="J183" s="12"/>
      <c r="K183" s="12"/>
      <c r="L183" s="12"/>
      <c r="M183" s="74" t="str">
        <f t="shared" si="65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66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7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21.92638998</v>
      </c>
      <c r="AO183" s="41">
        <v>1277</v>
      </c>
      <c r="AP183" s="110"/>
      <c r="AQ183" s="111"/>
      <c r="AR183" s="126" t="str">
        <f t="shared" si="68"/>
        <v/>
      </c>
      <c r="AS183" s="126" t="str">
        <f t="shared" si="69"/>
        <v/>
      </c>
      <c r="AT183" s="127">
        <v>1457</v>
      </c>
      <c r="AU183" s="128"/>
      <c r="AV183" s="129"/>
      <c r="AW183" s="126" t="str">
        <f t="shared" si="70"/>
        <v/>
      </c>
      <c r="AX183" s="126" t="str">
        <f t="shared" si="71"/>
        <v/>
      </c>
      <c r="AY183" s="64" t="str">
        <f t="shared" si="72"/>
        <v/>
      </c>
      <c r="AZ183" s="97"/>
      <c r="BA183" s="68"/>
      <c r="BB183" s="68"/>
      <c r="BC183" s="68"/>
      <c r="BD183" s="68"/>
      <c r="BE183" s="15"/>
      <c r="BF183" s="5">
        <f t="shared" si="73"/>
        <v>15701</v>
      </c>
      <c r="BG183" s="42">
        <v>3581</v>
      </c>
      <c r="BH183" s="42">
        <v>12120</v>
      </c>
      <c r="BI183" s="42"/>
      <c r="BJ183" s="42"/>
      <c r="BK183" s="42"/>
      <c r="BL183" s="42"/>
      <c r="BM183" s="15"/>
    </row>
    <row r="184" spans="1:65" ht="17.5" outlineLevel="5" thickBot="1" x14ac:dyDescent="0.5">
      <c r="A184" s="31">
        <f t="shared" si="75"/>
        <v>5</v>
      </c>
      <c r="B184" s="32">
        <f t="shared" si="74"/>
        <v>42155</v>
      </c>
      <c r="C184" s="51">
        <v>338440</v>
      </c>
      <c r="D184" s="64">
        <f t="shared" si="64"/>
        <v>36.799999999999997</v>
      </c>
      <c r="E184" s="12">
        <v>36.799999999999997</v>
      </c>
      <c r="F184" s="12">
        <v>36.799999999999997</v>
      </c>
      <c r="G184" s="12">
        <v>36.799999999999997</v>
      </c>
      <c r="H184" s="12">
        <v>36.799999999999997</v>
      </c>
      <c r="I184" s="12"/>
      <c r="J184" s="12"/>
      <c r="K184" s="12"/>
      <c r="L184" s="12"/>
      <c r="M184" s="74" t="str">
        <f t="shared" si="65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66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7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23.789294819999999</v>
      </c>
      <c r="AO184" s="41">
        <v>1177</v>
      </c>
      <c r="AP184" s="110"/>
      <c r="AQ184" s="111"/>
      <c r="AR184" s="126" t="str">
        <f t="shared" si="68"/>
        <v/>
      </c>
      <c r="AS184" s="126" t="str">
        <f t="shared" si="69"/>
        <v/>
      </c>
      <c r="AT184" s="127">
        <v>1309</v>
      </c>
      <c r="AU184" s="128"/>
      <c r="AV184" s="129"/>
      <c r="AW184" s="126" t="str">
        <f t="shared" si="70"/>
        <v/>
      </c>
      <c r="AX184" s="126" t="str">
        <f t="shared" si="71"/>
        <v/>
      </c>
      <c r="AY184" s="64" t="str">
        <f t="shared" si="72"/>
        <v/>
      </c>
      <c r="AZ184" s="97"/>
      <c r="BA184" s="68"/>
      <c r="BB184" s="68"/>
      <c r="BC184" s="68"/>
      <c r="BD184" s="68"/>
      <c r="BE184" s="15"/>
      <c r="BF184" s="5">
        <f t="shared" si="73"/>
        <v>9279</v>
      </c>
      <c r="BG184" s="42">
        <v>4065</v>
      </c>
      <c r="BH184" s="42">
        <v>5214</v>
      </c>
      <c r="BI184" s="42"/>
      <c r="BJ184" s="42"/>
      <c r="BK184" s="42"/>
      <c r="BL184" s="42"/>
      <c r="BM184" s="15"/>
    </row>
    <row r="185" spans="1:65" outlineLevel="4" x14ac:dyDescent="0.45">
      <c r="A185" s="150" t="s">
        <v>39</v>
      </c>
      <c r="B185" s="151"/>
      <c r="C185" s="50">
        <f t="shared" ref="C185:BM185" si="76">SUBTOTAL(4,C154:C184)</f>
        <v>504151</v>
      </c>
      <c r="D185" s="60">
        <f t="shared" si="76"/>
        <v>37.200000000000003</v>
      </c>
      <c r="E185" s="28">
        <f t="shared" si="76"/>
        <v>37.200000000000003</v>
      </c>
      <c r="F185" s="28">
        <f t="shared" si="76"/>
        <v>37.200000000000003</v>
      </c>
      <c r="G185" s="28">
        <f t="shared" si="76"/>
        <v>37.200000000000003</v>
      </c>
      <c r="H185" s="28">
        <f t="shared" si="76"/>
        <v>37.200000000000003</v>
      </c>
      <c r="I185" s="28">
        <f t="shared" si="76"/>
        <v>0</v>
      </c>
      <c r="J185" s="28">
        <f t="shared" si="76"/>
        <v>0</v>
      </c>
      <c r="K185" s="28">
        <f t="shared" si="76"/>
        <v>0</v>
      </c>
      <c r="L185" s="28">
        <f t="shared" si="76"/>
        <v>0</v>
      </c>
      <c r="M185" s="71">
        <f t="shared" si="76"/>
        <v>0</v>
      </c>
      <c r="N185" s="82">
        <f t="shared" si="76"/>
        <v>0</v>
      </c>
      <c r="O185" s="82">
        <f t="shared" si="76"/>
        <v>0</v>
      </c>
      <c r="P185" s="82">
        <f t="shared" si="76"/>
        <v>0</v>
      </c>
      <c r="Q185" s="82">
        <f t="shared" si="76"/>
        <v>0</v>
      </c>
      <c r="R185" s="82">
        <f t="shared" si="76"/>
        <v>0</v>
      </c>
      <c r="S185" s="82">
        <f t="shared" si="76"/>
        <v>0</v>
      </c>
      <c r="T185" s="82">
        <f t="shared" si="76"/>
        <v>0</v>
      </c>
      <c r="U185" s="82">
        <f t="shared" si="76"/>
        <v>0</v>
      </c>
      <c r="V185" s="29">
        <f t="shared" si="76"/>
        <v>0</v>
      </c>
      <c r="W185" s="39">
        <f t="shared" si="76"/>
        <v>0</v>
      </c>
      <c r="X185" s="39">
        <f t="shared" si="76"/>
        <v>0</v>
      </c>
      <c r="Y185" s="39">
        <f t="shared" si="76"/>
        <v>0</v>
      </c>
      <c r="Z185" s="39">
        <f t="shared" si="76"/>
        <v>0</v>
      </c>
      <c r="AA185" s="39">
        <f t="shared" si="76"/>
        <v>0</v>
      </c>
      <c r="AB185" s="39">
        <f t="shared" si="76"/>
        <v>0</v>
      </c>
      <c r="AC185" s="39">
        <f t="shared" si="76"/>
        <v>0</v>
      </c>
      <c r="AD185" s="39">
        <f t="shared" si="76"/>
        <v>0</v>
      </c>
      <c r="AE185" s="29">
        <f t="shared" si="76"/>
        <v>0</v>
      </c>
      <c r="AF185" s="39">
        <f t="shared" si="76"/>
        <v>0</v>
      </c>
      <c r="AG185" s="39">
        <f t="shared" si="76"/>
        <v>0</v>
      </c>
      <c r="AH185" s="39">
        <f t="shared" si="76"/>
        <v>0</v>
      </c>
      <c r="AI185" s="39">
        <f t="shared" si="76"/>
        <v>0</v>
      </c>
      <c r="AJ185" s="39">
        <f t="shared" si="76"/>
        <v>0</v>
      </c>
      <c r="AK185" s="39">
        <f t="shared" si="76"/>
        <v>0</v>
      </c>
      <c r="AL185" s="39">
        <f t="shared" si="76"/>
        <v>0</v>
      </c>
      <c r="AM185" s="39">
        <f t="shared" si="76"/>
        <v>0</v>
      </c>
      <c r="AN185" s="39">
        <f t="shared" si="76"/>
        <v>25.454545450000001</v>
      </c>
      <c r="AO185" s="39">
        <f t="shared" si="76"/>
        <v>1671</v>
      </c>
      <c r="AP185" s="104">
        <f t="shared" si="76"/>
        <v>0</v>
      </c>
      <c r="AQ185" s="105">
        <f t="shared" si="76"/>
        <v>0</v>
      </c>
      <c r="AR185" s="106">
        <f t="shared" si="76"/>
        <v>0</v>
      </c>
      <c r="AS185" s="106">
        <f t="shared" si="76"/>
        <v>0</v>
      </c>
      <c r="AT185" s="107">
        <f t="shared" si="76"/>
        <v>1835</v>
      </c>
      <c r="AU185" s="108">
        <f t="shared" si="76"/>
        <v>0</v>
      </c>
      <c r="AV185" s="109">
        <f t="shared" si="76"/>
        <v>0</v>
      </c>
      <c r="AW185" s="106">
        <f t="shared" si="76"/>
        <v>0</v>
      </c>
      <c r="AX185" s="106">
        <f t="shared" si="76"/>
        <v>0</v>
      </c>
      <c r="AY185" s="60">
        <f t="shared" si="76"/>
        <v>0</v>
      </c>
      <c r="AZ185" s="96">
        <f t="shared" si="76"/>
        <v>83.19</v>
      </c>
      <c r="BA185" s="67">
        <f t="shared" si="76"/>
        <v>0</v>
      </c>
      <c r="BB185" s="67">
        <f t="shared" si="76"/>
        <v>0</v>
      </c>
      <c r="BC185" s="67">
        <f t="shared" si="76"/>
        <v>0</v>
      </c>
      <c r="BD185" s="67">
        <f t="shared" si="76"/>
        <v>0</v>
      </c>
      <c r="BE185" s="27">
        <f t="shared" si="76"/>
        <v>0</v>
      </c>
      <c r="BF185" s="29">
        <f t="shared" si="76"/>
        <v>28059</v>
      </c>
      <c r="BG185" s="39">
        <f t="shared" si="76"/>
        <v>9413</v>
      </c>
      <c r="BH185" s="40">
        <f t="shared" si="76"/>
        <v>19553</v>
      </c>
      <c r="BI185" s="40">
        <f t="shared" si="76"/>
        <v>0</v>
      </c>
      <c r="BJ185" s="40">
        <f t="shared" si="76"/>
        <v>0</v>
      </c>
      <c r="BK185" s="40">
        <f t="shared" si="76"/>
        <v>0</v>
      </c>
      <c r="BL185" s="40">
        <f t="shared" si="76"/>
        <v>0</v>
      </c>
      <c r="BM185" s="27">
        <f t="shared" si="76"/>
        <v>0</v>
      </c>
    </row>
    <row r="186" spans="1:65" outlineLevel="3" x14ac:dyDescent="0.45">
      <c r="A186" s="180" t="s">
        <v>28</v>
      </c>
      <c r="B186" s="181"/>
      <c r="C186" s="51">
        <f t="shared" ref="C186:BM186" si="77">SUBTOTAL(5,C154:C184)</f>
        <v>327443</v>
      </c>
      <c r="D186" s="61">
        <f t="shared" si="77"/>
        <v>36.6</v>
      </c>
      <c r="E186" s="12">
        <f t="shared" si="77"/>
        <v>36.6</v>
      </c>
      <c r="F186" s="12">
        <f t="shared" si="77"/>
        <v>36.6</v>
      </c>
      <c r="G186" s="12">
        <f t="shared" si="77"/>
        <v>36.6</v>
      </c>
      <c r="H186" s="12">
        <f t="shared" si="77"/>
        <v>36.6</v>
      </c>
      <c r="I186" s="12">
        <f t="shared" si="77"/>
        <v>0</v>
      </c>
      <c r="J186" s="12">
        <f t="shared" si="77"/>
        <v>0</v>
      </c>
      <c r="K186" s="12">
        <f t="shared" si="77"/>
        <v>0</v>
      </c>
      <c r="L186" s="12">
        <f t="shared" si="77"/>
        <v>0</v>
      </c>
      <c r="M186" s="72">
        <f t="shared" si="77"/>
        <v>0</v>
      </c>
      <c r="N186" s="83">
        <f t="shared" si="77"/>
        <v>0</v>
      </c>
      <c r="O186" s="83">
        <f t="shared" si="77"/>
        <v>0</v>
      </c>
      <c r="P186" s="83">
        <f t="shared" si="77"/>
        <v>0</v>
      </c>
      <c r="Q186" s="83">
        <f t="shared" si="77"/>
        <v>0</v>
      </c>
      <c r="R186" s="83">
        <f t="shared" si="77"/>
        <v>0</v>
      </c>
      <c r="S186" s="83">
        <f t="shared" si="77"/>
        <v>0</v>
      </c>
      <c r="T186" s="83">
        <f t="shared" si="77"/>
        <v>0</v>
      </c>
      <c r="U186" s="83">
        <f t="shared" si="77"/>
        <v>0</v>
      </c>
      <c r="V186" s="6">
        <f t="shared" si="77"/>
        <v>0</v>
      </c>
      <c r="W186" s="41">
        <f t="shared" si="77"/>
        <v>0</v>
      </c>
      <c r="X186" s="41">
        <f t="shared" si="77"/>
        <v>0</v>
      </c>
      <c r="Y186" s="41">
        <f t="shared" si="77"/>
        <v>0</v>
      </c>
      <c r="Z186" s="41">
        <f t="shared" si="77"/>
        <v>0</v>
      </c>
      <c r="AA186" s="41">
        <f t="shared" si="77"/>
        <v>0</v>
      </c>
      <c r="AB186" s="41">
        <f t="shared" si="77"/>
        <v>0</v>
      </c>
      <c r="AC186" s="41">
        <f t="shared" si="77"/>
        <v>0</v>
      </c>
      <c r="AD186" s="41">
        <f t="shared" si="77"/>
        <v>0</v>
      </c>
      <c r="AE186" s="6">
        <f t="shared" si="77"/>
        <v>0</v>
      </c>
      <c r="AF186" s="41">
        <f t="shared" si="77"/>
        <v>0</v>
      </c>
      <c r="AG186" s="41">
        <f t="shared" si="77"/>
        <v>0</v>
      </c>
      <c r="AH186" s="41">
        <f t="shared" si="77"/>
        <v>0</v>
      </c>
      <c r="AI186" s="41">
        <f t="shared" si="77"/>
        <v>0</v>
      </c>
      <c r="AJ186" s="41">
        <f t="shared" si="77"/>
        <v>0</v>
      </c>
      <c r="AK186" s="41">
        <f t="shared" si="77"/>
        <v>0</v>
      </c>
      <c r="AL186" s="41">
        <f t="shared" si="77"/>
        <v>0</v>
      </c>
      <c r="AM186" s="41">
        <f t="shared" si="77"/>
        <v>0</v>
      </c>
      <c r="AN186" s="41">
        <f t="shared" si="77"/>
        <v>16.756433269999999</v>
      </c>
      <c r="AO186" s="41">
        <f t="shared" si="77"/>
        <v>1100</v>
      </c>
      <c r="AP186" s="110">
        <f t="shared" si="77"/>
        <v>0</v>
      </c>
      <c r="AQ186" s="111">
        <f t="shared" si="77"/>
        <v>0</v>
      </c>
      <c r="AR186" s="112">
        <f t="shared" si="77"/>
        <v>0</v>
      </c>
      <c r="AS186" s="112">
        <f t="shared" si="77"/>
        <v>0</v>
      </c>
      <c r="AT186" s="113">
        <f t="shared" si="77"/>
        <v>1298</v>
      </c>
      <c r="AU186" s="114">
        <f t="shared" si="77"/>
        <v>0</v>
      </c>
      <c r="AV186" s="115">
        <f t="shared" si="77"/>
        <v>0</v>
      </c>
      <c r="AW186" s="112">
        <f t="shared" si="77"/>
        <v>0</v>
      </c>
      <c r="AX186" s="112">
        <f t="shared" si="77"/>
        <v>0</v>
      </c>
      <c r="AY186" s="61">
        <f t="shared" si="77"/>
        <v>0</v>
      </c>
      <c r="AZ186" s="97">
        <f t="shared" si="77"/>
        <v>78</v>
      </c>
      <c r="BA186" s="68">
        <f t="shared" si="77"/>
        <v>0</v>
      </c>
      <c r="BB186" s="68">
        <f t="shared" si="77"/>
        <v>0</v>
      </c>
      <c r="BC186" s="68">
        <f t="shared" si="77"/>
        <v>0</v>
      </c>
      <c r="BD186" s="68">
        <f t="shared" si="77"/>
        <v>0</v>
      </c>
      <c r="BE186" s="15">
        <f t="shared" si="77"/>
        <v>0</v>
      </c>
      <c r="BF186" s="6">
        <f t="shared" si="77"/>
        <v>9279</v>
      </c>
      <c r="BG186" s="41">
        <f t="shared" si="77"/>
        <v>3162</v>
      </c>
      <c r="BH186" s="42">
        <f t="shared" si="77"/>
        <v>5214</v>
      </c>
      <c r="BI186" s="42">
        <f t="shared" si="77"/>
        <v>0</v>
      </c>
      <c r="BJ186" s="42">
        <f t="shared" si="77"/>
        <v>0</v>
      </c>
      <c r="BK186" s="42">
        <f t="shared" si="77"/>
        <v>0</v>
      </c>
      <c r="BL186" s="42">
        <f t="shared" si="77"/>
        <v>0</v>
      </c>
      <c r="BM186" s="15">
        <f t="shared" si="77"/>
        <v>0</v>
      </c>
    </row>
    <row r="187" spans="1:65" outlineLevel="2" x14ac:dyDescent="0.45">
      <c r="A187" s="180" t="s">
        <v>17</v>
      </c>
      <c r="B187" s="181"/>
      <c r="C187" s="51">
        <f>IFERROR(SUBTOTAL(1,C154:C184),"")</f>
        <v>380010.70967741933</v>
      </c>
      <c r="D187" s="61">
        <f t="shared" ref="D187:BM187" si="78">IFERROR(SUBTOTAL(1,D154:D184),"")</f>
        <v>36.903225806451609</v>
      </c>
      <c r="E187" s="12">
        <f t="shared" si="78"/>
        <v>36.935483870967737</v>
      </c>
      <c r="F187" s="12">
        <f t="shared" si="78"/>
        <v>36.935483870967737</v>
      </c>
      <c r="G187" s="12">
        <f t="shared" si="78"/>
        <v>36.870967741935473</v>
      </c>
      <c r="H187" s="12">
        <f t="shared" si="78"/>
        <v>36.870967741935473</v>
      </c>
      <c r="I187" s="12" t="str">
        <f t="shared" si="78"/>
        <v/>
      </c>
      <c r="J187" s="12" t="str">
        <f t="shared" si="78"/>
        <v/>
      </c>
      <c r="K187" s="12" t="str">
        <f t="shared" si="78"/>
        <v/>
      </c>
      <c r="L187" s="12" t="str">
        <f t="shared" si="78"/>
        <v/>
      </c>
      <c r="M187" s="72" t="str">
        <f t="shared" si="78"/>
        <v/>
      </c>
      <c r="N187" s="83" t="str">
        <f t="shared" si="78"/>
        <v/>
      </c>
      <c r="O187" s="83" t="str">
        <f t="shared" si="78"/>
        <v/>
      </c>
      <c r="P187" s="83" t="str">
        <f t="shared" si="78"/>
        <v/>
      </c>
      <c r="Q187" s="83" t="str">
        <f t="shared" si="78"/>
        <v/>
      </c>
      <c r="R187" s="83" t="str">
        <f t="shared" si="78"/>
        <v/>
      </c>
      <c r="S187" s="83" t="str">
        <f t="shared" si="78"/>
        <v/>
      </c>
      <c r="T187" s="83" t="str">
        <f t="shared" si="78"/>
        <v/>
      </c>
      <c r="U187" s="83" t="str">
        <f t="shared" si="78"/>
        <v/>
      </c>
      <c r="V187" s="6" t="str">
        <f t="shared" si="78"/>
        <v/>
      </c>
      <c r="W187" s="41" t="str">
        <f t="shared" si="78"/>
        <v/>
      </c>
      <c r="X187" s="41" t="str">
        <f t="shared" si="78"/>
        <v/>
      </c>
      <c r="Y187" s="41" t="str">
        <f t="shared" si="78"/>
        <v/>
      </c>
      <c r="Z187" s="41" t="str">
        <f t="shared" si="78"/>
        <v/>
      </c>
      <c r="AA187" s="41" t="str">
        <f t="shared" si="78"/>
        <v/>
      </c>
      <c r="AB187" s="41" t="str">
        <f t="shared" si="78"/>
        <v/>
      </c>
      <c r="AC187" s="41" t="str">
        <f t="shared" si="78"/>
        <v/>
      </c>
      <c r="AD187" s="41" t="str">
        <f t="shared" si="78"/>
        <v/>
      </c>
      <c r="AE187" s="6" t="str">
        <f t="shared" si="78"/>
        <v/>
      </c>
      <c r="AF187" s="41" t="str">
        <f t="shared" si="78"/>
        <v/>
      </c>
      <c r="AG187" s="41" t="str">
        <f t="shared" si="78"/>
        <v/>
      </c>
      <c r="AH187" s="41" t="str">
        <f t="shared" si="78"/>
        <v/>
      </c>
      <c r="AI187" s="41" t="str">
        <f t="shared" si="78"/>
        <v/>
      </c>
      <c r="AJ187" s="41" t="str">
        <f t="shared" si="78"/>
        <v/>
      </c>
      <c r="AK187" s="41" t="str">
        <f t="shared" si="78"/>
        <v/>
      </c>
      <c r="AL187" s="41" t="str">
        <f t="shared" si="78"/>
        <v/>
      </c>
      <c r="AM187" s="41" t="str">
        <f t="shared" si="78"/>
        <v/>
      </c>
      <c r="AN187" s="41">
        <f t="shared" si="78"/>
        <v>20.496099271290316</v>
      </c>
      <c r="AO187" s="41">
        <f t="shared" si="78"/>
        <v>1382.3870967741937</v>
      </c>
      <c r="AP187" s="110" t="str">
        <f t="shared" si="78"/>
        <v/>
      </c>
      <c r="AQ187" s="111" t="str">
        <f t="shared" si="78"/>
        <v/>
      </c>
      <c r="AR187" s="112" t="str">
        <f t="shared" si="78"/>
        <v/>
      </c>
      <c r="AS187" s="112" t="str">
        <f t="shared" si="78"/>
        <v/>
      </c>
      <c r="AT187" s="113">
        <f t="shared" si="78"/>
        <v>1554.6451612903227</v>
      </c>
      <c r="AU187" s="114" t="str">
        <f t="shared" si="78"/>
        <v/>
      </c>
      <c r="AV187" s="115" t="str">
        <f t="shared" si="78"/>
        <v/>
      </c>
      <c r="AW187" s="112" t="str">
        <f t="shared" si="78"/>
        <v/>
      </c>
      <c r="AX187" s="112" t="str">
        <f t="shared" si="78"/>
        <v/>
      </c>
      <c r="AY187" s="61" t="str">
        <f t="shared" si="78"/>
        <v/>
      </c>
      <c r="AZ187" s="97">
        <f t="shared" si="78"/>
        <v>79.867647058823522</v>
      </c>
      <c r="BA187" s="68" t="str">
        <f t="shared" si="78"/>
        <v/>
      </c>
      <c r="BB187" s="68" t="str">
        <f t="shared" si="78"/>
        <v/>
      </c>
      <c r="BC187" s="68" t="str">
        <f t="shared" si="78"/>
        <v/>
      </c>
      <c r="BD187" s="68" t="str">
        <f t="shared" si="78"/>
        <v/>
      </c>
      <c r="BE187" s="15" t="str">
        <f>IFERROR(SUBTOTAL(1,BE154:BE184),"")</f>
        <v/>
      </c>
      <c r="BF187" s="6">
        <f t="shared" si="78"/>
        <v>21408.096774193549</v>
      </c>
      <c r="BG187" s="41">
        <f t="shared" si="78"/>
        <v>5513.322580645161</v>
      </c>
      <c r="BH187" s="42">
        <f t="shared" si="78"/>
        <v>15894.774193548386</v>
      </c>
      <c r="BI187" s="42" t="str">
        <f t="shared" si="78"/>
        <v/>
      </c>
      <c r="BJ187" s="42" t="str">
        <f t="shared" si="78"/>
        <v/>
      </c>
      <c r="BK187" s="42" t="str">
        <f t="shared" si="78"/>
        <v/>
      </c>
      <c r="BL187" s="42" t="str">
        <f t="shared" si="78"/>
        <v/>
      </c>
      <c r="BM187" s="15" t="str">
        <f t="shared" si="78"/>
        <v/>
      </c>
    </row>
    <row r="188" spans="1:65" ht="17.5" outlineLevel="1" thickBot="1" x14ac:dyDescent="0.5">
      <c r="A188" s="182" t="s">
        <v>56</v>
      </c>
      <c r="B188" s="183"/>
      <c r="C188" s="52">
        <f>SUBTOTAL(9,C154:C184)</f>
        <v>11780332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42854</v>
      </c>
      <c r="AP188" s="116"/>
      <c r="AQ188" s="117"/>
      <c r="AR188" s="118"/>
      <c r="AS188" s="118"/>
      <c r="AT188" s="119">
        <f>SUBTOTAL(9,AT154:AT184)</f>
        <v>48194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79">SUBTOTAL(9,BF154:BF184)</f>
        <v>663651</v>
      </c>
      <c r="BG188" s="43">
        <f t="shared" si="79"/>
        <v>170913</v>
      </c>
      <c r="BH188" s="44">
        <f t="shared" si="79"/>
        <v>492738</v>
      </c>
      <c r="BI188" s="44">
        <f t="shared" si="79"/>
        <v>0</v>
      </c>
      <c r="BJ188" s="44">
        <f t="shared" si="79"/>
        <v>0</v>
      </c>
      <c r="BK188" s="44">
        <f t="shared" si="79"/>
        <v>0</v>
      </c>
      <c r="BL188" s="44">
        <f t="shared" si="79"/>
        <v>0</v>
      </c>
      <c r="BM188" s="16">
        <f t="shared" si="79"/>
        <v>0</v>
      </c>
    </row>
    <row r="189" spans="1:65" outlineLevel="5" x14ac:dyDescent="0.45">
      <c r="A189" s="21">
        <f t="shared" si="75"/>
        <v>6</v>
      </c>
      <c r="B189" s="33">
        <f>B184+1</f>
        <v>42156</v>
      </c>
      <c r="C189" s="51">
        <v>322851</v>
      </c>
      <c r="D189" s="64">
        <f t="shared" ref="D189:D218" si="80">IFERROR(ROUND(AVERAGE(E189:L189),1),"")</f>
        <v>36.799999999999997</v>
      </c>
      <c r="E189" s="12">
        <v>36.799999999999997</v>
      </c>
      <c r="F189" s="12">
        <v>36.799999999999997</v>
      </c>
      <c r="G189" s="12">
        <v>36.799999999999997</v>
      </c>
      <c r="H189" s="12">
        <v>36.799999999999997</v>
      </c>
      <c r="I189" s="12"/>
      <c r="J189" s="12"/>
      <c r="K189" s="12"/>
      <c r="L189" s="12"/>
      <c r="M189" s="74" t="str">
        <f t="shared" ref="M189:M218" si="81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2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3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19.67673928</v>
      </c>
      <c r="AO189" s="41">
        <v>1423</v>
      </c>
      <c r="AP189" s="110"/>
      <c r="AQ189" s="111"/>
      <c r="AR189" s="126" t="str">
        <f t="shared" ref="AR189:AR218" si="84">IFERROR(AQ189/AP189*100,"")</f>
        <v/>
      </c>
      <c r="AS189" s="126" t="str">
        <f t="shared" ref="AS189:AS218" si="85">IFERROR(100-AR189,"")</f>
        <v/>
      </c>
      <c r="AT189" s="127">
        <v>1611</v>
      </c>
      <c r="AU189" s="128"/>
      <c r="AV189" s="129"/>
      <c r="AW189" s="126" t="str">
        <f t="shared" ref="AW189:AW218" si="86">IFERROR(AV189/AU189*100,"")</f>
        <v/>
      </c>
      <c r="AX189" s="126" t="str">
        <f t="shared" ref="AX189:AX218" si="87">IFERROR(100-AW189,"")</f>
        <v/>
      </c>
      <c r="AY189" s="64" t="str">
        <f t="shared" ref="AY189:AY218" si="88">IFERROR((1-((AW189*AS189)/(AX189*AR189)))*100,"")</f>
        <v/>
      </c>
      <c r="AZ189" s="97">
        <v>79.099999999999994</v>
      </c>
      <c r="BA189" s="68"/>
      <c r="BB189" s="68"/>
      <c r="BC189" s="68"/>
      <c r="BD189" s="68"/>
      <c r="BE189" s="15"/>
      <c r="BF189" s="5">
        <f t="shared" ref="BF189:BF218" si="89">IF(SUM(BG189:BM189)=0,"",SUM(BG189:BM189))</f>
        <v>21960</v>
      </c>
      <c r="BG189" s="42">
        <v>5140</v>
      </c>
      <c r="BH189" s="42">
        <v>16820</v>
      </c>
      <c r="BI189" s="42"/>
      <c r="BJ189" s="42"/>
      <c r="BK189" s="42"/>
      <c r="BL189" s="42"/>
      <c r="BM189" s="42"/>
    </row>
    <row r="190" spans="1:65" outlineLevel="5" x14ac:dyDescent="0.45">
      <c r="A190" s="22">
        <f t="shared" si="75"/>
        <v>6</v>
      </c>
      <c r="B190" s="9">
        <f t="shared" si="74"/>
        <v>42157</v>
      </c>
      <c r="C190" s="51">
        <v>314349</v>
      </c>
      <c r="D190" s="64">
        <f t="shared" si="80"/>
        <v>37</v>
      </c>
      <c r="E190" s="12">
        <v>37</v>
      </c>
      <c r="F190" s="12">
        <v>37</v>
      </c>
      <c r="G190" s="12">
        <v>37</v>
      </c>
      <c r="H190" s="12">
        <v>37</v>
      </c>
      <c r="I190" s="12"/>
      <c r="J190" s="12"/>
      <c r="K190" s="12"/>
      <c r="L190" s="12"/>
      <c r="M190" s="74" t="str">
        <f t="shared" si="81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2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3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19.690576650000001</v>
      </c>
      <c r="AO190" s="41">
        <v>1422</v>
      </c>
      <c r="AP190" s="110"/>
      <c r="AQ190" s="111"/>
      <c r="AR190" s="126" t="str">
        <f t="shared" si="84"/>
        <v/>
      </c>
      <c r="AS190" s="126" t="str">
        <f t="shared" si="85"/>
        <v/>
      </c>
      <c r="AT190" s="127">
        <v>1571</v>
      </c>
      <c r="AU190" s="128"/>
      <c r="AV190" s="129"/>
      <c r="AW190" s="126" t="str">
        <f t="shared" si="86"/>
        <v/>
      </c>
      <c r="AX190" s="126" t="str">
        <f t="shared" si="87"/>
        <v/>
      </c>
      <c r="AY190" s="64" t="str">
        <f t="shared" si="88"/>
        <v/>
      </c>
      <c r="AZ190" s="97">
        <v>78.900000000000006</v>
      </c>
      <c r="BA190" s="68"/>
      <c r="BB190" s="68"/>
      <c r="BC190" s="68"/>
      <c r="BD190" s="68"/>
      <c r="BE190" s="15"/>
      <c r="BF190" s="5">
        <f t="shared" si="89"/>
        <v>22061</v>
      </c>
      <c r="BG190" s="42">
        <v>3814</v>
      </c>
      <c r="BH190" s="42">
        <v>18247</v>
      </c>
      <c r="BI190" s="42"/>
      <c r="BJ190" s="42"/>
      <c r="BK190" s="42"/>
      <c r="BL190" s="42"/>
      <c r="BM190" s="42"/>
    </row>
    <row r="191" spans="1:65" outlineLevel="5" x14ac:dyDescent="0.45">
      <c r="A191" s="22">
        <f t="shared" si="75"/>
        <v>6</v>
      </c>
      <c r="B191" s="9">
        <f t="shared" si="74"/>
        <v>42158</v>
      </c>
      <c r="C191" s="51">
        <v>319538</v>
      </c>
      <c r="D191" s="64">
        <f t="shared" si="80"/>
        <v>37</v>
      </c>
      <c r="E191" s="12">
        <v>37</v>
      </c>
      <c r="F191" s="12">
        <v>37</v>
      </c>
      <c r="G191" s="12">
        <v>37</v>
      </c>
      <c r="H191" s="12">
        <v>37</v>
      </c>
      <c r="I191" s="12"/>
      <c r="J191" s="12"/>
      <c r="K191" s="12"/>
      <c r="L191" s="12"/>
      <c r="M191" s="74" t="str">
        <f t="shared" si="81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2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3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19.07356948</v>
      </c>
      <c r="AO191" s="41">
        <v>1468</v>
      </c>
      <c r="AP191" s="110"/>
      <c r="AQ191" s="111"/>
      <c r="AR191" s="126" t="str">
        <f t="shared" si="84"/>
        <v/>
      </c>
      <c r="AS191" s="126" t="str">
        <f t="shared" si="85"/>
        <v/>
      </c>
      <c r="AT191" s="127">
        <v>1724</v>
      </c>
      <c r="AU191" s="128"/>
      <c r="AV191" s="129"/>
      <c r="AW191" s="126" t="str">
        <f t="shared" si="86"/>
        <v/>
      </c>
      <c r="AX191" s="126" t="str">
        <f t="shared" si="87"/>
        <v/>
      </c>
      <c r="AY191" s="64" t="str">
        <f t="shared" si="88"/>
        <v/>
      </c>
      <c r="AZ191" s="97">
        <v>81</v>
      </c>
      <c r="BA191" s="68"/>
      <c r="BB191" s="68"/>
      <c r="BC191" s="68"/>
      <c r="BD191" s="68"/>
      <c r="BE191" s="15"/>
      <c r="BF191" s="5">
        <f t="shared" si="89"/>
        <v>21862</v>
      </c>
      <c r="BG191" s="42">
        <v>3835</v>
      </c>
      <c r="BH191" s="42">
        <v>18027</v>
      </c>
      <c r="BI191" s="42"/>
      <c r="BJ191" s="42"/>
      <c r="BK191" s="42"/>
      <c r="BL191" s="42"/>
      <c r="BM191" s="42"/>
    </row>
    <row r="192" spans="1:65" outlineLevel="5" x14ac:dyDescent="0.45">
      <c r="A192" s="22">
        <f t="shared" si="75"/>
        <v>6</v>
      </c>
      <c r="B192" s="9">
        <f t="shared" si="74"/>
        <v>42159</v>
      </c>
      <c r="C192" s="51">
        <v>317572</v>
      </c>
      <c r="D192" s="64">
        <f t="shared" si="80"/>
        <v>37</v>
      </c>
      <c r="E192" s="12">
        <v>37</v>
      </c>
      <c r="F192" s="12">
        <v>37</v>
      </c>
      <c r="G192" s="12">
        <v>37</v>
      </c>
      <c r="H192" s="12">
        <v>37</v>
      </c>
      <c r="I192" s="12"/>
      <c r="J192" s="12"/>
      <c r="K192" s="12"/>
      <c r="L192" s="12"/>
      <c r="M192" s="74" t="str">
        <f t="shared" si="81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2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3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21.688613480000001</v>
      </c>
      <c r="AO192" s="41">
        <v>1291</v>
      </c>
      <c r="AP192" s="110"/>
      <c r="AQ192" s="111"/>
      <c r="AR192" s="126" t="str">
        <f t="shared" si="84"/>
        <v/>
      </c>
      <c r="AS192" s="126" t="str">
        <f t="shared" si="85"/>
        <v/>
      </c>
      <c r="AT192" s="127">
        <v>1411</v>
      </c>
      <c r="AU192" s="128"/>
      <c r="AV192" s="129"/>
      <c r="AW192" s="126" t="str">
        <f t="shared" si="86"/>
        <v/>
      </c>
      <c r="AX192" s="126" t="str">
        <f t="shared" si="87"/>
        <v/>
      </c>
      <c r="AY192" s="64" t="str">
        <f t="shared" si="88"/>
        <v/>
      </c>
      <c r="AZ192" s="97">
        <v>81.06</v>
      </c>
      <c r="BA192" s="68"/>
      <c r="BB192" s="68"/>
      <c r="BC192" s="68"/>
      <c r="BD192" s="68"/>
      <c r="BE192" s="15"/>
      <c r="BF192" s="5">
        <f t="shared" si="89"/>
        <v>22728</v>
      </c>
      <c r="BG192" s="42">
        <v>3796</v>
      </c>
      <c r="BH192" s="42">
        <v>18932</v>
      </c>
      <c r="BI192" s="42"/>
      <c r="BJ192" s="42"/>
      <c r="BK192" s="42"/>
      <c r="BL192" s="42"/>
      <c r="BM192" s="42"/>
    </row>
    <row r="193" spans="1:65" outlineLevel="5" x14ac:dyDescent="0.45">
      <c r="A193" s="22">
        <f t="shared" si="75"/>
        <v>6</v>
      </c>
      <c r="B193" s="9">
        <f t="shared" si="74"/>
        <v>42160</v>
      </c>
      <c r="C193" s="51">
        <v>362703</v>
      </c>
      <c r="D193" s="64">
        <f t="shared" si="80"/>
        <v>36.700000000000003</v>
      </c>
      <c r="E193" s="12">
        <v>36.6</v>
      </c>
      <c r="F193" s="12">
        <v>36.6</v>
      </c>
      <c r="G193" s="12">
        <v>36.799999999999997</v>
      </c>
      <c r="H193" s="12">
        <v>36.799999999999997</v>
      </c>
      <c r="I193" s="12"/>
      <c r="J193" s="12"/>
      <c r="K193" s="12"/>
      <c r="L193" s="12"/>
      <c r="M193" s="74" t="str">
        <f t="shared" si="81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2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3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20.679468239999999</v>
      </c>
      <c r="AO193" s="41">
        <v>1354</v>
      </c>
      <c r="AP193" s="110"/>
      <c r="AQ193" s="111"/>
      <c r="AR193" s="126" t="str">
        <f t="shared" si="84"/>
        <v/>
      </c>
      <c r="AS193" s="126" t="str">
        <f t="shared" si="85"/>
        <v/>
      </c>
      <c r="AT193" s="127">
        <v>1456</v>
      </c>
      <c r="AU193" s="128"/>
      <c r="AV193" s="129"/>
      <c r="AW193" s="126" t="str">
        <f t="shared" si="86"/>
        <v/>
      </c>
      <c r="AX193" s="126" t="str">
        <f t="shared" si="87"/>
        <v/>
      </c>
      <c r="AY193" s="64" t="str">
        <f t="shared" si="88"/>
        <v/>
      </c>
      <c r="AZ193" s="97">
        <v>79.5</v>
      </c>
      <c r="BA193" s="68"/>
      <c r="BB193" s="68"/>
      <c r="BC193" s="68"/>
      <c r="BD193" s="68"/>
      <c r="BE193" s="15"/>
      <c r="BF193" s="5">
        <f t="shared" si="89"/>
        <v>21389</v>
      </c>
      <c r="BG193" s="42">
        <v>3150</v>
      </c>
      <c r="BH193" s="42">
        <v>18239</v>
      </c>
      <c r="BI193" s="42"/>
      <c r="BJ193" s="42"/>
      <c r="BK193" s="42"/>
      <c r="BL193" s="42"/>
      <c r="BM193" s="42"/>
    </row>
    <row r="194" spans="1:65" outlineLevel="5" x14ac:dyDescent="0.45">
      <c r="A194" s="22">
        <f t="shared" si="75"/>
        <v>6</v>
      </c>
      <c r="B194" s="9">
        <f t="shared" si="74"/>
        <v>42161</v>
      </c>
      <c r="C194" s="51">
        <v>330616</v>
      </c>
      <c r="D194" s="64">
        <f t="shared" si="80"/>
        <v>37</v>
      </c>
      <c r="E194" s="12">
        <v>37</v>
      </c>
      <c r="F194" s="12">
        <v>37</v>
      </c>
      <c r="G194" s="12">
        <v>37</v>
      </c>
      <c r="H194" s="12">
        <v>37</v>
      </c>
      <c r="I194" s="12"/>
      <c r="J194" s="12"/>
      <c r="K194" s="12"/>
      <c r="L194" s="12"/>
      <c r="M194" s="74" t="str">
        <f t="shared" si="81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2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3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21.55504234</v>
      </c>
      <c r="AO194" s="41">
        <v>1299</v>
      </c>
      <c r="AP194" s="110"/>
      <c r="AQ194" s="111"/>
      <c r="AR194" s="126" t="str">
        <f t="shared" si="84"/>
        <v/>
      </c>
      <c r="AS194" s="126" t="str">
        <f t="shared" si="85"/>
        <v/>
      </c>
      <c r="AT194" s="127">
        <v>1527</v>
      </c>
      <c r="AU194" s="128"/>
      <c r="AV194" s="129"/>
      <c r="AW194" s="126" t="str">
        <f t="shared" si="86"/>
        <v/>
      </c>
      <c r="AX194" s="126" t="str">
        <f t="shared" si="87"/>
        <v/>
      </c>
      <c r="AY194" s="64" t="str">
        <f t="shared" si="88"/>
        <v/>
      </c>
      <c r="AZ194" s="97"/>
      <c r="BA194" s="68"/>
      <c r="BB194" s="68"/>
      <c r="BC194" s="68"/>
      <c r="BD194" s="68"/>
      <c r="BE194" s="15"/>
      <c r="BF194" s="5">
        <f t="shared" si="89"/>
        <v>18211</v>
      </c>
      <c r="BG194" s="42">
        <v>4701</v>
      </c>
      <c r="BH194" s="42">
        <v>13510</v>
      </c>
      <c r="BI194" s="42"/>
      <c r="BJ194" s="42"/>
      <c r="BK194" s="42"/>
      <c r="BL194" s="42"/>
      <c r="BM194" s="42"/>
    </row>
    <row r="195" spans="1:65" outlineLevel="5" x14ac:dyDescent="0.45">
      <c r="A195" s="22">
        <f t="shared" si="75"/>
        <v>6</v>
      </c>
      <c r="B195" s="9">
        <f t="shared" si="74"/>
        <v>42162</v>
      </c>
      <c r="C195" s="51">
        <v>321268</v>
      </c>
      <c r="D195" s="64">
        <f t="shared" si="80"/>
        <v>36.799999999999997</v>
      </c>
      <c r="E195" s="12">
        <v>36.799999999999997</v>
      </c>
      <c r="F195" s="12">
        <v>36.799999999999997</v>
      </c>
      <c r="G195" s="12">
        <v>36.799999999999997</v>
      </c>
      <c r="H195" s="12">
        <v>36.799999999999997</v>
      </c>
      <c r="I195" s="12"/>
      <c r="J195" s="12"/>
      <c r="K195" s="12"/>
      <c r="L195" s="12"/>
      <c r="M195" s="74" t="str">
        <f t="shared" si="81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2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3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25.17985612</v>
      </c>
      <c r="AO195" s="41">
        <v>1112</v>
      </c>
      <c r="AP195" s="110"/>
      <c r="AQ195" s="111"/>
      <c r="AR195" s="126" t="str">
        <f t="shared" si="84"/>
        <v/>
      </c>
      <c r="AS195" s="126" t="str">
        <f t="shared" si="85"/>
        <v/>
      </c>
      <c r="AT195" s="127">
        <v>1273</v>
      </c>
      <c r="AU195" s="128"/>
      <c r="AV195" s="129"/>
      <c r="AW195" s="126" t="str">
        <f t="shared" si="86"/>
        <v/>
      </c>
      <c r="AX195" s="126" t="str">
        <f t="shared" si="87"/>
        <v/>
      </c>
      <c r="AY195" s="64" t="str">
        <f t="shared" si="88"/>
        <v/>
      </c>
      <c r="AZ195" s="97"/>
      <c r="BA195" s="68"/>
      <c r="BB195" s="68"/>
      <c r="BC195" s="68"/>
      <c r="BD195" s="68"/>
      <c r="BE195" s="15"/>
      <c r="BF195" s="5">
        <f t="shared" si="89"/>
        <v>9952</v>
      </c>
      <c r="BG195" s="42">
        <v>2167</v>
      </c>
      <c r="BH195" s="42">
        <v>7785</v>
      </c>
      <c r="BI195" s="42"/>
      <c r="BJ195" s="42"/>
      <c r="BK195" s="42"/>
      <c r="BL195" s="42"/>
      <c r="BM195" s="42"/>
    </row>
    <row r="196" spans="1:65" outlineLevel="5" x14ac:dyDescent="0.45">
      <c r="A196" s="22">
        <f t="shared" si="75"/>
        <v>6</v>
      </c>
      <c r="B196" s="9">
        <f t="shared" si="74"/>
        <v>42163</v>
      </c>
      <c r="C196" s="51">
        <v>320974</v>
      </c>
      <c r="D196" s="64">
        <f t="shared" si="80"/>
        <v>36.799999999999997</v>
      </c>
      <c r="E196" s="12">
        <v>36.799999999999997</v>
      </c>
      <c r="F196" s="12">
        <v>36.799999999999997</v>
      </c>
      <c r="G196" s="12">
        <v>36.799999999999997</v>
      </c>
      <c r="H196" s="12">
        <v>36.799999999999997</v>
      </c>
      <c r="I196" s="12"/>
      <c r="J196" s="12"/>
      <c r="K196" s="12"/>
      <c r="L196" s="12"/>
      <c r="M196" s="74" t="str">
        <f t="shared" si="81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2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3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20.15838733</v>
      </c>
      <c r="AO196" s="41">
        <v>1389</v>
      </c>
      <c r="AP196" s="110"/>
      <c r="AQ196" s="111"/>
      <c r="AR196" s="126" t="str">
        <f t="shared" si="84"/>
        <v/>
      </c>
      <c r="AS196" s="126" t="str">
        <f t="shared" si="85"/>
        <v/>
      </c>
      <c r="AT196" s="127">
        <v>1558</v>
      </c>
      <c r="AU196" s="128"/>
      <c r="AV196" s="129"/>
      <c r="AW196" s="126" t="str">
        <f t="shared" si="86"/>
        <v/>
      </c>
      <c r="AX196" s="126" t="str">
        <f t="shared" si="87"/>
        <v/>
      </c>
      <c r="AY196" s="64" t="str">
        <f t="shared" si="88"/>
        <v/>
      </c>
      <c r="AZ196" s="97">
        <v>79.5</v>
      </c>
      <c r="BA196" s="68"/>
      <c r="BB196" s="68"/>
      <c r="BC196" s="68"/>
      <c r="BD196" s="68"/>
      <c r="BE196" s="15"/>
      <c r="BF196" s="5">
        <f t="shared" si="89"/>
        <v>20669</v>
      </c>
      <c r="BG196" s="42">
        <v>5014</v>
      </c>
      <c r="BH196" s="42">
        <v>15655</v>
      </c>
      <c r="BI196" s="42"/>
      <c r="BJ196" s="42"/>
      <c r="BK196" s="42"/>
      <c r="BL196" s="42"/>
      <c r="BM196" s="42"/>
    </row>
    <row r="197" spans="1:65" outlineLevel="5" x14ac:dyDescent="0.45">
      <c r="A197" s="22">
        <f t="shared" si="75"/>
        <v>6</v>
      </c>
      <c r="B197" s="9">
        <f t="shared" si="74"/>
        <v>42164</v>
      </c>
      <c r="C197" s="51">
        <v>321647</v>
      </c>
      <c r="D197" s="64">
        <f t="shared" si="80"/>
        <v>36.799999999999997</v>
      </c>
      <c r="E197" s="12">
        <v>36.799999999999997</v>
      </c>
      <c r="F197" s="12">
        <v>36.799999999999997</v>
      </c>
      <c r="G197" s="12">
        <v>36.799999999999997</v>
      </c>
      <c r="H197" s="12">
        <v>36.799999999999997</v>
      </c>
      <c r="I197" s="12"/>
      <c r="J197" s="12"/>
      <c r="K197" s="12"/>
      <c r="L197" s="12"/>
      <c r="M197" s="74" t="str">
        <f t="shared" si="81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2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3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20.618556699999999</v>
      </c>
      <c r="AO197" s="41">
        <v>1358</v>
      </c>
      <c r="AP197" s="110"/>
      <c r="AQ197" s="111"/>
      <c r="AR197" s="126" t="str">
        <f t="shared" si="84"/>
        <v/>
      </c>
      <c r="AS197" s="126" t="str">
        <f t="shared" si="85"/>
        <v/>
      </c>
      <c r="AT197" s="127">
        <v>1387</v>
      </c>
      <c r="AU197" s="128"/>
      <c r="AV197" s="129"/>
      <c r="AW197" s="126" t="str">
        <f t="shared" si="86"/>
        <v/>
      </c>
      <c r="AX197" s="126" t="str">
        <f t="shared" si="87"/>
        <v/>
      </c>
      <c r="AY197" s="64" t="str">
        <f t="shared" si="88"/>
        <v/>
      </c>
      <c r="AZ197" s="97">
        <v>80.5</v>
      </c>
      <c r="BA197" s="68"/>
      <c r="BB197" s="68"/>
      <c r="BC197" s="68"/>
      <c r="BD197" s="68"/>
      <c r="BE197" s="15"/>
      <c r="BF197" s="5">
        <f t="shared" si="89"/>
        <v>20736</v>
      </c>
      <c r="BG197" s="42">
        <v>3459</v>
      </c>
      <c r="BH197" s="42">
        <v>17277</v>
      </c>
      <c r="BI197" s="42"/>
      <c r="BJ197" s="42"/>
      <c r="BK197" s="42"/>
      <c r="BL197" s="42"/>
      <c r="BM197" s="42"/>
    </row>
    <row r="198" spans="1:65" outlineLevel="5" x14ac:dyDescent="0.45">
      <c r="A198" s="22">
        <f t="shared" si="75"/>
        <v>6</v>
      </c>
      <c r="B198" s="9">
        <f t="shared" si="74"/>
        <v>42165</v>
      </c>
      <c r="C198" s="51">
        <v>324224</v>
      </c>
      <c r="D198" s="64">
        <f t="shared" si="80"/>
        <v>37</v>
      </c>
      <c r="E198" s="12">
        <v>37</v>
      </c>
      <c r="F198" s="12">
        <v>37</v>
      </c>
      <c r="G198" s="12">
        <v>37</v>
      </c>
      <c r="H198" s="12">
        <v>37</v>
      </c>
      <c r="I198" s="12"/>
      <c r="J198" s="12"/>
      <c r="K198" s="12"/>
      <c r="L198" s="12"/>
      <c r="M198" s="74" t="str">
        <f t="shared" si="81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2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3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20.2020202</v>
      </c>
      <c r="AO198" s="41">
        <v>1386</v>
      </c>
      <c r="AP198" s="110"/>
      <c r="AQ198" s="111"/>
      <c r="AR198" s="126" t="str">
        <f t="shared" si="84"/>
        <v/>
      </c>
      <c r="AS198" s="126" t="str">
        <f t="shared" si="85"/>
        <v/>
      </c>
      <c r="AT198" s="127">
        <v>1549</v>
      </c>
      <c r="AU198" s="128"/>
      <c r="AV198" s="129"/>
      <c r="AW198" s="126" t="str">
        <f t="shared" si="86"/>
        <v/>
      </c>
      <c r="AX198" s="126" t="str">
        <f t="shared" si="87"/>
        <v/>
      </c>
      <c r="AY198" s="64" t="str">
        <f t="shared" si="88"/>
        <v/>
      </c>
      <c r="AZ198" s="97">
        <v>80.7</v>
      </c>
      <c r="BA198" s="68"/>
      <c r="BB198" s="68"/>
      <c r="BC198" s="68"/>
      <c r="BD198" s="68"/>
      <c r="BE198" s="15"/>
      <c r="BF198" s="5">
        <f t="shared" si="89"/>
        <v>22104</v>
      </c>
      <c r="BG198" s="42">
        <v>5717</v>
      </c>
      <c r="BH198" s="42">
        <v>16387</v>
      </c>
      <c r="BI198" s="42"/>
      <c r="BJ198" s="42"/>
      <c r="BK198" s="42"/>
      <c r="BL198" s="42"/>
      <c r="BM198" s="42"/>
    </row>
    <row r="199" spans="1:65" outlineLevel="5" x14ac:dyDescent="0.45">
      <c r="A199" s="22">
        <f t="shared" si="75"/>
        <v>6</v>
      </c>
      <c r="B199" s="9">
        <f t="shared" si="74"/>
        <v>42166</v>
      </c>
      <c r="C199" s="51">
        <v>315819</v>
      </c>
      <c r="D199" s="64">
        <f t="shared" si="80"/>
        <v>37</v>
      </c>
      <c r="E199" s="12">
        <v>37</v>
      </c>
      <c r="F199" s="12">
        <v>37</v>
      </c>
      <c r="G199" s="12">
        <v>37</v>
      </c>
      <c r="H199" s="12">
        <v>37</v>
      </c>
      <c r="I199" s="12"/>
      <c r="J199" s="12"/>
      <c r="K199" s="12"/>
      <c r="L199" s="12"/>
      <c r="M199" s="74" t="str">
        <f t="shared" si="81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2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3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20.573108009999999</v>
      </c>
      <c r="AO199" s="41">
        <v>1361</v>
      </c>
      <c r="AP199" s="110"/>
      <c r="AQ199" s="111"/>
      <c r="AR199" s="126" t="str">
        <f t="shared" si="84"/>
        <v/>
      </c>
      <c r="AS199" s="126" t="str">
        <f t="shared" si="85"/>
        <v/>
      </c>
      <c r="AT199" s="127">
        <v>1570</v>
      </c>
      <c r="AU199" s="128"/>
      <c r="AV199" s="129"/>
      <c r="AW199" s="126" t="str">
        <f t="shared" si="86"/>
        <v/>
      </c>
      <c r="AX199" s="126" t="str">
        <f t="shared" si="87"/>
        <v/>
      </c>
      <c r="AY199" s="64" t="str">
        <f t="shared" si="88"/>
        <v/>
      </c>
      <c r="AZ199" s="97">
        <v>81.2</v>
      </c>
      <c r="BA199" s="68"/>
      <c r="BB199" s="68"/>
      <c r="BC199" s="68"/>
      <c r="BD199" s="68"/>
      <c r="BE199" s="15"/>
      <c r="BF199" s="5">
        <f t="shared" si="89"/>
        <v>24360</v>
      </c>
      <c r="BG199" s="42">
        <v>6035</v>
      </c>
      <c r="BH199" s="42">
        <v>18325</v>
      </c>
      <c r="BI199" s="42"/>
      <c r="BJ199" s="42"/>
      <c r="BK199" s="42"/>
      <c r="BL199" s="42"/>
      <c r="BM199" s="42"/>
    </row>
    <row r="200" spans="1:65" outlineLevel="5" x14ac:dyDescent="0.45">
      <c r="A200" s="22">
        <f t="shared" si="75"/>
        <v>6</v>
      </c>
      <c r="B200" s="9">
        <f t="shared" si="74"/>
        <v>42167</v>
      </c>
      <c r="C200" s="51">
        <v>328922</v>
      </c>
      <c r="D200" s="64">
        <f t="shared" si="80"/>
        <v>37</v>
      </c>
      <c r="E200" s="12">
        <v>37</v>
      </c>
      <c r="F200" s="12">
        <v>37</v>
      </c>
      <c r="G200" s="12">
        <v>37</v>
      </c>
      <c r="H200" s="12">
        <v>37</v>
      </c>
      <c r="I200" s="12"/>
      <c r="J200" s="12"/>
      <c r="K200" s="12"/>
      <c r="L200" s="12"/>
      <c r="M200" s="74" t="str">
        <f t="shared" si="81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2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3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18.48184818</v>
      </c>
      <c r="AO200" s="41">
        <v>1515</v>
      </c>
      <c r="AP200" s="110"/>
      <c r="AQ200" s="111"/>
      <c r="AR200" s="126" t="str">
        <f t="shared" si="84"/>
        <v/>
      </c>
      <c r="AS200" s="126" t="str">
        <f t="shared" si="85"/>
        <v/>
      </c>
      <c r="AT200" s="127">
        <v>1628</v>
      </c>
      <c r="AU200" s="128"/>
      <c r="AV200" s="129"/>
      <c r="AW200" s="126" t="str">
        <f t="shared" si="86"/>
        <v/>
      </c>
      <c r="AX200" s="126" t="str">
        <f t="shared" si="87"/>
        <v/>
      </c>
      <c r="AY200" s="64" t="str">
        <f t="shared" si="88"/>
        <v/>
      </c>
      <c r="AZ200" s="97">
        <v>81.099999999999994</v>
      </c>
      <c r="BA200" s="68"/>
      <c r="BB200" s="68"/>
      <c r="BC200" s="68"/>
      <c r="BD200" s="68"/>
      <c r="BE200" s="15"/>
      <c r="BF200" s="5">
        <f t="shared" si="89"/>
        <v>23417</v>
      </c>
      <c r="BG200" s="42">
        <v>5207</v>
      </c>
      <c r="BH200" s="42">
        <v>18210</v>
      </c>
      <c r="BI200" s="42"/>
      <c r="BJ200" s="42"/>
      <c r="BK200" s="42"/>
      <c r="BL200" s="42"/>
      <c r="BM200" s="42"/>
    </row>
    <row r="201" spans="1:65" outlineLevel="5" x14ac:dyDescent="0.45">
      <c r="A201" s="22">
        <f t="shared" si="75"/>
        <v>6</v>
      </c>
      <c r="B201" s="9">
        <f t="shared" si="74"/>
        <v>42168</v>
      </c>
      <c r="C201" s="51">
        <v>322038</v>
      </c>
      <c r="D201" s="64">
        <f t="shared" si="80"/>
        <v>37</v>
      </c>
      <c r="E201" s="12">
        <v>37</v>
      </c>
      <c r="F201" s="12">
        <v>37</v>
      </c>
      <c r="G201" s="12">
        <v>37</v>
      </c>
      <c r="H201" s="12">
        <v>37</v>
      </c>
      <c r="I201" s="12"/>
      <c r="J201" s="12"/>
      <c r="K201" s="12"/>
      <c r="L201" s="12"/>
      <c r="M201" s="74" t="str">
        <f t="shared" si="81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2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3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19.886363639999999</v>
      </c>
      <c r="AO201" s="41">
        <v>1408</v>
      </c>
      <c r="AP201" s="110"/>
      <c r="AQ201" s="111"/>
      <c r="AR201" s="126" t="str">
        <f t="shared" si="84"/>
        <v/>
      </c>
      <c r="AS201" s="126" t="str">
        <f t="shared" si="85"/>
        <v/>
      </c>
      <c r="AT201" s="127">
        <v>1489</v>
      </c>
      <c r="AU201" s="128"/>
      <c r="AV201" s="129"/>
      <c r="AW201" s="126" t="str">
        <f t="shared" si="86"/>
        <v/>
      </c>
      <c r="AX201" s="126" t="str">
        <f t="shared" si="87"/>
        <v/>
      </c>
      <c r="AY201" s="64" t="str">
        <f t="shared" si="88"/>
        <v/>
      </c>
      <c r="AZ201" s="97"/>
      <c r="BA201" s="68"/>
      <c r="BB201" s="68"/>
      <c r="BC201" s="68"/>
      <c r="BD201" s="68"/>
      <c r="BE201" s="15"/>
      <c r="BF201" s="5">
        <f t="shared" si="89"/>
        <v>21255</v>
      </c>
      <c r="BG201" s="42">
        <v>4046</v>
      </c>
      <c r="BH201" s="42">
        <v>17209</v>
      </c>
      <c r="BI201" s="42"/>
      <c r="BJ201" s="42"/>
      <c r="BK201" s="42"/>
      <c r="BL201" s="42"/>
      <c r="BM201" s="42"/>
    </row>
    <row r="202" spans="1:65" outlineLevel="5" x14ac:dyDescent="0.45">
      <c r="A202" s="22">
        <f t="shared" si="75"/>
        <v>6</v>
      </c>
      <c r="B202" s="9">
        <f t="shared" si="74"/>
        <v>42169</v>
      </c>
      <c r="C202" s="51">
        <v>328315</v>
      </c>
      <c r="D202" s="64">
        <f t="shared" si="80"/>
        <v>36.799999999999997</v>
      </c>
      <c r="E202" s="12">
        <v>36.799999999999997</v>
      </c>
      <c r="F202" s="12">
        <v>36.799999999999997</v>
      </c>
      <c r="G202" s="12">
        <v>36.799999999999997</v>
      </c>
      <c r="H202" s="12">
        <v>36.799999999999997</v>
      </c>
      <c r="I202" s="12"/>
      <c r="J202" s="12"/>
      <c r="K202" s="12"/>
      <c r="L202" s="12"/>
      <c r="M202" s="74" t="str">
        <f t="shared" si="81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2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3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23.430962340000001</v>
      </c>
      <c r="AO202" s="41">
        <v>1195</v>
      </c>
      <c r="AP202" s="110"/>
      <c r="AQ202" s="111"/>
      <c r="AR202" s="126" t="str">
        <f t="shared" si="84"/>
        <v/>
      </c>
      <c r="AS202" s="126" t="str">
        <f t="shared" si="85"/>
        <v/>
      </c>
      <c r="AT202" s="127">
        <v>1291</v>
      </c>
      <c r="AU202" s="128"/>
      <c r="AV202" s="129"/>
      <c r="AW202" s="126" t="str">
        <f t="shared" si="86"/>
        <v/>
      </c>
      <c r="AX202" s="126" t="str">
        <f t="shared" si="87"/>
        <v/>
      </c>
      <c r="AY202" s="64" t="str">
        <f t="shared" si="88"/>
        <v/>
      </c>
      <c r="AZ202" s="97"/>
      <c r="BA202" s="68"/>
      <c r="BB202" s="68"/>
      <c r="BC202" s="68"/>
      <c r="BD202" s="68"/>
      <c r="BE202" s="15"/>
      <c r="BF202" s="5">
        <f t="shared" si="89"/>
        <v>9661</v>
      </c>
      <c r="BG202" s="42">
        <v>2892</v>
      </c>
      <c r="BH202" s="42">
        <v>6769</v>
      </c>
      <c r="BI202" s="42"/>
      <c r="BJ202" s="42"/>
      <c r="BK202" s="42"/>
      <c r="BL202" s="42"/>
      <c r="BM202" s="42"/>
    </row>
    <row r="203" spans="1:65" outlineLevel="5" x14ac:dyDescent="0.45">
      <c r="A203" s="22">
        <f t="shared" si="75"/>
        <v>6</v>
      </c>
      <c r="B203" s="9">
        <f t="shared" si="74"/>
        <v>42170</v>
      </c>
      <c r="C203" s="51">
        <v>314965</v>
      </c>
      <c r="D203" s="64">
        <f t="shared" si="80"/>
        <v>37</v>
      </c>
      <c r="E203" s="12">
        <v>37</v>
      </c>
      <c r="F203" s="12">
        <v>37</v>
      </c>
      <c r="G203" s="12">
        <v>37</v>
      </c>
      <c r="H203" s="12">
        <v>37</v>
      </c>
      <c r="I203" s="12"/>
      <c r="J203" s="12"/>
      <c r="K203" s="12"/>
      <c r="L203" s="12"/>
      <c r="M203" s="74" t="str">
        <f t="shared" si="81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2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3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20.15838733</v>
      </c>
      <c r="AO203" s="41">
        <v>1389</v>
      </c>
      <c r="AP203" s="110"/>
      <c r="AQ203" s="111"/>
      <c r="AR203" s="126" t="str">
        <f t="shared" si="84"/>
        <v/>
      </c>
      <c r="AS203" s="126" t="str">
        <f t="shared" si="85"/>
        <v/>
      </c>
      <c r="AT203" s="127">
        <v>1608</v>
      </c>
      <c r="AU203" s="128"/>
      <c r="AV203" s="129"/>
      <c r="AW203" s="126" t="str">
        <f t="shared" si="86"/>
        <v/>
      </c>
      <c r="AX203" s="126" t="str">
        <f t="shared" si="87"/>
        <v/>
      </c>
      <c r="AY203" s="64" t="str">
        <f t="shared" si="88"/>
        <v/>
      </c>
      <c r="AZ203" s="97">
        <v>82</v>
      </c>
      <c r="BA203" s="68"/>
      <c r="BB203" s="68"/>
      <c r="BC203" s="68"/>
      <c r="BD203" s="68"/>
      <c r="BE203" s="15"/>
      <c r="BF203" s="5">
        <f t="shared" si="89"/>
        <v>22810</v>
      </c>
      <c r="BG203" s="42">
        <v>6935</v>
      </c>
      <c r="BH203" s="42">
        <v>15875</v>
      </c>
      <c r="BI203" s="42"/>
      <c r="BJ203" s="42"/>
      <c r="BK203" s="42"/>
      <c r="BL203" s="42"/>
      <c r="BM203" s="42"/>
    </row>
    <row r="204" spans="1:65" outlineLevel="5" x14ac:dyDescent="0.45">
      <c r="A204" s="22">
        <f t="shared" si="75"/>
        <v>6</v>
      </c>
      <c r="B204" s="9">
        <f t="shared" si="74"/>
        <v>42171</v>
      </c>
      <c r="C204" s="51">
        <v>314823</v>
      </c>
      <c r="D204" s="64">
        <f t="shared" si="80"/>
        <v>36.799999999999997</v>
      </c>
      <c r="E204" s="12">
        <v>36.799999999999997</v>
      </c>
      <c r="F204" s="12">
        <v>36.799999999999997</v>
      </c>
      <c r="G204" s="12">
        <v>36.799999999999997</v>
      </c>
      <c r="H204" s="12">
        <v>36.799999999999997</v>
      </c>
      <c r="I204" s="12"/>
      <c r="J204" s="12"/>
      <c r="K204" s="12"/>
      <c r="L204" s="12"/>
      <c r="M204" s="74" t="str">
        <f t="shared" si="81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2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3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21.892103209999998</v>
      </c>
      <c r="AO204" s="41">
        <v>1279</v>
      </c>
      <c r="AP204" s="110"/>
      <c r="AQ204" s="111"/>
      <c r="AR204" s="126" t="str">
        <f t="shared" si="84"/>
        <v/>
      </c>
      <c r="AS204" s="126" t="str">
        <f t="shared" si="85"/>
        <v/>
      </c>
      <c r="AT204" s="127">
        <v>1382</v>
      </c>
      <c r="AU204" s="128"/>
      <c r="AV204" s="129"/>
      <c r="AW204" s="126" t="str">
        <f t="shared" si="86"/>
        <v/>
      </c>
      <c r="AX204" s="126" t="str">
        <f t="shared" si="87"/>
        <v/>
      </c>
      <c r="AY204" s="64" t="str">
        <f t="shared" si="88"/>
        <v/>
      </c>
      <c r="AZ204" s="97">
        <v>79.8</v>
      </c>
      <c r="BA204" s="68"/>
      <c r="BB204" s="68"/>
      <c r="BC204" s="68"/>
      <c r="BD204" s="68"/>
      <c r="BE204" s="15"/>
      <c r="BF204" s="5">
        <f t="shared" si="89"/>
        <v>23092</v>
      </c>
      <c r="BG204" s="42">
        <v>5140</v>
      </c>
      <c r="BH204" s="42">
        <v>17952</v>
      </c>
      <c r="BI204" s="42"/>
      <c r="BJ204" s="42"/>
      <c r="BK204" s="42"/>
      <c r="BL204" s="42"/>
      <c r="BM204" s="42"/>
    </row>
    <row r="205" spans="1:65" outlineLevel="5" x14ac:dyDescent="0.45">
      <c r="A205" s="22">
        <f t="shared" si="75"/>
        <v>6</v>
      </c>
      <c r="B205" s="9">
        <f t="shared" si="74"/>
        <v>42172</v>
      </c>
      <c r="C205" s="51">
        <v>315735</v>
      </c>
      <c r="D205" s="64">
        <f t="shared" si="80"/>
        <v>36.799999999999997</v>
      </c>
      <c r="E205" s="12">
        <v>36.799999999999997</v>
      </c>
      <c r="F205" s="12">
        <v>36.799999999999997</v>
      </c>
      <c r="G205" s="12">
        <v>36.799999999999997</v>
      </c>
      <c r="H205" s="12">
        <v>36.799999999999997</v>
      </c>
      <c r="I205" s="12"/>
      <c r="J205" s="12"/>
      <c r="K205" s="12"/>
      <c r="L205" s="12"/>
      <c r="M205" s="74" t="str">
        <f t="shared" si="81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2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3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20.408163269999999</v>
      </c>
      <c r="AO205" s="41">
        <v>1372</v>
      </c>
      <c r="AP205" s="110"/>
      <c r="AQ205" s="111"/>
      <c r="AR205" s="126" t="str">
        <f t="shared" si="84"/>
        <v/>
      </c>
      <c r="AS205" s="126" t="str">
        <f t="shared" si="85"/>
        <v/>
      </c>
      <c r="AT205" s="127">
        <v>1468</v>
      </c>
      <c r="AU205" s="128"/>
      <c r="AV205" s="129"/>
      <c r="AW205" s="126" t="str">
        <f t="shared" si="86"/>
        <v/>
      </c>
      <c r="AX205" s="126" t="str">
        <f t="shared" si="87"/>
        <v/>
      </c>
      <c r="AY205" s="64" t="str">
        <f t="shared" si="88"/>
        <v/>
      </c>
      <c r="AZ205" s="97">
        <v>79.400000000000006</v>
      </c>
      <c r="BA205" s="68"/>
      <c r="BB205" s="68"/>
      <c r="BC205" s="68"/>
      <c r="BD205" s="68"/>
      <c r="BE205" s="15"/>
      <c r="BF205" s="5">
        <f t="shared" si="89"/>
        <v>22985</v>
      </c>
      <c r="BG205" s="42">
        <v>5463</v>
      </c>
      <c r="BH205" s="42">
        <v>17522</v>
      </c>
      <c r="BI205" s="42"/>
      <c r="BJ205" s="42"/>
      <c r="BK205" s="42"/>
      <c r="BL205" s="42"/>
      <c r="BM205" s="42"/>
    </row>
    <row r="206" spans="1:65" outlineLevel="5" x14ac:dyDescent="0.45">
      <c r="A206" s="22">
        <f t="shared" si="75"/>
        <v>6</v>
      </c>
      <c r="B206" s="9">
        <f t="shared" si="74"/>
        <v>42173</v>
      </c>
      <c r="C206" s="51">
        <v>311359</v>
      </c>
      <c r="D206" s="64">
        <f t="shared" si="80"/>
        <v>36.9</v>
      </c>
      <c r="E206" s="12">
        <v>36.799999999999997</v>
      </c>
      <c r="F206" s="12">
        <v>36.799999999999997</v>
      </c>
      <c r="G206" s="12">
        <v>37</v>
      </c>
      <c r="H206" s="12">
        <v>37</v>
      </c>
      <c r="I206" s="12"/>
      <c r="J206" s="12"/>
      <c r="K206" s="12"/>
      <c r="L206" s="12"/>
      <c r="M206" s="74" t="str">
        <f t="shared" si="81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2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3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20.633750920000001</v>
      </c>
      <c r="AO206" s="41">
        <v>1357</v>
      </c>
      <c r="AP206" s="110"/>
      <c r="AQ206" s="111"/>
      <c r="AR206" s="126" t="str">
        <f t="shared" si="84"/>
        <v/>
      </c>
      <c r="AS206" s="126" t="str">
        <f t="shared" si="85"/>
        <v/>
      </c>
      <c r="AT206" s="127">
        <v>1518</v>
      </c>
      <c r="AU206" s="128"/>
      <c r="AV206" s="129"/>
      <c r="AW206" s="126" t="str">
        <f t="shared" si="86"/>
        <v/>
      </c>
      <c r="AX206" s="126" t="str">
        <f t="shared" si="87"/>
        <v/>
      </c>
      <c r="AY206" s="64" t="str">
        <f t="shared" si="88"/>
        <v/>
      </c>
      <c r="AZ206" s="97">
        <v>79.37</v>
      </c>
      <c r="BA206" s="68"/>
      <c r="BB206" s="68"/>
      <c r="BC206" s="68"/>
      <c r="BD206" s="68"/>
      <c r="BE206" s="15"/>
      <c r="BF206" s="5">
        <f t="shared" si="89"/>
        <v>24356</v>
      </c>
      <c r="BG206" s="42">
        <v>5610</v>
      </c>
      <c r="BH206" s="42">
        <v>18746</v>
      </c>
      <c r="BI206" s="42"/>
      <c r="BJ206" s="42"/>
      <c r="BK206" s="42"/>
      <c r="BL206" s="42"/>
      <c r="BM206" s="42"/>
    </row>
    <row r="207" spans="1:65" outlineLevel="5" x14ac:dyDescent="0.45">
      <c r="A207" s="22">
        <f t="shared" si="75"/>
        <v>6</v>
      </c>
      <c r="B207" s="9">
        <f t="shared" si="74"/>
        <v>42174</v>
      </c>
      <c r="C207" s="51">
        <v>313128</v>
      </c>
      <c r="D207" s="64">
        <f t="shared" si="80"/>
        <v>37</v>
      </c>
      <c r="E207" s="12">
        <v>37</v>
      </c>
      <c r="F207" s="12">
        <v>37</v>
      </c>
      <c r="G207" s="12">
        <v>37</v>
      </c>
      <c r="H207" s="12">
        <v>37</v>
      </c>
      <c r="I207" s="12"/>
      <c r="J207" s="12"/>
      <c r="K207" s="12"/>
      <c r="L207" s="12"/>
      <c r="M207" s="74" t="str">
        <f t="shared" si="81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2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3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19.02173913</v>
      </c>
      <c r="AO207" s="41">
        <v>1472</v>
      </c>
      <c r="AP207" s="110"/>
      <c r="AQ207" s="111"/>
      <c r="AR207" s="126" t="str">
        <f t="shared" si="84"/>
        <v/>
      </c>
      <c r="AS207" s="126" t="str">
        <f t="shared" si="85"/>
        <v/>
      </c>
      <c r="AT207" s="127">
        <v>1632</v>
      </c>
      <c r="AU207" s="128"/>
      <c r="AV207" s="129"/>
      <c r="AW207" s="126" t="str">
        <f t="shared" si="86"/>
        <v/>
      </c>
      <c r="AX207" s="126" t="str">
        <f t="shared" si="87"/>
        <v/>
      </c>
      <c r="AY207" s="64" t="str">
        <f t="shared" si="88"/>
        <v/>
      </c>
      <c r="AZ207" s="97">
        <v>79.2</v>
      </c>
      <c r="BA207" s="68"/>
      <c r="BB207" s="68"/>
      <c r="BC207" s="68"/>
      <c r="BD207" s="68"/>
      <c r="BE207" s="15"/>
      <c r="BF207" s="5">
        <f t="shared" si="89"/>
        <v>21581</v>
      </c>
      <c r="BG207" s="42">
        <v>6134</v>
      </c>
      <c r="BH207" s="42">
        <v>15447</v>
      </c>
      <c r="BI207" s="42"/>
      <c r="BJ207" s="42"/>
      <c r="BK207" s="42"/>
      <c r="BL207" s="42"/>
      <c r="BM207" s="42"/>
    </row>
    <row r="208" spans="1:65" outlineLevel="5" x14ac:dyDescent="0.45">
      <c r="A208" s="22">
        <f t="shared" si="75"/>
        <v>6</v>
      </c>
      <c r="B208" s="9">
        <f t="shared" si="74"/>
        <v>42175</v>
      </c>
      <c r="C208" s="51">
        <v>315382</v>
      </c>
      <c r="D208" s="64">
        <f t="shared" si="80"/>
        <v>37.1</v>
      </c>
      <c r="E208" s="12">
        <v>37</v>
      </c>
      <c r="F208" s="12">
        <v>37</v>
      </c>
      <c r="G208" s="12">
        <v>37.200000000000003</v>
      </c>
      <c r="H208" s="12">
        <v>37.200000000000003</v>
      </c>
      <c r="I208" s="12"/>
      <c r="J208" s="12"/>
      <c r="K208" s="12"/>
      <c r="L208" s="12"/>
      <c r="M208" s="74" t="str">
        <f t="shared" si="81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2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3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22.04724409</v>
      </c>
      <c r="AO208" s="41">
        <v>1270</v>
      </c>
      <c r="AP208" s="110"/>
      <c r="AQ208" s="111"/>
      <c r="AR208" s="126" t="str">
        <f t="shared" si="84"/>
        <v/>
      </c>
      <c r="AS208" s="126" t="str">
        <f t="shared" si="85"/>
        <v/>
      </c>
      <c r="AT208" s="127">
        <v>1405</v>
      </c>
      <c r="AU208" s="128"/>
      <c r="AV208" s="129"/>
      <c r="AW208" s="126" t="str">
        <f t="shared" si="86"/>
        <v/>
      </c>
      <c r="AX208" s="126" t="str">
        <f t="shared" si="87"/>
        <v/>
      </c>
      <c r="AY208" s="64" t="str">
        <f t="shared" si="88"/>
        <v/>
      </c>
      <c r="AZ208" s="97"/>
      <c r="BA208" s="68"/>
      <c r="BB208" s="68"/>
      <c r="BC208" s="68"/>
      <c r="BD208" s="68"/>
      <c r="BE208" s="15"/>
      <c r="BF208" s="5">
        <f t="shared" si="89"/>
        <v>20021</v>
      </c>
      <c r="BG208" s="42">
        <v>5130</v>
      </c>
      <c r="BH208" s="42">
        <v>14891</v>
      </c>
      <c r="BI208" s="42"/>
      <c r="BJ208" s="42"/>
      <c r="BK208" s="42"/>
      <c r="BL208" s="42"/>
      <c r="BM208" s="42"/>
    </row>
    <row r="209" spans="1:65" outlineLevel="5" x14ac:dyDescent="0.45">
      <c r="A209" s="22">
        <f t="shared" si="75"/>
        <v>6</v>
      </c>
      <c r="B209" s="9">
        <f t="shared" si="74"/>
        <v>42176</v>
      </c>
      <c r="C209" s="51">
        <v>314473</v>
      </c>
      <c r="D209" s="64">
        <f t="shared" si="80"/>
        <v>37.1</v>
      </c>
      <c r="E209" s="12">
        <v>37</v>
      </c>
      <c r="F209" s="12">
        <v>37</v>
      </c>
      <c r="G209" s="12">
        <v>37.200000000000003</v>
      </c>
      <c r="H209" s="12">
        <v>37.200000000000003</v>
      </c>
      <c r="I209" s="12"/>
      <c r="J209" s="12"/>
      <c r="K209" s="12"/>
      <c r="L209" s="12"/>
      <c r="M209" s="74" t="str">
        <f t="shared" si="81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2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3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30.467899890000002</v>
      </c>
      <c r="AO209" s="41">
        <v>919</v>
      </c>
      <c r="AP209" s="110"/>
      <c r="AQ209" s="111"/>
      <c r="AR209" s="126" t="str">
        <f t="shared" si="84"/>
        <v/>
      </c>
      <c r="AS209" s="126" t="str">
        <f t="shared" si="85"/>
        <v/>
      </c>
      <c r="AT209" s="127">
        <v>1129</v>
      </c>
      <c r="AU209" s="128"/>
      <c r="AV209" s="129"/>
      <c r="AW209" s="126" t="str">
        <f t="shared" si="86"/>
        <v/>
      </c>
      <c r="AX209" s="126" t="str">
        <f t="shared" si="87"/>
        <v/>
      </c>
      <c r="AY209" s="64" t="str">
        <f t="shared" si="88"/>
        <v/>
      </c>
      <c r="AZ209" s="97"/>
      <c r="BA209" s="68"/>
      <c r="BB209" s="68"/>
      <c r="BC209" s="68"/>
      <c r="BD209" s="68"/>
      <c r="BE209" s="15"/>
      <c r="BF209" s="5">
        <f t="shared" si="89"/>
        <v>10502</v>
      </c>
      <c r="BG209" s="42">
        <v>3034</v>
      </c>
      <c r="BH209" s="42">
        <v>7468</v>
      </c>
      <c r="BI209" s="42"/>
      <c r="BJ209" s="42"/>
      <c r="BK209" s="42"/>
      <c r="BL209" s="42"/>
      <c r="BM209" s="42"/>
    </row>
    <row r="210" spans="1:65" outlineLevel="5" x14ac:dyDescent="0.45">
      <c r="A210" s="22">
        <f t="shared" si="75"/>
        <v>6</v>
      </c>
      <c r="B210" s="9">
        <f t="shared" si="74"/>
        <v>42177</v>
      </c>
      <c r="C210" s="51">
        <v>311061</v>
      </c>
      <c r="D210" s="64">
        <f t="shared" si="80"/>
        <v>37.200000000000003</v>
      </c>
      <c r="E210" s="12">
        <v>37.200000000000003</v>
      </c>
      <c r="F210" s="12">
        <v>37.200000000000003</v>
      </c>
      <c r="G210" s="12">
        <v>37.200000000000003</v>
      </c>
      <c r="H210" s="12">
        <v>37.200000000000003</v>
      </c>
      <c r="I210" s="12"/>
      <c r="J210" s="12"/>
      <c r="K210" s="12"/>
      <c r="L210" s="12"/>
      <c r="M210" s="74" t="str">
        <f t="shared" si="81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2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3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19.566736550000002</v>
      </c>
      <c r="AO210" s="41">
        <v>1431</v>
      </c>
      <c r="AP210" s="110"/>
      <c r="AQ210" s="111"/>
      <c r="AR210" s="126" t="str">
        <f t="shared" si="84"/>
        <v/>
      </c>
      <c r="AS210" s="126" t="str">
        <f t="shared" si="85"/>
        <v/>
      </c>
      <c r="AT210" s="127">
        <v>1580</v>
      </c>
      <c r="AU210" s="128"/>
      <c r="AV210" s="129"/>
      <c r="AW210" s="126" t="str">
        <f t="shared" si="86"/>
        <v/>
      </c>
      <c r="AX210" s="126" t="str">
        <f t="shared" si="87"/>
        <v/>
      </c>
      <c r="AY210" s="64" t="str">
        <f t="shared" si="88"/>
        <v/>
      </c>
      <c r="AZ210" s="97">
        <v>81</v>
      </c>
      <c r="BA210" s="68"/>
      <c r="BB210" s="68"/>
      <c r="BC210" s="68"/>
      <c r="BD210" s="68"/>
      <c r="BE210" s="15"/>
      <c r="BF210" s="5">
        <f t="shared" si="89"/>
        <v>20212</v>
      </c>
      <c r="BG210" s="42">
        <v>4818</v>
      </c>
      <c r="BH210" s="42">
        <v>15394</v>
      </c>
      <c r="BI210" s="42"/>
      <c r="BJ210" s="42"/>
      <c r="BK210" s="42"/>
      <c r="BL210" s="42"/>
      <c r="BM210" s="42"/>
    </row>
    <row r="211" spans="1:65" outlineLevel="5" x14ac:dyDescent="0.45">
      <c r="A211" s="22">
        <f t="shared" si="75"/>
        <v>6</v>
      </c>
      <c r="B211" s="9">
        <f t="shared" si="74"/>
        <v>42178</v>
      </c>
      <c r="C211" s="51">
        <v>313697</v>
      </c>
      <c r="D211" s="64">
        <f t="shared" si="80"/>
        <v>37.200000000000003</v>
      </c>
      <c r="E211" s="12">
        <v>37.200000000000003</v>
      </c>
      <c r="F211" s="12">
        <v>37.200000000000003</v>
      </c>
      <c r="G211" s="12">
        <v>37.200000000000003</v>
      </c>
      <c r="H211" s="12">
        <v>37.200000000000003</v>
      </c>
      <c r="I211" s="12"/>
      <c r="J211" s="12"/>
      <c r="K211" s="12"/>
      <c r="L211" s="12"/>
      <c r="M211" s="74" t="str">
        <f t="shared" si="81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2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3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21.472392639999999</v>
      </c>
      <c r="AO211" s="41">
        <v>1304</v>
      </c>
      <c r="AP211" s="110"/>
      <c r="AQ211" s="111"/>
      <c r="AR211" s="126" t="str">
        <f t="shared" si="84"/>
        <v/>
      </c>
      <c r="AS211" s="126" t="str">
        <f t="shared" si="85"/>
        <v/>
      </c>
      <c r="AT211" s="127">
        <v>1425</v>
      </c>
      <c r="AU211" s="128"/>
      <c r="AV211" s="129"/>
      <c r="AW211" s="126" t="str">
        <f t="shared" si="86"/>
        <v/>
      </c>
      <c r="AX211" s="126" t="str">
        <f t="shared" si="87"/>
        <v/>
      </c>
      <c r="AY211" s="64" t="str">
        <f t="shared" si="88"/>
        <v/>
      </c>
      <c r="AZ211" s="97">
        <v>79.400000000000006</v>
      </c>
      <c r="BA211" s="68"/>
      <c r="BB211" s="68"/>
      <c r="BC211" s="68"/>
      <c r="BD211" s="68"/>
      <c r="BE211" s="15"/>
      <c r="BF211" s="5">
        <f t="shared" si="89"/>
        <v>21893</v>
      </c>
      <c r="BG211" s="42">
        <v>4416</v>
      </c>
      <c r="BH211" s="42">
        <v>17477</v>
      </c>
      <c r="BI211" s="42"/>
      <c r="BJ211" s="42"/>
      <c r="BK211" s="42"/>
      <c r="BL211" s="42"/>
      <c r="BM211" s="42"/>
    </row>
    <row r="212" spans="1:65" outlineLevel="5" x14ac:dyDescent="0.45">
      <c r="A212" s="22">
        <f t="shared" si="75"/>
        <v>6</v>
      </c>
      <c r="B212" s="9">
        <f t="shared" si="74"/>
        <v>42179</v>
      </c>
      <c r="C212" s="51">
        <v>312015</v>
      </c>
      <c r="D212" s="64">
        <f t="shared" si="80"/>
        <v>36.799999999999997</v>
      </c>
      <c r="E212" s="12">
        <v>36.799999999999997</v>
      </c>
      <c r="F212" s="12">
        <v>36.799999999999997</v>
      </c>
      <c r="G212" s="12">
        <v>36.799999999999997</v>
      </c>
      <c r="H212" s="12">
        <v>36.799999999999997</v>
      </c>
      <c r="I212" s="12"/>
      <c r="J212" s="12"/>
      <c r="K212" s="12"/>
      <c r="L212" s="12"/>
      <c r="M212" s="74" t="str">
        <f t="shared" si="81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2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3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21.180030259999999</v>
      </c>
      <c r="AO212" s="41">
        <v>1322</v>
      </c>
      <c r="AP212" s="110"/>
      <c r="AQ212" s="111"/>
      <c r="AR212" s="126" t="str">
        <f t="shared" si="84"/>
        <v/>
      </c>
      <c r="AS212" s="126" t="str">
        <f t="shared" si="85"/>
        <v/>
      </c>
      <c r="AT212" s="127">
        <v>1559</v>
      </c>
      <c r="AU212" s="128"/>
      <c r="AV212" s="129"/>
      <c r="AW212" s="126" t="str">
        <f t="shared" si="86"/>
        <v/>
      </c>
      <c r="AX212" s="126" t="str">
        <f t="shared" si="87"/>
        <v/>
      </c>
      <c r="AY212" s="64" t="str">
        <f t="shared" si="88"/>
        <v/>
      </c>
      <c r="AZ212" s="97">
        <v>79.3</v>
      </c>
      <c r="BA212" s="68"/>
      <c r="BB212" s="68"/>
      <c r="BC212" s="68"/>
      <c r="BD212" s="68"/>
      <c r="BE212" s="15"/>
      <c r="BF212" s="5">
        <f t="shared" si="89"/>
        <v>21226</v>
      </c>
      <c r="BG212" s="42">
        <v>3723</v>
      </c>
      <c r="BH212" s="42">
        <v>17503</v>
      </c>
      <c r="BI212" s="42"/>
      <c r="BJ212" s="42"/>
      <c r="BK212" s="42"/>
      <c r="BL212" s="42"/>
      <c r="BM212" s="42"/>
    </row>
    <row r="213" spans="1:65" outlineLevel="5" x14ac:dyDescent="0.45">
      <c r="A213" s="22">
        <f t="shared" si="75"/>
        <v>6</v>
      </c>
      <c r="B213" s="9">
        <f t="shared" si="74"/>
        <v>42180</v>
      </c>
      <c r="C213" s="51">
        <v>324999</v>
      </c>
      <c r="D213" s="64">
        <f t="shared" si="80"/>
        <v>36.799999999999997</v>
      </c>
      <c r="E213" s="12">
        <v>36.799999999999997</v>
      </c>
      <c r="F213" s="12">
        <v>36.799999999999997</v>
      </c>
      <c r="G213" s="12">
        <v>36.799999999999997</v>
      </c>
      <c r="H213" s="12">
        <v>36.799999999999997</v>
      </c>
      <c r="I213" s="12"/>
      <c r="J213" s="12"/>
      <c r="K213" s="12"/>
      <c r="L213" s="12"/>
      <c r="M213" s="74" t="str">
        <f t="shared" si="81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2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3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21.53846154</v>
      </c>
      <c r="AO213" s="41">
        <v>1300</v>
      </c>
      <c r="AP213" s="110"/>
      <c r="AQ213" s="111"/>
      <c r="AR213" s="126" t="str">
        <f t="shared" si="84"/>
        <v/>
      </c>
      <c r="AS213" s="126" t="str">
        <f t="shared" si="85"/>
        <v/>
      </c>
      <c r="AT213" s="127">
        <v>1504</v>
      </c>
      <c r="AU213" s="128"/>
      <c r="AV213" s="129"/>
      <c r="AW213" s="126" t="str">
        <f t="shared" si="86"/>
        <v/>
      </c>
      <c r="AX213" s="126" t="str">
        <f t="shared" si="87"/>
        <v/>
      </c>
      <c r="AY213" s="64" t="str">
        <f t="shared" si="88"/>
        <v/>
      </c>
      <c r="AZ213" s="97">
        <v>80.5</v>
      </c>
      <c r="BA213" s="68"/>
      <c r="BB213" s="68"/>
      <c r="BC213" s="68"/>
      <c r="BD213" s="68"/>
      <c r="BE213" s="15"/>
      <c r="BF213" s="5">
        <f t="shared" si="89"/>
        <v>23248</v>
      </c>
      <c r="BG213" s="42">
        <v>4458</v>
      </c>
      <c r="BH213" s="42">
        <v>18790</v>
      </c>
      <c r="BI213" s="42"/>
      <c r="BJ213" s="42"/>
      <c r="BK213" s="42"/>
      <c r="BL213" s="42"/>
      <c r="BM213" s="42"/>
    </row>
    <row r="214" spans="1:65" outlineLevel="5" x14ac:dyDescent="0.45">
      <c r="A214" s="22">
        <f t="shared" si="75"/>
        <v>6</v>
      </c>
      <c r="B214" s="9">
        <f t="shared" si="74"/>
        <v>42181</v>
      </c>
      <c r="C214" s="51">
        <v>462082</v>
      </c>
      <c r="D214" s="64">
        <f t="shared" si="80"/>
        <v>36.9</v>
      </c>
      <c r="E214" s="12">
        <v>36.799999999999997</v>
      </c>
      <c r="F214" s="12">
        <v>36.799999999999997</v>
      </c>
      <c r="G214" s="12">
        <v>37</v>
      </c>
      <c r="H214" s="12">
        <v>37</v>
      </c>
      <c r="I214" s="12"/>
      <c r="J214" s="12"/>
      <c r="K214" s="12"/>
      <c r="L214" s="12"/>
      <c r="M214" s="74" t="str">
        <f t="shared" si="81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2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3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18.50627892</v>
      </c>
      <c r="AO214" s="41">
        <v>1513</v>
      </c>
      <c r="AP214" s="110"/>
      <c r="AQ214" s="111"/>
      <c r="AR214" s="126" t="str">
        <f t="shared" si="84"/>
        <v/>
      </c>
      <c r="AS214" s="126" t="str">
        <f t="shared" si="85"/>
        <v/>
      </c>
      <c r="AT214" s="127">
        <v>1695</v>
      </c>
      <c r="AU214" s="128"/>
      <c r="AV214" s="129"/>
      <c r="AW214" s="126" t="str">
        <f t="shared" si="86"/>
        <v/>
      </c>
      <c r="AX214" s="126" t="str">
        <f t="shared" si="87"/>
        <v/>
      </c>
      <c r="AY214" s="64" t="str">
        <f t="shared" si="88"/>
        <v/>
      </c>
      <c r="AZ214" s="97">
        <v>80.7</v>
      </c>
      <c r="BA214" s="68"/>
      <c r="BB214" s="68"/>
      <c r="BC214" s="68"/>
      <c r="BD214" s="68"/>
      <c r="BE214" s="15"/>
      <c r="BF214" s="5">
        <f t="shared" si="89"/>
        <v>22666</v>
      </c>
      <c r="BG214" s="42">
        <v>6237</v>
      </c>
      <c r="BH214" s="42">
        <v>16429</v>
      </c>
      <c r="BI214" s="42"/>
      <c r="BJ214" s="42"/>
      <c r="BK214" s="42"/>
      <c r="BL214" s="42"/>
      <c r="BM214" s="42"/>
    </row>
    <row r="215" spans="1:65" outlineLevel="5" x14ac:dyDescent="0.45">
      <c r="A215" s="22">
        <f t="shared" si="75"/>
        <v>6</v>
      </c>
      <c r="B215" s="9">
        <f t="shared" si="74"/>
        <v>42182</v>
      </c>
      <c r="C215" s="51">
        <v>343320</v>
      </c>
      <c r="D215" s="64">
        <f t="shared" si="80"/>
        <v>37</v>
      </c>
      <c r="E215" s="12">
        <v>37</v>
      </c>
      <c r="F215" s="12">
        <v>37</v>
      </c>
      <c r="G215" s="12">
        <v>37</v>
      </c>
      <c r="H215" s="12">
        <v>37</v>
      </c>
      <c r="I215" s="12"/>
      <c r="J215" s="12"/>
      <c r="K215" s="12"/>
      <c r="L215" s="12"/>
      <c r="M215" s="74" t="str">
        <f t="shared" si="81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2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3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20.437956199999999</v>
      </c>
      <c r="AO215" s="41">
        <v>1370</v>
      </c>
      <c r="AP215" s="110"/>
      <c r="AQ215" s="111"/>
      <c r="AR215" s="126" t="str">
        <f t="shared" si="84"/>
        <v/>
      </c>
      <c r="AS215" s="126" t="str">
        <f t="shared" si="85"/>
        <v/>
      </c>
      <c r="AT215" s="127">
        <v>1435</v>
      </c>
      <c r="AU215" s="128"/>
      <c r="AV215" s="129"/>
      <c r="AW215" s="126" t="str">
        <f t="shared" si="86"/>
        <v/>
      </c>
      <c r="AX215" s="126" t="str">
        <f t="shared" si="87"/>
        <v/>
      </c>
      <c r="AY215" s="64" t="str">
        <f t="shared" si="88"/>
        <v/>
      </c>
      <c r="AZ215" s="97"/>
      <c r="BA215" s="68"/>
      <c r="BB215" s="68"/>
      <c r="BC215" s="68"/>
      <c r="BD215" s="68"/>
      <c r="BE215" s="15"/>
      <c r="BF215" s="5">
        <f t="shared" si="89"/>
        <v>20327</v>
      </c>
      <c r="BG215" s="42">
        <v>3651</v>
      </c>
      <c r="BH215" s="42">
        <v>16676</v>
      </c>
      <c r="BI215" s="42"/>
      <c r="BJ215" s="42"/>
      <c r="BK215" s="42"/>
      <c r="BL215" s="42"/>
      <c r="BM215" s="42"/>
    </row>
    <row r="216" spans="1:65" outlineLevel="5" x14ac:dyDescent="0.45">
      <c r="A216" s="22">
        <f t="shared" si="75"/>
        <v>6</v>
      </c>
      <c r="B216" s="9">
        <f t="shared" si="74"/>
        <v>42183</v>
      </c>
      <c r="C216" s="51">
        <v>326275</v>
      </c>
      <c r="D216" s="64">
        <f t="shared" si="80"/>
        <v>37</v>
      </c>
      <c r="E216" s="12">
        <v>37</v>
      </c>
      <c r="F216" s="12">
        <v>37</v>
      </c>
      <c r="G216" s="12">
        <v>37</v>
      </c>
      <c r="H216" s="12">
        <v>37</v>
      </c>
      <c r="I216" s="12"/>
      <c r="J216" s="12"/>
      <c r="K216" s="12"/>
      <c r="L216" s="12"/>
      <c r="M216" s="74" t="str">
        <f t="shared" si="81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2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3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23.178807949999999</v>
      </c>
      <c r="AO216" s="41">
        <v>1208</v>
      </c>
      <c r="AP216" s="110"/>
      <c r="AQ216" s="111"/>
      <c r="AR216" s="126" t="str">
        <f t="shared" si="84"/>
        <v/>
      </c>
      <c r="AS216" s="126" t="str">
        <f t="shared" si="85"/>
        <v/>
      </c>
      <c r="AT216" s="127">
        <v>1315</v>
      </c>
      <c r="AU216" s="128"/>
      <c r="AV216" s="129"/>
      <c r="AW216" s="126" t="str">
        <f t="shared" si="86"/>
        <v/>
      </c>
      <c r="AX216" s="126" t="str">
        <f t="shared" si="87"/>
        <v/>
      </c>
      <c r="AY216" s="64" t="str">
        <f t="shared" si="88"/>
        <v/>
      </c>
      <c r="AZ216" s="97"/>
      <c r="BA216" s="68"/>
      <c r="BB216" s="68"/>
      <c r="BC216" s="68"/>
      <c r="BD216" s="68"/>
      <c r="BE216" s="15"/>
      <c r="BF216" s="5">
        <f t="shared" si="89"/>
        <v>10486</v>
      </c>
      <c r="BG216" s="42">
        <v>3265</v>
      </c>
      <c r="BH216" s="42">
        <v>7221</v>
      </c>
      <c r="BI216" s="42"/>
      <c r="BJ216" s="42"/>
      <c r="BK216" s="42"/>
      <c r="BL216" s="42"/>
      <c r="BM216" s="42"/>
    </row>
    <row r="217" spans="1:65" outlineLevel="5" x14ac:dyDescent="0.45">
      <c r="A217" s="22">
        <f t="shared" si="75"/>
        <v>6</v>
      </c>
      <c r="B217" s="9">
        <f t="shared" si="74"/>
        <v>42184</v>
      </c>
      <c r="C217" s="51">
        <v>323018</v>
      </c>
      <c r="D217" s="64">
        <f t="shared" si="80"/>
        <v>37</v>
      </c>
      <c r="E217" s="12">
        <v>37</v>
      </c>
      <c r="F217" s="12">
        <v>37</v>
      </c>
      <c r="G217" s="12">
        <v>37</v>
      </c>
      <c r="H217" s="12">
        <v>37</v>
      </c>
      <c r="I217" s="12"/>
      <c r="J217" s="12"/>
      <c r="K217" s="12"/>
      <c r="L217" s="12"/>
      <c r="M217" s="74" t="str">
        <f t="shared" si="81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2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3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21.739130429999999</v>
      </c>
      <c r="AO217" s="41">
        <v>1288</v>
      </c>
      <c r="AP217" s="110"/>
      <c r="AQ217" s="111"/>
      <c r="AR217" s="126" t="str">
        <f t="shared" si="84"/>
        <v/>
      </c>
      <c r="AS217" s="126" t="str">
        <f t="shared" si="85"/>
        <v/>
      </c>
      <c r="AT217" s="127">
        <v>1334</v>
      </c>
      <c r="AU217" s="128"/>
      <c r="AV217" s="129"/>
      <c r="AW217" s="126" t="str">
        <f t="shared" si="86"/>
        <v/>
      </c>
      <c r="AX217" s="126" t="str">
        <f t="shared" si="87"/>
        <v/>
      </c>
      <c r="AY217" s="64" t="str">
        <f t="shared" si="88"/>
        <v/>
      </c>
      <c r="AZ217" s="97">
        <v>79.3</v>
      </c>
      <c r="BA217" s="68"/>
      <c r="BB217" s="68"/>
      <c r="BC217" s="68"/>
      <c r="BD217" s="68"/>
      <c r="BE217" s="15"/>
      <c r="BF217" s="5">
        <f t="shared" si="89"/>
        <v>20778</v>
      </c>
      <c r="BG217" s="42">
        <v>5552</v>
      </c>
      <c r="BH217" s="42">
        <v>15226</v>
      </c>
      <c r="BI217" s="42"/>
      <c r="BJ217" s="42"/>
      <c r="BK217" s="42"/>
      <c r="BL217" s="42"/>
      <c r="BM217" s="42"/>
    </row>
    <row r="218" spans="1:65" ht="17.5" outlineLevel="5" thickBot="1" x14ac:dyDescent="0.5">
      <c r="A218" s="31">
        <f t="shared" si="75"/>
        <v>6</v>
      </c>
      <c r="B218" s="32">
        <f t="shared" si="74"/>
        <v>42185</v>
      </c>
      <c r="C218" s="51">
        <v>367756</v>
      </c>
      <c r="D218" s="64">
        <f t="shared" si="80"/>
        <v>37</v>
      </c>
      <c r="E218" s="12">
        <v>37</v>
      </c>
      <c r="F218" s="12">
        <v>37</v>
      </c>
      <c r="G218" s="12">
        <v>37</v>
      </c>
      <c r="H218" s="12">
        <v>37</v>
      </c>
      <c r="I218" s="12"/>
      <c r="J218" s="12"/>
      <c r="K218" s="12"/>
      <c r="L218" s="12"/>
      <c r="M218" s="74" t="str">
        <f t="shared" si="81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2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3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19.85815603</v>
      </c>
      <c r="AO218" s="41">
        <v>1410</v>
      </c>
      <c r="AP218" s="110"/>
      <c r="AQ218" s="111"/>
      <c r="AR218" s="126" t="str">
        <f t="shared" si="84"/>
        <v/>
      </c>
      <c r="AS218" s="126" t="str">
        <f t="shared" si="85"/>
        <v/>
      </c>
      <c r="AT218" s="127">
        <v>1599</v>
      </c>
      <c r="AU218" s="128"/>
      <c r="AV218" s="129"/>
      <c r="AW218" s="126" t="str">
        <f t="shared" si="86"/>
        <v/>
      </c>
      <c r="AX218" s="126" t="str">
        <f t="shared" si="87"/>
        <v/>
      </c>
      <c r="AY218" s="64" t="str">
        <f t="shared" si="88"/>
        <v/>
      </c>
      <c r="AZ218" s="97">
        <v>80</v>
      </c>
      <c r="BA218" s="68"/>
      <c r="BB218" s="68"/>
      <c r="BC218" s="68"/>
      <c r="BD218" s="68"/>
      <c r="BE218" s="15"/>
      <c r="BF218" s="5">
        <f t="shared" si="89"/>
        <v>21300</v>
      </c>
      <c r="BG218" s="42">
        <v>3444</v>
      </c>
      <c r="BH218" s="42">
        <v>17856</v>
      </c>
      <c r="BI218" s="42"/>
      <c r="BJ218" s="42"/>
      <c r="BK218" s="42"/>
      <c r="BL218" s="42"/>
      <c r="BM218" s="42"/>
    </row>
    <row r="219" spans="1:65" outlineLevel="4" x14ac:dyDescent="0.45">
      <c r="A219" s="150" t="s">
        <v>40</v>
      </c>
      <c r="B219" s="151"/>
      <c r="C219" s="50">
        <f t="shared" ref="C219:BM219" si="90">SUBTOTAL(4,C189:C218)</f>
        <v>462082</v>
      </c>
      <c r="D219" s="60">
        <f t="shared" si="90"/>
        <v>37.200000000000003</v>
      </c>
      <c r="E219" s="28">
        <f t="shared" si="90"/>
        <v>37.200000000000003</v>
      </c>
      <c r="F219" s="28">
        <f t="shared" si="90"/>
        <v>37.200000000000003</v>
      </c>
      <c r="G219" s="28">
        <f t="shared" si="90"/>
        <v>37.200000000000003</v>
      </c>
      <c r="H219" s="28">
        <f t="shared" si="90"/>
        <v>37.200000000000003</v>
      </c>
      <c r="I219" s="28">
        <f t="shared" si="90"/>
        <v>0</v>
      </c>
      <c r="J219" s="28">
        <f t="shared" si="90"/>
        <v>0</v>
      </c>
      <c r="K219" s="28">
        <f t="shared" si="90"/>
        <v>0</v>
      </c>
      <c r="L219" s="28">
        <f t="shared" si="90"/>
        <v>0</v>
      </c>
      <c r="M219" s="71">
        <f t="shared" si="90"/>
        <v>0</v>
      </c>
      <c r="N219" s="82">
        <f t="shared" si="90"/>
        <v>0</v>
      </c>
      <c r="O219" s="82">
        <f t="shared" si="90"/>
        <v>0</v>
      </c>
      <c r="P219" s="82">
        <f t="shared" si="90"/>
        <v>0</v>
      </c>
      <c r="Q219" s="82">
        <f t="shared" si="90"/>
        <v>0</v>
      </c>
      <c r="R219" s="82">
        <f t="shared" si="90"/>
        <v>0</v>
      </c>
      <c r="S219" s="82">
        <f t="shared" si="90"/>
        <v>0</v>
      </c>
      <c r="T219" s="82">
        <f t="shared" si="90"/>
        <v>0</v>
      </c>
      <c r="U219" s="82">
        <f t="shared" si="90"/>
        <v>0</v>
      </c>
      <c r="V219" s="29">
        <f t="shared" si="90"/>
        <v>0</v>
      </c>
      <c r="W219" s="39">
        <f t="shared" si="90"/>
        <v>0</v>
      </c>
      <c r="X219" s="39">
        <f t="shared" si="90"/>
        <v>0</v>
      </c>
      <c r="Y219" s="39">
        <f t="shared" si="90"/>
        <v>0</v>
      </c>
      <c r="Z219" s="39">
        <f t="shared" si="90"/>
        <v>0</v>
      </c>
      <c r="AA219" s="39">
        <f t="shared" si="90"/>
        <v>0</v>
      </c>
      <c r="AB219" s="39">
        <f t="shared" si="90"/>
        <v>0</v>
      </c>
      <c r="AC219" s="39">
        <f t="shared" si="90"/>
        <v>0</v>
      </c>
      <c r="AD219" s="39">
        <f t="shared" si="90"/>
        <v>0</v>
      </c>
      <c r="AE219" s="29">
        <f t="shared" si="90"/>
        <v>0</v>
      </c>
      <c r="AF219" s="39">
        <f t="shared" si="90"/>
        <v>0</v>
      </c>
      <c r="AG219" s="39">
        <f t="shared" si="90"/>
        <v>0</v>
      </c>
      <c r="AH219" s="39">
        <f t="shared" si="90"/>
        <v>0</v>
      </c>
      <c r="AI219" s="39">
        <f t="shared" si="90"/>
        <v>0</v>
      </c>
      <c r="AJ219" s="39">
        <f t="shared" si="90"/>
        <v>0</v>
      </c>
      <c r="AK219" s="39">
        <f t="shared" si="90"/>
        <v>0</v>
      </c>
      <c r="AL219" s="39">
        <f t="shared" si="90"/>
        <v>0</v>
      </c>
      <c r="AM219" s="39">
        <f t="shared" si="90"/>
        <v>0</v>
      </c>
      <c r="AN219" s="39">
        <f t="shared" si="90"/>
        <v>30.467899890000002</v>
      </c>
      <c r="AO219" s="39">
        <f t="shared" si="90"/>
        <v>1515</v>
      </c>
      <c r="AP219" s="104">
        <f t="shared" si="90"/>
        <v>0</v>
      </c>
      <c r="AQ219" s="105">
        <f t="shared" si="90"/>
        <v>0</v>
      </c>
      <c r="AR219" s="106">
        <f t="shared" si="90"/>
        <v>0</v>
      </c>
      <c r="AS219" s="106">
        <f t="shared" si="90"/>
        <v>0</v>
      </c>
      <c r="AT219" s="107">
        <f t="shared" si="90"/>
        <v>1724</v>
      </c>
      <c r="AU219" s="108">
        <f t="shared" si="90"/>
        <v>0</v>
      </c>
      <c r="AV219" s="109">
        <f t="shared" si="90"/>
        <v>0</v>
      </c>
      <c r="AW219" s="106">
        <f t="shared" si="90"/>
        <v>0</v>
      </c>
      <c r="AX219" s="106">
        <f t="shared" si="90"/>
        <v>0</v>
      </c>
      <c r="AY219" s="60">
        <f t="shared" si="90"/>
        <v>0</v>
      </c>
      <c r="AZ219" s="96">
        <f t="shared" si="90"/>
        <v>82</v>
      </c>
      <c r="BA219" s="67">
        <f t="shared" si="90"/>
        <v>0</v>
      </c>
      <c r="BB219" s="67">
        <f t="shared" si="90"/>
        <v>0</v>
      </c>
      <c r="BC219" s="67">
        <f t="shared" si="90"/>
        <v>0</v>
      </c>
      <c r="BD219" s="67">
        <f t="shared" si="90"/>
        <v>0</v>
      </c>
      <c r="BE219" s="27">
        <f t="shared" si="90"/>
        <v>0</v>
      </c>
      <c r="BF219" s="29">
        <f t="shared" si="90"/>
        <v>24360</v>
      </c>
      <c r="BG219" s="39">
        <f t="shared" si="90"/>
        <v>6935</v>
      </c>
      <c r="BH219" s="40">
        <f t="shared" si="90"/>
        <v>18932</v>
      </c>
      <c r="BI219" s="40">
        <f t="shared" si="90"/>
        <v>0</v>
      </c>
      <c r="BJ219" s="40">
        <f t="shared" si="90"/>
        <v>0</v>
      </c>
      <c r="BK219" s="40">
        <f t="shared" si="90"/>
        <v>0</v>
      </c>
      <c r="BL219" s="40">
        <f t="shared" si="90"/>
        <v>0</v>
      </c>
      <c r="BM219" s="27">
        <f t="shared" si="90"/>
        <v>0</v>
      </c>
    </row>
    <row r="220" spans="1:65" outlineLevel="3" x14ac:dyDescent="0.45">
      <c r="A220" s="180" t="s">
        <v>29</v>
      </c>
      <c r="B220" s="181"/>
      <c r="C220" s="51">
        <f t="shared" ref="C220:BM220" si="91">SUBTOTAL(5,C189:C218)</f>
        <v>311061</v>
      </c>
      <c r="D220" s="61">
        <f t="shared" si="91"/>
        <v>36.700000000000003</v>
      </c>
      <c r="E220" s="12">
        <f t="shared" si="91"/>
        <v>36.6</v>
      </c>
      <c r="F220" s="12">
        <f t="shared" si="91"/>
        <v>36.6</v>
      </c>
      <c r="G220" s="12">
        <f t="shared" si="91"/>
        <v>36.799999999999997</v>
      </c>
      <c r="H220" s="12">
        <f t="shared" si="91"/>
        <v>36.799999999999997</v>
      </c>
      <c r="I220" s="12">
        <f t="shared" si="91"/>
        <v>0</v>
      </c>
      <c r="J220" s="12">
        <f t="shared" si="91"/>
        <v>0</v>
      </c>
      <c r="K220" s="12">
        <f t="shared" si="91"/>
        <v>0</v>
      </c>
      <c r="L220" s="12">
        <f t="shared" si="91"/>
        <v>0</v>
      </c>
      <c r="M220" s="72">
        <f t="shared" si="91"/>
        <v>0</v>
      </c>
      <c r="N220" s="83">
        <f t="shared" si="91"/>
        <v>0</v>
      </c>
      <c r="O220" s="83">
        <f t="shared" si="91"/>
        <v>0</v>
      </c>
      <c r="P220" s="83">
        <f t="shared" si="91"/>
        <v>0</v>
      </c>
      <c r="Q220" s="83">
        <f t="shared" si="91"/>
        <v>0</v>
      </c>
      <c r="R220" s="83">
        <f t="shared" si="91"/>
        <v>0</v>
      </c>
      <c r="S220" s="83">
        <f t="shared" si="91"/>
        <v>0</v>
      </c>
      <c r="T220" s="83">
        <f t="shared" si="91"/>
        <v>0</v>
      </c>
      <c r="U220" s="83">
        <f t="shared" si="91"/>
        <v>0</v>
      </c>
      <c r="V220" s="6">
        <f t="shared" si="91"/>
        <v>0</v>
      </c>
      <c r="W220" s="41">
        <f t="shared" si="91"/>
        <v>0</v>
      </c>
      <c r="X220" s="41">
        <f t="shared" si="91"/>
        <v>0</v>
      </c>
      <c r="Y220" s="41">
        <f t="shared" si="91"/>
        <v>0</v>
      </c>
      <c r="Z220" s="41">
        <f t="shared" si="91"/>
        <v>0</v>
      </c>
      <c r="AA220" s="41">
        <f t="shared" si="91"/>
        <v>0</v>
      </c>
      <c r="AB220" s="41">
        <f t="shared" si="91"/>
        <v>0</v>
      </c>
      <c r="AC220" s="41">
        <f t="shared" si="91"/>
        <v>0</v>
      </c>
      <c r="AD220" s="41">
        <f t="shared" si="91"/>
        <v>0</v>
      </c>
      <c r="AE220" s="6">
        <f t="shared" si="91"/>
        <v>0</v>
      </c>
      <c r="AF220" s="41">
        <f t="shared" si="91"/>
        <v>0</v>
      </c>
      <c r="AG220" s="41">
        <f t="shared" si="91"/>
        <v>0</v>
      </c>
      <c r="AH220" s="41">
        <f t="shared" si="91"/>
        <v>0</v>
      </c>
      <c r="AI220" s="41">
        <f t="shared" si="91"/>
        <v>0</v>
      </c>
      <c r="AJ220" s="41">
        <f t="shared" si="91"/>
        <v>0</v>
      </c>
      <c r="AK220" s="41">
        <f t="shared" si="91"/>
        <v>0</v>
      </c>
      <c r="AL220" s="41">
        <f t="shared" si="91"/>
        <v>0</v>
      </c>
      <c r="AM220" s="41">
        <f t="shared" si="91"/>
        <v>0</v>
      </c>
      <c r="AN220" s="41">
        <f t="shared" si="91"/>
        <v>18.48184818</v>
      </c>
      <c r="AO220" s="41">
        <f t="shared" si="91"/>
        <v>919</v>
      </c>
      <c r="AP220" s="110">
        <f t="shared" si="91"/>
        <v>0</v>
      </c>
      <c r="AQ220" s="111">
        <f t="shared" si="91"/>
        <v>0</v>
      </c>
      <c r="AR220" s="112">
        <f t="shared" si="91"/>
        <v>0</v>
      </c>
      <c r="AS220" s="112">
        <f t="shared" si="91"/>
        <v>0</v>
      </c>
      <c r="AT220" s="113">
        <f t="shared" si="91"/>
        <v>1129</v>
      </c>
      <c r="AU220" s="114">
        <f t="shared" si="91"/>
        <v>0</v>
      </c>
      <c r="AV220" s="115">
        <f t="shared" si="91"/>
        <v>0</v>
      </c>
      <c r="AW220" s="112">
        <f t="shared" si="91"/>
        <v>0</v>
      </c>
      <c r="AX220" s="112">
        <f t="shared" si="91"/>
        <v>0</v>
      </c>
      <c r="AY220" s="61">
        <f t="shared" si="91"/>
        <v>0</v>
      </c>
      <c r="AZ220" s="97">
        <f t="shared" si="91"/>
        <v>78.900000000000006</v>
      </c>
      <c r="BA220" s="68">
        <f t="shared" si="91"/>
        <v>0</v>
      </c>
      <c r="BB220" s="68">
        <f t="shared" si="91"/>
        <v>0</v>
      </c>
      <c r="BC220" s="68">
        <f t="shared" si="91"/>
        <v>0</v>
      </c>
      <c r="BD220" s="68">
        <f t="shared" si="91"/>
        <v>0</v>
      </c>
      <c r="BE220" s="15">
        <f t="shared" si="91"/>
        <v>0</v>
      </c>
      <c r="BF220" s="6">
        <f t="shared" si="91"/>
        <v>9661</v>
      </c>
      <c r="BG220" s="41">
        <f t="shared" si="91"/>
        <v>2167</v>
      </c>
      <c r="BH220" s="42">
        <f t="shared" si="91"/>
        <v>6769</v>
      </c>
      <c r="BI220" s="42">
        <f t="shared" si="91"/>
        <v>0</v>
      </c>
      <c r="BJ220" s="42">
        <f t="shared" si="91"/>
        <v>0</v>
      </c>
      <c r="BK220" s="42">
        <f t="shared" si="91"/>
        <v>0</v>
      </c>
      <c r="BL220" s="42">
        <f t="shared" si="91"/>
        <v>0</v>
      </c>
      <c r="BM220" s="15">
        <f t="shared" si="91"/>
        <v>0</v>
      </c>
    </row>
    <row r="221" spans="1:65" outlineLevel="2" x14ac:dyDescent="0.45">
      <c r="A221" s="180" t="s">
        <v>18</v>
      </c>
      <c r="B221" s="181"/>
      <c r="C221" s="51">
        <f>IFERROR(SUBTOTAL(1,C189:C218),"")</f>
        <v>327830.8</v>
      </c>
      <c r="D221" s="61">
        <f t="shared" ref="D221:BM221" si="92">IFERROR(SUBTOTAL(1,D189:D218),"")</f>
        <v>36.943333333333335</v>
      </c>
      <c r="E221" s="12">
        <f t="shared" si="92"/>
        <v>36.926666666666655</v>
      </c>
      <c r="F221" s="12">
        <f t="shared" si="92"/>
        <v>36.926666666666655</v>
      </c>
      <c r="G221" s="12">
        <f t="shared" si="92"/>
        <v>36.960000000000008</v>
      </c>
      <c r="H221" s="12">
        <f t="shared" si="92"/>
        <v>36.960000000000008</v>
      </c>
      <c r="I221" s="12" t="str">
        <f t="shared" si="92"/>
        <v/>
      </c>
      <c r="J221" s="12" t="str">
        <f t="shared" si="92"/>
        <v/>
      </c>
      <c r="K221" s="12" t="str">
        <f t="shared" si="92"/>
        <v/>
      </c>
      <c r="L221" s="12" t="str">
        <f t="shared" si="92"/>
        <v/>
      </c>
      <c r="M221" s="72" t="str">
        <f t="shared" si="92"/>
        <v/>
      </c>
      <c r="N221" s="83" t="str">
        <f t="shared" si="92"/>
        <v/>
      </c>
      <c r="O221" s="83" t="str">
        <f t="shared" si="92"/>
        <v/>
      </c>
      <c r="P221" s="83" t="str">
        <f t="shared" si="92"/>
        <v/>
      </c>
      <c r="Q221" s="83" t="str">
        <f t="shared" si="92"/>
        <v/>
      </c>
      <c r="R221" s="83" t="str">
        <f t="shared" si="92"/>
        <v/>
      </c>
      <c r="S221" s="83" t="str">
        <f t="shared" si="92"/>
        <v/>
      </c>
      <c r="T221" s="83" t="str">
        <f t="shared" si="92"/>
        <v/>
      </c>
      <c r="U221" s="83" t="str">
        <f t="shared" si="92"/>
        <v/>
      </c>
      <c r="V221" s="6" t="str">
        <f t="shared" si="92"/>
        <v/>
      </c>
      <c r="W221" s="41" t="str">
        <f t="shared" si="92"/>
        <v/>
      </c>
      <c r="X221" s="41" t="str">
        <f t="shared" si="92"/>
        <v/>
      </c>
      <c r="Y221" s="41" t="str">
        <f t="shared" si="92"/>
        <v/>
      </c>
      <c r="Z221" s="41" t="str">
        <f t="shared" si="92"/>
        <v/>
      </c>
      <c r="AA221" s="41" t="str">
        <f t="shared" si="92"/>
        <v/>
      </c>
      <c r="AB221" s="41" t="str">
        <f t="shared" si="92"/>
        <v/>
      </c>
      <c r="AC221" s="41" t="str">
        <f t="shared" si="92"/>
        <v/>
      </c>
      <c r="AD221" s="41" t="str">
        <f t="shared" si="92"/>
        <v/>
      </c>
      <c r="AE221" s="6" t="str">
        <f t="shared" si="92"/>
        <v/>
      </c>
      <c r="AF221" s="41" t="str">
        <f t="shared" si="92"/>
        <v/>
      </c>
      <c r="AG221" s="41" t="str">
        <f t="shared" si="92"/>
        <v/>
      </c>
      <c r="AH221" s="41" t="str">
        <f t="shared" si="92"/>
        <v/>
      </c>
      <c r="AI221" s="41" t="str">
        <f t="shared" si="92"/>
        <v/>
      </c>
      <c r="AJ221" s="41" t="str">
        <f t="shared" si="92"/>
        <v/>
      </c>
      <c r="AK221" s="41" t="str">
        <f t="shared" si="92"/>
        <v/>
      </c>
      <c r="AL221" s="41" t="str">
        <f t="shared" si="92"/>
        <v/>
      </c>
      <c r="AM221" s="41" t="str">
        <f t="shared" si="92"/>
        <v/>
      </c>
      <c r="AN221" s="41">
        <f t="shared" si="92"/>
        <v>21.100078345000004</v>
      </c>
      <c r="AO221" s="41">
        <f t="shared" si="92"/>
        <v>1339.5</v>
      </c>
      <c r="AP221" s="110" t="str">
        <f t="shared" si="92"/>
        <v/>
      </c>
      <c r="AQ221" s="111" t="str">
        <f t="shared" si="92"/>
        <v/>
      </c>
      <c r="AR221" s="112" t="str">
        <f t="shared" si="92"/>
        <v/>
      </c>
      <c r="AS221" s="112" t="str">
        <f t="shared" si="92"/>
        <v/>
      </c>
      <c r="AT221" s="113">
        <f t="shared" si="92"/>
        <v>1487.7666666666667</v>
      </c>
      <c r="AU221" s="114" t="str">
        <f t="shared" si="92"/>
        <v/>
      </c>
      <c r="AV221" s="115" t="str">
        <f t="shared" si="92"/>
        <v/>
      </c>
      <c r="AW221" s="112" t="str">
        <f t="shared" si="92"/>
        <v/>
      </c>
      <c r="AX221" s="112" t="str">
        <f t="shared" si="92"/>
        <v/>
      </c>
      <c r="AY221" s="61" t="str">
        <f t="shared" si="92"/>
        <v/>
      </c>
      <c r="AZ221" s="97">
        <f t="shared" si="92"/>
        <v>80.115000000000009</v>
      </c>
      <c r="BA221" s="68" t="str">
        <f t="shared" si="92"/>
        <v/>
      </c>
      <c r="BB221" s="68" t="str">
        <f t="shared" si="92"/>
        <v/>
      </c>
      <c r="BC221" s="68" t="str">
        <f t="shared" si="92"/>
        <v/>
      </c>
      <c r="BD221" s="68" t="str">
        <f t="shared" si="92"/>
        <v/>
      </c>
      <c r="BE221" s="15" t="str">
        <f>IFERROR(SUBTOTAL(1,BE189:BE218),"")</f>
        <v/>
      </c>
      <c r="BF221" s="6">
        <f t="shared" si="92"/>
        <v>20261.599999999999</v>
      </c>
      <c r="BG221" s="41">
        <f t="shared" si="92"/>
        <v>4532.7666666666664</v>
      </c>
      <c r="BH221" s="42">
        <f t="shared" si="92"/>
        <v>15728.833333333334</v>
      </c>
      <c r="BI221" s="42" t="str">
        <f t="shared" si="92"/>
        <v/>
      </c>
      <c r="BJ221" s="42" t="str">
        <f t="shared" si="92"/>
        <v/>
      </c>
      <c r="BK221" s="42" t="str">
        <f t="shared" si="92"/>
        <v/>
      </c>
      <c r="BL221" s="42" t="str">
        <f t="shared" si="92"/>
        <v/>
      </c>
      <c r="BM221" s="15" t="str">
        <f t="shared" si="92"/>
        <v/>
      </c>
    </row>
    <row r="222" spans="1:65" ht="17.5" outlineLevel="1" thickBot="1" x14ac:dyDescent="0.5">
      <c r="A222" s="182" t="s">
        <v>55</v>
      </c>
      <c r="B222" s="183"/>
      <c r="C222" s="52">
        <f>SUBTOTAL(9,C189:C218)</f>
        <v>9834924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40185</v>
      </c>
      <c r="AP222" s="116"/>
      <c r="AQ222" s="117"/>
      <c r="AR222" s="118"/>
      <c r="AS222" s="118"/>
      <c r="AT222" s="119">
        <f>SUBTOTAL(9,AT189:AT218)</f>
        <v>44633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3">SUBTOTAL(9,BF189:BF218)</f>
        <v>607848</v>
      </c>
      <c r="BG222" s="43">
        <f t="shared" si="93"/>
        <v>135983</v>
      </c>
      <c r="BH222" s="44">
        <f t="shared" si="93"/>
        <v>471865</v>
      </c>
      <c r="BI222" s="44">
        <f t="shared" si="93"/>
        <v>0</v>
      </c>
      <c r="BJ222" s="44">
        <f t="shared" si="93"/>
        <v>0</v>
      </c>
      <c r="BK222" s="44">
        <f t="shared" si="93"/>
        <v>0</v>
      </c>
      <c r="BL222" s="44">
        <f t="shared" si="93"/>
        <v>0</v>
      </c>
      <c r="BM222" s="16">
        <f t="shared" si="93"/>
        <v>0</v>
      </c>
    </row>
    <row r="223" spans="1:65" outlineLevel="5" x14ac:dyDescent="0.45">
      <c r="A223" s="21">
        <f t="shared" si="75"/>
        <v>7</v>
      </c>
      <c r="B223" s="33">
        <f>B218+1</f>
        <v>42186</v>
      </c>
      <c r="C223" s="51">
        <v>393809</v>
      </c>
      <c r="D223" s="64">
        <f t="shared" ref="D223:D253" si="94">IFERROR(ROUND(AVERAGE(E223:L223),1),"")</f>
        <v>37</v>
      </c>
      <c r="E223" s="12">
        <v>37</v>
      </c>
      <c r="F223" s="12">
        <v>37</v>
      </c>
      <c r="G223" s="12">
        <v>37</v>
      </c>
      <c r="H223" s="12">
        <v>37</v>
      </c>
      <c r="I223" s="12"/>
      <c r="J223" s="12"/>
      <c r="K223" s="12"/>
      <c r="L223" s="12"/>
      <c r="M223" s="74" t="str">
        <f t="shared" ref="M223:M253" si="95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96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7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19.662921350000001</v>
      </c>
      <c r="AO223" s="41">
        <v>1424</v>
      </c>
      <c r="AP223" s="110"/>
      <c r="AQ223" s="111"/>
      <c r="AR223" s="126" t="str">
        <f t="shared" ref="AR223:AR253" si="98">IFERROR(AQ223/AP223*100,"")</f>
        <v/>
      </c>
      <c r="AS223" s="126" t="str">
        <f t="shared" ref="AS223:AS253" si="99">IFERROR(100-AR223,"")</f>
        <v/>
      </c>
      <c r="AT223" s="127">
        <v>1572</v>
      </c>
      <c r="AU223" s="128"/>
      <c r="AV223" s="129"/>
      <c r="AW223" s="126" t="str">
        <f t="shared" ref="AW223:AW253" si="100">IFERROR(AV223/AU223*100,"")</f>
        <v/>
      </c>
      <c r="AX223" s="126" t="str">
        <f t="shared" ref="AX223:AX253" si="101">IFERROR(100-AW223,"")</f>
        <v/>
      </c>
      <c r="AY223" s="143" t="str">
        <f t="shared" ref="AY223:AY253" si="102">IFERROR((1-((AW223*AS223)/(AX223*AR223)))*100,"")</f>
        <v/>
      </c>
      <c r="AZ223" s="97">
        <v>79.2</v>
      </c>
      <c r="BA223" s="68"/>
      <c r="BB223" s="68"/>
      <c r="BC223" s="68"/>
      <c r="BD223" s="68"/>
      <c r="BE223" s="15"/>
      <c r="BF223" s="5">
        <f t="shared" ref="BF223:BF253" si="103">IF(SUM(BG223:BM223)=0,"",SUM(BG223:BM223))</f>
        <v>21141</v>
      </c>
      <c r="BG223" s="42">
        <v>4495</v>
      </c>
      <c r="BH223" s="42">
        <v>16646</v>
      </c>
      <c r="BI223" s="42"/>
      <c r="BJ223" s="42"/>
      <c r="BK223" s="42"/>
      <c r="BL223" s="42"/>
      <c r="BM223" s="15"/>
    </row>
    <row r="224" spans="1:65" outlineLevel="5" x14ac:dyDescent="0.45">
      <c r="A224" s="22">
        <f t="shared" si="75"/>
        <v>7</v>
      </c>
      <c r="B224" s="9">
        <f t="shared" ref="B224:B287" si="104">B223+1</f>
        <v>42187</v>
      </c>
      <c r="C224" s="51">
        <v>332836</v>
      </c>
      <c r="D224" s="64">
        <f t="shared" si="94"/>
        <v>37</v>
      </c>
      <c r="E224" s="12">
        <v>37</v>
      </c>
      <c r="F224" s="12">
        <v>37</v>
      </c>
      <c r="G224" s="12">
        <v>37</v>
      </c>
      <c r="H224" s="12">
        <v>37</v>
      </c>
      <c r="I224" s="12"/>
      <c r="J224" s="12"/>
      <c r="K224" s="12"/>
      <c r="L224" s="12"/>
      <c r="M224" s="74" t="str">
        <f t="shared" si="95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96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7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17.73274224</v>
      </c>
      <c r="AO224" s="41">
        <v>1579</v>
      </c>
      <c r="AP224" s="110"/>
      <c r="AQ224" s="111"/>
      <c r="AR224" s="126" t="str">
        <f t="shared" si="98"/>
        <v/>
      </c>
      <c r="AS224" s="126" t="str">
        <f t="shared" si="99"/>
        <v/>
      </c>
      <c r="AT224" s="127">
        <v>1629</v>
      </c>
      <c r="AU224" s="128"/>
      <c r="AV224" s="129"/>
      <c r="AW224" s="126" t="str">
        <f t="shared" si="100"/>
        <v/>
      </c>
      <c r="AX224" s="126" t="str">
        <f t="shared" si="101"/>
        <v/>
      </c>
      <c r="AY224" s="143" t="str">
        <f t="shared" si="102"/>
        <v/>
      </c>
      <c r="AZ224" s="97">
        <v>81.5</v>
      </c>
      <c r="BA224" s="68"/>
      <c r="BB224" s="68"/>
      <c r="BC224" s="68"/>
      <c r="BD224" s="68"/>
      <c r="BE224" s="15"/>
      <c r="BF224" s="5">
        <f t="shared" si="103"/>
        <v>21360</v>
      </c>
      <c r="BG224" s="42">
        <v>4753</v>
      </c>
      <c r="BH224" s="42">
        <v>16607</v>
      </c>
      <c r="BI224" s="42"/>
      <c r="BJ224" s="42"/>
      <c r="BK224" s="42"/>
      <c r="BL224" s="42"/>
      <c r="BM224" s="15"/>
    </row>
    <row r="225" spans="1:65" outlineLevel="5" x14ac:dyDescent="0.45">
      <c r="A225" s="22">
        <f t="shared" si="75"/>
        <v>7</v>
      </c>
      <c r="B225" s="9">
        <f t="shared" si="104"/>
        <v>42188</v>
      </c>
      <c r="C225" s="51">
        <v>329325</v>
      </c>
      <c r="D225" s="64">
        <f t="shared" si="94"/>
        <v>37</v>
      </c>
      <c r="E225" s="12">
        <v>37</v>
      </c>
      <c r="F225" s="12">
        <v>37</v>
      </c>
      <c r="G225" s="12">
        <v>37</v>
      </c>
      <c r="H225" s="12">
        <v>37</v>
      </c>
      <c r="I225" s="12"/>
      <c r="J225" s="12"/>
      <c r="K225" s="12"/>
      <c r="L225" s="12"/>
      <c r="M225" s="74" t="str">
        <f t="shared" si="95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96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7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16.646848989999999</v>
      </c>
      <c r="AO225" s="41">
        <v>1682</v>
      </c>
      <c r="AP225" s="110"/>
      <c r="AQ225" s="111"/>
      <c r="AR225" s="126" t="str">
        <f t="shared" si="98"/>
        <v/>
      </c>
      <c r="AS225" s="126" t="str">
        <f t="shared" si="99"/>
        <v/>
      </c>
      <c r="AT225" s="127">
        <v>1789</v>
      </c>
      <c r="AU225" s="128"/>
      <c r="AV225" s="129"/>
      <c r="AW225" s="126" t="str">
        <f t="shared" si="100"/>
        <v/>
      </c>
      <c r="AX225" s="126" t="str">
        <f t="shared" si="101"/>
        <v/>
      </c>
      <c r="AY225" s="143" t="str">
        <f t="shared" si="102"/>
        <v/>
      </c>
      <c r="AZ225" s="97">
        <v>81</v>
      </c>
      <c r="BA225" s="68"/>
      <c r="BB225" s="68"/>
      <c r="BC225" s="68"/>
      <c r="BD225" s="68"/>
      <c r="BE225" s="15"/>
      <c r="BF225" s="5">
        <f t="shared" si="103"/>
        <v>20530</v>
      </c>
      <c r="BG225" s="42">
        <v>4560</v>
      </c>
      <c r="BH225" s="42">
        <v>15970</v>
      </c>
      <c r="BI225" s="42"/>
      <c r="BJ225" s="42"/>
      <c r="BK225" s="42"/>
      <c r="BL225" s="42"/>
      <c r="BM225" s="15"/>
    </row>
    <row r="226" spans="1:65" outlineLevel="5" x14ac:dyDescent="0.45">
      <c r="A226" s="22">
        <f t="shared" si="75"/>
        <v>7</v>
      </c>
      <c r="B226" s="9">
        <f t="shared" si="104"/>
        <v>42189</v>
      </c>
      <c r="C226" s="51">
        <v>328815</v>
      </c>
      <c r="D226" s="64">
        <f t="shared" si="94"/>
        <v>36.9</v>
      </c>
      <c r="E226" s="12">
        <v>36.799999999999997</v>
      </c>
      <c r="F226" s="12">
        <v>36.799999999999997</v>
      </c>
      <c r="G226" s="12">
        <v>37</v>
      </c>
      <c r="H226" s="12">
        <v>37</v>
      </c>
      <c r="I226" s="12"/>
      <c r="J226" s="12"/>
      <c r="K226" s="12"/>
      <c r="L226" s="12"/>
      <c r="M226" s="74" t="str">
        <f t="shared" si="95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96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97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v>19.886363639999999</v>
      </c>
      <c r="AO226" s="41">
        <v>1408</v>
      </c>
      <c r="AP226" s="110"/>
      <c r="AQ226" s="111"/>
      <c r="AR226" s="126" t="str">
        <f t="shared" si="98"/>
        <v/>
      </c>
      <c r="AS226" s="126" t="str">
        <f t="shared" si="99"/>
        <v/>
      </c>
      <c r="AT226" s="127">
        <v>1504</v>
      </c>
      <c r="AU226" s="128"/>
      <c r="AV226" s="129"/>
      <c r="AW226" s="126" t="str">
        <f t="shared" si="100"/>
        <v/>
      </c>
      <c r="AX226" s="126" t="str">
        <f t="shared" si="101"/>
        <v/>
      </c>
      <c r="AY226" s="143" t="str">
        <f t="shared" si="102"/>
        <v/>
      </c>
      <c r="AZ226" s="97"/>
      <c r="BA226" s="68"/>
      <c r="BB226" s="68"/>
      <c r="BC226" s="68"/>
      <c r="BD226" s="68"/>
      <c r="BE226" s="15"/>
      <c r="BF226" s="5">
        <f t="shared" si="103"/>
        <v>18761</v>
      </c>
      <c r="BG226" s="42">
        <v>4143</v>
      </c>
      <c r="BH226" s="42">
        <v>14618</v>
      </c>
      <c r="BI226" s="42"/>
      <c r="BJ226" s="42"/>
      <c r="BK226" s="42"/>
      <c r="BL226" s="42"/>
      <c r="BM226" s="15"/>
    </row>
    <row r="227" spans="1:65" outlineLevel="5" x14ac:dyDescent="0.45">
      <c r="A227" s="22">
        <f t="shared" si="75"/>
        <v>7</v>
      </c>
      <c r="B227" s="9">
        <f t="shared" si="104"/>
        <v>42190</v>
      </c>
      <c r="C227" s="51">
        <v>326989</v>
      </c>
      <c r="D227" s="64">
        <f t="shared" si="94"/>
        <v>37</v>
      </c>
      <c r="E227" s="12">
        <v>37</v>
      </c>
      <c r="F227" s="12">
        <v>37</v>
      </c>
      <c r="G227" s="12">
        <v>37</v>
      </c>
      <c r="H227" s="12">
        <v>37</v>
      </c>
      <c r="I227" s="12"/>
      <c r="J227" s="12"/>
      <c r="K227" s="12"/>
      <c r="L227" s="12"/>
      <c r="M227" s="74" t="str">
        <f t="shared" si="95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96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7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27.55905512</v>
      </c>
      <c r="AO227" s="41">
        <v>1016</v>
      </c>
      <c r="AP227" s="110"/>
      <c r="AQ227" s="111"/>
      <c r="AR227" s="126" t="str">
        <f t="shared" si="98"/>
        <v/>
      </c>
      <c r="AS227" s="126" t="str">
        <f t="shared" si="99"/>
        <v/>
      </c>
      <c r="AT227" s="127">
        <v>1130</v>
      </c>
      <c r="AU227" s="128"/>
      <c r="AV227" s="129"/>
      <c r="AW227" s="126" t="str">
        <f t="shared" si="100"/>
        <v/>
      </c>
      <c r="AX227" s="126" t="str">
        <f t="shared" si="101"/>
        <v/>
      </c>
      <c r="AY227" s="143" t="str">
        <f t="shared" si="102"/>
        <v/>
      </c>
      <c r="AZ227" s="97"/>
      <c r="BA227" s="68"/>
      <c r="BB227" s="68"/>
      <c r="BC227" s="68"/>
      <c r="BD227" s="68"/>
      <c r="BE227" s="15"/>
      <c r="BF227" s="5">
        <f t="shared" si="103"/>
        <v>10595</v>
      </c>
      <c r="BG227" s="42">
        <v>4432</v>
      </c>
      <c r="BH227" s="42">
        <v>6163</v>
      </c>
      <c r="BI227" s="42"/>
      <c r="BJ227" s="42"/>
      <c r="BK227" s="42"/>
      <c r="BL227" s="42"/>
      <c r="BM227" s="15"/>
    </row>
    <row r="228" spans="1:65" outlineLevel="5" x14ac:dyDescent="0.45">
      <c r="A228" s="22">
        <f t="shared" si="75"/>
        <v>7</v>
      </c>
      <c r="B228" s="9">
        <f t="shared" si="104"/>
        <v>42191</v>
      </c>
      <c r="C228" s="51">
        <v>314015</v>
      </c>
      <c r="D228" s="64">
        <f t="shared" si="94"/>
        <v>37.1</v>
      </c>
      <c r="E228" s="12">
        <v>37.200000000000003</v>
      </c>
      <c r="F228" s="12">
        <v>37.200000000000003</v>
      </c>
      <c r="G228" s="12">
        <v>37</v>
      </c>
      <c r="H228" s="12">
        <v>37</v>
      </c>
      <c r="I228" s="12"/>
      <c r="J228" s="12"/>
      <c r="K228" s="12"/>
      <c r="L228" s="12"/>
      <c r="M228" s="74" t="str">
        <f t="shared" si="95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96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97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18.679119409999998</v>
      </c>
      <c r="AO228" s="41">
        <v>1499</v>
      </c>
      <c r="AP228" s="110"/>
      <c r="AQ228" s="111"/>
      <c r="AR228" s="126" t="str">
        <f t="shared" si="98"/>
        <v/>
      </c>
      <c r="AS228" s="126" t="str">
        <f t="shared" si="99"/>
        <v/>
      </c>
      <c r="AT228" s="127">
        <v>1674</v>
      </c>
      <c r="AU228" s="128"/>
      <c r="AV228" s="129"/>
      <c r="AW228" s="126" t="str">
        <f t="shared" si="100"/>
        <v/>
      </c>
      <c r="AX228" s="126" t="str">
        <f t="shared" si="101"/>
        <v/>
      </c>
      <c r="AY228" s="143" t="str">
        <f t="shared" si="102"/>
        <v/>
      </c>
      <c r="AZ228" s="97">
        <v>81.2</v>
      </c>
      <c r="BA228" s="68"/>
      <c r="BB228" s="68"/>
      <c r="BC228" s="68"/>
      <c r="BD228" s="68"/>
      <c r="BE228" s="15"/>
      <c r="BF228" s="5">
        <f t="shared" si="103"/>
        <v>16703</v>
      </c>
      <c r="BG228" s="42">
        <v>3134</v>
      </c>
      <c r="BH228" s="42">
        <v>13569</v>
      </c>
      <c r="BI228" s="42"/>
      <c r="BJ228" s="42"/>
      <c r="BK228" s="42"/>
      <c r="BL228" s="42"/>
      <c r="BM228" s="15"/>
    </row>
    <row r="229" spans="1:65" outlineLevel="5" x14ac:dyDescent="0.45">
      <c r="A229" s="22">
        <f t="shared" si="75"/>
        <v>7</v>
      </c>
      <c r="B229" s="9">
        <f t="shared" si="104"/>
        <v>42192</v>
      </c>
      <c r="C229" s="51">
        <v>382844</v>
      </c>
      <c r="D229" s="64">
        <f t="shared" si="94"/>
        <v>37</v>
      </c>
      <c r="E229" s="12">
        <v>37</v>
      </c>
      <c r="F229" s="12">
        <v>37</v>
      </c>
      <c r="G229" s="12">
        <v>37</v>
      </c>
      <c r="H229" s="12">
        <v>37</v>
      </c>
      <c r="I229" s="12"/>
      <c r="J229" s="12"/>
      <c r="K229" s="12"/>
      <c r="L229" s="12"/>
      <c r="M229" s="74" t="str">
        <f t="shared" si="95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96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7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19.363762099999999</v>
      </c>
      <c r="AO229" s="41">
        <v>1446</v>
      </c>
      <c r="AP229" s="110"/>
      <c r="AQ229" s="111"/>
      <c r="AR229" s="126" t="str">
        <f t="shared" si="98"/>
        <v/>
      </c>
      <c r="AS229" s="126" t="str">
        <f t="shared" si="99"/>
        <v/>
      </c>
      <c r="AT229" s="127">
        <v>1533</v>
      </c>
      <c r="AU229" s="128"/>
      <c r="AV229" s="129"/>
      <c r="AW229" s="126" t="str">
        <f t="shared" si="100"/>
        <v/>
      </c>
      <c r="AX229" s="126" t="str">
        <f t="shared" si="101"/>
        <v/>
      </c>
      <c r="AY229" s="143" t="str">
        <f t="shared" si="102"/>
        <v/>
      </c>
      <c r="AZ229" s="97">
        <v>79.2</v>
      </c>
      <c r="BA229" s="68"/>
      <c r="BB229" s="68"/>
      <c r="BC229" s="68"/>
      <c r="BD229" s="68"/>
      <c r="BE229" s="15"/>
      <c r="BF229" s="5">
        <f t="shared" si="103"/>
        <v>17566</v>
      </c>
      <c r="BG229" s="42">
        <v>4038</v>
      </c>
      <c r="BH229" s="42">
        <v>13528</v>
      </c>
      <c r="BI229" s="42"/>
      <c r="BJ229" s="42"/>
      <c r="BK229" s="42"/>
      <c r="BL229" s="42"/>
      <c r="BM229" s="15"/>
    </row>
    <row r="230" spans="1:65" outlineLevel="5" x14ac:dyDescent="0.45">
      <c r="A230" s="22">
        <f t="shared" si="75"/>
        <v>7</v>
      </c>
      <c r="B230" s="9">
        <f t="shared" si="104"/>
        <v>42193</v>
      </c>
      <c r="C230" s="51">
        <v>478572</v>
      </c>
      <c r="D230" s="64">
        <f t="shared" si="94"/>
        <v>36.799999999999997</v>
      </c>
      <c r="E230" s="12">
        <v>36.799999999999997</v>
      </c>
      <c r="F230" s="12">
        <v>36.799999999999997</v>
      </c>
      <c r="G230" s="12">
        <v>36.799999999999997</v>
      </c>
      <c r="H230" s="12">
        <v>36.799999999999997</v>
      </c>
      <c r="I230" s="12"/>
      <c r="J230" s="12"/>
      <c r="K230" s="12"/>
      <c r="L230" s="12"/>
      <c r="M230" s="74" t="str">
        <f t="shared" si="95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96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7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22.417934349999999</v>
      </c>
      <c r="AO230" s="41">
        <v>1249</v>
      </c>
      <c r="AP230" s="110"/>
      <c r="AQ230" s="111"/>
      <c r="AR230" s="126" t="str">
        <f t="shared" si="98"/>
        <v/>
      </c>
      <c r="AS230" s="126" t="str">
        <f t="shared" si="99"/>
        <v/>
      </c>
      <c r="AT230" s="127">
        <v>1381</v>
      </c>
      <c r="AU230" s="128"/>
      <c r="AV230" s="129"/>
      <c r="AW230" s="126" t="str">
        <f t="shared" si="100"/>
        <v/>
      </c>
      <c r="AX230" s="126" t="str">
        <f t="shared" si="101"/>
        <v/>
      </c>
      <c r="AY230" s="143" t="str">
        <f t="shared" si="102"/>
        <v/>
      </c>
      <c r="AZ230" s="97">
        <v>79.400000000000006</v>
      </c>
      <c r="BA230" s="68"/>
      <c r="BB230" s="68"/>
      <c r="BC230" s="68"/>
      <c r="BD230" s="68"/>
      <c r="BE230" s="15"/>
      <c r="BF230" s="5">
        <f t="shared" si="103"/>
        <v>18291</v>
      </c>
      <c r="BG230" s="42">
        <v>5634</v>
      </c>
      <c r="BH230" s="42">
        <v>12657</v>
      </c>
      <c r="BI230" s="42"/>
      <c r="BJ230" s="42"/>
      <c r="BK230" s="42"/>
      <c r="BL230" s="42"/>
      <c r="BM230" s="15"/>
    </row>
    <row r="231" spans="1:65" outlineLevel="5" x14ac:dyDescent="0.45">
      <c r="A231" s="22">
        <f t="shared" si="75"/>
        <v>7</v>
      </c>
      <c r="B231" s="9">
        <f t="shared" si="104"/>
        <v>42194</v>
      </c>
      <c r="C231" s="51">
        <v>489518</v>
      </c>
      <c r="D231" s="64">
        <f t="shared" si="94"/>
        <v>36.799999999999997</v>
      </c>
      <c r="E231" s="12">
        <v>36.799999999999997</v>
      </c>
      <c r="F231" s="12">
        <v>36.799999999999997</v>
      </c>
      <c r="G231" s="12">
        <v>36.799999999999997</v>
      </c>
      <c r="H231" s="12">
        <v>36.799999999999997</v>
      </c>
      <c r="I231" s="12"/>
      <c r="J231" s="12"/>
      <c r="K231" s="12"/>
      <c r="L231" s="12"/>
      <c r="M231" s="74" t="str">
        <f t="shared" si="95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96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7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23.372287149999998</v>
      </c>
      <c r="AO231" s="41">
        <v>1198</v>
      </c>
      <c r="AP231" s="110"/>
      <c r="AQ231" s="111"/>
      <c r="AR231" s="126" t="str">
        <f t="shared" si="98"/>
        <v/>
      </c>
      <c r="AS231" s="126" t="str">
        <f t="shared" si="99"/>
        <v/>
      </c>
      <c r="AT231" s="127">
        <v>1410</v>
      </c>
      <c r="AU231" s="128"/>
      <c r="AV231" s="129"/>
      <c r="AW231" s="126" t="str">
        <f t="shared" si="100"/>
        <v/>
      </c>
      <c r="AX231" s="126" t="str">
        <f t="shared" si="101"/>
        <v/>
      </c>
      <c r="AY231" s="143" t="str">
        <f t="shared" si="102"/>
        <v/>
      </c>
      <c r="AZ231" s="97">
        <v>79.599999999999994</v>
      </c>
      <c r="BA231" s="68"/>
      <c r="BB231" s="68"/>
      <c r="BC231" s="68"/>
      <c r="BD231" s="68"/>
      <c r="BE231" s="15"/>
      <c r="BF231" s="5">
        <f t="shared" si="103"/>
        <v>15938</v>
      </c>
      <c r="BG231" s="42">
        <v>5479</v>
      </c>
      <c r="BH231" s="42">
        <v>10459</v>
      </c>
      <c r="BI231" s="42"/>
      <c r="BJ231" s="42"/>
      <c r="BK231" s="42"/>
      <c r="BL231" s="42"/>
      <c r="BM231" s="15"/>
    </row>
    <row r="232" spans="1:65" outlineLevel="5" x14ac:dyDescent="0.45">
      <c r="A232" s="22">
        <f t="shared" si="75"/>
        <v>7</v>
      </c>
      <c r="B232" s="9">
        <f t="shared" si="104"/>
        <v>42195</v>
      </c>
      <c r="C232" s="51">
        <v>422120</v>
      </c>
      <c r="D232" s="64">
        <f t="shared" si="94"/>
        <v>37.200000000000003</v>
      </c>
      <c r="E232" s="12">
        <v>37.200000000000003</v>
      </c>
      <c r="F232" s="12">
        <v>37.200000000000003</v>
      </c>
      <c r="G232" s="12">
        <v>37.200000000000003</v>
      </c>
      <c r="H232" s="12">
        <v>37.200000000000003</v>
      </c>
      <c r="I232" s="12"/>
      <c r="J232" s="12"/>
      <c r="K232" s="12"/>
      <c r="L232" s="12"/>
      <c r="M232" s="74" t="str">
        <f t="shared" si="95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96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7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22.489959840000001</v>
      </c>
      <c r="AO232" s="41">
        <v>1245</v>
      </c>
      <c r="AP232" s="110"/>
      <c r="AQ232" s="111"/>
      <c r="AR232" s="126" t="str">
        <f t="shared" si="98"/>
        <v/>
      </c>
      <c r="AS232" s="126" t="str">
        <f t="shared" si="99"/>
        <v/>
      </c>
      <c r="AT232" s="127">
        <v>1431</v>
      </c>
      <c r="AU232" s="128"/>
      <c r="AV232" s="129"/>
      <c r="AW232" s="126" t="str">
        <f t="shared" si="100"/>
        <v/>
      </c>
      <c r="AX232" s="126" t="str">
        <f t="shared" si="101"/>
        <v/>
      </c>
      <c r="AY232" s="143" t="str">
        <f t="shared" si="102"/>
        <v/>
      </c>
      <c r="AZ232" s="97">
        <v>79.900000000000006</v>
      </c>
      <c r="BA232" s="68"/>
      <c r="BB232" s="68"/>
      <c r="BC232" s="68"/>
      <c r="BD232" s="68"/>
      <c r="BE232" s="15"/>
      <c r="BF232" s="5">
        <f t="shared" si="103"/>
        <v>16878</v>
      </c>
      <c r="BG232" s="42">
        <v>3386</v>
      </c>
      <c r="BH232" s="42">
        <v>13492</v>
      </c>
      <c r="BI232" s="42"/>
      <c r="BJ232" s="42"/>
      <c r="BK232" s="42"/>
      <c r="BL232" s="42"/>
      <c r="BM232" s="15"/>
    </row>
    <row r="233" spans="1:65" outlineLevel="5" x14ac:dyDescent="0.45">
      <c r="A233" s="22">
        <f t="shared" si="75"/>
        <v>7</v>
      </c>
      <c r="B233" s="9">
        <f t="shared" si="104"/>
        <v>42196</v>
      </c>
      <c r="C233" s="51">
        <v>406925</v>
      </c>
      <c r="D233" s="64">
        <f t="shared" si="94"/>
        <v>37.200000000000003</v>
      </c>
      <c r="E233" s="12">
        <v>37.200000000000003</v>
      </c>
      <c r="F233" s="12">
        <v>37.200000000000003</v>
      </c>
      <c r="G233" s="12">
        <v>37.200000000000003</v>
      </c>
      <c r="H233" s="12">
        <v>37.200000000000003</v>
      </c>
      <c r="I233" s="12"/>
      <c r="J233" s="12"/>
      <c r="K233" s="12"/>
      <c r="L233" s="12"/>
      <c r="M233" s="74" t="str">
        <f t="shared" si="95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96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97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v>25.617566329999999</v>
      </c>
      <c r="AO233" s="41">
        <v>1093</v>
      </c>
      <c r="AP233" s="110"/>
      <c r="AQ233" s="111"/>
      <c r="AR233" s="126" t="str">
        <f t="shared" si="98"/>
        <v/>
      </c>
      <c r="AS233" s="126" t="str">
        <f t="shared" si="99"/>
        <v/>
      </c>
      <c r="AT233" s="127">
        <v>1272</v>
      </c>
      <c r="AU233" s="128"/>
      <c r="AV233" s="129"/>
      <c r="AW233" s="126" t="str">
        <f t="shared" si="100"/>
        <v/>
      </c>
      <c r="AX233" s="126" t="str">
        <f t="shared" si="101"/>
        <v/>
      </c>
      <c r="AY233" s="143" t="str">
        <f t="shared" si="102"/>
        <v/>
      </c>
      <c r="AZ233" s="97"/>
      <c r="BA233" s="68"/>
      <c r="BB233" s="68"/>
      <c r="BC233" s="68"/>
      <c r="BD233" s="68"/>
      <c r="BE233" s="15"/>
      <c r="BF233" s="5">
        <f t="shared" si="103"/>
        <v>13704</v>
      </c>
      <c r="BG233" s="42">
        <v>3980</v>
      </c>
      <c r="BH233" s="42">
        <v>9724</v>
      </c>
      <c r="BI233" s="42"/>
      <c r="BJ233" s="42"/>
      <c r="BK233" s="42"/>
      <c r="BL233" s="42"/>
      <c r="BM233" s="15"/>
    </row>
    <row r="234" spans="1:65" outlineLevel="5" x14ac:dyDescent="0.45">
      <c r="A234" s="22">
        <f t="shared" si="75"/>
        <v>7</v>
      </c>
      <c r="B234" s="9">
        <f t="shared" si="104"/>
        <v>42197</v>
      </c>
      <c r="C234" s="51">
        <v>435179</v>
      </c>
      <c r="D234" s="64">
        <f t="shared" si="94"/>
        <v>36.9</v>
      </c>
      <c r="E234" s="12">
        <v>36.799999999999997</v>
      </c>
      <c r="F234" s="12">
        <v>36.799999999999997</v>
      </c>
      <c r="G234" s="12">
        <v>37</v>
      </c>
      <c r="H234" s="12">
        <v>37</v>
      </c>
      <c r="I234" s="12"/>
      <c r="J234" s="12"/>
      <c r="K234" s="12"/>
      <c r="L234" s="12"/>
      <c r="M234" s="74" t="str">
        <f t="shared" si="95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96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7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28.68852459</v>
      </c>
      <c r="AO234" s="41">
        <v>976</v>
      </c>
      <c r="AP234" s="110"/>
      <c r="AQ234" s="111"/>
      <c r="AR234" s="126" t="str">
        <f t="shared" si="98"/>
        <v/>
      </c>
      <c r="AS234" s="126" t="str">
        <f t="shared" si="99"/>
        <v/>
      </c>
      <c r="AT234" s="127">
        <v>944</v>
      </c>
      <c r="AU234" s="128"/>
      <c r="AV234" s="129"/>
      <c r="AW234" s="126" t="str">
        <f t="shared" si="100"/>
        <v/>
      </c>
      <c r="AX234" s="126" t="str">
        <f t="shared" si="101"/>
        <v/>
      </c>
      <c r="AY234" s="143" t="str">
        <f t="shared" si="102"/>
        <v/>
      </c>
      <c r="AZ234" s="97"/>
      <c r="BA234" s="68"/>
      <c r="BB234" s="68"/>
      <c r="BC234" s="68"/>
      <c r="BD234" s="68"/>
      <c r="BE234" s="15"/>
      <c r="BF234" s="5">
        <f t="shared" si="103"/>
        <v>7052</v>
      </c>
      <c r="BG234" s="42">
        <v>2077</v>
      </c>
      <c r="BH234" s="42">
        <v>4975</v>
      </c>
      <c r="BI234" s="42"/>
      <c r="BJ234" s="42"/>
      <c r="BK234" s="42"/>
      <c r="BL234" s="42"/>
      <c r="BM234" s="15"/>
    </row>
    <row r="235" spans="1:65" outlineLevel="5" x14ac:dyDescent="0.45">
      <c r="A235" s="22">
        <f t="shared" ref="A235:A306" si="105">MONTH(B235)</f>
        <v>7</v>
      </c>
      <c r="B235" s="9">
        <f t="shared" si="104"/>
        <v>42198</v>
      </c>
      <c r="C235" s="51">
        <v>491581</v>
      </c>
      <c r="D235" s="64">
        <f t="shared" si="94"/>
        <v>37</v>
      </c>
      <c r="E235" s="12">
        <v>37</v>
      </c>
      <c r="F235" s="12">
        <v>37</v>
      </c>
      <c r="G235" s="12">
        <v>37</v>
      </c>
      <c r="H235" s="12">
        <v>37</v>
      </c>
      <c r="I235" s="12"/>
      <c r="J235" s="12"/>
      <c r="K235" s="12"/>
      <c r="L235" s="12"/>
      <c r="M235" s="74" t="str">
        <f t="shared" si="95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96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97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22.08201893</v>
      </c>
      <c r="AO235" s="41">
        <v>1268</v>
      </c>
      <c r="AP235" s="110"/>
      <c r="AQ235" s="111"/>
      <c r="AR235" s="126" t="str">
        <f t="shared" si="98"/>
        <v/>
      </c>
      <c r="AS235" s="126" t="str">
        <f t="shared" si="99"/>
        <v/>
      </c>
      <c r="AT235" s="127">
        <v>1627</v>
      </c>
      <c r="AU235" s="128"/>
      <c r="AV235" s="129"/>
      <c r="AW235" s="126" t="str">
        <f t="shared" si="100"/>
        <v/>
      </c>
      <c r="AX235" s="126" t="str">
        <f t="shared" si="101"/>
        <v/>
      </c>
      <c r="AY235" s="143" t="str">
        <f t="shared" si="102"/>
        <v/>
      </c>
      <c r="AZ235" s="97">
        <v>78.8</v>
      </c>
      <c r="BA235" s="68"/>
      <c r="BB235" s="68"/>
      <c r="BC235" s="68"/>
      <c r="BD235" s="68"/>
      <c r="BE235" s="15"/>
      <c r="BF235" s="5">
        <f t="shared" si="103"/>
        <v>14839</v>
      </c>
      <c r="BG235" s="42">
        <v>5481</v>
      </c>
      <c r="BH235" s="42">
        <v>9358</v>
      </c>
      <c r="BI235" s="42"/>
      <c r="BJ235" s="42"/>
      <c r="BK235" s="42"/>
      <c r="BL235" s="42"/>
      <c r="BM235" s="15"/>
    </row>
    <row r="236" spans="1:65" outlineLevel="5" x14ac:dyDescent="0.45">
      <c r="A236" s="22">
        <f t="shared" si="105"/>
        <v>7</v>
      </c>
      <c r="B236" s="9">
        <f t="shared" si="104"/>
        <v>42199</v>
      </c>
      <c r="C236" s="51">
        <v>459157</v>
      </c>
      <c r="D236" s="64">
        <f t="shared" si="94"/>
        <v>37</v>
      </c>
      <c r="E236" s="12">
        <v>37</v>
      </c>
      <c r="F236" s="12">
        <v>37</v>
      </c>
      <c r="G236" s="12">
        <v>37</v>
      </c>
      <c r="H236" s="12">
        <v>37</v>
      </c>
      <c r="I236" s="12"/>
      <c r="J236" s="12"/>
      <c r="K236" s="12"/>
      <c r="L236" s="12"/>
      <c r="M236" s="74" t="str">
        <f t="shared" si="95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96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7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18.983050850000001</v>
      </c>
      <c r="AO236" s="41">
        <v>1475</v>
      </c>
      <c r="AP236" s="110"/>
      <c r="AQ236" s="111"/>
      <c r="AR236" s="126" t="str">
        <f t="shared" si="98"/>
        <v/>
      </c>
      <c r="AS236" s="126" t="str">
        <f t="shared" si="99"/>
        <v/>
      </c>
      <c r="AT236" s="127">
        <v>1443</v>
      </c>
      <c r="AU236" s="128"/>
      <c r="AV236" s="129"/>
      <c r="AW236" s="126" t="str">
        <f t="shared" si="100"/>
        <v/>
      </c>
      <c r="AX236" s="126" t="str">
        <f t="shared" si="101"/>
        <v/>
      </c>
      <c r="AY236" s="143" t="str">
        <f t="shared" si="102"/>
        <v/>
      </c>
      <c r="AZ236" s="97">
        <v>79</v>
      </c>
      <c r="BA236" s="68"/>
      <c r="BB236" s="68"/>
      <c r="BC236" s="68"/>
      <c r="BD236" s="68"/>
      <c r="BE236" s="15"/>
      <c r="BF236" s="5">
        <f t="shared" si="103"/>
        <v>16638</v>
      </c>
      <c r="BG236" s="42">
        <v>1707</v>
      </c>
      <c r="BH236" s="42">
        <v>14931</v>
      </c>
      <c r="BI236" s="42"/>
      <c r="BJ236" s="42"/>
      <c r="BK236" s="42"/>
      <c r="BL236" s="42"/>
      <c r="BM236" s="15"/>
    </row>
    <row r="237" spans="1:65" outlineLevel="5" x14ac:dyDescent="0.45">
      <c r="A237" s="22">
        <f t="shared" si="105"/>
        <v>7</v>
      </c>
      <c r="B237" s="9">
        <f t="shared" si="104"/>
        <v>42200</v>
      </c>
      <c r="C237" s="51">
        <v>409451</v>
      </c>
      <c r="D237" s="64">
        <f t="shared" si="94"/>
        <v>37</v>
      </c>
      <c r="E237" s="12">
        <v>37</v>
      </c>
      <c r="F237" s="12">
        <v>37</v>
      </c>
      <c r="G237" s="12">
        <v>37</v>
      </c>
      <c r="H237" s="12">
        <v>37</v>
      </c>
      <c r="I237" s="12"/>
      <c r="J237" s="12"/>
      <c r="K237" s="12"/>
      <c r="L237" s="12"/>
      <c r="M237" s="74" t="str">
        <f t="shared" si="95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96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7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19.404019399999999</v>
      </c>
      <c r="AO237" s="41">
        <v>1443</v>
      </c>
      <c r="AP237" s="110"/>
      <c r="AQ237" s="111"/>
      <c r="AR237" s="126" t="str">
        <f t="shared" si="98"/>
        <v/>
      </c>
      <c r="AS237" s="126" t="str">
        <f t="shared" si="99"/>
        <v/>
      </c>
      <c r="AT237" s="127">
        <v>1468</v>
      </c>
      <c r="AU237" s="128"/>
      <c r="AV237" s="129"/>
      <c r="AW237" s="126" t="str">
        <f t="shared" si="100"/>
        <v/>
      </c>
      <c r="AX237" s="126" t="str">
        <f t="shared" si="101"/>
        <v/>
      </c>
      <c r="AY237" s="143" t="str">
        <f t="shared" si="102"/>
        <v/>
      </c>
      <c r="AZ237" s="97">
        <v>80</v>
      </c>
      <c r="BA237" s="68"/>
      <c r="BB237" s="68"/>
      <c r="BC237" s="68"/>
      <c r="BD237" s="68"/>
      <c r="BE237" s="15"/>
      <c r="BF237" s="5">
        <f t="shared" si="103"/>
        <v>16949</v>
      </c>
      <c r="BG237" s="42">
        <v>2912</v>
      </c>
      <c r="BH237" s="42">
        <v>14037</v>
      </c>
      <c r="BI237" s="42"/>
      <c r="BJ237" s="42"/>
      <c r="BK237" s="42"/>
      <c r="BL237" s="42"/>
      <c r="BM237" s="15"/>
    </row>
    <row r="238" spans="1:65" outlineLevel="5" x14ac:dyDescent="0.45">
      <c r="A238" s="22">
        <f t="shared" si="105"/>
        <v>7</v>
      </c>
      <c r="B238" s="9">
        <f t="shared" si="104"/>
        <v>42201</v>
      </c>
      <c r="C238" s="51">
        <v>371709</v>
      </c>
      <c r="D238" s="64">
        <f t="shared" si="94"/>
        <v>37</v>
      </c>
      <c r="E238" s="12">
        <v>37</v>
      </c>
      <c r="F238" s="12">
        <v>37</v>
      </c>
      <c r="G238" s="12">
        <v>37</v>
      </c>
      <c r="H238" s="12">
        <v>37</v>
      </c>
      <c r="I238" s="12"/>
      <c r="J238" s="12"/>
      <c r="K238" s="12"/>
      <c r="L238" s="12"/>
      <c r="M238" s="74" t="str">
        <f t="shared" si="95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96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97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19.649122810000001</v>
      </c>
      <c r="AO238" s="41">
        <v>1425</v>
      </c>
      <c r="AP238" s="110"/>
      <c r="AQ238" s="111"/>
      <c r="AR238" s="126" t="str">
        <f t="shared" si="98"/>
        <v/>
      </c>
      <c r="AS238" s="126" t="str">
        <f t="shared" si="99"/>
        <v/>
      </c>
      <c r="AT238" s="127">
        <v>1532</v>
      </c>
      <c r="AU238" s="128"/>
      <c r="AV238" s="129"/>
      <c r="AW238" s="126" t="str">
        <f t="shared" si="100"/>
        <v/>
      </c>
      <c r="AX238" s="126" t="str">
        <f t="shared" si="101"/>
        <v/>
      </c>
      <c r="AY238" s="143" t="str">
        <f t="shared" si="102"/>
        <v/>
      </c>
      <c r="AZ238" s="97">
        <v>78.5</v>
      </c>
      <c r="BA238" s="68"/>
      <c r="BB238" s="68"/>
      <c r="BC238" s="68"/>
      <c r="BD238" s="68"/>
      <c r="BE238" s="15"/>
      <c r="BF238" s="5">
        <f t="shared" si="103"/>
        <v>17643</v>
      </c>
      <c r="BG238" s="42">
        <v>5253</v>
      </c>
      <c r="BH238" s="42">
        <v>12390</v>
      </c>
      <c r="BI238" s="42"/>
      <c r="BJ238" s="42"/>
      <c r="BK238" s="42"/>
      <c r="BL238" s="42"/>
      <c r="BM238" s="15"/>
    </row>
    <row r="239" spans="1:65" outlineLevel="5" x14ac:dyDescent="0.45">
      <c r="A239" s="22">
        <f t="shared" si="105"/>
        <v>7</v>
      </c>
      <c r="B239" s="9">
        <f t="shared" si="104"/>
        <v>42202</v>
      </c>
      <c r="C239" s="51">
        <v>360715</v>
      </c>
      <c r="D239" s="64">
        <f t="shared" si="94"/>
        <v>37</v>
      </c>
      <c r="E239" s="12">
        <v>37</v>
      </c>
      <c r="F239" s="12">
        <v>37</v>
      </c>
      <c r="G239" s="12">
        <v>37</v>
      </c>
      <c r="H239" s="12">
        <v>37</v>
      </c>
      <c r="I239" s="12"/>
      <c r="J239" s="12"/>
      <c r="K239" s="12"/>
      <c r="L239" s="12"/>
      <c r="M239" s="74" t="str">
        <f t="shared" si="95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96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7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17.445482869999999</v>
      </c>
      <c r="AO239" s="41">
        <v>1605</v>
      </c>
      <c r="AP239" s="110"/>
      <c r="AQ239" s="111"/>
      <c r="AR239" s="126" t="str">
        <f t="shared" si="98"/>
        <v/>
      </c>
      <c r="AS239" s="126" t="str">
        <f t="shared" si="99"/>
        <v/>
      </c>
      <c r="AT239" s="127">
        <v>1690</v>
      </c>
      <c r="AU239" s="128"/>
      <c r="AV239" s="129"/>
      <c r="AW239" s="126" t="str">
        <f t="shared" si="100"/>
        <v/>
      </c>
      <c r="AX239" s="126" t="str">
        <f t="shared" si="101"/>
        <v/>
      </c>
      <c r="AY239" s="143" t="str">
        <f t="shared" si="102"/>
        <v/>
      </c>
      <c r="AZ239" s="97">
        <v>80.5</v>
      </c>
      <c r="BA239" s="68"/>
      <c r="BB239" s="68"/>
      <c r="BC239" s="68"/>
      <c r="BD239" s="68"/>
      <c r="BE239" s="15"/>
      <c r="BF239" s="5">
        <f t="shared" si="103"/>
        <v>16839</v>
      </c>
      <c r="BG239" s="42">
        <v>6294</v>
      </c>
      <c r="BH239" s="42">
        <v>10545</v>
      </c>
      <c r="BI239" s="42"/>
      <c r="BJ239" s="42"/>
      <c r="BK239" s="42"/>
      <c r="BL239" s="42"/>
      <c r="BM239" s="15"/>
    </row>
    <row r="240" spans="1:65" outlineLevel="5" x14ac:dyDescent="0.45">
      <c r="A240" s="22">
        <f t="shared" si="105"/>
        <v>7</v>
      </c>
      <c r="B240" s="9">
        <f t="shared" si="104"/>
        <v>42203</v>
      </c>
      <c r="C240" s="51">
        <v>371474</v>
      </c>
      <c r="D240" s="64">
        <f t="shared" si="94"/>
        <v>37.200000000000003</v>
      </c>
      <c r="E240" s="12">
        <v>37.200000000000003</v>
      </c>
      <c r="F240" s="12">
        <v>37.200000000000003</v>
      </c>
      <c r="G240" s="12">
        <v>37.200000000000003</v>
      </c>
      <c r="H240" s="12">
        <v>37.200000000000003</v>
      </c>
      <c r="I240" s="12"/>
      <c r="J240" s="12"/>
      <c r="K240" s="12"/>
      <c r="L240" s="12"/>
      <c r="M240" s="74" t="str">
        <f t="shared" si="95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96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97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v>20.042949180000001</v>
      </c>
      <c r="AO240" s="41">
        <v>1397</v>
      </c>
      <c r="AP240" s="110"/>
      <c r="AQ240" s="111"/>
      <c r="AR240" s="126" t="str">
        <f t="shared" si="98"/>
        <v/>
      </c>
      <c r="AS240" s="126" t="str">
        <f t="shared" si="99"/>
        <v/>
      </c>
      <c r="AT240" s="127">
        <v>1394</v>
      </c>
      <c r="AU240" s="128"/>
      <c r="AV240" s="129"/>
      <c r="AW240" s="126" t="str">
        <f t="shared" si="100"/>
        <v/>
      </c>
      <c r="AX240" s="126" t="str">
        <f t="shared" si="101"/>
        <v/>
      </c>
      <c r="AY240" s="143" t="str">
        <f t="shared" si="102"/>
        <v/>
      </c>
      <c r="AZ240" s="97"/>
      <c r="BA240" s="68"/>
      <c r="BB240" s="68"/>
      <c r="BC240" s="68"/>
      <c r="BD240" s="68"/>
      <c r="BE240" s="15"/>
      <c r="BF240" s="5">
        <f t="shared" si="103"/>
        <v>15939</v>
      </c>
      <c r="BG240" s="42">
        <v>3815</v>
      </c>
      <c r="BH240" s="42">
        <v>12124</v>
      </c>
      <c r="BI240" s="42"/>
      <c r="BJ240" s="42"/>
      <c r="BK240" s="42"/>
      <c r="BL240" s="42"/>
      <c r="BM240" s="15"/>
    </row>
    <row r="241" spans="1:65" outlineLevel="5" x14ac:dyDescent="0.45">
      <c r="A241" s="22">
        <f t="shared" si="105"/>
        <v>7</v>
      </c>
      <c r="B241" s="9">
        <f t="shared" si="104"/>
        <v>42204</v>
      </c>
      <c r="C241" s="51">
        <v>363506</v>
      </c>
      <c r="D241" s="64">
        <f t="shared" si="94"/>
        <v>37.200000000000003</v>
      </c>
      <c r="E241" s="12">
        <v>37.200000000000003</v>
      </c>
      <c r="F241" s="12">
        <v>37.200000000000003</v>
      </c>
      <c r="G241" s="12">
        <v>37.200000000000003</v>
      </c>
      <c r="H241" s="12">
        <v>37.200000000000003</v>
      </c>
      <c r="I241" s="12"/>
      <c r="J241" s="12"/>
      <c r="K241" s="12"/>
      <c r="L241" s="12"/>
      <c r="M241" s="74" t="str">
        <f t="shared" si="95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96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7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23.648648649999998</v>
      </c>
      <c r="AO241" s="41">
        <v>1184</v>
      </c>
      <c r="AP241" s="110"/>
      <c r="AQ241" s="111"/>
      <c r="AR241" s="126" t="str">
        <f t="shared" si="98"/>
        <v/>
      </c>
      <c r="AS241" s="126" t="str">
        <f t="shared" si="99"/>
        <v/>
      </c>
      <c r="AT241" s="127">
        <v>1243</v>
      </c>
      <c r="AU241" s="128"/>
      <c r="AV241" s="129"/>
      <c r="AW241" s="126" t="str">
        <f t="shared" si="100"/>
        <v/>
      </c>
      <c r="AX241" s="126" t="str">
        <f t="shared" si="101"/>
        <v/>
      </c>
      <c r="AY241" s="143" t="str">
        <f t="shared" si="102"/>
        <v/>
      </c>
      <c r="AZ241" s="97"/>
      <c r="BA241" s="68"/>
      <c r="BB241" s="68"/>
      <c r="BC241" s="68"/>
      <c r="BD241" s="68"/>
      <c r="BE241" s="15"/>
      <c r="BF241" s="5">
        <f t="shared" si="103"/>
        <v>4978</v>
      </c>
      <c r="BG241" s="42">
        <v>1594</v>
      </c>
      <c r="BH241" s="42">
        <v>3384</v>
      </c>
      <c r="BI241" s="42"/>
      <c r="BJ241" s="42"/>
      <c r="BK241" s="42"/>
      <c r="BL241" s="42"/>
      <c r="BM241" s="15"/>
    </row>
    <row r="242" spans="1:65" outlineLevel="5" x14ac:dyDescent="0.45">
      <c r="A242" s="22">
        <f t="shared" si="105"/>
        <v>7</v>
      </c>
      <c r="B242" s="9">
        <f t="shared" si="104"/>
        <v>42205</v>
      </c>
      <c r="C242" s="51">
        <v>382088</v>
      </c>
      <c r="D242" s="64">
        <f t="shared" si="94"/>
        <v>37</v>
      </c>
      <c r="E242" s="12">
        <v>37</v>
      </c>
      <c r="F242" s="12">
        <v>37</v>
      </c>
      <c r="G242" s="12">
        <v>37</v>
      </c>
      <c r="H242" s="12">
        <v>37</v>
      </c>
      <c r="I242" s="12"/>
      <c r="J242" s="12"/>
      <c r="K242" s="12"/>
      <c r="L242" s="12"/>
      <c r="M242" s="74" t="str">
        <f t="shared" si="95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96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97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18.8172043</v>
      </c>
      <c r="AO242" s="41">
        <v>1488</v>
      </c>
      <c r="AP242" s="110"/>
      <c r="AQ242" s="111"/>
      <c r="AR242" s="126" t="str">
        <f t="shared" si="98"/>
        <v/>
      </c>
      <c r="AS242" s="126" t="str">
        <f t="shared" si="99"/>
        <v/>
      </c>
      <c r="AT242" s="127">
        <v>1564</v>
      </c>
      <c r="AU242" s="128"/>
      <c r="AV242" s="129"/>
      <c r="AW242" s="126" t="str">
        <f t="shared" si="100"/>
        <v/>
      </c>
      <c r="AX242" s="126" t="str">
        <f t="shared" si="101"/>
        <v/>
      </c>
      <c r="AY242" s="143" t="str">
        <f t="shared" si="102"/>
        <v/>
      </c>
      <c r="AZ242" s="97">
        <v>80.400000000000006</v>
      </c>
      <c r="BA242" s="68"/>
      <c r="BB242" s="68"/>
      <c r="BC242" s="68"/>
      <c r="BD242" s="68"/>
      <c r="BE242" s="15"/>
      <c r="BF242" s="5">
        <f t="shared" si="103"/>
        <v>13520</v>
      </c>
      <c r="BG242" s="42">
        <v>6211</v>
      </c>
      <c r="BH242" s="42">
        <v>7309</v>
      </c>
      <c r="BI242" s="42"/>
      <c r="BJ242" s="42"/>
      <c r="BK242" s="42"/>
      <c r="BL242" s="42"/>
      <c r="BM242" s="15"/>
    </row>
    <row r="243" spans="1:65" outlineLevel="5" x14ac:dyDescent="0.45">
      <c r="A243" s="22">
        <f t="shared" si="105"/>
        <v>7</v>
      </c>
      <c r="B243" s="9">
        <f t="shared" si="104"/>
        <v>42206</v>
      </c>
      <c r="C243" s="51">
        <v>388487</v>
      </c>
      <c r="D243" s="64">
        <f t="shared" si="94"/>
        <v>36.9</v>
      </c>
      <c r="E243" s="12">
        <v>37</v>
      </c>
      <c r="F243" s="12">
        <v>37</v>
      </c>
      <c r="G243" s="12">
        <v>36.799999999999997</v>
      </c>
      <c r="H243" s="12">
        <v>36.799999999999997</v>
      </c>
      <c r="I243" s="12"/>
      <c r="J243" s="12"/>
      <c r="K243" s="12"/>
      <c r="L243" s="12"/>
      <c r="M243" s="74" t="str">
        <f t="shared" si="95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96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7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21.196063590000001</v>
      </c>
      <c r="AO243" s="41">
        <v>1321</v>
      </c>
      <c r="AP243" s="110"/>
      <c r="AQ243" s="111"/>
      <c r="AR243" s="126" t="str">
        <f t="shared" si="98"/>
        <v/>
      </c>
      <c r="AS243" s="126" t="str">
        <f t="shared" si="99"/>
        <v/>
      </c>
      <c r="AT243" s="127">
        <v>1331</v>
      </c>
      <c r="AU243" s="128"/>
      <c r="AV243" s="129"/>
      <c r="AW243" s="126" t="str">
        <f t="shared" si="100"/>
        <v/>
      </c>
      <c r="AX243" s="126" t="str">
        <f t="shared" si="101"/>
        <v/>
      </c>
      <c r="AY243" s="143" t="str">
        <f t="shared" si="102"/>
        <v/>
      </c>
      <c r="AZ243" s="97">
        <v>79.5</v>
      </c>
      <c r="BA243" s="68"/>
      <c r="BB243" s="68"/>
      <c r="BC243" s="68"/>
      <c r="BD243" s="68"/>
      <c r="BE243" s="15"/>
      <c r="BF243" s="5">
        <f t="shared" si="103"/>
        <v>16216</v>
      </c>
      <c r="BG243" s="42">
        <v>4670</v>
      </c>
      <c r="BH243" s="42">
        <v>11546</v>
      </c>
      <c r="BI243" s="42"/>
      <c r="BJ243" s="42"/>
      <c r="BK243" s="42"/>
      <c r="BL243" s="42"/>
      <c r="BM243" s="15"/>
    </row>
    <row r="244" spans="1:65" outlineLevel="5" x14ac:dyDescent="0.45">
      <c r="A244" s="22">
        <f t="shared" si="105"/>
        <v>7</v>
      </c>
      <c r="B244" s="9">
        <f t="shared" si="104"/>
        <v>42207</v>
      </c>
      <c r="C244" s="51">
        <v>358113</v>
      </c>
      <c r="D244" s="64">
        <f t="shared" si="94"/>
        <v>36.9</v>
      </c>
      <c r="E244" s="12">
        <v>37</v>
      </c>
      <c r="F244" s="12">
        <v>37</v>
      </c>
      <c r="G244" s="12">
        <v>36.799999999999997</v>
      </c>
      <c r="H244" s="12">
        <v>36.799999999999997</v>
      </c>
      <c r="I244" s="12"/>
      <c r="J244" s="12"/>
      <c r="K244" s="12"/>
      <c r="L244" s="12"/>
      <c r="M244" s="74" t="str">
        <f t="shared" si="95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96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7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18.8172043</v>
      </c>
      <c r="AO244" s="41">
        <v>1488</v>
      </c>
      <c r="AP244" s="110"/>
      <c r="AQ244" s="111"/>
      <c r="AR244" s="126" t="str">
        <f t="shared" si="98"/>
        <v/>
      </c>
      <c r="AS244" s="126" t="str">
        <f t="shared" si="99"/>
        <v/>
      </c>
      <c r="AT244" s="127">
        <v>1623</v>
      </c>
      <c r="AU244" s="128"/>
      <c r="AV244" s="129"/>
      <c r="AW244" s="126" t="str">
        <f t="shared" si="100"/>
        <v/>
      </c>
      <c r="AX244" s="126" t="str">
        <f t="shared" si="101"/>
        <v/>
      </c>
      <c r="AY244" s="143" t="str">
        <f t="shared" si="102"/>
        <v/>
      </c>
      <c r="AZ244" s="97">
        <v>79</v>
      </c>
      <c r="BA244" s="68"/>
      <c r="BB244" s="68"/>
      <c r="BC244" s="68"/>
      <c r="BD244" s="68"/>
      <c r="BE244" s="15"/>
      <c r="BF244" s="5">
        <f t="shared" si="103"/>
        <v>18572</v>
      </c>
      <c r="BG244" s="42">
        <v>5582</v>
      </c>
      <c r="BH244" s="42">
        <v>12990</v>
      </c>
      <c r="BI244" s="42"/>
      <c r="BJ244" s="42"/>
      <c r="BK244" s="42"/>
      <c r="BL244" s="42"/>
      <c r="BM244" s="15"/>
    </row>
    <row r="245" spans="1:65" outlineLevel="5" x14ac:dyDescent="0.45">
      <c r="A245" s="22">
        <f t="shared" si="105"/>
        <v>7</v>
      </c>
      <c r="B245" s="9">
        <f t="shared" si="104"/>
        <v>42208</v>
      </c>
      <c r="C245" s="51">
        <v>452334</v>
      </c>
      <c r="D245" s="64">
        <f t="shared" si="94"/>
        <v>36.9</v>
      </c>
      <c r="E245" s="12">
        <v>37</v>
      </c>
      <c r="F245" s="12">
        <v>37</v>
      </c>
      <c r="G245" s="12">
        <v>36.799999999999997</v>
      </c>
      <c r="H245" s="12">
        <v>36.799999999999997</v>
      </c>
      <c r="I245" s="12"/>
      <c r="J245" s="12"/>
      <c r="K245" s="12"/>
      <c r="L245" s="12"/>
      <c r="M245" s="74" t="str">
        <f t="shared" si="95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96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7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20.648967549999998</v>
      </c>
      <c r="AO245" s="41">
        <v>1356</v>
      </c>
      <c r="AP245" s="110"/>
      <c r="AQ245" s="111"/>
      <c r="AR245" s="126" t="str">
        <f t="shared" si="98"/>
        <v/>
      </c>
      <c r="AS245" s="126" t="str">
        <f t="shared" si="99"/>
        <v/>
      </c>
      <c r="AT245" s="127">
        <v>1419</v>
      </c>
      <c r="AU245" s="128"/>
      <c r="AV245" s="129"/>
      <c r="AW245" s="126" t="str">
        <f t="shared" si="100"/>
        <v/>
      </c>
      <c r="AX245" s="126" t="str">
        <f t="shared" si="101"/>
        <v/>
      </c>
      <c r="AY245" s="143" t="str">
        <f t="shared" si="102"/>
        <v/>
      </c>
      <c r="AZ245" s="97">
        <v>78.5</v>
      </c>
      <c r="BA245" s="68"/>
      <c r="BB245" s="68"/>
      <c r="BC245" s="68"/>
      <c r="BD245" s="68"/>
      <c r="BE245" s="15"/>
      <c r="BF245" s="5">
        <f t="shared" si="103"/>
        <v>18944</v>
      </c>
      <c r="BG245" s="42">
        <v>2641</v>
      </c>
      <c r="BH245" s="42">
        <v>16303</v>
      </c>
      <c r="BI245" s="42"/>
      <c r="BJ245" s="42"/>
      <c r="BK245" s="42"/>
      <c r="BL245" s="42"/>
      <c r="BM245" s="15"/>
    </row>
    <row r="246" spans="1:65" outlineLevel="5" x14ac:dyDescent="0.45">
      <c r="A246" s="22">
        <f t="shared" si="105"/>
        <v>7</v>
      </c>
      <c r="B246" s="9">
        <f t="shared" si="104"/>
        <v>42209</v>
      </c>
      <c r="C246" s="51">
        <v>454283</v>
      </c>
      <c r="D246" s="64">
        <f t="shared" si="94"/>
        <v>37.200000000000003</v>
      </c>
      <c r="E246" s="12">
        <v>37.200000000000003</v>
      </c>
      <c r="F246" s="12">
        <v>37.200000000000003</v>
      </c>
      <c r="G246" s="12">
        <v>37.200000000000003</v>
      </c>
      <c r="H246" s="12">
        <v>37.200000000000003</v>
      </c>
      <c r="I246" s="12"/>
      <c r="J246" s="12"/>
      <c r="K246" s="12"/>
      <c r="L246" s="12"/>
      <c r="M246" s="74" t="str">
        <f t="shared" si="95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96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7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24.1171404</v>
      </c>
      <c r="AO246" s="41">
        <v>1161</v>
      </c>
      <c r="AP246" s="110"/>
      <c r="AQ246" s="111"/>
      <c r="AR246" s="126" t="str">
        <f t="shared" si="98"/>
        <v/>
      </c>
      <c r="AS246" s="126" t="str">
        <f t="shared" si="99"/>
        <v/>
      </c>
      <c r="AT246" s="127">
        <v>1413</v>
      </c>
      <c r="AU246" s="128"/>
      <c r="AV246" s="129"/>
      <c r="AW246" s="126" t="str">
        <f t="shared" si="100"/>
        <v/>
      </c>
      <c r="AX246" s="126" t="str">
        <f t="shared" si="101"/>
        <v/>
      </c>
      <c r="AY246" s="143" t="str">
        <f t="shared" si="102"/>
        <v/>
      </c>
      <c r="AZ246" s="97">
        <v>78.8</v>
      </c>
      <c r="BA246" s="68"/>
      <c r="BB246" s="68"/>
      <c r="BC246" s="68"/>
      <c r="BD246" s="68"/>
      <c r="BE246" s="15"/>
      <c r="BF246" s="5">
        <f t="shared" si="103"/>
        <v>15189</v>
      </c>
      <c r="BG246" s="42">
        <v>5519</v>
      </c>
      <c r="BH246" s="42">
        <v>9670</v>
      </c>
      <c r="BI246" s="42"/>
      <c r="BJ246" s="42"/>
      <c r="BK246" s="42"/>
      <c r="BL246" s="42"/>
      <c r="BM246" s="15"/>
    </row>
    <row r="247" spans="1:65" outlineLevel="5" x14ac:dyDescent="0.45">
      <c r="A247" s="22">
        <f t="shared" si="105"/>
        <v>7</v>
      </c>
      <c r="B247" s="9">
        <f t="shared" si="104"/>
        <v>42210</v>
      </c>
      <c r="C247" s="51">
        <v>473463</v>
      </c>
      <c r="D247" s="64">
        <f t="shared" si="94"/>
        <v>37.200000000000003</v>
      </c>
      <c r="E247" s="12">
        <v>37.200000000000003</v>
      </c>
      <c r="F247" s="12">
        <v>37.200000000000003</v>
      </c>
      <c r="G247" s="12">
        <v>37.200000000000003</v>
      </c>
      <c r="H247" s="12">
        <v>37.200000000000003</v>
      </c>
      <c r="I247" s="12"/>
      <c r="J247" s="12"/>
      <c r="K247" s="12"/>
      <c r="L247" s="12"/>
      <c r="M247" s="74" t="str">
        <f t="shared" si="95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96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97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v>24.013722130000001</v>
      </c>
      <c r="AO247" s="41">
        <v>1166</v>
      </c>
      <c r="AP247" s="110"/>
      <c r="AQ247" s="111"/>
      <c r="AR247" s="126" t="str">
        <f t="shared" si="98"/>
        <v/>
      </c>
      <c r="AS247" s="126" t="str">
        <f t="shared" si="99"/>
        <v/>
      </c>
      <c r="AT247" s="127">
        <v>1260</v>
      </c>
      <c r="AU247" s="128"/>
      <c r="AV247" s="129"/>
      <c r="AW247" s="126" t="str">
        <f t="shared" si="100"/>
        <v/>
      </c>
      <c r="AX247" s="126" t="str">
        <f t="shared" si="101"/>
        <v/>
      </c>
      <c r="AY247" s="143" t="str">
        <f t="shared" si="102"/>
        <v/>
      </c>
      <c r="AZ247" s="97"/>
      <c r="BA247" s="68"/>
      <c r="BB247" s="68"/>
      <c r="BC247" s="68"/>
      <c r="BD247" s="68"/>
      <c r="BE247" s="15"/>
      <c r="BF247" s="5">
        <f t="shared" si="103"/>
        <v>17822</v>
      </c>
      <c r="BG247" s="42">
        <v>4288</v>
      </c>
      <c r="BH247" s="42">
        <v>13534</v>
      </c>
      <c r="BI247" s="42"/>
      <c r="BJ247" s="42"/>
      <c r="BK247" s="42"/>
      <c r="BL247" s="42"/>
      <c r="BM247" s="15"/>
    </row>
    <row r="248" spans="1:65" outlineLevel="5" x14ac:dyDescent="0.45">
      <c r="A248" s="22">
        <f t="shared" si="105"/>
        <v>7</v>
      </c>
      <c r="B248" s="9">
        <f t="shared" si="104"/>
        <v>42211</v>
      </c>
      <c r="C248" s="51">
        <v>414527</v>
      </c>
      <c r="D248" s="64">
        <f t="shared" si="94"/>
        <v>37</v>
      </c>
      <c r="E248" s="12">
        <v>37</v>
      </c>
      <c r="F248" s="12">
        <v>37</v>
      </c>
      <c r="G248" s="12">
        <v>37</v>
      </c>
      <c r="H248" s="12">
        <v>37</v>
      </c>
      <c r="I248" s="12"/>
      <c r="J248" s="12"/>
      <c r="K248" s="12"/>
      <c r="L248" s="12"/>
      <c r="M248" s="74" t="str">
        <f t="shared" si="95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96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7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29.197080289999999</v>
      </c>
      <c r="AO248" s="41">
        <v>959</v>
      </c>
      <c r="AP248" s="110"/>
      <c r="AQ248" s="111"/>
      <c r="AR248" s="126" t="str">
        <f t="shared" si="98"/>
        <v/>
      </c>
      <c r="AS248" s="126" t="str">
        <f t="shared" si="99"/>
        <v/>
      </c>
      <c r="AT248" s="127">
        <v>994</v>
      </c>
      <c r="AU248" s="128"/>
      <c r="AV248" s="129"/>
      <c r="AW248" s="126" t="str">
        <f t="shared" si="100"/>
        <v/>
      </c>
      <c r="AX248" s="126" t="str">
        <f t="shared" si="101"/>
        <v/>
      </c>
      <c r="AY248" s="143" t="str">
        <f t="shared" si="102"/>
        <v/>
      </c>
      <c r="AZ248" s="97"/>
      <c r="BA248" s="68"/>
      <c r="BB248" s="68"/>
      <c r="BC248" s="68"/>
      <c r="BD248" s="68"/>
      <c r="BE248" s="15"/>
      <c r="BF248" s="5">
        <f t="shared" si="103"/>
        <v>7571</v>
      </c>
      <c r="BG248" s="42">
        <v>1567</v>
      </c>
      <c r="BH248" s="42">
        <v>6004</v>
      </c>
      <c r="BI248" s="42"/>
      <c r="BJ248" s="42"/>
      <c r="BK248" s="42"/>
      <c r="BL248" s="42"/>
      <c r="BM248" s="15"/>
    </row>
    <row r="249" spans="1:65" outlineLevel="5" x14ac:dyDescent="0.45">
      <c r="A249" s="22">
        <f t="shared" si="105"/>
        <v>7</v>
      </c>
      <c r="B249" s="9">
        <f t="shared" si="104"/>
        <v>42212</v>
      </c>
      <c r="C249" s="51">
        <v>399760</v>
      </c>
      <c r="D249" s="64">
        <f t="shared" si="94"/>
        <v>37.200000000000003</v>
      </c>
      <c r="E249" s="12">
        <v>37.200000000000003</v>
      </c>
      <c r="F249" s="12">
        <v>37.200000000000003</v>
      </c>
      <c r="G249" s="12">
        <v>37.200000000000003</v>
      </c>
      <c r="H249" s="12">
        <v>37.200000000000003</v>
      </c>
      <c r="I249" s="12"/>
      <c r="J249" s="12"/>
      <c r="K249" s="12"/>
      <c r="L249" s="12"/>
      <c r="M249" s="74" t="str">
        <f t="shared" si="95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96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97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20.437956199999999</v>
      </c>
      <c r="AO249" s="41">
        <v>1370</v>
      </c>
      <c r="AP249" s="110"/>
      <c r="AQ249" s="111"/>
      <c r="AR249" s="126" t="str">
        <f t="shared" si="98"/>
        <v/>
      </c>
      <c r="AS249" s="126" t="str">
        <f t="shared" si="99"/>
        <v/>
      </c>
      <c r="AT249" s="127">
        <v>1601</v>
      </c>
      <c r="AU249" s="128"/>
      <c r="AV249" s="129"/>
      <c r="AW249" s="126" t="str">
        <f t="shared" si="100"/>
        <v/>
      </c>
      <c r="AX249" s="126" t="str">
        <f t="shared" si="101"/>
        <v/>
      </c>
      <c r="AY249" s="143" t="str">
        <f t="shared" si="102"/>
        <v/>
      </c>
      <c r="AZ249" s="97">
        <v>78.8</v>
      </c>
      <c r="BA249" s="68"/>
      <c r="BB249" s="68"/>
      <c r="BC249" s="68"/>
      <c r="BD249" s="68"/>
      <c r="BE249" s="15"/>
      <c r="BF249" s="5">
        <f t="shared" si="103"/>
        <v>16925</v>
      </c>
      <c r="BG249" s="42">
        <v>2230</v>
      </c>
      <c r="BH249" s="42">
        <v>14695</v>
      </c>
      <c r="BI249" s="42"/>
      <c r="BJ249" s="42"/>
      <c r="BK249" s="42"/>
      <c r="BL249" s="42"/>
      <c r="BM249" s="15"/>
    </row>
    <row r="250" spans="1:65" outlineLevel="5" x14ac:dyDescent="0.45">
      <c r="A250" s="22">
        <f t="shared" si="105"/>
        <v>7</v>
      </c>
      <c r="B250" s="9">
        <f t="shared" si="104"/>
        <v>42213</v>
      </c>
      <c r="C250" s="51">
        <v>379771</v>
      </c>
      <c r="D250" s="64">
        <f t="shared" si="94"/>
        <v>37</v>
      </c>
      <c r="E250" s="12">
        <v>37</v>
      </c>
      <c r="F250" s="12">
        <v>37</v>
      </c>
      <c r="G250" s="12">
        <v>37</v>
      </c>
      <c r="H250" s="12">
        <v>37</v>
      </c>
      <c r="I250" s="12"/>
      <c r="J250" s="12"/>
      <c r="K250" s="12"/>
      <c r="L250" s="12"/>
      <c r="M250" s="74" t="str">
        <f t="shared" si="95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96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7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25.202520249999999</v>
      </c>
      <c r="AO250" s="41">
        <v>1111</v>
      </c>
      <c r="AP250" s="110"/>
      <c r="AQ250" s="111"/>
      <c r="AR250" s="126" t="str">
        <f t="shared" si="98"/>
        <v/>
      </c>
      <c r="AS250" s="126" t="str">
        <f t="shared" si="99"/>
        <v/>
      </c>
      <c r="AT250" s="127">
        <v>1233</v>
      </c>
      <c r="AU250" s="128"/>
      <c r="AV250" s="129"/>
      <c r="AW250" s="126" t="str">
        <f t="shared" si="100"/>
        <v/>
      </c>
      <c r="AX250" s="126" t="str">
        <f t="shared" si="101"/>
        <v/>
      </c>
      <c r="AY250" s="143" t="str">
        <f t="shared" si="102"/>
        <v/>
      </c>
      <c r="AZ250" s="97">
        <v>79.2</v>
      </c>
      <c r="BA250" s="68"/>
      <c r="BB250" s="68"/>
      <c r="BC250" s="68"/>
      <c r="BD250" s="68"/>
      <c r="BE250" s="15"/>
      <c r="BF250" s="5">
        <f t="shared" si="103"/>
        <v>18275</v>
      </c>
      <c r="BG250" s="42">
        <v>2197</v>
      </c>
      <c r="BH250" s="42">
        <v>16078</v>
      </c>
      <c r="BI250" s="42"/>
      <c r="BJ250" s="42"/>
      <c r="BK250" s="42"/>
      <c r="BL250" s="42"/>
      <c r="BM250" s="15"/>
    </row>
    <row r="251" spans="1:65" outlineLevel="5" x14ac:dyDescent="0.45">
      <c r="A251" s="22">
        <f t="shared" si="105"/>
        <v>7</v>
      </c>
      <c r="B251" s="9">
        <f t="shared" si="104"/>
        <v>42214</v>
      </c>
      <c r="C251" s="51">
        <v>373224</v>
      </c>
      <c r="D251" s="64">
        <f t="shared" si="94"/>
        <v>37.200000000000003</v>
      </c>
      <c r="E251" s="12">
        <v>37.200000000000003</v>
      </c>
      <c r="F251" s="12">
        <v>37.200000000000003</v>
      </c>
      <c r="G251" s="12">
        <v>37.200000000000003</v>
      </c>
      <c r="H251" s="12">
        <v>37.200000000000003</v>
      </c>
      <c r="I251" s="12"/>
      <c r="J251" s="12"/>
      <c r="K251" s="12"/>
      <c r="L251" s="12"/>
      <c r="M251" s="74" t="str">
        <f t="shared" si="95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96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7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22.222222219999999</v>
      </c>
      <c r="AO251" s="41">
        <v>1260</v>
      </c>
      <c r="AP251" s="110"/>
      <c r="AQ251" s="111"/>
      <c r="AR251" s="126" t="str">
        <f t="shared" si="98"/>
        <v/>
      </c>
      <c r="AS251" s="126" t="str">
        <f t="shared" si="99"/>
        <v/>
      </c>
      <c r="AT251" s="127">
        <v>1380</v>
      </c>
      <c r="AU251" s="128"/>
      <c r="AV251" s="129"/>
      <c r="AW251" s="126" t="str">
        <f t="shared" si="100"/>
        <v/>
      </c>
      <c r="AX251" s="126" t="str">
        <f t="shared" si="101"/>
        <v/>
      </c>
      <c r="AY251" s="143" t="str">
        <f t="shared" si="102"/>
        <v/>
      </c>
      <c r="AZ251" s="97">
        <v>78.900000000000006</v>
      </c>
      <c r="BA251" s="68"/>
      <c r="BB251" s="68"/>
      <c r="BC251" s="68"/>
      <c r="BD251" s="68"/>
      <c r="BE251" s="15"/>
      <c r="BF251" s="5">
        <f t="shared" si="103"/>
        <v>20335</v>
      </c>
      <c r="BG251" s="42">
        <v>3002</v>
      </c>
      <c r="BH251" s="42">
        <v>17333</v>
      </c>
      <c r="BI251" s="42"/>
      <c r="BJ251" s="42"/>
      <c r="BK251" s="42"/>
      <c r="BL251" s="42"/>
      <c r="BM251" s="15"/>
    </row>
    <row r="252" spans="1:65" outlineLevel="5" x14ac:dyDescent="0.45">
      <c r="A252" s="22">
        <f t="shared" si="105"/>
        <v>7</v>
      </c>
      <c r="B252" s="9">
        <f t="shared" si="104"/>
        <v>42215</v>
      </c>
      <c r="C252" s="51">
        <v>362920</v>
      </c>
      <c r="D252" s="64">
        <f t="shared" si="94"/>
        <v>37.200000000000003</v>
      </c>
      <c r="E252" s="12">
        <v>37.200000000000003</v>
      </c>
      <c r="F252" s="12">
        <v>37.200000000000003</v>
      </c>
      <c r="G252" s="12">
        <v>37.200000000000003</v>
      </c>
      <c r="H252" s="12">
        <v>37.200000000000003</v>
      </c>
      <c r="I252" s="12"/>
      <c r="J252" s="12"/>
      <c r="K252" s="12"/>
      <c r="L252" s="12"/>
      <c r="M252" s="74" t="str">
        <f t="shared" si="95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96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7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23.198011600000001</v>
      </c>
      <c r="AO252" s="41">
        <v>1207</v>
      </c>
      <c r="AP252" s="110"/>
      <c r="AQ252" s="111"/>
      <c r="AR252" s="126" t="str">
        <f t="shared" si="98"/>
        <v/>
      </c>
      <c r="AS252" s="126" t="str">
        <f t="shared" si="99"/>
        <v/>
      </c>
      <c r="AT252" s="127">
        <v>1335</v>
      </c>
      <c r="AU252" s="128"/>
      <c r="AV252" s="129"/>
      <c r="AW252" s="126" t="str">
        <f t="shared" si="100"/>
        <v/>
      </c>
      <c r="AX252" s="126" t="str">
        <f t="shared" si="101"/>
        <v/>
      </c>
      <c r="AY252" s="143" t="str">
        <f t="shared" si="102"/>
        <v/>
      </c>
      <c r="AZ252" s="97">
        <v>78.8</v>
      </c>
      <c r="BA252" s="68"/>
      <c r="BB252" s="68"/>
      <c r="BC252" s="68"/>
      <c r="BD252" s="68"/>
      <c r="BE252" s="15"/>
      <c r="BF252" s="5">
        <f t="shared" si="103"/>
        <v>18799</v>
      </c>
      <c r="BG252" s="42">
        <v>1778</v>
      </c>
      <c r="BH252" s="42">
        <v>17021</v>
      </c>
      <c r="BI252" s="42"/>
      <c r="BJ252" s="42"/>
      <c r="BK252" s="42"/>
      <c r="BL252" s="42"/>
      <c r="BM252" s="15"/>
    </row>
    <row r="253" spans="1:65" ht="17.5" outlineLevel="5" thickBot="1" x14ac:dyDescent="0.5">
      <c r="A253" s="31">
        <f t="shared" si="105"/>
        <v>7</v>
      </c>
      <c r="B253" s="32">
        <f t="shared" si="104"/>
        <v>42216</v>
      </c>
      <c r="C253" s="51">
        <v>350626</v>
      </c>
      <c r="D253" s="64">
        <f t="shared" si="94"/>
        <v>37.200000000000003</v>
      </c>
      <c r="E253" s="12">
        <v>37.200000000000003</v>
      </c>
      <c r="F253" s="12">
        <v>37.200000000000003</v>
      </c>
      <c r="G253" s="12">
        <v>37.200000000000003</v>
      </c>
      <c r="H253" s="12">
        <v>37.200000000000003</v>
      </c>
      <c r="I253" s="12"/>
      <c r="J253" s="12"/>
      <c r="K253" s="12"/>
      <c r="L253" s="12"/>
      <c r="M253" s="74" t="str">
        <f t="shared" si="95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96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7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22.489959840000001</v>
      </c>
      <c r="AO253" s="41">
        <v>1245</v>
      </c>
      <c r="AP253" s="110"/>
      <c r="AQ253" s="111"/>
      <c r="AR253" s="126" t="str">
        <f t="shared" si="98"/>
        <v/>
      </c>
      <c r="AS253" s="126" t="str">
        <f t="shared" si="99"/>
        <v/>
      </c>
      <c r="AT253" s="127">
        <v>1308</v>
      </c>
      <c r="AU253" s="128"/>
      <c r="AV253" s="129"/>
      <c r="AW253" s="126" t="str">
        <f t="shared" si="100"/>
        <v/>
      </c>
      <c r="AX253" s="126" t="str">
        <f t="shared" si="101"/>
        <v/>
      </c>
      <c r="AY253" s="143" t="str">
        <f t="shared" si="102"/>
        <v/>
      </c>
      <c r="AZ253" s="97">
        <v>78.5</v>
      </c>
      <c r="BA253" s="68"/>
      <c r="BB253" s="68"/>
      <c r="BC253" s="68"/>
      <c r="BD253" s="68"/>
      <c r="BE253" s="15"/>
      <c r="BF253" s="5">
        <f t="shared" si="103"/>
        <v>18322</v>
      </c>
      <c r="BG253" s="42">
        <v>2222</v>
      </c>
      <c r="BH253" s="42">
        <v>16100</v>
      </c>
      <c r="BI253" s="42"/>
      <c r="BJ253" s="42"/>
      <c r="BK253" s="42"/>
      <c r="BL253" s="42"/>
      <c r="BM253" s="15"/>
    </row>
    <row r="254" spans="1:65" outlineLevel="4" x14ac:dyDescent="0.45">
      <c r="A254" s="150" t="s">
        <v>41</v>
      </c>
      <c r="B254" s="151"/>
      <c r="C254" s="50">
        <f t="shared" ref="C254:BM254" si="106">SUBTOTAL(4,C223:C253)</f>
        <v>491581</v>
      </c>
      <c r="D254" s="60">
        <f t="shared" si="106"/>
        <v>37.200000000000003</v>
      </c>
      <c r="E254" s="28">
        <f t="shared" si="106"/>
        <v>37.200000000000003</v>
      </c>
      <c r="F254" s="28">
        <f t="shared" si="106"/>
        <v>37.200000000000003</v>
      </c>
      <c r="G254" s="28">
        <f t="shared" si="106"/>
        <v>37.200000000000003</v>
      </c>
      <c r="H254" s="28">
        <f t="shared" si="106"/>
        <v>37.200000000000003</v>
      </c>
      <c r="I254" s="28">
        <f t="shared" si="106"/>
        <v>0</v>
      </c>
      <c r="J254" s="28">
        <f t="shared" si="106"/>
        <v>0</v>
      </c>
      <c r="K254" s="28">
        <f t="shared" si="106"/>
        <v>0</v>
      </c>
      <c r="L254" s="28">
        <f t="shared" si="106"/>
        <v>0</v>
      </c>
      <c r="M254" s="71">
        <f t="shared" si="106"/>
        <v>0</v>
      </c>
      <c r="N254" s="82">
        <f t="shared" si="106"/>
        <v>0</v>
      </c>
      <c r="O254" s="82">
        <f t="shared" si="106"/>
        <v>0</v>
      </c>
      <c r="P254" s="82">
        <f t="shared" si="106"/>
        <v>0</v>
      </c>
      <c r="Q254" s="82">
        <f t="shared" si="106"/>
        <v>0</v>
      </c>
      <c r="R254" s="82">
        <f t="shared" si="106"/>
        <v>0</v>
      </c>
      <c r="S254" s="82">
        <f t="shared" si="106"/>
        <v>0</v>
      </c>
      <c r="T254" s="82">
        <f t="shared" si="106"/>
        <v>0</v>
      </c>
      <c r="U254" s="82">
        <f t="shared" si="106"/>
        <v>0</v>
      </c>
      <c r="V254" s="29">
        <f t="shared" si="106"/>
        <v>0</v>
      </c>
      <c r="W254" s="39">
        <f t="shared" si="106"/>
        <v>0</v>
      </c>
      <c r="X254" s="39">
        <f t="shared" si="106"/>
        <v>0</v>
      </c>
      <c r="Y254" s="39">
        <f t="shared" si="106"/>
        <v>0</v>
      </c>
      <c r="Z254" s="39">
        <f t="shared" si="106"/>
        <v>0</v>
      </c>
      <c r="AA254" s="39">
        <f t="shared" si="106"/>
        <v>0</v>
      </c>
      <c r="AB254" s="39">
        <f t="shared" si="106"/>
        <v>0</v>
      </c>
      <c r="AC254" s="39">
        <f t="shared" si="106"/>
        <v>0</v>
      </c>
      <c r="AD254" s="39">
        <f t="shared" si="106"/>
        <v>0</v>
      </c>
      <c r="AE254" s="29">
        <f t="shared" si="106"/>
        <v>0</v>
      </c>
      <c r="AF254" s="39">
        <f t="shared" si="106"/>
        <v>0</v>
      </c>
      <c r="AG254" s="39">
        <f t="shared" si="106"/>
        <v>0</v>
      </c>
      <c r="AH254" s="39">
        <f t="shared" si="106"/>
        <v>0</v>
      </c>
      <c r="AI254" s="39">
        <f t="shared" si="106"/>
        <v>0</v>
      </c>
      <c r="AJ254" s="39">
        <f t="shared" si="106"/>
        <v>0</v>
      </c>
      <c r="AK254" s="39">
        <f t="shared" si="106"/>
        <v>0</v>
      </c>
      <c r="AL254" s="39">
        <f t="shared" si="106"/>
        <v>0</v>
      </c>
      <c r="AM254" s="39">
        <f t="shared" si="106"/>
        <v>0</v>
      </c>
      <c r="AN254" s="39">
        <f t="shared" si="106"/>
        <v>29.197080289999999</v>
      </c>
      <c r="AO254" s="39">
        <f t="shared" si="106"/>
        <v>1682</v>
      </c>
      <c r="AP254" s="104">
        <f t="shared" si="106"/>
        <v>0</v>
      </c>
      <c r="AQ254" s="105">
        <f t="shared" si="106"/>
        <v>0</v>
      </c>
      <c r="AR254" s="106">
        <f t="shared" si="106"/>
        <v>0</v>
      </c>
      <c r="AS254" s="106">
        <f t="shared" si="106"/>
        <v>0</v>
      </c>
      <c r="AT254" s="107">
        <f t="shared" si="106"/>
        <v>1789</v>
      </c>
      <c r="AU254" s="108">
        <f t="shared" si="106"/>
        <v>0</v>
      </c>
      <c r="AV254" s="109">
        <f t="shared" si="106"/>
        <v>0</v>
      </c>
      <c r="AW254" s="106">
        <f t="shared" si="106"/>
        <v>0</v>
      </c>
      <c r="AX254" s="106">
        <f t="shared" si="106"/>
        <v>0</v>
      </c>
      <c r="AY254" s="60">
        <f t="shared" si="106"/>
        <v>0</v>
      </c>
      <c r="AZ254" s="96">
        <f t="shared" si="106"/>
        <v>81.5</v>
      </c>
      <c r="BA254" s="67">
        <f t="shared" si="106"/>
        <v>0</v>
      </c>
      <c r="BB254" s="67">
        <f t="shared" si="106"/>
        <v>0</v>
      </c>
      <c r="BC254" s="67">
        <f t="shared" si="106"/>
        <v>0</v>
      </c>
      <c r="BD254" s="67">
        <f t="shared" si="106"/>
        <v>0</v>
      </c>
      <c r="BE254" s="27">
        <f t="shared" si="106"/>
        <v>0</v>
      </c>
      <c r="BF254" s="29">
        <f t="shared" si="106"/>
        <v>21360</v>
      </c>
      <c r="BG254" s="39">
        <f t="shared" si="106"/>
        <v>6294</v>
      </c>
      <c r="BH254" s="40">
        <f t="shared" si="106"/>
        <v>17333</v>
      </c>
      <c r="BI254" s="40">
        <f t="shared" si="106"/>
        <v>0</v>
      </c>
      <c r="BJ254" s="40">
        <f t="shared" si="106"/>
        <v>0</v>
      </c>
      <c r="BK254" s="40">
        <f t="shared" si="106"/>
        <v>0</v>
      </c>
      <c r="BL254" s="40">
        <f t="shared" si="106"/>
        <v>0</v>
      </c>
      <c r="BM254" s="27">
        <f t="shared" si="106"/>
        <v>0</v>
      </c>
    </row>
    <row r="255" spans="1:65" outlineLevel="3" x14ac:dyDescent="0.45">
      <c r="A255" s="180" t="s">
        <v>30</v>
      </c>
      <c r="B255" s="181"/>
      <c r="C255" s="51">
        <f t="shared" ref="C255:BM255" si="107">SUBTOTAL(5,C223:C253)</f>
        <v>314015</v>
      </c>
      <c r="D255" s="61">
        <f t="shared" si="107"/>
        <v>36.799999999999997</v>
      </c>
      <c r="E255" s="12">
        <f t="shared" si="107"/>
        <v>36.799999999999997</v>
      </c>
      <c r="F255" s="12">
        <f t="shared" si="107"/>
        <v>36.799999999999997</v>
      </c>
      <c r="G255" s="12">
        <f t="shared" si="107"/>
        <v>36.799999999999997</v>
      </c>
      <c r="H255" s="12">
        <f t="shared" si="107"/>
        <v>36.799999999999997</v>
      </c>
      <c r="I255" s="12">
        <f t="shared" si="107"/>
        <v>0</v>
      </c>
      <c r="J255" s="12">
        <f t="shared" si="107"/>
        <v>0</v>
      </c>
      <c r="K255" s="12">
        <f t="shared" si="107"/>
        <v>0</v>
      </c>
      <c r="L255" s="12">
        <f t="shared" si="107"/>
        <v>0</v>
      </c>
      <c r="M255" s="72">
        <f t="shared" si="107"/>
        <v>0</v>
      </c>
      <c r="N255" s="83">
        <f t="shared" si="107"/>
        <v>0</v>
      </c>
      <c r="O255" s="83">
        <f t="shared" si="107"/>
        <v>0</v>
      </c>
      <c r="P255" s="83">
        <f t="shared" si="107"/>
        <v>0</v>
      </c>
      <c r="Q255" s="83">
        <f t="shared" si="107"/>
        <v>0</v>
      </c>
      <c r="R255" s="83">
        <f t="shared" si="107"/>
        <v>0</v>
      </c>
      <c r="S255" s="83">
        <f t="shared" si="107"/>
        <v>0</v>
      </c>
      <c r="T255" s="83">
        <f t="shared" si="107"/>
        <v>0</v>
      </c>
      <c r="U255" s="83">
        <f t="shared" si="107"/>
        <v>0</v>
      </c>
      <c r="V255" s="6">
        <f t="shared" si="107"/>
        <v>0</v>
      </c>
      <c r="W255" s="41">
        <f t="shared" si="107"/>
        <v>0</v>
      </c>
      <c r="X255" s="41">
        <f t="shared" si="107"/>
        <v>0</v>
      </c>
      <c r="Y255" s="41">
        <f t="shared" si="107"/>
        <v>0</v>
      </c>
      <c r="Z255" s="41">
        <f t="shared" si="107"/>
        <v>0</v>
      </c>
      <c r="AA255" s="41">
        <f t="shared" si="107"/>
        <v>0</v>
      </c>
      <c r="AB255" s="41">
        <f t="shared" si="107"/>
        <v>0</v>
      </c>
      <c r="AC255" s="41">
        <f t="shared" si="107"/>
        <v>0</v>
      </c>
      <c r="AD255" s="41">
        <f t="shared" si="107"/>
        <v>0</v>
      </c>
      <c r="AE255" s="6">
        <f t="shared" si="107"/>
        <v>0</v>
      </c>
      <c r="AF255" s="41">
        <f t="shared" si="107"/>
        <v>0</v>
      </c>
      <c r="AG255" s="41">
        <f t="shared" si="107"/>
        <v>0</v>
      </c>
      <c r="AH255" s="41">
        <f t="shared" si="107"/>
        <v>0</v>
      </c>
      <c r="AI255" s="41">
        <f t="shared" si="107"/>
        <v>0</v>
      </c>
      <c r="AJ255" s="41">
        <f t="shared" si="107"/>
        <v>0</v>
      </c>
      <c r="AK255" s="41">
        <f t="shared" si="107"/>
        <v>0</v>
      </c>
      <c r="AL255" s="41">
        <f t="shared" si="107"/>
        <v>0</v>
      </c>
      <c r="AM255" s="41">
        <f t="shared" si="107"/>
        <v>0</v>
      </c>
      <c r="AN255" s="41">
        <f t="shared" si="107"/>
        <v>16.646848989999999</v>
      </c>
      <c r="AO255" s="41">
        <f t="shared" si="107"/>
        <v>959</v>
      </c>
      <c r="AP255" s="110">
        <f t="shared" si="107"/>
        <v>0</v>
      </c>
      <c r="AQ255" s="111">
        <f t="shared" si="107"/>
        <v>0</v>
      </c>
      <c r="AR255" s="112">
        <f t="shared" si="107"/>
        <v>0</v>
      </c>
      <c r="AS255" s="112">
        <f t="shared" si="107"/>
        <v>0</v>
      </c>
      <c r="AT255" s="113">
        <f t="shared" si="107"/>
        <v>944</v>
      </c>
      <c r="AU255" s="114">
        <f t="shared" si="107"/>
        <v>0</v>
      </c>
      <c r="AV255" s="115">
        <f t="shared" si="107"/>
        <v>0</v>
      </c>
      <c r="AW255" s="112">
        <f t="shared" si="107"/>
        <v>0</v>
      </c>
      <c r="AX255" s="112">
        <f t="shared" si="107"/>
        <v>0</v>
      </c>
      <c r="AY255" s="61">
        <f t="shared" si="107"/>
        <v>0</v>
      </c>
      <c r="AZ255" s="97">
        <f t="shared" si="107"/>
        <v>78.5</v>
      </c>
      <c r="BA255" s="68">
        <f t="shared" si="107"/>
        <v>0</v>
      </c>
      <c r="BB255" s="68">
        <f t="shared" si="107"/>
        <v>0</v>
      </c>
      <c r="BC255" s="68">
        <f t="shared" si="107"/>
        <v>0</v>
      </c>
      <c r="BD255" s="68">
        <f t="shared" si="107"/>
        <v>0</v>
      </c>
      <c r="BE255" s="15">
        <f t="shared" si="107"/>
        <v>0</v>
      </c>
      <c r="BF255" s="6">
        <f t="shared" si="107"/>
        <v>4978</v>
      </c>
      <c r="BG255" s="41">
        <f t="shared" si="107"/>
        <v>1567</v>
      </c>
      <c r="BH255" s="42">
        <f t="shared" si="107"/>
        <v>3384</v>
      </c>
      <c r="BI255" s="42">
        <f t="shared" si="107"/>
        <v>0</v>
      </c>
      <c r="BJ255" s="42">
        <f t="shared" si="107"/>
        <v>0</v>
      </c>
      <c r="BK255" s="42">
        <f t="shared" si="107"/>
        <v>0</v>
      </c>
      <c r="BL255" s="42">
        <f t="shared" si="107"/>
        <v>0</v>
      </c>
      <c r="BM255" s="15">
        <f t="shared" si="107"/>
        <v>0</v>
      </c>
    </row>
    <row r="256" spans="1:65" outlineLevel="2" x14ac:dyDescent="0.45">
      <c r="A256" s="180" t="s">
        <v>19</v>
      </c>
      <c r="B256" s="181"/>
      <c r="C256" s="51">
        <f>IFERROR(SUBTOTAL(1,C223:C253),"")</f>
        <v>395423.74193548388</v>
      </c>
      <c r="D256" s="61">
        <f t="shared" ref="D256:BM256" si="108">IFERROR(SUBTOTAL(1,D223:D253),"")</f>
        <v>37.038709677419362</v>
      </c>
      <c r="E256" s="12">
        <f t="shared" si="108"/>
        <v>37.045161290322589</v>
      </c>
      <c r="F256" s="12">
        <f t="shared" si="108"/>
        <v>37.045161290322589</v>
      </c>
      <c r="G256" s="12">
        <f t="shared" si="108"/>
        <v>37.032258064516135</v>
      </c>
      <c r="H256" s="12">
        <f t="shared" si="108"/>
        <v>37.032258064516135</v>
      </c>
      <c r="I256" s="12" t="str">
        <f t="shared" si="108"/>
        <v/>
      </c>
      <c r="J256" s="12" t="str">
        <f t="shared" si="108"/>
        <v/>
      </c>
      <c r="K256" s="12" t="str">
        <f t="shared" si="108"/>
        <v/>
      </c>
      <c r="L256" s="12" t="str">
        <f t="shared" si="108"/>
        <v/>
      </c>
      <c r="M256" s="72" t="str">
        <f t="shared" si="108"/>
        <v/>
      </c>
      <c r="N256" s="83" t="str">
        <f t="shared" si="108"/>
        <v/>
      </c>
      <c r="O256" s="83" t="str">
        <f t="shared" si="108"/>
        <v/>
      </c>
      <c r="P256" s="83" t="str">
        <f t="shared" si="108"/>
        <v/>
      </c>
      <c r="Q256" s="83" t="str">
        <f t="shared" si="108"/>
        <v/>
      </c>
      <c r="R256" s="83" t="str">
        <f t="shared" si="108"/>
        <v/>
      </c>
      <c r="S256" s="83" t="str">
        <f t="shared" si="108"/>
        <v/>
      </c>
      <c r="T256" s="83" t="str">
        <f t="shared" si="108"/>
        <v/>
      </c>
      <c r="U256" s="83" t="str">
        <f t="shared" si="108"/>
        <v/>
      </c>
      <c r="V256" s="6" t="str">
        <f t="shared" si="108"/>
        <v/>
      </c>
      <c r="W256" s="41" t="str">
        <f t="shared" si="108"/>
        <v/>
      </c>
      <c r="X256" s="41" t="str">
        <f t="shared" si="108"/>
        <v/>
      </c>
      <c r="Y256" s="41" t="str">
        <f t="shared" si="108"/>
        <v/>
      </c>
      <c r="Z256" s="41" t="str">
        <f t="shared" si="108"/>
        <v/>
      </c>
      <c r="AA256" s="41" t="str">
        <f t="shared" si="108"/>
        <v/>
      </c>
      <c r="AB256" s="41" t="str">
        <f t="shared" si="108"/>
        <v/>
      </c>
      <c r="AC256" s="41" t="str">
        <f t="shared" si="108"/>
        <v/>
      </c>
      <c r="AD256" s="41" t="str">
        <f t="shared" si="108"/>
        <v/>
      </c>
      <c r="AE256" s="6" t="str">
        <f t="shared" si="108"/>
        <v/>
      </c>
      <c r="AF256" s="41" t="str">
        <f t="shared" si="108"/>
        <v/>
      </c>
      <c r="AG256" s="41" t="str">
        <f t="shared" si="108"/>
        <v/>
      </c>
      <c r="AH256" s="41" t="str">
        <f t="shared" si="108"/>
        <v/>
      </c>
      <c r="AI256" s="41" t="str">
        <f t="shared" si="108"/>
        <v/>
      </c>
      <c r="AJ256" s="41" t="str">
        <f t="shared" si="108"/>
        <v/>
      </c>
      <c r="AK256" s="41" t="str">
        <f t="shared" si="108"/>
        <v/>
      </c>
      <c r="AL256" s="41" t="str">
        <f t="shared" si="108"/>
        <v/>
      </c>
      <c r="AM256" s="41" t="str">
        <f t="shared" si="108"/>
        <v/>
      </c>
      <c r="AN256" s="41">
        <f t="shared" si="108"/>
        <v>21.733239692580646</v>
      </c>
      <c r="AO256" s="41">
        <f t="shared" si="108"/>
        <v>1314.3225806451612</v>
      </c>
      <c r="AP256" s="110" t="str">
        <f t="shared" si="108"/>
        <v/>
      </c>
      <c r="AQ256" s="111" t="str">
        <f t="shared" si="108"/>
        <v/>
      </c>
      <c r="AR256" s="112" t="str">
        <f t="shared" si="108"/>
        <v/>
      </c>
      <c r="AS256" s="112" t="str">
        <f t="shared" si="108"/>
        <v/>
      </c>
      <c r="AT256" s="113">
        <f t="shared" si="108"/>
        <v>1423.4516129032259</v>
      </c>
      <c r="AU256" s="114" t="str">
        <f t="shared" si="108"/>
        <v/>
      </c>
      <c r="AV256" s="115" t="str">
        <f t="shared" si="108"/>
        <v/>
      </c>
      <c r="AW256" s="112" t="str">
        <f t="shared" si="108"/>
        <v/>
      </c>
      <c r="AX256" s="112" t="str">
        <f t="shared" si="108"/>
        <v/>
      </c>
      <c r="AY256" s="61" t="str">
        <f t="shared" si="108"/>
        <v/>
      </c>
      <c r="AZ256" s="97">
        <f t="shared" si="108"/>
        <v>79.486956521739131</v>
      </c>
      <c r="BA256" s="68" t="str">
        <f t="shared" si="108"/>
        <v/>
      </c>
      <c r="BB256" s="68" t="str">
        <f t="shared" si="108"/>
        <v/>
      </c>
      <c r="BC256" s="68" t="str">
        <f t="shared" si="108"/>
        <v/>
      </c>
      <c r="BD256" s="68" t="str">
        <f t="shared" si="108"/>
        <v/>
      </c>
      <c r="BE256" s="15" t="str">
        <f>IFERROR(SUBTOTAL(1,BE223:BE253),"")</f>
        <v/>
      </c>
      <c r="BF256" s="6">
        <f t="shared" si="108"/>
        <v>16220.451612903225</v>
      </c>
      <c r="BG256" s="41">
        <f t="shared" si="108"/>
        <v>3841.0967741935483</v>
      </c>
      <c r="BH256" s="42">
        <f t="shared" si="108"/>
        <v>12379.354838709678</v>
      </c>
      <c r="BI256" s="42" t="str">
        <f t="shared" si="108"/>
        <v/>
      </c>
      <c r="BJ256" s="42" t="str">
        <f t="shared" si="108"/>
        <v/>
      </c>
      <c r="BK256" s="42" t="str">
        <f t="shared" si="108"/>
        <v/>
      </c>
      <c r="BL256" s="42" t="str">
        <f t="shared" si="108"/>
        <v/>
      </c>
      <c r="BM256" s="15" t="str">
        <f t="shared" si="108"/>
        <v/>
      </c>
    </row>
    <row r="257" spans="1:65" ht="17.5" outlineLevel="1" thickBot="1" x14ac:dyDescent="0.5">
      <c r="A257" s="182" t="s">
        <v>54</v>
      </c>
      <c r="B257" s="183"/>
      <c r="C257" s="52">
        <f>SUBTOTAL(9,C223:C253)</f>
        <v>12258136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40744</v>
      </c>
      <c r="AP257" s="116"/>
      <c r="AQ257" s="117"/>
      <c r="AR257" s="118"/>
      <c r="AS257" s="118"/>
      <c r="AT257" s="119">
        <f>SUBTOTAL(9,AT223:AT253)</f>
        <v>44127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09">SUBTOTAL(9,BF223:BF253)</f>
        <v>502834</v>
      </c>
      <c r="BG257" s="43">
        <f t="shared" si="109"/>
        <v>119074</v>
      </c>
      <c r="BH257" s="44">
        <f t="shared" si="109"/>
        <v>383760</v>
      </c>
      <c r="BI257" s="44">
        <f t="shared" si="109"/>
        <v>0</v>
      </c>
      <c r="BJ257" s="44">
        <f t="shared" si="109"/>
        <v>0</v>
      </c>
      <c r="BK257" s="44">
        <f t="shared" si="109"/>
        <v>0</v>
      </c>
      <c r="BL257" s="44">
        <f t="shared" si="109"/>
        <v>0</v>
      </c>
      <c r="BM257" s="16">
        <f t="shared" si="109"/>
        <v>0</v>
      </c>
    </row>
    <row r="258" spans="1:65" outlineLevel="5" x14ac:dyDescent="0.45">
      <c r="A258" s="21">
        <f t="shared" si="105"/>
        <v>8</v>
      </c>
      <c r="B258" s="33">
        <f>B253+1</f>
        <v>42217</v>
      </c>
      <c r="C258" s="51">
        <v>347816</v>
      </c>
      <c r="D258" s="64">
        <f t="shared" ref="D258:D288" si="110">IFERROR(ROUND(AVERAGE(E258:L258),1),"")</f>
        <v>37.200000000000003</v>
      </c>
      <c r="E258" s="12">
        <v>37.200000000000003</v>
      </c>
      <c r="F258" s="12">
        <v>37.200000000000003</v>
      </c>
      <c r="G258" s="12">
        <v>37.200000000000003</v>
      </c>
      <c r="H258" s="12">
        <v>37.200000000000003</v>
      </c>
      <c r="I258" s="12"/>
      <c r="J258" s="12"/>
      <c r="K258" s="12"/>
      <c r="L258" s="12"/>
      <c r="M258" s="74" t="str">
        <f t="shared" ref="M258:M288" si="111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2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13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v>25.617566329999999</v>
      </c>
      <c r="AO258" s="41">
        <v>1093</v>
      </c>
      <c r="AP258" s="110"/>
      <c r="AQ258" s="111"/>
      <c r="AR258" s="126" t="str">
        <f t="shared" ref="AR258:AR288" si="114">IFERROR(AQ258/AP258*100,"")</f>
        <v/>
      </c>
      <c r="AS258" s="126" t="str">
        <f t="shared" ref="AS258:AS288" si="115">IFERROR(100-AR258,"")</f>
        <v/>
      </c>
      <c r="AT258" s="127">
        <v>1280</v>
      </c>
      <c r="AU258" s="128"/>
      <c r="AV258" s="129"/>
      <c r="AW258" s="126" t="str">
        <f t="shared" ref="AW258:AW288" si="116">IFERROR(AV258/AU258*100,"")</f>
        <v/>
      </c>
      <c r="AX258" s="126" t="str">
        <f t="shared" ref="AX258:AX288" si="117">IFERROR(100-AW258,"")</f>
        <v/>
      </c>
      <c r="AY258" s="64" t="str">
        <f t="shared" ref="AY258:AY288" si="118">IFERROR((1-((AW258*AS258)/(AX258*AR258)))*100,"")</f>
        <v/>
      </c>
      <c r="AZ258" s="97"/>
      <c r="BA258" s="68"/>
      <c r="BB258" s="68"/>
      <c r="BC258" s="68"/>
      <c r="BD258" s="68"/>
      <c r="BE258" s="15"/>
      <c r="BF258" s="5">
        <f t="shared" ref="BF258:BF288" si="119">IF(SUM(BG258:BM258)=0,"",SUM(BG258:BM258))</f>
        <v>21077</v>
      </c>
      <c r="BG258" s="42">
        <v>4836</v>
      </c>
      <c r="BH258" s="42">
        <v>16241</v>
      </c>
      <c r="BI258" s="42"/>
      <c r="BJ258" s="42"/>
      <c r="BK258" s="42"/>
      <c r="BL258" s="42"/>
      <c r="BM258" s="15"/>
    </row>
    <row r="259" spans="1:65" outlineLevel="5" x14ac:dyDescent="0.45">
      <c r="A259" s="22">
        <f t="shared" si="105"/>
        <v>8</v>
      </c>
      <c r="B259" s="9">
        <f t="shared" si="104"/>
        <v>42218</v>
      </c>
      <c r="C259" s="51">
        <v>336117</v>
      </c>
      <c r="D259" s="64">
        <f t="shared" si="110"/>
        <v>37.200000000000003</v>
      </c>
      <c r="E259" s="12">
        <v>37.200000000000003</v>
      </c>
      <c r="F259" s="12">
        <v>37.200000000000003</v>
      </c>
      <c r="G259" s="12">
        <v>37.200000000000003</v>
      </c>
      <c r="H259" s="12">
        <v>37.200000000000003</v>
      </c>
      <c r="I259" s="12"/>
      <c r="J259" s="12"/>
      <c r="K259" s="12"/>
      <c r="L259" s="12"/>
      <c r="M259" s="74" t="str">
        <f t="shared" si="111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12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3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28.36879433</v>
      </c>
      <c r="AO259" s="41">
        <v>987</v>
      </c>
      <c r="AP259" s="110"/>
      <c r="AQ259" s="111"/>
      <c r="AR259" s="126" t="str">
        <f t="shared" si="114"/>
        <v/>
      </c>
      <c r="AS259" s="126" t="str">
        <f t="shared" si="115"/>
        <v/>
      </c>
      <c r="AT259" s="127">
        <v>1103</v>
      </c>
      <c r="AU259" s="128"/>
      <c r="AV259" s="129"/>
      <c r="AW259" s="126" t="str">
        <f t="shared" si="116"/>
        <v/>
      </c>
      <c r="AX259" s="126" t="str">
        <f t="shared" si="117"/>
        <v/>
      </c>
      <c r="AY259" s="64" t="str">
        <f t="shared" si="118"/>
        <v/>
      </c>
      <c r="AZ259" s="97"/>
      <c r="BA259" s="68"/>
      <c r="BB259" s="68"/>
      <c r="BC259" s="68"/>
      <c r="BD259" s="68"/>
      <c r="BE259" s="15"/>
      <c r="BF259" s="5">
        <f t="shared" si="119"/>
        <v>8115</v>
      </c>
      <c r="BG259" s="42">
        <v>2573</v>
      </c>
      <c r="BH259" s="42">
        <v>5542</v>
      </c>
      <c r="BI259" s="42"/>
      <c r="BJ259" s="42"/>
      <c r="BK259" s="42"/>
      <c r="BL259" s="42"/>
      <c r="BM259" s="15"/>
    </row>
    <row r="260" spans="1:65" outlineLevel="5" x14ac:dyDescent="0.45">
      <c r="A260" s="22">
        <f t="shared" si="105"/>
        <v>8</v>
      </c>
      <c r="B260" s="9">
        <f t="shared" si="104"/>
        <v>42219</v>
      </c>
      <c r="C260" s="51">
        <v>349735</v>
      </c>
      <c r="D260" s="64">
        <f t="shared" si="110"/>
        <v>37.1</v>
      </c>
      <c r="E260" s="12">
        <v>37.200000000000003</v>
      </c>
      <c r="F260" s="12">
        <v>37.200000000000003</v>
      </c>
      <c r="G260" s="12">
        <v>37</v>
      </c>
      <c r="H260" s="12">
        <v>37</v>
      </c>
      <c r="I260" s="12"/>
      <c r="J260" s="12"/>
      <c r="K260" s="12"/>
      <c r="L260" s="12"/>
      <c r="M260" s="74" t="str">
        <f t="shared" si="111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12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13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21.892103209999998</v>
      </c>
      <c r="AO260" s="41">
        <v>1279</v>
      </c>
      <c r="AP260" s="110"/>
      <c r="AQ260" s="111"/>
      <c r="AR260" s="126" t="str">
        <f t="shared" si="114"/>
        <v/>
      </c>
      <c r="AS260" s="126" t="str">
        <f t="shared" si="115"/>
        <v/>
      </c>
      <c r="AT260" s="127">
        <v>1355</v>
      </c>
      <c r="AU260" s="128"/>
      <c r="AV260" s="129"/>
      <c r="AW260" s="126" t="str">
        <f t="shared" si="116"/>
        <v/>
      </c>
      <c r="AX260" s="126" t="str">
        <f t="shared" si="117"/>
        <v/>
      </c>
      <c r="AY260" s="64" t="str">
        <f t="shared" si="118"/>
        <v/>
      </c>
      <c r="AZ260" s="97">
        <v>80.5</v>
      </c>
      <c r="BA260" s="68"/>
      <c r="BB260" s="68"/>
      <c r="BC260" s="68"/>
      <c r="BD260" s="68"/>
      <c r="BE260" s="15"/>
      <c r="BF260" s="5">
        <f t="shared" si="119"/>
        <v>15105</v>
      </c>
      <c r="BG260" s="42">
        <v>1177</v>
      </c>
      <c r="BH260" s="42">
        <v>13928</v>
      </c>
      <c r="BI260" s="42"/>
      <c r="BJ260" s="42"/>
      <c r="BK260" s="42"/>
      <c r="BL260" s="42"/>
      <c r="BM260" s="15"/>
    </row>
    <row r="261" spans="1:65" outlineLevel="5" x14ac:dyDescent="0.45">
      <c r="A261" s="22">
        <f t="shared" si="105"/>
        <v>8</v>
      </c>
      <c r="B261" s="9">
        <f t="shared" si="104"/>
        <v>42220</v>
      </c>
      <c r="C261" s="51">
        <v>336072</v>
      </c>
      <c r="D261" s="64">
        <f t="shared" si="110"/>
        <v>37.1</v>
      </c>
      <c r="E261" s="12">
        <v>37.200000000000003</v>
      </c>
      <c r="F261" s="12">
        <v>37.200000000000003</v>
      </c>
      <c r="G261" s="12">
        <v>37</v>
      </c>
      <c r="H261" s="12">
        <v>37</v>
      </c>
      <c r="I261" s="12"/>
      <c r="J261" s="12"/>
      <c r="K261" s="12"/>
      <c r="L261" s="12"/>
      <c r="M261" s="74" t="str">
        <f t="shared" si="111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12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13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22.838499179999999</v>
      </c>
      <c r="AO261" s="41">
        <v>1226</v>
      </c>
      <c r="AP261" s="110"/>
      <c r="AQ261" s="111"/>
      <c r="AR261" s="126" t="str">
        <f t="shared" si="114"/>
        <v/>
      </c>
      <c r="AS261" s="126" t="str">
        <f t="shared" si="115"/>
        <v/>
      </c>
      <c r="AT261" s="127">
        <v>1356</v>
      </c>
      <c r="AU261" s="128"/>
      <c r="AV261" s="129"/>
      <c r="AW261" s="126" t="str">
        <f t="shared" si="116"/>
        <v/>
      </c>
      <c r="AX261" s="126" t="str">
        <f t="shared" si="117"/>
        <v/>
      </c>
      <c r="AY261" s="64" t="str">
        <f t="shared" si="118"/>
        <v/>
      </c>
      <c r="AZ261" s="97">
        <v>78.8</v>
      </c>
      <c r="BA261" s="68"/>
      <c r="BB261" s="68"/>
      <c r="BC261" s="68"/>
      <c r="BD261" s="68"/>
      <c r="BE261" s="15"/>
      <c r="BF261" s="5">
        <f t="shared" si="119"/>
        <v>19264</v>
      </c>
      <c r="BG261" s="42">
        <v>1616</v>
      </c>
      <c r="BH261" s="42">
        <v>17648</v>
      </c>
      <c r="BI261" s="42"/>
      <c r="BJ261" s="42"/>
      <c r="BK261" s="42"/>
      <c r="BL261" s="42"/>
      <c r="BM261" s="15"/>
    </row>
    <row r="262" spans="1:65" outlineLevel="5" x14ac:dyDescent="0.45">
      <c r="A262" s="22">
        <f t="shared" si="105"/>
        <v>8</v>
      </c>
      <c r="B262" s="9">
        <f t="shared" si="104"/>
        <v>42221</v>
      </c>
      <c r="C262" s="51">
        <v>332298</v>
      </c>
      <c r="D262" s="64">
        <f t="shared" si="110"/>
        <v>37</v>
      </c>
      <c r="E262" s="12">
        <v>37</v>
      </c>
      <c r="F262" s="12">
        <v>37</v>
      </c>
      <c r="G262" s="12">
        <v>37</v>
      </c>
      <c r="H262" s="12">
        <v>37</v>
      </c>
      <c r="I262" s="12"/>
      <c r="J262" s="12"/>
      <c r="K262" s="12"/>
      <c r="L262" s="12"/>
      <c r="M262" s="74" t="str">
        <f t="shared" si="111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12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3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22.913256959999998</v>
      </c>
      <c r="AO262" s="41">
        <v>1222</v>
      </c>
      <c r="AP262" s="110"/>
      <c r="AQ262" s="111"/>
      <c r="AR262" s="126" t="str">
        <f t="shared" si="114"/>
        <v/>
      </c>
      <c r="AS262" s="126" t="str">
        <f t="shared" si="115"/>
        <v/>
      </c>
      <c r="AT262" s="127">
        <v>1363</v>
      </c>
      <c r="AU262" s="128"/>
      <c r="AV262" s="129"/>
      <c r="AW262" s="126" t="str">
        <f t="shared" si="116"/>
        <v/>
      </c>
      <c r="AX262" s="126" t="str">
        <f t="shared" si="117"/>
        <v/>
      </c>
      <c r="AY262" s="64" t="str">
        <f t="shared" si="118"/>
        <v/>
      </c>
      <c r="AZ262" s="97">
        <v>78.599999999999994</v>
      </c>
      <c r="BA262" s="68"/>
      <c r="BB262" s="68"/>
      <c r="BC262" s="68"/>
      <c r="BD262" s="68"/>
      <c r="BE262" s="15"/>
      <c r="BF262" s="5">
        <f t="shared" si="119"/>
        <v>21656</v>
      </c>
      <c r="BG262" s="42">
        <v>4108</v>
      </c>
      <c r="BH262" s="42">
        <v>17548</v>
      </c>
      <c r="BI262" s="42"/>
      <c r="BJ262" s="42"/>
      <c r="BK262" s="42"/>
      <c r="BL262" s="42"/>
      <c r="BM262" s="15"/>
    </row>
    <row r="263" spans="1:65" outlineLevel="5" x14ac:dyDescent="0.45">
      <c r="A263" s="22">
        <f t="shared" si="105"/>
        <v>8</v>
      </c>
      <c r="B263" s="9">
        <f t="shared" si="104"/>
        <v>42222</v>
      </c>
      <c r="C263" s="51">
        <v>329683</v>
      </c>
      <c r="D263" s="64">
        <f t="shared" si="110"/>
        <v>37.1</v>
      </c>
      <c r="E263" s="12">
        <v>37</v>
      </c>
      <c r="F263" s="12">
        <v>37</v>
      </c>
      <c r="G263" s="12">
        <v>37.200000000000003</v>
      </c>
      <c r="H263" s="12">
        <v>37.200000000000003</v>
      </c>
      <c r="I263" s="12"/>
      <c r="J263" s="12"/>
      <c r="K263" s="12"/>
      <c r="L263" s="12"/>
      <c r="M263" s="74" t="str">
        <f t="shared" si="111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2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3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21.960784310000001</v>
      </c>
      <c r="AO263" s="41">
        <v>1275</v>
      </c>
      <c r="AP263" s="110"/>
      <c r="AQ263" s="111"/>
      <c r="AR263" s="126" t="str">
        <f t="shared" si="114"/>
        <v/>
      </c>
      <c r="AS263" s="126" t="str">
        <f t="shared" si="115"/>
        <v/>
      </c>
      <c r="AT263" s="127">
        <v>1398</v>
      </c>
      <c r="AU263" s="128"/>
      <c r="AV263" s="129"/>
      <c r="AW263" s="126" t="str">
        <f t="shared" si="116"/>
        <v/>
      </c>
      <c r="AX263" s="126" t="str">
        <f t="shared" si="117"/>
        <v/>
      </c>
      <c r="AY263" s="64" t="str">
        <f t="shared" si="118"/>
        <v/>
      </c>
      <c r="AZ263" s="97">
        <v>77.900000000000006</v>
      </c>
      <c r="BA263" s="68"/>
      <c r="BB263" s="68"/>
      <c r="BC263" s="68"/>
      <c r="BD263" s="68"/>
      <c r="BE263" s="15"/>
      <c r="BF263" s="5">
        <f t="shared" si="119"/>
        <v>18183</v>
      </c>
      <c r="BG263" s="42">
        <v>1920</v>
      </c>
      <c r="BH263" s="42">
        <v>16263</v>
      </c>
      <c r="BI263" s="42"/>
      <c r="BJ263" s="42"/>
      <c r="BK263" s="42"/>
      <c r="BL263" s="42"/>
      <c r="BM263" s="15"/>
    </row>
    <row r="264" spans="1:65" outlineLevel="5" x14ac:dyDescent="0.45">
      <c r="A264" s="22">
        <f t="shared" si="105"/>
        <v>8</v>
      </c>
      <c r="B264" s="9">
        <f t="shared" si="104"/>
        <v>42223</v>
      </c>
      <c r="C264" s="51">
        <v>323059</v>
      </c>
      <c r="D264" s="64">
        <f t="shared" si="110"/>
        <v>37</v>
      </c>
      <c r="E264" s="12">
        <v>37</v>
      </c>
      <c r="F264" s="12">
        <v>37</v>
      </c>
      <c r="G264" s="12">
        <v>37</v>
      </c>
      <c r="H264" s="12">
        <v>37</v>
      </c>
      <c r="I264" s="12"/>
      <c r="J264" s="12"/>
      <c r="K264" s="12"/>
      <c r="L264" s="12"/>
      <c r="M264" s="74" t="str">
        <f t="shared" si="111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12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3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20.542920030000001</v>
      </c>
      <c r="AO264" s="41">
        <v>1363</v>
      </c>
      <c r="AP264" s="110"/>
      <c r="AQ264" s="111"/>
      <c r="AR264" s="126" t="str">
        <f t="shared" si="114"/>
        <v/>
      </c>
      <c r="AS264" s="126" t="str">
        <f t="shared" si="115"/>
        <v/>
      </c>
      <c r="AT264" s="127">
        <v>1331</v>
      </c>
      <c r="AU264" s="128"/>
      <c r="AV264" s="129"/>
      <c r="AW264" s="126" t="str">
        <f t="shared" si="116"/>
        <v/>
      </c>
      <c r="AX264" s="126" t="str">
        <f t="shared" si="117"/>
        <v/>
      </c>
      <c r="AY264" s="64" t="str">
        <f t="shared" si="118"/>
        <v/>
      </c>
      <c r="AZ264" s="97">
        <v>78.5</v>
      </c>
      <c r="BA264" s="68"/>
      <c r="BB264" s="68"/>
      <c r="BC264" s="68"/>
      <c r="BD264" s="68"/>
      <c r="BE264" s="15"/>
      <c r="BF264" s="5">
        <f t="shared" si="119"/>
        <v>20503</v>
      </c>
      <c r="BG264" s="42">
        <v>2851</v>
      </c>
      <c r="BH264" s="42">
        <v>17652</v>
      </c>
      <c r="BI264" s="42"/>
      <c r="BJ264" s="42"/>
      <c r="BK264" s="42"/>
      <c r="BL264" s="42"/>
      <c r="BM264" s="15"/>
    </row>
    <row r="265" spans="1:65" outlineLevel="5" x14ac:dyDescent="0.45">
      <c r="A265" s="22">
        <f t="shared" si="105"/>
        <v>8</v>
      </c>
      <c r="B265" s="9">
        <f t="shared" si="104"/>
        <v>42224</v>
      </c>
      <c r="C265" s="51">
        <v>326284</v>
      </c>
      <c r="D265" s="64">
        <f t="shared" si="110"/>
        <v>37</v>
      </c>
      <c r="E265" s="12">
        <v>37</v>
      </c>
      <c r="F265" s="12">
        <v>37</v>
      </c>
      <c r="G265" s="12">
        <v>37</v>
      </c>
      <c r="H265" s="12">
        <v>37</v>
      </c>
      <c r="I265" s="12"/>
      <c r="J265" s="12"/>
      <c r="K265" s="12"/>
      <c r="L265" s="12"/>
      <c r="M265" s="74" t="str">
        <f t="shared" si="111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12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13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v>25.454545450000001</v>
      </c>
      <c r="AO265" s="41">
        <v>1100</v>
      </c>
      <c r="AP265" s="110"/>
      <c r="AQ265" s="111"/>
      <c r="AR265" s="126" t="str">
        <f t="shared" si="114"/>
        <v/>
      </c>
      <c r="AS265" s="126" t="str">
        <f t="shared" si="115"/>
        <v/>
      </c>
      <c r="AT265" s="127">
        <v>1234</v>
      </c>
      <c r="AU265" s="128"/>
      <c r="AV265" s="129"/>
      <c r="AW265" s="126" t="str">
        <f t="shared" si="116"/>
        <v/>
      </c>
      <c r="AX265" s="126" t="str">
        <f t="shared" si="117"/>
        <v/>
      </c>
      <c r="AY265" s="64" t="str">
        <f t="shared" si="118"/>
        <v/>
      </c>
      <c r="AZ265" s="97"/>
      <c r="BA265" s="68"/>
      <c r="BB265" s="68"/>
      <c r="BC265" s="68"/>
      <c r="BD265" s="68"/>
      <c r="BE265" s="15"/>
      <c r="BF265" s="5">
        <f t="shared" si="119"/>
        <v>19079</v>
      </c>
      <c r="BG265" s="42">
        <v>1772</v>
      </c>
      <c r="BH265" s="42">
        <v>17307</v>
      </c>
      <c r="BI265" s="42"/>
      <c r="BJ265" s="42"/>
      <c r="BK265" s="42"/>
      <c r="BL265" s="42"/>
      <c r="BM265" s="15"/>
    </row>
    <row r="266" spans="1:65" outlineLevel="5" x14ac:dyDescent="0.45">
      <c r="A266" s="22">
        <f t="shared" si="105"/>
        <v>8</v>
      </c>
      <c r="B266" s="9">
        <f t="shared" si="104"/>
        <v>42225</v>
      </c>
      <c r="C266" s="51">
        <v>326674</v>
      </c>
      <c r="D266" s="64">
        <f t="shared" si="110"/>
        <v>37.200000000000003</v>
      </c>
      <c r="E266" s="12">
        <v>37.200000000000003</v>
      </c>
      <c r="F266" s="12">
        <v>37.200000000000003</v>
      </c>
      <c r="G266" s="12">
        <v>37.200000000000003</v>
      </c>
      <c r="H266" s="12">
        <v>37.200000000000003</v>
      </c>
      <c r="I266" s="12"/>
      <c r="J266" s="12"/>
      <c r="K266" s="12"/>
      <c r="L266" s="12"/>
      <c r="M266" s="74" t="str">
        <f t="shared" si="111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2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3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27.916251249999998</v>
      </c>
      <c r="AO266" s="41">
        <v>1003</v>
      </c>
      <c r="AP266" s="110"/>
      <c r="AQ266" s="111"/>
      <c r="AR266" s="126" t="str">
        <f t="shared" si="114"/>
        <v/>
      </c>
      <c r="AS266" s="126" t="str">
        <f t="shared" si="115"/>
        <v/>
      </c>
      <c r="AT266" s="127">
        <v>1072</v>
      </c>
      <c r="AU266" s="128"/>
      <c r="AV266" s="129"/>
      <c r="AW266" s="126" t="str">
        <f t="shared" si="116"/>
        <v/>
      </c>
      <c r="AX266" s="126" t="str">
        <f t="shared" si="117"/>
        <v/>
      </c>
      <c r="AY266" s="64" t="str">
        <f t="shared" si="118"/>
        <v/>
      </c>
      <c r="AZ266" s="97"/>
      <c r="BA266" s="68"/>
      <c r="BB266" s="68"/>
      <c r="BC266" s="68"/>
      <c r="BD266" s="68"/>
      <c r="BE266" s="15"/>
      <c r="BF266" s="5">
        <f t="shared" si="119"/>
        <v>6835</v>
      </c>
      <c r="BG266" s="42">
        <v>969</v>
      </c>
      <c r="BH266" s="42">
        <v>5866</v>
      </c>
      <c r="BI266" s="42"/>
      <c r="BJ266" s="42"/>
      <c r="BK266" s="42"/>
      <c r="BL266" s="42"/>
      <c r="BM266" s="15"/>
    </row>
    <row r="267" spans="1:65" outlineLevel="5" x14ac:dyDescent="0.45">
      <c r="A267" s="22">
        <f t="shared" si="105"/>
        <v>8</v>
      </c>
      <c r="B267" s="9">
        <f t="shared" si="104"/>
        <v>42226</v>
      </c>
      <c r="C267" s="51">
        <v>319217</v>
      </c>
      <c r="D267" s="64">
        <f t="shared" si="110"/>
        <v>37.4</v>
      </c>
      <c r="E267" s="12">
        <v>37.4</v>
      </c>
      <c r="F267" s="12">
        <v>37.4</v>
      </c>
      <c r="G267" s="12">
        <v>37.4</v>
      </c>
      <c r="H267" s="12">
        <v>37.4</v>
      </c>
      <c r="I267" s="12"/>
      <c r="J267" s="12"/>
      <c r="K267" s="12"/>
      <c r="L267" s="12"/>
      <c r="M267" s="74" t="str">
        <f t="shared" si="111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12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13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21.116138759999998</v>
      </c>
      <c r="AO267" s="41">
        <v>1326</v>
      </c>
      <c r="AP267" s="110"/>
      <c r="AQ267" s="111"/>
      <c r="AR267" s="126" t="str">
        <f t="shared" si="114"/>
        <v/>
      </c>
      <c r="AS267" s="126" t="str">
        <f t="shared" si="115"/>
        <v/>
      </c>
      <c r="AT267" s="127">
        <v>1501</v>
      </c>
      <c r="AU267" s="128"/>
      <c r="AV267" s="129"/>
      <c r="AW267" s="126" t="str">
        <f t="shared" si="116"/>
        <v/>
      </c>
      <c r="AX267" s="126" t="str">
        <f t="shared" si="117"/>
        <v/>
      </c>
      <c r="AY267" s="64" t="str">
        <f t="shared" si="118"/>
        <v/>
      </c>
      <c r="AZ267" s="97">
        <v>79.2</v>
      </c>
      <c r="BA267" s="68"/>
      <c r="BB267" s="68"/>
      <c r="BC267" s="68"/>
      <c r="BD267" s="68"/>
      <c r="BE267" s="15"/>
      <c r="BF267" s="5">
        <f t="shared" si="119"/>
        <v>19175</v>
      </c>
      <c r="BG267" s="42">
        <v>3963</v>
      </c>
      <c r="BH267" s="42">
        <v>15212</v>
      </c>
      <c r="BI267" s="42"/>
      <c r="BJ267" s="42"/>
      <c r="BK267" s="42"/>
      <c r="BL267" s="42"/>
      <c r="BM267" s="15"/>
    </row>
    <row r="268" spans="1:65" outlineLevel="5" x14ac:dyDescent="0.45">
      <c r="A268" s="22">
        <f t="shared" si="105"/>
        <v>8</v>
      </c>
      <c r="B268" s="9">
        <f t="shared" si="104"/>
        <v>42227</v>
      </c>
      <c r="C268" s="51">
        <v>321800</v>
      </c>
      <c r="D268" s="64">
        <f t="shared" si="110"/>
        <v>37.4</v>
      </c>
      <c r="E268" s="12">
        <v>37.4</v>
      </c>
      <c r="F268" s="12">
        <v>37.4</v>
      </c>
      <c r="G268" s="12">
        <v>37.4</v>
      </c>
      <c r="H268" s="12">
        <v>37.4</v>
      </c>
      <c r="I268" s="12"/>
      <c r="J268" s="12"/>
      <c r="K268" s="12"/>
      <c r="L268" s="12"/>
      <c r="M268" s="74" t="str">
        <f t="shared" si="111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12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13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21.722265320000002</v>
      </c>
      <c r="AO268" s="41">
        <v>1289</v>
      </c>
      <c r="AP268" s="110"/>
      <c r="AQ268" s="111"/>
      <c r="AR268" s="126" t="str">
        <f t="shared" si="114"/>
        <v/>
      </c>
      <c r="AS268" s="126" t="str">
        <f t="shared" si="115"/>
        <v/>
      </c>
      <c r="AT268" s="127">
        <v>1338</v>
      </c>
      <c r="AU268" s="128"/>
      <c r="AV268" s="129"/>
      <c r="AW268" s="126" t="str">
        <f t="shared" si="116"/>
        <v/>
      </c>
      <c r="AX268" s="126" t="str">
        <f t="shared" si="117"/>
        <v/>
      </c>
      <c r="AY268" s="64" t="str">
        <f t="shared" si="118"/>
        <v/>
      </c>
      <c r="AZ268" s="97">
        <v>78.2</v>
      </c>
      <c r="BA268" s="68"/>
      <c r="BB268" s="68"/>
      <c r="BC268" s="68"/>
      <c r="BD268" s="68"/>
      <c r="BE268" s="15"/>
      <c r="BF268" s="5">
        <f t="shared" si="119"/>
        <v>17466</v>
      </c>
      <c r="BG268" s="42">
        <v>1671</v>
      </c>
      <c r="BH268" s="42">
        <v>15795</v>
      </c>
      <c r="BI268" s="42"/>
      <c r="BJ268" s="42"/>
      <c r="BK268" s="42"/>
      <c r="BL268" s="42"/>
      <c r="BM268" s="15"/>
    </row>
    <row r="269" spans="1:65" outlineLevel="5" x14ac:dyDescent="0.45">
      <c r="A269" s="22">
        <f t="shared" si="105"/>
        <v>8</v>
      </c>
      <c r="B269" s="9">
        <f t="shared" si="104"/>
        <v>42228</v>
      </c>
      <c r="C269" s="51">
        <v>430883</v>
      </c>
      <c r="D269" s="64">
        <f t="shared" si="110"/>
        <v>37.299999999999997</v>
      </c>
      <c r="E269" s="12">
        <v>37.200000000000003</v>
      </c>
      <c r="F269" s="12">
        <v>37.200000000000003</v>
      </c>
      <c r="G269" s="12">
        <v>37.4</v>
      </c>
      <c r="H269" s="12">
        <v>37.4</v>
      </c>
      <c r="I269" s="12"/>
      <c r="J269" s="12"/>
      <c r="K269" s="12"/>
      <c r="L269" s="12"/>
      <c r="M269" s="74" t="str">
        <f t="shared" si="111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2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3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19.900497510000001</v>
      </c>
      <c r="AO269" s="41">
        <v>1407</v>
      </c>
      <c r="AP269" s="110"/>
      <c r="AQ269" s="111"/>
      <c r="AR269" s="126" t="str">
        <f t="shared" si="114"/>
        <v/>
      </c>
      <c r="AS269" s="126" t="str">
        <f t="shared" si="115"/>
        <v/>
      </c>
      <c r="AT269" s="127">
        <v>1536</v>
      </c>
      <c r="AU269" s="128"/>
      <c r="AV269" s="129"/>
      <c r="AW269" s="126" t="str">
        <f t="shared" si="116"/>
        <v/>
      </c>
      <c r="AX269" s="126" t="str">
        <f t="shared" si="117"/>
        <v/>
      </c>
      <c r="AY269" s="64" t="str">
        <f t="shared" si="118"/>
        <v/>
      </c>
      <c r="AZ269" s="97">
        <v>78.099999999999994</v>
      </c>
      <c r="BA269" s="68"/>
      <c r="BB269" s="68"/>
      <c r="BC269" s="68"/>
      <c r="BD269" s="68"/>
      <c r="BE269" s="15"/>
      <c r="BF269" s="5">
        <f t="shared" si="119"/>
        <v>18812</v>
      </c>
      <c r="BG269" s="42">
        <v>3247</v>
      </c>
      <c r="BH269" s="42">
        <v>15565</v>
      </c>
      <c r="BI269" s="42"/>
      <c r="BJ269" s="42"/>
      <c r="BK269" s="42"/>
      <c r="BL269" s="42"/>
      <c r="BM269" s="15"/>
    </row>
    <row r="270" spans="1:65" outlineLevel="5" x14ac:dyDescent="0.45">
      <c r="A270" s="22">
        <f t="shared" si="105"/>
        <v>8</v>
      </c>
      <c r="B270" s="9">
        <f t="shared" si="104"/>
        <v>42229</v>
      </c>
      <c r="C270" s="51">
        <v>362475</v>
      </c>
      <c r="D270" s="64">
        <f t="shared" si="110"/>
        <v>37.200000000000003</v>
      </c>
      <c r="E270" s="12">
        <v>37.200000000000003</v>
      </c>
      <c r="F270" s="12">
        <v>37.200000000000003</v>
      </c>
      <c r="G270" s="12">
        <v>37.200000000000003</v>
      </c>
      <c r="H270" s="12">
        <v>37.200000000000003</v>
      </c>
      <c r="I270" s="12"/>
      <c r="J270" s="12"/>
      <c r="K270" s="12"/>
      <c r="L270" s="12"/>
      <c r="M270" s="74" t="str">
        <f t="shared" si="111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2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13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v>21.960784310000001</v>
      </c>
      <c r="AO270" s="41">
        <v>1275</v>
      </c>
      <c r="AP270" s="110"/>
      <c r="AQ270" s="111"/>
      <c r="AR270" s="126" t="str">
        <f t="shared" si="114"/>
        <v/>
      </c>
      <c r="AS270" s="126" t="str">
        <f t="shared" si="115"/>
        <v/>
      </c>
      <c r="AT270" s="127">
        <v>1226</v>
      </c>
      <c r="AU270" s="128"/>
      <c r="AV270" s="129"/>
      <c r="AW270" s="126" t="str">
        <f t="shared" si="116"/>
        <v/>
      </c>
      <c r="AX270" s="126" t="str">
        <f t="shared" si="117"/>
        <v/>
      </c>
      <c r="AY270" s="64" t="str">
        <f t="shared" si="118"/>
        <v/>
      </c>
      <c r="AZ270" s="97">
        <v>78.5</v>
      </c>
      <c r="BA270" s="68"/>
      <c r="BB270" s="68"/>
      <c r="BC270" s="68"/>
      <c r="BD270" s="68"/>
      <c r="BE270" s="15"/>
      <c r="BF270" s="5">
        <f t="shared" si="119"/>
        <v>21654</v>
      </c>
      <c r="BG270" s="42">
        <v>3419</v>
      </c>
      <c r="BH270" s="42">
        <v>18235</v>
      </c>
      <c r="BI270" s="42"/>
      <c r="BJ270" s="42"/>
      <c r="BK270" s="42"/>
      <c r="BL270" s="42"/>
      <c r="BM270" s="15"/>
    </row>
    <row r="271" spans="1:65" outlineLevel="5" x14ac:dyDescent="0.45">
      <c r="A271" s="22">
        <f t="shared" si="105"/>
        <v>8</v>
      </c>
      <c r="B271" s="9">
        <f t="shared" si="104"/>
        <v>42230</v>
      </c>
      <c r="C271" s="51">
        <v>340540</v>
      </c>
      <c r="D271" s="64">
        <f t="shared" si="110"/>
        <v>37.299999999999997</v>
      </c>
      <c r="E271" s="12">
        <v>37.200000000000003</v>
      </c>
      <c r="F271" s="12">
        <v>37.200000000000003</v>
      </c>
      <c r="G271" s="12">
        <v>37.4</v>
      </c>
      <c r="H271" s="12">
        <v>37.4</v>
      </c>
      <c r="I271" s="12"/>
      <c r="J271" s="12"/>
      <c r="K271" s="12"/>
      <c r="L271" s="12"/>
      <c r="M271" s="74" t="str">
        <f t="shared" si="111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12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3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18.970189699999999</v>
      </c>
      <c r="AO271" s="41">
        <v>1476</v>
      </c>
      <c r="AP271" s="110"/>
      <c r="AQ271" s="111"/>
      <c r="AR271" s="126" t="str">
        <f t="shared" si="114"/>
        <v/>
      </c>
      <c r="AS271" s="126" t="str">
        <f t="shared" si="115"/>
        <v/>
      </c>
      <c r="AT271" s="127">
        <v>1482</v>
      </c>
      <c r="AU271" s="128"/>
      <c r="AV271" s="129"/>
      <c r="AW271" s="126" t="str">
        <f t="shared" si="116"/>
        <v/>
      </c>
      <c r="AX271" s="126" t="str">
        <f t="shared" si="117"/>
        <v/>
      </c>
      <c r="AY271" s="64" t="str">
        <f t="shared" si="118"/>
        <v/>
      </c>
      <c r="AZ271" s="97"/>
      <c r="BA271" s="68"/>
      <c r="BB271" s="68"/>
      <c r="BC271" s="68"/>
      <c r="BD271" s="68"/>
      <c r="BE271" s="15"/>
      <c r="BF271" s="5">
        <f t="shared" si="119"/>
        <v>19231</v>
      </c>
      <c r="BG271" s="42">
        <v>1714</v>
      </c>
      <c r="BH271" s="42">
        <v>17517</v>
      </c>
      <c r="BI271" s="42"/>
      <c r="BJ271" s="42"/>
      <c r="BK271" s="42"/>
      <c r="BL271" s="42"/>
      <c r="BM271" s="15"/>
    </row>
    <row r="272" spans="1:65" outlineLevel="5" x14ac:dyDescent="0.45">
      <c r="A272" s="22">
        <f t="shared" si="105"/>
        <v>8</v>
      </c>
      <c r="B272" s="9">
        <f t="shared" si="104"/>
        <v>42231</v>
      </c>
      <c r="C272" s="51">
        <v>331835</v>
      </c>
      <c r="D272" s="64">
        <f t="shared" si="110"/>
        <v>37</v>
      </c>
      <c r="E272" s="12">
        <v>37</v>
      </c>
      <c r="F272" s="12">
        <v>37</v>
      </c>
      <c r="G272" s="12">
        <v>37</v>
      </c>
      <c r="H272" s="12">
        <v>37</v>
      </c>
      <c r="I272" s="12"/>
      <c r="J272" s="12"/>
      <c r="K272" s="12"/>
      <c r="L272" s="12"/>
      <c r="M272" s="74" t="str">
        <f t="shared" si="111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2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3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21.739130429999999</v>
      </c>
      <c r="AO272" s="41">
        <v>1288</v>
      </c>
      <c r="AP272" s="110"/>
      <c r="AQ272" s="111"/>
      <c r="AR272" s="126" t="str">
        <f t="shared" si="114"/>
        <v/>
      </c>
      <c r="AS272" s="126" t="str">
        <f t="shared" si="115"/>
        <v/>
      </c>
      <c r="AT272" s="127">
        <v>1266</v>
      </c>
      <c r="AU272" s="128"/>
      <c r="AV272" s="129"/>
      <c r="AW272" s="126" t="str">
        <f t="shared" si="116"/>
        <v/>
      </c>
      <c r="AX272" s="126" t="str">
        <f t="shared" si="117"/>
        <v/>
      </c>
      <c r="AY272" s="64" t="str">
        <f t="shared" si="118"/>
        <v/>
      </c>
      <c r="AZ272" s="97"/>
      <c r="BA272" s="68"/>
      <c r="BB272" s="68"/>
      <c r="BC272" s="68"/>
      <c r="BD272" s="68"/>
      <c r="BE272" s="15"/>
      <c r="BF272" s="5">
        <f t="shared" si="119"/>
        <v>18718</v>
      </c>
      <c r="BG272" s="42">
        <v>2191</v>
      </c>
      <c r="BH272" s="42">
        <v>16527</v>
      </c>
      <c r="BI272" s="42"/>
      <c r="BJ272" s="42"/>
      <c r="BK272" s="42"/>
      <c r="BL272" s="42"/>
      <c r="BM272" s="15"/>
    </row>
    <row r="273" spans="1:65" outlineLevel="5" x14ac:dyDescent="0.45">
      <c r="A273" s="22">
        <f t="shared" si="105"/>
        <v>8</v>
      </c>
      <c r="B273" s="9">
        <f t="shared" si="104"/>
        <v>42232</v>
      </c>
      <c r="C273" s="51">
        <v>335766</v>
      </c>
      <c r="D273" s="64">
        <f t="shared" si="110"/>
        <v>37</v>
      </c>
      <c r="E273" s="12">
        <v>37</v>
      </c>
      <c r="F273" s="12">
        <v>37</v>
      </c>
      <c r="G273" s="12">
        <v>37</v>
      </c>
      <c r="H273" s="12">
        <v>37</v>
      </c>
      <c r="I273" s="12"/>
      <c r="J273" s="12"/>
      <c r="K273" s="12"/>
      <c r="L273" s="12"/>
      <c r="M273" s="74" t="str">
        <f t="shared" si="111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12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3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26.095060579999998</v>
      </c>
      <c r="AO273" s="41">
        <v>1073</v>
      </c>
      <c r="AP273" s="110"/>
      <c r="AQ273" s="111"/>
      <c r="AR273" s="126" t="str">
        <f t="shared" si="114"/>
        <v/>
      </c>
      <c r="AS273" s="126" t="str">
        <f t="shared" si="115"/>
        <v/>
      </c>
      <c r="AT273" s="127">
        <v>984</v>
      </c>
      <c r="AU273" s="128"/>
      <c r="AV273" s="129"/>
      <c r="AW273" s="126" t="str">
        <f t="shared" si="116"/>
        <v/>
      </c>
      <c r="AX273" s="126" t="str">
        <f t="shared" si="117"/>
        <v/>
      </c>
      <c r="AY273" s="64" t="str">
        <f t="shared" si="118"/>
        <v/>
      </c>
      <c r="AZ273" s="97"/>
      <c r="BA273" s="68"/>
      <c r="BB273" s="68"/>
      <c r="BC273" s="68"/>
      <c r="BD273" s="68"/>
      <c r="BE273" s="15"/>
      <c r="BF273" s="5">
        <f t="shared" si="119"/>
        <v>9475</v>
      </c>
      <c r="BG273" s="42">
        <v>1279</v>
      </c>
      <c r="BH273" s="42">
        <v>8196</v>
      </c>
      <c r="BI273" s="42"/>
      <c r="BJ273" s="42"/>
      <c r="BK273" s="42"/>
      <c r="BL273" s="42"/>
      <c r="BM273" s="15"/>
    </row>
    <row r="274" spans="1:65" outlineLevel="5" x14ac:dyDescent="0.45">
      <c r="A274" s="22">
        <f t="shared" si="105"/>
        <v>8</v>
      </c>
      <c r="B274" s="9">
        <f t="shared" si="104"/>
        <v>42233</v>
      </c>
      <c r="C274" s="51">
        <v>387206</v>
      </c>
      <c r="D274" s="64">
        <f t="shared" si="110"/>
        <v>37.4</v>
      </c>
      <c r="E274" s="12">
        <v>37.4</v>
      </c>
      <c r="F274" s="12">
        <v>37.4</v>
      </c>
      <c r="G274" s="12">
        <v>37.4</v>
      </c>
      <c r="H274" s="12">
        <v>37.4</v>
      </c>
      <c r="I274" s="12"/>
      <c r="J274" s="12"/>
      <c r="K274" s="12"/>
      <c r="L274" s="12"/>
      <c r="M274" s="74" t="str">
        <f t="shared" si="111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12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13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v>21.588280650000002</v>
      </c>
      <c r="AO274" s="41">
        <v>1297</v>
      </c>
      <c r="AP274" s="110"/>
      <c r="AQ274" s="111"/>
      <c r="AR274" s="126" t="str">
        <f t="shared" si="114"/>
        <v/>
      </c>
      <c r="AS274" s="126" t="str">
        <f t="shared" si="115"/>
        <v/>
      </c>
      <c r="AT274" s="127">
        <v>1426</v>
      </c>
      <c r="AU274" s="128"/>
      <c r="AV274" s="129"/>
      <c r="AW274" s="126" t="str">
        <f t="shared" si="116"/>
        <v/>
      </c>
      <c r="AX274" s="126" t="str">
        <f t="shared" si="117"/>
        <v/>
      </c>
      <c r="AY274" s="64" t="str">
        <f t="shared" si="118"/>
        <v/>
      </c>
      <c r="AZ274" s="97">
        <v>78.400000000000006</v>
      </c>
      <c r="BA274" s="68"/>
      <c r="BB274" s="68"/>
      <c r="BC274" s="68"/>
      <c r="BD274" s="68"/>
      <c r="BE274" s="15"/>
      <c r="BF274" s="5">
        <f t="shared" si="119"/>
        <v>19521</v>
      </c>
      <c r="BG274" s="42">
        <v>4309</v>
      </c>
      <c r="BH274" s="42">
        <v>15212</v>
      </c>
      <c r="BI274" s="42"/>
      <c r="BJ274" s="42"/>
      <c r="BK274" s="42"/>
      <c r="BL274" s="42"/>
      <c r="BM274" s="15"/>
    </row>
    <row r="275" spans="1:65" outlineLevel="5" x14ac:dyDescent="0.45">
      <c r="A275" s="22">
        <f t="shared" si="105"/>
        <v>8</v>
      </c>
      <c r="B275" s="9">
        <f t="shared" si="104"/>
        <v>42234</v>
      </c>
      <c r="C275" s="51">
        <v>325750</v>
      </c>
      <c r="D275" s="64">
        <f t="shared" si="110"/>
        <v>37.4</v>
      </c>
      <c r="E275" s="12">
        <v>37.4</v>
      </c>
      <c r="F275" s="12">
        <v>37.4</v>
      </c>
      <c r="G275" s="12">
        <v>37.4</v>
      </c>
      <c r="H275" s="12">
        <v>37.4</v>
      </c>
      <c r="I275" s="12"/>
      <c r="J275" s="12"/>
      <c r="K275" s="12"/>
      <c r="L275" s="12"/>
      <c r="M275" s="74" t="str">
        <f t="shared" si="111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12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3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23.352793989999999</v>
      </c>
      <c r="AO275" s="41">
        <v>1199</v>
      </c>
      <c r="AP275" s="110"/>
      <c r="AQ275" s="111"/>
      <c r="AR275" s="126" t="str">
        <f t="shared" si="114"/>
        <v/>
      </c>
      <c r="AS275" s="126" t="str">
        <f t="shared" si="115"/>
        <v/>
      </c>
      <c r="AT275" s="127">
        <v>1284</v>
      </c>
      <c r="AU275" s="128"/>
      <c r="AV275" s="129"/>
      <c r="AW275" s="126" t="str">
        <f t="shared" si="116"/>
        <v/>
      </c>
      <c r="AX275" s="126" t="str">
        <f t="shared" si="117"/>
        <v/>
      </c>
      <c r="AY275" s="64" t="str">
        <f t="shared" si="118"/>
        <v/>
      </c>
      <c r="AZ275" s="97">
        <v>78</v>
      </c>
      <c r="BA275" s="68"/>
      <c r="BB275" s="68"/>
      <c r="BC275" s="68"/>
      <c r="BD275" s="68"/>
      <c r="BE275" s="15"/>
      <c r="BF275" s="5">
        <f t="shared" si="119"/>
        <v>19686</v>
      </c>
      <c r="BG275" s="42">
        <v>2658</v>
      </c>
      <c r="BH275" s="42">
        <v>17028</v>
      </c>
      <c r="BI275" s="42"/>
      <c r="BJ275" s="42"/>
      <c r="BK275" s="42"/>
      <c r="BL275" s="42"/>
      <c r="BM275" s="15"/>
    </row>
    <row r="276" spans="1:65" outlineLevel="5" x14ac:dyDescent="0.45">
      <c r="A276" s="22">
        <f t="shared" si="105"/>
        <v>8</v>
      </c>
      <c r="B276" s="9">
        <f t="shared" si="104"/>
        <v>42235</v>
      </c>
      <c r="C276" s="51">
        <v>328251</v>
      </c>
      <c r="D276" s="64">
        <f t="shared" si="110"/>
        <v>37.299999999999997</v>
      </c>
      <c r="E276" s="12">
        <v>37.4</v>
      </c>
      <c r="F276" s="12">
        <v>37.4</v>
      </c>
      <c r="G276" s="12">
        <v>37.200000000000003</v>
      </c>
      <c r="H276" s="12">
        <v>37.200000000000003</v>
      </c>
      <c r="I276" s="12"/>
      <c r="J276" s="12"/>
      <c r="K276" s="12"/>
      <c r="L276" s="12"/>
      <c r="M276" s="74" t="str">
        <f t="shared" si="111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12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3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23.972602739999999</v>
      </c>
      <c r="AO276" s="41">
        <v>1168</v>
      </c>
      <c r="AP276" s="110"/>
      <c r="AQ276" s="111"/>
      <c r="AR276" s="126" t="str">
        <f t="shared" si="114"/>
        <v/>
      </c>
      <c r="AS276" s="126" t="str">
        <f t="shared" si="115"/>
        <v/>
      </c>
      <c r="AT276" s="127">
        <v>1092</v>
      </c>
      <c r="AU276" s="128"/>
      <c r="AV276" s="129"/>
      <c r="AW276" s="126" t="str">
        <f t="shared" si="116"/>
        <v/>
      </c>
      <c r="AX276" s="126" t="str">
        <f t="shared" si="117"/>
        <v/>
      </c>
      <c r="AY276" s="64" t="str">
        <f t="shared" si="118"/>
        <v/>
      </c>
      <c r="AZ276" s="97">
        <v>78</v>
      </c>
      <c r="BA276" s="68"/>
      <c r="BB276" s="68"/>
      <c r="BC276" s="68"/>
      <c r="BD276" s="68"/>
      <c r="BE276" s="15"/>
      <c r="BF276" s="5">
        <f t="shared" si="119"/>
        <v>19322</v>
      </c>
      <c r="BG276" s="42">
        <v>1729</v>
      </c>
      <c r="BH276" s="42">
        <v>17593</v>
      </c>
      <c r="BI276" s="42"/>
      <c r="BJ276" s="42"/>
      <c r="BK276" s="42"/>
      <c r="BL276" s="42"/>
      <c r="BM276" s="15"/>
    </row>
    <row r="277" spans="1:65" outlineLevel="5" x14ac:dyDescent="0.45">
      <c r="A277" s="22">
        <f t="shared" si="105"/>
        <v>8</v>
      </c>
      <c r="B277" s="9">
        <f t="shared" si="104"/>
        <v>42236</v>
      </c>
      <c r="C277" s="51">
        <v>352239</v>
      </c>
      <c r="D277" s="64">
        <f t="shared" si="110"/>
        <v>37.1</v>
      </c>
      <c r="E277" s="12">
        <v>37.200000000000003</v>
      </c>
      <c r="F277" s="12">
        <v>37.200000000000003</v>
      </c>
      <c r="G277" s="12">
        <v>37</v>
      </c>
      <c r="H277" s="12">
        <v>37</v>
      </c>
      <c r="I277" s="12"/>
      <c r="J277" s="12"/>
      <c r="K277" s="12"/>
      <c r="L277" s="12"/>
      <c r="M277" s="74" t="str">
        <f t="shared" si="111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2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3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22.435897440000002</v>
      </c>
      <c r="AO277" s="41">
        <v>1248</v>
      </c>
      <c r="AP277" s="110"/>
      <c r="AQ277" s="111"/>
      <c r="AR277" s="126" t="str">
        <f t="shared" si="114"/>
        <v/>
      </c>
      <c r="AS277" s="126" t="str">
        <f t="shared" si="115"/>
        <v/>
      </c>
      <c r="AT277" s="127">
        <v>1242</v>
      </c>
      <c r="AU277" s="128"/>
      <c r="AV277" s="129"/>
      <c r="AW277" s="126" t="str">
        <f t="shared" si="116"/>
        <v/>
      </c>
      <c r="AX277" s="126" t="str">
        <f t="shared" si="117"/>
        <v/>
      </c>
      <c r="AY277" s="64" t="str">
        <f t="shared" si="118"/>
        <v/>
      </c>
      <c r="AZ277" s="97">
        <v>78.599999999999994</v>
      </c>
      <c r="BA277" s="68"/>
      <c r="BB277" s="68"/>
      <c r="BC277" s="68"/>
      <c r="BD277" s="68"/>
      <c r="BE277" s="15"/>
      <c r="BF277" s="5">
        <f t="shared" si="119"/>
        <v>19519</v>
      </c>
      <c r="BG277" s="42">
        <v>1442</v>
      </c>
      <c r="BH277" s="42">
        <v>18077</v>
      </c>
      <c r="BI277" s="42"/>
      <c r="BJ277" s="42"/>
      <c r="BK277" s="42"/>
      <c r="BL277" s="42"/>
      <c r="BM277" s="15"/>
    </row>
    <row r="278" spans="1:65" outlineLevel="5" x14ac:dyDescent="0.45">
      <c r="A278" s="22">
        <f t="shared" si="105"/>
        <v>8</v>
      </c>
      <c r="B278" s="9">
        <f t="shared" si="104"/>
        <v>42237</v>
      </c>
      <c r="C278" s="51">
        <v>450622</v>
      </c>
      <c r="D278" s="64">
        <f t="shared" si="110"/>
        <v>37.200000000000003</v>
      </c>
      <c r="E278" s="12">
        <v>37.200000000000003</v>
      </c>
      <c r="F278" s="12">
        <v>37.200000000000003</v>
      </c>
      <c r="G278" s="12">
        <v>37.200000000000003</v>
      </c>
      <c r="H278" s="12">
        <v>37.200000000000003</v>
      </c>
      <c r="I278" s="12"/>
      <c r="J278" s="12"/>
      <c r="K278" s="12"/>
      <c r="L278" s="12"/>
      <c r="M278" s="74" t="str">
        <f t="shared" si="111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12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3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21.455938700000001</v>
      </c>
      <c r="AO278" s="41">
        <v>1305</v>
      </c>
      <c r="AP278" s="110"/>
      <c r="AQ278" s="111"/>
      <c r="AR278" s="126" t="str">
        <f t="shared" si="114"/>
        <v/>
      </c>
      <c r="AS278" s="126" t="str">
        <f t="shared" si="115"/>
        <v/>
      </c>
      <c r="AT278" s="127">
        <v>1352</v>
      </c>
      <c r="AU278" s="128"/>
      <c r="AV278" s="129"/>
      <c r="AW278" s="126" t="str">
        <f t="shared" si="116"/>
        <v/>
      </c>
      <c r="AX278" s="126" t="str">
        <f t="shared" si="117"/>
        <v/>
      </c>
      <c r="AY278" s="64" t="str">
        <f t="shared" si="118"/>
        <v/>
      </c>
      <c r="AZ278" s="97">
        <v>78.099999999999994</v>
      </c>
      <c r="BA278" s="68"/>
      <c r="BB278" s="68"/>
      <c r="BC278" s="68"/>
      <c r="BD278" s="68"/>
      <c r="BE278" s="15"/>
      <c r="BF278" s="5">
        <f t="shared" si="119"/>
        <v>21000</v>
      </c>
      <c r="BG278" s="42">
        <v>3594</v>
      </c>
      <c r="BH278" s="42">
        <v>17406</v>
      </c>
      <c r="BI278" s="42"/>
      <c r="BJ278" s="42"/>
      <c r="BK278" s="42"/>
      <c r="BL278" s="42"/>
      <c r="BM278" s="15"/>
    </row>
    <row r="279" spans="1:65" outlineLevel="5" x14ac:dyDescent="0.45">
      <c r="A279" s="22">
        <f t="shared" si="105"/>
        <v>8</v>
      </c>
      <c r="B279" s="9">
        <f t="shared" si="104"/>
        <v>42238</v>
      </c>
      <c r="C279" s="51">
        <v>404464</v>
      </c>
      <c r="D279" s="64">
        <f t="shared" si="110"/>
        <v>37.200000000000003</v>
      </c>
      <c r="E279" s="12">
        <v>37.200000000000003</v>
      </c>
      <c r="F279" s="12">
        <v>37.200000000000003</v>
      </c>
      <c r="G279" s="12">
        <v>37.200000000000003</v>
      </c>
      <c r="H279" s="12">
        <v>37.200000000000003</v>
      </c>
      <c r="I279" s="12"/>
      <c r="J279" s="12"/>
      <c r="K279" s="12"/>
      <c r="L279" s="12"/>
      <c r="M279" s="74" t="str">
        <f t="shared" si="111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2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13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v>25.617566329999999</v>
      </c>
      <c r="AO279" s="41">
        <v>1093</v>
      </c>
      <c r="AP279" s="110"/>
      <c r="AQ279" s="111"/>
      <c r="AR279" s="126" t="str">
        <f t="shared" si="114"/>
        <v/>
      </c>
      <c r="AS279" s="126" t="str">
        <f t="shared" si="115"/>
        <v/>
      </c>
      <c r="AT279" s="127">
        <v>1046</v>
      </c>
      <c r="AU279" s="128"/>
      <c r="AV279" s="129"/>
      <c r="AW279" s="126" t="str">
        <f t="shared" si="116"/>
        <v/>
      </c>
      <c r="AX279" s="126" t="str">
        <f t="shared" si="117"/>
        <v/>
      </c>
      <c r="AY279" s="64" t="str">
        <f t="shared" si="118"/>
        <v/>
      </c>
      <c r="AZ279" s="97"/>
      <c r="BA279" s="68"/>
      <c r="BB279" s="68"/>
      <c r="BC279" s="68"/>
      <c r="BD279" s="68"/>
      <c r="BE279" s="15"/>
      <c r="BF279" s="5">
        <f t="shared" si="119"/>
        <v>16640</v>
      </c>
      <c r="BG279" s="42">
        <v>2805</v>
      </c>
      <c r="BH279" s="42">
        <v>13835</v>
      </c>
      <c r="BI279" s="42"/>
      <c r="BJ279" s="42"/>
      <c r="BK279" s="42"/>
      <c r="BL279" s="42"/>
      <c r="BM279" s="15"/>
    </row>
    <row r="280" spans="1:65" outlineLevel="5" x14ac:dyDescent="0.45">
      <c r="A280" s="22">
        <f t="shared" si="105"/>
        <v>8</v>
      </c>
      <c r="B280" s="9">
        <f t="shared" si="104"/>
        <v>42239</v>
      </c>
      <c r="C280" s="51">
        <v>362124</v>
      </c>
      <c r="D280" s="64">
        <f t="shared" si="110"/>
        <v>37</v>
      </c>
      <c r="E280" s="12">
        <v>37</v>
      </c>
      <c r="F280" s="12">
        <v>37</v>
      </c>
      <c r="G280" s="12">
        <v>37</v>
      </c>
      <c r="H280" s="12">
        <v>37</v>
      </c>
      <c r="I280" s="12"/>
      <c r="J280" s="12"/>
      <c r="K280" s="12"/>
      <c r="L280" s="12"/>
      <c r="M280" s="74" t="str">
        <f t="shared" si="111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2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3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30.467899890000002</v>
      </c>
      <c r="AO280" s="41">
        <v>919</v>
      </c>
      <c r="AP280" s="110"/>
      <c r="AQ280" s="111"/>
      <c r="AR280" s="126" t="str">
        <f t="shared" si="114"/>
        <v/>
      </c>
      <c r="AS280" s="126" t="str">
        <f t="shared" si="115"/>
        <v/>
      </c>
      <c r="AT280" s="127">
        <v>948</v>
      </c>
      <c r="AU280" s="128"/>
      <c r="AV280" s="129"/>
      <c r="AW280" s="126" t="str">
        <f t="shared" si="116"/>
        <v/>
      </c>
      <c r="AX280" s="126" t="str">
        <f t="shared" si="117"/>
        <v/>
      </c>
      <c r="AY280" s="64" t="str">
        <f t="shared" si="118"/>
        <v/>
      </c>
      <c r="AZ280" s="97"/>
      <c r="BA280" s="68"/>
      <c r="BB280" s="68"/>
      <c r="BC280" s="68"/>
      <c r="BD280" s="68"/>
      <c r="BE280" s="15"/>
      <c r="BF280" s="5">
        <f t="shared" si="119"/>
        <v>6989</v>
      </c>
      <c r="BG280" s="42">
        <v>1095</v>
      </c>
      <c r="BH280" s="42">
        <v>5894</v>
      </c>
      <c r="BI280" s="42"/>
      <c r="BJ280" s="42"/>
      <c r="BK280" s="42"/>
      <c r="BL280" s="42"/>
      <c r="BM280" s="15"/>
    </row>
    <row r="281" spans="1:65" outlineLevel="5" x14ac:dyDescent="0.45">
      <c r="A281" s="22">
        <f t="shared" si="105"/>
        <v>8</v>
      </c>
      <c r="B281" s="9">
        <f t="shared" si="104"/>
        <v>42240</v>
      </c>
      <c r="C281" s="51">
        <v>342126</v>
      </c>
      <c r="D281" s="64">
        <f t="shared" si="110"/>
        <v>37</v>
      </c>
      <c r="E281" s="12">
        <v>37</v>
      </c>
      <c r="F281" s="12">
        <v>37</v>
      </c>
      <c r="G281" s="12">
        <v>37</v>
      </c>
      <c r="H281" s="12">
        <v>37</v>
      </c>
      <c r="I281" s="12"/>
      <c r="J281" s="12"/>
      <c r="K281" s="12"/>
      <c r="L281" s="12"/>
      <c r="M281" s="74" t="str">
        <f t="shared" si="111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12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13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21.92638998</v>
      </c>
      <c r="AO281" s="41">
        <v>1277</v>
      </c>
      <c r="AP281" s="110"/>
      <c r="AQ281" s="111"/>
      <c r="AR281" s="126" t="str">
        <f t="shared" si="114"/>
        <v/>
      </c>
      <c r="AS281" s="126" t="str">
        <f t="shared" si="115"/>
        <v/>
      </c>
      <c r="AT281" s="127">
        <v>1283</v>
      </c>
      <c r="AU281" s="128"/>
      <c r="AV281" s="129"/>
      <c r="AW281" s="126" t="str">
        <f t="shared" si="116"/>
        <v/>
      </c>
      <c r="AX281" s="126" t="str">
        <f t="shared" si="117"/>
        <v/>
      </c>
      <c r="AY281" s="64" t="str">
        <f t="shared" si="118"/>
        <v/>
      </c>
      <c r="AZ281" s="97">
        <v>78.8</v>
      </c>
      <c r="BA281" s="68"/>
      <c r="BB281" s="68"/>
      <c r="BC281" s="68"/>
      <c r="BD281" s="68"/>
      <c r="BE281" s="15"/>
      <c r="BF281" s="5">
        <f t="shared" si="119"/>
        <v>17772</v>
      </c>
      <c r="BG281" s="42">
        <v>3424</v>
      </c>
      <c r="BH281" s="42">
        <v>14348</v>
      </c>
      <c r="BI281" s="42"/>
      <c r="BJ281" s="42"/>
      <c r="BK281" s="42"/>
      <c r="BL281" s="42"/>
      <c r="BM281" s="15"/>
    </row>
    <row r="282" spans="1:65" outlineLevel="5" x14ac:dyDescent="0.45">
      <c r="A282" s="22">
        <f t="shared" si="105"/>
        <v>8</v>
      </c>
      <c r="B282" s="9">
        <f t="shared" si="104"/>
        <v>42241</v>
      </c>
      <c r="C282" s="51">
        <v>477947</v>
      </c>
      <c r="D282" s="64">
        <f t="shared" si="110"/>
        <v>37.4</v>
      </c>
      <c r="E282" s="12">
        <v>37.4</v>
      </c>
      <c r="F282" s="12">
        <v>37.4</v>
      </c>
      <c r="G282" s="12">
        <v>37.4</v>
      </c>
      <c r="H282" s="12">
        <v>37.4</v>
      </c>
      <c r="I282" s="12"/>
      <c r="J282" s="12"/>
      <c r="K282" s="12"/>
      <c r="L282" s="12"/>
      <c r="M282" s="74" t="str">
        <f t="shared" si="111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12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3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18.855218860000001</v>
      </c>
      <c r="AO282" s="41">
        <v>1485</v>
      </c>
      <c r="AP282" s="110"/>
      <c r="AQ282" s="111"/>
      <c r="AR282" s="126" t="str">
        <f t="shared" si="114"/>
        <v/>
      </c>
      <c r="AS282" s="126" t="str">
        <f t="shared" si="115"/>
        <v/>
      </c>
      <c r="AT282" s="127">
        <v>1552</v>
      </c>
      <c r="AU282" s="128"/>
      <c r="AV282" s="129"/>
      <c r="AW282" s="126" t="str">
        <f t="shared" si="116"/>
        <v/>
      </c>
      <c r="AX282" s="126" t="str">
        <f t="shared" si="117"/>
        <v/>
      </c>
      <c r="AY282" s="64" t="str">
        <f t="shared" si="118"/>
        <v/>
      </c>
      <c r="AZ282" s="97">
        <v>78.2</v>
      </c>
      <c r="BA282" s="68"/>
      <c r="BB282" s="68"/>
      <c r="BC282" s="68"/>
      <c r="BD282" s="68"/>
      <c r="BE282" s="15"/>
      <c r="BF282" s="5">
        <f t="shared" si="119"/>
        <v>20183</v>
      </c>
      <c r="BG282" s="42">
        <v>6388</v>
      </c>
      <c r="BH282" s="42">
        <v>13795</v>
      </c>
      <c r="BI282" s="42"/>
      <c r="BJ282" s="42"/>
      <c r="BK282" s="42"/>
      <c r="BL282" s="42"/>
      <c r="BM282" s="15"/>
    </row>
    <row r="283" spans="1:65" outlineLevel="5" x14ac:dyDescent="0.45">
      <c r="A283" s="22">
        <f t="shared" si="105"/>
        <v>8</v>
      </c>
      <c r="B283" s="9">
        <f t="shared" si="104"/>
        <v>42242</v>
      </c>
      <c r="C283" s="51">
        <v>472593</v>
      </c>
      <c r="D283" s="64">
        <f t="shared" si="110"/>
        <v>37.4</v>
      </c>
      <c r="E283" s="12">
        <v>37.4</v>
      </c>
      <c r="F283" s="12">
        <v>37.4</v>
      </c>
      <c r="G283" s="12">
        <v>37.4</v>
      </c>
      <c r="H283" s="12">
        <v>37.4</v>
      </c>
      <c r="I283" s="12"/>
      <c r="J283" s="12"/>
      <c r="K283" s="12"/>
      <c r="L283" s="12"/>
      <c r="M283" s="74" t="str">
        <f t="shared" si="111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2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3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21.455938700000001</v>
      </c>
      <c r="AO283" s="41">
        <v>1305</v>
      </c>
      <c r="AP283" s="110"/>
      <c r="AQ283" s="111"/>
      <c r="AR283" s="126" t="str">
        <f t="shared" si="114"/>
        <v/>
      </c>
      <c r="AS283" s="126" t="str">
        <f t="shared" si="115"/>
        <v/>
      </c>
      <c r="AT283" s="127">
        <v>1318</v>
      </c>
      <c r="AU283" s="128"/>
      <c r="AV283" s="129"/>
      <c r="AW283" s="126" t="str">
        <f t="shared" si="116"/>
        <v/>
      </c>
      <c r="AX283" s="126" t="str">
        <f t="shared" si="117"/>
        <v/>
      </c>
      <c r="AY283" s="64" t="str">
        <f t="shared" si="118"/>
        <v/>
      </c>
      <c r="AZ283" s="97">
        <v>79</v>
      </c>
      <c r="BA283" s="68"/>
      <c r="BB283" s="68"/>
      <c r="BC283" s="68"/>
      <c r="BD283" s="68"/>
      <c r="BE283" s="15"/>
      <c r="BF283" s="5">
        <f t="shared" si="119"/>
        <v>19073</v>
      </c>
      <c r="BG283" s="42">
        <v>3875</v>
      </c>
      <c r="BH283" s="42">
        <v>15198</v>
      </c>
      <c r="BI283" s="42"/>
      <c r="BJ283" s="42"/>
      <c r="BK283" s="42"/>
      <c r="BL283" s="42"/>
      <c r="BM283" s="15"/>
    </row>
    <row r="284" spans="1:65" outlineLevel="5" x14ac:dyDescent="0.45">
      <c r="A284" s="22">
        <f t="shared" si="105"/>
        <v>8</v>
      </c>
      <c r="B284" s="9">
        <f t="shared" si="104"/>
        <v>42243</v>
      </c>
      <c r="C284" s="51">
        <v>412294</v>
      </c>
      <c r="D284" s="64">
        <f t="shared" si="110"/>
        <v>37.4</v>
      </c>
      <c r="E284" s="12">
        <v>37.4</v>
      </c>
      <c r="F284" s="12">
        <v>37.4</v>
      </c>
      <c r="G284" s="12">
        <v>37.4</v>
      </c>
      <c r="H284" s="12">
        <v>37.4</v>
      </c>
      <c r="I284" s="12"/>
      <c r="J284" s="12"/>
      <c r="K284" s="12"/>
      <c r="L284" s="12"/>
      <c r="M284" s="74" t="str">
        <f t="shared" si="111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2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3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21.943573669999999</v>
      </c>
      <c r="AO284" s="41">
        <v>1276</v>
      </c>
      <c r="AP284" s="110"/>
      <c r="AQ284" s="111"/>
      <c r="AR284" s="126" t="str">
        <f t="shared" si="114"/>
        <v/>
      </c>
      <c r="AS284" s="126" t="str">
        <f t="shared" si="115"/>
        <v/>
      </c>
      <c r="AT284" s="127">
        <v>1280</v>
      </c>
      <c r="AU284" s="128"/>
      <c r="AV284" s="129"/>
      <c r="AW284" s="126" t="str">
        <f t="shared" si="116"/>
        <v/>
      </c>
      <c r="AX284" s="126" t="str">
        <f t="shared" si="117"/>
        <v/>
      </c>
      <c r="AY284" s="64" t="str">
        <f t="shared" si="118"/>
        <v/>
      </c>
      <c r="AZ284" s="97">
        <v>77.900000000000006</v>
      </c>
      <c r="BA284" s="68"/>
      <c r="BB284" s="68"/>
      <c r="BC284" s="68"/>
      <c r="BD284" s="68"/>
      <c r="BE284" s="15"/>
      <c r="BF284" s="5">
        <f t="shared" si="119"/>
        <v>18114</v>
      </c>
      <c r="BG284" s="42">
        <v>2584</v>
      </c>
      <c r="BH284" s="42">
        <v>15530</v>
      </c>
      <c r="BI284" s="42"/>
      <c r="BJ284" s="42"/>
      <c r="BK284" s="42"/>
      <c r="BL284" s="42"/>
      <c r="BM284" s="15"/>
    </row>
    <row r="285" spans="1:65" outlineLevel="5" x14ac:dyDescent="0.45">
      <c r="A285" s="22">
        <f t="shared" si="105"/>
        <v>8</v>
      </c>
      <c r="B285" s="9">
        <f t="shared" si="104"/>
        <v>42244</v>
      </c>
      <c r="C285" s="51">
        <v>382451</v>
      </c>
      <c r="D285" s="64">
        <f t="shared" si="110"/>
        <v>37.200000000000003</v>
      </c>
      <c r="E285" s="12">
        <v>37.200000000000003</v>
      </c>
      <c r="F285" s="12">
        <v>37.200000000000003</v>
      </c>
      <c r="G285" s="12">
        <v>37.200000000000003</v>
      </c>
      <c r="H285" s="12">
        <v>37.200000000000003</v>
      </c>
      <c r="I285" s="12"/>
      <c r="J285" s="12"/>
      <c r="K285" s="12"/>
      <c r="L285" s="12"/>
      <c r="M285" s="74" t="str">
        <f t="shared" si="111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12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3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22.950819670000001</v>
      </c>
      <c r="AO285" s="41">
        <v>1220</v>
      </c>
      <c r="AP285" s="110"/>
      <c r="AQ285" s="111"/>
      <c r="AR285" s="126" t="str">
        <f t="shared" si="114"/>
        <v/>
      </c>
      <c r="AS285" s="126" t="str">
        <f t="shared" si="115"/>
        <v/>
      </c>
      <c r="AT285" s="127">
        <v>1333</v>
      </c>
      <c r="AU285" s="128"/>
      <c r="AV285" s="129"/>
      <c r="AW285" s="126" t="str">
        <f t="shared" si="116"/>
        <v/>
      </c>
      <c r="AX285" s="126" t="str">
        <f t="shared" si="117"/>
        <v/>
      </c>
      <c r="AY285" s="64" t="str">
        <f t="shared" si="118"/>
        <v/>
      </c>
      <c r="AZ285" s="97">
        <v>78</v>
      </c>
      <c r="BA285" s="68"/>
      <c r="BB285" s="68"/>
      <c r="BC285" s="68"/>
      <c r="BD285" s="68"/>
      <c r="BE285" s="15"/>
      <c r="BF285" s="5">
        <f t="shared" si="119"/>
        <v>19468</v>
      </c>
      <c r="BG285" s="42">
        <v>2661</v>
      </c>
      <c r="BH285" s="42">
        <v>16807</v>
      </c>
      <c r="BI285" s="42"/>
      <c r="BJ285" s="42"/>
      <c r="BK285" s="42"/>
      <c r="BL285" s="42"/>
      <c r="BM285" s="15"/>
    </row>
    <row r="286" spans="1:65" outlineLevel="5" x14ac:dyDescent="0.45">
      <c r="A286" s="22">
        <f t="shared" si="105"/>
        <v>8</v>
      </c>
      <c r="B286" s="9">
        <f t="shared" si="104"/>
        <v>42245</v>
      </c>
      <c r="C286" s="51">
        <v>371456</v>
      </c>
      <c r="D286" s="64">
        <f t="shared" si="110"/>
        <v>37.200000000000003</v>
      </c>
      <c r="E286" s="12">
        <v>37.200000000000003</v>
      </c>
      <c r="F286" s="12">
        <v>37.200000000000003</v>
      </c>
      <c r="G286" s="12">
        <v>37.200000000000003</v>
      </c>
      <c r="H286" s="12">
        <v>37.200000000000003</v>
      </c>
      <c r="I286" s="12"/>
      <c r="J286" s="12"/>
      <c r="K286" s="12"/>
      <c r="L286" s="12"/>
      <c r="M286" s="74" t="str">
        <f t="shared" si="111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2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13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v>23.58887953</v>
      </c>
      <c r="AO286" s="41">
        <v>1187</v>
      </c>
      <c r="AP286" s="110"/>
      <c r="AQ286" s="111"/>
      <c r="AR286" s="126" t="str">
        <f t="shared" si="114"/>
        <v/>
      </c>
      <c r="AS286" s="126" t="str">
        <f t="shared" si="115"/>
        <v/>
      </c>
      <c r="AT286" s="127">
        <v>1020</v>
      </c>
      <c r="AU286" s="128"/>
      <c r="AV286" s="129"/>
      <c r="AW286" s="126" t="str">
        <f t="shared" si="116"/>
        <v/>
      </c>
      <c r="AX286" s="126" t="str">
        <f t="shared" si="117"/>
        <v/>
      </c>
      <c r="AY286" s="64" t="str">
        <f t="shared" si="118"/>
        <v/>
      </c>
      <c r="AZ286" s="97"/>
      <c r="BA286" s="68"/>
      <c r="BB286" s="68"/>
      <c r="BC286" s="68"/>
      <c r="BD286" s="68"/>
      <c r="BE286" s="15"/>
      <c r="BF286" s="5">
        <f t="shared" si="119"/>
        <v>21247</v>
      </c>
      <c r="BG286" s="42">
        <v>4629</v>
      </c>
      <c r="BH286" s="42">
        <v>16618</v>
      </c>
      <c r="BI286" s="42"/>
      <c r="BJ286" s="42"/>
      <c r="BK286" s="42"/>
      <c r="BL286" s="42"/>
      <c r="BM286" s="15"/>
    </row>
    <row r="287" spans="1:65" outlineLevel="5" x14ac:dyDescent="0.45">
      <c r="A287" s="22">
        <f t="shared" si="105"/>
        <v>8</v>
      </c>
      <c r="B287" s="9">
        <f t="shared" si="104"/>
        <v>42246</v>
      </c>
      <c r="C287" s="51">
        <v>366080</v>
      </c>
      <c r="D287" s="64">
        <f t="shared" si="110"/>
        <v>37.299999999999997</v>
      </c>
      <c r="E287" s="12">
        <v>37.200000000000003</v>
      </c>
      <c r="F287" s="12">
        <v>37.200000000000003</v>
      </c>
      <c r="G287" s="12">
        <v>37.4</v>
      </c>
      <c r="H287" s="12">
        <v>37.4</v>
      </c>
      <c r="I287" s="12"/>
      <c r="J287" s="12"/>
      <c r="K287" s="12"/>
      <c r="L287" s="12"/>
      <c r="M287" s="74" t="str">
        <f t="shared" si="111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2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3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25.925925929999998</v>
      </c>
      <c r="AO287" s="41">
        <v>1080</v>
      </c>
      <c r="AP287" s="110"/>
      <c r="AQ287" s="111"/>
      <c r="AR287" s="126" t="str">
        <f t="shared" si="114"/>
        <v/>
      </c>
      <c r="AS287" s="126" t="str">
        <f t="shared" si="115"/>
        <v/>
      </c>
      <c r="AT287" s="127">
        <v>1073</v>
      </c>
      <c r="AU287" s="128"/>
      <c r="AV287" s="129"/>
      <c r="AW287" s="126" t="str">
        <f t="shared" si="116"/>
        <v/>
      </c>
      <c r="AX287" s="126" t="str">
        <f t="shared" si="117"/>
        <v/>
      </c>
      <c r="AY287" s="64" t="str">
        <f t="shared" si="118"/>
        <v/>
      </c>
      <c r="AZ287" s="97"/>
      <c r="BA287" s="68"/>
      <c r="BB287" s="68"/>
      <c r="BC287" s="68"/>
      <c r="BD287" s="68"/>
      <c r="BE287" s="15"/>
      <c r="BF287" s="5">
        <f t="shared" si="119"/>
        <v>8871</v>
      </c>
      <c r="BG287" s="42">
        <v>1308</v>
      </c>
      <c r="BH287" s="42">
        <v>7563</v>
      </c>
      <c r="BI287" s="42"/>
      <c r="BJ287" s="42"/>
      <c r="BK287" s="42"/>
      <c r="BL287" s="42"/>
      <c r="BM287" s="15"/>
    </row>
    <row r="288" spans="1:65" ht="17.5" outlineLevel="5" thickBot="1" x14ac:dyDescent="0.5">
      <c r="A288" s="31">
        <f t="shared" si="105"/>
        <v>8</v>
      </c>
      <c r="B288" s="32">
        <f t="shared" ref="B288:B351" si="120">B287+1</f>
        <v>42247</v>
      </c>
      <c r="C288" s="51">
        <v>373818</v>
      </c>
      <c r="D288" s="64">
        <f t="shared" si="110"/>
        <v>37</v>
      </c>
      <c r="E288" s="12">
        <v>37</v>
      </c>
      <c r="F288" s="12">
        <v>37</v>
      </c>
      <c r="G288" s="12">
        <v>37</v>
      </c>
      <c r="H288" s="12">
        <v>37</v>
      </c>
      <c r="I288" s="12"/>
      <c r="J288" s="12"/>
      <c r="K288" s="12"/>
      <c r="L288" s="12"/>
      <c r="M288" s="74" t="str">
        <f t="shared" si="111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12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3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24.1171404</v>
      </c>
      <c r="AO288" s="41">
        <v>1161</v>
      </c>
      <c r="AP288" s="110"/>
      <c r="AQ288" s="111"/>
      <c r="AR288" s="126" t="str">
        <f t="shared" si="114"/>
        <v/>
      </c>
      <c r="AS288" s="126" t="str">
        <f t="shared" si="115"/>
        <v/>
      </c>
      <c r="AT288" s="127">
        <v>1281</v>
      </c>
      <c r="AU288" s="128"/>
      <c r="AV288" s="129"/>
      <c r="AW288" s="126" t="str">
        <f t="shared" si="116"/>
        <v/>
      </c>
      <c r="AX288" s="126" t="str">
        <f t="shared" si="117"/>
        <v/>
      </c>
      <c r="AY288" s="64" t="str">
        <f t="shared" si="118"/>
        <v/>
      </c>
      <c r="AZ288" s="97">
        <v>78.7</v>
      </c>
      <c r="BA288" s="68"/>
      <c r="BB288" s="68"/>
      <c r="BC288" s="68"/>
      <c r="BD288" s="68"/>
      <c r="BE288" s="15"/>
      <c r="BF288" s="5">
        <f t="shared" si="119"/>
        <v>22309</v>
      </c>
      <c r="BG288" s="42">
        <v>6455</v>
      </c>
      <c r="BH288" s="42">
        <v>15854</v>
      </c>
      <c r="BI288" s="42"/>
      <c r="BJ288" s="42"/>
      <c r="BK288" s="42"/>
      <c r="BL288" s="42"/>
      <c r="BM288" s="15"/>
    </row>
    <row r="289" spans="1:65" outlineLevel="4" x14ac:dyDescent="0.45">
      <c r="A289" s="150" t="s">
        <v>42</v>
      </c>
      <c r="B289" s="151"/>
      <c r="C289" s="50">
        <f t="shared" ref="C289:BM289" si="121">SUBTOTAL(4,C258:C288)</f>
        <v>477947</v>
      </c>
      <c r="D289" s="60">
        <f t="shared" si="121"/>
        <v>37.4</v>
      </c>
      <c r="E289" s="28">
        <f t="shared" si="121"/>
        <v>37.4</v>
      </c>
      <c r="F289" s="28">
        <f t="shared" si="121"/>
        <v>37.4</v>
      </c>
      <c r="G289" s="28">
        <f t="shared" si="121"/>
        <v>37.4</v>
      </c>
      <c r="H289" s="28">
        <f t="shared" si="121"/>
        <v>37.4</v>
      </c>
      <c r="I289" s="28">
        <f t="shared" si="121"/>
        <v>0</v>
      </c>
      <c r="J289" s="28">
        <f t="shared" si="121"/>
        <v>0</v>
      </c>
      <c r="K289" s="28">
        <f t="shared" si="121"/>
        <v>0</v>
      </c>
      <c r="L289" s="28">
        <f t="shared" si="121"/>
        <v>0</v>
      </c>
      <c r="M289" s="71">
        <f t="shared" si="121"/>
        <v>0</v>
      </c>
      <c r="N289" s="82">
        <f t="shared" si="121"/>
        <v>0</v>
      </c>
      <c r="O289" s="82">
        <f t="shared" si="121"/>
        <v>0</v>
      </c>
      <c r="P289" s="82">
        <f t="shared" si="121"/>
        <v>0</v>
      </c>
      <c r="Q289" s="82">
        <f t="shared" si="121"/>
        <v>0</v>
      </c>
      <c r="R289" s="82">
        <f t="shared" si="121"/>
        <v>0</v>
      </c>
      <c r="S289" s="82">
        <f t="shared" si="121"/>
        <v>0</v>
      </c>
      <c r="T289" s="82">
        <f t="shared" si="121"/>
        <v>0</v>
      </c>
      <c r="U289" s="82">
        <f t="shared" si="121"/>
        <v>0</v>
      </c>
      <c r="V289" s="29">
        <f t="shared" si="121"/>
        <v>0</v>
      </c>
      <c r="W289" s="39">
        <f t="shared" si="121"/>
        <v>0</v>
      </c>
      <c r="X289" s="39">
        <f t="shared" si="121"/>
        <v>0</v>
      </c>
      <c r="Y289" s="39">
        <f t="shared" si="121"/>
        <v>0</v>
      </c>
      <c r="Z289" s="39">
        <f t="shared" si="121"/>
        <v>0</v>
      </c>
      <c r="AA289" s="39">
        <f t="shared" si="121"/>
        <v>0</v>
      </c>
      <c r="AB289" s="39">
        <f t="shared" si="121"/>
        <v>0</v>
      </c>
      <c r="AC289" s="39">
        <f t="shared" si="121"/>
        <v>0</v>
      </c>
      <c r="AD289" s="39">
        <f t="shared" si="121"/>
        <v>0</v>
      </c>
      <c r="AE289" s="29">
        <f t="shared" si="121"/>
        <v>0</v>
      </c>
      <c r="AF289" s="39">
        <f t="shared" si="121"/>
        <v>0</v>
      </c>
      <c r="AG289" s="39">
        <f t="shared" si="121"/>
        <v>0</v>
      </c>
      <c r="AH289" s="39">
        <f t="shared" si="121"/>
        <v>0</v>
      </c>
      <c r="AI289" s="39">
        <f t="shared" si="121"/>
        <v>0</v>
      </c>
      <c r="AJ289" s="39">
        <f t="shared" si="121"/>
        <v>0</v>
      </c>
      <c r="AK289" s="39">
        <f t="shared" si="121"/>
        <v>0</v>
      </c>
      <c r="AL289" s="39">
        <f t="shared" si="121"/>
        <v>0</v>
      </c>
      <c r="AM289" s="39">
        <f t="shared" si="121"/>
        <v>0</v>
      </c>
      <c r="AN289" s="39">
        <f t="shared" si="121"/>
        <v>30.467899890000002</v>
      </c>
      <c r="AO289" s="39">
        <f t="shared" si="121"/>
        <v>1485</v>
      </c>
      <c r="AP289" s="104">
        <f t="shared" si="121"/>
        <v>0</v>
      </c>
      <c r="AQ289" s="105">
        <f t="shared" si="121"/>
        <v>0</v>
      </c>
      <c r="AR289" s="106">
        <f t="shared" si="121"/>
        <v>0</v>
      </c>
      <c r="AS289" s="106">
        <f t="shared" si="121"/>
        <v>0</v>
      </c>
      <c r="AT289" s="107">
        <f t="shared" si="121"/>
        <v>1552</v>
      </c>
      <c r="AU289" s="108">
        <f t="shared" si="121"/>
        <v>0</v>
      </c>
      <c r="AV289" s="109">
        <f t="shared" si="121"/>
        <v>0</v>
      </c>
      <c r="AW289" s="106">
        <f t="shared" si="121"/>
        <v>0</v>
      </c>
      <c r="AX289" s="106">
        <f t="shared" si="121"/>
        <v>0</v>
      </c>
      <c r="AY289" s="60">
        <f t="shared" si="121"/>
        <v>0</v>
      </c>
      <c r="AZ289" s="96">
        <f t="shared" si="121"/>
        <v>80.5</v>
      </c>
      <c r="BA289" s="67">
        <f t="shared" si="121"/>
        <v>0</v>
      </c>
      <c r="BB289" s="67">
        <f t="shared" si="121"/>
        <v>0</v>
      </c>
      <c r="BC289" s="67">
        <f t="shared" si="121"/>
        <v>0</v>
      </c>
      <c r="BD289" s="67">
        <f t="shared" si="121"/>
        <v>0</v>
      </c>
      <c r="BE289" s="27">
        <f t="shared" si="121"/>
        <v>0</v>
      </c>
      <c r="BF289" s="29">
        <f t="shared" si="121"/>
        <v>22309</v>
      </c>
      <c r="BG289" s="39">
        <f t="shared" si="121"/>
        <v>6455</v>
      </c>
      <c r="BH289" s="40">
        <f t="shared" si="121"/>
        <v>18235</v>
      </c>
      <c r="BI289" s="40">
        <f t="shared" si="121"/>
        <v>0</v>
      </c>
      <c r="BJ289" s="40">
        <f t="shared" si="121"/>
        <v>0</v>
      </c>
      <c r="BK289" s="40">
        <f t="shared" si="121"/>
        <v>0</v>
      </c>
      <c r="BL289" s="40">
        <f t="shared" si="121"/>
        <v>0</v>
      </c>
      <c r="BM289" s="27">
        <f t="shared" si="121"/>
        <v>0</v>
      </c>
    </row>
    <row r="290" spans="1:65" outlineLevel="3" x14ac:dyDescent="0.45">
      <c r="A290" s="180" t="s">
        <v>31</v>
      </c>
      <c r="B290" s="181"/>
      <c r="C290" s="51">
        <f t="shared" ref="C290:BM290" si="122">SUBTOTAL(5,C258:C288)</f>
        <v>319217</v>
      </c>
      <c r="D290" s="61">
        <f t="shared" si="122"/>
        <v>37</v>
      </c>
      <c r="E290" s="12">
        <f t="shared" si="122"/>
        <v>37</v>
      </c>
      <c r="F290" s="12">
        <f t="shared" si="122"/>
        <v>37</v>
      </c>
      <c r="G290" s="12">
        <f t="shared" si="122"/>
        <v>37</v>
      </c>
      <c r="H290" s="12">
        <f t="shared" si="122"/>
        <v>37</v>
      </c>
      <c r="I290" s="12">
        <f t="shared" si="122"/>
        <v>0</v>
      </c>
      <c r="J290" s="12">
        <f t="shared" si="122"/>
        <v>0</v>
      </c>
      <c r="K290" s="12">
        <f t="shared" si="122"/>
        <v>0</v>
      </c>
      <c r="L290" s="12">
        <f t="shared" si="122"/>
        <v>0</v>
      </c>
      <c r="M290" s="72">
        <f t="shared" si="122"/>
        <v>0</v>
      </c>
      <c r="N290" s="83">
        <f t="shared" si="122"/>
        <v>0</v>
      </c>
      <c r="O290" s="83">
        <f t="shared" si="122"/>
        <v>0</v>
      </c>
      <c r="P290" s="83">
        <f t="shared" si="122"/>
        <v>0</v>
      </c>
      <c r="Q290" s="83">
        <f t="shared" si="122"/>
        <v>0</v>
      </c>
      <c r="R290" s="83">
        <f t="shared" si="122"/>
        <v>0</v>
      </c>
      <c r="S290" s="83">
        <f t="shared" si="122"/>
        <v>0</v>
      </c>
      <c r="T290" s="83">
        <f t="shared" si="122"/>
        <v>0</v>
      </c>
      <c r="U290" s="83">
        <f t="shared" si="122"/>
        <v>0</v>
      </c>
      <c r="V290" s="6">
        <f t="shared" si="122"/>
        <v>0</v>
      </c>
      <c r="W290" s="41">
        <f t="shared" si="122"/>
        <v>0</v>
      </c>
      <c r="X290" s="41">
        <f t="shared" si="122"/>
        <v>0</v>
      </c>
      <c r="Y290" s="41">
        <f t="shared" si="122"/>
        <v>0</v>
      </c>
      <c r="Z290" s="41">
        <f t="shared" si="122"/>
        <v>0</v>
      </c>
      <c r="AA290" s="41">
        <f t="shared" si="122"/>
        <v>0</v>
      </c>
      <c r="AB290" s="41">
        <f t="shared" si="122"/>
        <v>0</v>
      </c>
      <c r="AC290" s="41">
        <f t="shared" si="122"/>
        <v>0</v>
      </c>
      <c r="AD290" s="41">
        <f t="shared" si="122"/>
        <v>0</v>
      </c>
      <c r="AE290" s="6">
        <f t="shared" si="122"/>
        <v>0</v>
      </c>
      <c r="AF290" s="41">
        <f t="shared" si="122"/>
        <v>0</v>
      </c>
      <c r="AG290" s="41">
        <f t="shared" si="122"/>
        <v>0</v>
      </c>
      <c r="AH290" s="41">
        <f t="shared" si="122"/>
        <v>0</v>
      </c>
      <c r="AI290" s="41">
        <f t="shared" si="122"/>
        <v>0</v>
      </c>
      <c r="AJ290" s="41">
        <f t="shared" si="122"/>
        <v>0</v>
      </c>
      <c r="AK290" s="41">
        <f t="shared" si="122"/>
        <v>0</v>
      </c>
      <c r="AL290" s="41">
        <f t="shared" si="122"/>
        <v>0</v>
      </c>
      <c r="AM290" s="41">
        <f t="shared" si="122"/>
        <v>0</v>
      </c>
      <c r="AN290" s="41">
        <f t="shared" si="122"/>
        <v>18.855218860000001</v>
      </c>
      <c r="AO290" s="41">
        <f t="shared" si="122"/>
        <v>919</v>
      </c>
      <c r="AP290" s="110">
        <f t="shared" si="122"/>
        <v>0</v>
      </c>
      <c r="AQ290" s="111">
        <f t="shared" si="122"/>
        <v>0</v>
      </c>
      <c r="AR290" s="112">
        <f t="shared" si="122"/>
        <v>0</v>
      </c>
      <c r="AS290" s="112">
        <f t="shared" si="122"/>
        <v>0</v>
      </c>
      <c r="AT290" s="113">
        <f t="shared" si="122"/>
        <v>948</v>
      </c>
      <c r="AU290" s="114">
        <f t="shared" si="122"/>
        <v>0</v>
      </c>
      <c r="AV290" s="115">
        <f t="shared" si="122"/>
        <v>0</v>
      </c>
      <c r="AW290" s="112">
        <f t="shared" si="122"/>
        <v>0</v>
      </c>
      <c r="AX290" s="112">
        <f t="shared" si="122"/>
        <v>0</v>
      </c>
      <c r="AY290" s="61">
        <f t="shared" si="122"/>
        <v>0</v>
      </c>
      <c r="AZ290" s="97">
        <f t="shared" si="122"/>
        <v>77.900000000000006</v>
      </c>
      <c r="BA290" s="68">
        <f t="shared" si="122"/>
        <v>0</v>
      </c>
      <c r="BB290" s="68">
        <f t="shared" si="122"/>
        <v>0</v>
      </c>
      <c r="BC290" s="68">
        <f t="shared" si="122"/>
        <v>0</v>
      </c>
      <c r="BD290" s="68">
        <f t="shared" si="122"/>
        <v>0</v>
      </c>
      <c r="BE290" s="15">
        <f t="shared" si="122"/>
        <v>0</v>
      </c>
      <c r="BF290" s="6">
        <f t="shared" si="122"/>
        <v>6835</v>
      </c>
      <c r="BG290" s="41">
        <f t="shared" si="122"/>
        <v>969</v>
      </c>
      <c r="BH290" s="42">
        <f t="shared" si="122"/>
        <v>5542</v>
      </c>
      <c r="BI290" s="42">
        <f t="shared" si="122"/>
        <v>0</v>
      </c>
      <c r="BJ290" s="42">
        <f t="shared" si="122"/>
        <v>0</v>
      </c>
      <c r="BK290" s="42">
        <f t="shared" si="122"/>
        <v>0</v>
      </c>
      <c r="BL290" s="42">
        <f t="shared" si="122"/>
        <v>0</v>
      </c>
      <c r="BM290" s="15">
        <f t="shared" si="122"/>
        <v>0</v>
      </c>
    </row>
    <row r="291" spans="1:65" outlineLevel="2" x14ac:dyDescent="0.45">
      <c r="A291" s="180" t="s">
        <v>20</v>
      </c>
      <c r="B291" s="181"/>
      <c r="C291" s="51">
        <f>IFERROR(SUBTOTAL(1,C258:C288),"")</f>
        <v>363215.32258064515</v>
      </c>
      <c r="D291" s="61">
        <f t="shared" ref="D291:BM291" si="123">IFERROR(SUBTOTAL(1,D258:D288),"")</f>
        <v>37.193548387096769</v>
      </c>
      <c r="E291" s="12">
        <f t="shared" si="123"/>
        <v>37.193548387096776</v>
      </c>
      <c r="F291" s="12">
        <f t="shared" si="123"/>
        <v>37.193548387096776</v>
      </c>
      <c r="G291" s="12">
        <f t="shared" si="123"/>
        <v>37.193548387096776</v>
      </c>
      <c r="H291" s="12">
        <f t="shared" si="123"/>
        <v>37.193548387096776</v>
      </c>
      <c r="I291" s="12" t="str">
        <f t="shared" si="123"/>
        <v/>
      </c>
      <c r="J291" s="12" t="str">
        <f t="shared" si="123"/>
        <v/>
      </c>
      <c r="K291" s="12" t="str">
        <f t="shared" si="123"/>
        <v/>
      </c>
      <c r="L291" s="12" t="str">
        <f t="shared" si="123"/>
        <v/>
      </c>
      <c r="M291" s="72" t="str">
        <f t="shared" si="123"/>
        <v/>
      </c>
      <c r="N291" s="83" t="str">
        <f t="shared" si="123"/>
        <v/>
      </c>
      <c r="O291" s="83" t="str">
        <f t="shared" si="123"/>
        <v/>
      </c>
      <c r="P291" s="83" t="str">
        <f t="shared" si="123"/>
        <v/>
      </c>
      <c r="Q291" s="83" t="str">
        <f t="shared" si="123"/>
        <v/>
      </c>
      <c r="R291" s="83" t="str">
        <f t="shared" si="123"/>
        <v/>
      </c>
      <c r="S291" s="83" t="str">
        <f t="shared" si="123"/>
        <v/>
      </c>
      <c r="T291" s="83" t="str">
        <f t="shared" si="123"/>
        <v/>
      </c>
      <c r="U291" s="83" t="str">
        <f t="shared" si="123"/>
        <v/>
      </c>
      <c r="V291" s="6" t="str">
        <f t="shared" si="123"/>
        <v/>
      </c>
      <c r="W291" s="41" t="str">
        <f t="shared" si="123"/>
        <v/>
      </c>
      <c r="X291" s="41" t="str">
        <f t="shared" si="123"/>
        <v/>
      </c>
      <c r="Y291" s="41" t="str">
        <f t="shared" si="123"/>
        <v/>
      </c>
      <c r="Z291" s="41" t="str">
        <f t="shared" si="123"/>
        <v/>
      </c>
      <c r="AA291" s="41" t="str">
        <f t="shared" si="123"/>
        <v/>
      </c>
      <c r="AB291" s="41" t="str">
        <f t="shared" si="123"/>
        <v/>
      </c>
      <c r="AC291" s="41" t="str">
        <f t="shared" si="123"/>
        <v/>
      </c>
      <c r="AD291" s="41" t="str">
        <f t="shared" si="123"/>
        <v/>
      </c>
      <c r="AE291" s="6" t="str">
        <f t="shared" si="123"/>
        <v/>
      </c>
      <c r="AF291" s="41" t="str">
        <f t="shared" si="123"/>
        <v/>
      </c>
      <c r="AG291" s="41" t="str">
        <f t="shared" si="123"/>
        <v/>
      </c>
      <c r="AH291" s="41" t="str">
        <f t="shared" si="123"/>
        <v/>
      </c>
      <c r="AI291" s="41" t="str">
        <f t="shared" si="123"/>
        <v/>
      </c>
      <c r="AJ291" s="41" t="str">
        <f t="shared" si="123"/>
        <v/>
      </c>
      <c r="AK291" s="41" t="str">
        <f t="shared" si="123"/>
        <v/>
      </c>
      <c r="AL291" s="41" t="str">
        <f t="shared" si="123"/>
        <v/>
      </c>
      <c r="AM291" s="41" t="str">
        <f t="shared" si="123"/>
        <v/>
      </c>
      <c r="AN291" s="41">
        <f t="shared" si="123"/>
        <v>23.182698520645161</v>
      </c>
      <c r="AO291" s="41">
        <f t="shared" si="123"/>
        <v>1222.6451612903227</v>
      </c>
      <c r="AP291" s="110" t="str">
        <f t="shared" si="123"/>
        <v/>
      </c>
      <c r="AQ291" s="111" t="str">
        <f t="shared" si="123"/>
        <v/>
      </c>
      <c r="AR291" s="112" t="str">
        <f t="shared" si="123"/>
        <v/>
      </c>
      <c r="AS291" s="112" t="str">
        <f t="shared" si="123"/>
        <v/>
      </c>
      <c r="AT291" s="113">
        <f t="shared" si="123"/>
        <v>1269.516129032258</v>
      </c>
      <c r="AU291" s="114" t="str">
        <f t="shared" si="123"/>
        <v/>
      </c>
      <c r="AV291" s="115" t="str">
        <f t="shared" si="123"/>
        <v/>
      </c>
      <c r="AW291" s="112" t="str">
        <f t="shared" si="123"/>
        <v/>
      </c>
      <c r="AX291" s="112" t="str">
        <f t="shared" si="123"/>
        <v/>
      </c>
      <c r="AY291" s="61" t="str">
        <f t="shared" si="123"/>
        <v/>
      </c>
      <c r="AZ291" s="97">
        <f t="shared" si="123"/>
        <v>78.500000000000014</v>
      </c>
      <c r="BA291" s="68" t="str">
        <f t="shared" si="123"/>
        <v/>
      </c>
      <c r="BB291" s="68" t="str">
        <f t="shared" si="123"/>
        <v/>
      </c>
      <c r="BC291" s="68" t="str">
        <f t="shared" si="123"/>
        <v/>
      </c>
      <c r="BD291" s="68" t="str">
        <f t="shared" si="123"/>
        <v/>
      </c>
      <c r="BE291" s="15" t="str">
        <f>IFERROR(SUBTOTAL(1,BE258:BE288),"")</f>
        <v/>
      </c>
      <c r="BF291" s="6">
        <f t="shared" si="123"/>
        <v>17550.387096774193</v>
      </c>
      <c r="BG291" s="41">
        <f t="shared" si="123"/>
        <v>2847.1612903225805</v>
      </c>
      <c r="BH291" s="42">
        <f t="shared" si="123"/>
        <v>14703.225806451614</v>
      </c>
      <c r="BI291" s="42" t="str">
        <f t="shared" si="123"/>
        <v/>
      </c>
      <c r="BJ291" s="42" t="str">
        <f t="shared" si="123"/>
        <v/>
      </c>
      <c r="BK291" s="42" t="str">
        <f t="shared" si="123"/>
        <v/>
      </c>
      <c r="BL291" s="42" t="str">
        <f t="shared" si="123"/>
        <v/>
      </c>
      <c r="BM291" s="15" t="str">
        <f t="shared" si="123"/>
        <v/>
      </c>
    </row>
    <row r="292" spans="1:65" ht="17.5" outlineLevel="1" thickBot="1" x14ac:dyDescent="0.5">
      <c r="A292" s="182" t="s">
        <v>53</v>
      </c>
      <c r="B292" s="183"/>
      <c r="C292" s="52">
        <f>SUBTOTAL(9,C258:C288)</f>
        <v>11259675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37902</v>
      </c>
      <c r="AP292" s="116"/>
      <c r="AQ292" s="117"/>
      <c r="AR292" s="118"/>
      <c r="AS292" s="118"/>
      <c r="AT292" s="119">
        <f>SUBTOTAL(9,AT258:AT288)</f>
        <v>39355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24">SUBTOTAL(9,BF258:BF288)</f>
        <v>544062</v>
      </c>
      <c r="BG292" s="43">
        <f t="shared" si="124"/>
        <v>88262</v>
      </c>
      <c r="BH292" s="44">
        <f t="shared" si="124"/>
        <v>455800</v>
      </c>
      <c r="BI292" s="44">
        <f t="shared" si="124"/>
        <v>0</v>
      </c>
      <c r="BJ292" s="44">
        <f t="shared" si="124"/>
        <v>0</v>
      </c>
      <c r="BK292" s="44">
        <f t="shared" si="124"/>
        <v>0</v>
      </c>
      <c r="BL292" s="44">
        <f t="shared" si="124"/>
        <v>0</v>
      </c>
      <c r="BM292" s="16">
        <f t="shared" si="124"/>
        <v>0</v>
      </c>
    </row>
    <row r="293" spans="1:65" outlineLevel="5" x14ac:dyDescent="0.45">
      <c r="A293" s="21">
        <f t="shared" si="105"/>
        <v>9</v>
      </c>
      <c r="B293" s="33">
        <f>B288+1</f>
        <v>42248</v>
      </c>
      <c r="C293" s="51">
        <v>470102</v>
      </c>
      <c r="D293" s="64">
        <f t="shared" ref="D293:D322" si="125">IFERROR(ROUND(AVERAGE(E293:L293),1),"")</f>
        <v>37</v>
      </c>
      <c r="E293" s="12">
        <v>37</v>
      </c>
      <c r="F293" s="12">
        <v>37</v>
      </c>
      <c r="G293" s="12">
        <v>37</v>
      </c>
      <c r="H293" s="12">
        <v>37</v>
      </c>
      <c r="I293" s="12"/>
      <c r="J293" s="12"/>
      <c r="K293" s="12"/>
      <c r="L293" s="12"/>
      <c r="M293" s="74" t="str">
        <f t="shared" ref="M293:M322" si="126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27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8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20.467836259999999</v>
      </c>
      <c r="AO293" s="41">
        <v>1368</v>
      </c>
      <c r="AP293" s="110"/>
      <c r="AQ293" s="111"/>
      <c r="AR293" s="126" t="str">
        <f t="shared" ref="AR293:AR322" si="129">IFERROR(AQ293/AP293*100,"")</f>
        <v/>
      </c>
      <c r="AS293" s="126" t="str">
        <f t="shared" ref="AS293:AS322" si="130">IFERROR(100-AR293,"")</f>
        <v/>
      </c>
      <c r="AT293" s="127">
        <v>1414</v>
      </c>
      <c r="AU293" s="128"/>
      <c r="AV293" s="129"/>
      <c r="AW293" s="126" t="str">
        <f t="shared" ref="AW293:AW322" si="131">IFERROR(AV293/AU293*100,"")</f>
        <v/>
      </c>
      <c r="AX293" s="126" t="str">
        <f t="shared" ref="AX293:AX322" si="132">IFERROR(100-AW293,"")</f>
        <v/>
      </c>
      <c r="AY293" s="64" t="str">
        <f t="shared" ref="AY293:AY322" si="133">IFERROR((1-((AW293*AS293)/(AX293*AR293)))*100,"")</f>
        <v/>
      </c>
      <c r="AZ293" s="97">
        <v>78.099999999999994</v>
      </c>
      <c r="BA293" s="68"/>
      <c r="BB293" s="68"/>
      <c r="BC293" s="68"/>
      <c r="BD293" s="68"/>
      <c r="BE293" s="15"/>
      <c r="BF293" s="5">
        <f t="shared" ref="BF293:BF322" si="134">IF(SUM(BG293:BM293)=0,"",SUM(BG293:BM293))</f>
        <v>20380</v>
      </c>
      <c r="BG293" s="42">
        <v>4300</v>
      </c>
      <c r="BH293" s="42">
        <v>16080</v>
      </c>
      <c r="BI293" s="42"/>
      <c r="BJ293" s="42"/>
      <c r="BK293" s="42"/>
      <c r="BL293" s="42"/>
      <c r="BM293" s="15"/>
    </row>
    <row r="294" spans="1:65" outlineLevel="5" x14ac:dyDescent="0.45">
      <c r="A294" s="22">
        <f t="shared" si="105"/>
        <v>9</v>
      </c>
      <c r="B294" s="9">
        <f t="shared" si="120"/>
        <v>42249</v>
      </c>
      <c r="C294" s="51">
        <v>392778</v>
      </c>
      <c r="D294" s="64">
        <f t="shared" si="125"/>
        <v>37.4</v>
      </c>
      <c r="E294" s="12">
        <v>37.4</v>
      </c>
      <c r="F294" s="12">
        <v>37.4</v>
      </c>
      <c r="G294" s="12">
        <v>37.4</v>
      </c>
      <c r="H294" s="12">
        <v>37.4</v>
      </c>
      <c r="I294" s="12"/>
      <c r="J294" s="12"/>
      <c r="K294" s="12"/>
      <c r="L294" s="12"/>
      <c r="M294" s="74" t="str">
        <f t="shared" si="126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27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8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20.527859240000002</v>
      </c>
      <c r="AO294" s="41">
        <v>1364</v>
      </c>
      <c r="AP294" s="110"/>
      <c r="AQ294" s="111"/>
      <c r="AR294" s="126" t="str">
        <f t="shared" si="129"/>
        <v/>
      </c>
      <c r="AS294" s="126" t="str">
        <f t="shared" si="130"/>
        <v/>
      </c>
      <c r="AT294" s="127">
        <v>1408</v>
      </c>
      <c r="AU294" s="128"/>
      <c r="AV294" s="129"/>
      <c r="AW294" s="126" t="str">
        <f t="shared" si="131"/>
        <v/>
      </c>
      <c r="AX294" s="126" t="str">
        <f t="shared" si="132"/>
        <v/>
      </c>
      <c r="AY294" s="64" t="str">
        <f t="shared" si="133"/>
        <v/>
      </c>
      <c r="AZ294" s="97">
        <v>78.7</v>
      </c>
      <c r="BA294" s="68"/>
      <c r="BB294" s="68"/>
      <c r="BC294" s="68"/>
      <c r="BD294" s="68"/>
      <c r="BE294" s="15"/>
      <c r="BF294" s="5">
        <f t="shared" si="134"/>
        <v>20896</v>
      </c>
      <c r="BG294" s="42">
        <v>5800</v>
      </c>
      <c r="BH294" s="42">
        <v>15096</v>
      </c>
      <c r="BI294" s="42"/>
      <c r="BJ294" s="42"/>
      <c r="BK294" s="42"/>
      <c r="BL294" s="42"/>
      <c r="BM294" s="15"/>
    </row>
    <row r="295" spans="1:65" outlineLevel="5" x14ac:dyDescent="0.45">
      <c r="A295" s="22">
        <f t="shared" si="105"/>
        <v>9</v>
      </c>
      <c r="B295" s="9">
        <f t="shared" si="120"/>
        <v>42250</v>
      </c>
      <c r="C295" s="51">
        <v>409656</v>
      </c>
      <c r="D295" s="64">
        <f t="shared" si="125"/>
        <v>37.4</v>
      </c>
      <c r="E295" s="12">
        <v>37.4</v>
      </c>
      <c r="F295" s="12">
        <v>37.4</v>
      </c>
      <c r="G295" s="12">
        <v>37.4</v>
      </c>
      <c r="H295" s="12">
        <v>37.4</v>
      </c>
      <c r="I295" s="12"/>
      <c r="J295" s="12"/>
      <c r="K295" s="12"/>
      <c r="L295" s="12"/>
      <c r="M295" s="74" t="str">
        <f t="shared" si="126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27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8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22.838499179999999</v>
      </c>
      <c r="AO295" s="41">
        <v>1226</v>
      </c>
      <c r="AP295" s="110"/>
      <c r="AQ295" s="111"/>
      <c r="AR295" s="126" t="str">
        <f t="shared" si="129"/>
        <v/>
      </c>
      <c r="AS295" s="126" t="str">
        <f t="shared" si="130"/>
        <v/>
      </c>
      <c r="AT295" s="127">
        <v>1362</v>
      </c>
      <c r="AU295" s="128"/>
      <c r="AV295" s="129"/>
      <c r="AW295" s="126" t="str">
        <f t="shared" si="131"/>
        <v/>
      </c>
      <c r="AX295" s="126" t="str">
        <f t="shared" si="132"/>
        <v/>
      </c>
      <c r="AY295" s="64" t="str">
        <f t="shared" si="133"/>
        <v/>
      </c>
      <c r="AZ295" s="97">
        <v>78.900000000000006</v>
      </c>
      <c r="BA295" s="68"/>
      <c r="BB295" s="68"/>
      <c r="BC295" s="68"/>
      <c r="BD295" s="68"/>
      <c r="BE295" s="15"/>
      <c r="BF295" s="5">
        <f t="shared" si="134"/>
        <v>23408</v>
      </c>
      <c r="BG295" s="42">
        <v>6822</v>
      </c>
      <c r="BH295" s="42">
        <v>16586</v>
      </c>
      <c r="BI295" s="42"/>
      <c r="BJ295" s="42"/>
      <c r="BK295" s="42"/>
      <c r="BL295" s="42"/>
      <c r="BM295" s="15"/>
    </row>
    <row r="296" spans="1:65" outlineLevel="5" x14ac:dyDescent="0.45">
      <c r="A296" s="22">
        <f t="shared" si="105"/>
        <v>9</v>
      </c>
      <c r="B296" s="9">
        <f t="shared" si="120"/>
        <v>42251</v>
      </c>
      <c r="C296" s="51">
        <v>373508</v>
      </c>
      <c r="D296" s="64">
        <f t="shared" si="125"/>
        <v>37.4</v>
      </c>
      <c r="E296" s="12">
        <v>37.4</v>
      </c>
      <c r="F296" s="12">
        <v>37.4</v>
      </c>
      <c r="G296" s="12">
        <v>37.4</v>
      </c>
      <c r="H296" s="12">
        <v>37.4</v>
      </c>
      <c r="I296" s="12"/>
      <c r="J296" s="12"/>
      <c r="K296" s="12"/>
      <c r="L296" s="12"/>
      <c r="M296" s="74" t="str">
        <f t="shared" si="126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27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8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20.393299339999999</v>
      </c>
      <c r="AO296" s="41">
        <v>1373</v>
      </c>
      <c r="AP296" s="110"/>
      <c r="AQ296" s="111"/>
      <c r="AR296" s="126" t="str">
        <f t="shared" si="129"/>
        <v/>
      </c>
      <c r="AS296" s="126" t="str">
        <f t="shared" si="130"/>
        <v/>
      </c>
      <c r="AT296" s="127">
        <v>1424</v>
      </c>
      <c r="AU296" s="128"/>
      <c r="AV296" s="129"/>
      <c r="AW296" s="126" t="str">
        <f t="shared" si="131"/>
        <v/>
      </c>
      <c r="AX296" s="126" t="str">
        <f t="shared" si="132"/>
        <v/>
      </c>
      <c r="AY296" s="64" t="str">
        <f t="shared" si="133"/>
        <v/>
      </c>
      <c r="AZ296" s="97">
        <v>77.900000000000006</v>
      </c>
      <c r="BA296" s="68"/>
      <c r="BB296" s="68"/>
      <c r="BC296" s="68"/>
      <c r="BD296" s="68"/>
      <c r="BE296" s="15"/>
      <c r="BF296" s="5">
        <f t="shared" si="134"/>
        <v>20482</v>
      </c>
      <c r="BG296" s="42">
        <v>3307</v>
      </c>
      <c r="BH296" s="42">
        <v>17175</v>
      </c>
      <c r="BI296" s="42"/>
      <c r="BJ296" s="42"/>
      <c r="BK296" s="42"/>
      <c r="BL296" s="42"/>
      <c r="BM296" s="15"/>
    </row>
    <row r="297" spans="1:65" outlineLevel="5" x14ac:dyDescent="0.45">
      <c r="A297" s="22">
        <f t="shared" si="105"/>
        <v>9</v>
      </c>
      <c r="B297" s="9">
        <f t="shared" si="120"/>
        <v>42252</v>
      </c>
      <c r="C297" s="51">
        <v>366547</v>
      </c>
      <c r="D297" s="64">
        <f t="shared" si="125"/>
        <v>37.200000000000003</v>
      </c>
      <c r="E297" s="12">
        <v>37.200000000000003</v>
      </c>
      <c r="F297" s="12">
        <v>37.200000000000003</v>
      </c>
      <c r="G297" s="12">
        <v>37.200000000000003</v>
      </c>
      <c r="H297" s="12">
        <v>37.200000000000003</v>
      </c>
      <c r="I297" s="12"/>
      <c r="J297" s="12"/>
      <c r="K297" s="12"/>
      <c r="L297" s="12"/>
      <c r="M297" s="74" t="str">
        <f t="shared" si="126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27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28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v>23.06425041</v>
      </c>
      <c r="AO297" s="41">
        <v>1214</v>
      </c>
      <c r="AP297" s="110"/>
      <c r="AQ297" s="111"/>
      <c r="AR297" s="126" t="str">
        <f t="shared" si="129"/>
        <v/>
      </c>
      <c r="AS297" s="126" t="str">
        <f t="shared" si="130"/>
        <v/>
      </c>
      <c r="AT297" s="127">
        <v>1145</v>
      </c>
      <c r="AU297" s="128"/>
      <c r="AV297" s="129"/>
      <c r="AW297" s="126" t="str">
        <f t="shared" si="131"/>
        <v/>
      </c>
      <c r="AX297" s="126" t="str">
        <f t="shared" si="132"/>
        <v/>
      </c>
      <c r="AY297" s="64" t="str">
        <f t="shared" si="133"/>
        <v/>
      </c>
      <c r="AZ297" s="97"/>
      <c r="BA297" s="68"/>
      <c r="BB297" s="68"/>
      <c r="BC297" s="68"/>
      <c r="BD297" s="68"/>
      <c r="BE297" s="15"/>
      <c r="BF297" s="5">
        <f t="shared" si="134"/>
        <v>20625</v>
      </c>
      <c r="BG297" s="42">
        <v>2491</v>
      </c>
      <c r="BH297" s="42">
        <v>18134</v>
      </c>
      <c r="BI297" s="42"/>
      <c r="BJ297" s="42"/>
      <c r="BK297" s="42"/>
      <c r="BL297" s="42"/>
      <c r="BM297" s="15"/>
    </row>
    <row r="298" spans="1:65" outlineLevel="5" x14ac:dyDescent="0.45">
      <c r="A298" s="22">
        <f t="shared" si="105"/>
        <v>9</v>
      </c>
      <c r="B298" s="9">
        <f t="shared" si="120"/>
        <v>42253</v>
      </c>
      <c r="C298" s="51">
        <v>486560</v>
      </c>
      <c r="D298" s="64">
        <f t="shared" si="125"/>
        <v>37.200000000000003</v>
      </c>
      <c r="E298" s="12">
        <v>37.200000000000003</v>
      </c>
      <c r="F298" s="12">
        <v>37.200000000000003</v>
      </c>
      <c r="G298" s="12">
        <v>37.200000000000003</v>
      </c>
      <c r="H298" s="12">
        <v>37.200000000000003</v>
      </c>
      <c r="I298" s="12"/>
      <c r="J298" s="12"/>
      <c r="K298" s="12"/>
      <c r="L298" s="12"/>
      <c r="M298" s="74" t="str">
        <f t="shared" si="126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27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8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24.390243900000002</v>
      </c>
      <c r="AO298" s="41">
        <v>1148</v>
      </c>
      <c r="AP298" s="110"/>
      <c r="AQ298" s="111"/>
      <c r="AR298" s="126" t="str">
        <f t="shared" si="129"/>
        <v/>
      </c>
      <c r="AS298" s="126" t="str">
        <f t="shared" si="130"/>
        <v/>
      </c>
      <c r="AT298" s="127">
        <v>1177</v>
      </c>
      <c r="AU298" s="128"/>
      <c r="AV298" s="129"/>
      <c r="AW298" s="126" t="str">
        <f t="shared" si="131"/>
        <v/>
      </c>
      <c r="AX298" s="126" t="str">
        <f t="shared" si="132"/>
        <v/>
      </c>
      <c r="AY298" s="64" t="str">
        <f t="shared" si="133"/>
        <v/>
      </c>
      <c r="AZ298" s="97"/>
      <c r="BA298" s="68"/>
      <c r="BB298" s="68"/>
      <c r="BC298" s="68"/>
      <c r="BD298" s="68"/>
      <c r="BE298" s="15"/>
      <c r="BF298" s="5">
        <f t="shared" si="134"/>
        <v>10789</v>
      </c>
      <c r="BG298" s="42">
        <v>3784</v>
      </c>
      <c r="BH298" s="42">
        <v>7005</v>
      </c>
      <c r="BI298" s="42"/>
      <c r="BJ298" s="42"/>
      <c r="BK298" s="42"/>
      <c r="BL298" s="42"/>
      <c r="BM298" s="15"/>
    </row>
    <row r="299" spans="1:65" outlineLevel="5" x14ac:dyDescent="0.45">
      <c r="A299" s="22">
        <f t="shared" si="105"/>
        <v>9</v>
      </c>
      <c r="B299" s="9">
        <f t="shared" si="120"/>
        <v>42254</v>
      </c>
      <c r="C299" s="51">
        <v>415316</v>
      </c>
      <c r="D299" s="64">
        <f t="shared" si="125"/>
        <v>37.200000000000003</v>
      </c>
      <c r="E299" s="12">
        <v>37.200000000000003</v>
      </c>
      <c r="F299" s="12">
        <v>37.200000000000003</v>
      </c>
      <c r="G299" s="12">
        <v>37.200000000000003</v>
      </c>
      <c r="H299" s="12">
        <v>37.200000000000003</v>
      </c>
      <c r="I299" s="12"/>
      <c r="J299" s="12"/>
      <c r="K299" s="12"/>
      <c r="L299" s="12"/>
      <c r="M299" s="74" t="str">
        <f t="shared" si="126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27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28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19.243986249999999</v>
      </c>
      <c r="AO299" s="41">
        <v>1455</v>
      </c>
      <c r="AP299" s="110"/>
      <c r="AQ299" s="111"/>
      <c r="AR299" s="126" t="str">
        <f t="shared" si="129"/>
        <v/>
      </c>
      <c r="AS299" s="126" t="str">
        <f t="shared" si="130"/>
        <v/>
      </c>
      <c r="AT299" s="127">
        <v>1437</v>
      </c>
      <c r="AU299" s="128"/>
      <c r="AV299" s="129"/>
      <c r="AW299" s="126" t="str">
        <f t="shared" si="131"/>
        <v/>
      </c>
      <c r="AX299" s="126" t="str">
        <f t="shared" si="132"/>
        <v/>
      </c>
      <c r="AY299" s="64" t="str">
        <f t="shared" si="133"/>
        <v/>
      </c>
      <c r="AZ299" s="97">
        <v>78.5</v>
      </c>
      <c r="BA299" s="68"/>
      <c r="BB299" s="68"/>
      <c r="BC299" s="68"/>
      <c r="BD299" s="68"/>
      <c r="BE299" s="15"/>
      <c r="BF299" s="5">
        <f t="shared" si="134"/>
        <v>20741</v>
      </c>
      <c r="BG299" s="42">
        <v>4762</v>
      </c>
      <c r="BH299" s="42">
        <v>15979</v>
      </c>
      <c r="BI299" s="42"/>
      <c r="BJ299" s="42"/>
      <c r="BK299" s="42"/>
      <c r="BL299" s="42"/>
      <c r="BM299" s="15"/>
    </row>
    <row r="300" spans="1:65" outlineLevel="5" x14ac:dyDescent="0.45">
      <c r="A300" s="22">
        <f t="shared" si="105"/>
        <v>9</v>
      </c>
      <c r="B300" s="9">
        <f t="shared" si="120"/>
        <v>42255</v>
      </c>
      <c r="C300" s="51">
        <v>369042</v>
      </c>
      <c r="D300" s="64">
        <f t="shared" si="125"/>
        <v>37</v>
      </c>
      <c r="E300" s="12">
        <v>37</v>
      </c>
      <c r="F300" s="12">
        <v>37</v>
      </c>
      <c r="G300" s="12">
        <v>37</v>
      </c>
      <c r="H300" s="12">
        <v>37</v>
      </c>
      <c r="I300" s="12"/>
      <c r="J300" s="12"/>
      <c r="K300" s="12"/>
      <c r="L300" s="12"/>
      <c r="M300" s="74" t="str">
        <f t="shared" si="126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27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8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19.283746560000001</v>
      </c>
      <c r="AO300" s="41">
        <v>1452</v>
      </c>
      <c r="AP300" s="110"/>
      <c r="AQ300" s="111"/>
      <c r="AR300" s="126" t="str">
        <f t="shared" si="129"/>
        <v/>
      </c>
      <c r="AS300" s="126" t="str">
        <f t="shared" si="130"/>
        <v/>
      </c>
      <c r="AT300" s="127">
        <v>1420</v>
      </c>
      <c r="AU300" s="128"/>
      <c r="AV300" s="129"/>
      <c r="AW300" s="126" t="str">
        <f t="shared" si="131"/>
        <v/>
      </c>
      <c r="AX300" s="126" t="str">
        <f t="shared" si="132"/>
        <v/>
      </c>
      <c r="AY300" s="64" t="str">
        <f t="shared" si="133"/>
        <v/>
      </c>
      <c r="AZ300" s="97">
        <v>78.8</v>
      </c>
      <c r="BA300" s="68"/>
      <c r="BB300" s="68"/>
      <c r="BC300" s="68"/>
      <c r="BD300" s="68"/>
      <c r="BE300" s="15"/>
      <c r="BF300" s="5">
        <f t="shared" si="134"/>
        <v>19711</v>
      </c>
      <c r="BG300" s="42">
        <v>2961</v>
      </c>
      <c r="BH300" s="42">
        <v>16750</v>
      </c>
      <c r="BI300" s="42"/>
      <c r="BJ300" s="42"/>
      <c r="BK300" s="42"/>
      <c r="BL300" s="42"/>
      <c r="BM300" s="15"/>
    </row>
    <row r="301" spans="1:65" outlineLevel="5" x14ac:dyDescent="0.45">
      <c r="A301" s="22">
        <f t="shared" si="105"/>
        <v>9</v>
      </c>
      <c r="B301" s="9">
        <f t="shared" si="120"/>
        <v>42256</v>
      </c>
      <c r="C301" s="51">
        <v>351642</v>
      </c>
      <c r="D301" s="64">
        <f t="shared" si="125"/>
        <v>37</v>
      </c>
      <c r="E301" s="12">
        <v>37</v>
      </c>
      <c r="F301" s="12">
        <v>37</v>
      </c>
      <c r="G301" s="12">
        <v>37</v>
      </c>
      <c r="H301" s="12">
        <v>37</v>
      </c>
      <c r="I301" s="12"/>
      <c r="J301" s="12"/>
      <c r="K301" s="12"/>
      <c r="L301" s="12"/>
      <c r="M301" s="74" t="str">
        <f t="shared" si="126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27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8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21.705426360000001</v>
      </c>
      <c r="AO301" s="41">
        <v>1290</v>
      </c>
      <c r="AP301" s="110"/>
      <c r="AQ301" s="111"/>
      <c r="AR301" s="126" t="str">
        <f t="shared" si="129"/>
        <v/>
      </c>
      <c r="AS301" s="126" t="str">
        <f t="shared" si="130"/>
        <v/>
      </c>
      <c r="AT301" s="127">
        <v>1272</v>
      </c>
      <c r="AU301" s="128"/>
      <c r="AV301" s="129"/>
      <c r="AW301" s="126" t="str">
        <f t="shared" si="131"/>
        <v/>
      </c>
      <c r="AX301" s="126" t="str">
        <f t="shared" si="132"/>
        <v/>
      </c>
      <c r="AY301" s="64" t="str">
        <f t="shared" si="133"/>
        <v/>
      </c>
      <c r="AZ301" s="97">
        <v>79.2</v>
      </c>
      <c r="BA301" s="68"/>
      <c r="BB301" s="68"/>
      <c r="BC301" s="68"/>
      <c r="BD301" s="68"/>
      <c r="BE301" s="15"/>
      <c r="BF301" s="5">
        <f t="shared" si="134"/>
        <v>21083</v>
      </c>
      <c r="BG301" s="42">
        <v>4008</v>
      </c>
      <c r="BH301" s="42">
        <v>17075</v>
      </c>
      <c r="BI301" s="42"/>
      <c r="BJ301" s="42"/>
      <c r="BK301" s="42"/>
      <c r="BL301" s="42"/>
      <c r="BM301" s="15"/>
    </row>
    <row r="302" spans="1:65" outlineLevel="5" x14ac:dyDescent="0.45">
      <c r="A302" s="22">
        <f t="shared" si="105"/>
        <v>9</v>
      </c>
      <c r="B302" s="9">
        <f t="shared" si="120"/>
        <v>42257</v>
      </c>
      <c r="C302" s="51">
        <v>347137</v>
      </c>
      <c r="D302" s="64">
        <f t="shared" si="125"/>
        <v>37.4</v>
      </c>
      <c r="E302" s="12">
        <v>37.4</v>
      </c>
      <c r="F302" s="12">
        <v>37.4</v>
      </c>
      <c r="G302" s="12">
        <v>37.4</v>
      </c>
      <c r="H302" s="12">
        <v>37.4</v>
      </c>
      <c r="I302" s="12"/>
      <c r="J302" s="12"/>
      <c r="K302" s="12"/>
      <c r="L302" s="12"/>
      <c r="M302" s="74" t="str">
        <f t="shared" si="126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27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8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19.337016569999999</v>
      </c>
      <c r="AO302" s="41">
        <v>1448</v>
      </c>
      <c r="AP302" s="110"/>
      <c r="AQ302" s="111"/>
      <c r="AR302" s="126" t="str">
        <f t="shared" si="129"/>
        <v/>
      </c>
      <c r="AS302" s="126" t="str">
        <f t="shared" si="130"/>
        <v/>
      </c>
      <c r="AT302" s="127">
        <v>1391</v>
      </c>
      <c r="AU302" s="128"/>
      <c r="AV302" s="129"/>
      <c r="AW302" s="126" t="str">
        <f t="shared" si="131"/>
        <v/>
      </c>
      <c r="AX302" s="126" t="str">
        <f t="shared" si="132"/>
        <v/>
      </c>
      <c r="AY302" s="64" t="str">
        <f t="shared" si="133"/>
        <v/>
      </c>
      <c r="AZ302" s="97">
        <v>78.8</v>
      </c>
      <c r="BA302" s="68"/>
      <c r="BB302" s="68"/>
      <c r="BC302" s="68"/>
      <c r="BD302" s="68"/>
      <c r="BE302" s="15"/>
      <c r="BF302" s="5">
        <f t="shared" si="134"/>
        <v>21370</v>
      </c>
      <c r="BG302" s="42">
        <v>3926</v>
      </c>
      <c r="BH302" s="42">
        <v>17444</v>
      </c>
      <c r="BI302" s="42"/>
      <c r="BJ302" s="42"/>
      <c r="BK302" s="42"/>
      <c r="BL302" s="42"/>
      <c r="BM302" s="15"/>
    </row>
    <row r="303" spans="1:65" outlineLevel="5" x14ac:dyDescent="0.45">
      <c r="A303" s="22">
        <f t="shared" si="105"/>
        <v>9</v>
      </c>
      <c r="B303" s="9">
        <f t="shared" si="120"/>
        <v>42258</v>
      </c>
      <c r="C303" s="51">
        <v>344688</v>
      </c>
      <c r="D303" s="64">
        <f t="shared" si="125"/>
        <v>37.4</v>
      </c>
      <c r="E303" s="12">
        <v>37.4</v>
      </c>
      <c r="F303" s="12">
        <v>37.4</v>
      </c>
      <c r="G303" s="12">
        <v>37.4</v>
      </c>
      <c r="H303" s="12">
        <v>37.4</v>
      </c>
      <c r="I303" s="12"/>
      <c r="J303" s="12"/>
      <c r="K303" s="12"/>
      <c r="L303" s="12"/>
      <c r="M303" s="74" t="str">
        <f t="shared" si="126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27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8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18.579960190000001</v>
      </c>
      <c r="AO303" s="41">
        <v>1507</v>
      </c>
      <c r="AP303" s="110"/>
      <c r="AQ303" s="111"/>
      <c r="AR303" s="126" t="str">
        <f t="shared" si="129"/>
        <v/>
      </c>
      <c r="AS303" s="126" t="str">
        <f t="shared" si="130"/>
        <v/>
      </c>
      <c r="AT303" s="127">
        <v>1569</v>
      </c>
      <c r="AU303" s="128"/>
      <c r="AV303" s="129"/>
      <c r="AW303" s="126" t="str">
        <f t="shared" si="131"/>
        <v/>
      </c>
      <c r="AX303" s="126" t="str">
        <f t="shared" si="132"/>
        <v/>
      </c>
      <c r="AY303" s="64" t="str">
        <f t="shared" si="133"/>
        <v/>
      </c>
      <c r="AZ303" s="97">
        <v>79.400000000000006</v>
      </c>
      <c r="BA303" s="68"/>
      <c r="BB303" s="68"/>
      <c r="BC303" s="68"/>
      <c r="BD303" s="68"/>
      <c r="BE303" s="15"/>
      <c r="BF303" s="5">
        <f t="shared" si="134"/>
        <v>22005</v>
      </c>
      <c r="BG303" s="42">
        <v>4193</v>
      </c>
      <c r="BH303" s="42">
        <v>17812</v>
      </c>
      <c r="BI303" s="42"/>
      <c r="BJ303" s="42"/>
      <c r="BK303" s="42"/>
      <c r="BL303" s="42"/>
      <c r="BM303" s="15"/>
    </row>
    <row r="304" spans="1:65" outlineLevel="5" x14ac:dyDescent="0.45">
      <c r="A304" s="22">
        <f t="shared" si="105"/>
        <v>9</v>
      </c>
      <c r="B304" s="9">
        <f t="shared" si="120"/>
        <v>42259</v>
      </c>
      <c r="C304" s="51">
        <v>374680</v>
      </c>
      <c r="D304" s="64">
        <f t="shared" si="125"/>
        <v>37.4</v>
      </c>
      <c r="E304" s="12">
        <v>37.4</v>
      </c>
      <c r="F304" s="12">
        <v>37.4</v>
      </c>
      <c r="G304" s="12">
        <v>37.4</v>
      </c>
      <c r="H304" s="12">
        <v>37.4</v>
      </c>
      <c r="I304" s="12"/>
      <c r="J304" s="12"/>
      <c r="K304" s="12"/>
      <c r="L304" s="12"/>
      <c r="M304" s="74" t="str">
        <f t="shared" si="126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27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28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v>20.710059170000001</v>
      </c>
      <c r="AO304" s="41">
        <v>1352</v>
      </c>
      <c r="AP304" s="110"/>
      <c r="AQ304" s="111"/>
      <c r="AR304" s="126" t="str">
        <f t="shared" si="129"/>
        <v/>
      </c>
      <c r="AS304" s="126" t="str">
        <f t="shared" si="130"/>
        <v/>
      </c>
      <c r="AT304" s="127">
        <v>1349</v>
      </c>
      <c r="AU304" s="128"/>
      <c r="AV304" s="129"/>
      <c r="AW304" s="126" t="str">
        <f t="shared" si="131"/>
        <v/>
      </c>
      <c r="AX304" s="126" t="str">
        <f t="shared" si="132"/>
        <v/>
      </c>
      <c r="AY304" s="64" t="str">
        <f t="shared" si="133"/>
        <v/>
      </c>
      <c r="AZ304" s="97"/>
      <c r="BA304" s="68"/>
      <c r="BB304" s="68"/>
      <c r="BC304" s="68"/>
      <c r="BD304" s="68"/>
      <c r="BE304" s="15"/>
      <c r="BF304" s="5">
        <f t="shared" si="134"/>
        <v>19452</v>
      </c>
      <c r="BG304" s="42">
        <v>2721</v>
      </c>
      <c r="BH304" s="42">
        <v>16731</v>
      </c>
      <c r="BI304" s="42"/>
      <c r="BJ304" s="42"/>
      <c r="BK304" s="42"/>
      <c r="BL304" s="42"/>
      <c r="BM304" s="15"/>
    </row>
    <row r="305" spans="1:65" outlineLevel="5" x14ac:dyDescent="0.45">
      <c r="A305" s="22">
        <f t="shared" si="105"/>
        <v>9</v>
      </c>
      <c r="B305" s="9">
        <f t="shared" si="120"/>
        <v>42260</v>
      </c>
      <c r="C305" s="51">
        <v>357102</v>
      </c>
      <c r="D305" s="64">
        <f t="shared" si="125"/>
        <v>37.4</v>
      </c>
      <c r="E305" s="12">
        <v>37.4</v>
      </c>
      <c r="F305" s="12">
        <v>37.4</v>
      </c>
      <c r="G305" s="12">
        <v>37.4</v>
      </c>
      <c r="H305" s="12">
        <v>37.4</v>
      </c>
      <c r="I305" s="12"/>
      <c r="J305" s="12"/>
      <c r="K305" s="12"/>
      <c r="L305" s="12"/>
      <c r="M305" s="74" t="str">
        <f t="shared" si="126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27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8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23.391812869999999</v>
      </c>
      <c r="AO305" s="41">
        <v>1197</v>
      </c>
      <c r="AP305" s="110"/>
      <c r="AQ305" s="111"/>
      <c r="AR305" s="126" t="str">
        <f t="shared" si="129"/>
        <v/>
      </c>
      <c r="AS305" s="126" t="str">
        <f t="shared" si="130"/>
        <v/>
      </c>
      <c r="AT305" s="127">
        <v>1148</v>
      </c>
      <c r="AU305" s="128"/>
      <c r="AV305" s="129"/>
      <c r="AW305" s="126" t="str">
        <f t="shared" si="131"/>
        <v/>
      </c>
      <c r="AX305" s="126" t="str">
        <f t="shared" si="132"/>
        <v/>
      </c>
      <c r="AY305" s="64" t="str">
        <f t="shared" si="133"/>
        <v/>
      </c>
      <c r="AZ305" s="97"/>
      <c r="BA305" s="68"/>
      <c r="BB305" s="68"/>
      <c r="BC305" s="68"/>
      <c r="BD305" s="68"/>
      <c r="BE305" s="15"/>
      <c r="BF305" s="5">
        <f t="shared" si="134"/>
        <v>9932</v>
      </c>
      <c r="BG305" s="42">
        <v>1769</v>
      </c>
      <c r="BH305" s="42">
        <v>8163</v>
      </c>
      <c r="BI305" s="42"/>
      <c r="BJ305" s="42"/>
      <c r="BK305" s="42"/>
      <c r="BL305" s="42"/>
      <c r="BM305" s="15"/>
    </row>
    <row r="306" spans="1:65" outlineLevel="5" x14ac:dyDescent="0.45">
      <c r="A306" s="22">
        <f t="shared" si="105"/>
        <v>9</v>
      </c>
      <c r="B306" s="9">
        <f t="shared" si="120"/>
        <v>42261</v>
      </c>
      <c r="C306" s="51">
        <v>335229</v>
      </c>
      <c r="D306" s="64">
        <f t="shared" si="125"/>
        <v>37</v>
      </c>
      <c r="E306" s="12">
        <v>36.799999999999997</v>
      </c>
      <c r="F306" s="12">
        <v>36.799999999999997</v>
      </c>
      <c r="G306" s="12">
        <v>37.200000000000003</v>
      </c>
      <c r="H306" s="12">
        <v>37.200000000000003</v>
      </c>
      <c r="I306" s="12"/>
      <c r="J306" s="12"/>
      <c r="K306" s="12"/>
      <c r="L306" s="12"/>
      <c r="M306" s="74" t="str">
        <f t="shared" si="126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27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28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17.66561514</v>
      </c>
      <c r="AO306" s="41">
        <v>1585</v>
      </c>
      <c r="AP306" s="110"/>
      <c r="AQ306" s="111"/>
      <c r="AR306" s="126" t="str">
        <f t="shared" si="129"/>
        <v/>
      </c>
      <c r="AS306" s="126" t="str">
        <f t="shared" si="130"/>
        <v/>
      </c>
      <c r="AT306" s="127">
        <v>1399</v>
      </c>
      <c r="AU306" s="128"/>
      <c r="AV306" s="129"/>
      <c r="AW306" s="126" t="str">
        <f t="shared" si="131"/>
        <v/>
      </c>
      <c r="AX306" s="126" t="str">
        <f t="shared" si="132"/>
        <v/>
      </c>
      <c r="AY306" s="64" t="str">
        <f t="shared" si="133"/>
        <v/>
      </c>
      <c r="AZ306" s="97">
        <v>79.2</v>
      </c>
      <c r="BA306" s="68"/>
      <c r="BB306" s="68"/>
      <c r="BC306" s="68"/>
      <c r="BD306" s="68"/>
      <c r="BE306" s="15"/>
      <c r="BF306" s="5">
        <f t="shared" si="134"/>
        <v>19142</v>
      </c>
      <c r="BG306" s="42">
        <v>3809</v>
      </c>
      <c r="BH306" s="42">
        <v>15333</v>
      </c>
      <c r="BI306" s="42"/>
      <c r="BJ306" s="42"/>
      <c r="BK306" s="42"/>
      <c r="BL306" s="42"/>
      <c r="BM306" s="15"/>
    </row>
    <row r="307" spans="1:65" outlineLevel="5" x14ac:dyDescent="0.45">
      <c r="A307" s="22">
        <f t="shared" ref="A307:A378" si="135">MONTH(B307)</f>
        <v>9</v>
      </c>
      <c r="B307" s="9">
        <f t="shared" si="120"/>
        <v>42262</v>
      </c>
      <c r="C307" s="51">
        <v>373538</v>
      </c>
      <c r="D307" s="64" t="str">
        <f t="shared" si="125"/>
        <v/>
      </c>
      <c r="E307" s="12"/>
      <c r="F307" s="12"/>
      <c r="G307" s="12"/>
      <c r="H307" s="12"/>
      <c r="I307" s="12"/>
      <c r="J307" s="12"/>
      <c r="K307" s="12"/>
      <c r="L307" s="12"/>
      <c r="M307" s="74" t="str">
        <f t="shared" si="126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27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28"/>
        <v/>
      </c>
      <c r="AF307" s="41"/>
      <c r="AG307" s="41"/>
      <c r="AH307" s="41"/>
      <c r="AI307" s="41"/>
      <c r="AJ307" s="41"/>
      <c r="AK307" s="41"/>
      <c r="AL307" s="41"/>
      <c r="AM307" s="41"/>
      <c r="AN307" s="41" t="e">
        <v>#VALUE!</v>
      </c>
      <c r="AO307" s="41"/>
      <c r="AP307" s="110"/>
      <c r="AQ307" s="111"/>
      <c r="AR307" s="126" t="str">
        <f t="shared" si="129"/>
        <v/>
      </c>
      <c r="AS307" s="126" t="str">
        <f t="shared" si="130"/>
        <v/>
      </c>
      <c r="AT307" s="127"/>
      <c r="AU307" s="128"/>
      <c r="AV307" s="129"/>
      <c r="AW307" s="126" t="str">
        <f t="shared" si="131"/>
        <v/>
      </c>
      <c r="AX307" s="126" t="str">
        <f t="shared" si="132"/>
        <v/>
      </c>
      <c r="AY307" s="64" t="str">
        <f t="shared" si="133"/>
        <v/>
      </c>
      <c r="AZ307" s="97">
        <v>78.900000000000006</v>
      </c>
      <c r="BA307" s="68"/>
      <c r="BB307" s="68"/>
      <c r="BC307" s="68"/>
      <c r="BD307" s="68"/>
      <c r="BE307" s="15"/>
      <c r="BF307" s="5" t="str">
        <f t="shared" si="134"/>
        <v/>
      </c>
      <c r="BG307" s="42"/>
      <c r="BH307" s="42"/>
      <c r="BI307" s="42"/>
      <c r="BJ307" s="42"/>
      <c r="BK307" s="42"/>
      <c r="BL307" s="42"/>
      <c r="BM307" s="15"/>
    </row>
    <row r="308" spans="1:65" outlineLevel="5" x14ac:dyDescent="0.45">
      <c r="A308" s="22">
        <f t="shared" si="135"/>
        <v>9</v>
      </c>
      <c r="B308" s="9">
        <f t="shared" si="120"/>
        <v>42263</v>
      </c>
      <c r="C308" s="51">
        <v>343850</v>
      </c>
      <c r="D308" s="64">
        <f t="shared" si="125"/>
        <v>37.1</v>
      </c>
      <c r="E308" s="12">
        <v>37.200000000000003</v>
      </c>
      <c r="F308" s="12">
        <v>37.200000000000003</v>
      </c>
      <c r="G308" s="12">
        <v>37</v>
      </c>
      <c r="H308" s="12">
        <v>37</v>
      </c>
      <c r="I308" s="12"/>
      <c r="J308" s="12"/>
      <c r="K308" s="12"/>
      <c r="L308" s="12"/>
      <c r="M308" s="74" t="str">
        <f t="shared" si="126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27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8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21.228203180000001</v>
      </c>
      <c r="AO308" s="41">
        <v>1319</v>
      </c>
      <c r="AP308" s="110"/>
      <c r="AQ308" s="111"/>
      <c r="AR308" s="126" t="str">
        <f t="shared" si="129"/>
        <v/>
      </c>
      <c r="AS308" s="126" t="str">
        <f t="shared" si="130"/>
        <v/>
      </c>
      <c r="AT308" s="127">
        <v>1319</v>
      </c>
      <c r="AU308" s="128"/>
      <c r="AV308" s="129"/>
      <c r="AW308" s="126" t="str">
        <f t="shared" si="131"/>
        <v/>
      </c>
      <c r="AX308" s="126" t="str">
        <f t="shared" si="132"/>
        <v/>
      </c>
      <c r="AY308" s="64" t="str">
        <f t="shared" si="133"/>
        <v/>
      </c>
      <c r="AZ308" s="97">
        <v>79.8</v>
      </c>
      <c r="BA308" s="68"/>
      <c r="BB308" s="68"/>
      <c r="BC308" s="68"/>
      <c r="BD308" s="68"/>
      <c r="BE308" s="15"/>
      <c r="BF308" s="5">
        <f t="shared" si="134"/>
        <v>22663</v>
      </c>
      <c r="BG308" s="42">
        <v>6055</v>
      </c>
      <c r="BH308" s="42">
        <v>16608</v>
      </c>
      <c r="BI308" s="42"/>
      <c r="BJ308" s="42"/>
      <c r="BK308" s="42"/>
      <c r="BL308" s="42"/>
      <c r="BM308" s="15"/>
    </row>
    <row r="309" spans="1:65" outlineLevel="5" x14ac:dyDescent="0.45">
      <c r="A309" s="22">
        <f t="shared" si="135"/>
        <v>9</v>
      </c>
      <c r="B309" s="9">
        <f t="shared" si="120"/>
        <v>42264</v>
      </c>
      <c r="C309" s="51">
        <v>486079</v>
      </c>
      <c r="D309" s="64">
        <f t="shared" si="125"/>
        <v>37.1</v>
      </c>
      <c r="E309" s="12">
        <v>37.200000000000003</v>
      </c>
      <c r="F309" s="12">
        <v>37.200000000000003</v>
      </c>
      <c r="G309" s="12">
        <v>37</v>
      </c>
      <c r="H309" s="12">
        <v>37</v>
      </c>
      <c r="I309" s="12"/>
      <c r="J309" s="12"/>
      <c r="K309" s="12"/>
      <c r="L309" s="12"/>
      <c r="M309" s="74" t="str">
        <f t="shared" si="126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27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8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20.633750920000001</v>
      </c>
      <c r="AO309" s="41">
        <v>1357</v>
      </c>
      <c r="AP309" s="110"/>
      <c r="AQ309" s="111"/>
      <c r="AR309" s="126" t="str">
        <f t="shared" si="129"/>
        <v/>
      </c>
      <c r="AS309" s="126" t="str">
        <f t="shared" si="130"/>
        <v/>
      </c>
      <c r="AT309" s="127">
        <v>1208</v>
      </c>
      <c r="AU309" s="128"/>
      <c r="AV309" s="129"/>
      <c r="AW309" s="126" t="str">
        <f t="shared" si="131"/>
        <v/>
      </c>
      <c r="AX309" s="126" t="str">
        <f t="shared" si="132"/>
        <v/>
      </c>
      <c r="AY309" s="64" t="str">
        <f t="shared" si="133"/>
        <v/>
      </c>
      <c r="AZ309" s="97">
        <v>78.3</v>
      </c>
      <c r="BA309" s="68"/>
      <c r="BB309" s="68"/>
      <c r="BC309" s="68"/>
      <c r="BD309" s="68"/>
      <c r="BE309" s="15"/>
      <c r="BF309" s="5">
        <f t="shared" si="134"/>
        <v>19884</v>
      </c>
      <c r="BG309" s="42">
        <v>3474</v>
      </c>
      <c r="BH309" s="42">
        <v>16410</v>
      </c>
      <c r="BI309" s="42"/>
      <c r="BJ309" s="42"/>
      <c r="BK309" s="42"/>
      <c r="BL309" s="42"/>
      <c r="BM309" s="15"/>
    </row>
    <row r="310" spans="1:65" outlineLevel="5" x14ac:dyDescent="0.45">
      <c r="A310" s="22">
        <f t="shared" si="135"/>
        <v>9</v>
      </c>
      <c r="B310" s="9">
        <f t="shared" si="120"/>
        <v>42265</v>
      </c>
      <c r="C310" s="51">
        <v>461138</v>
      </c>
      <c r="D310" s="64">
        <f t="shared" si="125"/>
        <v>37.4</v>
      </c>
      <c r="E310" s="12">
        <v>37.4</v>
      </c>
      <c r="F310" s="12">
        <v>37.4</v>
      </c>
      <c r="G310" s="12">
        <v>37.4</v>
      </c>
      <c r="H310" s="12">
        <v>37.4</v>
      </c>
      <c r="I310" s="12"/>
      <c r="J310" s="12"/>
      <c r="K310" s="12"/>
      <c r="L310" s="12"/>
      <c r="M310" s="74" t="str">
        <f t="shared" si="126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27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8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22.18700475</v>
      </c>
      <c r="AO310" s="41">
        <v>1262</v>
      </c>
      <c r="AP310" s="110"/>
      <c r="AQ310" s="111"/>
      <c r="AR310" s="126" t="str">
        <f t="shared" si="129"/>
        <v/>
      </c>
      <c r="AS310" s="126" t="str">
        <f t="shared" si="130"/>
        <v/>
      </c>
      <c r="AT310" s="127">
        <v>1292</v>
      </c>
      <c r="AU310" s="128"/>
      <c r="AV310" s="129"/>
      <c r="AW310" s="126" t="str">
        <f t="shared" si="131"/>
        <v/>
      </c>
      <c r="AX310" s="126" t="str">
        <f t="shared" si="132"/>
        <v/>
      </c>
      <c r="AY310" s="64" t="str">
        <f t="shared" si="133"/>
        <v/>
      </c>
      <c r="AZ310" s="97">
        <v>78.8</v>
      </c>
      <c r="BA310" s="68"/>
      <c r="BB310" s="68"/>
      <c r="BC310" s="68"/>
      <c r="BD310" s="68"/>
      <c r="BE310" s="15"/>
      <c r="BF310" s="5">
        <f t="shared" si="134"/>
        <v>21508</v>
      </c>
      <c r="BG310" s="42">
        <v>5251</v>
      </c>
      <c r="BH310" s="42">
        <v>16257</v>
      </c>
      <c r="BI310" s="42"/>
      <c r="BJ310" s="42"/>
      <c r="BK310" s="42"/>
      <c r="BL310" s="42"/>
      <c r="BM310" s="15"/>
    </row>
    <row r="311" spans="1:65" outlineLevel="5" x14ac:dyDescent="0.45">
      <c r="A311" s="22">
        <f t="shared" si="135"/>
        <v>9</v>
      </c>
      <c r="B311" s="9">
        <f t="shared" si="120"/>
        <v>42266</v>
      </c>
      <c r="C311" s="51">
        <v>415939</v>
      </c>
      <c r="D311" s="64">
        <f t="shared" si="125"/>
        <v>37.4</v>
      </c>
      <c r="E311" s="12">
        <v>37.4</v>
      </c>
      <c r="F311" s="12">
        <v>37.4</v>
      </c>
      <c r="G311" s="12">
        <v>37.4</v>
      </c>
      <c r="H311" s="12">
        <v>37.4</v>
      </c>
      <c r="I311" s="12"/>
      <c r="J311" s="12"/>
      <c r="K311" s="12"/>
      <c r="L311" s="12"/>
      <c r="M311" s="74" t="str">
        <f t="shared" si="126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27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28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v>22.116903629999999</v>
      </c>
      <c r="AO311" s="41">
        <v>1266</v>
      </c>
      <c r="AP311" s="110"/>
      <c r="AQ311" s="111"/>
      <c r="AR311" s="126" t="str">
        <f t="shared" si="129"/>
        <v/>
      </c>
      <c r="AS311" s="126" t="str">
        <f t="shared" si="130"/>
        <v/>
      </c>
      <c r="AT311" s="127">
        <v>1235</v>
      </c>
      <c r="AU311" s="128"/>
      <c r="AV311" s="129"/>
      <c r="AW311" s="126" t="str">
        <f t="shared" si="131"/>
        <v/>
      </c>
      <c r="AX311" s="126" t="str">
        <f t="shared" si="132"/>
        <v/>
      </c>
      <c r="AY311" s="64" t="str">
        <f t="shared" si="133"/>
        <v/>
      </c>
      <c r="AZ311" s="97"/>
      <c r="BA311" s="68"/>
      <c r="BB311" s="68"/>
      <c r="BC311" s="68"/>
      <c r="BD311" s="68"/>
      <c r="BE311" s="15"/>
      <c r="BF311" s="5">
        <f t="shared" si="134"/>
        <v>19991</v>
      </c>
      <c r="BG311" s="42">
        <v>5687</v>
      </c>
      <c r="BH311" s="42">
        <v>14304</v>
      </c>
      <c r="BI311" s="42"/>
      <c r="BJ311" s="42"/>
      <c r="BK311" s="42"/>
      <c r="BL311" s="42"/>
      <c r="BM311" s="15"/>
    </row>
    <row r="312" spans="1:65" outlineLevel="5" x14ac:dyDescent="0.45">
      <c r="A312" s="22">
        <f t="shared" si="135"/>
        <v>9</v>
      </c>
      <c r="B312" s="9">
        <f t="shared" si="120"/>
        <v>42267</v>
      </c>
      <c r="C312" s="51">
        <v>394172</v>
      </c>
      <c r="D312" s="64">
        <f t="shared" si="125"/>
        <v>37.299999999999997</v>
      </c>
      <c r="E312" s="12">
        <v>37.4</v>
      </c>
      <c r="F312" s="12">
        <v>37.4</v>
      </c>
      <c r="G312" s="12">
        <v>37.200000000000003</v>
      </c>
      <c r="H312" s="12">
        <v>37.200000000000003</v>
      </c>
      <c r="I312" s="12"/>
      <c r="J312" s="12"/>
      <c r="K312" s="12"/>
      <c r="L312" s="12"/>
      <c r="M312" s="74" t="str">
        <f t="shared" si="126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27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8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26.819923370000001</v>
      </c>
      <c r="AO312" s="41">
        <v>1044</v>
      </c>
      <c r="AP312" s="110"/>
      <c r="AQ312" s="111"/>
      <c r="AR312" s="126" t="str">
        <f t="shared" si="129"/>
        <v/>
      </c>
      <c r="AS312" s="126" t="str">
        <f t="shared" si="130"/>
        <v/>
      </c>
      <c r="AT312" s="127">
        <v>974</v>
      </c>
      <c r="AU312" s="128"/>
      <c r="AV312" s="129"/>
      <c r="AW312" s="126" t="str">
        <f t="shared" si="131"/>
        <v/>
      </c>
      <c r="AX312" s="126" t="str">
        <f t="shared" si="132"/>
        <v/>
      </c>
      <c r="AY312" s="64" t="str">
        <f t="shared" si="133"/>
        <v/>
      </c>
      <c r="AZ312" s="97"/>
      <c r="BA312" s="68"/>
      <c r="BB312" s="68"/>
      <c r="BC312" s="68"/>
      <c r="BD312" s="68"/>
      <c r="BE312" s="15"/>
      <c r="BF312" s="5">
        <f t="shared" si="134"/>
        <v>9086</v>
      </c>
      <c r="BG312" s="42">
        <v>2575</v>
      </c>
      <c r="BH312" s="42">
        <v>6511</v>
      </c>
      <c r="BI312" s="42"/>
      <c r="BJ312" s="42"/>
      <c r="BK312" s="42"/>
      <c r="BL312" s="42"/>
      <c r="BM312" s="15"/>
    </row>
    <row r="313" spans="1:65" outlineLevel="5" x14ac:dyDescent="0.45">
      <c r="A313" s="22">
        <f t="shared" si="135"/>
        <v>9</v>
      </c>
      <c r="B313" s="9">
        <f t="shared" si="120"/>
        <v>42268</v>
      </c>
      <c r="C313" s="51">
        <v>367649</v>
      </c>
      <c r="D313" s="64">
        <f t="shared" si="125"/>
        <v>37.4</v>
      </c>
      <c r="E313" s="12">
        <v>37.4</v>
      </c>
      <c r="F313" s="12">
        <v>37.4</v>
      </c>
      <c r="G313" s="12">
        <v>37.4</v>
      </c>
      <c r="H313" s="12">
        <v>37.4</v>
      </c>
      <c r="I313" s="12"/>
      <c r="J313" s="12"/>
      <c r="K313" s="12"/>
      <c r="L313" s="12"/>
      <c r="M313" s="74" t="str">
        <f t="shared" si="126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27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28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19.3236715</v>
      </c>
      <c r="AO313" s="41">
        <v>1449</v>
      </c>
      <c r="AP313" s="110"/>
      <c r="AQ313" s="111"/>
      <c r="AR313" s="126" t="str">
        <f t="shared" si="129"/>
        <v/>
      </c>
      <c r="AS313" s="126" t="str">
        <f t="shared" si="130"/>
        <v/>
      </c>
      <c r="AT313" s="127">
        <v>1452</v>
      </c>
      <c r="AU313" s="128"/>
      <c r="AV313" s="129"/>
      <c r="AW313" s="126" t="str">
        <f t="shared" si="131"/>
        <v/>
      </c>
      <c r="AX313" s="126" t="str">
        <f t="shared" si="132"/>
        <v/>
      </c>
      <c r="AY313" s="64" t="str">
        <f t="shared" si="133"/>
        <v/>
      </c>
      <c r="AZ313" s="97">
        <v>78.8</v>
      </c>
      <c r="BA313" s="68"/>
      <c r="BB313" s="68"/>
      <c r="BC313" s="68"/>
      <c r="BD313" s="68"/>
      <c r="BE313" s="15"/>
      <c r="BF313" s="5">
        <f t="shared" si="134"/>
        <v>20386</v>
      </c>
      <c r="BG313" s="42">
        <v>5127</v>
      </c>
      <c r="BH313" s="42">
        <v>15259</v>
      </c>
      <c r="BI313" s="42"/>
      <c r="BJ313" s="42"/>
      <c r="BK313" s="42"/>
      <c r="BL313" s="42"/>
      <c r="BM313" s="15"/>
    </row>
    <row r="314" spans="1:65" outlineLevel="5" x14ac:dyDescent="0.45">
      <c r="A314" s="22">
        <f t="shared" si="135"/>
        <v>9</v>
      </c>
      <c r="B314" s="9">
        <f t="shared" si="120"/>
        <v>42269</v>
      </c>
      <c r="C314" s="51">
        <v>362915</v>
      </c>
      <c r="D314" s="64">
        <f t="shared" si="125"/>
        <v>37.4</v>
      </c>
      <c r="E314" s="12">
        <v>37.4</v>
      </c>
      <c r="F314" s="12">
        <v>37.4</v>
      </c>
      <c r="G314" s="12">
        <v>37.4</v>
      </c>
      <c r="H314" s="12">
        <v>37.4</v>
      </c>
      <c r="I314" s="12"/>
      <c r="J314" s="12"/>
      <c r="K314" s="12"/>
      <c r="L314" s="12"/>
      <c r="M314" s="74" t="str">
        <f t="shared" si="126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27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8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19.957234499999998</v>
      </c>
      <c r="AO314" s="41">
        <v>1403</v>
      </c>
      <c r="AP314" s="110"/>
      <c r="AQ314" s="111"/>
      <c r="AR314" s="126" t="str">
        <f t="shared" si="129"/>
        <v/>
      </c>
      <c r="AS314" s="126" t="str">
        <f t="shared" si="130"/>
        <v/>
      </c>
      <c r="AT314" s="127">
        <v>1383</v>
      </c>
      <c r="AU314" s="128"/>
      <c r="AV314" s="129"/>
      <c r="AW314" s="126" t="str">
        <f t="shared" si="131"/>
        <v/>
      </c>
      <c r="AX314" s="126" t="str">
        <f t="shared" si="132"/>
        <v/>
      </c>
      <c r="AY314" s="64" t="str">
        <f t="shared" si="133"/>
        <v/>
      </c>
      <c r="AZ314" s="97">
        <v>79.900000000000006</v>
      </c>
      <c r="BA314" s="68"/>
      <c r="BB314" s="68"/>
      <c r="BC314" s="68"/>
      <c r="BD314" s="68"/>
      <c r="BE314" s="15"/>
      <c r="BF314" s="5">
        <f t="shared" si="134"/>
        <v>24473</v>
      </c>
      <c r="BG314" s="42">
        <v>5330</v>
      </c>
      <c r="BH314" s="42">
        <v>19143</v>
      </c>
      <c r="BI314" s="42"/>
      <c r="BJ314" s="42"/>
      <c r="BK314" s="42"/>
      <c r="BL314" s="42"/>
      <c r="BM314" s="15"/>
    </row>
    <row r="315" spans="1:65" outlineLevel="5" x14ac:dyDescent="0.45">
      <c r="A315" s="22">
        <f t="shared" si="135"/>
        <v>9</v>
      </c>
      <c r="B315" s="9">
        <f t="shared" si="120"/>
        <v>42270</v>
      </c>
      <c r="C315" s="51">
        <v>386530</v>
      </c>
      <c r="D315" s="64">
        <f t="shared" si="125"/>
        <v>37.4</v>
      </c>
      <c r="E315" s="12">
        <v>37.4</v>
      </c>
      <c r="F315" s="12">
        <v>37.4</v>
      </c>
      <c r="G315" s="12">
        <v>37.4</v>
      </c>
      <c r="H315" s="12">
        <v>37.4</v>
      </c>
      <c r="I315" s="12"/>
      <c r="J315" s="12"/>
      <c r="K315" s="12"/>
      <c r="L315" s="12"/>
      <c r="M315" s="74" t="str">
        <f t="shared" si="126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27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8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18.691588790000001</v>
      </c>
      <c r="AO315" s="41">
        <v>1498</v>
      </c>
      <c r="AP315" s="110"/>
      <c r="AQ315" s="111"/>
      <c r="AR315" s="126" t="str">
        <f t="shared" si="129"/>
        <v/>
      </c>
      <c r="AS315" s="126" t="str">
        <f t="shared" si="130"/>
        <v/>
      </c>
      <c r="AT315" s="127">
        <v>1505</v>
      </c>
      <c r="AU315" s="128"/>
      <c r="AV315" s="129"/>
      <c r="AW315" s="126" t="str">
        <f t="shared" si="131"/>
        <v/>
      </c>
      <c r="AX315" s="126" t="str">
        <f t="shared" si="132"/>
        <v/>
      </c>
      <c r="AY315" s="64" t="str">
        <f t="shared" si="133"/>
        <v/>
      </c>
      <c r="AZ315" s="97">
        <v>79.5</v>
      </c>
      <c r="BA315" s="68"/>
      <c r="BB315" s="68"/>
      <c r="BC315" s="68"/>
      <c r="BD315" s="68"/>
      <c r="BE315" s="15"/>
      <c r="BF315" s="5">
        <f t="shared" si="134"/>
        <v>23160</v>
      </c>
      <c r="BG315" s="42">
        <v>5557</v>
      </c>
      <c r="BH315" s="42">
        <v>17603</v>
      </c>
      <c r="BI315" s="42"/>
      <c r="BJ315" s="42"/>
      <c r="BK315" s="42"/>
      <c r="BL315" s="42"/>
      <c r="BM315" s="15"/>
    </row>
    <row r="316" spans="1:65" outlineLevel="5" x14ac:dyDescent="0.45">
      <c r="A316" s="22">
        <f t="shared" si="135"/>
        <v>9</v>
      </c>
      <c r="B316" s="9">
        <f t="shared" si="120"/>
        <v>42271</v>
      </c>
      <c r="C316" s="51">
        <v>475228</v>
      </c>
      <c r="D316" s="64">
        <f t="shared" si="125"/>
        <v>37.1</v>
      </c>
      <c r="E316" s="12">
        <v>37.200000000000003</v>
      </c>
      <c r="F316" s="12">
        <v>37.200000000000003</v>
      </c>
      <c r="G316" s="12">
        <v>37</v>
      </c>
      <c r="H316" s="12">
        <v>37</v>
      </c>
      <c r="I316" s="12"/>
      <c r="J316" s="12"/>
      <c r="K316" s="12"/>
      <c r="L316" s="12"/>
      <c r="M316" s="74" t="str">
        <f t="shared" si="126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27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8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19.217570349999999</v>
      </c>
      <c r="AO316" s="41">
        <v>1457</v>
      </c>
      <c r="AP316" s="110"/>
      <c r="AQ316" s="111"/>
      <c r="AR316" s="126" t="str">
        <f t="shared" si="129"/>
        <v/>
      </c>
      <c r="AS316" s="126" t="str">
        <f t="shared" si="130"/>
        <v/>
      </c>
      <c r="AT316" s="127">
        <v>1365</v>
      </c>
      <c r="AU316" s="128"/>
      <c r="AV316" s="129"/>
      <c r="AW316" s="126" t="str">
        <f t="shared" si="131"/>
        <v/>
      </c>
      <c r="AX316" s="126" t="str">
        <f t="shared" si="132"/>
        <v/>
      </c>
      <c r="AY316" s="64" t="str">
        <f t="shared" si="133"/>
        <v/>
      </c>
      <c r="AZ316" s="97">
        <v>78.8</v>
      </c>
      <c r="BA316" s="68"/>
      <c r="BB316" s="68"/>
      <c r="BC316" s="68"/>
      <c r="BD316" s="68"/>
      <c r="BE316" s="15"/>
      <c r="BF316" s="5">
        <f t="shared" si="134"/>
        <v>23801</v>
      </c>
      <c r="BG316" s="42">
        <v>5860</v>
      </c>
      <c r="BH316" s="42">
        <v>17941</v>
      </c>
      <c r="BI316" s="42"/>
      <c r="BJ316" s="42"/>
      <c r="BK316" s="42"/>
      <c r="BL316" s="42"/>
      <c r="BM316" s="15"/>
    </row>
    <row r="317" spans="1:65" outlineLevel="5" x14ac:dyDescent="0.45">
      <c r="A317" s="22">
        <f t="shared" si="135"/>
        <v>9</v>
      </c>
      <c r="B317" s="9">
        <f t="shared" si="120"/>
        <v>42272</v>
      </c>
      <c r="C317" s="51">
        <v>452726</v>
      </c>
      <c r="D317" s="64">
        <f t="shared" si="125"/>
        <v>37.200000000000003</v>
      </c>
      <c r="E317" s="12">
        <v>37.200000000000003</v>
      </c>
      <c r="F317" s="12">
        <v>37.200000000000003</v>
      </c>
      <c r="G317" s="12">
        <v>37.200000000000003</v>
      </c>
      <c r="H317" s="12">
        <v>37.200000000000003</v>
      </c>
      <c r="I317" s="12"/>
      <c r="J317" s="12"/>
      <c r="K317" s="12"/>
      <c r="L317" s="12"/>
      <c r="M317" s="74" t="str">
        <f t="shared" si="126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27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8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20.086083210000002</v>
      </c>
      <c r="AO317" s="41">
        <v>1394</v>
      </c>
      <c r="AP317" s="110"/>
      <c r="AQ317" s="111"/>
      <c r="AR317" s="126" t="str">
        <f t="shared" si="129"/>
        <v/>
      </c>
      <c r="AS317" s="126" t="str">
        <f t="shared" si="130"/>
        <v/>
      </c>
      <c r="AT317" s="127">
        <v>1336</v>
      </c>
      <c r="AU317" s="128"/>
      <c r="AV317" s="129"/>
      <c r="AW317" s="126" t="str">
        <f t="shared" si="131"/>
        <v/>
      </c>
      <c r="AX317" s="126" t="str">
        <f t="shared" si="132"/>
        <v/>
      </c>
      <c r="AY317" s="64" t="str">
        <f t="shared" si="133"/>
        <v/>
      </c>
      <c r="AZ317" s="97">
        <v>80</v>
      </c>
      <c r="BA317" s="68"/>
      <c r="BB317" s="68"/>
      <c r="BC317" s="68"/>
      <c r="BD317" s="68"/>
      <c r="BE317" s="15"/>
      <c r="BF317" s="5">
        <f t="shared" si="134"/>
        <v>23658</v>
      </c>
      <c r="BG317" s="42">
        <v>4479</v>
      </c>
      <c r="BH317" s="42">
        <v>19179</v>
      </c>
      <c r="BI317" s="42"/>
      <c r="BJ317" s="42"/>
      <c r="BK317" s="42"/>
      <c r="BL317" s="42"/>
      <c r="BM317" s="15"/>
    </row>
    <row r="318" spans="1:65" outlineLevel="5" x14ac:dyDescent="0.45">
      <c r="A318" s="22">
        <f t="shared" si="135"/>
        <v>9</v>
      </c>
      <c r="B318" s="9">
        <f t="shared" si="120"/>
        <v>42273</v>
      </c>
      <c r="C318" s="51">
        <v>426032</v>
      </c>
      <c r="D318" s="64">
        <f t="shared" si="125"/>
        <v>37.4</v>
      </c>
      <c r="E318" s="12">
        <v>37.4</v>
      </c>
      <c r="F318" s="12">
        <v>37.4</v>
      </c>
      <c r="G318" s="12">
        <v>37.4</v>
      </c>
      <c r="H318" s="12">
        <v>37.4</v>
      </c>
      <c r="I318" s="12"/>
      <c r="J318" s="12"/>
      <c r="K318" s="12"/>
      <c r="L318" s="12"/>
      <c r="M318" s="74" t="str">
        <f t="shared" si="126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27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28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v>23.026315790000002</v>
      </c>
      <c r="AO318" s="41">
        <v>1216</v>
      </c>
      <c r="AP318" s="110"/>
      <c r="AQ318" s="111"/>
      <c r="AR318" s="126" t="str">
        <f t="shared" si="129"/>
        <v/>
      </c>
      <c r="AS318" s="126" t="str">
        <f t="shared" si="130"/>
        <v/>
      </c>
      <c r="AT318" s="127">
        <v>1149</v>
      </c>
      <c r="AU318" s="128"/>
      <c r="AV318" s="129"/>
      <c r="AW318" s="126" t="str">
        <f t="shared" si="131"/>
        <v/>
      </c>
      <c r="AX318" s="126" t="str">
        <f t="shared" si="132"/>
        <v/>
      </c>
      <c r="AY318" s="64" t="str">
        <f t="shared" si="133"/>
        <v/>
      </c>
      <c r="AZ318" s="97"/>
      <c r="BA318" s="68"/>
      <c r="BB318" s="68"/>
      <c r="BC318" s="68"/>
      <c r="BD318" s="68"/>
      <c r="BE318" s="15"/>
      <c r="BF318" s="5">
        <f t="shared" si="134"/>
        <v>20156</v>
      </c>
      <c r="BG318" s="42">
        <v>4728</v>
      </c>
      <c r="BH318" s="42">
        <v>15428</v>
      </c>
      <c r="BI318" s="42"/>
      <c r="BJ318" s="42"/>
      <c r="BK318" s="42"/>
      <c r="BL318" s="42"/>
      <c r="BM318" s="15"/>
    </row>
    <row r="319" spans="1:65" outlineLevel="5" x14ac:dyDescent="0.45">
      <c r="A319" s="22">
        <f t="shared" si="135"/>
        <v>9</v>
      </c>
      <c r="B319" s="9">
        <f t="shared" si="120"/>
        <v>42274</v>
      </c>
      <c r="C319" s="51">
        <v>386017</v>
      </c>
      <c r="D319" s="64">
        <f t="shared" si="125"/>
        <v>37.4</v>
      </c>
      <c r="E319" s="12">
        <v>37.4</v>
      </c>
      <c r="F319" s="12">
        <v>37.4</v>
      </c>
      <c r="G319" s="12">
        <v>37.4</v>
      </c>
      <c r="H319" s="12">
        <v>37.4</v>
      </c>
      <c r="I319" s="12"/>
      <c r="J319" s="12"/>
      <c r="K319" s="12"/>
      <c r="L319" s="12"/>
      <c r="M319" s="74" t="str">
        <f t="shared" si="126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27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8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24.844720500000001</v>
      </c>
      <c r="AO319" s="41">
        <v>1127</v>
      </c>
      <c r="AP319" s="110"/>
      <c r="AQ319" s="111"/>
      <c r="AR319" s="126" t="str">
        <f t="shared" si="129"/>
        <v/>
      </c>
      <c r="AS319" s="126" t="str">
        <f t="shared" si="130"/>
        <v/>
      </c>
      <c r="AT319" s="127">
        <v>1078</v>
      </c>
      <c r="AU319" s="128"/>
      <c r="AV319" s="129"/>
      <c r="AW319" s="126" t="str">
        <f t="shared" si="131"/>
        <v/>
      </c>
      <c r="AX319" s="126" t="str">
        <f t="shared" si="132"/>
        <v/>
      </c>
      <c r="AY319" s="64" t="str">
        <f t="shared" si="133"/>
        <v/>
      </c>
      <c r="AZ319" s="97"/>
      <c r="BA319" s="68"/>
      <c r="BB319" s="68"/>
      <c r="BC319" s="68"/>
      <c r="BD319" s="68"/>
      <c r="BE319" s="15"/>
      <c r="BF319" s="5">
        <f t="shared" si="134"/>
        <v>9296</v>
      </c>
      <c r="BG319" s="42">
        <v>3003</v>
      </c>
      <c r="BH319" s="42">
        <v>6293</v>
      </c>
      <c r="BI319" s="42"/>
      <c r="BJ319" s="42"/>
      <c r="BK319" s="42"/>
      <c r="BL319" s="42"/>
      <c r="BM319" s="15"/>
    </row>
    <row r="320" spans="1:65" outlineLevel="5" x14ac:dyDescent="0.45">
      <c r="A320" s="22">
        <f t="shared" si="135"/>
        <v>9</v>
      </c>
      <c r="B320" s="9">
        <f t="shared" si="120"/>
        <v>42275</v>
      </c>
      <c r="C320" s="51">
        <v>362633</v>
      </c>
      <c r="D320" s="64">
        <f t="shared" si="125"/>
        <v>37.4</v>
      </c>
      <c r="E320" s="12">
        <v>37.4</v>
      </c>
      <c r="F320" s="12">
        <v>37.4</v>
      </c>
      <c r="G320" s="12">
        <v>37.4</v>
      </c>
      <c r="H320" s="12">
        <v>37.4</v>
      </c>
      <c r="I320" s="12"/>
      <c r="J320" s="12"/>
      <c r="K320" s="12"/>
      <c r="L320" s="12"/>
      <c r="M320" s="74" t="str">
        <f t="shared" si="126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27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8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21.655065740000001</v>
      </c>
      <c r="AO320" s="41">
        <v>1293</v>
      </c>
      <c r="AP320" s="110"/>
      <c r="AQ320" s="111"/>
      <c r="AR320" s="126" t="str">
        <f t="shared" si="129"/>
        <v/>
      </c>
      <c r="AS320" s="126" t="str">
        <f t="shared" si="130"/>
        <v/>
      </c>
      <c r="AT320" s="127">
        <v>1228</v>
      </c>
      <c r="AU320" s="128"/>
      <c r="AV320" s="129"/>
      <c r="AW320" s="126" t="str">
        <f t="shared" si="131"/>
        <v/>
      </c>
      <c r="AX320" s="126" t="str">
        <f t="shared" si="132"/>
        <v/>
      </c>
      <c r="AY320" s="64" t="str">
        <f t="shared" si="133"/>
        <v/>
      </c>
      <c r="AZ320" s="97"/>
      <c r="BA320" s="68"/>
      <c r="BB320" s="68"/>
      <c r="BC320" s="68"/>
      <c r="BD320" s="68"/>
      <c r="BE320" s="15"/>
      <c r="BF320" s="5">
        <f t="shared" si="134"/>
        <v>14312</v>
      </c>
      <c r="BG320" s="42">
        <v>2491</v>
      </c>
      <c r="BH320" s="42">
        <v>11821</v>
      </c>
      <c r="BI320" s="42"/>
      <c r="BJ320" s="42"/>
      <c r="BK320" s="42"/>
      <c r="BL320" s="42"/>
      <c r="BM320" s="15"/>
    </row>
    <row r="321" spans="1:65" outlineLevel="5" x14ac:dyDescent="0.45">
      <c r="A321" s="22">
        <f t="shared" si="135"/>
        <v>9</v>
      </c>
      <c r="B321" s="9">
        <f t="shared" si="120"/>
        <v>42276</v>
      </c>
      <c r="C321" s="51">
        <v>364232</v>
      </c>
      <c r="D321" s="64">
        <f t="shared" si="125"/>
        <v>37.4</v>
      </c>
      <c r="E321" s="12">
        <v>37.4</v>
      </c>
      <c r="F321" s="12">
        <v>37.4</v>
      </c>
      <c r="G321" s="12">
        <v>37.4</v>
      </c>
      <c r="H321" s="12">
        <v>37.4</v>
      </c>
      <c r="I321" s="12"/>
      <c r="J321" s="12"/>
      <c r="K321" s="12"/>
      <c r="L321" s="12"/>
      <c r="M321" s="74" t="str">
        <f t="shared" si="126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27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8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19.034670290000001</v>
      </c>
      <c r="AO321" s="41">
        <v>1471</v>
      </c>
      <c r="AP321" s="110"/>
      <c r="AQ321" s="111"/>
      <c r="AR321" s="126" t="str">
        <f t="shared" si="129"/>
        <v/>
      </c>
      <c r="AS321" s="126" t="str">
        <f t="shared" si="130"/>
        <v/>
      </c>
      <c r="AT321" s="127">
        <v>1384</v>
      </c>
      <c r="AU321" s="128"/>
      <c r="AV321" s="129"/>
      <c r="AW321" s="126" t="str">
        <f t="shared" si="131"/>
        <v/>
      </c>
      <c r="AX321" s="126" t="str">
        <f t="shared" si="132"/>
        <v/>
      </c>
      <c r="AY321" s="64" t="str">
        <f t="shared" si="133"/>
        <v/>
      </c>
      <c r="AZ321" s="97"/>
      <c r="BA321" s="68"/>
      <c r="BB321" s="68"/>
      <c r="BC321" s="68"/>
      <c r="BD321" s="68"/>
      <c r="BE321" s="15"/>
      <c r="BF321" s="5">
        <f t="shared" si="134"/>
        <v>20715</v>
      </c>
      <c r="BG321" s="42">
        <v>5038</v>
      </c>
      <c r="BH321" s="42">
        <v>15677</v>
      </c>
      <c r="BI321" s="42"/>
      <c r="BJ321" s="42"/>
      <c r="BK321" s="42"/>
      <c r="BL321" s="42"/>
      <c r="BM321" s="15"/>
    </row>
    <row r="322" spans="1:65" ht="17.5" outlineLevel="5" thickBot="1" x14ac:dyDescent="0.5">
      <c r="A322" s="31">
        <f t="shared" si="135"/>
        <v>9</v>
      </c>
      <c r="B322" s="32">
        <f t="shared" si="120"/>
        <v>42277</v>
      </c>
      <c r="C322" s="51">
        <v>344861</v>
      </c>
      <c r="D322" s="64">
        <f t="shared" si="125"/>
        <v>37.4</v>
      </c>
      <c r="E322" s="12">
        <v>37.4</v>
      </c>
      <c r="F322" s="12">
        <v>37.4</v>
      </c>
      <c r="G322" s="12">
        <v>37.4</v>
      </c>
      <c r="H322" s="12">
        <v>37.4</v>
      </c>
      <c r="I322" s="12"/>
      <c r="J322" s="12"/>
      <c r="K322" s="12"/>
      <c r="L322" s="12"/>
      <c r="M322" s="74" t="str">
        <f t="shared" si="126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27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8"/>
        <v/>
      </c>
      <c r="AF322" s="41"/>
      <c r="AG322" s="41"/>
      <c r="AH322" s="41"/>
      <c r="AI322" s="41"/>
      <c r="AJ322" s="41"/>
      <c r="AK322" s="41"/>
      <c r="AL322" s="41"/>
      <c r="AM322" s="41"/>
      <c r="AN322" s="46">
        <v>18.779342719999999</v>
      </c>
      <c r="AO322" s="41">
        <v>1491</v>
      </c>
      <c r="AP322" s="110"/>
      <c r="AQ322" s="111"/>
      <c r="AR322" s="126" t="str">
        <f t="shared" si="129"/>
        <v/>
      </c>
      <c r="AS322" s="126" t="str">
        <f t="shared" si="130"/>
        <v/>
      </c>
      <c r="AT322" s="127">
        <v>1503</v>
      </c>
      <c r="AU322" s="128"/>
      <c r="AV322" s="129"/>
      <c r="AW322" s="126" t="str">
        <f t="shared" si="131"/>
        <v/>
      </c>
      <c r="AX322" s="126" t="str">
        <f t="shared" si="132"/>
        <v/>
      </c>
      <c r="AY322" s="64" t="str">
        <f t="shared" si="133"/>
        <v/>
      </c>
      <c r="AZ322" s="97">
        <v>78.400000000000006</v>
      </c>
      <c r="BA322" s="68"/>
      <c r="BB322" s="68"/>
      <c r="BC322" s="68"/>
      <c r="BD322" s="68"/>
      <c r="BE322" s="15"/>
      <c r="BF322" s="5">
        <f t="shared" si="134"/>
        <v>22285</v>
      </c>
      <c r="BG322" s="42">
        <v>5825</v>
      </c>
      <c r="BH322" s="42">
        <v>16460</v>
      </c>
      <c r="BI322" s="42"/>
      <c r="BJ322" s="42"/>
      <c r="BK322" s="42"/>
      <c r="BL322" s="42"/>
      <c r="BM322" s="15"/>
    </row>
    <row r="323" spans="1:65" outlineLevel="4" x14ac:dyDescent="0.45">
      <c r="A323" s="150" t="s">
        <v>43</v>
      </c>
      <c r="B323" s="151"/>
      <c r="C323" s="50">
        <f t="shared" ref="C323:BM323" si="136">SUBTOTAL(4,C293:C322)</f>
        <v>486560</v>
      </c>
      <c r="D323" s="60">
        <f t="shared" si="136"/>
        <v>37.4</v>
      </c>
      <c r="E323" s="28">
        <f t="shared" si="136"/>
        <v>37.4</v>
      </c>
      <c r="F323" s="28">
        <f t="shared" si="136"/>
        <v>37.4</v>
      </c>
      <c r="G323" s="28">
        <f t="shared" si="136"/>
        <v>37.4</v>
      </c>
      <c r="H323" s="28">
        <f t="shared" si="136"/>
        <v>37.4</v>
      </c>
      <c r="I323" s="28">
        <f t="shared" si="136"/>
        <v>0</v>
      </c>
      <c r="J323" s="28">
        <f t="shared" si="136"/>
        <v>0</v>
      </c>
      <c r="K323" s="28">
        <f t="shared" si="136"/>
        <v>0</v>
      </c>
      <c r="L323" s="28">
        <f t="shared" si="136"/>
        <v>0</v>
      </c>
      <c r="M323" s="71">
        <f t="shared" si="136"/>
        <v>0</v>
      </c>
      <c r="N323" s="82">
        <f t="shared" si="136"/>
        <v>0</v>
      </c>
      <c r="O323" s="82">
        <f t="shared" si="136"/>
        <v>0</v>
      </c>
      <c r="P323" s="82">
        <f t="shared" si="136"/>
        <v>0</v>
      </c>
      <c r="Q323" s="82">
        <f t="shared" si="136"/>
        <v>0</v>
      </c>
      <c r="R323" s="82">
        <f t="shared" si="136"/>
        <v>0</v>
      </c>
      <c r="S323" s="82">
        <f t="shared" si="136"/>
        <v>0</v>
      </c>
      <c r="T323" s="82">
        <f t="shared" si="136"/>
        <v>0</v>
      </c>
      <c r="U323" s="82">
        <f t="shared" si="136"/>
        <v>0</v>
      </c>
      <c r="V323" s="29">
        <f t="shared" si="136"/>
        <v>0</v>
      </c>
      <c r="W323" s="39">
        <f t="shared" si="136"/>
        <v>0</v>
      </c>
      <c r="X323" s="39">
        <f t="shared" si="136"/>
        <v>0</v>
      </c>
      <c r="Y323" s="39">
        <f t="shared" si="136"/>
        <v>0</v>
      </c>
      <c r="Z323" s="39">
        <f t="shared" si="136"/>
        <v>0</v>
      </c>
      <c r="AA323" s="39">
        <f t="shared" si="136"/>
        <v>0</v>
      </c>
      <c r="AB323" s="39">
        <f t="shared" si="136"/>
        <v>0</v>
      </c>
      <c r="AC323" s="39">
        <f t="shared" si="136"/>
        <v>0</v>
      </c>
      <c r="AD323" s="39">
        <f t="shared" si="136"/>
        <v>0</v>
      </c>
      <c r="AE323" s="29">
        <f t="shared" si="136"/>
        <v>0</v>
      </c>
      <c r="AF323" s="39">
        <f t="shared" si="136"/>
        <v>0</v>
      </c>
      <c r="AG323" s="39">
        <f t="shared" si="136"/>
        <v>0</v>
      </c>
      <c r="AH323" s="39">
        <f t="shared" si="136"/>
        <v>0</v>
      </c>
      <c r="AI323" s="39">
        <f t="shared" si="136"/>
        <v>0</v>
      </c>
      <c r="AJ323" s="39">
        <f t="shared" si="136"/>
        <v>0</v>
      </c>
      <c r="AK323" s="39">
        <f t="shared" si="136"/>
        <v>0</v>
      </c>
      <c r="AL323" s="39">
        <f t="shared" si="136"/>
        <v>0</v>
      </c>
      <c r="AM323" s="39">
        <f t="shared" si="136"/>
        <v>0</v>
      </c>
      <c r="AN323" s="39" t="e">
        <f>SUBTOTAL(4,AN293:AN322)</f>
        <v>#VALUE!</v>
      </c>
      <c r="AO323" s="39">
        <f t="shared" ref="AO323:AX323" si="137">SUBTOTAL(4,AO293:AO322)</f>
        <v>1585</v>
      </c>
      <c r="AP323" s="104">
        <f t="shared" si="137"/>
        <v>0</v>
      </c>
      <c r="AQ323" s="105">
        <f t="shared" si="137"/>
        <v>0</v>
      </c>
      <c r="AR323" s="106">
        <f t="shared" si="137"/>
        <v>0</v>
      </c>
      <c r="AS323" s="106">
        <f t="shared" si="137"/>
        <v>0</v>
      </c>
      <c r="AT323" s="107">
        <f t="shared" si="137"/>
        <v>1569</v>
      </c>
      <c r="AU323" s="108">
        <f t="shared" si="137"/>
        <v>0</v>
      </c>
      <c r="AV323" s="109">
        <f t="shared" si="137"/>
        <v>0</v>
      </c>
      <c r="AW323" s="106">
        <f t="shared" si="137"/>
        <v>0</v>
      </c>
      <c r="AX323" s="106">
        <f t="shared" si="137"/>
        <v>0</v>
      </c>
      <c r="AY323" s="60">
        <f t="shared" si="136"/>
        <v>0</v>
      </c>
      <c r="AZ323" s="96">
        <f t="shared" si="136"/>
        <v>80</v>
      </c>
      <c r="BA323" s="67">
        <f t="shared" si="136"/>
        <v>0</v>
      </c>
      <c r="BB323" s="67">
        <f t="shared" si="136"/>
        <v>0</v>
      </c>
      <c r="BC323" s="67">
        <f t="shared" si="136"/>
        <v>0</v>
      </c>
      <c r="BD323" s="67">
        <f t="shared" si="136"/>
        <v>0</v>
      </c>
      <c r="BE323" s="27">
        <f t="shared" si="136"/>
        <v>0</v>
      </c>
      <c r="BF323" s="29">
        <f t="shared" si="136"/>
        <v>24473</v>
      </c>
      <c r="BG323" s="39">
        <f t="shared" si="136"/>
        <v>6822</v>
      </c>
      <c r="BH323" s="40">
        <f t="shared" si="136"/>
        <v>19179</v>
      </c>
      <c r="BI323" s="40">
        <f t="shared" si="136"/>
        <v>0</v>
      </c>
      <c r="BJ323" s="40">
        <f t="shared" si="136"/>
        <v>0</v>
      </c>
      <c r="BK323" s="40">
        <f t="shared" si="136"/>
        <v>0</v>
      </c>
      <c r="BL323" s="40">
        <f t="shared" si="136"/>
        <v>0</v>
      </c>
      <c r="BM323" s="27">
        <f t="shared" si="136"/>
        <v>0</v>
      </c>
    </row>
    <row r="324" spans="1:65" outlineLevel="3" x14ac:dyDescent="0.45">
      <c r="A324" s="180" t="s">
        <v>32</v>
      </c>
      <c r="B324" s="181"/>
      <c r="C324" s="51">
        <f t="shared" ref="C324:BM324" si="138">SUBTOTAL(5,C293:C322)</f>
        <v>335229</v>
      </c>
      <c r="D324" s="61">
        <f t="shared" si="138"/>
        <v>37</v>
      </c>
      <c r="E324" s="12">
        <f t="shared" si="138"/>
        <v>36.799999999999997</v>
      </c>
      <c r="F324" s="12">
        <f t="shared" si="138"/>
        <v>36.799999999999997</v>
      </c>
      <c r="G324" s="12">
        <f t="shared" si="138"/>
        <v>37</v>
      </c>
      <c r="H324" s="12">
        <f t="shared" si="138"/>
        <v>37</v>
      </c>
      <c r="I324" s="12">
        <f t="shared" si="138"/>
        <v>0</v>
      </c>
      <c r="J324" s="12">
        <f t="shared" si="138"/>
        <v>0</v>
      </c>
      <c r="K324" s="12">
        <f t="shared" si="138"/>
        <v>0</v>
      </c>
      <c r="L324" s="12">
        <f t="shared" si="138"/>
        <v>0</v>
      </c>
      <c r="M324" s="72">
        <f t="shared" si="138"/>
        <v>0</v>
      </c>
      <c r="N324" s="83">
        <f t="shared" si="138"/>
        <v>0</v>
      </c>
      <c r="O324" s="83">
        <f t="shared" si="138"/>
        <v>0</v>
      </c>
      <c r="P324" s="83">
        <f t="shared" si="138"/>
        <v>0</v>
      </c>
      <c r="Q324" s="83">
        <f t="shared" si="138"/>
        <v>0</v>
      </c>
      <c r="R324" s="83">
        <f t="shared" si="138"/>
        <v>0</v>
      </c>
      <c r="S324" s="83">
        <f t="shared" si="138"/>
        <v>0</v>
      </c>
      <c r="T324" s="83">
        <f t="shared" si="138"/>
        <v>0</v>
      </c>
      <c r="U324" s="83">
        <f t="shared" si="138"/>
        <v>0</v>
      </c>
      <c r="V324" s="6">
        <f t="shared" si="138"/>
        <v>0</v>
      </c>
      <c r="W324" s="41">
        <f t="shared" si="138"/>
        <v>0</v>
      </c>
      <c r="X324" s="41">
        <f t="shared" si="138"/>
        <v>0</v>
      </c>
      <c r="Y324" s="41">
        <f t="shared" si="138"/>
        <v>0</v>
      </c>
      <c r="Z324" s="41">
        <f t="shared" si="138"/>
        <v>0</v>
      </c>
      <c r="AA324" s="41">
        <f t="shared" si="138"/>
        <v>0</v>
      </c>
      <c r="AB324" s="41">
        <f t="shared" si="138"/>
        <v>0</v>
      </c>
      <c r="AC324" s="41">
        <f t="shared" si="138"/>
        <v>0</v>
      </c>
      <c r="AD324" s="41">
        <f t="shared" si="138"/>
        <v>0</v>
      </c>
      <c r="AE324" s="6">
        <f t="shared" si="138"/>
        <v>0</v>
      </c>
      <c r="AF324" s="41">
        <f t="shared" si="138"/>
        <v>0</v>
      </c>
      <c r="AG324" s="41">
        <f t="shared" si="138"/>
        <v>0</v>
      </c>
      <c r="AH324" s="41">
        <f t="shared" si="138"/>
        <v>0</v>
      </c>
      <c r="AI324" s="41">
        <f t="shared" si="138"/>
        <v>0</v>
      </c>
      <c r="AJ324" s="41">
        <f t="shared" si="138"/>
        <v>0</v>
      </c>
      <c r="AK324" s="41">
        <f t="shared" si="138"/>
        <v>0</v>
      </c>
      <c r="AL324" s="41">
        <f t="shared" si="138"/>
        <v>0</v>
      </c>
      <c r="AM324" s="41">
        <f t="shared" si="138"/>
        <v>0</v>
      </c>
      <c r="AN324" s="41" t="e">
        <f>SUBTOTAL(5,AN293:AN322)</f>
        <v>#VALUE!</v>
      </c>
      <c r="AO324" s="41">
        <f t="shared" ref="AO324:AX324" si="139">SUBTOTAL(5,AO293:AO322)</f>
        <v>1044</v>
      </c>
      <c r="AP324" s="110">
        <f t="shared" si="139"/>
        <v>0</v>
      </c>
      <c r="AQ324" s="111">
        <f t="shared" si="139"/>
        <v>0</v>
      </c>
      <c r="AR324" s="112">
        <f t="shared" si="139"/>
        <v>0</v>
      </c>
      <c r="AS324" s="112">
        <f t="shared" si="139"/>
        <v>0</v>
      </c>
      <c r="AT324" s="113">
        <f t="shared" si="139"/>
        <v>974</v>
      </c>
      <c r="AU324" s="114">
        <f t="shared" si="139"/>
        <v>0</v>
      </c>
      <c r="AV324" s="115">
        <f t="shared" si="139"/>
        <v>0</v>
      </c>
      <c r="AW324" s="112">
        <f t="shared" si="139"/>
        <v>0</v>
      </c>
      <c r="AX324" s="112">
        <f t="shared" si="139"/>
        <v>0</v>
      </c>
      <c r="AY324" s="61">
        <f t="shared" si="138"/>
        <v>0</v>
      </c>
      <c r="AZ324" s="97">
        <f t="shared" si="138"/>
        <v>77.900000000000006</v>
      </c>
      <c r="BA324" s="68">
        <f t="shared" si="138"/>
        <v>0</v>
      </c>
      <c r="BB324" s="68">
        <f t="shared" si="138"/>
        <v>0</v>
      </c>
      <c r="BC324" s="68">
        <f t="shared" si="138"/>
        <v>0</v>
      </c>
      <c r="BD324" s="68">
        <f t="shared" si="138"/>
        <v>0</v>
      </c>
      <c r="BE324" s="15">
        <f t="shared" si="138"/>
        <v>0</v>
      </c>
      <c r="BF324" s="6">
        <f t="shared" si="138"/>
        <v>9086</v>
      </c>
      <c r="BG324" s="41">
        <f t="shared" si="138"/>
        <v>1769</v>
      </c>
      <c r="BH324" s="42">
        <f t="shared" si="138"/>
        <v>6293</v>
      </c>
      <c r="BI324" s="42">
        <f t="shared" si="138"/>
        <v>0</v>
      </c>
      <c r="BJ324" s="42">
        <f t="shared" si="138"/>
        <v>0</v>
      </c>
      <c r="BK324" s="42">
        <f t="shared" si="138"/>
        <v>0</v>
      </c>
      <c r="BL324" s="42">
        <f t="shared" si="138"/>
        <v>0</v>
      </c>
      <c r="BM324" s="15">
        <f t="shared" si="138"/>
        <v>0</v>
      </c>
    </row>
    <row r="325" spans="1:65" outlineLevel="2" x14ac:dyDescent="0.45">
      <c r="A325" s="180" t="s">
        <v>21</v>
      </c>
      <c r="B325" s="181"/>
      <c r="C325" s="51">
        <f>IFERROR(SUBTOTAL(1,C293:C322),"")</f>
        <v>393250.86666666664</v>
      </c>
      <c r="D325" s="61">
        <f t="shared" ref="D325:BM325" si="140">IFERROR(SUBTOTAL(1,D293:D322),"")</f>
        <v>37.282758620689648</v>
      </c>
      <c r="E325" s="12">
        <f t="shared" si="140"/>
        <v>37.289655172413795</v>
      </c>
      <c r="F325" s="12">
        <f t="shared" si="140"/>
        <v>37.289655172413795</v>
      </c>
      <c r="G325" s="12">
        <f t="shared" si="140"/>
        <v>37.275862068965516</v>
      </c>
      <c r="H325" s="12">
        <f t="shared" si="140"/>
        <v>37.275862068965516</v>
      </c>
      <c r="I325" s="12" t="str">
        <f t="shared" si="140"/>
        <v/>
      </c>
      <c r="J325" s="12" t="str">
        <f t="shared" si="140"/>
        <v/>
      </c>
      <c r="K325" s="12" t="str">
        <f t="shared" si="140"/>
        <v/>
      </c>
      <c r="L325" s="12" t="str">
        <f t="shared" si="140"/>
        <v/>
      </c>
      <c r="M325" s="72" t="str">
        <f t="shared" si="140"/>
        <v/>
      </c>
      <c r="N325" s="83" t="str">
        <f t="shared" si="140"/>
        <v/>
      </c>
      <c r="O325" s="83" t="str">
        <f t="shared" si="140"/>
        <v/>
      </c>
      <c r="P325" s="83" t="str">
        <f t="shared" si="140"/>
        <v/>
      </c>
      <c r="Q325" s="83" t="str">
        <f t="shared" si="140"/>
        <v/>
      </c>
      <c r="R325" s="83" t="str">
        <f t="shared" si="140"/>
        <v/>
      </c>
      <c r="S325" s="83" t="str">
        <f t="shared" si="140"/>
        <v/>
      </c>
      <c r="T325" s="83" t="str">
        <f t="shared" si="140"/>
        <v/>
      </c>
      <c r="U325" s="83" t="str">
        <f t="shared" si="140"/>
        <v/>
      </c>
      <c r="V325" s="6" t="str">
        <f t="shared" si="140"/>
        <v/>
      </c>
      <c r="W325" s="41" t="str">
        <f t="shared" si="140"/>
        <v/>
      </c>
      <c r="X325" s="41" t="str">
        <f t="shared" si="140"/>
        <v/>
      </c>
      <c r="Y325" s="41" t="str">
        <f t="shared" si="140"/>
        <v/>
      </c>
      <c r="Z325" s="41" t="str">
        <f t="shared" si="140"/>
        <v/>
      </c>
      <c r="AA325" s="41" t="str">
        <f t="shared" si="140"/>
        <v/>
      </c>
      <c r="AB325" s="41" t="str">
        <f t="shared" si="140"/>
        <v/>
      </c>
      <c r="AC325" s="41" t="str">
        <f t="shared" si="140"/>
        <v/>
      </c>
      <c r="AD325" s="41" t="str">
        <f t="shared" si="140"/>
        <v/>
      </c>
      <c r="AE325" s="6" t="str">
        <f t="shared" si="140"/>
        <v/>
      </c>
      <c r="AF325" s="41" t="str">
        <f t="shared" si="140"/>
        <v/>
      </c>
      <c r="AG325" s="41" t="str">
        <f t="shared" si="140"/>
        <v/>
      </c>
      <c r="AH325" s="41" t="str">
        <f t="shared" si="140"/>
        <v/>
      </c>
      <c r="AI325" s="41" t="str">
        <f t="shared" si="140"/>
        <v/>
      </c>
      <c r="AJ325" s="41" t="str">
        <f t="shared" si="140"/>
        <v/>
      </c>
      <c r="AK325" s="41" t="str">
        <f t="shared" si="140"/>
        <v/>
      </c>
      <c r="AL325" s="41" t="str">
        <f t="shared" si="140"/>
        <v/>
      </c>
      <c r="AM325" s="41" t="str">
        <f t="shared" si="140"/>
        <v/>
      </c>
      <c r="AN325" s="41" t="str">
        <f>IFERROR(SUBTOTAL(1,AN293:AN322),"")</f>
        <v/>
      </c>
      <c r="AO325" s="41">
        <f t="shared" si="140"/>
        <v>1345.7241379310344</v>
      </c>
      <c r="AP325" s="110" t="str">
        <f t="shared" si="140"/>
        <v/>
      </c>
      <c r="AQ325" s="111" t="str">
        <f t="shared" si="140"/>
        <v/>
      </c>
      <c r="AR325" s="112" t="str">
        <f t="shared" si="140"/>
        <v/>
      </c>
      <c r="AS325" s="112" t="str">
        <f t="shared" si="140"/>
        <v/>
      </c>
      <c r="AT325" s="113">
        <f t="shared" si="140"/>
        <v>1321.5862068965516</v>
      </c>
      <c r="AU325" s="114" t="str">
        <f t="shared" si="140"/>
        <v/>
      </c>
      <c r="AV325" s="115" t="str">
        <f t="shared" si="140"/>
        <v/>
      </c>
      <c r="AW325" s="112" t="str">
        <f t="shared" si="140"/>
        <v/>
      </c>
      <c r="AX325" s="112" t="str">
        <f t="shared" si="140"/>
        <v/>
      </c>
      <c r="AY325" s="61" t="str">
        <f t="shared" si="140"/>
        <v/>
      </c>
      <c r="AZ325" s="97">
        <f t="shared" si="140"/>
        <v>78.935000000000002</v>
      </c>
      <c r="BA325" s="68" t="str">
        <f t="shared" si="140"/>
        <v/>
      </c>
      <c r="BB325" s="68" t="str">
        <f t="shared" si="140"/>
        <v/>
      </c>
      <c r="BC325" s="68" t="str">
        <f t="shared" si="140"/>
        <v/>
      </c>
      <c r="BD325" s="68" t="str">
        <f t="shared" si="140"/>
        <v/>
      </c>
      <c r="BE325" s="15" t="str">
        <f>IFERROR(SUBTOTAL(1,BE293:BE322),"")</f>
        <v/>
      </c>
      <c r="BF325" s="6">
        <f t="shared" si="140"/>
        <v>19496.206896551725</v>
      </c>
      <c r="BG325" s="41">
        <f t="shared" si="140"/>
        <v>4314.9310344827591</v>
      </c>
      <c r="BH325" s="42">
        <f t="shared" si="140"/>
        <v>15181.275862068966</v>
      </c>
      <c r="BI325" s="42" t="str">
        <f t="shared" si="140"/>
        <v/>
      </c>
      <c r="BJ325" s="42" t="str">
        <f t="shared" si="140"/>
        <v/>
      </c>
      <c r="BK325" s="42" t="str">
        <f t="shared" si="140"/>
        <v/>
      </c>
      <c r="BL325" s="42" t="str">
        <f t="shared" si="140"/>
        <v/>
      </c>
      <c r="BM325" s="15" t="str">
        <f t="shared" si="140"/>
        <v/>
      </c>
    </row>
    <row r="326" spans="1:65" ht="17.5" outlineLevel="1" thickBot="1" x14ac:dyDescent="0.5">
      <c r="A326" s="182" t="s">
        <v>52</v>
      </c>
      <c r="B326" s="183"/>
      <c r="C326" s="52">
        <f>SUBTOTAL(9,C293:C322)</f>
        <v>11797526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39026</v>
      </c>
      <c r="AP326" s="116"/>
      <c r="AQ326" s="117"/>
      <c r="AR326" s="118"/>
      <c r="AS326" s="118"/>
      <c r="AT326" s="119">
        <f>SUBTOTAL(9,AT293:AT322)</f>
        <v>38326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41">SUBTOTAL(9,BF293:BF322)</f>
        <v>565390</v>
      </c>
      <c r="BG326" s="43">
        <f t="shared" si="141"/>
        <v>125133</v>
      </c>
      <c r="BH326" s="44">
        <f t="shared" si="141"/>
        <v>440257</v>
      </c>
      <c r="BI326" s="44">
        <f t="shared" si="141"/>
        <v>0</v>
      </c>
      <c r="BJ326" s="44">
        <f t="shared" si="141"/>
        <v>0</v>
      </c>
      <c r="BK326" s="44">
        <f t="shared" si="141"/>
        <v>0</v>
      </c>
      <c r="BL326" s="44">
        <f t="shared" si="141"/>
        <v>0</v>
      </c>
      <c r="BM326" s="16">
        <f t="shared" si="141"/>
        <v>0</v>
      </c>
    </row>
    <row r="327" spans="1:65" outlineLevel="5" x14ac:dyDescent="0.45">
      <c r="A327" s="21">
        <f t="shared" si="135"/>
        <v>10</v>
      </c>
      <c r="B327" s="33">
        <f>B322+1</f>
        <v>42278</v>
      </c>
      <c r="C327" s="51">
        <v>450983</v>
      </c>
      <c r="D327" s="64">
        <f t="shared" ref="D327:D357" si="142">IFERROR(ROUND(AVERAGE(E327:L327),1),"")</f>
        <v>37.4</v>
      </c>
      <c r="E327" s="12">
        <v>37.4</v>
      </c>
      <c r="F327" s="12">
        <v>37.4</v>
      </c>
      <c r="G327" s="12">
        <v>37.4</v>
      </c>
      <c r="H327" s="12">
        <v>37.4</v>
      </c>
      <c r="I327" s="12"/>
      <c r="J327" s="12"/>
      <c r="K327" s="12"/>
      <c r="L327" s="12"/>
      <c r="M327" s="74" t="str">
        <f t="shared" ref="M327:M357" si="143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44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5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19.63534362</v>
      </c>
      <c r="AO327" s="41">
        <v>1426</v>
      </c>
      <c r="AP327" s="110"/>
      <c r="AQ327" s="111"/>
      <c r="AR327" s="126" t="str">
        <f t="shared" ref="AR327:AR357" si="146">IFERROR(AQ327/AP327*100,"")</f>
        <v/>
      </c>
      <c r="AS327" s="126" t="str">
        <f t="shared" ref="AS327:AS357" si="147">IFERROR(100-AR327,"")</f>
        <v/>
      </c>
      <c r="AT327" s="127">
        <v>1379</v>
      </c>
      <c r="AU327" s="128"/>
      <c r="AV327" s="129"/>
      <c r="AW327" s="126" t="str">
        <f t="shared" ref="AW327:AW357" si="148">IFERROR(AV327/AU327*100,"")</f>
        <v/>
      </c>
      <c r="AX327" s="126" t="str">
        <f t="shared" ref="AX327:AX357" si="149">IFERROR(100-AW327,"")</f>
        <v/>
      </c>
      <c r="AY327" s="64" t="str">
        <f t="shared" ref="AY327:AY357" si="150">IFERROR((1-((AW327*AS327)/(AX327*AR327)))*100,"")</f>
        <v/>
      </c>
      <c r="AZ327" s="97">
        <v>78.5</v>
      </c>
      <c r="BA327" s="68"/>
      <c r="BB327" s="68"/>
      <c r="BC327" s="68"/>
      <c r="BD327" s="68"/>
      <c r="BE327" s="15"/>
      <c r="BF327" s="5">
        <f t="shared" ref="BF327:BF357" si="151">IF(SUM(BG327:BM327)=0,"",SUM(BG327:BM327))</f>
        <v>24610</v>
      </c>
      <c r="BG327" s="41">
        <v>6744</v>
      </c>
      <c r="BH327" s="42">
        <v>17866</v>
      </c>
      <c r="BI327" s="42"/>
      <c r="BJ327" s="42"/>
      <c r="BK327" s="42"/>
      <c r="BL327" s="42"/>
      <c r="BM327" s="15"/>
    </row>
    <row r="328" spans="1:65" outlineLevel="5" x14ac:dyDescent="0.45">
      <c r="A328" s="22">
        <f t="shared" si="135"/>
        <v>10</v>
      </c>
      <c r="B328" s="9">
        <f t="shared" si="120"/>
        <v>42279</v>
      </c>
      <c r="C328" s="51">
        <v>467297</v>
      </c>
      <c r="D328" s="64">
        <f t="shared" si="142"/>
        <v>37.200000000000003</v>
      </c>
      <c r="E328" s="12">
        <v>37.200000000000003</v>
      </c>
      <c r="F328" s="12">
        <v>37.200000000000003</v>
      </c>
      <c r="G328" s="12">
        <v>37.200000000000003</v>
      </c>
      <c r="H328" s="12">
        <v>37.200000000000003</v>
      </c>
      <c r="I328" s="12"/>
      <c r="J328" s="12"/>
      <c r="K328" s="12"/>
      <c r="L328" s="12"/>
      <c r="M328" s="74" t="str">
        <f t="shared" si="143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44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45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21.588280650000002</v>
      </c>
      <c r="AO328" s="41">
        <v>1297</v>
      </c>
      <c r="AP328" s="110"/>
      <c r="AQ328" s="111"/>
      <c r="AR328" s="126" t="str">
        <f t="shared" si="146"/>
        <v/>
      </c>
      <c r="AS328" s="126" t="str">
        <f t="shared" si="147"/>
        <v/>
      </c>
      <c r="AT328" s="127">
        <v>1228</v>
      </c>
      <c r="AU328" s="128"/>
      <c r="AV328" s="129"/>
      <c r="AW328" s="126" t="str">
        <f t="shared" si="148"/>
        <v/>
      </c>
      <c r="AX328" s="126" t="str">
        <f t="shared" si="149"/>
        <v/>
      </c>
      <c r="AY328" s="64" t="str">
        <f t="shared" si="150"/>
        <v/>
      </c>
      <c r="AZ328" s="97">
        <v>78.099999999999994</v>
      </c>
      <c r="BA328" s="68"/>
      <c r="BB328" s="68"/>
      <c r="BC328" s="68"/>
      <c r="BD328" s="68"/>
      <c r="BE328" s="15"/>
      <c r="BF328" s="5">
        <f t="shared" si="151"/>
        <v>21490</v>
      </c>
      <c r="BG328" s="41">
        <v>4154</v>
      </c>
      <c r="BH328" s="42">
        <v>17336</v>
      </c>
      <c r="BI328" s="42"/>
      <c r="BJ328" s="42"/>
      <c r="BK328" s="42"/>
      <c r="BL328" s="42"/>
      <c r="BM328" s="15"/>
    </row>
    <row r="329" spans="1:65" outlineLevel="5" x14ac:dyDescent="0.45">
      <c r="A329" s="22">
        <f t="shared" si="135"/>
        <v>10</v>
      </c>
      <c r="B329" s="9">
        <f t="shared" si="120"/>
        <v>42280</v>
      </c>
      <c r="C329" s="51">
        <v>410485</v>
      </c>
      <c r="D329" s="64">
        <f t="shared" si="142"/>
        <v>37.200000000000003</v>
      </c>
      <c r="E329" s="12">
        <v>37.200000000000003</v>
      </c>
      <c r="F329" s="12">
        <v>37.200000000000003</v>
      </c>
      <c r="G329" s="12">
        <v>37.200000000000003</v>
      </c>
      <c r="H329" s="12">
        <v>37.200000000000003</v>
      </c>
      <c r="I329" s="12"/>
      <c r="J329" s="12"/>
      <c r="K329" s="12"/>
      <c r="L329" s="12"/>
      <c r="M329" s="74" t="str">
        <f t="shared" si="143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44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5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27.504911589999999</v>
      </c>
      <c r="AO329" s="41">
        <v>1018</v>
      </c>
      <c r="AP329" s="110"/>
      <c r="AQ329" s="111"/>
      <c r="AR329" s="126" t="str">
        <f t="shared" si="146"/>
        <v/>
      </c>
      <c r="AS329" s="126" t="str">
        <f t="shared" si="147"/>
        <v/>
      </c>
      <c r="AT329" s="127">
        <v>962</v>
      </c>
      <c r="AU329" s="128"/>
      <c r="AV329" s="129"/>
      <c r="AW329" s="126" t="str">
        <f t="shared" si="148"/>
        <v/>
      </c>
      <c r="AX329" s="126" t="str">
        <f t="shared" si="149"/>
        <v/>
      </c>
      <c r="AY329" s="64" t="str">
        <f t="shared" si="150"/>
        <v/>
      </c>
      <c r="AZ329" s="97"/>
      <c r="BA329" s="68"/>
      <c r="BB329" s="68"/>
      <c r="BC329" s="68"/>
      <c r="BD329" s="68"/>
      <c r="BE329" s="15"/>
      <c r="BF329" s="5">
        <f t="shared" si="151"/>
        <v>19411</v>
      </c>
      <c r="BG329" s="41">
        <v>3755</v>
      </c>
      <c r="BH329" s="42">
        <v>15656</v>
      </c>
      <c r="BI329" s="42"/>
      <c r="BJ329" s="42"/>
      <c r="BK329" s="42"/>
      <c r="BL329" s="42"/>
      <c r="BM329" s="15"/>
    </row>
    <row r="330" spans="1:65" outlineLevel="5" x14ac:dyDescent="0.45">
      <c r="A330" s="22">
        <f t="shared" si="135"/>
        <v>10</v>
      </c>
      <c r="B330" s="9">
        <f t="shared" si="120"/>
        <v>42281</v>
      </c>
      <c r="C330" s="51">
        <v>378872</v>
      </c>
      <c r="D330" s="64">
        <f t="shared" si="142"/>
        <v>37.4</v>
      </c>
      <c r="E330" s="12">
        <v>37.4</v>
      </c>
      <c r="F330" s="12">
        <v>37.4</v>
      </c>
      <c r="G330" s="12">
        <v>37.4</v>
      </c>
      <c r="H330" s="12">
        <v>37.4</v>
      </c>
      <c r="I330" s="12"/>
      <c r="J330" s="12"/>
      <c r="K330" s="12"/>
      <c r="L330" s="12"/>
      <c r="M330" s="74" t="str">
        <f t="shared" si="143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44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5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32.110091740000001</v>
      </c>
      <c r="AO330" s="41">
        <v>872</v>
      </c>
      <c r="AP330" s="110"/>
      <c r="AQ330" s="111"/>
      <c r="AR330" s="126" t="str">
        <f t="shared" si="146"/>
        <v/>
      </c>
      <c r="AS330" s="126" t="str">
        <f t="shared" si="147"/>
        <v/>
      </c>
      <c r="AT330" s="127">
        <v>867</v>
      </c>
      <c r="AU330" s="128"/>
      <c r="AV330" s="129"/>
      <c r="AW330" s="126" t="str">
        <f t="shared" si="148"/>
        <v/>
      </c>
      <c r="AX330" s="126" t="str">
        <f t="shared" si="149"/>
        <v/>
      </c>
      <c r="AY330" s="64" t="str">
        <f t="shared" si="150"/>
        <v/>
      </c>
      <c r="AZ330" s="97"/>
      <c r="BA330" s="68"/>
      <c r="BB330" s="68"/>
      <c r="BC330" s="68"/>
      <c r="BD330" s="68"/>
      <c r="BE330" s="15"/>
      <c r="BF330" s="5">
        <f t="shared" si="151"/>
        <v>9831</v>
      </c>
      <c r="BG330" s="41">
        <v>2992</v>
      </c>
      <c r="BH330" s="42">
        <v>6839</v>
      </c>
      <c r="BI330" s="42"/>
      <c r="BJ330" s="42"/>
      <c r="BK330" s="42"/>
      <c r="BL330" s="42"/>
      <c r="BM330" s="15"/>
    </row>
    <row r="331" spans="1:65" outlineLevel="5" x14ac:dyDescent="0.45">
      <c r="A331" s="22">
        <f t="shared" si="135"/>
        <v>10</v>
      </c>
      <c r="B331" s="9">
        <f t="shared" si="120"/>
        <v>42282</v>
      </c>
      <c r="C331" s="51">
        <v>358185</v>
      </c>
      <c r="D331" s="64">
        <f t="shared" si="142"/>
        <v>37.4</v>
      </c>
      <c r="E331" s="12">
        <v>37.4</v>
      </c>
      <c r="F331" s="12">
        <v>37.4</v>
      </c>
      <c r="G331" s="12">
        <v>37.4</v>
      </c>
      <c r="H331" s="12">
        <v>37.4</v>
      </c>
      <c r="I331" s="12"/>
      <c r="J331" s="12"/>
      <c r="K331" s="12"/>
      <c r="L331" s="12"/>
      <c r="M331" s="74" t="str">
        <f t="shared" si="143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44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45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20.679468239999999</v>
      </c>
      <c r="AO331" s="41">
        <v>1354</v>
      </c>
      <c r="AP331" s="110"/>
      <c r="AQ331" s="111"/>
      <c r="AR331" s="126" t="str">
        <f t="shared" si="146"/>
        <v/>
      </c>
      <c r="AS331" s="126" t="str">
        <f t="shared" si="147"/>
        <v/>
      </c>
      <c r="AT331" s="127">
        <v>1301</v>
      </c>
      <c r="AU331" s="128"/>
      <c r="AV331" s="129"/>
      <c r="AW331" s="126" t="str">
        <f t="shared" si="148"/>
        <v/>
      </c>
      <c r="AX331" s="126" t="str">
        <f t="shared" si="149"/>
        <v/>
      </c>
      <c r="AY331" s="64" t="str">
        <f t="shared" si="150"/>
        <v/>
      </c>
      <c r="AZ331" s="97">
        <v>78.900000000000006</v>
      </c>
      <c r="BA331" s="68"/>
      <c r="BB331" s="68"/>
      <c r="BC331" s="68"/>
      <c r="BD331" s="68"/>
      <c r="BE331" s="15"/>
      <c r="BF331" s="5">
        <f t="shared" si="151"/>
        <v>21912</v>
      </c>
      <c r="BG331" s="41">
        <v>5385</v>
      </c>
      <c r="BH331" s="42">
        <v>16527</v>
      </c>
      <c r="BI331" s="42"/>
      <c r="BJ331" s="42"/>
      <c r="BK331" s="42"/>
      <c r="BL331" s="42"/>
      <c r="BM331" s="15"/>
    </row>
    <row r="332" spans="1:65" outlineLevel="5" x14ac:dyDescent="0.45">
      <c r="A332" s="22">
        <f t="shared" si="135"/>
        <v>10</v>
      </c>
      <c r="B332" s="9">
        <f t="shared" si="120"/>
        <v>42283</v>
      </c>
      <c r="C332" s="51">
        <v>345369</v>
      </c>
      <c r="D332" s="64">
        <f t="shared" si="142"/>
        <v>37.299999999999997</v>
      </c>
      <c r="E332" s="12">
        <v>37.4</v>
      </c>
      <c r="F332" s="12">
        <v>37.4</v>
      </c>
      <c r="G332" s="12">
        <v>37.200000000000003</v>
      </c>
      <c r="H332" s="12">
        <v>37.200000000000003</v>
      </c>
      <c r="I332" s="12"/>
      <c r="J332" s="12"/>
      <c r="K332" s="12"/>
      <c r="L332" s="12"/>
      <c r="M332" s="74" t="str">
        <f t="shared" si="143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44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5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20.028612299999999</v>
      </c>
      <c r="AO332" s="41">
        <v>1398</v>
      </c>
      <c r="AP332" s="110"/>
      <c r="AQ332" s="111"/>
      <c r="AR332" s="126" t="str">
        <f t="shared" si="146"/>
        <v/>
      </c>
      <c r="AS332" s="126" t="str">
        <f t="shared" si="147"/>
        <v/>
      </c>
      <c r="AT332" s="127">
        <v>1264</v>
      </c>
      <c r="AU332" s="128"/>
      <c r="AV332" s="129"/>
      <c r="AW332" s="126" t="str">
        <f t="shared" si="148"/>
        <v/>
      </c>
      <c r="AX332" s="126" t="str">
        <f t="shared" si="149"/>
        <v/>
      </c>
      <c r="AY332" s="64" t="str">
        <f t="shared" si="150"/>
        <v/>
      </c>
      <c r="AZ332" s="97">
        <v>79.099999999999994</v>
      </c>
      <c r="BA332" s="68"/>
      <c r="BB332" s="68"/>
      <c r="BC332" s="68"/>
      <c r="BD332" s="68"/>
      <c r="BE332" s="15"/>
      <c r="BF332" s="5">
        <f t="shared" si="151"/>
        <v>19755</v>
      </c>
      <c r="BG332" s="41">
        <v>3494</v>
      </c>
      <c r="BH332" s="42">
        <v>16261</v>
      </c>
      <c r="BI332" s="42"/>
      <c r="BJ332" s="42"/>
      <c r="BK332" s="42"/>
      <c r="BL332" s="42"/>
      <c r="BM332" s="15"/>
    </row>
    <row r="333" spans="1:65" outlineLevel="5" x14ac:dyDescent="0.45">
      <c r="A333" s="22">
        <f t="shared" si="135"/>
        <v>10</v>
      </c>
      <c r="B333" s="9">
        <f t="shared" si="120"/>
        <v>42284</v>
      </c>
      <c r="C333" s="51">
        <v>345456</v>
      </c>
      <c r="D333" s="64">
        <f t="shared" si="142"/>
        <v>37.4</v>
      </c>
      <c r="E333" s="12">
        <v>37.4</v>
      </c>
      <c r="F333" s="12">
        <v>37.4</v>
      </c>
      <c r="G333" s="12">
        <v>37.4</v>
      </c>
      <c r="H333" s="12">
        <v>37.4</v>
      </c>
      <c r="I333" s="12"/>
      <c r="J333" s="12"/>
      <c r="K333" s="12"/>
      <c r="L333" s="12"/>
      <c r="M333" s="74" t="str">
        <f t="shared" si="143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44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5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20.58823529</v>
      </c>
      <c r="AO333" s="41">
        <v>1360</v>
      </c>
      <c r="AP333" s="110"/>
      <c r="AQ333" s="111"/>
      <c r="AR333" s="126" t="str">
        <f t="shared" si="146"/>
        <v/>
      </c>
      <c r="AS333" s="126" t="str">
        <f t="shared" si="147"/>
        <v/>
      </c>
      <c r="AT333" s="127">
        <v>1284</v>
      </c>
      <c r="AU333" s="128"/>
      <c r="AV333" s="129"/>
      <c r="AW333" s="126" t="str">
        <f t="shared" si="148"/>
        <v/>
      </c>
      <c r="AX333" s="126" t="str">
        <f t="shared" si="149"/>
        <v/>
      </c>
      <c r="AY333" s="64" t="str">
        <f t="shared" si="150"/>
        <v/>
      </c>
      <c r="AZ333" s="97">
        <v>79.2</v>
      </c>
      <c r="BA333" s="68"/>
      <c r="BB333" s="68"/>
      <c r="BC333" s="68"/>
      <c r="BD333" s="68"/>
      <c r="BE333" s="15"/>
      <c r="BF333" s="5">
        <f t="shared" si="151"/>
        <v>21897</v>
      </c>
      <c r="BG333" s="41">
        <v>5116</v>
      </c>
      <c r="BH333" s="42">
        <v>16781</v>
      </c>
      <c r="BI333" s="42"/>
      <c r="BJ333" s="42"/>
      <c r="BK333" s="42"/>
      <c r="BL333" s="42"/>
      <c r="BM333" s="15"/>
    </row>
    <row r="334" spans="1:65" outlineLevel="5" x14ac:dyDescent="0.45">
      <c r="A334" s="22">
        <f t="shared" si="135"/>
        <v>10</v>
      </c>
      <c r="B334" s="9">
        <f t="shared" si="120"/>
        <v>42285</v>
      </c>
      <c r="C334" s="51">
        <v>341669</v>
      </c>
      <c r="D334" s="64">
        <f t="shared" si="142"/>
        <v>37.4</v>
      </c>
      <c r="E334" s="12">
        <v>37.4</v>
      </c>
      <c r="F334" s="12">
        <v>37.4</v>
      </c>
      <c r="G334" s="12">
        <v>37.4</v>
      </c>
      <c r="H334" s="12">
        <v>37.4</v>
      </c>
      <c r="I334" s="12"/>
      <c r="J334" s="12"/>
      <c r="K334" s="12"/>
      <c r="L334" s="12"/>
      <c r="M334" s="74" t="str">
        <f t="shared" si="143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44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5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19.243986249999999</v>
      </c>
      <c r="AO334" s="41">
        <v>1455</v>
      </c>
      <c r="AP334" s="110"/>
      <c r="AQ334" s="111"/>
      <c r="AR334" s="126" t="str">
        <f t="shared" si="146"/>
        <v/>
      </c>
      <c r="AS334" s="126" t="str">
        <f t="shared" si="147"/>
        <v/>
      </c>
      <c r="AT334" s="127">
        <v>1383</v>
      </c>
      <c r="AU334" s="128"/>
      <c r="AV334" s="129"/>
      <c r="AW334" s="126" t="str">
        <f t="shared" si="148"/>
        <v/>
      </c>
      <c r="AX334" s="126" t="str">
        <f t="shared" si="149"/>
        <v/>
      </c>
      <c r="AY334" s="64" t="str">
        <f t="shared" si="150"/>
        <v/>
      </c>
      <c r="AZ334" s="97">
        <v>78.8</v>
      </c>
      <c r="BA334" s="68"/>
      <c r="BB334" s="68"/>
      <c r="BC334" s="68"/>
      <c r="BD334" s="68"/>
      <c r="BE334" s="15"/>
      <c r="BF334" s="5">
        <f t="shared" si="151"/>
        <v>24465</v>
      </c>
      <c r="BG334" s="41">
        <v>6004</v>
      </c>
      <c r="BH334" s="42">
        <v>18461</v>
      </c>
      <c r="BI334" s="42"/>
      <c r="BJ334" s="42"/>
      <c r="BK334" s="42"/>
      <c r="BL334" s="42"/>
      <c r="BM334" s="15"/>
    </row>
    <row r="335" spans="1:65" outlineLevel="5" x14ac:dyDescent="0.45">
      <c r="A335" s="22">
        <f t="shared" si="135"/>
        <v>10</v>
      </c>
      <c r="B335" s="9">
        <f t="shared" si="120"/>
        <v>42286</v>
      </c>
      <c r="C335" s="51">
        <v>337890</v>
      </c>
      <c r="D335" s="64">
        <f t="shared" si="142"/>
        <v>37.4</v>
      </c>
      <c r="E335" s="12">
        <v>37.4</v>
      </c>
      <c r="F335" s="12">
        <v>37.4</v>
      </c>
      <c r="G335" s="12">
        <v>37.4</v>
      </c>
      <c r="H335" s="12">
        <v>37.4</v>
      </c>
      <c r="I335" s="12"/>
      <c r="J335" s="12"/>
      <c r="K335" s="12"/>
      <c r="L335" s="12"/>
      <c r="M335" s="74" t="str">
        <f t="shared" si="143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44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5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19.138755979999999</v>
      </c>
      <c r="AO335" s="41">
        <v>1463</v>
      </c>
      <c r="AP335" s="110"/>
      <c r="AQ335" s="111"/>
      <c r="AR335" s="126" t="str">
        <f t="shared" si="146"/>
        <v/>
      </c>
      <c r="AS335" s="126" t="str">
        <f t="shared" si="147"/>
        <v/>
      </c>
      <c r="AT335" s="127">
        <v>1413</v>
      </c>
      <c r="AU335" s="128"/>
      <c r="AV335" s="129"/>
      <c r="AW335" s="126" t="str">
        <f t="shared" si="148"/>
        <v/>
      </c>
      <c r="AX335" s="126" t="str">
        <f t="shared" si="149"/>
        <v/>
      </c>
      <c r="AY335" s="64" t="str">
        <f t="shared" si="150"/>
        <v/>
      </c>
      <c r="AZ335" s="97"/>
      <c r="BA335" s="68"/>
      <c r="BB335" s="68"/>
      <c r="BC335" s="68"/>
      <c r="BD335" s="68"/>
      <c r="BE335" s="15"/>
      <c r="BF335" s="5">
        <f t="shared" si="151"/>
        <v>22635</v>
      </c>
      <c r="BG335" s="41">
        <v>4322</v>
      </c>
      <c r="BH335" s="42">
        <v>18313</v>
      </c>
      <c r="BI335" s="42"/>
      <c r="BJ335" s="42"/>
      <c r="BK335" s="42"/>
      <c r="BL335" s="42"/>
      <c r="BM335" s="15"/>
    </row>
    <row r="336" spans="1:65" outlineLevel="5" x14ac:dyDescent="0.45">
      <c r="A336" s="22">
        <f t="shared" si="135"/>
        <v>10</v>
      </c>
      <c r="B336" s="9">
        <f t="shared" si="120"/>
        <v>42287</v>
      </c>
      <c r="C336" s="51">
        <v>335240</v>
      </c>
      <c r="D336" s="64">
        <f t="shared" si="142"/>
        <v>37.200000000000003</v>
      </c>
      <c r="E336" s="12">
        <v>37.200000000000003</v>
      </c>
      <c r="F336" s="12">
        <v>37.200000000000003</v>
      </c>
      <c r="G336" s="12">
        <v>37.200000000000003</v>
      </c>
      <c r="H336" s="12">
        <v>37.200000000000003</v>
      </c>
      <c r="I336" s="12"/>
      <c r="J336" s="12"/>
      <c r="K336" s="12"/>
      <c r="L336" s="12"/>
      <c r="M336" s="74" t="str">
        <f t="shared" si="143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44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45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20.911127709999999</v>
      </c>
      <c r="AO336" s="41">
        <v>1339</v>
      </c>
      <c r="AP336" s="110"/>
      <c r="AQ336" s="111"/>
      <c r="AR336" s="126" t="str">
        <f t="shared" si="146"/>
        <v/>
      </c>
      <c r="AS336" s="126" t="str">
        <f t="shared" si="147"/>
        <v/>
      </c>
      <c r="AT336" s="127">
        <v>1232</v>
      </c>
      <c r="AU336" s="128"/>
      <c r="AV336" s="129"/>
      <c r="AW336" s="126" t="str">
        <f t="shared" si="148"/>
        <v/>
      </c>
      <c r="AX336" s="126" t="str">
        <f t="shared" si="149"/>
        <v/>
      </c>
      <c r="AY336" s="64" t="str">
        <f t="shared" si="150"/>
        <v/>
      </c>
      <c r="AZ336" s="97"/>
      <c r="BA336" s="68"/>
      <c r="BB336" s="68"/>
      <c r="BC336" s="68"/>
      <c r="BD336" s="68"/>
      <c r="BE336" s="15"/>
      <c r="BF336" s="5">
        <f t="shared" si="151"/>
        <v>20423</v>
      </c>
      <c r="BG336" s="41">
        <v>3769</v>
      </c>
      <c r="BH336" s="42">
        <v>16654</v>
      </c>
      <c r="BI336" s="42"/>
      <c r="BJ336" s="42"/>
      <c r="BK336" s="42"/>
      <c r="BL336" s="42"/>
      <c r="BM336" s="15"/>
    </row>
    <row r="337" spans="1:65" outlineLevel="5" x14ac:dyDescent="0.45">
      <c r="A337" s="22">
        <f t="shared" si="135"/>
        <v>10</v>
      </c>
      <c r="B337" s="9">
        <f t="shared" si="120"/>
        <v>42288</v>
      </c>
      <c r="C337" s="51">
        <v>337777</v>
      </c>
      <c r="D337" s="64">
        <f t="shared" si="142"/>
        <v>37.200000000000003</v>
      </c>
      <c r="E337" s="12">
        <v>37.200000000000003</v>
      </c>
      <c r="F337" s="12">
        <v>37.200000000000003</v>
      </c>
      <c r="G337" s="12">
        <v>37.200000000000003</v>
      </c>
      <c r="H337" s="12">
        <v>37.200000000000003</v>
      </c>
      <c r="I337" s="12"/>
      <c r="J337" s="12"/>
      <c r="K337" s="12"/>
      <c r="L337" s="12"/>
      <c r="M337" s="74" t="str">
        <f t="shared" si="143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44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5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28.397565920000002</v>
      </c>
      <c r="AO337" s="41">
        <v>986</v>
      </c>
      <c r="AP337" s="110"/>
      <c r="AQ337" s="111"/>
      <c r="AR337" s="126" t="str">
        <f t="shared" si="146"/>
        <v/>
      </c>
      <c r="AS337" s="126" t="str">
        <f t="shared" si="147"/>
        <v/>
      </c>
      <c r="AT337" s="127">
        <v>923</v>
      </c>
      <c r="AU337" s="128"/>
      <c r="AV337" s="129"/>
      <c r="AW337" s="126" t="str">
        <f t="shared" si="148"/>
        <v/>
      </c>
      <c r="AX337" s="126" t="str">
        <f t="shared" si="149"/>
        <v/>
      </c>
      <c r="AY337" s="64" t="str">
        <f t="shared" si="150"/>
        <v/>
      </c>
      <c r="AZ337" s="97"/>
      <c r="BA337" s="68"/>
      <c r="BB337" s="68"/>
      <c r="BC337" s="68"/>
      <c r="BD337" s="68"/>
      <c r="BE337" s="15"/>
      <c r="BF337" s="5">
        <f t="shared" si="151"/>
        <v>9711</v>
      </c>
      <c r="BG337" s="41">
        <v>4093</v>
      </c>
      <c r="BH337" s="42">
        <v>5618</v>
      </c>
      <c r="BI337" s="42"/>
      <c r="BJ337" s="42"/>
      <c r="BK337" s="42"/>
      <c r="BL337" s="42"/>
      <c r="BM337" s="15"/>
    </row>
    <row r="338" spans="1:65" outlineLevel="5" x14ac:dyDescent="0.45">
      <c r="A338" s="22">
        <f t="shared" si="135"/>
        <v>10</v>
      </c>
      <c r="B338" s="9">
        <f t="shared" si="120"/>
        <v>42289</v>
      </c>
      <c r="C338" s="51">
        <v>329987</v>
      </c>
      <c r="D338" s="64">
        <f t="shared" si="142"/>
        <v>37.4</v>
      </c>
      <c r="E338" s="12">
        <v>37.4</v>
      </c>
      <c r="F338" s="12">
        <v>37.4</v>
      </c>
      <c r="G338" s="12">
        <v>37.4</v>
      </c>
      <c r="H338" s="12">
        <v>37.4</v>
      </c>
      <c r="I338" s="12"/>
      <c r="J338" s="12"/>
      <c r="K338" s="12"/>
      <c r="L338" s="12"/>
      <c r="M338" s="74" t="str">
        <f t="shared" si="143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44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5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19.801980199999999</v>
      </c>
      <c r="AO338" s="41">
        <v>1414</v>
      </c>
      <c r="AP338" s="110"/>
      <c r="AQ338" s="111"/>
      <c r="AR338" s="126" t="str">
        <f t="shared" si="146"/>
        <v/>
      </c>
      <c r="AS338" s="126" t="str">
        <f t="shared" si="147"/>
        <v/>
      </c>
      <c r="AT338" s="127">
        <v>1425</v>
      </c>
      <c r="AU338" s="128"/>
      <c r="AV338" s="129"/>
      <c r="AW338" s="126" t="str">
        <f t="shared" si="148"/>
        <v/>
      </c>
      <c r="AX338" s="126" t="str">
        <f t="shared" si="149"/>
        <v/>
      </c>
      <c r="AY338" s="64" t="str">
        <f t="shared" si="150"/>
        <v/>
      </c>
      <c r="AZ338" s="97">
        <v>79.3</v>
      </c>
      <c r="BA338" s="68"/>
      <c r="BB338" s="68"/>
      <c r="BC338" s="68"/>
      <c r="BD338" s="68"/>
      <c r="BE338" s="15"/>
      <c r="BF338" s="5">
        <f t="shared" si="151"/>
        <v>21575</v>
      </c>
      <c r="BG338" s="41">
        <v>6342</v>
      </c>
      <c r="BH338" s="42">
        <v>15233</v>
      </c>
      <c r="BI338" s="42"/>
      <c r="BJ338" s="42"/>
      <c r="BK338" s="42"/>
      <c r="BL338" s="42"/>
      <c r="BM338" s="15"/>
    </row>
    <row r="339" spans="1:65" outlineLevel="5" x14ac:dyDescent="0.45">
      <c r="A339" s="22">
        <f t="shared" si="135"/>
        <v>10</v>
      </c>
      <c r="B339" s="9">
        <f t="shared" si="120"/>
        <v>42290</v>
      </c>
      <c r="C339" s="51">
        <v>322596</v>
      </c>
      <c r="D339" s="64">
        <f t="shared" si="142"/>
        <v>37.4</v>
      </c>
      <c r="E339" s="12">
        <v>37.4</v>
      </c>
      <c r="F339" s="12">
        <v>37.4</v>
      </c>
      <c r="G339" s="12">
        <v>37.4</v>
      </c>
      <c r="H339" s="12">
        <v>37.4</v>
      </c>
      <c r="I339" s="12"/>
      <c r="J339" s="12"/>
      <c r="K339" s="12"/>
      <c r="L339" s="12"/>
      <c r="M339" s="74" t="str">
        <f t="shared" si="143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44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5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20.848845870000002</v>
      </c>
      <c r="AO339" s="41">
        <v>1343</v>
      </c>
      <c r="AP339" s="110"/>
      <c r="AQ339" s="111"/>
      <c r="AR339" s="126" t="str">
        <f t="shared" si="146"/>
        <v/>
      </c>
      <c r="AS339" s="126" t="str">
        <f t="shared" si="147"/>
        <v/>
      </c>
      <c r="AT339" s="127">
        <v>1292</v>
      </c>
      <c r="AU339" s="128"/>
      <c r="AV339" s="129"/>
      <c r="AW339" s="126" t="str">
        <f t="shared" si="148"/>
        <v/>
      </c>
      <c r="AX339" s="126" t="str">
        <f t="shared" si="149"/>
        <v/>
      </c>
      <c r="AY339" s="64" t="str">
        <f t="shared" si="150"/>
        <v/>
      </c>
      <c r="AZ339" s="97">
        <v>78.400000000000006</v>
      </c>
      <c r="BA339" s="68"/>
      <c r="BB339" s="68"/>
      <c r="BC339" s="68"/>
      <c r="BD339" s="68"/>
      <c r="BE339" s="15"/>
      <c r="BF339" s="5">
        <f t="shared" si="151"/>
        <v>23031</v>
      </c>
      <c r="BG339" s="41">
        <v>4949</v>
      </c>
      <c r="BH339" s="42">
        <v>18082</v>
      </c>
      <c r="BI339" s="42"/>
      <c r="BJ339" s="42"/>
      <c r="BK339" s="42"/>
      <c r="BL339" s="42"/>
      <c r="BM339" s="15"/>
    </row>
    <row r="340" spans="1:65" outlineLevel="5" x14ac:dyDescent="0.45">
      <c r="A340" s="22">
        <f t="shared" si="135"/>
        <v>10</v>
      </c>
      <c r="B340" s="9">
        <f t="shared" si="120"/>
        <v>42291</v>
      </c>
      <c r="C340" s="51">
        <v>320029</v>
      </c>
      <c r="D340" s="64">
        <f t="shared" si="142"/>
        <v>37.4</v>
      </c>
      <c r="E340" s="12">
        <v>37.4</v>
      </c>
      <c r="F340" s="12">
        <v>37.4</v>
      </c>
      <c r="G340" s="12">
        <v>37.4</v>
      </c>
      <c r="H340" s="12">
        <v>37.4</v>
      </c>
      <c r="I340" s="12"/>
      <c r="J340" s="12"/>
      <c r="K340" s="12"/>
      <c r="L340" s="12"/>
      <c r="M340" s="74" t="str">
        <f t="shared" si="143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44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5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21.116138759999998</v>
      </c>
      <c r="AO340" s="41">
        <v>1326</v>
      </c>
      <c r="AP340" s="110"/>
      <c r="AQ340" s="111"/>
      <c r="AR340" s="126" t="str">
        <f t="shared" si="146"/>
        <v/>
      </c>
      <c r="AS340" s="126" t="str">
        <f t="shared" si="147"/>
        <v/>
      </c>
      <c r="AT340" s="127">
        <v>1265</v>
      </c>
      <c r="AU340" s="128"/>
      <c r="AV340" s="129"/>
      <c r="AW340" s="126" t="str">
        <f t="shared" si="148"/>
        <v/>
      </c>
      <c r="AX340" s="126" t="str">
        <f t="shared" si="149"/>
        <v/>
      </c>
      <c r="AY340" s="64" t="str">
        <f t="shared" si="150"/>
        <v/>
      </c>
      <c r="AZ340" s="97">
        <v>78.3</v>
      </c>
      <c r="BA340" s="68"/>
      <c r="BB340" s="68"/>
      <c r="BC340" s="68"/>
      <c r="BD340" s="68"/>
      <c r="BE340" s="15"/>
      <c r="BF340" s="5">
        <f t="shared" si="151"/>
        <v>19402</v>
      </c>
      <c r="BG340" s="41">
        <v>6156</v>
      </c>
      <c r="BH340" s="42">
        <v>13246</v>
      </c>
      <c r="BI340" s="42"/>
      <c r="BJ340" s="42"/>
      <c r="BK340" s="42"/>
      <c r="BL340" s="42"/>
      <c r="BM340" s="15"/>
    </row>
    <row r="341" spans="1:65" outlineLevel="5" x14ac:dyDescent="0.45">
      <c r="A341" s="22">
        <f t="shared" si="135"/>
        <v>10</v>
      </c>
      <c r="B341" s="9">
        <f t="shared" si="120"/>
        <v>42292</v>
      </c>
      <c r="C341" s="51">
        <v>321971</v>
      </c>
      <c r="D341" s="64">
        <f t="shared" si="142"/>
        <v>37.4</v>
      </c>
      <c r="E341" s="12">
        <v>37.4</v>
      </c>
      <c r="F341" s="12">
        <v>37.4</v>
      </c>
      <c r="G341" s="12">
        <v>37.4</v>
      </c>
      <c r="H341" s="12">
        <v>37.4</v>
      </c>
      <c r="I341" s="12"/>
      <c r="J341" s="12"/>
      <c r="K341" s="12"/>
      <c r="L341" s="12"/>
      <c r="M341" s="74" t="str">
        <f t="shared" si="143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44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5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20.319303340000001</v>
      </c>
      <c r="AO341" s="41">
        <v>1378</v>
      </c>
      <c r="AP341" s="110"/>
      <c r="AQ341" s="111"/>
      <c r="AR341" s="126" t="str">
        <f t="shared" si="146"/>
        <v/>
      </c>
      <c r="AS341" s="126" t="str">
        <f t="shared" si="147"/>
        <v/>
      </c>
      <c r="AT341" s="127">
        <v>1345</v>
      </c>
      <c r="AU341" s="128"/>
      <c r="AV341" s="129"/>
      <c r="AW341" s="126" t="str">
        <f t="shared" si="148"/>
        <v/>
      </c>
      <c r="AX341" s="126" t="str">
        <f t="shared" si="149"/>
        <v/>
      </c>
      <c r="AY341" s="64" t="str">
        <f t="shared" si="150"/>
        <v/>
      </c>
      <c r="AZ341" s="97">
        <v>79.099999999999994</v>
      </c>
      <c r="BA341" s="68"/>
      <c r="BB341" s="68"/>
      <c r="BC341" s="68"/>
      <c r="BD341" s="68"/>
      <c r="BE341" s="15"/>
      <c r="BF341" s="5">
        <f t="shared" si="151"/>
        <v>22435</v>
      </c>
      <c r="BG341" s="41">
        <v>3471</v>
      </c>
      <c r="BH341" s="42">
        <v>18964</v>
      </c>
      <c r="BI341" s="42"/>
      <c r="BJ341" s="42"/>
      <c r="BK341" s="42"/>
      <c r="BL341" s="42"/>
      <c r="BM341" s="15"/>
    </row>
    <row r="342" spans="1:65" outlineLevel="5" x14ac:dyDescent="0.45">
      <c r="A342" s="22">
        <f t="shared" si="135"/>
        <v>10</v>
      </c>
      <c r="B342" s="9">
        <f t="shared" si="120"/>
        <v>42293</v>
      </c>
      <c r="C342" s="51">
        <v>324282</v>
      </c>
      <c r="D342" s="64">
        <f t="shared" si="142"/>
        <v>37.1</v>
      </c>
      <c r="E342" s="12">
        <v>37.200000000000003</v>
      </c>
      <c r="F342" s="12">
        <v>37.200000000000003</v>
      </c>
      <c r="G342" s="12">
        <v>37</v>
      </c>
      <c r="H342" s="12">
        <v>37</v>
      </c>
      <c r="I342" s="12"/>
      <c r="J342" s="12"/>
      <c r="K342" s="12"/>
      <c r="L342" s="12"/>
      <c r="M342" s="74" t="str">
        <f t="shared" si="143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44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5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22.116903629999999</v>
      </c>
      <c r="AO342" s="41">
        <v>1266</v>
      </c>
      <c r="AP342" s="110"/>
      <c r="AQ342" s="111"/>
      <c r="AR342" s="126" t="str">
        <f t="shared" si="146"/>
        <v/>
      </c>
      <c r="AS342" s="126" t="str">
        <f t="shared" si="147"/>
        <v/>
      </c>
      <c r="AT342" s="127">
        <v>1151</v>
      </c>
      <c r="AU342" s="128"/>
      <c r="AV342" s="129"/>
      <c r="AW342" s="126" t="str">
        <f t="shared" si="148"/>
        <v/>
      </c>
      <c r="AX342" s="126" t="str">
        <f t="shared" si="149"/>
        <v/>
      </c>
      <c r="AY342" s="64" t="str">
        <f t="shared" si="150"/>
        <v/>
      </c>
      <c r="AZ342" s="97">
        <v>79</v>
      </c>
      <c r="BA342" s="68"/>
      <c r="BB342" s="68"/>
      <c r="BC342" s="68"/>
      <c r="BD342" s="68"/>
      <c r="BE342" s="15"/>
      <c r="BF342" s="5">
        <f t="shared" si="151"/>
        <v>20079</v>
      </c>
      <c r="BG342" s="41">
        <v>3377</v>
      </c>
      <c r="BH342" s="42">
        <v>16702</v>
      </c>
      <c r="BI342" s="42"/>
      <c r="BJ342" s="42"/>
      <c r="BK342" s="42"/>
      <c r="BL342" s="42"/>
      <c r="BM342" s="15"/>
    </row>
    <row r="343" spans="1:65" outlineLevel="5" x14ac:dyDescent="0.45">
      <c r="A343" s="22">
        <f t="shared" si="135"/>
        <v>10</v>
      </c>
      <c r="B343" s="9">
        <f t="shared" si="120"/>
        <v>42294</v>
      </c>
      <c r="C343" s="51">
        <v>331879</v>
      </c>
      <c r="D343" s="64">
        <f t="shared" si="142"/>
        <v>37.4</v>
      </c>
      <c r="E343" s="12">
        <v>37.4</v>
      </c>
      <c r="F343" s="12">
        <v>37.4</v>
      </c>
      <c r="G343" s="12">
        <v>37.4</v>
      </c>
      <c r="H343" s="12">
        <v>37.4</v>
      </c>
      <c r="I343" s="12"/>
      <c r="J343" s="12"/>
      <c r="K343" s="12"/>
      <c r="L343" s="12"/>
      <c r="M343" s="74" t="str">
        <f t="shared" si="143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44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45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v>23.275145469999998</v>
      </c>
      <c r="AO343" s="41">
        <v>1203</v>
      </c>
      <c r="AP343" s="110"/>
      <c r="AQ343" s="111"/>
      <c r="AR343" s="126" t="str">
        <f t="shared" si="146"/>
        <v/>
      </c>
      <c r="AS343" s="126" t="str">
        <f t="shared" si="147"/>
        <v/>
      </c>
      <c r="AT343" s="127">
        <v>1252</v>
      </c>
      <c r="AU343" s="128"/>
      <c r="AV343" s="129"/>
      <c r="AW343" s="126" t="str">
        <f t="shared" si="148"/>
        <v/>
      </c>
      <c r="AX343" s="126" t="str">
        <f t="shared" si="149"/>
        <v/>
      </c>
      <c r="AY343" s="64" t="str">
        <f t="shared" si="150"/>
        <v/>
      </c>
      <c r="AZ343" s="97"/>
      <c r="BA343" s="68"/>
      <c r="BB343" s="68"/>
      <c r="BC343" s="68"/>
      <c r="BD343" s="68"/>
      <c r="BE343" s="15"/>
      <c r="BF343" s="5">
        <f t="shared" si="151"/>
        <v>21329</v>
      </c>
      <c r="BG343" s="41">
        <v>6432</v>
      </c>
      <c r="BH343" s="42">
        <v>14897</v>
      </c>
      <c r="BI343" s="42"/>
      <c r="BJ343" s="42"/>
      <c r="BK343" s="42"/>
      <c r="BL343" s="42"/>
      <c r="BM343" s="15"/>
    </row>
    <row r="344" spans="1:65" outlineLevel="5" x14ac:dyDescent="0.45">
      <c r="A344" s="22">
        <f t="shared" si="135"/>
        <v>10</v>
      </c>
      <c r="B344" s="9">
        <f t="shared" si="120"/>
        <v>42295</v>
      </c>
      <c r="C344" s="51">
        <v>335785</v>
      </c>
      <c r="D344" s="64">
        <f t="shared" si="142"/>
        <v>37.200000000000003</v>
      </c>
      <c r="E344" s="12">
        <v>37.200000000000003</v>
      </c>
      <c r="F344" s="12">
        <v>37.200000000000003</v>
      </c>
      <c r="G344" s="12">
        <v>37.200000000000003</v>
      </c>
      <c r="H344" s="12">
        <v>37.200000000000003</v>
      </c>
      <c r="I344" s="12"/>
      <c r="J344" s="12"/>
      <c r="K344" s="12"/>
      <c r="L344" s="12"/>
      <c r="M344" s="74" t="str">
        <f t="shared" si="143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44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5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28.54230377</v>
      </c>
      <c r="AO344" s="41">
        <v>981</v>
      </c>
      <c r="AP344" s="110"/>
      <c r="AQ344" s="111"/>
      <c r="AR344" s="126" t="str">
        <f t="shared" si="146"/>
        <v/>
      </c>
      <c r="AS344" s="126" t="str">
        <f t="shared" si="147"/>
        <v/>
      </c>
      <c r="AT344" s="127">
        <v>882</v>
      </c>
      <c r="AU344" s="128"/>
      <c r="AV344" s="129"/>
      <c r="AW344" s="126" t="str">
        <f t="shared" si="148"/>
        <v/>
      </c>
      <c r="AX344" s="126" t="str">
        <f t="shared" si="149"/>
        <v/>
      </c>
      <c r="AY344" s="64" t="str">
        <f t="shared" si="150"/>
        <v/>
      </c>
      <c r="AZ344" s="97"/>
      <c r="BA344" s="68"/>
      <c r="BB344" s="68"/>
      <c r="BC344" s="68"/>
      <c r="BD344" s="68"/>
      <c r="BE344" s="15"/>
      <c r="BF344" s="5">
        <f t="shared" si="151"/>
        <v>11124</v>
      </c>
      <c r="BG344" s="41">
        <v>2103</v>
      </c>
      <c r="BH344" s="42">
        <v>9021</v>
      </c>
      <c r="BI344" s="42"/>
      <c r="BJ344" s="42"/>
      <c r="BK344" s="42"/>
      <c r="BL344" s="42"/>
      <c r="BM344" s="15"/>
    </row>
    <row r="345" spans="1:65" outlineLevel="5" x14ac:dyDescent="0.45">
      <c r="A345" s="22">
        <f t="shared" si="135"/>
        <v>10</v>
      </c>
      <c r="B345" s="9">
        <f t="shared" si="120"/>
        <v>42296</v>
      </c>
      <c r="C345" s="51">
        <v>323055</v>
      </c>
      <c r="D345" s="64">
        <f t="shared" si="142"/>
        <v>37.200000000000003</v>
      </c>
      <c r="E345" s="12">
        <v>37.200000000000003</v>
      </c>
      <c r="F345" s="12">
        <v>37.200000000000003</v>
      </c>
      <c r="G345" s="12">
        <v>37.200000000000003</v>
      </c>
      <c r="H345" s="12">
        <v>37.200000000000003</v>
      </c>
      <c r="I345" s="12"/>
      <c r="J345" s="12"/>
      <c r="K345" s="12"/>
      <c r="L345" s="12"/>
      <c r="M345" s="74" t="str">
        <f t="shared" si="143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44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45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21.005251309999998</v>
      </c>
      <c r="AO345" s="41">
        <v>1333</v>
      </c>
      <c r="AP345" s="110"/>
      <c r="AQ345" s="111"/>
      <c r="AR345" s="126" t="str">
        <f t="shared" si="146"/>
        <v/>
      </c>
      <c r="AS345" s="126" t="str">
        <f t="shared" si="147"/>
        <v/>
      </c>
      <c r="AT345" s="127">
        <v>1451</v>
      </c>
      <c r="AU345" s="128"/>
      <c r="AV345" s="129"/>
      <c r="AW345" s="126" t="str">
        <f t="shared" si="148"/>
        <v/>
      </c>
      <c r="AX345" s="126" t="str">
        <f t="shared" si="149"/>
        <v/>
      </c>
      <c r="AY345" s="64" t="str">
        <f t="shared" si="150"/>
        <v/>
      </c>
      <c r="AZ345" s="97">
        <v>78.099999999999994</v>
      </c>
      <c r="BA345" s="68"/>
      <c r="BB345" s="68"/>
      <c r="BC345" s="68"/>
      <c r="BD345" s="68"/>
      <c r="BE345" s="15"/>
      <c r="BF345" s="5">
        <f t="shared" si="151"/>
        <v>23921</v>
      </c>
      <c r="BG345" s="41">
        <v>8391</v>
      </c>
      <c r="BH345" s="42">
        <v>15530</v>
      </c>
      <c r="BI345" s="42"/>
      <c r="BJ345" s="42"/>
      <c r="BK345" s="42"/>
      <c r="BL345" s="42"/>
      <c r="BM345" s="15"/>
    </row>
    <row r="346" spans="1:65" outlineLevel="5" x14ac:dyDescent="0.45">
      <c r="A346" s="22">
        <f t="shared" si="135"/>
        <v>10</v>
      </c>
      <c r="B346" s="9">
        <f t="shared" si="120"/>
        <v>42297</v>
      </c>
      <c r="C346" s="51">
        <v>315633</v>
      </c>
      <c r="D346" s="64">
        <f t="shared" si="142"/>
        <v>37.4</v>
      </c>
      <c r="E346" s="12">
        <v>37.4</v>
      </c>
      <c r="F346" s="12">
        <v>37.4</v>
      </c>
      <c r="G346" s="12">
        <v>37.4</v>
      </c>
      <c r="H346" s="12">
        <v>37.4</v>
      </c>
      <c r="I346" s="12"/>
      <c r="J346" s="12"/>
      <c r="K346" s="12"/>
      <c r="L346" s="12"/>
      <c r="M346" s="74" t="str">
        <f t="shared" si="143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44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5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19.943019939999999</v>
      </c>
      <c r="AO346" s="41">
        <v>1404</v>
      </c>
      <c r="AP346" s="110"/>
      <c r="AQ346" s="111"/>
      <c r="AR346" s="126" t="str">
        <f t="shared" si="146"/>
        <v/>
      </c>
      <c r="AS346" s="126" t="str">
        <f t="shared" si="147"/>
        <v/>
      </c>
      <c r="AT346" s="127">
        <v>1263</v>
      </c>
      <c r="AU346" s="128"/>
      <c r="AV346" s="129"/>
      <c r="AW346" s="126" t="str">
        <f t="shared" si="148"/>
        <v/>
      </c>
      <c r="AX346" s="126" t="str">
        <f t="shared" si="149"/>
        <v/>
      </c>
      <c r="AY346" s="64" t="str">
        <f t="shared" si="150"/>
        <v/>
      </c>
      <c r="AZ346" s="97">
        <v>79.099999999999994</v>
      </c>
      <c r="BA346" s="68"/>
      <c r="BB346" s="68"/>
      <c r="BC346" s="68"/>
      <c r="BD346" s="68"/>
      <c r="BE346" s="15"/>
      <c r="BF346" s="5">
        <f t="shared" si="151"/>
        <v>22969</v>
      </c>
      <c r="BG346" s="41">
        <v>4536</v>
      </c>
      <c r="BH346" s="42">
        <v>18433</v>
      </c>
      <c r="BI346" s="42"/>
      <c r="BJ346" s="42"/>
      <c r="BK346" s="42"/>
      <c r="BL346" s="42"/>
      <c r="BM346" s="15"/>
    </row>
    <row r="347" spans="1:65" outlineLevel="5" x14ac:dyDescent="0.45">
      <c r="A347" s="22">
        <f t="shared" si="135"/>
        <v>10</v>
      </c>
      <c r="B347" s="9">
        <f t="shared" si="120"/>
        <v>42298</v>
      </c>
      <c r="C347" s="51">
        <v>321962</v>
      </c>
      <c r="D347" s="64">
        <f t="shared" si="142"/>
        <v>37.4</v>
      </c>
      <c r="E347" s="12">
        <v>37.4</v>
      </c>
      <c r="F347" s="12">
        <v>37.4</v>
      </c>
      <c r="G347" s="12">
        <v>37.4</v>
      </c>
      <c r="H347" s="12">
        <v>37.4</v>
      </c>
      <c r="I347" s="12"/>
      <c r="J347" s="12"/>
      <c r="K347" s="12"/>
      <c r="L347" s="12"/>
      <c r="M347" s="74" t="str">
        <f t="shared" si="143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44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5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17.902813299999998</v>
      </c>
      <c r="AO347" s="41">
        <v>1564</v>
      </c>
      <c r="AP347" s="110"/>
      <c r="AQ347" s="111"/>
      <c r="AR347" s="126" t="str">
        <f t="shared" si="146"/>
        <v/>
      </c>
      <c r="AS347" s="126" t="str">
        <f t="shared" si="147"/>
        <v/>
      </c>
      <c r="AT347" s="127">
        <v>1554</v>
      </c>
      <c r="AU347" s="128"/>
      <c r="AV347" s="129"/>
      <c r="AW347" s="126" t="str">
        <f t="shared" si="148"/>
        <v/>
      </c>
      <c r="AX347" s="126" t="str">
        <f t="shared" si="149"/>
        <v/>
      </c>
      <c r="AY347" s="64" t="str">
        <f t="shared" si="150"/>
        <v/>
      </c>
      <c r="AZ347" s="97">
        <v>79</v>
      </c>
      <c r="BA347" s="68"/>
      <c r="BB347" s="68"/>
      <c r="BC347" s="68"/>
      <c r="BD347" s="68"/>
      <c r="BE347" s="15"/>
      <c r="BF347" s="5">
        <f t="shared" si="151"/>
        <v>23931</v>
      </c>
      <c r="BG347" s="41">
        <v>6318</v>
      </c>
      <c r="BH347" s="42">
        <v>17613</v>
      </c>
      <c r="BI347" s="42"/>
      <c r="BJ347" s="42"/>
      <c r="BK347" s="42"/>
      <c r="BL347" s="42"/>
      <c r="BM347" s="15"/>
    </row>
    <row r="348" spans="1:65" outlineLevel="5" x14ac:dyDescent="0.45">
      <c r="A348" s="22">
        <f t="shared" si="135"/>
        <v>10</v>
      </c>
      <c r="B348" s="9">
        <f t="shared" si="120"/>
        <v>42299</v>
      </c>
      <c r="C348" s="51">
        <v>319209</v>
      </c>
      <c r="D348" s="64">
        <f t="shared" si="142"/>
        <v>37.4</v>
      </c>
      <c r="E348" s="12">
        <v>37.4</v>
      </c>
      <c r="F348" s="12">
        <v>37.4</v>
      </c>
      <c r="G348" s="12">
        <v>37.4</v>
      </c>
      <c r="H348" s="12">
        <v>37.4</v>
      </c>
      <c r="I348" s="12"/>
      <c r="J348" s="12"/>
      <c r="K348" s="12"/>
      <c r="L348" s="12"/>
      <c r="M348" s="74" t="str">
        <f t="shared" si="143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44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5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19.047619050000002</v>
      </c>
      <c r="AO348" s="41">
        <v>1470</v>
      </c>
      <c r="AP348" s="110"/>
      <c r="AQ348" s="111"/>
      <c r="AR348" s="126" t="str">
        <f t="shared" si="146"/>
        <v/>
      </c>
      <c r="AS348" s="126" t="str">
        <f t="shared" si="147"/>
        <v/>
      </c>
      <c r="AT348" s="127">
        <v>1467</v>
      </c>
      <c r="AU348" s="128"/>
      <c r="AV348" s="129"/>
      <c r="AW348" s="126" t="str">
        <f t="shared" si="148"/>
        <v/>
      </c>
      <c r="AX348" s="126" t="str">
        <f t="shared" si="149"/>
        <v/>
      </c>
      <c r="AY348" s="64" t="str">
        <f t="shared" si="150"/>
        <v/>
      </c>
      <c r="AZ348" s="97">
        <v>78.5</v>
      </c>
      <c r="BA348" s="68"/>
      <c r="BB348" s="68"/>
      <c r="BC348" s="68"/>
      <c r="BD348" s="68"/>
      <c r="BE348" s="15"/>
      <c r="BF348" s="5">
        <f t="shared" si="151"/>
        <v>22189</v>
      </c>
      <c r="BG348" s="41">
        <v>5377</v>
      </c>
      <c r="BH348" s="42">
        <v>16812</v>
      </c>
      <c r="BI348" s="42"/>
      <c r="BJ348" s="42"/>
      <c r="BK348" s="42"/>
      <c r="BL348" s="42"/>
      <c r="BM348" s="15"/>
    </row>
    <row r="349" spans="1:65" outlineLevel="5" x14ac:dyDescent="0.45">
      <c r="A349" s="22">
        <f t="shared" si="135"/>
        <v>10</v>
      </c>
      <c r="B349" s="9">
        <f t="shared" si="120"/>
        <v>42300</v>
      </c>
      <c r="C349" s="51">
        <v>325092</v>
      </c>
      <c r="D349" s="64">
        <f t="shared" si="142"/>
        <v>37.4</v>
      </c>
      <c r="E349" s="12">
        <v>37.4</v>
      </c>
      <c r="F349" s="12">
        <v>37.4</v>
      </c>
      <c r="G349" s="12">
        <v>37.4</v>
      </c>
      <c r="H349" s="12">
        <v>37.4</v>
      </c>
      <c r="I349" s="12"/>
      <c r="J349" s="12"/>
      <c r="K349" s="12"/>
      <c r="L349" s="12"/>
      <c r="M349" s="74" t="str">
        <f t="shared" si="143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44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5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16.16628176</v>
      </c>
      <c r="AO349" s="41">
        <v>1732</v>
      </c>
      <c r="AP349" s="110"/>
      <c r="AQ349" s="111"/>
      <c r="AR349" s="126" t="str">
        <f t="shared" si="146"/>
        <v/>
      </c>
      <c r="AS349" s="126" t="str">
        <f t="shared" si="147"/>
        <v/>
      </c>
      <c r="AT349" s="127">
        <v>1672</v>
      </c>
      <c r="AU349" s="128"/>
      <c r="AV349" s="129"/>
      <c r="AW349" s="126" t="str">
        <f t="shared" si="148"/>
        <v/>
      </c>
      <c r="AX349" s="126" t="str">
        <f t="shared" si="149"/>
        <v/>
      </c>
      <c r="AY349" s="64" t="str">
        <f t="shared" si="150"/>
        <v/>
      </c>
      <c r="AZ349" s="97">
        <v>79.2</v>
      </c>
      <c r="BA349" s="68"/>
      <c r="BB349" s="68"/>
      <c r="BC349" s="68"/>
      <c r="BD349" s="68"/>
      <c r="BE349" s="15"/>
      <c r="BF349" s="5">
        <f t="shared" si="151"/>
        <v>22526</v>
      </c>
      <c r="BG349" s="41">
        <v>5483</v>
      </c>
      <c r="BH349" s="42">
        <v>17043</v>
      </c>
      <c r="BI349" s="42"/>
      <c r="BJ349" s="42"/>
      <c r="BK349" s="42"/>
      <c r="BL349" s="42"/>
      <c r="BM349" s="15"/>
    </row>
    <row r="350" spans="1:65" outlineLevel="5" x14ac:dyDescent="0.45">
      <c r="A350" s="22">
        <f t="shared" si="135"/>
        <v>10</v>
      </c>
      <c r="B350" s="9">
        <f t="shared" si="120"/>
        <v>42301</v>
      </c>
      <c r="C350" s="51">
        <v>329528</v>
      </c>
      <c r="D350" s="64">
        <f t="shared" si="142"/>
        <v>37.4</v>
      </c>
      <c r="E350" s="12">
        <v>37.4</v>
      </c>
      <c r="F350" s="12">
        <v>37.4</v>
      </c>
      <c r="G350" s="12">
        <v>37.4</v>
      </c>
      <c r="H350" s="12">
        <v>37.4</v>
      </c>
      <c r="I350" s="12"/>
      <c r="J350" s="12"/>
      <c r="K350" s="12"/>
      <c r="L350" s="12"/>
      <c r="M350" s="74" t="str">
        <f t="shared" si="143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44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45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v>18.37270341</v>
      </c>
      <c r="AO350" s="41">
        <v>1524</v>
      </c>
      <c r="AP350" s="110"/>
      <c r="AQ350" s="111"/>
      <c r="AR350" s="126" t="str">
        <f t="shared" si="146"/>
        <v/>
      </c>
      <c r="AS350" s="126" t="str">
        <f t="shared" si="147"/>
        <v/>
      </c>
      <c r="AT350" s="127">
        <v>1507</v>
      </c>
      <c r="AU350" s="128"/>
      <c r="AV350" s="129"/>
      <c r="AW350" s="126" t="str">
        <f t="shared" si="148"/>
        <v/>
      </c>
      <c r="AX350" s="126" t="str">
        <f t="shared" si="149"/>
        <v/>
      </c>
      <c r="AY350" s="64" t="str">
        <f t="shared" si="150"/>
        <v/>
      </c>
      <c r="AZ350" s="97"/>
      <c r="BA350" s="68"/>
      <c r="BB350" s="68"/>
      <c r="BC350" s="68"/>
      <c r="BD350" s="68"/>
      <c r="BE350" s="15"/>
      <c r="BF350" s="5">
        <f t="shared" si="151"/>
        <v>22843</v>
      </c>
      <c r="BG350" s="41">
        <v>6661</v>
      </c>
      <c r="BH350" s="42">
        <v>16182</v>
      </c>
      <c r="BI350" s="42"/>
      <c r="BJ350" s="42"/>
      <c r="BK350" s="42"/>
      <c r="BL350" s="42"/>
      <c r="BM350" s="15"/>
    </row>
    <row r="351" spans="1:65" outlineLevel="5" x14ac:dyDescent="0.45">
      <c r="A351" s="22">
        <f t="shared" si="135"/>
        <v>10</v>
      </c>
      <c r="B351" s="9">
        <f t="shared" si="120"/>
        <v>42302</v>
      </c>
      <c r="C351" s="51">
        <v>325767</v>
      </c>
      <c r="D351" s="64">
        <f t="shared" si="142"/>
        <v>37</v>
      </c>
      <c r="E351" s="12">
        <v>37</v>
      </c>
      <c r="F351" s="12">
        <v>37</v>
      </c>
      <c r="G351" s="12">
        <v>37</v>
      </c>
      <c r="H351" s="12">
        <v>37</v>
      </c>
      <c r="I351" s="12"/>
      <c r="J351" s="12"/>
      <c r="K351" s="12"/>
      <c r="L351" s="12"/>
      <c r="M351" s="74" t="str">
        <f t="shared" si="143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44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5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20.679468239999999</v>
      </c>
      <c r="AO351" s="41">
        <v>1354</v>
      </c>
      <c r="AP351" s="110"/>
      <c r="AQ351" s="111"/>
      <c r="AR351" s="126" t="str">
        <f t="shared" si="146"/>
        <v/>
      </c>
      <c r="AS351" s="126" t="str">
        <f t="shared" si="147"/>
        <v/>
      </c>
      <c r="AT351" s="127">
        <v>1225</v>
      </c>
      <c r="AU351" s="128"/>
      <c r="AV351" s="129"/>
      <c r="AW351" s="126" t="str">
        <f t="shared" si="148"/>
        <v/>
      </c>
      <c r="AX351" s="126" t="str">
        <f t="shared" si="149"/>
        <v/>
      </c>
      <c r="AY351" s="64" t="str">
        <f t="shared" si="150"/>
        <v/>
      </c>
      <c r="AZ351" s="97"/>
      <c r="BA351" s="68"/>
      <c r="BB351" s="68"/>
      <c r="BC351" s="68"/>
      <c r="BD351" s="68"/>
      <c r="BE351" s="15"/>
      <c r="BF351" s="5">
        <f t="shared" si="151"/>
        <v>10626</v>
      </c>
      <c r="BG351" s="41">
        <v>2791</v>
      </c>
      <c r="BH351" s="42">
        <v>7835</v>
      </c>
      <c r="BI351" s="42"/>
      <c r="BJ351" s="42"/>
      <c r="BK351" s="42"/>
      <c r="BL351" s="42"/>
      <c r="BM351" s="15"/>
    </row>
    <row r="352" spans="1:65" outlineLevel="5" x14ac:dyDescent="0.45">
      <c r="A352" s="22">
        <f t="shared" si="135"/>
        <v>10</v>
      </c>
      <c r="B352" s="9">
        <f t="shared" ref="B352:B415" si="152">B351+1</f>
        <v>42303</v>
      </c>
      <c r="C352" s="51">
        <v>321194</v>
      </c>
      <c r="D352" s="64">
        <f t="shared" si="142"/>
        <v>37</v>
      </c>
      <c r="E352" s="12">
        <v>37</v>
      </c>
      <c r="F352" s="12">
        <v>37</v>
      </c>
      <c r="G352" s="12">
        <v>37</v>
      </c>
      <c r="H352" s="12">
        <v>37</v>
      </c>
      <c r="I352" s="12"/>
      <c r="J352" s="12"/>
      <c r="K352" s="12"/>
      <c r="L352" s="12"/>
      <c r="M352" s="74" t="str">
        <f t="shared" si="143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44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45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16.57785672</v>
      </c>
      <c r="AO352" s="41">
        <v>1689</v>
      </c>
      <c r="AP352" s="110"/>
      <c r="AQ352" s="111"/>
      <c r="AR352" s="126" t="str">
        <f t="shared" si="146"/>
        <v/>
      </c>
      <c r="AS352" s="126" t="str">
        <f t="shared" si="147"/>
        <v/>
      </c>
      <c r="AT352" s="127">
        <v>1731</v>
      </c>
      <c r="AU352" s="128"/>
      <c r="AV352" s="129"/>
      <c r="AW352" s="126" t="str">
        <f t="shared" si="148"/>
        <v/>
      </c>
      <c r="AX352" s="126" t="str">
        <f t="shared" si="149"/>
        <v/>
      </c>
      <c r="AY352" s="64" t="str">
        <f t="shared" si="150"/>
        <v/>
      </c>
      <c r="AZ352" s="97">
        <v>80</v>
      </c>
      <c r="BA352" s="68"/>
      <c r="BB352" s="68"/>
      <c r="BC352" s="68"/>
      <c r="BD352" s="68"/>
      <c r="BE352" s="15"/>
      <c r="BF352" s="5">
        <f t="shared" si="151"/>
        <v>23066</v>
      </c>
      <c r="BG352" s="41">
        <v>6946</v>
      </c>
      <c r="BH352" s="42">
        <v>16120</v>
      </c>
      <c r="BI352" s="42"/>
      <c r="BJ352" s="42"/>
      <c r="BK352" s="42"/>
      <c r="BL352" s="42"/>
      <c r="BM352" s="15"/>
    </row>
    <row r="353" spans="1:65" outlineLevel="5" x14ac:dyDescent="0.45">
      <c r="A353" s="22">
        <f t="shared" si="135"/>
        <v>10</v>
      </c>
      <c r="B353" s="9">
        <f t="shared" si="152"/>
        <v>42304</v>
      </c>
      <c r="C353" s="51">
        <v>357708</v>
      </c>
      <c r="D353" s="64">
        <f t="shared" si="142"/>
        <v>37.200000000000003</v>
      </c>
      <c r="E353" s="12">
        <v>37.200000000000003</v>
      </c>
      <c r="F353" s="12">
        <v>37.200000000000003</v>
      </c>
      <c r="G353" s="12">
        <v>37.200000000000003</v>
      </c>
      <c r="H353" s="12">
        <v>37.200000000000003</v>
      </c>
      <c r="I353" s="12"/>
      <c r="J353" s="12"/>
      <c r="K353" s="12"/>
      <c r="L353" s="12"/>
      <c r="M353" s="74" t="str">
        <f t="shared" si="143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44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5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18.006430869999999</v>
      </c>
      <c r="AO353" s="41">
        <v>1555</v>
      </c>
      <c r="AP353" s="110"/>
      <c r="AQ353" s="111"/>
      <c r="AR353" s="126" t="str">
        <f t="shared" si="146"/>
        <v/>
      </c>
      <c r="AS353" s="126" t="str">
        <f t="shared" si="147"/>
        <v/>
      </c>
      <c r="AT353" s="127">
        <v>1545</v>
      </c>
      <c r="AU353" s="128"/>
      <c r="AV353" s="129"/>
      <c r="AW353" s="126" t="str">
        <f t="shared" si="148"/>
        <v/>
      </c>
      <c r="AX353" s="126" t="str">
        <f t="shared" si="149"/>
        <v/>
      </c>
      <c r="AY353" s="64" t="str">
        <f t="shared" si="150"/>
        <v/>
      </c>
      <c r="AZ353" s="97">
        <v>79.2</v>
      </c>
      <c r="BA353" s="68"/>
      <c r="BB353" s="68"/>
      <c r="BC353" s="68"/>
      <c r="BD353" s="68"/>
      <c r="BE353" s="15"/>
      <c r="BF353" s="5">
        <f t="shared" si="151"/>
        <v>24671</v>
      </c>
      <c r="BG353" s="41">
        <v>8529</v>
      </c>
      <c r="BH353" s="42">
        <v>16142</v>
      </c>
      <c r="BI353" s="42"/>
      <c r="BJ353" s="42"/>
      <c r="BK353" s="42"/>
      <c r="BL353" s="42"/>
      <c r="BM353" s="15"/>
    </row>
    <row r="354" spans="1:65" outlineLevel="5" x14ac:dyDescent="0.45">
      <c r="A354" s="22">
        <f t="shared" si="135"/>
        <v>10</v>
      </c>
      <c r="B354" s="9">
        <f t="shared" si="152"/>
        <v>42305</v>
      </c>
      <c r="C354" s="51">
        <v>333121</v>
      </c>
      <c r="D354" s="64">
        <f t="shared" si="142"/>
        <v>37.4</v>
      </c>
      <c r="E354" s="12">
        <v>37.4</v>
      </c>
      <c r="F354" s="12">
        <v>37.4</v>
      </c>
      <c r="G354" s="12">
        <v>37.4</v>
      </c>
      <c r="H354" s="12">
        <v>37.4</v>
      </c>
      <c r="I354" s="12"/>
      <c r="J354" s="12"/>
      <c r="K354" s="12"/>
      <c r="L354" s="12"/>
      <c r="M354" s="74" t="str">
        <f t="shared" si="143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44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5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18.205461639999999</v>
      </c>
      <c r="AO354" s="41">
        <v>1538</v>
      </c>
      <c r="AP354" s="110"/>
      <c r="AQ354" s="111"/>
      <c r="AR354" s="126" t="str">
        <f t="shared" si="146"/>
        <v/>
      </c>
      <c r="AS354" s="126" t="str">
        <f t="shared" si="147"/>
        <v/>
      </c>
      <c r="AT354" s="127">
        <v>1477</v>
      </c>
      <c r="AU354" s="128"/>
      <c r="AV354" s="129"/>
      <c r="AW354" s="126" t="str">
        <f t="shared" si="148"/>
        <v/>
      </c>
      <c r="AX354" s="126" t="str">
        <f t="shared" si="149"/>
        <v/>
      </c>
      <c r="AY354" s="64" t="str">
        <f t="shared" si="150"/>
        <v/>
      </c>
      <c r="AZ354" s="97">
        <v>79.599999999999994</v>
      </c>
      <c r="BA354" s="68"/>
      <c r="BB354" s="68"/>
      <c r="BC354" s="68"/>
      <c r="BD354" s="68"/>
      <c r="BE354" s="15"/>
      <c r="BF354" s="5">
        <f t="shared" si="151"/>
        <v>26021</v>
      </c>
      <c r="BG354" s="41">
        <v>8363</v>
      </c>
      <c r="BH354" s="42">
        <v>17658</v>
      </c>
      <c r="BI354" s="42"/>
      <c r="BJ354" s="42"/>
      <c r="BK354" s="42"/>
      <c r="BL354" s="42"/>
      <c r="BM354" s="15"/>
    </row>
    <row r="355" spans="1:65" outlineLevel="5" x14ac:dyDescent="0.45">
      <c r="A355" s="22">
        <f t="shared" si="135"/>
        <v>10</v>
      </c>
      <c r="B355" s="9">
        <f t="shared" si="152"/>
        <v>42306</v>
      </c>
      <c r="C355" s="51">
        <v>318993</v>
      </c>
      <c r="D355" s="64">
        <f t="shared" si="142"/>
        <v>37.4</v>
      </c>
      <c r="E355" s="12">
        <v>37.4</v>
      </c>
      <c r="F355" s="12">
        <v>37.4</v>
      </c>
      <c r="G355" s="12">
        <v>37.4</v>
      </c>
      <c r="H355" s="12">
        <v>37.4</v>
      </c>
      <c r="I355" s="12"/>
      <c r="J355" s="12"/>
      <c r="K355" s="12"/>
      <c r="L355" s="12"/>
      <c r="M355" s="74" t="str">
        <f t="shared" si="143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44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5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17.710309930000001</v>
      </c>
      <c r="AO355" s="41">
        <v>1581</v>
      </c>
      <c r="AP355" s="110"/>
      <c r="AQ355" s="111"/>
      <c r="AR355" s="126" t="str">
        <f t="shared" si="146"/>
        <v/>
      </c>
      <c r="AS355" s="126" t="str">
        <f t="shared" si="147"/>
        <v/>
      </c>
      <c r="AT355" s="127">
        <v>1494</v>
      </c>
      <c r="AU355" s="128"/>
      <c r="AV355" s="129"/>
      <c r="AW355" s="126" t="str">
        <f t="shared" si="148"/>
        <v/>
      </c>
      <c r="AX355" s="126" t="str">
        <f t="shared" si="149"/>
        <v/>
      </c>
      <c r="AY355" s="64" t="str">
        <f t="shared" si="150"/>
        <v/>
      </c>
      <c r="AZ355" s="97">
        <v>80.5</v>
      </c>
      <c r="BA355" s="68"/>
      <c r="BB355" s="68"/>
      <c r="BC355" s="68"/>
      <c r="BD355" s="68"/>
      <c r="BE355" s="15"/>
      <c r="BF355" s="5">
        <f t="shared" si="151"/>
        <v>25349</v>
      </c>
      <c r="BG355" s="41">
        <v>6301</v>
      </c>
      <c r="BH355" s="42">
        <v>19048</v>
      </c>
      <c r="BI355" s="42"/>
      <c r="BJ355" s="42"/>
      <c r="BK355" s="42"/>
      <c r="BL355" s="42"/>
      <c r="BM355" s="15"/>
    </row>
    <row r="356" spans="1:65" outlineLevel="5" x14ac:dyDescent="0.45">
      <c r="A356" s="22">
        <f t="shared" si="135"/>
        <v>10</v>
      </c>
      <c r="B356" s="9">
        <f t="shared" si="152"/>
        <v>42307</v>
      </c>
      <c r="C356" s="51">
        <v>317955</v>
      </c>
      <c r="D356" s="64">
        <f t="shared" si="142"/>
        <v>37.4</v>
      </c>
      <c r="E356" s="12">
        <v>37.4</v>
      </c>
      <c r="F356" s="12">
        <v>37.4</v>
      </c>
      <c r="G356" s="12">
        <v>37.4</v>
      </c>
      <c r="H356" s="12">
        <v>37.4</v>
      </c>
      <c r="I356" s="12"/>
      <c r="J356" s="12"/>
      <c r="K356" s="12"/>
      <c r="L356" s="12"/>
      <c r="M356" s="74" t="str">
        <f t="shared" si="143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44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5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16.138328529999999</v>
      </c>
      <c r="AO356" s="41">
        <v>1735</v>
      </c>
      <c r="AP356" s="110"/>
      <c r="AQ356" s="111"/>
      <c r="AR356" s="126" t="str">
        <f t="shared" si="146"/>
        <v/>
      </c>
      <c r="AS356" s="126" t="str">
        <f t="shared" si="147"/>
        <v/>
      </c>
      <c r="AT356" s="127">
        <v>1672</v>
      </c>
      <c r="AU356" s="128"/>
      <c r="AV356" s="129"/>
      <c r="AW356" s="126" t="str">
        <f t="shared" si="148"/>
        <v/>
      </c>
      <c r="AX356" s="126" t="str">
        <f t="shared" si="149"/>
        <v/>
      </c>
      <c r="AY356" s="64" t="str">
        <f t="shared" si="150"/>
        <v/>
      </c>
      <c r="AZ356" s="97">
        <v>78.599999999999994</v>
      </c>
      <c r="BA356" s="68"/>
      <c r="BB356" s="68"/>
      <c r="BC356" s="68"/>
      <c r="BD356" s="68"/>
      <c r="BE356" s="15"/>
      <c r="BF356" s="5">
        <f t="shared" si="151"/>
        <v>24517</v>
      </c>
      <c r="BG356" s="41">
        <v>5894</v>
      </c>
      <c r="BH356" s="42">
        <v>18623</v>
      </c>
      <c r="BI356" s="42"/>
      <c r="BJ356" s="42"/>
      <c r="BK356" s="42"/>
      <c r="BL356" s="42"/>
      <c r="BM356" s="15"/>
    </row>
    <row r="357" spans="1:65" ht="17.5" outlineLevel="5" thickBot="1" x14ac:dyDescent="0.5">
      <c r="A357" s="31">
        <f t="shared" si="135"/>
        <v>10</v>
      </c>
      <c r="B357" s="32">
        <f t="shared" si="152"/>
        <v>42308</v>
      </c>
      <c r="C357" s="51">
        <v>316336</v>
      </c>
      <c r="D357" s="64">
        <f t="shared" si="142"/>
        <v>37.4</v>
      </c>
      <c r="E357" s="12">
        <v>37.4</v>
      </c>
      <c r="F357" s="12">
        <v>37.4</v>
      </c>
      <c r="G357" s="12">
        <v>37.4</v>
      </c>
      <c r="H357" s="12">
        <v>37.4</v>
      </c>
      <c r="I357" s="12"/>
      <c r="J357" s="12"/>
      <c r="K357" s="12"/>
      <c r="L357" s="12"/>
      <c r="M357" s="74" t="str">
        <f t="shared" si="143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44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45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v>17.0212766</v>
      </c>
      <c r="AO357" s="41">
        <v>1645</v>
      </c>
      <c r="AP357" s="110"/>
      <c r="AQ357" s="111"/>
      <c r="AR357" s="126" t="str">
        <f t="shared" si="146"/>
        <v/>
      </c>
      <c r="AS357" s="126" t="str">
        <f t="shared" si="147"/>
        <v/>
      </c>
      <c r="AT357" s="127">
        <v>1620</v>
      </c>
      <c r="AU357" s="128"/>
      <c r="AV357" s="129"/>
      <c r="AW357" s="126" t="str">
        <f t="shared" si="148"/>
        <v/>
      </c>
      <c r="AX357" s="126" t="str">
        <f t="shared" si="149"/>
        <v/>
      </c>
      <c r="AY357" s="64" t="str">
        <f t="shared" si="150"/>
        <v/>
      </c>
      <c r="AZ357" s="97"/>
      <c r="BA357" s="68"/>
      <c r="BB357" s="68"/>
      <c r="BC357" s="68"/>
      <c r="BD357" s="68"/>
      <c r="BE357" s="15"/>
      <c r="BF357" s="5">
        <f t="shared" si="151"/>
        <v>21608</v>
      </c>
      <c r="BG357" s="41">
        <v>7098</v>
      </c>
      <c r="BH357" s="42">
        <v>14510</v>
      </c>
      <c r="BI357" s="42"/>
      <c r="BJ357" s="42"/>
      <c r="BK357" s="42"/>
      <c r="BL357" s="42"/>
      <c r="BM357" s="15"/>
    </row>
    <row r="358" spans="1:65" outlineLevel="4" x14ac:dyDescent="0.45">
      <c r="A358" s="150" t="s">
        <v>48</v>
      </c>
      <c r="B358" s="151"/>
      <c r="C358" s="50">
        <f t="shared" ref="C358:BM358" si="153">SUBTOTAL(4,C327:C357)</f>
        <v>467297</v>
      </c>
      <c r="D358" s="60">
        <f t="shared" si="153"/>
        <v>37.4</v>
      </c>
      <c r="E358" s="28">
        <f t="shared" si="153"/>
        <v>37.4</v>
      </c>
      <c r="F358" s="28">
        <f t="shared" si="153"/>
        <v>37.4</v>
      </c>
      <c r="G358" s="28">
        <f t="shared" si="153"/>
        <v>37.4</v>
      </c>
      <c r="H358" s="28">
        <f t="shared" si="153"/>
        <v>37.4</v>
      </c>
      <c r="I358" s="28">
        <f t="shared" si="153"/>
        <v>0</v>
      </c>
      <c r="J358" s="28">
        <f t="shared" si="153"/>
        <v>0</v>
      </c>
      <c r="K358" s="28">
        <f t="shared" si="153"/>
        <v>0</v>
      </c>
      <c r="L358" s="28">
        <f t="shared" si="153"/>
        <v>0</v>
      </c>
      <c r="M358" s="71">
        <f t="shared" si="153"/>
        <v>0</v>
      </c>
      <c r="N358" s="82">
        <f t="shared" si="153"/>
        <v>0</v>
      </c>
      <c r="O358" s="82">
        <f t="shared" si="153"/>
        <v>0</v>
      </c>
      <c r="P358" s="82">
        <f t="shared" si="153"/>
        <v>0</v>
      </c>
      <c r="Q358" s="82">
        <f t="shared" si="153"/>
        <v>0</v>
      </c>
      <c r="R358" s="82">
        <f t="shared" si="153"/>
        <v>0</v>
      </c>
      <c r="S358" s="82">
        <f t="shared" si="153"/>
        <v>0</v>
      </c>
      <c r="T358" s="82">
        <f t="shared" si="153"/>
        <v>0</v>
      </c>
      <c r="U358" s="82">
        <f t="shared" si="153"/>
        <v>0</v>
      </c>
      <c r="V358" s="29">
        <f t="shared" si="153"/>
        <v>0</v>
      </c>
      <c r="W358" s="39">
        <f t="shared" si="153"/>
        <v>0</v>
      </c>
      <c r="X358" s="39">
        <f t="shared" si="153"/>
        <v>0</v>
      </c>
      <c r="Y358" s="39">
        <f t="shared" si="153"/>
        <v>0</v>
      </c>
      <c r="Z358" s="39">
        <f t="shared" si="153"/>
        <v>0</v>
      </c>
      <c r="AA358" s="39">
        <f t="shared" si="153"/>
        <v>0</v>
      </c>
      <c r="AB358" s="39">
        <f t="shared" si="153"/>
        <v>0</v>
      </c>
      <c r="AC358" s="39">
        <f t="shared" si="153"/>
        <v>0</v>
      </c>
      <c r="AD358" s="39">
        <f t="shared" si="153"/>
        <v>0</v>
      </c>
      <c r="AE358" s="29">
        <f t="shared" si="153"/>
        <v>0</v>
      </c>
      <c r="AF358" s="39">
        <f t="shared" si="153"/>
        <v>0</v>
      </c>
      <c r="AG358" s="39">
        <f t="shared" si="153"/>
        <v>0</v>
      </c>
      <c r="AH358" s="39">
        <f t="shared" si="153"/>
        <v>0</v>
      </c>
      <c r="AI358" s="39">
        <f t="shared" si="153"/>
        <v>0</v>
      </c>
      <c r="AJ358" s="39">
        <f t="shared" si="153"/>
        <v>0</v>
      </c>
      <c r="AK358" s="39">
        <f t="shared" si="153"/>
        <v>0</v>
      </c>
      <c r="AL358" s="39">
        <f t="shared" si="153"/>
        <v>0</v>
      </c>
      <c r="AM358" s="39">
        <f t="shared" si="153"/>
        <v>0</v>
      </c>
      <c r="AN358" s="39">
        <f t="shared" si="153"/>
        <v>32.110091740000001</v>
      </c>
      <c r="AO358" s="39">
        <f t="shared" si="153"/>
        <v>1735</v>
      </c>
      <c r="AP358" s="104">
        <f t="shared" si="153"/>
        <v>0</v>
      </c>
      <c r="AQ358" s="105">
        <f t="shared" si="153"/>
        <v>0</v>
      </c>
      <c r="AR358" s="106">
        <f t="shared" si="153"/>
        <v>0</v>
      </c>
      <c r="AS358" s="106">
        <f t="shared" si="153"/>
        <v>0</v>
      </c>
      <c r="AT358" s="107">
        <f t="shared" si="153"/>
        <v>1731</v>
      </c>
      <c r="AU358" s="108">
        <f t="shared" si="153"/>
        <v>0</v>
      </c>
      <c r="AV358" s="109">
        <f t="shared" si="153"/>
        <v>0</v>
      </c>
      <c r="AW358" s="106">
        <f t="shared" si="153"/>
        <v>0</v>
      </c>
      <c r="AX358" s="106">
        <f t="shared" si="153"/>
        <v>0</v>
      </c>
      <c r="AY358" s="60">
        <f t="shared" si="153"/>
        <v>0</v>
      </c>
      <c r="AZ358" s="96">
        <f t="shared" si="153"/>
        <v>80.5</v>
      </c>
      <c r="BA358" s="67">
        <f t="shared" si="153"/>
        <v>0</v>
      </c>
      <c r="BB358" s="67">
        <f t="shared" si="153"/>
        <v>0</v>
      </c>
      <c r="BC358" s="67">
        <f t="shared" si="153"/>
        <v>0</v>
      </c>
      <c r="BD358" s="67">
        <f t="shared" si="153"/>
        <v>0</v>
      </c>
      <c r="BE358" s="27">
        <f t="shared" si="153"/>
        <v>0</v>
      </c>
      <c r="BF358" s="29">
        <f t="shared" si="153"/>
        <v>26021</v>
      </c>
      <c r="BG358" s="39">
        <f t="shared" si="153"/>
        <v>8529</v>
      </c>
      <c r="BH358" s="40">
        <f t="shared" si="153"/>
        <v>19048</v>
      </c>
      <c r="BI358" s="40">
        <f t="shared" si="153"/>
        <v>0</v>
      </c>
      <c r="BJ358" s="40">
        <f t="shared" si="153"/>
        <v>0</v>
      </c>
      <c r="BK358" s="40">
        <f t="shared" si="153"/>
        <v>0</v>
      </c>
      <c r="BL358" s="40">
        <f t="shared" si="153"/>
        <v>0</v>
      </c>
      <c r="BM358" s="27">
        <f t="shared" si="153"/>
        <v>0</v>
      </c>
    </row>
    <row r="359" spans="1:65" outlineLevel="3" x14ac:dyDescent="0.45">
      <c r="A359" s="180" t="s">
        <v>49</v>
      </c>
      <c r="B359" s="181"/>
      <c r="C359" s="51">
        <f t="shared" ref="C359:BM359" si="154">SUBTOTAL(5,C327:C357)</f>
        <v>315633</v>
      </c>
      <c r="D359" s="61">
        <f t="shared" si="154"/>
        <v>37</v>
      </c>
      <c r="E359" s="12">
        <f t="shared" si="154"/>
        <v>37</v>
      </c>
      <c r="F359" s="12">
        <f t="shared" si="154"/>
        <v>37</v>
      </c>
      <c r="G359" s="12">
        <f t="shared" si="154"/>
        <v>37</v>
      </c>
      <c r="H359" s="12">
        <f t="shared" si="154"/>
        <v>37</v>
      </c>
      <c r="I359" s="12">
        <f t="shared" si="154"/>
        <v>0</v>
      </c>
      <c r="J359" s="12">
        <f t="shared" si="154"/>
        <v>0</v>
      </c>
      <c r="K359" s="12">
        <f t="shared" si="154"/>
        <v>0</v>
      </c>
      <c r="L359" s="12">
        <f t="shared" si="154"/>
        <v>0</v>
      </c>
      <c r="M359" s="72">
        <f t="shared" si="154"/>
        <v>0</v>
      </c>
      <c r="N359" s="83">
        <f t="shared" si="154"/>
        <v>0</v>
      </c>
      <c r="O359" s="83">
        <f t="shared" si="154"/>
        <v>0</v>
      </c>
      <c r="P359" s="83">
        <f t="shared" si="154"/>
        <v>0</v>
      </c>
      <c r="Q359" s="83">
        <f t="shared" si="154"/>
        <v>0</v>
      </c>
      <c r="R359" s="83">
        <f t="shared" si="154"/>
        <v>0</v>
      </c>
      <c r="S359" s="83">
        <f t="shared" si="154"/>
        <v>0</v>
      </c>
      <c r="T359" s="83">
        <f t="shared" si="154"/>
        <v>0</v>
      </c>
      <c r="U359" s="83">
        <f t="shared" si="154"/>
        <v>0</v>
      </c>
      <c r="V359" s="6">
        <f t="shared" si="154"/>
        <v>0</v>
      </c>
      <c r="W359" s="41">
        <f t="shared" si="154"/>
        <v>0</v>
      </c>
      <c r="X359" s="41">
        <f t="shared" si="154"/>
        <v>0</v>
      </c>
      <c r="Y359" s="41">
        <f t="shared" si="154"/>
        <v>0</v>
      </c>
      <c r="Z359" s="41">
        <f t="shared" si="154"/>
        <v>0</v>
      </c>
      <c r="AA359" s="41">
        <f t="shared" si="154"/>
        <v>0</v>
      </c>
      <c r="AB359" s="41">
        <f t="shared" si="154"/>
        <v>0</v>
      </c>
      <c r="AC359" s="41">
        <f t="shared" si="154"/>
        <v>0</v>
      </c>
      <c r="AD359" s="41">
        <f t="shared" si="154"/>
        <v>0</v>
      </c>
      <c r="AE359" s="6">
        <f t="shared" si="154"/>
        <v>0</v>
      </c>
      <c r="AF359" s="41">
        <f t="shared" si="154"/>
        <v>0</v>
      </c>
      <c r="AG359" s="41">
        <f t="shared" si="154"/>
        <v>0</v>
      </c>
      <c r="AH359" s="41">
        <f t="shared" si="154"/>
        <v>0</v>
      </c>
      <c r="AI359" s="41">
        <f t="shared" si="154"/>
        <v>0</v>
      </c>
      <c r="AJ359" s="41">
        <f t="shared" si="154"/>
        <v>0</v>
      </c>
      <c r="AK359" s="41">
        <f t="shared" si="154"/>
        <v>0</v>
      </c>
      <c r="AL359" s="41">
        <f t="shared" si="154"/>
        <v>0</v>
      </c>
      <c r="AM359" s="41">
        <f t="shared" si="154"/>
        <v>0</v>
      </c>
      <c r="AN359" s="41">
        <f t="shared" si="154"/>
        <v>16.138328529999999</v>
      </c>
      <c r="AO359" s="41">
        <f t="shared" si="154"/>
        <v>872</v>
      </c>
      <c r="AP359" s="110">
        <f t="shared" si="154"/>
        <v>0</v>
      </c>
      <c r="AQ359" s="111">
        <f t="shared" si="154"/>
        <v>0</v>
      </c>
      <c r="AR359" s="112">
        <f t="shared" si="154"/>
        <v>0</v>
      </c>
      <c r="AS359" s="112">
        <f t="shared" si="154"/>
        <v>0</v>
      </c>
      <c r="AT359" s="113">
        <f t="shared" si="154"/>
        <v>867</v>
      </c>
      <c r="AU359" s="114">
        <f t="shared" si="154"/>
        <v>0</v>
      </c>
      <c r="AV359" s="115">
        <f t="shared" si="154"/>
        <v>0</v>
      </c>
      <c r="AW359" s="112">
        <f t="shared" si="154"/>
        <v>0</v>
      </c>
      <c r="AX359" s="112">
        <f t="shared" si="154"/>
        <v>0</v>
      </c>
      <c r="AY359" s="61">
        <f t="shared" si="154"/>
        <v>0</v>
      </c>
      <c r="AZ359" s="97">
        <f t="shared" si="154"/>
        <v>78.099999999999994</v>
      </c>
      <c r="BA359" s="68">
        <f t="shared" si="154"/>
        <v>0</v>
      </c>
      <c r="BB359" s="68">
        <f t="shared" si="154"/>
        <v>0</v>
      </c>
      <c r="BC359" s="68">
        <f t="shared" si="154"/>
        <v>0</v>
      </c>
      <c r="BD359" s="68">
        <f t="shared" si="154"/>
        <v>0</v>
      </c>
      <c r="BE359" s="15">
        <f t="shared" si="154"/>
        <v>0</v>
      </c>
      <c r="BF359" s="6">
        <f t="shared" si="154"/>
        <v>9711</v>
      </c>
      <c r="BG359" s="41">
        <f t="shared" si="154"/>
        <v>2103</v>
      </c>
      <c r="BH359" s="42">
        <f t="shared" si="154"/>
        <v>5618</v>
      </c>
      <c r="BI359" s="42">
        <f t="shared" si="154"/>
        <v>0</v>
      </c>
      <c r="BJ359" s="42">
        <f t="shared" si="154"/>
        <v>0</v>
      </c>
      <c r="BK359" s="42">
        <f t="shared" si="154"/>
        <v>0</v>
      </c>
      <c r="BL359" s="42">
        <f t="shared" si="154"/>
        <v>0</v>
      </c>
      <c r="BM359" s="15">
        <f t="shared" si="154"/>
        <v>0</v>
      </c>
    </row>
    <row r="360" spans="1:65" outlineLevel="2" x14ac:dyDescent="0.45">
      <c r="A360" s="180" t="s">
        <v>50</v>
      </c>
      <c r="B360" s="181"/>
      <c r="C360" s="51">
        <f>IFERROR(SUBTOTAL(1,C327:C357),"")</f>
        <v>342622.74193548388</v>
      </c>
      <c r="D360" s="61">
        <f t="shared" ref="D360:BM360" si="155">IFERROR(SUBTOTAL(1,D327:D357),"")</f>
        <v>37.316129032258068</v>
      </c>
      <c r="E360" s="12">
        <f t="shared" si="155"/>
        <v>37.322580645161295</v>
      </c>
      <c r="F360" s="12">
        <f t="shared" si="155"/>
        <v>37.322580645161295</v>
      </c>
      <c r="G360" s="12">
        <f t="shared" si="155"/>
        <v>37.309677419354841</v>
      </c>
      <c r="H360" s="12">
        <f t="shared" si="155"/>
        <v>37.309677419354841</v>
      </c>
      <c r="I360" s="12" t="str">
        <f t="shared" si="155"/>
        <v/>
      </c>
      <c r="J360" s="12" t="str">
        <f t="shared" si="155"/>
        <v/>
      </c>
      <c r="K360" s="12" t="str">
        <f t="shared" si="155"/>
        <v/>
      </c>
      <c r="L360" s="12" t="str">
        <f t="shared" si="155"/>
        <v/>
      </c>
      <c r="M360" s="72" t="str">
        <f t="shared" si="155"/>
        <v/>
      </c>
      <c r="N360" s="83" t="str">
        <f t="shared" si="155"/>
        <v/>
      </c>
      <c r="O360" s="83" t="str">
        <f t="shared" si="155"/>
        <v/>
      </c>
      <c r="P360" s="83" t="str">
        <f t="shared" si="155"/>
        <v/>
      </c>
      <c r="Q360" s="83" t="str">
        <f t="shared" si="155"/>
        <v/>
      </c>
      <c r="R360" s="83" t="str">
        <f t="shared" si="155"/>
        <v/>
      </c>
      <c r="S360" s="83" t="str">
        <f t="shared" si="155"/>
        <v/>
      </c>
      <c r="T360" s="83" t="str">
        <f t="shared" si="155"/>
        <v/>
      </c>
      <c r="U360" s="83" t="str">
        <f t="shared" si="155"/>
        <v/>
      </c>
      <c r="V360" s="6" t="str">
        <f t="shared" si="155"/>
        <v/>
      </c>
      <c r="W360" s="41" t="str">
        <f t="shared" si="155"/>
        <v/>
      </c>
      <c r="X360" s="41" t="str">
        <f t="shared" si="155"/>
        <v/>
      </c>
      <c r="Y360" s="41" t="str">
        <f t="shared" si="155"/>
        <v/>
      </c>
      <c r="Z360" s="41" t="str">
        <f t="shared" si="155"/>
        <v/>
      </c>
      <c r="AA360" s="41" t="str">
        <f t="shared" si="155"/>
        <v/>
      </c>
      <c r="AB360" s="41" t="str">
        <f t="shared" si="155"/>
        <v/>
      </c>
      <c r="AC360" s="41" t="str">
        <f t="shared" si="155"/>
        <v/>
      </c>
      <c r="AD360" s="41" t="str">
        <f t="shared" si="155"/>
        <v/>
      </c>
      <c r="AE360" s="6" t="str">
        <f t="shared" si="155"/>
        <v/>
      </c>
      <c r="AF360" s="41" t="str">
        <f t="shared" si="155"/>
        <v/>
      </c>
      <c r="AG360" s="41" t="str">
        <f t="shared" si="155"/>
        <v/>
      </c>
      <c r="AH360" s="41" t="str">
        <f t="shared" si="155"/>
        <v/>
      </c>
      <c r="AI360" s="41" t="str">
        <f t="shared" si="155"/>
        <v/>
      </c>
      <c r="AJ360" s="41" t="str">
        <f t="shared" si="155"/>
        <v/>
      </c>
      <c r="AK360" s="41" t="str">
        <f t="shared" si="155"/>
        <v/>
      </c>
      <c r="AL360" s="41" t="str">
        <f t="shared" si="155"/>
        <v/>
      </c>
      <c r="AM360" s="41" t="str">
        <f t="shared" si="155"/>
        <v/>
      </c>
      <c r="AN360" s="41">
        <f t="shared" si="155"/>
        <v>20.729800697741929</v>
      </c>
      <c r="AO360" s="41">
        <f t="shared" si="155"/>
        <v>1387.1935483870968</v>
      </c>
      <c r="AP360" s="110" t="str">
        <f t="shared" si="155"/>
        <v/>
      </c>
      <c r="AQ360" s="111" t="str">
        <f t="shared" si="155"/>
        <v/>
      </c>
      <c r="AR360" s="112" t="str">
        <f t="shared" si="155"/>
        <v/>
      </c>
      <c r="AS360" s="112" t="str">
        <f t="shared" si="155"/>
        <v/>
      </c>
      <c r="AT360" s="113">
        <f t="shared" si="155"/>
        <v>1339.5483870967741</v>
      </c>
      <c r="AU360" s="114" t="str">
        <f t="shared" si="155"/>
        <v/>
      </c>
      <c r="AV360" s="115" t="str">
        <f t="shared" si="155"/>
        <v/>
      </c>
      <c r="AW360" s="112" t="str">
        <f t="shared" si="155"/>
        <v/>
      </c>
      <c r="AX360" s="112" t="str">
        <f t="shared" si="155"/>
        <v/>
      </c>
      <c r="AY360" s="61" t="str">
        <f t="shared" si="155"/>
        <v/>
      </c>
      <c r="AZ360" s="97">
        <f t="shared" si="155"/>
        <v>78.976190476190482</v>
      </c>
      <c r="BA360" s="68" t="str">
        <f t="shared" si="155"/>
        <v/>
      </c>
      <c r="BB360" s="68" t="str">
        <f t="shared" si="155"/>
        <v/>
      </c>
      <c r="BC360" s="68" t="str">
        <f t="shared" si="155"/>
        <v/>
      </c>
      <c r="BD360" s="68" t="str">
        <f t="shared" si="155"/>
        <v/>
      </c>
      <c r="BE360" s="15" t="str">
        <f>IFERROR(SUBTOTAL(1,BE327:BE357),"")</f>
        <v/>
      </c>
      <c r="BF360" s="6">
        <f t="shared" si="155"/>
        <v>20946.83870967742</v>
      </c>
      <c r="BG360" s="41">
        <f t="shared" si="155"/>
        <v>5333.7419354838712</v>
      </c>
      <c r="BH360" s="42">
        <f t="shared" si="155"/>
        <v>15613.096774193549</v>
      </c>
      <c r="BI360" s="42" t="str">
        <f t="shared" si="155"/>
        <v/>
      </c>
      <c r="BJ360" s="42" t="str">
        <f t="shared" si="155"/>
        <v/>
      </c>
      <c r="BK360" s="42" t="str">
        <f t="shared" si="155"/>
        <v/>
      </c>
      <c r="BL360" s="42" t="str">
        <f t="shared" si="155"/>
        <v/>
      </c>
      <c r="BM360" s="15" t="str">
        <f t="shared" si="155"/>
        <v/>
      </c>
    </row>
    <row r="361" spans="1:65" ht="17.5" outlineLevel="1" thickBot="1" x14ac:dyDescent="0.5">
      <c r="A361" s="182" t="s">
        <v>51</v>
      </c>
      <c r="B361" s="183"/>
      <c r="C361" s="52">
        <f>SUBTOTAL(9,C327:C357)</f>
        <v>10621305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43003</v>
      </c>
      <c r="AP361" s="116"/>
      <c r="AQ361" s="117"/>
      <c r="AR361" s="118"/>
      <c r="AS361" s="118"/>
      <c r="AT361" s="119">
        <f>SUBTOTAL(9,AT327:AT357)</f>
        <v>41526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56">SUBTOTAL(9,BF327:BF357)</f>
        <v>649352</v>
      </c>
      <c r="BG361" s="43">
        <f t="shared" si="156"/>
        <v>165346</v>
      </c>
      <c r="BH361" s="44">
        <f t="shared" si="156"/>
        <v>484006</v>
      </c>
      <c r="BI361" s="44">
        <f t="shared" si="156"/>
        <v>0</v>
      </c>
      <c r="BJ361" s="44">
        <f t="shared" si="156"/>
        <v>0</v>
      </c>
      <c r="BK361" s="44">
        <f t="shared" si="156"/>
        <v>0</v>
      </c>
      <c r="BL361" s="44">
        <f t="shared" si="156"/>
        <v>0</v>
      </c>
      <c r="BM361" s="16">
        <f t="shared" si="156"/>
        <v>0</v>
      </c>
    </row>
    <row r="362" spans="1:65" outlineLevel="5" x14ac:dyDescent="0.45">
      <c r="A362" s="21">
        <f t="shared" si="135"/>
        <v>11</v>
      </c>
      <c r="B362" s="33">
        <f>B357+1</f>
        <v>42309</v>
      </c>
      <c r="C362" s="51">
        <v>314015</v>
      </c>
      <c r="D362" s="64">
        <f t="shared" ref="D362:D391" si="157">IFERROR(ROUND(AVERAGE(E362:L362),1),"")</f>
        <v>36.6</v>
      </c>
      <c r="E362" s="12">
        <v>36.799999999999997</v>
      </c>
      <c r="F362" s="12">
        <v>36.799999999999997</v>
      </c>
      <c r="G362" s="12">
        <v>36.4</v>
      </c>
      <c r="H362" s="12">
        <v>36.4</v>
      </c>
      <c r="I362" s="12"/>
      <c r="J362" s="12"/>
      <c r="K362" s="12"/>
      <c r="L362" s="12"/>
      <c r="M362" s="74" t="str">
        <f t="shared" ref="M362:M391" si="158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5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6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18.829858779999999</v>
      </c>
      <c r="AO362" s="41">
        <v>1487</v>
      </c>
      <c r="AP362" s="110"/>
      <c r="AQ362" s="111"/>
      <c r="AR362" s="126" t="str">
        <f t="shared" ref="AR362:AR391" si="161">IFERROR(AQ362/AP362*100,"")</f>
        <v/>
      </c>
      <c r="AS362" s="126" t="str">
        <f t="shared" ref="AS362:AS391" si="162">IFERROR(100-AR362,"")</f>
        <v/>
      </c>
      <c r="AT362" s="127">
        <v>1211</v>
      </c>
      <c r="AU362" s="128"/>
      <c r="AV362" s="129"/>
      <c r="AW362" s="126" t="str">
        <f t="shared" ref="AW362:AW391" si="163">IFERROR(AV362/AU362*100,"")</f>
        <v/>
      </c>
      <c r="AX362" s="126" t="str">
        <f t="shared" ref="AX362:AX391" si="164">IFERROR(100-AW362,"")</f>
        <v/>
      </c>
      <c r="AY362" s="64" t="str">
        <f t="shared" ref="AY362:AY391" si="165">IFERROR((1-((AW362*AS362)/(AX362*AR362)))*100,"")</f>
        <v/>
      </c>
      <c r="AZ362" s="97"/>
      <c r="BA362" s="68"/>
      <c r="BB362" s="68"/>
      <c r="BC362" s="68"/>
      <c r="BD362" s="68"/>
      <c r="BE362" s="15"/>
      <c r="BF362" s="5">
        <f t="shared" ref="BF362:BF391" si="166">IF(SUM(BG362:BM362)=0,"",SUM(BG362:BM362))</f>
        <v>13166</v>
      </c>
      <c r="BG362" s="41">
        <v>5346</v>
      </c>
      <c r="BH362" s="42">
        <v>7820</v>
      </c>
      <c r="BI362" s="42"/>
      <c r="BJ362" s="42"/>
      <c r="BK362" s="42"/>
      <c r="BL362" s="42"/>
      <c r="BM362" s="15"/>
    </row>
    <row r="363" spans="1:65" outlineLevel="5" x14ac:dyDescent="0.45">
      <c r="A363" s="22">
        <f t="shared" si="135"/>
        <v>11</v>
      </c>
      <c r="B363" s="9">
        <f t="shared" si="152"/>
        <v>42310</v>
      </c>
      <c r="C363" s="51">
        <v>320395</v>
      </c>
      <c r="D363" s="64">
        <f t="shared" si="157"/>
        <v>36.299999999999997</v>
      </c>
      <c r="E363" s="12">
        <v>36.4</v>
      </c>
      <c r="F363" s="12">
        <v>36.4</v>
      </c>
      <c r="G363" s="12">
        <v>36.200000000000003</v>
      </c>
      <c r="H363" s="12">
        <v>36.200000000000003</v>
      </c>
      <c r="I363" s="12"/>
      <c r="J363" s="12"/>
      <c r="K363" s="12"/>
      <c r="L363" s="12"/>
      <c r="M363" s="74" t="str">
        <f t="shared" si="158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5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6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15.275504639999999</v>
      </c>
      <c r="AO363" s="41">
        <v>1833</v>
      </c>
      <c r="AP363" s="110"/>
      <c r="AQ363" s="111"/>
      <c r="AR363" s="126" t="str">
        <f t="shared" si="161"/>
        <v/>
      </c>
      <c r="AS363" s="126" t="str">
        <f t="shared" si="162"/>
        <v/>
      </c>
      <c r="AT363" s="127">
        <v>1825</v>
      </c>
      <c r="AU363" s="128"/>
      <c r="AV363" s="129"/>
      <c r="AW363" s="126" t="str">
        <f t="shared" si="163"/>
        <v/>
      </c>
      <c r="AX363" s="126" t="str">
        <f t="shared" si="164"/>
        <v/>
      </c>
      <c r="AY363" s="64" t="str">
        <f t="shared" si="165"/>
        <v/>
      </c>
      <c r="AZ363" s="97">
        <v>78.8</v>
      </c>
      <c r="BA363" s="68"/>
      <c r="BB363" s="68"/>
      <c r="BC363" s="68"/>
      <c r="BD363" s="68"/>
      <c r="BE363" s="15"/>
      <c r="BF363" s="5">
        <f t="shared" si="166"/>
        <v>19709</v>
      </c>
      <c r="BG363" s="41">
        <v>7080</v>
      </c>
      <c r="BH363" s="42">
        <v>12629</v>
      </c>
      <c r="BI363" s="42"/>
      <c r="BJ363" s="42"/>
      <c r="BK363" s="42"/>
      <c r="BL363" s="42"/>
      <c r="BM363" s="15"/>
    </row>
    <row r="364" spans="1:65" outlineLevel="5" x14ac:dyDescent="0.45">
      <c r="A364" s="22">
        <f t="shared" si="135"/>
        <v>11</v>
      </c>
      <c r="B364" s="9">
        <f t="shared" si="152"/>
        <v>42311</v>
      </c>
      <c r="C364" s="51">
        <v>314963</v>
      </c>
      <c r="D364" s="64">
        <f t="shared" si="157"/>
        <v>36.799999999999997</v>
      </c>
      <c r="E364" s="12">
        <v>37</v>
      </c>
      <c r="F364" s="12">
        <v>37</v>
      </c>
      <c r="G364" s="12">
        <v>36.6</v>
      </c>
      <c r="H364" s="12">
        <v>36.6</v>
      </c>
      <c r="I364" s="12"/>
      <c r="J364" s="12"/>
      <c r="K364" s="12"/>
      <c r="L364" s="12"/>
      <c r="M364" s="74" t="str">
        <f t="shared" si="158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5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16.480282519999999</v>
      </c>
      <c r="AO364" s="41">
        <v>1699</v>
      </c>
      <c r="AP364" s="110"/>
      <c r="AQ364" s="111"/>
      <c r="AR364" s="126" t="str">
        <f t="shared" si="161"/>
        <v/>
      </c>
      <c r="AS364" s="126" t="str">
        <f t="shared" si="162"/>
        <v/>
      </c>
      <c r="AT364" s="127">
        <v>1689</v>
      </c>
      <c r="AU364" s="128"/>
      <c r="AV364" s="129"/>
      <c r="AW364" s="126" t="str">
        <f t="shared" si="163"/>
        <v/>
      </c>
      <c r="AX364" s="126" t="str">
        <f t="shared" si="164"/>
        <v/>
      </c>
      <c r="AY364" s="64" t="str">
        <f t="shared" si="165"/>
        <v/>
      </c>
      <c r="AZ364" s="97">
        <v>78.2</v>
      </c>
      <c r="BA364" s="68"/>
      <c r="BB364" s="68"/>
      <c r="BC364" s="68"/>
      <c r="BD364" s="68"/>
      <c r="BE364" s="15"/>
      <c r="BF364" s="5">
        <f t="shared" si="166"/>
        <v>26008</v>
      </c>
      <c r="BG364" s="41">
        <v>10596</v>
      </c>
      <c r="BH364" s="42">
        <v>15412</v>
      </c>
      <c r="BI364" s="42"/>
      <c r="BJ364" s="42"/>
      <c r="BK364" s="42"/>
      <c r="BL364" s="42"/>
      <c r="BM364" s="15"/>
    </row>
    <row r="365" spans="1:65" outlineLevel="5" x14ac:dyDescent="0.45">
      <c r="A365" s="22">
        <f t="shared" si="135"/>
        <v>11</v>
      </c>
      <c r="B365" s="9">
        <f t="shared" si="152"/>
        <v>42312</v>
      </c>
      <c r="C365" s="51">
        <v>313994</v>
      </c>
      <c r="D365" s="64">
        <f t="shared" si="157"/>
        <v>37.1</v>
      </c>
      <c r="E365" s="12">
        <v>37.200000000000003</v>
      </c>
      <c r="F365" s="12">
        <v>37.200000000000003</v>
      </c>
      <c r="G365" s="12">
        <v>37</v>
      </c>
      <c r="H365" s="12">
        <v>37</v>
      </c>
      <c r="I365" s="12"/>
      <c r="J365" s="12"/>
      <c r="K365" s="12"/>
      <c r="L365" s="12"/>
      <c r="M365" s="74" t="str">
        <f t="shared" si="158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5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6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16.54846336</v>
      </c>
      <c r="AO365" s="41">
        <v>1692</v>
      </c>
      <c r="AP365" s="110"/>
      <c r="AQ365" s="111"/>
      <c r="AR365" s="126" t="str">
        <f t="shared" si="161"/>
        <v/>
      </c>
      <c r="AS365" s="126" t="str">
        <f t="shared" si="162"/>
        <v/>
      </c>
      <c r="AT365" s="127">
        <v>1592</v>
      </c>
      <c r="AU365" s="128"/>
      <c r="AV365" s="129"/>
      <c r="AW365" s="126" t="str">
        <f t="shared" si="163"/>
        <v/>
      </c>
      <c r="AX365" s="126" t="str">
        <f t="shared" si="164"/>
        <v/>
      </c>
      <c r="AY365" s="64" t="str">
        <f t="shared" si="165"/>
        <v/>
      </c>
      <c r="AZ365" s="97">
        <v>78</v>
      </c>
      <c r="BA365" s="68"/>
      <c r="BB365" s="68"/>
      <c r="BC365" s="68"/>
      <c r="BD365" s="68"/>
      <c r="BE365" s="15"/>
      <c r="BF365" s="5">
        <f t="shared" si="166"/>
        <v>26981</v>
      </c>
      <c r="BG365" s="41">
        <v>10666</v>
      </c>
      <c r="BH365" s="42">
        <v>16315</v>
      </c>
      <c r="BI365" s="42"/>
      <c r="BJ365" s="42"/>
      <c r="BK365" s="42"/>
      <c r="BL365" s="42"/>
      <c r="BM365" s="15"/>
    </row>
    <row r="366" spans="1:65" outlineLevel="5" x14ac:dyDescent="0.45">
      <c r="A366" s="22">
        <f t="shared" si="135"/>
        <v>11</v>
      </c>
      <c r="B366" s="9">
        <f t="shared" si="152"/>
        <v>42313</v>
      </c>
      <c r="C366" s="51">
        <v>309250</v>
      </c>
      <c r="D366" s="64">
        <f t="shared" si="157"/>
        <v>37.4</v>
      </c>
      <c r="E366" s="12">
        <v>37.4</v>
      </c>
      <c r="F366" s="12">
        <v>37.4</v>
      </c>
      <c r="G366" s="12">
        <v>37.4</v>
      </c>
      <c r="H366" s="12">
        <v>37.4</v>
      </c>
      <c r="I366" s="12"/>
      <c r="J366" s="12"/>
      <c r="K366" s="12"/>
      <c r="L366" s="12"/>
      <c r="M366" s="74" t="str">
        <f t="shared" si="158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5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17.445482869999999</v>
      </c>
      <c r="AO366" s="41">
        <v>1605</v>
      </c>
      <c r="AP366" s="110"/>
      <c r="AQ366" s="111"/>
      <c r="AR366" s="126" t="str">
        <f t="shared" si="161"/>
        <v/>
      </c>
      <c r="AS366" s="126" t="str">
        <f t="shared" si="162"/>
        <v/>
      </c>
      <c r="AT366" s="127">
        <v>1506</v>
      </c>
      <c r="AU366" s="128"/>
      <c r="AV366" s="129"/>
      <c r="AW366" s="126" t="str">
        <f t="shared" si="163"/>
        <v/>
      </c>
      <c r="AX366" s="126" t="str">
        <f t="shared" si="164"/>
        <v/>
      </c>
      <c r="AY366" s="64" t="str">
        <f t="shared" si="165"/>
        <v/>
      </c>
      <c r="AZ366" s="97">
        <v>79.3</v>
      </c>
      <c r="BA366" s="68"/>
      <c r="BB366" s="68"/>
      <c r="BC366" s="68"/>
      <c r="BD366" s="68"/>
      <c r="BE366" s="15"/>
      <c r="BF366" s="5">
        <f t="shared" si="166"/>
        <v>24852</v>
      </c>
      <c r="BG366" s="41">
        <v>7406</v>
      </c>
      <c r="BH366" s="42">
        <v>17446</v>
      </c>
      <c r="BI366" s="42"/>
      <c r="BJ366" s="42"/>
      <c r="BK366" s="42"/>
      <c r="BL366" s="42"/>
      <c r="BM366" s="15"/>
    </row>
    <row r="367" spans="1:65" outlineLevel="5" x14ac:dyDescent="0.45">
      <c r="A367" s="22">
        <f t="shared" si="135"/>
        <v>11</v>
      </c>
      <c r="B367" s="9">
        <f t="shared" si="152"/>
        <v>42314</v>
      </c>
      <c r="C367" s="51">
        <v>313199</v>
      </c>
      <c r="D367" s="64">
        <f t="shared" si="157"/>
        <v>37.4</v>
      </c>
      <c r="E367" s="12">
        <v>37.4</v>
      </c>
      <c r="F367" s="12">
        <v>37.4</v>
      </c>
      <c r="G367" s="12">
        <v>37.4</v>
      </c>
      <c r="H367" s="12">
        <v>37.4</v>
      </c>
      <c r="I367" s="12"/>
      <c r="J367" s="12"/>
      <c r="K367" s="12"/>
      <c r="L367" s="12"/>
      <c r="M367" s="74" t="str">
        <f t="shared" si="158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5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19.06058543</v>
      </c>
      <c r="AO367" s="41">
        <v>1469</v>
      </c>
      <c r="AP367" s="110"/>
      <c r="AQ367" s="111"/>
      <c r="AR367" s="126" t="str">
        <f t="shared" si="161"/>
        <v/>
      </c>
      <c r="AS367" s="126" t="str">
        <f t="shared" si="162"/>
        <v/>
      </c>
      <c r="AT367" s="127">
        <v>1373</v>
      </c>
      <c r="AU367" s="128"/>
      <c r="AV367" s="129"/>
      <c r="AW367" s="126" t="str">
        <f t="shared" si="163"/>
        <v/>
      </c>
      <c r="AX367" s="126" t="str">
        <f t="shared" si="164"/>
        <v/>
      </c>
      <c r="AY367" s="64" t="str">
        <f t="shared" si="165"/>
        <v/>
      </c>
      <c r="AZ367" s="97">
        <v>79.2</v>
      </c>
      <c r="BA367" s="68"/>
      <c r="BB367" s="68"/>
      <c r="BC367" s="68"/>
      <c r="BD367" s="68"/>
      <c r="BE367" s="15"/>
      <c r="BF367" s="5">
        <f t="shared" si="166"/>
        <v>25627</v>
      </c>
      <c r="BG367" s="41">
        <v>6657</v>
      </c>
      <c r="BH367" s="42">
        <v>18970</v>
      </c>
      <c r="BI367" s="42"/>
      <c r="BJ367" s="42"/>
      <c r="BK367" s="42"/>
      <c r="BL367" s="42"/>
      <c r="BM367" s="15"/>
    </row>
    <row r="368" spans="1:65" outlineLevel="5" x14ac:dyDescent="0.45">
      <c r="A368" s="22">
        <f t="shared" si="135"/>
        <v>11</v>
      </c>
      <c r="B368" s="9">
        <f t="shared" si="152"/>
        <v>42315</v>
      </c>
      <c r="C368" s="51">
        <v>375875</v>
      </c>
      <c r="D368" s="64">
        <f t="shared" si="157"/>
        <v>37.1</v>
      </c>
      <c r="E368" s="12">
        <v>37.200000000000003</v>
      </c>
      <c r="F368" s="12">
        <v>37.200000000000003</v>
      </c>
      <c r="G368" s="12">
        <v>37</v>
      </c>
      <c r="H368" s="12">
        <v>37</v>
      </c>
      <c r="I368" s="12"/>
      <c r="J368" s="12"/>
      <c r="K368" s="12"/>
      <c r="L368" s="12"/>
      <c r="M368" s="74" t="str">
        <f t="shared" si="158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5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6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20.879940340000001</v>
      </c>
      <c r="AO368" s="41">
        <v>1341</v>
      </c>
      <c r="AP368" s="110"/>
      <c r="AQ368" s="111"/>
      <c r="AR368" s="126" t="str">
        <f t="shared" si="161"/>
        <v/>
      </c>
      <c r="AS368" s="126" t="str">
        <f t="shared" si="162"/>
        <v/>
      </c>
      <c r="AT368" s="127">
        <v>1161</v>
      </c>
      <c r="AU368" s="128"/>
      <c r="AV368" s="129"/>
      <c r="AW368" s="126" t="str">
        <f t="shared" si="163"/>
        <v/>
      </c>
      <c r="AX368" s="126" t="str">
        <f t="shared" si="164"/>
        <v/>
      </c>
      <c r="AY368" s="64" t="str">
        <f t="shared" si="165"/>
        <v/>
      </c>
      <c r="AZ368" s="97"/>
      <c r="BA368" s="68"/>
      <c r="BB368" s="68"/>
      <c r="BC368" s="68"/>
      <c r="BD368" s="68"/>
      <c r="BE368" s="15"/>
      <c r="BF368" s="5">
        <f t="shared" si="166"/>
        <v>22538</v>
      </c>
      <c r="BG368" s="41">
        <v>4794</v>
      </c>
      <c r="BH368" s="42">
        <v>17744</v>
      </c>
      <c r="BI368" s="42"/>
      <c r="BJ368" s="42"/>
      <c r="BK368" s="42"/>
      <c r="BL368" s="42"/>
      <c r="BM368" s="15"/>
    </row>
    <row r="369" spans="1:65" outlineLevel="5" x14ac:dyDescent="0.45">
      <c r="A369" s="22">
        <f t="shared" si="135"/>
        <v>11</v>
      </c>
      <c r="B369" s="9">
        <f t="shared" si="152"/>
        <v>42316</v>
      </c>
      <c r="C369" s="51">
        <v>467006</v>
      </c>
      <c r="D369" s="64">
        <f t="shared" si="157"/>
        <v>37.4</v>
      </c>
      <c r="E369" s="12">
        <v>37.4</v>
      </c>
      <c r="F369" s="12">
        <v>37.4</v>
      </c>
      <c r="G369" s="12">
        <v>37.4</v>
      </c>
      <c r="H369" s="12">
        <v>37.4</v>
      </c>
      <c r="I369" s="12"/>
      <c r="J369" s="12"/>
      <c r="K369" s="12"/>
      <c r="L369" s="12"/>
      <c r="M369" s="74" t="str">
        <f t="shared" si="158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5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23.549201010000001</v>
      </c>
      <c r="AO369" s="41">
        <v>1189</v>
      </c>
      <c r="AP369" s="110"/>
      <c r="AQ369" s="111"/>
      <c r="AR369" s="126" t="str">
        <f t="shared" si="161"/>
        <v/>
      </c>
      <c r="AS369" s="126" t="str">
        <f t="shared" si="162"/>
        <v/>
      </c>
      <c r="AT369" s="127">
        <v>1276</v>
      </c>
      <c r="AU369" s="128"/>
      <c r="AV369" s="129"/>
      <c r="AW369" s="126" t="str">
        <f t="shared" si="163"/>
        <v/>
      </c>
      <c r="AX369" s="126" t="str">
        <f t="shared" si="164"/>
        <v/>
      </c>
      <c r="AY369" s="64" t="str">
        <f t="shared" si="165"/>
        <v/>
      </c>
      <c r="AZ369" s="97"/>
      <c r="BA369" s="68"/>
      <c r="BB369" s="68"/>
      <c r="BC369" s="68"/>
      <c r="BD369" s="68"/>
      <c r="BE369" s="15"/>
      <c r="BF369" s="5">
        <f t="shared" si="166"/>
        <v>12673</v>
      </c>
      <c r="BG369" s="41">
        <v>6074</v>
      </c>
      <c r="BH369" s="42">
        <v>6599</v>
      </c>
      <c r="BI369" s="42"/>
      <c r="BJ369" s="42"/>
      <c r="BK369" s="42"/>
      <c r="BL369" s="42"/>
      <c r="BM369" s="15"/>
    </row>
    <row r="370" spans="1:65" outlineLevel="5" x14ac:dyDescent="0.45">
      <c r="A370" s="22">
        <f t="shared" si="135"/>
        <v>11</v>
      </c>
      <c r="B370" s="9">
        <f t="shared" si="152"/>
        <v>42317</v>
      </c>
      <c r="C370" s="51">
        <v>396140</v>
      </c>
      <c r="D370" s="64">
        <f t="shared" si="157"/>
        <v>37.5</v>
      </c>
      <c r="E370" s="12">
        <v>37.6</v>
      </c>
      <c r="F370" s="12">
        <v>37.6</v>
      </c>
      <c r="G370" s="12">
        <v>37.4</v>
      </c>
      <c r="H370" s="12">
        <v>37.4</v>
      </c>
      <c r="I370" s="12"/>
      <c r="J370" s="12"/>
      <c r="K370" s="12"/>
      <c r="L370" s="12"/>
      <c r="M370" s="74" t="str">
        <f t="shared" si="158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5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19.971469330000001</v>
      </c>
      <c r="AO370" s="41">
        <v>1402</v>
      </c>
      <c r="AP370" s="110"/>
      <c r="AQ370" s="111"/>
      <c r="AR370" s="126" t="str">
        <f t="shared" si="161"/>
        <v/>
      </c>
      <c r="AS370" s="126" t="str">
        <f t="shared" si="162"/>
        <v/>
      </c>
      <c r="AT370" s="127">
        <v>1228</v>
      </c>
      <c r="AU370" s="128"/>
      <c r="AV370" s="129"/>
      <c r="AW370" s="126" t="str">
        <f t="shared" si="163"/>
        <v/>
      </c>
      <c r="AX370" s="126" t="str">
        <f t="shared" si="164"/>
        <v/>
      </c>
      <c r="AY370" s="64" t="str">
        <f t="shared" si="165"/>
        <v/>
      </c>
      <c r="AZ370" s="97">
        <v>78</v>
      </c>
      <c r="BA370" s="68"/>
      <c r="BB370" s="68"/>
      <c r="BC370" s="68"/>
      <c r="BD370" s="68"/>
      <c r="BE370" s="15"/>
      <c r="BF370" s="5">
        <f t="shared" si="166"/>
        <v>24036</v>
      </c>
      <c r="BG370" s="41">
        <v>8265</v>
      </c>
      <c r="BH370" s="42">
        <v>15771</v>
      </c>
      <c r="BI370" s="42"/>
      <c r="BJ370" s="42"/>
      <c r="BK370" s="42"/>
      <c r="BL370" s="42"/>
      <c r="BM370" s="15"/>
    </row>
    <row r="371" spans="1:65" outlineLevel="5" x14ac:dyDescent="0.45">
      <c r="A371" s="22">
        <f t="shared" si="135"/>
        <v>11</v>
      </c>
      <c r="B371" s="9">
        <f t="shared" si="152"/>
        <v>42318</v>
      </c>
      <c r="C371" s="51">
        <v>350512</v>
      </c>
      <c r="D371" s="64">
        <f t="shared" si="157"/>
        <v>37.4</v>
      </c>
      <c r="E371" s="12">
        <v>37.4</v>
      </c>
      <c r="F371" s="12">
        <v>37.4</v>
      </c>
      <c r="G371" s="12">
        <v>37.4</v>
      </c>
      <c r="H371" s="12">
        <v>37.4</v>
      </c>
      <c r="I371" s="12"/>
      <c r="J371" s="12"/>
      <c r="K371" s="12"/>
      <c r="L371" s="12"/>
      <c r="M371" s="74" t="str">
        <f t="shared" si="158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5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6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18.396846249999999</v>
      </c>
      <c r="AO371" s="41">
        <v>1522</v>
      </c>
      <c r="AP371" s="110"/>
      <c r="AQ371" s="111"/>
      <c r="AR371" s="126" t="str">
        <f t="shared" si="161"/>
        <v/>
      </c>
      <c r="AS371" s="126" t="str">
        <f t="shared" si="162"/>
        <v/>
      </c>
      <c r="AT371" s="127">
        <v>1439</v>
      </c>
      <c r="AU371" s="128"/>
      <c r="AV371" s="129"/>
      <c r="AW371" s="126" t="str">
        <f t="shared" si="163"/>
        <v/>
      </c>
      <c r="AX371" s="126" t="str">
        <f t="shared" si="164"/>
        <v/>
      </c>
      <c r="AY371" s="64" t="str">
        <f t="shared" si="165"/>
        <v/>
      </c>
      <c r="AZ371" s="97">
        <v>79.5</v>
      </c>
      <c r="BA371" s="68"/>
      <c r="BB371" s="68"/>
      <c r="BC371" s="68"/>
      <c r="BD371" s="68"/>
      <c r="BE371" s="15"/>
      <c r="BF371" s="5">
        <f t="shared" si="166"/>
        <v>23968</v>
      </c>
      <c r="BG371" s="41">
        <v>7227</v>
      </c>
      <c r="BH371" s="42">
        <v>16741</v>
      </c>
      <c r="BI371" s="42"/>
      <c r="BJ371" s="42"/>
      <c r="BK371" s="42"/>
      <c r="BL371" s="42"/>
      <c r="BM371" s="15"/>
    </row>
    <row r="372" spans="1:65" outlineLevel="5" x14ac:dyDescent="0.45">
      <c r="A372" s="22">
        <f t="shared" si="135"/>
        <v>11</v>
      </c>
      <c r="B372" s="9">
        <f t="shared" si="152"/>
        <v>42319</v>
      </c>
      <c r="C372" s="51">
        <v>338333</v>
      </c>
      <c r="D372" s="64">
        <f t="shared" si="157"/>
        <v>36.799999999999997</v>
      </c>
      <c r="E372" s="12">
        <v>36.799999999999997</v>
      </c>
      <c r="F372" s="12">
        <v>36.799999999999997</v>
      </c>
      <c r="G372" s="12">
        <v>36.799999999999997</v>
      </c>
      <c r="H372" s="12">
        <v>36.799999999999997</v>
      </c>
      <c r="I372" s="12"/>
      <c r="J372" s="12"/>
      <c r="K372" s="12"/>
      <c r="L372" s="12"/>
      <c r="M372" s="74" t="str">
        <f t="shared" si="158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5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6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18.01801802</v>
      </c>
      <c r="AO372" s="41">
        <v>1554</v>
      </c>
      <c r="AP372" s="110"/>
      <c r="AQ372" s="111"/>
      <c r="AR372" s="126" t="str">
        <f t="shared" si="161"/>
        <v/>
      </c>
      <c r="AS372" s="126" t="str">
        <f t="shared" si="162"/>
        <v/>
      </c>
      <c r="AT372" s="127">
        <v>1410</v>
      </c>
      <c r="AU372" s="128"/>
      <c r="AV372" s="129"/>
      <c r="AW372" s="126" t="str">
        <f t="shared" si="163"/>
        <v/>
      </c>
      <c r="AX372" s="126" t="str">
        <f t="shared" si="164"/>
        <v/>
      </c>
      <c r="AY372" s="64" t="str">
        <f t="shared" si="165"/>
        <v/>
      </c>
      <c r="AZ372" s="97">
        <v>80.5</v>
      </c>
      <c r="BA372" s="68"/>
      <c r="BB372" s="68"/>
      <c r="BC372" s="68"/>
      <c r="BD372" s="68"/>
      <c r="BE372" s="15"/>
      <c r="BF372" s="5">
        <f t="shared" si="166"/>
        <v>22521</v>
      </c>
      <c r="BG372" s="41">
        <v>6451</v>
      </c>
      <c r="BH372" s="42">
        <v>16070</v>
      </c>
      <c r="BI372" s="42"/>
      <c r="BJ372" s="42"/>
      <c r="BK372" s="42"/>
      <c r="BL372" s="42"/>
      <c r="BM372" s="15"/>
    </row>
    <row r="373" spans="1:65" outlineLevel="5" x14ac:dyDescent="0.45">
      <c r="A373" s="22">
        <f t="shared" si="135"/>
        <v>11</v>
      </c>
      <c r="B373" s="9">
        <f t="shared" si="152"/>
        <v>42320</v>
      </c>
      <c r="C373" s="51">
        <v>324933</v>
      </c>
      <c r="D373" s="64">
        <f t="shared" si="157"/>
        <v>37.200000000000003</v>
      </c>
      <c r="E373" s="12">
        <v>37.200000000000003</v>
      </c>
      <c r="F373" s="12">
        <v>37.200000000000003</v>
      </c>
      <c r="G373" s="12">
        <v>37.200000000000003</v>
      </c>
      <c r="H373" s="12">
        <v>37.200000000000003</v>
      </c>
      <c r="I373" s="12"/>
      <c r="J373" s="12"/>
      <c r="K373" s="12"/>
      <c r="L373" s="12"/>
      <c r="M373" s="74" t="str">
        <f t="shared" si="158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5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20.304568530000001</v>
      </c>
      <c r="AO373" s="41">
        <v>1379</v>
      </c>
      <c r="AP373" s="110"/>
      <c r="AQ373" s="111"/>
      <c r="AR373" s="126" t="str">
        <f t="shared" si="161"/>
        <v/>
      </c>
      <c r="AS373" s="126" t="str">
        <f t="shared" si="162"/>
        <v/>
      </c>
      <c r="AT373" s="127">
        <v>1371</v>
      </c>
      <c r="AU373" s="128"/>
      <c r="AV373" s="129"/>
      <c r="AW373" s="126" t="str">
        <f t="shared" si="163"/>
        <v/>
      </c>
      <c r="AX373" s="126" t="str">
        <f t="shared" si="164"/>
        <v/>
      </c>
      <c r="AY373" s="64" t="str">
        <f t="shared" si="165"/>
        <v/>
      </c>
      <c r="AZ373" s="97">
        <v>80.5</v>
      </c>
      <c r="BA373" s="68"/>
      <c r="BB373" s="68"/>
      <c r="BC373" s="68"/>
      <c r="BD373" s="68"/>
      <c r="BE373" s="15"/>
      <c r="BF373" s="5">
        <f t="shared" si="166"/>
        <v>24048</v>
      </c>
      <c r="BG373" s="41">
        <v>8955</v>
      </c>
      <c r="BH373" s="42">
        <v>15093</v>
      </c>
      <c r="BI373" s="42"/>
      <c r="BJ373" s="42"/>
      <c r="BK373" s="42"/>
      <c r="BL373" s="42"/>
      <c r="BM373" s="15"/>
    </row>
    <row r="374" spans="1:65" outlineLevel="5" x14ac:dyDescent="0.45">
      <c r="A374" s="22">
        <f t="shared" si="135"/>
        <v>11</v>
      </c>
      <c r="B374" s="9">
        <f t="shared" si="152"/>
        <v>42321</v>
      </c>
      <c r="C374" s="51">
        <v>372216</v>
      </c>
      <c r="D374" s="64">
        <f t="shared" si="157"/>
        <v>37.4</v>
      </c>
      <c r="E374" s="12">
        <v>37.4</v>
      </c>
      <c r="F374" s="12">
        <v>37.4</v>
      </c>
      <c r="G374" s="12">
        <v>37.4</v>
      </c>
      <c r="H374" s="12">
        <v>37.4</v>
      </c>
      <c r="I374" s="12"/>
      <c r="J374" s="12"/>
      <c r="K374" s="12"/>
      <c r="L374" s="12"/>
      <c r="M374" s="74" t="str">
        <f t="shared" si="158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5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19.84408221</v>
      </c>
      <c r="AO374" s="41">
        <v>1411</v>
      </c>
      <c r="AP374" s="110"/>
      <c r="AQ374" s="111"/>
      <c r="AR374" s="126" t="str">
        <f t="shared" si="161"/>
        <v/>
      </c>
      <c r="AS374" s="126" t="str">
        <f t="shared" si="162"/>
        <v/>
      </c>
      <c r="AT374" s="127">
        <v>1405</v>
      </c>
      <c r="AU374" s="128"/>
      <c r="AV374" s="129"/>
      <c r="AW374" s="126" t="str">
        <f t="shared" si="163"/>
        <v/>
      </c>
      <c r="AX374" s="126" t="str">
        <f t="shared" si="164"/>
        <v/>
      </c>
      <c r="AY374" s="64" t="str">
        <f t="shared" si="165"/>
        <v/>
      </c>
      <c r="AZ374" s="97">
        <v>78.599999999999994</v>
      </c>
      <c r="BA374" s="68"/>
      <c r="BB374" s="68"/>
      <c r="BC374" s="68"/>
      <c r="BD374" s="68"/>
      <c r="BE374" s="15"/>
      <c r="BF374" s="5">
        <f t="shared" si="166"/>
        <v>23492</v>
      </c>
      <c r="BG374" s="41">
        <v>8116</v>
      </c>
      <c r="BH374" s="42">
        <v>15376</v>
      </c>
      <c r="BI374" s="42"/>
      <c r="BJ374" s="42"/>
      <c r="BK374" s="42"/>
      <c r="BL374" s="42"/>
      <c r="BM374" s="15"/>
    </row>
    <row r="375" spans="1:65" outlineLevel="5" x14ac:dyDescent="0.45">
      <c r="A375" s="22">
        <f t="shared" si="135"/>
        <v>11</v>
      </c>
      <c r="B375" s="9">
        <f t="shared" si="152"/>
        <v>42322</v>
      </c>
      <c r="C375" s="51">
        <v>398536</v>
      </c>
      <c r="D375" s="64">
        <f t="shared" si="157"/>
        <v>37.4</v>
      </c>
      <c r="E375" s="12">
        <v>37.4</v>
      </c>
      <c r="F375" s="12">
        <v>37.4</v>
      </c>
      <c r="G375" s="12">
        <v>37.4</v>
      </c>
      <c r="H375" s="12">
        <v>37.4</v>
      </c>
      <c r="I375" s="12"/>
      <c r="J375" s="12"/>
      <c r="K375" s="12"/>
      <c r="L375" s="12"/>
      <c r="M375" s="74" t="str">
        <f t="shared" si="158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5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23.083264629999999</v>
      </c>
      <c r="AO375" s="41">
        <v>1213</v>
      </c>
      <c r="AP375" s="110"/>
      <c r="AQ375" s="111"/>
      <c r="AR375" s="126" t="str">
        <f t="shared" si="161"/>
        <v/>
      </c>
      <c r="AS375" s="126" t="str">
        <f t="shared" si="162"/>
        <v/>
      </c>
      <c r="AT375" s="127">
        <v>1285</v>
      </c>
      <c r="AU375" s="128"/>
      <c r="AV375" s="129"/>
      <c r="AW375" s="126" t="str">
        <f t="shared" si="163"/>
        <v/>
      </c>
      <c r="AX375" s="126" t="str">
        <f t="shared" si="164"/>
        <v/>
      </c>
      <c r="AY375" s="64" t="str">
        <f t="shared" si="165"/>
        <v/>
      </c>
      <c r="AZ375" s="97"/>
      <c r="BA375" s="68"/>
      <c r="BB375" s="68"/>
      <c r="BC375" s="68"/>
      <c r="BD375" s="68"/>
      <c r="BE375" s="15"/>
      <c r="BF375" s="5">
        <f t="shared" si="166"/>
        <v>19938</v>
      </c>
      <c r="BG375" s="41">
        <v>7119</v>
      </c>
      <c r="BH375" s="42">
        <v>12819</v>
      </c>
      <c r="BI375" s="42"/>
      <c r="BJ375" s="42"/>
      <c r="BK375" s="42"/>
      <c r="BL375" s="42"/>
      <c r="BM375" s="15"/>
    </row>
    <row r="376" spans="1:65" outlineLevel="5" x14ac:dyDescent="0.45">
      <c r="A376" s="22">
        <f t="shared" si="135"/>
        <v>11</v>
      </c>
      <c r="B376" s="9">
        <f t="shared" si="152"/>
        <v>42323</v>
      </c>
      <c r="C376" s="51">
        <v>355559</v>
      </c>
      <c r="D376" s="64">
        <f t="shared" si="157"/>
        <v>37.4</v>
      </c>
      <c r="E376" s="12">
        <v>37.4</v>
      </c>
      <c r="F376" s="12">
        <v>37.4</v>
      </c>
      <c r="G376" s="12">
        <v>37.4</v>
      </c>
      <c r="H376" s="12">
        <v>37.4</v>
      </c>
      <c r="I376" s="12"/>
      <c r="J376" s="12"/>
      <c r="K376" s="12"/>
      <c r="L376" s="12"/>
      <c r="M376" s="74" t="str">
        <f t="shared" si="158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5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6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27.586206900000001</v>
      </c>
      <c r="AO376" s="41">
        <v>1015</v>
      </c>
      <c r="AP376" s="110"/>
      <c r="AQ376" s="111"/>
      <c r="AR376" s="126" t="str">
        <f t="shared" si="161"/>
        <v/>
      </c>
      <c r="AS376" s="126" t="str">
        <f t="shared" si="162"/>
        <v/>
      </c>
      <c r="AT376" s="127">
        <v>866</v>
      </c>
      <c r="AU376" s="128"/>
      <c r="AV376" s="129"/>
      <c r="AW376" s="126" t="str">
        <f t="shared" si="163"/>
        <v/>
      </c>
      <c r="AX376" s="126" t="str">
        <f t="shared" si="164"/>
        <v/>
      </c>
      <c r="AY376" s="64" t="str">
        <f t="shared" si="165"/>
        <v/>
      </c>
      <c r="AZ376" s="97"/>
      <c r="BA376" s="68"/>
      <c r="BB376" s="68"/>
      <c r="BC376" s="68"/>
      <c r="BD376" s="68"/>
      <c r="BE376" s="15"/>
      <c r="BF376" s="5">
        <f t="shared" si="166"/>
        <v>12072</v>
      </c>
      <c r="BG376" s="41">
        <v>5062</v>
      </c>
      <c r="BH376" s="42">
        <v>7010</v>
      </c>
      <c r="BI376" s="42"/>
      <c r="BJ376" s="42"/>
      <c r="BK376" s="42"/>
      <c r="BL376" s="42"/>
      <c r="BM376" s="15"/>
    </row>
    <row r="377" spans="1:65" outlineLevel="5" x14ac:dyDescent="0.45">
      <c r="A377" s="22">
        <f t="shared" si="135"/>
        <v>11</v>
      </c>
      <c r="B377" s="9">
        <f t="shared" si="152"/>
        <v>42324</v>
      </c>
      <c r="C377" s="51">
        <v>347101</v>
      </c>
      <c r="D377" s="64">
        <f t="shared" si="157"/>
        <v>37.299999999999997</v>
      </c>
      <c r="E377" s="12">
        <v>37.4</v>
      </c>
      <c r="F377" s="12">
        <v>37.4</v>
      </c>
      <c r="G377" s="12">
        <v>37.200000000000003</v>
      </c>
      <c r="H377" s="12">
        <v>37.200000000000003</v>
      </c>
      <c r="I377" s="12"/>
      <c r="J377" s="12"/>
      <c r="K377" s="12"/>
      <c r="L377" s="12"/>
      <c r="M377" s="74" t="str">
        <f t="shared" si="158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5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20.393299339999999</v>
      </c>
      <c r="AO377" s="41">
        <v>1373</v>
      </c>
      <c r="AP377" s="110"/>
      <c r="AQ377" s="111"/>
      <c r="AR377" s="126" t="str">
        <f t="shared" si="161"/>
        <v/>
      </c>
      <c r="AS377" s="126" t="str">
        <f t="shared" si="162"/>
        <v/>
      </c>
      <c r="AT377" s="127">
        <v>1460</v>
      </c>
      <c r="AU377" s="128"/>
      <c r="AV377" s="129"/>
      <c r="AW377" s="126" t="str">
        <f t="shared" si="163"/>
        <v/>
      </c>
      <c r="AX377" s="126" t="str">
        <f t="shared" si="164"/>
        <v/>
      </c>
      <c r="AY377" s="64" t="str">
        <f t="shared" si="165"/>
        <v/>
      </c>
      <c r="AZ377" s="97">
        <v>79.2</v>
      </c>
      <c r="BA377" s="68"/>
      <c r="BB377" s="68"/>
      <c r="BC377" s="68"/>
      <c r="BD377" s="68"/>
      <c r="BE377" s="15"/>
      <c r="BF377" s="5">
        <f t="shared" si="166"/>
        <v>22740</v>
      </c>
      <c r="BG377" s="41">
        <v>6986</v>
      </c>
      <c r="BH377" s="42">
        <v>15754</v>
      </c>
      <c r="BI377" s="42"/>
      <c r="BJ377" s="42"/>
      <c r="BK377" s="42"/>
      <c r="BL377" s="42"/>
      <c r="BM377" s="15"/>
    </row>
    <row r="378" spans="1:65" outlineLevel="5" x14ac:dyDescent="0.45">
      <c r="A378" s="22">
        <f t="shared" si="135"/>
        <v>11</v>
      </c>
      <c r="B378" s="9">
        <f t="shared" si="152"/>
        <v>42325</v>
      </c>
      <c r="C378" s="51">
        <v>379193</v>
      </c>
      <c r="D378" s="64">
        <f t="shared" si="157"/>
        <v>37.4</v>
      </c>
      <c r="E378" s="12">
        <v>37.4</v>
      </c>
      <c r="F378" s="12">
        <v>37.4</v>
      </c>
      <c r="G378" s="12">
        <v>37.4</v>
      </c>
      <c r="H378" s="12">
        <v>37.4</v>
      </c>
      <c r="I378" s="12"/>
      <c r="J378" s="12"/>
      <c r="K378" s="12"/>
      <c r="L378" s="12"/>
      <c r="M378" s="74" t="str">
        <f t="shared" si="158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5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6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19.430950729999999</v>
      </c>
      <c r="AO378" s="41">
        <v>1441</v>
      </c>
      <c r="AP378" s="110"/>
      <c r="AQ378" s="111"/>
      <c r="AR378" s="126" t="str">
        <f t="shared" si="161"/>
        <v/>
      </c>
      <c r="AS378" s="126" t="str">
        <f t="shared" si="162"/>
        <v/>
      </c>
      <c r="AT378" s="127">
        <v>1395</v>
      </c>
      <c r="AU378" s="128"/>
      <c r="AV378" s="129"/>
      <c r="AW378" s="126" t="str">
        <f t="shared" si="163"/>
        <v/>
      </c>
      <c r="AX378" s="126" t="str">
        <f t="shared" si="164"/>
        <v/>
      </c>
      <c r="AY378" s="64" t="str">
        <f t="shared" si="165"/>
        <v/>
      </c>
      <c r="AZ378" s="97">
        <v>78.400000000000006</v>
      </c>
      <c r="BA378" s="68"/>
      <c r="BB378" s="68"/>
      <c r="BC378" s="68"/>
      <c r="BD378" s="68"/>
      <c r="BE378" s="15"/>
      <c r="BF378" s="5">
        <f t="shared" si="166"/>
        <v>22192</v>
      </c>
      <c r="BG378" s="41">
        <v>6118</v>
      </c>
      <c r="BH378" s="42">
        <v>16074</v>
      </c>
      <c r="BI378" s="42"/>
      <c r="BJ378" s="42"/>
      <c r="BK378" s="42"/>
      <c r="BL378" s="42"/>
      <c r="BM378" s="15"/>
    </row>
    <row r="379" spans="1:65" outlineLevel="5" x14ac:dyDescent="0.45">
      <c r="A379" s="22">
        <f t="shared" ref="A379:A426" si="167">MONTH(B379)</f>
        <v>11</v>
      </c>
      <c r="B379" s="9">
        <f t="shared" si="152"/>
        <v>42326</v>
      </c>
      <c r="C379" s="51">
        <v>383510</v>
      </c>
      <c r="D379" s="64">
        <f t="shared" si="157"/>
        <v>37.200000000000003</v>
      </c>
      <c r="E379" s="12">
        <v>37</v>
      </c>
      <c r="F379" s="12">
        <v>37</v>
      </c>
      <c r="G379" s="12">
        <v>37.4</v>
      </c>
      <c r="H379" s="12">
        <v>37.4</v>
      </c>
      <c r="I379" s="12"/>
      <c r="J379" s="12"/>
      <c r="K379" s="12"/>
      <c r="L379" s="12"/>
      <c r="M379" s="74" t="str">
        <f t="shared" si="158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5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6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20.028612299999999</v>
      </c>
      <c r="AO379" s="41">
        <v>1398</v>
      </c>
      <c r="AP379" s="110"/>
      <c r="AQ379" s="111"/>
      <c r="AR379" s="126" t="str">
        <f t="shared" si="161"/>
        <v/>
      </c>
      <c r="AS379" s="126" t="str">
        <f t="shared" si="162"/>
        <v/>
      </c>
      <c r="AT379" s="127">
        <v>1404</v>
      </c>
      <c r="AU379" s="128"/>
      <c r="AV379" s="129"/>
      <c r="AW379" s="126" t="str">
        <f t="shared" si="163"/>
        <v/>
      </c>
      <c r="AX379" s="126" t="str">
        <f t="shared" si="164"/>
        <v/>
      </c>
      <c r="AY379" s="64" t="str">
        <f t="shared" si="165"/>
        <v/>
      </c>
      <c r="AZ379" s="97">
        <v>78.400000000000006</v>
      </c>
      <c r="BA379" s="68"/>
      <c r="BB379" s="68"/>
      <c r="BC379" s="68"/>
      <c r="BD379" s="68"/>
      <c r="BE379" s="15"/>
      <c r="BF379" s="5">
        <f t="shared" si="166"/>
        <v>25387</v>
      </c>
      <c r="BG379" s="41">
        <v>7355</v>
      </c>
      <c r="BH379" s="42">
        <v>18032</v>
      </c>
      <c r="BI379" s="42"/>
      <c r="BJ379" s="42"/>
      <c r="BK379" s="42"/>
      <c r="BL379" s="42"/>
      <c r="BM379" s="15"/>
    </row>
    <row r="380" spans="1:65" outlineLevel="5" x14ac:dyDescent="0.45">
      <c r="A380" s="22">
        <f t="shared" si="167"/>
        <v>11</v>
      </c>
      <c r="B380" s="9">
        <f t="shared" si="152"/>
        <v>42327</v>
      </c>
      <c r="C380" s="51">
        <v>348386</v>
      </c>
      <c r="D380" s="64">
        <f t="shared" si="157"/>
        <v>37.1</v>
      </c>
      <c r="E380" s="12">
        <v>37</v>
      </c>
      <c r="F380" s="12">
        <v>37</v>
      </c>
      <c r="G380" s="12">
        <v>37.200000000000003</v>
      </c>
      <c r="H380" s="12">
        <v>37.200000000000003</v>
      </c>
      <c r="I380" s="12"/>
      <c r="J380" s="12"/>
      <c r="K380" s="12"/>
      <c r="L380" s="12"/>
      <c r="M380" s="74" t="str">
        <f t="shared" si="158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5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19.11262799</v>
      </c>
      <c r="AO380" s="41">
        <v>1465</v>
      </c>
      <c r="AP380" s="110"/>
      <c r="AQ380" s="111"/>
      <c r="AR380" s="126" t="str">
        <f t="shared" si="161"/>
        <v/>
      </c>
      <c r="AS380" s="126" t="str">
        <f t="shared" si="162"/>
        <v/>
      </c>
      <c r="AT380" s="127">
        <v>1352</v>
      </c>
      <c r="AU380" s="128"/>
      <c r="AV380" s="129"/>
      <c r="AW380" s="126" t="str">
        <f t="shared" si="163"/>
        <v/>
      </c>
      <c r="AX380" s="126" t="str">
        <f t="shared" si="164"/>
        <v/>
      </c>
      <c r="AY380" s="64" t="str">
        <f t="shared" si="165"/>
        <v/>
      </c>
      <c r="AZ380" s="97">
        <v>79.3</v>
      </c>
      <c r="BA380" s="68"/>
      <c r="BB380" s="68"/>
      <c r="BC380" s="68"/>
      <c r="BD380" s="68"/>
      <c r="BE380" s="15"/>
      <c r="BF380" s="5">
        <f t="shared" si="166"/>
        <v>25076</v>
      </c>
      <c r="BG380" s="41">
        <v>8326</v>
      </c>
      <c r="BH380" s="42">
        <v>16750</v>
      </c>
      <c r="BI380" s="42"/>
      <c r="BJ380" s="42"/>
      <c r="BK380" s="42"/>
      <c r="BL380" s="42"/>
      <c r="BM380" s="15"/>
    </row>
    <row r="381" spans="1:65" outlineLevel="5" x14ac:dyDescent="0.45">
      <c r="A381" s="22">
        <f t="shared" si="167"/>
        <v>11</v>
      </c>
      <c r="B381" s="9">
        <f t="shared" si="152"/>
        <v>42328</v>
      </c>
      <c r="C381" s="51">
        <v>334259</v>
      </c>
      <c r="D381" s="64">
        <f t="shared" si="157"/>
        <v>37.299999999999997</v>
      </c>
      <c r="E381" s="12">
        <v>37.200000000000003</v>
      </c>
      <c r="F381" s="12">
        <v>37.200000000000003</v>
      </c>
      <c r="G381" s="12">
        <v>37.4</v>
      </c>
      <c r="H381" s="12">
        <v>37.4</v>
      </c>
      <c r="I381" s="12"/>
      <c r="J381" s="12"/>
      <c r="K381" s="12"/>
      <c r="L381" s="12"/>
      <c r="M381" s="74" t="str">
        <f t="shared" si="158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5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6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19.191226870000001</v>
      </c>
      <c r="AO381" s="41">
        <v>1459</v>
      </c>
      <c r="AP381" s="110"/>
      <c r="AQ381" s="111"/>
      <c r="AR381" s="126" t="str">
        <f t="shared" si="161"/>
        <v/>
      </c>
      <c r="AS381" s="126" t="str">
        <f t="shared" si="162"/>
        <v/>
      </c>
      <c r="AT381" s="127">
        <v>1417</v>
      </c>
      <c r="AU381" s="128"/>
      <c r="AV381" s="129"/>
      <c r="AW381" s="126" t="str">
        <f t="shared" si="163"/>
        <v/>
      </c>
      <c r="AX381" s="126" t="str">
        <f t="shared" si="164"/>
        <v/>
      </c>
      <c r="AY381" s="64" t="str">
        <f t="shared" si="165"/>
        <v/>
      </c>
      <c r="AZ381" s="97">
        <v>78.7</v>
      </c>
      <c r="BA381" s="68"/>
      <c r="BB381" s="68"/>
      <c r="BC381" s="68"/>
      <c r="BD381" s="68"/>
      <c r="BE381" s="15"/>
      <c r="BF381" s="5">
        <f t="shared" si="166"/>
        <v>26869</v>
      </c>
      <c r="BG381" s="41">
        <v>10654</v>
      </c>
      <c r="BH381" s="42">
        <v>16215</v>
      </c>
      <c r="BI381" s="42"/>
      <c r="BJ381" s="42"/>
      <c r="BK381" s="42"/>
      <c r="BL381" s="42"/>
      <c r="BM381" s="15"/>
    </row>
    <row r="382" spans="1:65" outlineLevel="5" x14ac:dyDescent="0.45">
      <c r="A382" s="22">
        <f t="shared" si="167"/>
        <v>11</v>
      </c>
      <c r="B382" s="9">
        <f t="shared" si="152"/>
        <v>42329</v>
      </c>
      <c r="C382" s="51">
        <v>335671</v>
      </c>
      <c r="D382" s="64">
        <f t="shared" si="157"/>
        <v>37.4</v>
      </c>
      <c r="E382" s="12">
        <v>37.4</v>
      </c>
      <c r="F382" s="12">
        <v>37.4</v>
      </c>
      <c r="G382" s="12">
        <v>37.4</v>
      </c>
      <c r="H382" s="12">
        <v>37.4</v>
      </c>
      <c r="I382" s="12"/>
      <c r="J382" s="12"/>
      <c r="K382" s="12"/>
      <c r="L382" s="12"/>
      <c r="M382" s="74" t="str">
        <f t="shared" si="158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5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6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19.498607239999998</v>
      </c>
      <c r="AO382" s="41">
        <v>1436</v>
      </c>
      <c r="AP382" s="110"/>
      <c r="AQ382" s="111"/>
      <c r="AR382" s="126" t="str">
        <f t="shared" si="161"/>
        <v/>
      </c>
      <c r="AS382" s="126" t="str">
        <f t="shared" si="162"/>
        <v/>
      </c>
      <c r="AT382" s="127">
        <v>1315</v>
      </c>
      <c r="AU382" s="128"/>
      <c r="AV382" s="129"/>
      <c r="AW382" s="126" t="str">
        <f t="shared" si="163"/>
        <v/>
      </c>
      <c r="AX382" s="126" t="str">
        <f t="shared" si="164"/>
        <v/>
      </c>
      <c r="AY382" s="64" t="str">
        <f t="shared" si="165"/>
        <v/>
      </c>
      <c r="AZ382" s="97"/>
      <c r="BA382" s="68"/>
      <c r="BB382" s="68"/>
      <c r="BC382" s="68"/>
      <c r="BD382" s="68"/>
      <c r="BE382" s="15"/>
      <c r="BF382" s="5">
        <f t="shared" si="166"/>
        <v>22397</v>
      </c>
      <c r="BG382" s="41">
        <v>5212</v>
      </c>
      <c r="BH382" s="42">
        <v>17185</v>
      </c>
      <c r="BI382" s="42"/>
      <c r="BJ382" s="42"/>
      <c r="BK382" s="42"/>
      <c r="BL382" s="42"/>
      <c r="BM382" s="15"/>
    </row>
    <row r="383" spans="1:65" outlineLevel="5" x14ac:dyDescent="0.45">
      <c r="A383" s="22">
        <f t="shared" si="167"/>
        <v>11</v>
      </c>
      <c r="B383" s="9">
        <f t="shared" si="152"/>
        <v>42330</v>
      </c>
      <c r="C383" s="51">
        <v>340877</v>
      </c>
      <c r="D383" s="64">
        <f t="shared" si="157"/>
        <v>37.4</v>
      </c>
      <c r="E383" s="12">
        <v>37.4</v>
      </c>
      <c r="F383" s="12">
        <v>37.4</v>
      </c>
      <c r="G383" s="12">
        <v>37.4</v>
      </c>
      <c r="H383" s="12">
        <v>37.4</v>
      </c>
      <c r="I383" s="12"/>
      <c r="J383" s="12"/>
      <c r="K383" s="12"/>
      <c r="L383" s="12"/>
      <c r="M383" s="74" t="str">
        <f t="shared" si="158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5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19.430950729999999</v>
      </c>
      <c r="AO383" s="41">
        <v>1441</v>
      </c>
      <c r="AP383" s="110"/>
      <c r="AQ383" s="111"/>
      <c r="AR383" s="126" t="str">
        <f t="shared" si="161"/>
        <v/>
      </c>
      <c r="AS383" s="126" t="str">
        <f t="shared" si="162"/>
        <v/>
      </c>
      <c r="AT383" s="127">
        <v>1296</v>
      </c>
      <c r="AU383" s="128"/>
      <c r="AV383" s="129"/>
      <c r="AW383" s="126" t="str">
        <f t="shared" si="163"/>
        <v/>
      </c>
      <c r="AX383" s="126" t="str">
        <f t="shared" si="164"/>
        <v/>
      </c>
      <c r="AY383" s="64" t="str">
        <f t="shared" si="165"/>
        <v/>
      </c>
      <c r="AZ383" s="97"/>
      <c r="BA383" s="68"/>
      <c r="BB383" s="68"/>
      <c r="BC383" s="68"/>
      <c r="BD383" s="68"/>
      <c r="BE383" s="15"/>
      <c r="BF383" s="5">
        <f t="shared" si="166"/>
        <v>11887</v>
      </c>
      <c r="BG383" s="41">
        <v>5763</v>
      </c>
      <c r="BH383" s="42">
        <v>6124</v>
      </c>
      <c r="BI383" s="42"/>
      <c r="BJ383" s="42"/>
      <c r="BK383" s="42"/>
      <c r="BL383" s="42"/>
      <c r="BM383" s="15"/>
    </row>
    <row r="384" spans="1:65" outlineLevel="5" x14ac:dyDescent="0.45">
      <c r="A384" s="22">
        <f t="shared" si="167"/>
        <v>11</v>
      </c>
      <c r="B384" s="9">
        <f t="shared" si="152"/>
        <v>42331</v>
      </c>
      <c r="C384" s="51">
        <v>323739</v>
      </c>
      <c r="D384" s="64">
        <f t="shared" si="157"/>
        <v>37.299999999999997</v>
      </c>
      <c r="E384" s="12">
        <v>37.4</v>
      </c>
      <c r="F384" s="12">
        <v>37.4</v>
      </c>
      <c r="G384" s="12">
        <v>37.200000000000003</v>
      </c>
      <c r="H384" s="12">
        <v>37.200000000000003</v>
      </c>
      <c r="I384" s="12"/>
      <c r="J384" s="12"/>
      <c r="K384" s="12"/>
      <c r="L384" s="12"/>
      <c r="M384" s="74" t="str">
        <f t="shared" si="158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5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17.63224181</v>
      </c>
      <c r="AO384" s="41">
        <v>1588</v>
      </c>
      <c r="AP384" s="110"/>
      <c r="AQ384" s="111"/>
      <c r="AR384" s="126" t="str">
        <f t="shared" si="161"/>
        <v/>
      </c>
      <c r="AS384" s="126" t="str">
        <f t="shared" si="162"/>
        <v/>
      </c>
      <c r="AT384" s="127">
        <v>1603</v>
      </c>
      <c r="AU384" s="128"/>
      <c r="AV384" s="129"/>
      <c r="AW384" s="126" t="str">
        <f t="shared" si="163"/>
        <v/>
      </c>
      <c r="AX384" s="126" t="str">
        <f t="shared" si="164"/>
        <v/>
      </c>
      <c r="AY384" s="64" t="str">
        <f t="shared" si="165"/>
        <v/>
      </c>
      <c r="AZ384" s="97">
        <v>80.2</v>
      </c>
      <c r="BA384" s="68"/>
      <c r="BB384" s="68"/>
      <c r="BC384" s="68"/>
      <c r="BD384" s="68"/>
      <c r="BE384" s="15"/>
      <c r="BF384" s="5">
        <f t="shared" si="166"/>
        <v>25296</v>
      </c>
      <c r="BG384" s="41">
        <v>9607</v>
      </c>
      <c r="BH384" s="42">
        <v>15689</v>
      </c>
      <c r="BI384" s="42"/>
      <c r="BJ384" s="42"/>
      <c r="BK384" s="42"/>
      <c r="BL384" s="42"/>
      <c r="BM384" s="15"/>
    </row>
    <row r="385" spans="1:65" outlineLevel="5" x14ac:dyDescent="0.45">
      <c r="A385" s="22">
        <f t="shared" si="167"/>
        <v>11</v>
      </c>
      <c r="B385" s="9">
        <f t="shared" si="152"/>
        <v>42332</v>
      </c>
      <c r="C385" s="51">
        <v>330487</v>
      </c>
      <c r="D385" s="64">
        <f t="shared" si="157"/>
        <v>36.9</v>
      </c>
      <c r="E385" s="12">
        <v>37</v>
      </c>
      <c r="F385" s="12">
        <v>37</v>
      </c>
      <c r="G385" s="12">
        <v>36.799999999999997</v>
      </c>
      <c r="H385" s="12">
        <v>36.799999999999997</v>
      </c>
      <c r="I385" s="12"/>
      <c r="J385" s="12"/>
      <c r="K385" s="12"/>
      <c r="L385" s="12"/>
      <c r="M385" s="74" t="str">
        <f t="shared" si="158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5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6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18.9061445</v>
      </c>
      <c r="AO385" s="41">
        <v>1481</v>
      </c>
      <c r="AP385" s="110"/>
      <c r="AQ385" s="111"/>
      <c r="AR385" s="126" t="str">
        <f t="shared" si="161"/>
        <v/>
      </c>
      <c r="AS385" s="126" t="str">
        <f t="shared" si="162"/>
        <v/>
      </c>
      <c r="AT385" s="127">
        <v>1477</v>
      </c>
      <c r="AU385" s="128"/>
      <c r="AV385" s="129"/>
      <c r="AW385" s="126" t="str">
        <f t="shared" si="163"/>
        <v/>
      </c>
      <c r="AX385" s="126" t="str">
        <f t="shared" si="164"/>
        <v/>
      </c>
      <c r="AY385" s="64" t="str">
        <f t="shared" si="165"/>
        <v/>
      </c>
      <c r="AZ385" s="97">
        <v>79.3</v>
      </c>
      <c r="BA385" s="68"/>
      <c r="BB385" s="68"/>
      <c r="BC385" s="68"/>
      <c r="BD385" s="68"/>
      <c r="BE385" s="15"/>
      <c r="BF385" s="5">
        <f t="shared" si="166"/>
        <v>26447</v>
      </c>
      <c r="BG385" s="41">
        <v>7457</v>
      </c>
      <c r="BH385" s="42">
        <v>18990</v>
      </c>
      <c r="BI385" s="42"/>
      <c r="BJ385" s="42"/>
      <c r="BK385" s="42"/>
      <c r="BL385" s="42"/>
      <c r="BM385" s="15"/>
    </row>
    <row r="386" spans="1:65" outlineLevel="5" x14ac:dyDescent="0.45">
      <c r="A386" s="22">
        <f t="shared" si="167"/>
        <v>11</v>
      </c>
      <c r="B386" s="9">
        <f t="shared" si="152"/>
        <v>42333</v>
      </c>
      <c r="C386" s="51">
        <v>332090</v>
      </c>
      <c r="D386" s="64">
        <f t="shared" si="157"/>
        <v>37.4</v>
      </c>
      <c r="E386" s="12">
        <v>37.4</v>
      </c>
      <c r="F386" s="12">
        <v>37.4</v>
      </c>
      <c r="G386" s="12">
        <v>37.4</v>
      </c>
      <c r="H386" s="12">
        <v>37.4</v>
      </c>
      <c r="I386" s="12"/>
      <c r="J386" s="12"/>
      <c r="K386" s="12"/>
      <c r="L386" s="12"/>
      <c r="M386" s="74" t="str">
        <f t="shared" si="158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5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6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19.377162630000001</v>
      </c>
      <c r="AO386" s="41">
        <v>1445</v>
      </c>
      <c r="AP386" s="110"/>
      <c r="AQ386" s="111"/>
      <c r="AR386" s="126" t="str">
        <f t="shared" si="161"/>
        <v/>
      </c>
      <c r="AS386" s="126" t="str">
        <f t="shared" si="162"/>
        <v/>
      </c>
      <c r="AT386" s="127">
        <v>1368</v>
      </c>
      <c r="AU386" s="128"/>
      <c r="AV386" s="129"/>
      <c r="AW386" s="126" t="str">
        <f t="shared" si="163"/>
        <v/>
      </c>
      <c r="AX386" s="126" t="str">
        <f t="shared" si="164"/>
        <v/>
      </c>
      <c r="AY386" s="64" t="str">
        <f t="shared" si="165"/>
        <v/>
      </c>
      <c r="AZ386" s="97">
        <v>81</v>
      </c>
      <c r="BA386" s="68"/>
      <c r="BB386" s="68"/>
      <c r="BC386" s="68"/>
      <c r="BD386" s="68"/>
      <c r="BE386" s="15"/>
      <c r="BF386" s="5">
        <f t="shared" si="166"/>
        <v>22002</v>
      </c>
      <c r="BG386" s="41">
        <v>7816</v>
      </c>
      <c r="BH386" s="42">
        <v>14186</v>
      </c>
      <c r="BI386" s="42"/>
      <c r="BJ386" s="42"/>
      <c r="BK386" s="42"/>
      <c r="BL386" s="42"/>
      <c r="BM386" s="15"/>
    </row>
    <row r="387" spans="1:65" outlineLevel="5" x14ac:dyDescent="0.45">
      <c r="A387" s="22">
        <f t="shared" si="167"/>
        <v>11</v>
      </c>
      <c r="B387" s="9">
        <f t="shared" si="152"/>
        <v>42334</v>
      </c>
      <c r="C387" s="51">
        <v>330671</v>
      </c>
      <c r="D387" s="64">
        <f t="shared" si="157"/>
        <v>36.4</v>
      </c>
      <c r="E387" s="12">
        <v>36.6</v>
      </c>
      <c r="F387" s="12">
        <v>36.6</v>
      </c>
      <c r="G387" s="12">
        <v>36.200000000000003</v>
      </c>
      <c r="H387" s="12">
        <v>36.200000000000003</v>
      </c>
      <c r="I387" s="12"/>
      <c r="J387" s="12"/>
      <c r="K387" s="12"/>
      <c r="L387" s="12"/>
      <c r="M387" s="74" t="str">
        <f t="shared" si="158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5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23.00739523</v>
      </c>
      <c r="AO387" s="41">
        <v>1217</v>
      </c>
      <c r="AP387" s="110"/>
      <c r="AQ387" s="111"/>
      <c r="AR387" s="126" t="str">
        <f t="shared" si="161"/>
        <v/>
      </c>
      <c r="AS387" s="126" t="str">
        <f t="shared" si="162"/>
        <v/>
      </c>
      <c r="AT387" s="127">
        <v>1155</v>
      </c>
      <c r="AU387" s="128"/>
      <c r="AV387" s="129"/>
      <c r="AW387" s="126" t="str">
        <f t="shared" si="163"/>
        <v/>
      </c>
      <c r="AX387" s="126" t="str">
        <f t="shared" si="164"/>
        <v/>
      </c>
      <c r="AY387" s="64" t="str">
        <f t="shared" si="165"/>
        <v/>
      </c>
      <c r="AZ387" s="97">
        <v>80</v>
      </c>
      <c r="BA387" s="68"/>
      <c r="BB387" s="68"/>
      <c r="BC387" s="68"/>
      <c r="BD387" s="68"/>
      <c r="BE387" s="15"/>
      <c r="BF387" s="5">
        <f t="shared" si="166"/>
        <v>25265</v>
      </c>
      <c r="BG387" s="41">
        <v>9974</v>
      </c>
      <c r="BH387" s="42">
        <v>15291</v>
      </c>
      <c r="BI387" s="42"/>
      <c r="BJ387" s="42"/>
      <c r="BK387" s="42"/>
      <c r="BL387" s="42"/>
      <c r="BM387" s="15"/>
    </row>
    <row r="388" spans="1:65" outlineLevel="5" x14ac:dyDescent="0.45">
      <c r="A388" s="22">
        <f t="shared" si="167"/>
        <v>11</v>
      </c>
      <c r="B388" s="9">
        <f t="shared" si="152"/>
        <v>42335</v>
      </c>
      <c r="C388" s="51">
        <v>324809</v>
      </c>
      <c r="D388" s="64">
        <f t="shared" si="157"/>
        <v>36.5</v>
      </c>
      <c r="E388" s="12">
        <v>36.4</v>
      </c>
      <c r="F388" s="12">
        <v>36.4</v>
      </c>
      <c r="G388" s="12">
        <v>36.6</v>
      </c>
      <c r="H388" s="12">
        <v>36.6</v>
      </c>
      <c r="I388" s="12"/>
      <c r="J388" s="12"/>
      <c r="K388" s="12"/>
      <c r="L388" s="12"/>
      <c r="M388" s="74" t="str">
        <f t="shared" si="158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5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19.12568306</v>
      </c>
      <c r="AO388" s="41">
        <v>1464</v>
      </c>
      <c r="AP388" s="110"/>
      <c r="AQ388" s="111"/>
      <c r="AR388" s="126" t="str">
        <f t="shared" si="161"/>
        <v/>
      </c>
      <c r="AS388" s="126" t="str">
        <f t="shared" si="162"/>
        <v/>
      </c>
      <c r="AT388" s="127">
        <v>1412</v>
      </c>
      <c r="AU388" s="128"/>
      <c r="AV388" s="129"/>
      <c r="AW388" s="126" t="str">
        <f t="shared" si="163"/>
        <v/>
      </c>
      <c r="AX388" s="126" t="str">
        <f t="shared" si="164"/>
        <v/>
      </c>
      <c r="AY388" s="64" t="str">
        <f t="shared" si="165"/>
        <v/>
      </c>
      <c r="AZ388" s="97">
        <v>80.099999999999994</v>
      </c>
      <c r="BA388" s="68"/>
      <c r="BB388" s="68"/>
      <c r="BC388" s="68"/>
      <c r="BD388" s="68"/>
      <c r="BE388" s="15"/>
      <c r="BF388" s="5">
        <f t="shared" si="166"/>
        <v>24352</v>
      </c>
      <c r="BG388" s="41">
        <v>10128</v>
      </c>
      <c r="BH388" s="42">
        <v>14224</v>
      </c>
      <c r="BI388" s="42"/>
      <c r="BJ388" s="42"/>
      <c r="BK388" s="42"/>
      <c r="BL388" s="42"/>
      <c r="BM388" s="15"/>
    </row>
    <row r="389" spans="1:65" outlineLevel="5" x14ac:dyDescent="0.45">
      <c r="A389" s="22">
        <f t="shared" si="167"/>
        <v>11</v>
      </c>
      <c r="B389" s="9">
        <f t="shared" si="152"/>
        <v>42336</v>
      </c>
      <c r="C389" s="51">
        <v>328716</v>
      </c>
      <c r="D389" s="64">
        <f t="shared" si="157"/>
        <v>37.4</v>
      </c>
      <c r="E389" s="12">
        <v>37.4</v>
      </c>
      <c r="F389" s="12">
        <v>37.4</v>
      </c>
      <c r="G389" s="12">
        <v>37.4</v>
      </c>
      <c r="H389" s="12">
        <v>37.4</v>
      </c>
      <c r="I389" s="12"/>
      <c r="J389" s="12"/>
      <c r="K389" s="12"/>
      <c r="L389" s="12"/>
      <c r="M389" s="74" t="str">
        <f t="shared" si="158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5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6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21.374045800000001</v>
      </c>
      <c r="AO389" s="41">
        <v>1310</v>
      </c>
      <c r="AP389" s="110"/>
      <c r="AQ389" s="111"/>
      <c r="AR389" s="126" t="str">
        <f t="shared" si="161"/>
        <v/>
      </c>
      <c r="AS389" s="126" t="str">
        <f t="shared" si="162"/>
        <v/>
      </c>
      <c r="AT389" s="127">
        <v>1247</v>
      </c>
      <c r="AU389" s="128"/>
      <c r="AV389" s="129"/>
      <c r="AW389" s="126" t="str">
        <f t="shared" si="163"/>
        <v/>
      </c>
      <c r="AX389" s="126" t="str">
        <f t="shared" si="164"/>
        <v/>
      </c>
      <c r="AY389" s="64" t="str">
        <f t="shared" si="165"/>
        <v/>
      </c>
      <c r="AZ389" s="97"/>
      <c r="BA389" s="68"/>
      <c r="BB389" s="68"/>
      <c r="BC389" s="68"/>
      <c r="BD389" s="68"/>
      <c r="BE389" s="15"/>
      <c r="BF389" s="5">
        <f t="shared" si="166"/>
        <v>24648</v>
      </c>
      <c r="BG389" s="41">
        <v>15941</v>
      </c>
      <c r="BH389" s="42">
        <v>8707</v>
      </c>
      <c r="BI389" s="42"/>
      <c r="BJ389" s="42"/>
      <c r="BK389" s="42"/>
      <c r="BL389" s="42"/>
      <c r="BM389" s="15"/>
    </row>
    <row r="390" spans="1:65" outlineLevel="5" x14ac:dyDescent="0.45">
      <c r="A390" s="22">
        <f t="shared" si="167"/>
        <v>11</v>
      </c>
      <c r="B390" s="9">
        <f t="shared" si="152"/>
        <v>42337</v>
      </c>
      <c r="C390" s="51">
        <v>327110</v>
      </c>
      <c r="D390" s="64">
        <f t="shared" si="157"/>
        <v>37.4</v>
      </c>
      <c r="E390" s="12">
        <v>37.4</v>
      </c>
      <c r="F390" s="12">
        <v>37.4</v>
      </c>
      <c r="G390" s="12">
        <v>37.4</v>
      </c>
      <c r="H390" s="12">
        <v>37.4</v>
      </c>
      <c r="I390" s="12"/>
      <c r="J390" s="12"/>
      <c r="K390" s="12"/>
      <c r="L390" s="12"/>
      <c r="M390" s="74" t="str">
        <f t="shared" si="158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5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28.865979379999999</v>
      </c>
      <c r="AO390" s="41">
        <v>970</v>
      </c>
      <c r="AP390" s="110"/>
      <c r="AQ390" s="111"/>
      <c r="AR390" s="126" t="str">
        <f t="shared" si="161"/>
        <v/>
      </c>
      <c r="AS390" s="126" t="str">
        <f t="shared" si="162"/>
        <v/>
      </c>
      <c r="AT390" s="127">
        <v>907</v>
      </c>
      <c r="AU390" s="128"/>
      <c r="AV390" s="129"/>
      <c r="AW390" s="126" t="str">
        <f t="shared" si="163"/>
        <v/>
      </c>
      <c r="AX390" s="126" t="str">
        <f t="shared" si="164"/>
        <v/>
      </c>
      <c r="AY390" s="64" t="str">
        <f t="shared" si="165"/>
        <v/>
      </c>
      <c r="AZ390" s="97"/>
      <c r="BA390" s="68"/>
      <c r="BB390" s="68"/>
      <c r="BC390" s="68"/>
      <c r="BD390" s="68"/>
      <c r="BE390" s="15"/>
      <c r="BF390" s="5">
        <f t="shared" si="166"/>
        <v>10959</v>
      </c>
      <c r="BG390" s="41">
        <v>5058</v>
      </c>
      <c r="BH390" s="42">
        <v>5901</v>
      </c>
      <c r="BI390" s="42"/>
      <c r="BJ390" s="42"/>
      <c r="BK390" s="42"/>
      <c r="BL390" s="42"/>
      <c r="BM390" s="15"/>
    </row>
    <row r="391" spans="1:65" ht="17.5" outlineLevel="5" thickBot="1" x14ac:dyDescent="0.5">
      <c r="A391" s="31">
        <f t="shared" si="167"/>
        <v>11</v>
      </c>
      <c r="B391" s="32">
        <f t="shared" si="152"/>
        <v>42338</v>
      </c>
      <c r="C391" s="51">
        <v>321908</v>
      </c>
      <c r="D391" s="64">
        <f t="shared" si="157"/>
        <v>37.4</v>
      </c>
      <c r="E391" s="12">
        <v>37.4</v>
      </c>
      <c r="F391" s="12">
        <v>37.4</v>
      </c>
      <c r="G391" s="12">
        <v>37.4</v>
      </c>
      <c r="H391" s="12">
        <v>37.4</v>
      </c>
      <c r="I391" s="12"/>
      <c r="J391" s="12"/>
      <c r="K391" s="12"/>
      <c r="L391" s="12"/>
      <c r="M391" s="74" t="str">
        <f t="shared" si="158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5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19.914651490000001</v>
      </c>
      <c r="AO391" s="41">
        <v>1406</v>
      </c>
      <c r="AP391" s="110"/>
      <c r="AQ391" s="111"/>
      <c r="AR391" s="126" t="str">
        <f t="shared" si="161"/>
        <v/>
      </c>
      <c r="AS391" s="126" t="str">
        <f t="shared" si="162"/>
        <v/>
      </c>
      <c r="AT391" s="127">
        <v>1347</v>
      </c>
      <c r="AU391" s="128"/>
      <c r="AV391" s="129"/>
      <c r="AW391" s="126" t="str">
        <f t="shared" si="163"/>
        <v/>
      </c>
      <c r="AX391" s="126" t="str">
        <f t="shared" si="164"/>
        <v/>
      </c>
      <c r="AY391" s="64" t="str">
        <f t="shared" si="165"/>
        <v/>
      </c>
      <c r="AZ391" s="97">
        <v>81.2</v>
      </c>
      <c r="BA391" s="68"/>
      <c r="BB391" s="68"/>
      <c r="BC391" s="68"/>
      <c r="BD391" s="68"/>
      <c r="BE391" s="15"/>
      <c r="BF391" s="5">
        <f t="shared" si="166"/>
        <v>22930</v>
      </c>
      <c r="BG391" s="41">
        <v>9179</v>
      </c>
      <c r="BH391" s="42">
        <v>13751</v>
      </c>
      <c r="BI391" s="42"/>
      <c r="BJ391" s="42"/>
      <c r="BK391" s="42"/>
      <c r="BL391" s="42"/>
      <c r="BM391" s="15"/>
    </row>
    <row r="392" spans="1:65" outlineLevel="4" x14ac:dyDescent="0.45">
      <c r="A392" s="150" t="s">
        <v>44</v>
      </c>
      <c r="B392" s="151"/>
      <c r="C392" s="50">
        <f t="shared" ref="C392:BM392" si="168">SUBTOTAL(4,C362:C391)</f>
        <v>467006</v>
      </c>
      <c r="D392" s="60">
        <f t="shared" si="168"/>
        <v>37.5</v>
      </c>
      <c r="E392" s="28">
        <f t="shared" si="168"/>
        <v>37.6</v>
      </c>
      <c r="F392" s="28">
        <f t="shared" si="168"/>
        <v>37.6</v>
      </c>
      <c r="G392" s="28">
        <f t="shared" si="168"/>
        <v>37.4</v>
      </c>
      <c r="H392" s="28">
        <f t="shared" si="168"/>
        <v>37.4</v>
      </c>
      <c r="I392" s="28">
        <f t="shared" si="168"/>
        <v>0</v>
      </c>
      <c r="J392" s="28">
        <f t="shared" si="168"/>
        <v>0</v>
      </c>
      <c r="K392" s="28">
        <f t="shared" si="168"/>
        <v>0</v>
      </c>
      <c r="L392" s="28">
        <f t="shared" si="168"/>
        <v>0</v>
      </c>
      <c r="M392" s="71">
        <f t="shared" si="168"/>
        <v>0</v>
      </c>
      <c r="N392" s="82">
        <f t="shared" si="168"/>
        <v>0</v>
      </c>
      <c r="O392" s="82">
        <f t="shared" si="168"/>
        <v>0</v>
      </c>
      <c r="P392" s="82">
        <f t="shared" si="168"/>
        <v>0</v>
      </c>
      <c r="Q392" s="82">
        <f t="shared" si="168"/>
        <v>0</v>
      </c>
      <c r="R392" s="82">
        <f t="shared" si="168"/>
        <v>0</v>
      </c>
      <c r="S392" s="82">
        <f t="shared" si="168"/>
        <v>0</v>
      </c>
      <c r="T392" s="82">
        <f t="shared" si="168"/>
        <v>0</v>
      </c>
      <c r="U392" s="82">
        <f t="shared" si="168"/>
        <v>0</v>
      </c>
      <c r="V392" s="29">
        <f t="shared" si="168"/>
        <v>0</v>
      </c>
      <c r="W392" s="39">
        <f t="shared" si="168"/>
        <v>0</v>
      </c>
      <c r="X392" s="39">
        <f t="shared" si="168"/>
        <v>0</v>
      </c>
      <c r="Y392" s="39">
        <f t="shared" si="168"/>
        <v>0</v>
      </c>
      <c r="Z392" s="39">
        <f t="shared" si="168"/>
        <v>0</v>
      </c>
      <c r="AA392" s="39">
        <f t="shared" si="168"/>
        <v>0</v>
      </c>
      <c r="AB392" s="39">
        <f t="shared" si="168"/>
        <v>0</v>
      </c>
      <c r="AC392" s="39">
        <f t="shared" si="168"/>
        <v>0</v>
      </c>
      <c r="AD392" s="39">
        <f t="shared" si="168"/>
        <v>0</v>
      </c>
      <c r="AE392" s="29">
        <f t="shared" si="168"/>
        <v>0</v>
      </c>
      <c r="AF392" s="39">
        <f t="shared" si="168"/>
        <v>0</v>
      </c>
      <c r="AG392" s="39">
        <f t="shared" si="168"/>
        <v>0</v>
      </c>
      <c r="AH392" s="39">
        <f t="shared" si="168"/>
        <v>0</v>
      </c>
      <c r="AI392" s="39">
        <f t="shared" si="168"/>
        <v>0</v>
      </c>
      <c r="AJ392" s="39">
        <f t="shared" si="168"/>
        <v>0</v>
      </c>
      <c r="AK392" s="39">
        <f t="shared" si="168"/>
        <v>0</v>
      </c>
      <c r="AL392" s="39">
        <f t="shared" si="168"/>
        <v>0</v>
      </c>
      <c r="AM392" s="39">
        <f t="shared" si="168"/>
        <v>0</v>
      </c>
      <c r="AN392" s="39">
        <f t="shared" si="168"/>
        <v>28.865979379999999</v>
      </c>
      <c r="AO392" s="39">
        <f t="shared" si="168"/>
        <v>1833</v>
      </c>
      <c r="AP392" s="104">
        <f t="shared" si="168"/>
        <v>0</v>
      </c>
      <c r="AQ392" s="105">
        <f t="shared" si="168"/>
        <v>0</v>
      </c>
      <c r="AR392" s="106">
        <f t="shared" si="168"/>
        <v>0</v>
      </c>
      <c r="AS392" s="106">
        <f t="shared" si="168"/>
        <v>0</v>
      </c>
      <c r="AT392" s="107">
        <f t="shared" si="168"/>
        <v>1825</v>
      </c>
      <c r="AU392" s="108">
        <f t="shared" si="168"/>
        <v>0</v>
      </c>
      <c r="AV392" s="109">
        <f t="shared" si="168"/>
        <v>0</v>
      </c>
      <c r="AW392" s="106">
        <f t="shared" si="168"/>
        <v>0</v>
      </c>
      <c r="AX392" s="106">
        <f t="shared" si="168"/>
        <v>0</v>
      </c>
      <c r="AY392" s="60">
        <f t="shared" si="168"/>
        <v>0</v>
      </c>
      <c r="AZ392" s="96">
        <f t="shared" si="168"/>
        <v>81.2</v>
      </c>
      <c r="BA392" s="67">
        <f t="shared" si="168"/>
        <v>0</v>
      </c>
      <c r="BB392" s="67">
        <f t="shared" si="168"/>
        <v>0</v>
      </c>
      <c r="BC392" s="67">
        <f t="shared" si="168"/>
        <v>0</v>
      </c>
      <c r="BD392" s="67">
        <f t="shared" si="168"/>
        <v>0</v>
      </c>
      <c r="BE392" s="27">
        <f t="shared" si="168"/>
        <v>0</v>
      </c>
      <c r="BF392" s="29">
        <f t="shared" si="168"/>
        <v>26981</v>
      </c>
      <c r="BG392" s="39">
        <f t="shared" si="168"/>
        <v>15941</v>
      </c>
      <c r="BH392" s="40">
        <f t="shared" si="168"/>
        <v>18990</v>
      </c>
      <c r="BI392" s="40">
        <f t="shared" si="168"/>
        <v>0</v>
      </c>
      <c r="BJ392" s="40">
        <f t="shared" si="168"/>
        <v>0</v>
      </c>
      <c r="BK392" s="40">
        <f t="shared" si="168"/>
        <v>0</v>
      </c>
      <c r="BL392" s="40">
        <f t="shared" si="168"/>
        <v>0</v>
      </c>
      <c r="BM392" s="27">
        <f t="shared" si="168"/>
        <v>0</v>
      </c>
    </row>
    <row r="393" spans="1:65" outlineLevel="3" x14ac:dyDescent="0.45">
      <c r="A393" s="180" t="s">
        <v>33</v>
      </c>
      <c r="B393" s="181"/>
      <c r="C393" s="51">
        <f t="shared" ref="C393:BM393" si="169">SUBTOTAL(5,C362:C391)</f>
        <v>309250</v>
      </c>
      <c r="D393" s="61">
        <f t="shared" si="169"/>
        <v>36.299999999999997</v>
      </c>
      <c r="E393" s="12">
        <f t="shared" si="169"/>
        <v>36.4</v>
      </c>
      <c r="F393" s="12">
        <f t="shared" si="169"/>
        <v>36.4</v>
      </c>
      <c r="G393" s="12">
        <f t="shared" si="169"/>
        <v>36.200000000000003</v>
      </c>
      <c r="H393" s="12">
        <f t="shared" si="169"/>
        <v>36.200000000000003</v>
      </c>
      <c r="I393" s="12">
        <f t="shared" si="169"/>
        <v>0</v>
      </c>
      <c r="J393" s="12">
        <f t="shared" si="169"/>
        <v>0</v>
      </c>
      <c r="K393" s="12">
        <f t="shared" si="169"/>
        <v>0</v>
      </c>
      <c r="L393" s="12">
        <f t="shared" si="169"/>
        <v>0</v>
      </c>
      <c r="M393" s="72">
        <f t="shared" si="169"/>
        <v>0</v>
      </c>
      <c r="N393" s="83">
        <f t="shared" si="169"/>
        <v>0</v>
      </c>
      <c r="O393" s="83">
        <f t="shared" si="169"/>
        <v>0</v>
      </c>
      <c r="P393" s="83">
        <f t="shared" si="169"/>
        <v>0</v>
      </c>
      <c r="Q393" s="83">
        <f t="shared" si="169"/>
        <v>0</v>
      </c>
      <c r="R393" s="83">
        <f t="shared" si="169"/>
        <v>0</v>
      </c>
      <c r="S393" s="83">
        <f t="shared" si="169"/>
        <v>0</v>
      </c>
      <c r="T393" s="83">
        <f t="shared" si="169"/>
        <v>0</v>
      </c>
      <c r="U393" s="83">
        <f t="shared" si="169"/>
        <v>0</v>
      </c>
      <c r="V393" s="6">
        <f t="shared" si="169"/>
        <v>0</v>
      </c>
      <c r="W393" s="41">
        <f t="shared" si="169"/>
        <v>0</v>
      </c>
      <c r="X393" s="41">
        <f t="shared" si="169"/>
        <v>0</v>
      </c>
      <c r="Y393" s="41">
        <f t="shared" si="169"/>
        <v>0</v>
      </c>
      <c r="Z393" s="41">
        <f t="shared" si="169"/>
        <v>0</v>
      </c>
      <c r="AA393" s="41">
        <f t="shared" si="169"/>
        <v>0</v>
      </c>
      <c r="AB393" s="41">
        <f t="shared" si="169"/>
        <v>0</v>
      </c>
      <c r="AC393" s="41">
        <f t="shared" si="169"/>
        <v>0</v>
      </c>
      <c r="AD393" s="41">
        <f t="shared" si="169"/>
        <v>0</v>
      </c>
      <c r="AE393" s="6">
        <f t="shared" si="169"/>
        <v>0</v>
      </c>
      <c r="AF393" s="41">
        <f t="shared" si="169"/>
        <v>0</v>
      </c>
      <c r="AG393" s="41">
        <f t="shared" si="169"/>
        <v>0</v>
      </c>
      <c r="AH393" s="41">
        <f t="shared" si="169"/>
        <v>0</v>
      </c>
      <c r="AI393" s="41">
        <f t="shared" si="169"/>
        <v>0</v>
      </c>
      <c r="AJ393" s="41">
        <f t="shared" si="169"/>
        <v>0</v>
      </c>
      <c r="AK393" s="41">
        <f t="shared" si="169"/>
        <v>0</v>
      </c>
      <c r="AL393" s="41">
        <f t="shared" si="169"/>
        <v>0</v>
      </c>
      <c r="AM393" s="41">
        <f t="shared" si="169"/>
        <v>0</v>
      </c>
      <c r="AN393" s="41">
        <f t="shared" si="169"/>
        <v>15.275504639999999</v>
      </c>
      <c r="AO393" s="41">
        <f t="shared" si="169"/>
        <v>970</v>
      </c>
      <c r="AP393" s="110">
        <f t="shared" si="169"/>
        <v>0</v>
      </c>
      <c r="AQ393" s="111">
        <f t="shared" si="169"/>
        <v>0</v>
      </c>
      <c r="AR393" s="112">
        <f t="shared" si="169"/>
        <v>0</v>
      </c>
      <c r="AS393" s="112">
        <f t="shared" si="169"/>
        <v>0</v>
      </c>
      <c r="AT393" s="113">
        <f t="shared" si="169"/>
        <v>866</v>
      </c>
      <c r="AU393" s="114">
        <f t="shared" si="169"/>
        <v>0</v>
      </c>
      <c r="AV393" s="115">
        <f t="shared" si="169"/>
        <v>0</v>
      </c>
      <c r="AW393" s="112">
        <f t="shared" si="169"/>
        <v>0</v>
      </c>
      <c r="AX393" s="112">
        <f t="shared" si="169"/>
        <v>0</v>
      </c>
      <c r="AY393" s="61">
        <f t="shared" si="169"/>
        <v>0</v>
      </c>
      <c r="AZ393" s="97">
        <f t="shared" si="169"/>
        <v>78</v>
      </c>
      <c r="BA393" s="68">
        <f t="shared" si="169"/>
        <v>0</v>
      </c>
      <c r="BB393" s="68">
        <f t="shared" si="169"/>
        <v>0</v>
      </c>
      <c r="BC393" s="68">
        <f t="shared" si="169"/>
        <v>0</v>
      </c>
      <c r="BD393" s="68">
        <f t="shared" si="169"/>
        <v>0</v>
      </c>
      <c r="BE393" s="15">
        <f t="shared" si="169"/>
        <v>0</v>
      </c>
      <c r="BF393" s="6">
        <f t="shared" si="169"/>
        <v>10959</v>
      </c>
      <c r="BG393" s="41">
        <f t="shared" si="169"/>
        <v>4794</v>
      </c>
      <c r="BH393" s="42">
        <f t="shared" si="169"/>
        <v>5901</v>
      </c>
      <c r="BI393" s="42">
        <f t="shared" si="169"/>
        <v>0</v>
      </c>
      <c r="BJ393" s="42">
        <f t="shared" si="169"/>
        <v>0</v>
      </c>
      <c r="BK393" s="42">
        <f t="shared" si="169"/>
        <v>0</v>
      </c>
      <c r="BL393" s="42">
        <f t="shared" si="169"/>
        <v>0</v>
      </c>
      <c r="BM393" s="15">
        <f t="shared" si="169"/>
        <v>0</v>
      </c>
    </row>
    <row r="394" spans="1:65" outlineLevel="2" x14ac:dyDescent="0.45">
      <c r="A394" s="180" t="s">
        <v>22</v>
      </c>
      <c r="B394" s="181"/>
      <c r="C394" s="51">
        <f>IFERROR(SUBTOTAL(1,C362:C391),"")</f>
        <v>345115.1</v>
      </c>
      <c r="D394" s="61">
        <f t="shared" ref="D394:BM394" si="170">IFERROR(SUBTOTAL(1,D362:D391),"")</f>
        <v>37.166666666666664</v>
      </c>
      <c r="E394" s="12">
        <f t="shared" si="170"/>
        <v>37.193333333333335</v>
      </c>
      <c r="F394" s="12">
        <f t="shared" si="170"/>
        <v>37.193333333333335</v>
      </c>
      <c r="G394" s="12">
        <f t="shared" si="170"/>
        <v>37.14</v>
      </c>
      <c r="H394" s="12">
        <f t="shared" si="170"/>
        <v>37.14</v>
      </c>
      <c r="I394" s="12" t="str">
        <f t="shared" si="170"/>
        <v/>
      </c>
      <c r="J394" s="12" t="str">
        <f t="shared" si="170"/>
        <v/>
      </c>
      <c r="K394" s="12" t="str">
        <f t="shared" si="170"/>
        <v/>
      </c>
      <c r="L394" s="12" t="str">
        <f t="shared" si="170"/>
        <v/>
      </c>
      <c r="M394" s="72" t="str">
        <f t="shared" si="170"/>
        <v/>
      </c>
      <c r="N394" s="83" t="str">
        <f t="shared" si="170"/>
        <v/>
      </c>
      <c r="O394" s="83" t="str">
        <f t="shared" si="170"/>
        <v/>
      </c>
      <c r="P394" s="83" t="str">
        <f t="shared" si="170"/>
        <v/>
      </c>
      <c r="Q394" s="83" t="str">
        <f t="shared" si="170"/>
        <v/>
      </c>
      <c r="R394" s="83" t="str">
        <f t="shared" si="170"/>
        <v/>
      </c>
      <c r="S394" s="83" t="str">
        <f t="shared" si="170"/>
        <v/>
      </c>
      <c r="T394" s="83" t="str">
        <f t="shared" si="170"/>
        <v/>
      </c>
      <c r="U394" s="83" t="str">
        <f t="shared" si="170"/>
        <v/>
      </c>
      <c r="V394" s="6" t="str">
        <f t="shared" si="170"/>
        <v/>
      </c>
      <c r="W394" s="41" t="str">
        <f t="shared" si="170"/>
        <v/>
      </c>
      <c r="X394" s="41" t="str">
        <f t="shared" si="170"/>
        <v/>
      </c>
      <c r="Y394" s="41" t="str">
        <f t="shared" si="170"/>
        <v/>
      </c>
      <c r="Z394" s="41" t="str">
        <f t="shared" si="170"/>
        <v/>
      </c>
      <c r="AA394" s="41" t="str">
        <f t="shared" si="170"/>
        <v/>
      </c>
      <c r="AB394" s="41" t="str">
        <f t="shared" si="170"/>
        <v/>
      </c>
      <c r="AC394" s="41" t="str">
        <f t="shared" si="170"/>
        <v/>
      </c>
      <c r="AD394" s="41" t="str">
        <f t="shared" si="170"/>
        <v/>
      </c>
      <c r="AE394" s="6" t="str">
        <f t="shared" si="170"/>
        <v/>
      </c>
      <c r="AF394" s="41" t="str">
        <f t="shared" si="170"/>
        <v/>
      </c>
      <c r="AG394" s="41" t="str">
        <f t="shared" si="170"/>
        <v/>
      </c>
      <c r="AH394" s="41" t="str">
        <f t="shared" si="170"/>
        <v/>
      </c>
      <c r="AI394" s="41" t="str">
        <f t="shared" si="170"/>
        <v/>
      </c>
      <c r="AJ394" s="41" t="str">
        <f t="shared" si="170"/>
        <v/>
      </c>
      <c r="AK394" s="41" t="str">
        <f t="shared" si="170"/>
        <v/>
      </c>
      <c r="AL394" s="41" t="str">
        <f t="shared" si="170"/>
        <v/>
      </c>
      <c r="AM394" s="41" t="str">
        <f t="shared" si="170"/>
        <v/>
      </c>
      <c r="AN394" s="41">
        <f t="shared" si="170"/>
        <v>20.018778463999997</v>
      </c>
      <c r="AO394" s="41">
        <f t="shared" si="170"/>
        <v>1423.5</v>
      </c>
      <c r="AP394" s="110" t="str">
        <f t="shared" si="170"/>
        <v/>
      </c>
      <c r="AQ394" s="111" t="str">
        <f t="shared" si="170"/>
        <v/>
      </c>
      <c r="AR394" s="112" t="str">
        <f t="shared" si="170"/>
        <v/>
      </c>
      <c r="AS394" s="112" t="str">
        <f t="shared" si="170"/>
        <v/>
      </c>
      <c r="AT394" s="113">
        <f t="shared" si="170"/>
        <v>1359.7333333333333</v>
      </c>
      <c r="AU394" s="114" t="str">
        <f t="shared" si="170"/>
        <v/>
      </c>
      <c r="AV394" s="115" t="str">
        <f t="shared" si="170"/>
        <v/>
      </c>
      <c r="AW394" s="112" t="str">
        <f t="shared" si="170"/>
        <v/>
      </c>
      <c r="AX394" s="112" t="str">
        <f t="shared" si="170"/>
        <v/>
      </c>
      <c r="AY394" s="61" t="str">
        <f t="shared" si="170"/>
        <v/>
      </c>
      <c r="AZ394" s="97">
        <f t="shared" si="170"/>
        <v>79.352380952380955</v>
      </c>
      <c r="BA394" s="68" t="str">
        <f t="shared" si="170"/>
        <v/>
      </c>
      <c r="BB394" s="68" t="str">
        <f t="shared" si="170"/>
        <v/>
      </c>
      <c r="BC394" s="68" t="str">
        <f t="shared" si="170"/>
        <v/>
      </c>
      <c r="BD394" s="68" t="str">
        <f t="shared" si="170"/>
        <v/>
      </c>
      <c r="BE394" s="15" t="str">
        <f>IFERROR(SUBTOTAL(1,BE362:BE391),"")</f>
        <v/>
      </c>
      <c r="BF394" s="6">
        <f t="shared" si="170"/>
        <v>22002.533333333333</v>
      </c>
      <c r="BG394" s="41">
        <f t="shared" si="170"/>
        <v>7846.2666666666664</v>
      </c>
      <c r="BH394" s="42">
        <f t="shared" si="170"/>
        <v>14156.266666666666</v>
      </c>
      <c r="BI394" s="42" t="str">
        <f t="shared" si="170"/>
        <v/>
      </c>
      <c r="BJ394" s="42" t="str">
        <f t="shared" si="170"/>
        <v/>
      </c>
      <c r="BK394" s="42" t="str">
        <f t="shared" si="170"/>
        <v/>
      </c>
      <c r="BL394" s="42" t="str">
        <f t="shared" si="170"/>
        <v/>
      </c>
      <c r="BM394" s="15" t="str">
        <f t="shared" si="170"/>
        <v/>
      </c>
    </row>
    <row r="395" spans="1:65" ht="17.5" outlineLevel="1" thickBot="1" x14ac:dyDescent="0.5">
      <c r="A395" s="182" t="s">
        <v>47</v>
      </c>
      <c r="B395" s="183"/>
      <c r="C395" s="52">
        <f>SUBTOTAL(9,C362:C391)</f>
        <v>10353453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42705</v>
      </c>
      <c r="AP395" s="116"/>
      <c r="AQ395" s="117"/>
      <c r="AR395" s="118"/>
      <c r="AS395" s="118"/>
      <c r="AT395" s="119">
        <f>SUBTOTAL(9,AT362:AT391)</f>
        <v>40792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71">SUBTOTAL(9,BF362:BF391)</f>
        <v>660076</v>
      </c>
      <c r="BG395" s="43">
        <f t="shared" si="171"/>
        <v>235388</v>
      </c>
      <c r="BH395" s="44">
        <f t="shared" si="171"/>
        <v>424688</v>
      </c>
      <c r="BI395" s="44">
        <f t="shared" si="171"/>
        <v>0</v>
      </c>
      <c r="BJ395" s="44">
        <f t="shared" si="171"/>
        <v>0</v>
      </c>
      <c r="BK395" s="44">
        <f t="shared" si="171"/>
        <v>0</v>
      </c>
      <c r="BL395" s="44">
        <f t="shared" si="171"/>
        <v>0</v>
      </c>
      <c r="BM395" s="16">
        <f t="shared" si="171"/>
        <v>0</v>
      </c>
    </row>
    <row r="396" spans="1:65" outlineLevel="5" x14ac:dyDescent="0.45">
      <c r="A396" s="21">
        <f t="shared" si="167"/>
        <v>12</v>
      </c>
      <c r="B396" s="33">
        <f>B391+1</f>
        <v>42339</v>
      </c>
      <c r="C396" s="51">
        <v>315047</v>
      </c>
      <c r="D396" s="64">
        <f t="shared" ref="D396:D426" si="172">IFERROR(ROUND(AVERAGE(E396:L396),1),"")</f>
        <v>36.9</v>
      </c>
      <c r="E396" s="12">
        <v>36.799999999999997</v>
      </c>
      <c r="F396" s="12">
        <v>36.799999999999997</v>
      </c>
      <c r="G396" s="12">
        <v>37</v>
      </c>
      <c r="H396" s="12">
        <v>37</v>
      </c>
      <c r="I396" s="12"/>
      <c r="J396" s="12"/>
      <c r="K396" s="12"/>
      <c r="L396" s="12"/>
      <c r="M396" s="74" t="str">
        <f t="shared" ref="M396:M426" si="173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74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75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19.53942777</v>
      </c>
      <c r="AO396" s="41">
        <v>1433</v>
      </c>
      <c r="AP396" s="110"/>
      <c r="AQ396" s="111"/>
      <c r="AR396" s="126" t="str">
        <f t="shared" ref="AR396:AR426" si="176">IFERROR(AQ396/AP396*100,"")</f>
        <v/>
      </c>
      <c r="AS396" s="126" t="str">
        <f t="shared" ref="AS396:AS426" si="177">IFERROR(100-AR396,"")</f>
        <v/>
      </c>
      <c r="AT396" s="127">
        <v>1437</v>
      </c>
      <c r="AU396" s="128"/>
      <c r="AV396" s="129"/>
      <c r="AW396" s="126" t="str">
        <f t="shared" ref="AW396:AW426" si="178">IFERROR(AV396/AU396*100,"")</f>
        <v/>
      </c>
      <c r="AX396" s="126" t="str">
        <f t="shared" ref="AX396:AX426" si="179">IFERROR(100-AW396,"")</f>
        <v/>
      </c>
      <c r="AY396" s="64" t="str">
        <f t="shared" ref="AY396:AY426" si="180">IFERROR((1-((AW396*AS396)/(AX396*AR396)))*100,"")</f>
        <v/>
      </c>
      <c r="AZ396" s="97">
        <v>79.599999999999994</v>
      </c>
      <c r="BA396" s="68"/>
      <c r="BB396" s="68"/>
      <c r="BC396" s="68"/>
      <c r="BD396" s="68"/>
      <c r="BE396" s="15"/>
      <c r="BF396" s="5">
        <f t="shared" ref="BF396:BF426" si="181">IF(SUM(BG396:BM396)=0,"",SUM(BG396:BM396))</f>
        <v>22807</v>
      </c>
      <c r="BG396" s="41">
        <v>7007</v>
      </c>
      <c r="BH396" s="42">
        <v>15800</v>
      </c>
      <c r="BI396" s="42"/>
      <c r="BJ396" s="42"/>
      <c r="BK396" s="42"/>
      <c r="BL396" s="42"/>
      <c r="BM396" s="15"/>
    </row>
    <row r="397" spans="1:65" outlineLevel="5" x14ac:dyDescent="0.45">
      <c r="A397" s="22">
        <f t="shared" si="167"/>
        <v>12</v>
      </c>
      <c r="B397" s="9">
        <f t="shared" si="152"/>
        <v>42340</v>
      </c>
      <c r="C397" s="51">
        <v>312712</v>
      </c>
      <c r="D397" s="64">
        <f t="shared" si="172"/>
        <v>37.200000000000003</v>
      </c>
      <c r="E397" s="12">
        <v>37.200000000000003</v>
      </c>
      <c r="F397" s="12">
        <v>37.200000000000003</v>
      </c>
      <c r="G397" s="12">
        <v>37.200000000000003</v>
      </c>
      <c r="H397" s="12">
        <v>37.200000000000003</v>
      </c>
      <c r="I397" s="12"/>
      <c r="J397" s="12"/>
      <c r="K397" s="12"/>
      <c r="L397" s="12"/>
      <c r="M397" s="74" t="str">
        <f t="shared" si="173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74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75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19.690576650000001</v>
      </c>
      <c r="AO397" s="41">
        <v>1422</v>
      </c>
      <c r="AP397" s="110"/>
      <c r="AQ397" s="111"/>
      <c r="AR397" s="126" t="str">
        <f t="shared" si="176"/>
        <v/>
      </c>
      <c r="AS397" s="126" t="str">
        <f t="shared" si="177"/>
        <v/>
      </c>
      <c r="AT397" s="127">
        <v>1388</v>
      </c>
      <c r="AU397" s="128"/>
      <c r="AV397" s="129"/>
      <c r="AW397" s="126" t="str">
        <f t="shared" si="178"/>
        <v/>
      </c>
      <c r="AX397" s="126" t="str">
        <f t="shared" si="179"/>
        <v/>
      </c>
      <c r="AY397" s="64" t="str">
        <f t="shared" si="180"/>
        <v/>
      </c>
      <c r="AZ397" s="97">
        <v>79.2</v>
      </c>
      <c r="BA397" s="68"/>
      <c r="BB397" s="68"/>
      <c r="BC397" s="68"/>
      <c r="BD397" s="68"/>
      <c r="BE397" s="15"/>
      <c r="BF397" s="5">
        <f t="shared" si="181"/>
        <v>23253</v>
      </c>
      <c r="BG397" s="41">
        <v>7868</v>
      </c>
      <c r="BH397" s="42">
        <v>15385</v>
      </c>
      <c r="BI397" s="42"/>
      <c r="BJ397" s="42"/>
      <c r="BK397" s="42"/>
      <c r="BL397" s="42"/>
      <c r="BM397" s="15"/>
    </row>
    <row r="398" spans="1:65" outlineLevel="5" x14ac:dyDescent="0.45">
      <c r="A398" s="22">
        <f t="shared" si="167"/>
        <v>12</v>
      </c>
      <c r="B398" s="9">
        <f t="shared" si="152"/>
        <v>42341</v>
      </c>
      <c r="C398" s="51">
        <v>311567</v>
      </c>
      <c r="D398" s="64">
        <f t="shared" si="172"/>
        <v>37.299999999999997</v>
      </c>
      <c r="E398" s="12">
        <v>37.200000000000003</v>
      </c>
      <c r="F398" s="12">
        <v>37.200000000000003</v>
      </c>
      <c r="G398" s="12">
        <v>37.4</v>
      </c>
      <c r="H398" s="12">
        <v>37.4</v>
      </c>
      <c r="I398" s="12"/>
      <c r="J398" s="12"/>
      <c r="K398" s="12"/>
      <c r="L398" s="12"/>
      <c r="M398" s="74" t="str">
        <f t="shared" si="173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74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75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18.893387310000001</v>
      </c>
      <c r="AO398" s="41">
        <v>1482</v>
      </c>
      <c r="AP398" s="110"/>
      <c r="AQ398" s="111"/>
      <c r="AR398" s="126" t="str">
        <f t="shared" si="176"/>
        <v/>
      </c>
      <c r="AS398" s="126" t="str">
        <f t="shared" si="177"/>
        <v/>
      </c>
      <c r="AT398" s="127">
        <v>1365</v>
      </c>
      <c r="AU398" s="128"/>
      <c r="AV398" s="129"/>
      <c r="AW398" s="126" t="str">
        <f t="shared" si="178"/>
        <v/>
      </c>
      <c r="AX398" s="126" t="str">
        <f t="shared" si="179"/>
        <v/>
      </c>
      <c r="AY398" s="64" t="str">
        <f t="shared" si="180"/>
        <v/>
      </c>
      <c r="AZ398" s="97">
        <v>80.400000000000006</v>
      </c>
      <c r="BA398" s="68"/>
      <c r="BB398" s="68"/>
      <c r="BC398" s="68"/>
      <c r="BD398" s="68"/>
      <c r="BE398" s="15"/>
      <c r="BF398" s="5">
        <f t="shared" si="181"/>
        <v>22487</v>
      </c>
      <c r="BG398" s="41">
        <v>6521</v>
      </c>
      <c r="BH398" s="42">
        <v>15966</v>
      </c>
      <c r="BI398" s="42"/>
      <c r="BJ398" s="42"/>
      <c r="BK398" s="42"/>
      <c r="BL398" s="42"/>
      <c r="BM398" s="15"/>
    </row>
    <row r="399" spans="1:65" outlineLevel="5" x14ac:dyDescent="0.45">
      <c r="A399" s="22">
        <f t="shared" si="167"/>
        <v>12</v>
      </c>
      <c r="B399" s="9">
        <f t="shared" si="152"/>
        <v>42342</v>
      </c>
      <c r="C399" s="51">
        <v>307336</v>
      </c>
      <c r="D399" s="64">
        <f t="shared" si="172"/>
        <v>36.799999999999997</v>
      </c>
      <c r="E399" s="12">
        <v>36.6</v>
      </c>
      <c r="F399" s="12">
        <v>36.6</v>
      </c>
      <c r="G399" s="12">
        <v>37</v>
      </c>
      <c r="H399" s="12">
        <v>37</v>
      </c>
      <c r="I399" s="12"/>
      <c r="J399" s="12"/>
      <c r="K399" s="12"/>
      <c r="L399" s="12"/>
      <c r="M399" s="74" t="str">
        <f t="shared" si="173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74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75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17.326732669999998</v>
      </c>
      <c r="AO399" s="41">
        <v>1616</v>
      </c>
      <c r="AP399" s="110"/>
      <c r="AQ399" s="111"/>
      <c r="AR399" s="126" t="str">
        <f t="shared" si="176"/>
        <v/>
      </c>
      <c r="AS399" s="126" t="str">
        <f t="shared" si="177"/>
        <v/>
      </c>
      <c r="AT399" s="127">
        <v>1468</v>
      </c>
      <c r="AU399" s="128"/>
      <c r="AV399" s="129"/>
      <c r="AW399" s="126" t="str">
        <f t="shared" si="178"/>
        <v/>
      </c>
      <c r="AX399" s="126" t="str">
        <f t="shared" si="179"/>
        <v/>
      </c>
      <c r="AY399" s="64" t="str">
        <f t="shared" si="180"/>
        <v/>
      </c>
      <c r="AZ399" s="97">
        <v>80.5</v>
      </c>
      <c r="BA399" s="68"/>
      <c r="BB399" s="68"/>
      <c r="BC399" s="68"/>
      <c r="BD399" s="68"/>
      <c r="BE399" s="15"/>
      <c r="BF399" s="5">
        <f t="shared" si="181"/>
        <v>21376</v>
      </c>
      <c r="BG399" s="41">
        <v>6506</v>
      </c>
      <c r="BH399" s="42">
        <v>14870</v>
      </c>
      <c r="BI399" s="42"/>
      <c r="BJ399" s="42"/>
      <c r="BK399" s="42"/>
      <c r="BL399" s="42"/>
      <c r="BM399" s="15"/>
    </row>
    <row r="400" spans="1:65" outlineLevel="5" x14ac:dyDescent="0.45">
      <c r="A400" s="22">
        <f t="shared" si="167"/>
        <v>12</v>
      </c>
      <c r="B400" s="9">
        <f t="shared" si="152"/>
        <v>42343</v>
      </c>
      <c r="C400" s="51">
        <v>317938</v>
      </c>
      <c r="D400" s="64">
        <f t="shared" si="172"/>
        <v>36.700000000000003</v>
      </c>
      <c r="E400" s="12">
        <v>36.4</v>
      </c>
      <c r="F400" s="12">
        <v>36.4</v>
      </c>
      <c r="G400" s="12">
        <v>37</v>
      </c>
      <c r="H400" s="12">
        <v>37</v>
      </c>
      <c r="I400" s="12"/>
      <c r="J400" s="12"/>
      <c r="K400" s="12"/>
      <c r="L400" s="12"/>
      <c r="M400" s="74" t="str">
        <f t="shared" si="173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74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75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18.37270341</v>
      </c>
      <c r="AO400" s="41">
        <v>1524</v>
      </c>
      <c r="AP400" s="110"/>
      <c r="AQ400" s="111"/>
      <c r="AR400" s="126" t="str">
        <f t="shared" si="176"/>
        <v/>
      </c>
      <c r="AS400" s="126" t="str">
        <f t="shared" si="177"/>
        <v/>
      </c>
      <c r="AT400" s="127">
        <v>1481</v>
      </c>
      <c r="AU400" s="128"/>
      <c r="AV400" s="129"/>
      <c r="AW400" s="126" t="str">
        <f t="shared" si="178"/>
        <v/>
      </c>
      <c r="AX400" s="126" t="str">
        <f t="shared" si="179"/>
        <v/>
      </c>
      <c r="AY400" s="64" t="str">
        <f t="shared" si="180"/>
        <v/>
      </c>
      <c r="AZ400" s="97"/>
      <c r="BA400" s="68"/>
      <c r="BB400" s="68"/>
      <c r="BC400" s="68"/>
      <c r="BD400" s="68"/>
      <c r="BE400" s="15"/>
      <c r="BF400" s="5">
        <f t="shared" si="181"/>
        <v>21078</v>
      </c>
      <c r="BG400" s="41">
        <v>7737</v>
      </c>
      <c r="BH400" s="42">
        <v>13341</v>
      </c>
      <c r="BI400" s="42"/>
      <c r="BJ400" s="42"/>
      <c r="BK400" s="42"/>
      <c r="BL400" s="42"/>
      <c r="BM400" s="15"/>
    </row>
    <row r="401" spans="1:65" outlineLevel="5" x14ac:dyDescent="0.45">
      <c r="A401" s="22">
        <f t="shared" si="167"/>
        <v>12</v>
      </c>
      <c r="B401" s="9">
        <f t="shared" si="152"/>
        <v>42344</v>
      </c>
      <c r="C401" s="51">
        <v>320091</v>
      </c>
      <c r="D401" s="64">
        <f t="shared" si="172"/>
        <v>36.5</v>
      </c>
      <c r="E401" s="12">
        <v>36.6</v>
      </c>
      <c r="F401" s="12">
        <v>36.6</v>
      </c>
      <c r="G401" s="12">
        <v>36.4</v>
      </c>
      <c r="H401" s="12">
        <v>36.4</v>
      </c>
      <c r="I401" s="12"/>
      <c r="J401" s="12"/>
      <c r="K401" s="12"/>
      <c r="L401" s="12"/>
      <c r="M401" s="74" t="str">
        <f t="shared" si="173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74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75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24.647887319999999</v>
      </c>
      <c r="AO401" s="41">
        <v>1136</v>
      </c>
      <c r="AP401" s="110"/>
      <c r="AQ401" s="111"/>
      <c r="AR401" s="126" t="str">
        <f t="shared" si="176"/>
        <v/>
      </c>
      <c r="AS401" s="126" t="str">
        <f t="shared" si="177"/>
        <v/>
      </c>
      <c r="AT401" s="127">
        <v>1009</v>
      </c>
      <c r="AU401" s="128"/>
      <c r="AV401" s="129"/>
      <c r="AW401" s="126" t="str">
        <f t="shared" si="178"/>
        <v/>
      </c>
      <c r="AX401" s="126" t="str">
        <f t="shared" si="179"/>
        <v/>
      </c>
      <c r="AY401" s="64" t="str">
        <f t="shared" si="180"/>
        <v/>
      </c>
      <c r="AZ401" s="97"/>
      <c r="BA401" s="68"/>
      <c r="BB401" s="68"/>
      <c r="BC401" s="68"/>
      <c r="BD401" s="68"/>
      <c r="BE401" s="15"/>
      <c r="BF401" s="5">
        <f t="shared" si="181"/>
        <v>10549</v>
      </c>
      <c r="BG401" s="41">
        <v>4333</v>
      </c>
      <c r="BH401" s="42">
        <v>6216</v>
      </c>
      <c r="BI401" s="42"/>
      <c r="BJ401" s="42"/>
      <c r="BK401" s="42"/>
      <c r="BL401" s="42"/>
      <c r="BM401" s="15"/>
    </row>
    <row r="402" spans="1:65" outlineLevel="5" x14ac:dyDescent="0.45">
      <c r="A402" s="22">
        <f t="shared" si="167"/>
        <v>12</v>
      </c>
      <c r="B402" s="9">
        <f t="shared" si="152"/>
        <v>42345</v>
      </c>
      <c r="C402" s="51">
        <v>314093</v>
      </c>
      <c r="D402" s="64">
        <f t="shared" si="172"/>
        <v>37.4</v>
      </c>
      <c r="E402" s="12">
        <v>37.4</v>
      </c>
      <c r="F402" s="12">
        <v>37.4</v>
      </c>
      <c r="G402" s="12">
        <v>37.4</v>
      </c>
      <c r="H402" s="12">
        <v>37.4</v>
      </c>
      <c r="I402" s="12"/>
      <c r="J402" s="12"/>
      <c r="K402" s="12"/>
      <c r="L402" s="12"/>
      <c r="M402" s="74" t="str">
        <f t="shared" si="173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74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75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17.81170483</v>
      </c>
      <c r="AO402" s="41">
        <v>1572</v>
      </c>
      <c r="AP402" s="110"/>
      <c r="AQ402" s="111"/>
      <c r="AR402" s="126" t="str">
        <f t="shared" si="176"/>
        <v/>
      </c>
      <c r="AS402" s="126" t="str">
        <f t="shared" si="177"/>
        <v/>
      </c>
      <c r="AT402" s="127">
        <v>1458</v>
      </c>
      <c r="AU402" s="128"/>
      <c r="AV402" s="129"/>
      <c r="AW402" s="126" t="str">
        <f t="shared" si="178"/>
        <v/>
      </c>
      <c r="AX402" s="126" t="str">
        <f t="shared" si="179"/>
        <v/>
      </c>
      <c r="AY402" s="64" t="str">
        <f t="shared" si="180"/>
        <v/>
      </c>
      <c r="AZ402" s="97">
        <v>80</v>
      </c>
      <c r="BA402" s="68"/>
      <c r="BB402" s="68"/>
      <c r="BC402" s="68"/>
      <c r="BD402" s="68"/>
      <c r="BE402" s="15"/>
      <c r="BF402" s="5">
        <f t="shared" si="181"/>
        <v>18804</v>
      </c>
      <c r="BG402" s="41">
        <v>7743</v>
      </c>
      <c r="BH402" s="42">
        <v>11061</v>
      </c>
      <c r="BI402" s="42"/>
      <c r="BJ402" s="42"/>
      <c r="BK402" s="42"/>
      <c r="BL402" s="42"/>
      <c r="BM402" s="15"/>
    </row>
    <row r="403" spans="1:65" outlineLevel="5" x14ac:dyDescent="0.45">
      <c r="A403" s="22">
        <f t="shared" si="167"/>
        <v>12</v>
      </c>
      <c r="B403" s="9">
        <f t="shared" si="152"/>
        <v>42346</v>
      </c>
      <c r="C403" s="51">
        <v>311933</v>
      </c>
      <c r="D403" s="64">
        <f t="shared" si="172"/>
        <v>37.4</v>
      </c>
      <c r="E403" s="12">
        <v>37.4</v>
      </c>
      <c r="F403" s="12">
        <v>37.4</v>
      </c>
      <c r="G403" s="12">
        <v>37.4</v>
      </c>
      <c r="H403" s="12">
        <v>37.4</v>
      </c>
      <c r="I403" s="12"/>
      <c r="J403" s="12"/>
      <c r="K403" s="12"/>
      <c r="L403" s="12"/>
      <c r="M403" s="74" t="str">
        <f t="shared" si="173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74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75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17.262638720000002</v>
      </c>
      <c r="AO403" s="41">
        <v>1622</v>
      </c>
      <c r="AP403" s="110"/>
      <c r="AQ403" s="111"/>
      <c r="AR403" s="126" t="str">
        <f t="shared" si="176"/>
        <v/>
      </c>
      <c r="AS403" s="126" t="str">
        <f t="shared" si="177"/>
        <v/>
      </c>
      <c r="AT403" s="127">
        <v>1527</v>
      </c>
      <c r="AU403" s="128"/>
      <c r="AV403" s="129"/>
      <c r="AW403" s="126" t="str">
        <f t="shared" si="178"/>
        <v/>
      </c>
      <c r="AX403" s="126" t="str">
        <f t="shared" si="179"/>
        <v/>
      </c>
      <c r="AY403" s="64" t="str">
        <f t="shared" si="180"/>
        <v/>
      </c>
      <c r="AZ403" s="97">
        <v>80.5</v>
      </c>
      <c r="BA403" s="68"/>
      <c r="BB403" s="68"/>
      <c r="BC403" s="68"/>
      <c r="BD403" s="68"/>
      <c r="BE403" s="15"/>
      <c r="BF403" s="5">
        <f t="shared" si="181"/>
        <v>25168</v>
      </c>
      <c r="BG403" s="41">
        <v>8901</v>
      </c>
      <c r="BH403" s="42">
        <v>16267</v>
      </c>
      <c r="BI403" s="42"/>
      <c r="BJ403" s="42"/>
      <c r="BK403" s="42"/>
      <c r="BL403" s="42"/>
      <c r="BM403" s="15"/>
    </row>
    <row r="404" spans="1:65" outlineLevel="5" x14ac:dyDescent="0.45">
      <c r="A404" s="22">
        <f t="shared" si="167"/>
        <v>12</v>
      </c>
      <c r="B404" s="9">
        <f t="shared" si="152"/>
        <v>42347</v>
      </c>
      <c r="C404" s="51">
        <v>304808</v>
      </c>
      <c r="D404" s="64">
        <f t="shared" si="172"/>
        <v>37.200000000000003</v>
      </c>
      <c r="E404" s="12">
        <v>37.200000000000003</v>
      </c>
      <c r="F404" s="12">
        <v>37.200000000000003</v>
      </c>
      <c r="G404" s="12">
        <v>37.200000000000003</v>
      </c>
      <c r="H404" s="12">
        <v>37.200000000000003</v>
      </c>
      <c r="I404" s="12"/>
      <c r="J404" s="12"/>
      <c r="K404" s="12"/>
      <c r="L404" s="12"/>
      <c r="M404" s="74" t="str">
        <f t="shared" si="173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74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75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18.50627892</v>
      </c>
      <c r="AO404" s="41">
        <v>1513</v>
      </c>
      <c r="AP404" s="110"/>
      <c r="AQ404" s="111"/>
      <c r="AR404" s="126" t="str">
        <f t="shared" si="176"/>
        <v/>
      </c>
      <c r="AS404" s="126" t="str">
        <f t="shared" si="177"/>
        <v/>
      </c>
      <c r="AT404" s="127">
        <v>1459</v>
      </c>
      <c r="AU404" s="128"/>
      <c r="AV404" s="129"/>
      <c r="AW404" s="126" t="str">
        <f t="shared" si="178"/>
        <v/>
      </c>
      <c r="AX404" s="126" t="str">
        <f t="shared" si="179"/>
        <v/>
      </c>
      <c r="AY404" s="64" t="str">
        <f t="shared" si="180"/>
        <v/>
      </c>
      <c r="AZ404" s="97">
        <v>80.2</v>
      </c>
      <c r="BA404" s="68"/>
      <c r="BB404" s="68"/>
      <c r="BC404" s="68"/>
      <c r="BD404" s="68"/>
      <c r="BE404" s="15"/>
      <c r="BF404" s="5">
        <f t="shared" si="181"/>
        <v>25309</v>
      </c>
      <c r="BG404" s="41">
        <v>7265</v>
      </c>
      <c r="BH404" s="42">
        <v>18044</v>
      </c>
      <c r="BI404" s="42"/>
      <c r="BJ404" s="42"/>
      <c r="BK404" s="42"/>
      <c r="BL404" s="42"/>
      <c r="BM404" s="15"/>
    </row>
    <row r="405" spans="1:65" outlineLevel="5" x14ac:dyDescent="0.45">
      <c r="A405" s="22">
        <f t="shared" si="167"/>
        <v>12</v>
      </c>
      <c r="B405" s="9">
        <f t="shared" si="152"/>
        <v>42348</v>
      </c>
      <c r="C405" s="51">
        <v>377227</v>
      </c>
      <c r="D405" s="64">
        <f t="shared" si="172"/>
        <v>37.200000000000003</v>
      </c>
      <c r="E405" s="12">
        <v>37.200000000000003</v>
      </c>
      <c r="F405" s="12">
        <v>37.200000000000003</v>
      </c>
      <c r="G405" s="12">
        <v>37.200000000000003</v>
      </c>
      <c r="H405" s="12">
        <v>37.200000000000003</v>
      </c>
      <c r="I405" s="12"/>
      <c r="J405" s="12"/>
      <c r="K405" s="12"/>
      <c r="L405" s="12"/>
      <c r="M405" s="74" t="str">
        <f t="shared" si="173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74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75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20.423048869999999</v>
      </c>
      <c r="AO405" s="41">
        <v>1371</v>
      </c>
      <c r="AP405" s="110"/>
      <c r="AQ405" s="111"/>
      <c r="AR405" s="126" t="str">
        <f t="shared" si="176"/>
        <v/>
      </c>
      <c r="AS405" s="126" t="str">
        <f t="shared" si="177"/>
        <v/>
      </c>
      <c r="AT405" s="127">
        <v>1343</v>
      </c>
      <c r="AU405" s="128"/>
      <c r="AV405" s="129"/>
      <c r="AW405" s="126" t="str">
        <f t="shared" si="178"/>
        <v/>
      </c>
      <c r="AX405" s="126" t="str">
        <f t="shared" si="179"/>
        <v/>
      </c>
      <c r="AY405" s="64" t="str">
        <f t="shared" si="180"/>
        <v/>
      </c>
      <c r="AZ405" s="97">
        <v>80.599999999999994</v>
      </c>
      <c r="BA405" s="68"/>
      <c r="BB405" s="68"/>
      <c r="BC405" s="68"/>
      <c r="BD405" s="68"/>
      <c r="BE405" s="15"/>
      <c r="BF405" s="5">
        <f t="shared" si="181"/>
        <v>24998</v>
      </c>
      <c r="BG405" s="41">
        <v>6778</v>
      </c>
      <c r="BH405" s="42">
        <v>18220</v>
      </c>
      <c r="BI405" s="42"/>
      <c r="BJ405" s="42"/>
      <c r="BK405" s="42"/>
      <c r="BL405" s="42"/>
      <c r="BM405" s="15"/>
    </row>
    <row r="406" spans="1:65" outlineLevel="5" x14ac:dyDescent="0.45">
      <c r="A406" s="22">
        <f t="shared" si="167"/>
        <v>12</v>
      </c>
      <c r="B406" s="9">
        <f t="shared" si="152"/>
        <v>42349</v>
      </c>
      <c r="C406" s="51">
        <v>445338</v>
      </c>
      <c r="D406" s="64">
        <f t="shared" si="172"/>
        <v>36.799999999999997</v>
      </c>
      <c r="E406" s="12">
        <v>36.799999999999997</v>
      </c>
      <c r="F406" s="12">
        <v>36.799999999999997</v>
      </c>
      <c r="G406" s="12">
        <v>36.799999999999997</v>
      </c>
      <c r="H406" s="12">
        <v>36.799999999999997</v>
      </c>
      <c r="I406" s="12"/>
      <c r="J406" s="12"/>
      <c r="K406" s="12"/>
      <c r="L406" s="12"/>
      <c r="M406" s="74" t="str">
        <f t="shared" si="173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74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75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19.283746560000001</v>
      </c>
      <c r="AO406" s="41">
        <v>1452</v>
      </c>
      <c r="AP406" s="110"/>
      <c r="AQ406" s="111"/>
      <c r="AR406" s="126" t="str">
        <f t="shared" si="176"/>
        <v/>
      </c>
      <c r="AS406" s="126" t="str">
        <f t="shared" si="177"/>
        <v/>
      </c>
      <c r="AT406" s="127">
        <v>1383</v>
      </c>
      <c r="AU406" s="128"/>
      <c r="AV406" s="129"/>
      <c r="AW406" s="126" t="str">
        <f t="shared" si="178"/>
        <v/>
      </c>
      <c r="AX406" s="126" t="str">
        <f t="shared" si="179"/>
        <v/>
      </c>
      <c r="AY406" s="64" t="str">
        <f t="shared" si="180"/>
        <v/>
      </c>
      <c r="AZ406" s="97">
        <v>79.2</v>
      </c>
      <c r="BA406" s="68"/>
      <c r="BB406" s="68"/>
      <c r="BC406" s="68"/>
      <c r="BD406" s="68"/>
      <c r="BE406" s="15"/>
      <c r="BF406" s="5">
        <f t="shared" si="181"/>
        <v>23409</v>
      </c>
      <c r="BG406" s="41">
        <v>7458</v>
      </c>
      <c r="BH406" s="42">
        <v>15951</v>
      </c>
      <c r="BI406" s="42"/>
      <c r="BJ406" s="42"/>
      <c r="BK406" s="42"/>
      <c r="BL406" s="42"/>
      <c r="BM406" s="15"/>
    </row>
    <row r="407" spans="1:65" outlineLevel="5" x14ac:dyDescent="0.45">
      <c r="A407" s="22">
        <f t="shared" si="167"/>
        <v>12</v>
      </c>
      <c r="B407" s="9">
        <f t="shared" si="152"/>
        <v>42350</v>
      </c>
      <c r="C407" s="51">
        <v>383798</v>
      </c>
      <c r="D407" s="64">
        <f t="shared" si="172"/>
        <v>36.5</v>
      </c>
      <c r="E407" s="12">
        <v>36.6</v>
      </c>
      <c r="F407" s="12">
        <v>36.6</v>
      </c>
      <c r="G407" s="12">
        <v>36.4</v>
      </c>
      <c r="H407" s="12">
        <v>36.4</v>
      </c>
      <c r="I407" s="12"/>
      <c r="J407" s="12"/>
      <c r="K407" s="12"/>
      <c r="L407" s="12"/>
      <c r="M407" s="74" t="str">
        <f t="shared" si="173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74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75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v>18.26484018</v>
      </c>
      <c r="AO407" s="41">
        <v>1533</v>
      </c>
      <c r="AP407" s="110"/>
      <c r="AQ407" s="111"/>
      <c r="AR407" s="126" t="str">
        <f t="shared" si="176"/>
        <v/>
      </c>
      <c r="AS407" s="126" t="str">
        <f t="shared" si="177"/>
        <v/>
      </c>
      <c r="AT407" s="127">
        <v>1443</v>
      </c>
      <c r="AU407" s="128"/>
      <c r="AV407" s="129"/>
      <c r="AW407" s="126" t="str">
        <f t="shared" si="178"/>
        <v/>
      </c>
      <c r="AX407" s="126" t="str">
        <f t="shared" si="179"/>
        <v/>
      </c>
      <c r="AY407" s="64" t="str">
        <f t="shared" si="180"/>
        <v/>
      </c>
      <c r="AZ407" s="97"/>
      <c r="BA407" s="68"/>
      <c r="BB407" s="68"/>
      <c r="BC407" s="68"/>
      <c r="BD407" s="68"/>
      <c r="BE407" s="15"/>
      <c r="BF407" s="5">
        <f t="shared" si="181"/>
        <v>22319</v>
      </c>
      <c r="BG407" s="41">
        <v>9016</v>
      </c>
      <c r="BH407" s="42">
        <v>13303</v>
      </c>
      <c r="BI407" s="42"/>
      <c r="BJ407" s="42"/>
      <c r="BK407" s="42"/>
      <c r="BL407" s="42"/>
      <c r="BM407" s="15"/>
    </row>
    <row r="408" spans="1:65" outlineLevel="5" x14ac:dyDescent="0.45">
      <c r="A408" s="22">
        <f t="shared" si="167"/>
        <v>12</v>
      </c>
      <c r="B408" s="9">
        <f t="shared" si="152"/>
        <v>42351</v>
      </c>
      <c r="C408" s="51">
        <v>356804</v>
      </c>
      <c r="D408" s="64">
        <f t="shared" si="172"/>
        <v>36.5</v>
      </c>
      <c r="E408" s="12">
        <v>36.6</v>
      </c>
      <c r="F408" s="12">
        <v>36.6</v>
      </c>
      <c r="G408" s="12">
        <v>36.4</v>
      </c>
      <c r="H408" s="12">
        <v>36.4</v>
      </c>
      <c r="I408" s="12"/>
      <c r="J408" s="12"/>
      <c r="K408" s="12"/>
      <c r="L408" s="12"/>
      <c r="M408" s="74" t="str">
        <f t="shared" si="173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74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75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19.138755979999999</v>
      </c>
      <c r="AO408" s="41">
        <v>1463</v>
      </c>
      <c r="AP408" s="110"/>
      <c r="AQ408" s="111"/>
      <c r="AR408" s="126" t="str">
        <f t="shared" si="176"/>
        <v/>
      </c>
      <c r="AS408" s="126" t="str">
        <f t="shared" si="177"/>
        <v/>
      </c>
      <c r="AT408" s="127">
        <v>1327</v>
      </c>
      <c r="AU408" s="128"/>
      <c r="AV408" s="129"/>
      <c r="AW408" s="126" t="str">
        <f t="shared" si="178"/>
        <v/>
      </c>
      <c r="AX408" s="126" t="str">
        <f t="shared" si="179"/>
        <v/>
      </c>
      <c r="AY408" s="64" t="str">
        <f t="shared" si="180"/>
        <v/>
      </c>
      <c r="AZ408" s="97"/>
      <c r="BA408" s="68"/>
      <c r="BB408" s="68"/>
      <c r="BC408" s="68"/>
      <c r="BD408" s="68"/>
      <c r="BE408" s="15"/>
      <c r="BF408" s="5">
        <f t="shared" si="181"/>
        <v>15176</v>
      </c>
      <c r="BG408" s="41">
        <v>9775</v>
      </c>
      <c r="BH408" s="42">
        <v>5401</v>
      </c>
      <c r="BI408" s="42"/>
      <c r="BJ408" s="42"/>
      <c r="BK408" s="42"/>
      <c r="BL408" s="42"/>
      <c r="BM408" s="15"/>
    </row>
    <row r="409" spans="1:65" outlineLevel="5" x14ac:dyDescent="0.45">
      <c r="A409" s="22">
        <f t="shared" si="167"/>
        <v>12</v>
      </c>
      <c r="B409" s="9">
        <f t="shared" si="152"/>
        <v>42352</v>
      </c>
      <c r="C409" s="51">
        <v>330928</v>
      </c>
      <c r="D409" s="64">
        <f t="shared" si="172"/>
        <v>36.9</v>
      </c>
      <c r="E409" s="12">
        <v>37</v>
      </c>
      <c r="F409" s="12">
        <v>37</v>
      </c>
      <c r="G409" s="12">
        <v>36.799999999999997</v>
      </c>
      <c r="H409" s="12">
        <v>36.799999999999997</v>
      </c>
      <c r="I409" s="12"/>
      <c r="J409" s="12"/>
      <c r="K409" s="12"/>
      <c r="L409" s="12"/>
      <c r="M409" s="74" t="str">
        <f t="shared" si="173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74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75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17.687934299999998</v>
      </c>
      <c r="AO409" s="41">
        <v>1583</v>
      </c>
      <c r="AP409" s="110"/>
      <c r="AQ409" s="111"/>
      <c r="AR409" s="126" t="str">
        <f t="shared" si="176"/>
        <v/>
      </c>
      <c r="AS409" s="126" t="str">
        <f t="shared" si="177"/>
        <v/>
      </c>
      <c r="AT409" s="127">
        <v>1406</v>
      </c>
      <c r="AU409" s="128"/>
      <c r="AV409" s="129"/>
      <c r="AW409" s="126" t="str">
        <f t="shared" si="178"/>
        <v/>
      </c>
      <c r="AX409" s="126" t="str">
        <f t="shared" si="179"/>
        <v/>
      </c>
      <c r="AY409" s="64" t="str">
        <f t="shared" si="180"/>
        <v/>
      </c>
      <c r="AZ409" s="97">
        <v>78.599999999999994</v>
      </c>
      <c r="BA409" s="68"/>
      <c r="BB409" s="68"/>
      <c r="BC409" s="68"/>
      <c r="BD409" s="68"/>
      <c r="BE409" s="15"/>
      <c r="BF409" s="5">
        <f t="shared" si="181"/>
        <v>27083</v>
      </c>
      <c r="BG409" s="41">
        <v>9420</v>
      </c>
      <c r="BH409" s="42">
        <v>17663</v>
      </c>
      <c r="BI409" s="42"/>
      <c r="BJ409" s="42"/>
      <c r="BK409" s="42"/>
      <c r="BL409" s="42"/>
      <c r="BM409" s="15"/>
    </row>
    <row r="410" spans="1:65" outlineLevel="5" x14ac:dyDescent="0.45">
      <c r="A410" s="22">
        <f t="shared" si="167"/>
        <v>12</v>
      </c>
      <c r="B410" s="9">
        <f t="shared" si="152"/>
        <v>42353</v>
      </c>
      <c r="C410" s="51">
        <v>330872</v>
      </c>
      <c r="D410" s="64">
        <f t="shared" si="172"/>
        <v>37.4</v>
      </c>
      <c r="E410" s="12">
        <v>37.4</v>
      </c>
      <c r="F410" s="12">
        <v>37.4</v>
      </c>
      <c r="G410" s="12">
        <v>37.4</v>
      </c>
      <c r="H410" s="12">
        <v>37.4</v>
      </c>
      <c r="I410" s="12"/>
      <c r="J410" s="12"/>
      <c r="K410" s="12"/>
      <c r="L410" s="12"/>
      <c r="M410" s="74" t="str">
        <f t="shared" si="173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74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75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18.518518520000001</v>
      </c>
      <c r="AO410" s="41">
        <v>1512</v>
      </c>
      <c r="AP410" s="110"/>
      <c r="AQ410" s="111"/>
      <c r="AR410" s="126" t="str">
        <f t="shared" si="176"/>
        <v/>
      </c>
      <c r="AS410" s="126" t="str">
        <f t="shared" si="177"/>
        <v/>
      </c>
      <c r="AT410" s="127">
        <v>1412</v>
      </c>
      <c r="AU410" s="128"/>
      <c r="AV410" s="129"/>
      <c r="AW410" s="126" t="str">
        <f t="shared" si="178"/>
        <v/>
      </c>
      <c r="AX410" s="126" t="str">
        <f t="shared" si="179"/>
        <v/>
      </c>
      <c r="AY410" s="64" t="str">
        <f t="shared" si="180"/>
        <v/>
      </c>
      <c r="AZ410" s="97">
        <v>81.2</v>
      </c>
      <c r="BA410" s="68"/>
      <c r="BB410" s="68"/>
      <c r="BC410" s="68"/>
      <c r="BD410" s="68"/>
      <c r="BE410" s="15"/>
      <c r="BF410" s="5">
        <f t="shared" si="181"/>
        <v>27079</v>
      </c>
      <c r="BG410" s="41">
        <v>8914</v>
      </c>
      <c r="BH410" s="42">
        <v>18165</v>
      </c>
      <c r="BI410" s="42"/>
      <c r="BJ410" s="42"/>
      <c r="BK410" s="42"/>
      <c r="BL410" s="42"/>
      <c r="BM410" s="15"/>
    </row>
    <row r="411" spans="1:65" outlineLevel="5" x14ac:dyDescent="0.45">
      <c r="A411" s="22">
        <f t="shared" si="167"/>
        <v>12</v>
      </c>
      <c r="B411" s="9">
        <f t="shared" si="152"/>
        <v>42354</v>
      </c>
      <c r="C411" s="51">
        <v>324034</v>
      </c>
      <c r="D411" s="64">
        <f t="shared" si="172"/>
        <v>37.4</v>
      </c>
      <c r="E411" s="12">
        <v>37.4</v>
      </c>
      <c r="F411" s="12">
        <v>37.4</v>
      </c>
      <c r="G411" s="12">
        <v>37.4</v>
      </c>
      <c r="H411" s="12">
        <v>37.4</v>
      </c>
      <c r="I411" s="12"/>
      <c r="J411" s="12"/>
      <c r="K411" s="12"/>
      <c r="L411" s="12"/>
      <c r="M411" s="74" t="str">
        <f t="shared" si="173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74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75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16.706443910000001</v>
      </c>
      <c r="AO411" s="41">
        <v>1676</v>
      </c>
      <c r="AP411" s="110"/>
      <c r="AQ411" s="111"/>
      <c r="AR411" s="126" t="str">
        <f t="shared" si="176"/>
        <v/>
      </c>
      <c r="AS411" s="126" t="str">
        <f t="shared" si="177"/>
        <v/>
      </c>
      <c r="AT411" s="127">
        <v>1549</v>
      </c>
      <c r="AU411" s="128"/>
      <c r="AV411" s="129"/>
      <c r="AW411" s="126" t="str">
        <f t="shared" si="178"/>
        <v/>
      </c>
      <c r="AX411" s="126" t="str">
        <f t="shared" si="179"/>
        <v/>
      </c>
      <c r="AY411" s="64" t="str">
        <f t="shared" si="180"/>
        <v/>
      </c>
      <c r="AZ411" s="97">
        <v>81.2</v>
      </c>
      <c r="BA411" s="68"/>
      <c r="BB411" s="68"/>
      <c r="BC411" s="68"/>
      <c r="BD411" s="68"/>
      <c r="BE411" s="15"/>
      <c r="BF411" s="5">
        <f t="shared" si="181"/>
        <v>27614</v>
      </c>
      <c r="BG411" s="41">
        <v>9426</v>
      </c>
      <c r="BH411" s="42">
        <v>18188</v>
      </c>
      <c r="BI411" s="42"/>
      <c r="BJ411" s="42"/>
      <c r="BK411" s="42"/>
      <c r="BL411" s="42"/>
      <c r="BM411" s="15"/>
    </row>
    <row r="412" spans="1:65" outlineLevel="5" x14ac:dyDescent="0.45">
      <c r="A412" s="22">
        <f t="shared" si="167"/>
        <v>12</v>
      </c>
      <c r="B412" s="9">
        <f t="shared" si="152"/>
        <v>42355</v>
      </c>
      <c r="C412" s="51">
        <v>314110</v>
      </c>
      <c r="D412" s="64">
        <f t="shared" si="172"/>
        <v>37.200000000000003</v>
      </c>
      <c r="E412" s="12">
        <v>37.200000000000003</v>
      </c>
      <c r="F412" s="12">
        <v>37.200000000000003</v>
      </c>
      <c r="G412" s="12">
        <v>37.200000000000003</v>
      </c>
      <c r="H412" s="12">
        <v>37.200000000000003</v>
      </c>
      <c r="I412" s="12"/>
      <c r="J412" s="12"/>
      <c r="K412" s="12"/>
      <c r="L412" s="12"/>
      <c r="M412" s="74" t="str">
        <f t="shared" si="173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74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75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16.93889897</v>
      </c>
      <c r="AO412" s="41">
        <v>1653</v>
      </c>
      <c r="AP412" s="110"/>
      <c r="AQ412" s="111"/>
      <c r="AR412" s="126" t="str">
        <f t="shared" si="176"/>
        <v/>
      </c>
      <c r="AS412" s="126" t="str">
        <f t="shared" si="177"/>
        <v/>
      </c>
      <c r="AT412" s="127">
        <v>1467</v>
      </c>
      <c r="AU412" s="128"/>
      <c r="AV412" s="129"/>
      <c r="AW412" s="126" t="str">
        <f t="shared" si="178"/>
        <v/>
      </c>
      <c r="AX412" s="126" t="str">
        <f t="shared" si="179"/>
        <v/>
      </c>
      <c r="AY412" s="64" t="str">
        <f t="shared" si="180"/>
        <v/>
      </c>
      <c r="AZ412" s="97">
        <v>81</v>
      </c>
      <c r="BA412" s="68"/>
      <c r="BB412" s="68"/>
      <c r="BC412" s="68"/>
      <c r="BD412" s="68"/>
      <c r="BE412" s="15"/>
      <c r="BF412" s="5">
        <f t="shared" si="181"/>
        <v>25877</v>
      </c>
      <c r="BG412" s="41">
        <v>9313</v>
      </c>
      <c r="BH412" s="42">
        <v>16564</v>
      </c>
      <c r="BI412" s="42"/>
      <c r="BJ412" s="42"/>
      <c r="BK412" s="42"/>
      <c r="BL412" s="42"/>
      <c r="BM412" s="15"/>
    </row>
    <row r="413" spans="1:65" outlineLevel="5" x14ac:dyDescent="0.45">
      <c r="A413" s="22">
        <f t="shared" si="167"/>
        <v>12</v>
      </c>
      <c r="B413" s="9">
        <f t="shared" si="152"/>
        <v>42356</v>
      </c>
      <c r="C413" s="51">
        <v>314561</v>
      </c>
      <c r="D413" s="64">
        <f t="shared" si="172"/>
        <v>37.200000000000003</v>
      </c>
      <c r="E413" s="12">
        <v>37.200000000000003</v>
      </c>
      <c r="F413" s="12">
        <v>37.200000000000003</v>
      </c>
      <c r="G413" s="12">
        <v>37.200000000000003</v>
      </c>
      <c r="H413" s="12">
        <v>37.200000000000003</v>
      </c>
      <c r="I413" s="12"/>
      <c r="J413" s="12"/>
      <c r="K413" s="12"/>
      <c r="L413" s="12"/>
      <c r="M413" s="74" t="str">
        <f t="shared" si="173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74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75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16.94915254</v>
      </c>
      <c r="AO413" s="41">
        <v>1652</v>
      </c>
      <c r="AP413" s="110"/>
      <c r="AQ413" s="111"/>
      <c r="AR413" s="126" t="str">
        <f t="shared" si="176"/>
        <v/>
      </c>
      <c r="AS413" s="126" t="str">
        <f t="shared" si="177"/>
        <v/>
      </c>
      <c r="AT413" s="127">
        <v>1509</v>
      </c>
      <c r="AU413" s="128"/>
      <c r="AV413" s="129"/>
      <c r="AW413" s="126" t="str">
        <f t="shared" si="178"/>
        <v/>
      </c>
      <c r="AX413" s="126" t="str">
        <f t="shared" si="179"/>
        <v/>
      </c>
      <c r="AY413" s="64" t="str">
        <f t="shared" si="180"/>
        <v/>
      </c>
      <c r="AZ413" s="97">
        <v>78.5</v>
      </c>
      <c r="BA413" s="68"/>
      <c r="BB413" s="68"/>
      <c r="BC413" s="68"/>
      <c r="BD413" s="68"/>
      <c r="BE413" s="15"/>
      <c r="BF413" s="5">
        <f t="shared" si="181"/>
        <v>25524</v>
      </c>
      <c r="BG413" s="41">
        <v>9301</v>
      </c>
      <c r="BH413" s="42">
        <v>16223</v>
      </c>
      <c r="BI413" s="42"/>
      <c r="BJ413" s="42"/>
      <c r="BK413" s="42"/>
      <c r="BL413" s="42"/>
      <c r="BM413" s="15"/>
    </row>
    <row r="414" spans="1:65" outlineLevel="5" x14ac:dyDescent="0.45">
      <c r="A414" s="22">
        <f t="shared" si="167"/>
        <v>12</v>
      </c>
      <c r="B414" s="9">
        <f t="shared" si="152"/>
        <v>42357</v>
      </c>
      <c r="C414" s="51">
        <v>330869</v>
      </c>
      <c r="D414" s="64">
        <f t="shared" si="172"/>
        <v>36.6</v>
      </c>
      <c r="E414" s="12">
        <v>36.6</v>
      </c>
      <c r="F414" s="12">
        <v>36.6</v>
      </c>
      <c r="G414" s="12">
        <v>36.6</v>
      </c>
      <c r="H414" s="12">
        <v>36.6</v>
      </c>
      <c r="I414" s="12"/>
      <c r="J414" s="12"/>
      <c r="K414" s="12"/>
      <c r="L414" s="12"/>
      <c r="M414" s="74" t="str">
        <f t="shared" si="173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74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75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19.580419580000001</v>
      </c>
      <c r="AO414" s="41">
        <v>1430</v>
      </c>
      <c r="AP414" s="110"/>
      <c r="AQ414" s="111"/>
      <c r="AR414" s="126" t="str">
        <f t="shared" si="176"/>
        <v/>
      </c>
      <c r="AS414" s="126" t="str">
        <f t="shared" si="177"/>
        <v/>
      </c>
      <c r="AT414" s="127">
        <v>1287</v>
      </c>
      <c r="AU414" s="128"/>
      <c r="AV414" s="129"/>
      <c r="AW414" s="126" t="str">
        <f t="shared" si="178"/>
        <v/>
      </c>
      <c r="AX414" s="126" t="str">
        <f t="shared" si="179"/>
        <v/>
      </c>
      <c r="AY414" s="64" t="str">
        <f t="shared" si="180"/>
        <v/>
      </c>
      <c r="AZ414" s="97"/>
      <c r="BA414" s="68"/>
      <c r="BB414" s="68"/>
      <c r="BC414" s="68"/>
      <c r="BD414" s="68"/>
      <c r="BE414" s="15"/>
      <c r="BF414" s="5">
        <f t="shared" si="181"/>
        <v>24505</v>
      </c>
      <c r="BG414" s="41">
        <v>9273</v>
      </c>
      <c r="BH414" s="42">
        <v>15232</v>
      </c>
      <c r="BI414" s="42"/>
      <c r="BJ414" s="42"/>
      <c r="BK414" s="42"/>
      <c r="BL414" s="42"/>
      <c r="BM414" s="15"/>
    </row>
    <row r="415" spans="1:65" outlineLevel="5" x14ac:dyDescent="0.45">
      <c r="A415" s="22">
        <f t="shared" si="167"/>
        <v>12</v>
      </c>
      <c r="B415" s="9">
        <f t="shared" si="152"/>
        <v>42358</v>
      </c>
      <c r="C415" s="51">
        <v>322782</v>
      </c>
      <c r="D415" s="64">
        <f t="shared" si="172"/>
        <v>37.200000000000003</v>
      </c>
      <c r="E415" s="12">
        <v>37.200000000000003</v>
      </c>
      <c r="F415" s="12">
        <v>37.200000000000003</v>
      </c>
      <c r="G415" s="12">
        <v>37.200000000000003</v>
      </c>
      <c r="H415" s="12">
        <v>37.200000000000003</v>
      </c>
      <c r="I415" s="12"/>
      <c r="J415" s="12"/>
      <c r="K415" s="12"/>
      <c r="L415" s="12"/>
      <c r="M415" s="74" t="str">
        <f t="shared" si="173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74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75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21.892103209999998</v>
      </c>
      <c r="AO415" s="41">
        <v>1279</v>
      </c>
      <c r="AP415" s="110"/>
      <c r="AQ415" s="111"/>
      <c r="AR415" s="126" t="str">
        <f t="shared" si="176"/>
        <v/>
      </c>
      <c r="AS415" s="126" t="str">
        <f t="shared" si="177"/>
        <v/>
      </c>
      <c r="AT415" s="127">
        <v>1133</v>
      </c>
      <c r="AU415" s="128"/>
      <c r="AV415" s="129"/>
      <c r="AW415" s="126" t="str">
        <f t="shared" si="178"/>
        <v/>
      </c>
      <c r="AX415" s="126" t="str">
        <f t="shared" si="179"/>
        <v/>
      </c>
      <c r="AY415" s="64" t="str">
        <f t="shared" si="180"/>
        <v/>
      </c>
      <c r="AZ415" s="97"/>
      <c r="BA415" s="68"/>
      <c r="BB415" s="68"/>
      <c r="BC415" s="68"/>
      <c r="BD415" s="68"/>
      <c r="BE415" s="15"/>
      <c r="BF415" s="5">
        <f t="shared" si="181"/>
        <v>15321</v>
      </c>
      <c r="BG415" s="41">
        <v>9733</v>
      </c>
      <c r="BH415" s="42">
        <v>5588</v>
      </c>
      <c r="BI415" s="42"/>
      <c r="BJ415" s="42"/>
      <c r="BK415" s="42"/>
      <c r="BL415" s="42"/>
      <c r="BM415" s="15"/>
    </row>
    <row r="416" spans="1:65" outlineLevel="5" x14ac:dyDescent="0.45">
      <c r="A416" s="22">
        <f t="shared" si="167"/>
        <v>12</v>
      </c>
      <c r="B416" s="9">
        <f t="shared" ref="B416:B426" si="182">B415+1</f>
        <v>42359</v>
      </c>
      <c r="C416" s="51">
        <v>354581</v>
      </c>
      <c r="D416" s="64">
        <f t="shared" si="172"/>
        <v>37.200000000000003</v>
      </c>
      <c r="E416" s="12">
        <v>37.200000000000003</v>
      </c>
      <c r="F416" s="12">
        <v>37.200000000000003</v>
      </c>
      <c r="G416" s="12">
        <v>37.200000000000003</v>
      </c>
      <c r="H416" s="12">
        <v>37.200000000000003</v>
      </c>
      <c r="I416" s="12"/>
      <c r="J416" s="12"/>
      <c r="K416" s="12"/>
      <c r="L416" s="12"/>
      <c r="M416" s="74" t="str">
        <f t="shared" si="173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74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75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16.736401669999999</v>
      </c>
      <c r="AO416" s="41">
        <v>1673</v>
      </c>
      <c r="AP416" s="110"/>
      <c r="AQ416" s="111"/>
      <c r="AR416" s="126" t="str">
        <f t="shared" si="176"/>
        <v/>
      </c>
      <c r="AS416" s="126" t="str">
        <f t="shared" si="177"/>
        <v/>
      </c>
      <c r="AT416" s="127">
        <v>1524</v>
      </c>
      <c r="AU416" s="128"/>
      <c r="AV416" s="129"/>
      <c r="AW416" s="126" t="str">
        <f t="shared" si="178"/>
        <v/>
      </c>
      <c r="AX416" s="126" t="str">
        <f t="shared" si="179"/>
        <v/>
      </c>
      <c r="AY416" s="64" t="str">
        <f t="shared" si="180"/>
        <v/>
      </c>
      <c r="AZ416" s="97">
        <v>80.400000000000006</v>
      </c>
      <c r="BA416" s="68"/>
      <c r="BB416" s="68"/>
      <c r="BC416" s="68"/>
      <c r="BD416" s="68"/>
      <c r="BE416" s="15"/>
      <c r="BF416" s="5">
        <f t="shared" si="181"/>
        <v>25988</v>
      </c>
      <c r="BG416" s="41">
        <v>9353</v>
      </c>
      <c r="BH416" s="42">
        <v>16635</v>
      </c>
      <c r="BI416" s="42"/>
      <c r="BJ416" s="42"/>
      <c r="BK416" s="42"/>
      <c r="BL416" s="42"/>
      <c r="BM416" s="15"/>
    </row>
    <row r="417" spans="1:65" outlineLevel="5" x14ac:dyDescent="0.45">
      <c r="A417" s="22">
        <f t="shared" si="167"/>
        <v>12</v>
      </c>
      <c r="B417" s="9">
        <f t="shared" si="182"/>
        <v>42360</v>
      </c>
      <c r="C417" s="51">
        <v>312774</v>
      </c>
      <c r="D417" s="64">
        <f t="shared" si="172"/>
        <v>37.200000000000003</v>
      </c>
      <c r="E417" s="12">
        <v>37.200000000000003</v>
      </c>
      <c r="F417" s="12">
        <v>37.200000000000003</v>
      </c>
      <c r="G417" s="12">
        <v>37.200000000000003</v>
      </c>
      <c r="H417" s="12">
        <v>37.200000000000003</v>
      </c>
      <c r="I417" s="12"/>
      <c r="J417" s="12"/>
      <c r="K417" s="12"/>
      <c r="L417" s="12"/>
      <c r="M417" s="74" t="str">
        <f t="shared" si="173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74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75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17.0212766</v>
      </c>
      <c r="AO417" s="41">
        <v>1645</v>
      </c>
      <c r="AP417" s="110"/>
      <c r="AQ417" s="111"/>
      <c r="AR417" s="126" t="str">
        <f t="shared" si="176"/>
        <v/>
      </c>
      <c r="AS417" s="126" t="str">
        <f t="shared" si="177"/>
        <v/>
      </c>
      <c r="AT417" s="127">
        <v>1493</v>
      </c>
      <c r="AU417" s="128"/>
      <c r="AV417" s="129"/>
      <c r="AW417" s="126" t="str">
        <f t="shared" si="178"/>
        <v/>
      </c>
      <c r="AX417" s="126" t="str">
        <f t="shared" si="179"/>
        <v/>
      </c>
      <c r="AY417" s="64" t="str">
        <f t="shared" si="180"/>
        <v/>
      </c>
      <c r="AZ417" s="97">
        <v>79.599999999999994</v>
      </c>
      <c r="BA417" s="68"/>
      <c r="BB417" s="68"/>
      <c r="BC417" s="68"/>
      <c r="BD417" s="68"/>
      <c r="BE417" s="15"/>
      <c r="BF417" s="5">
        <f t="shared" si="181"/>
        <v>25014</v>
      </c>
      <c r="BG417" s="41">
        <v>8144</v>
      </c>
      <c r="BH417" s="42">
        <v>16870</v>
      </c>
      <c r="BI417" s="42"/>
      <c r="BJ417" s="42"/>
      <c r="BK417" s="42"/>
      <c r="BL417" s="42"/>
      <c r="BM417" s="15"/>
    </row>
    <row r="418" spans="1:65" outlineLevel="5" x14ac:dyDescent="0.45">
      <c r="A418" s="22">
        <f t="shared" si="167"/>
        <v>12</v>
      </c>
      <c r="B418" s="9">
        <f t="shared" si="182"/>
        <v>42361</v>
      </c>
      <c r="C418" s="51">
        <v>321165</v>
      </c>
      <c r="D418" s="64">
        <f t="shared" si="172"/>
        <v>37.4</v>
      </c>
      <c r="E418" s="12">
        <v>37.4</v>
      </c>
      <c r="F418" s="12">
        <v>37.4</v>
      </c>
      <c r="G418" s="12">
        <v>37.4</v>
      </c>
      <c r="H418" s="12">
        <v>37.4</v>
      </c>
      <c r="I418" s="12"/>
      <c r="J418" s="12"/>
      <c r="K418" s="12"/>
      <c r="L418" s="12"/>
      <c r="M418" s="74" t="str">
        <f t="shared" si="173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74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75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15.918135299999999</v>
      </c>
      <c r="AO418" s="41">
        <v>1759</v>
      </c>
      <c r="AP418" s="110"/>
      <c r="AQ418" s="111"/>
      <c r="AR418" s="126" t="str">
        <f t="shared" si="176"/>
        <v/>
      </c>
      <c r="AS418" s="126" t="str">
        <f t="shared" si="177"/>
        <v/>
      </c>
      <c r="AT418" s="127">
        <v>1589</v>
      </c>
      <c r="AU418" s="128"/>
      <c r="AV418" s="129"/>
      <c r="AW418" s="126" t="str">
        <f t="shared" si="178"/>
        <v/>
      </c>
      <c r="AX418" s="126" t="str">
        <f t="shared" si="179"/>
        <v/>
      </c>
      <c r="AY418" s="64" t="str">
        <f t="shared" si="180"/>
        <v/>
      </c>
      <c r="AZ418" s="97">
        <v>78.599999999999994</v>
      </c>
      <c r="BA418" s="68"/>
      <c r="BB418" s="68"/>
      <c r="BC418" s="68"/>
      <c r="BD418" s="68"/>
      <c r="BE418" s="15"/>
      <c r="BF418" s="5">
        <f t="shared" si="181"/>
        <v>26044</v>
      </c>
      <c r="BG418" s="41">
        <v>8473</v>
      </c>
      <c r="BH418" s="42">
        <v>17571</v>
      </c>
      <c r="BI418" s="42"/>
      <c r="BJ418" s="42"/>
      <c r="BK418" s="42"/>
      <c r="BL418" s="42"/>
      <c r="BM418" s="15"/>
    </row>
    <row r="419" spans="1:65" outlineLevel="5" x14ac:dyDescent="0.45">
      <c r="A419" s="22">
        <f t="shared" si="167"/>
        <v>12</v>
      </c>
      <c r="B419" s="9">
        <f t="shared" si="182"/>
        <v>42362</v>
      </c>
      <c r="C419" s="51">
        <v>316684</v>
      </c>
      <c r="D419" s="64">
        <f t="shared" si="172"/>
        <v>37.4</v>
      </c>
      <c r="E419" s="12">
        <v>37.4</v>
      </c>
      <c r="F419" s="12">
        <v>37.4</v>
      </c>
      <c r="G419" s="12">
        <v>37.4</v>
      </c>
      <c r="H419" s="12">
        <v>37.4</v>
      </c>
      <c r="I419" s="12"/>
      <c r="J419" s="12"/>
      <c r="K419" s="12"/>
      <c r="L419" s="12"/>
      <c r="M419" s="74" t="str">
        <f t="shared" si="173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74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75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16.617210679999999</v>
      </c>
      <c r="AO419" s="41">
        <v>1685</v>
      </c>
      <c r="AP419" s="110"/>
      <c r="AQ419" s="111"/>
      <c r="AR419" s="126" t="str">
        <f t="shared" si="176"/>
        <v/>
      </c>
      <c r="AS419" s="126" t="str">
        <f t="shared" si="177"/>
        <v/>
      </c>
      <c r="AT419" s="127">
        <v>1580</v>
      </c>
      <c r="AU419" s="128"/>
      <c r="AV419" s="129"/>
      <c r="AW419" s="126" t="str">
        <f t="shared" si="178"/>
        <v/>
      </c>
      <c r="AX419" s="126" t="str">
        <f t="shared" si="179"/>
        <v/>
      </c>
      <c r="AY419" s="64" t="str">
        <f t="shared" si="180"/>
        <v/>
      </c>
      <c r="AZ419" s="97">
        <v>78</v>
      </c>
      <c r="BA419" s="68"/>
      <c r="BB419" s="68"/>
      <c r="BC419" s="68"/>
      <c r="BD419" s="68"/>
      <c r="BE419" s="15"/>
      <c r="BF419" s="5">
        <f t="shared" si="181"/>
        <v>23168</v>
      </c>
      <c r="BG419" s="41">
        <v>9012</v>
      </c>
      <c r="BH419" s="42">
        <v>14156</v>
      </c>
      <c r="BI419" s="42"/>
      <c r="BJ419" s="42"/>
      <c r="BK419" s="42"/>
      <c r="BL419" s="42"/>
      <c r="BM419" s="15"/>
    </row>
    <row r="420" spans="1:65" outlineLevel="5" x14ac:dyDescent="0.45">
      <c r="A420" s="22">
        <f t="shared" si="167"/>
        <v>12</v>
      </c>
      <c r="B420" s="9">
        <f t="shared" si="182"/>
        <v>42363</v>
      </c>
      <c r="C420" s="51">
        <v>312681</v>
      </c>
      <c r="D420" s="64">
        <f t="shared" si="172"/>
        <v>37</v>
      </c>
      <c r="E420" s="12">
        <v>37</v>
      </c>
      <c r="F420" s="12">
        <v>37</v>
      </c>
      <c r="G420" s="12">
        <v>37</v>
      </c>
      <c r="H420" s="12">
        <v>37</v>
      </c>
      <c r="I420" s="12"/>
      <c r="J420" s="12"/>
      <c r="K420" s="12"/>
      <c r="L420" s="12"/>
      <c r="M420" s="74" t="str">
        <f t="shared" si="173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74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75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17.146356399999998</v>
      </c>
      <c r="AO420" s="41">
        <v>1633</v>
      </c>
      <c r="AP420" s="110"/>
      <c r="AQ420" s="111"/>
      <c r="AR420" s="126" t="str">
        <f t="shared" si="176"/>
        <v/>
      </c>
      <c r="AS420" s="126" t="str">
        <f t="shared" si="177"/>
        <v/>
      </c>
      <c r="AT420" s="127">
        <v>1501</v>
      </c>
      <c r="AU420" s="128"/>
      <c r="AV420" s="129"/>
      <c r="AW420" s="126" t="str">
        <f t="shared" si="178"/>
        <v/>
      </c>
      <c r="AX420" s="126" t="str">
        <f t="shared" si="179"/>
        <v/>
      </c>
      <c r="AY420" s="64" t="str">
        <f t="shared" si="180"/>
        <v/>
      </c>
      <c r="AZ420" s="97"/>
      <c r="BA420" s="68"/>
      <c r="BB420" s="68"/>
      <c r="BC420" s="68"/>
      <c r="BD420" s="68"/>
      <c r="BE420" s="15"/>
      <c r="BF420" s="5">
        <f t="shared" si="181"/>
        <v>28159</v>
      </c>
      <c r="BG420" s="41">
        <v>10418</v>
      </c>
      <c r="BH420" s="42">
        <v>17741</v>
      </c>
      <c r="BI420" s="42"/>
      <c r="BJ420" s="42"/>
      <c r="BK420" s="42"/>
      <c r="BL420" s="42"/>
      <c r="BM420" s="15"/>
    </row>
    <row r="421" spans="1:65" outlineLevel="5" x14ac:dyDescent="0.45">
      <c r="A421" s="22">
        <f t="shared" si="167"/>
        <v>12</v>
      </c>
      <c r="B421" s="9">
        <f t="shared" si="182"/>
        <v>42364</v>
      </c>
      <c r="C421" s="51">
        <v>313161</v>
      </c>
      <c r="D421" s="64">
        <f t="shared" si="172"/>
        <v>37.1</v>
      </c>
      <c r="E421" s="12">
        <v>37.200000000000003</v>
      </c>
      <c r="F421" s="12">
        <v>37.200000000000003</v>
      </c>
      <c r="G421" s="12">
        <v>37</v>
      </c>
      <c r="H421" s="12">
        <v>37</v>
      </c>
      <c r="I421" s="12"/>
      <c r="J421" s="12"/>
      <c r="K421" s="12"/>
      <c r="L421" s="12"/>
      <c r="M421" s="74" t="str">
        <f t="shared" si="173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74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75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18.17001947</v>
      </c>
      <c r="AO421" s="41">
        <v>1541</v>
      </c>
      <c r="AP421" s="110"/>
      <c r="AQ421" s="111"/>
      <c r="AR421" s="126" t="str">
        <f t="shared" si="176"/>
        <v/>
      </c>
      <c r="AS421" s="126" t="str">
        <f t="shared" si="177"/>
        <v/>
      </c>
      <c r="AT421" s="127">
        <v>1407</v>
      </c>
      <c r="AU421" s="128"/>
      <c r="AV421" s="129"/>
      <c r="AW421" s="126" t="str">
        <f t="shared" si="178"/>
        <v/>
      </c>
      <c r="AX421" s="126" t="str">
        <f t="shared" si="179"/>
        <v/>
      </c>
      <c r="AY421" s="64" t="str">
        <f t="shared" si="180"/>
        <v/>
      </c>
      <c r="AZ421" s="97"/>
      <c r="BA421" s="68"/>
      <c r="BB421" s="68"/>
      <c r="BC421" s="68"/>
      <c r="BD421" s="68"/>
      <c r="BE421" s="15"/>
      <c r="BF421" s="5">
        <f t="shared" si="181"/>
        <v>25341</v>
      </c>
      <c r="BG421" s="41">
        <v>10403</v>
      </c>
      <c r="BH421" s="42">
        <v>14938</v>
      </c>
      <c r="BI421" s="42"/>
      <c r="BJ421" s="42"/>
      <c r="BK421" s="42"/>
      <c r="BL421" s="42"/>
      <c r="BM421" s="15"/>
    </row>
    <row r="422" spans="1:65" outlineLevel="5" x14ac:dyDescent="0.45">
      <c r="A422" s="22">
        <f t="shared" si="167"/>
        <v>12</v>
      </c>
      <c r="B422" s="9">
        <f t="shared" si="182"/>
        <v>42365</v>
      </c>
      <c r="C422" s="51">
        <v>316894</v>
      </c>
      <c r="D422" s="64">
        <f t="shared" si="172"/>
        <v>37</v>
      </c>
      <c r="E422" s="12">
        <v>37.4</v>
      </c>
      <c r="F422" s="12">
        <v>37.4</v>
      </c>
      <c r="G422" s="12">
        <v>36.6</v>
      </c>
      <c r="H422" s="12">
        <v>36.6</v>
      </c>
      <c r="I422" s="12"/>
      <c r="J422" s="12"/>
      <c r="K422" s="12"/>
      <c r="L422" s="12"/>
      <c r="M422" s="74" t="str">
        <f t="shared" si="173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74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75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20.771513349999999</v>
      </c>
      <c r="AO422" s="41">
        <v>1348</v>
      </c>
      <c r="AP422" s="110"/>
      <c r="AQ422" s="111"/>
      <c r="AR422" s="126" t="str">
        <f t="shared" si="176"/>
        <v/>
      </c>
      <c r="AS422" s="126" t="str">
        <f t="shared" si="177"/>
        <v/>
      </c>
      <c r="AT422" s="127">
        <v>1205</v>
      </c>
      <c r="AU422" s="128"/>
      <c r="AV422" s="129"/>
      <c r="AW422" s="126" t="str">
        <f t="shared" si="178"/>
        <v/>
      </c>
      <c r="AX422" s="126" t="str">
        <f t="shared" si="179"/>
        <v/>
      </c>
      <c r="AY422" s="64" t="str">
        <f t="shared" si="180"/>
        <v/>
      </c>
      <c r="AZ422" s="97"/>
      <c r="BA422" s="68"/>
      <c r="BB422" s="68"/>
      <c r="BC422" s="68"/>
      <c r="BD422" s="68"/>
      <c r="BE422" s="15"/>
      <c r="BF422" s="5">
        <f t="shared" si="181"/>
        <v>12965</v>
      </c>
      <c r="BG422" s="41">
        <v>5921</v>
      </c>
      <c r="BH422" s="42">
        <v>7044</v>
      </c>
      <c r="BI422" s="42"/>
      <c r="BJ422" s="42"/>
      <c r="BK422" s="42"/>
      <c r="BL422" s="42"/>
      <c r="BM422" s="15"/>
    </row>
    <row r="423" spans="1:65" outlineLevel="5" x14ac:dyDescent="0.45">
      <c r="A423" s="22">
        <f t="shared" si="167"/>
        <v>12</v>
      </c>
      <c r="B423" s="9">
        <f t="shared" si="182"/>
        <v>42366</v>
      </c>
      <c r="C423" s="51">
        <v>302154</v>
      </c>
      <c r="D423" s="64">
        <f t="shared" si="172"/>
        <v>36.6</v>
      </c>
      <c r="E423" s="12">
        <v>36.6</v>
      </c>
      <c r="F423" s="12">
        <v>36.6</v>
      </c>
      <c r="G423" s="12">
        <v>36.6</v>
      </c>
      <c r="H423" s="12">
        <v>36.6</v>
      </c>
      <c r="I423" s="12"/>
      <c r="J423" s="12"/>
      <c r="K423" s="12"/>
      <c r="L423" s="12"/>
      <c r="M423" s="74" t="str">
        <f t="shared" si="173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74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75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15.616285550000001</v>
      </c>
      <c r="AO423" s="41">
        <v>1793</v>
      </c>
      <c r="AP423" s="110"/>
      <c r="AQ423" s="111"/>
      <c r="AR423" s="126" t="str">
        <f t="shared" si="176"/>
        <v/>
      </c>
      <c r="AS423" s="126" t="str">
        <f t="shared" si="177"/>
        <v/>
      </c>
      <c r="AT423" s="127">
        <v>1599</v>
      </c>
      <c r="AU423" s="128"/>
      <c r="AV423" s="129"/>
      <c r="AW423" s="126" t="str">
        <f t="shared" si="178"/>
        <v/>
      </c>
      <c r="AX423" s="126" t="str">
        <f t="shared" si="179"/>
        <v/>
      </c>
      <c r="AY423" s="64" t="str">
        <f t="shared" si="180"/>
        <v/>
      </c>
      <c r="AZ423" s="97">
        <v>78.400000000000006</v>
      </c>
      <c r="BA423" s="68"/>
      <c r="BB423" s="68"/>
      <c r="BC423" s="68"/>
      <c r="BD423" s="68"/>
      <c r="BE423" s="15"/>
      <c r="BF423" s="5">
        <f t="shared" si="181"/>
        <v>24034</v>
      </c>
      <c r="BG423" s="41">
        <v>8635</v>
      </c>
      <c r="BH423" s="42">
        <v>15399</v>
      </c>
      <c r="BI423" s="42"/>
      <c r="BJ423" s="42"/>
      <c r="BK423" s="42"/>
      <c r="BL423" s="42"/>
      <c r="BM423" s="15"/>
    </row>
    <row r="424" spans="1:65" outlineLevel="5" x14ac:dyDescent="0.45">
      <c r="A424" s="22">
        <f t="shared" si="167"/>
        <v>12</v>
      </c>
      <c r="B424" s="9">
        <f t="shared" si="182"/>
        <v>42367</v>
      </c>
      <c r="C424" s="51">
        <v>300408</v>
      </c>
      <c r="D424" s="64">
        <f t="shared" si="172"/>
        <v>36.1</v>
      </c>
      <c r="E424" s="12">
        <v>36.200000000000003</v>
      </c>
      <c r="F424" s="12">
        <v>36.200000000000003</v>
      </c>
      <c r="G424" s="12">
        <v>36</v>
      </c>
      <c r="H424" s="12">
        <v>36</v>
      </c>
      <c r="I424" s="12"/>
      <c r="J424" s="12"/>
      <c r="K424" s="12"/>
      <c r="L424" s="12"/>
      <c r="M424" s="74" t="str">
        <f t="shared" si="173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74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75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23.569023569999999</v>
      </c>
      <c r="AO424" s="41">
        <v>1188</v>
      </c>
      <c r="AP424" s="110"/>
      <c r="AQ424" s="111"/>
      <c r="AR424" s="126" t="str">
        <f t="shared" si="176"/>
        <v/>
      </c>
      <c r="AS424" s="126" t="str">
        <f t="shared" si="177"/>
        <v/>
      </c>
      <c r="AT424" s="127">
        <v>1489</v>
      </c>
      <c r="AU424" s="128"/>
      <c r="AV424" s="129"/>
      <c r="AW424" s="126" t="str">
        <f t="shared" si="178"/>
        <v/>
      </c>
      <c r="AX424" s="126" t="str">
        <f t="shared" si="179"/>
        <v/>
      </c>
      <c r="AY424" s="64" t="str">
        <f t="shared" si="180"/>
        <v/>
      </c>
      <c r="AZ424" s="97">
        <v>78</v>
      </c>
      <c r="BA424" s="68"/>
      <c r="BB424" s="68"/>
      <c r="BC424" s="68"/>
      <c r="BD424" s="68"/>
      <c r="BE424" s="15"/>
      <c r="BF424" s="5">
        <f t="shared" si="181"/>
        <v>26698</v>
      </c>
      <c r="BG424" s="41">
        <v>9454</v>
      </c>
      <c r="BH424" s="42">
        <v>17244</v>
      </c>
      <c r="BI424" s="42"/>
      <c r="BJ424" s="42"/>
      <c r="BK424" s="42"/>
      <c r="BL424" s="42"/>
      <c r="BM424" s="15"/>
    </row>
    <row r="425" spans="1:65" outlineLevel="5" x14ac:dyDescent="0.45">
      <c r="A425" s="22">
        <f t="shared" si="167"/>
        <v>12</v>
      </c>
      <c r="B425" s="9">
        <f t="shared" si="182"/>
        <v>42368</v>
      </c>
      <c r="C425" s="51">
        <v>298498</v>
      </c>
      <c r="D425" s="64">
        <f t="shared" si="172"/>
        <v>36.6</v>
      </c>
      <c r="E425" s="12">
        <v>36.4</v>
      </c>
      <c r="F425" s="12">
        <v>36.4</v>
      </c>
      <c r="G425" s="12">
        <v>36.799999999999997</v>
      </c>
      <c r="H425" s="12">
        <v>36.799999999999997</v>
      </c>
      <c r="I425" s="12"/>
      <c r="J425" s="12"/>
      <c r="K425" s="12"/>
      <c r="L425" s="12"/>
      <c r="M425" s="74" t="str">
        <f t="shared" si="173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74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75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23.728813559999999</v>
      </c>
      <c r="AO425" s="41">
        <v>1180</v>
      </c>
      <c r="AP425" s="110"/>
      <c r="AQ425" s="111"/>
      <c r="AR425" s="126" t="str">
        <f t="shared" si="176"/>
        <v/>
      </c>
      <c r="AS425" s="126" t="str">
        <f t="shared" si="177"/>
        <v/>
      </c>
      <c r="AT425" s="127">
        <v>1522</v>
      </c>
      <c r="AU425" s="128"/>
      <c r="AV425" s="129"/>
      <c r="AW425" s="126" t="str">
        <f t="shared" si="178"/>
        <v/>
      </c>
      <c r="AX425" s="126" t="str">
        <f t="shared" si="179"/>
        <v/>
      </c>
      <c r="AY425" s="64" t="str">
        <f t="shared" si="180"/>
        <v/>
      </c>
      <c r="AZ425" s="97">
        <v>79.400000000000006</v>
      </c>
      <c r="BA425" s="68"/>
      <c r="BB425" s="68"/>
      <c r="BC425" s="68"/>
      <c r="BD425" s="68"/>
      <c r="BE425" s="15"/>
      <c r="BF425" s="5">
        <f t="shared" si="181"/>
        <v>26249</v>
      </c>
      <c r="BG425" s="41">
        <v>10085</v>
      </c>
      <c r="BH425" s="42">
        <v>16164</v>
      </c>
      <c r="BI425" s="42"/>
      <c r="BJ425" s="42"/>
      <c r="BK425" s="42"/>
      <c r="BL425" s="42"/>
      <c r="BM425" s="15"/>
    </row>
    <row r="426" spans="1:65" ht="17.5" outlineLevel="5" thickBot="1" x14ac:dyDescent="0.5">
      <c r="A426" s="23">
        <f t="shared" si="167"/>
        <v>12</v>
      </c>
      <c r="B426" s="10">
        <f t="shared" si="182"/>
        <v>42369</v>
      </c>
      <c r="C426" s="52">
        <v>306869</v>
      </c>
      <c r="D426" s="64">
        <f t="shared" si="172"/>
        <v>36.6</v>
      </c>
      <c r="E426" s="13">
        <v>36.799999999999997</v>
      </c>
      <c r="F426" s="13">
        <v>36.799999999999997</v>
      </c>
      <c r="G426" s="13">
        <v>36.4</v>
      </c>
      <c r="H426" s="13">
        <v>36.4</v>
      </c>
      <c r="I426" s="13"/>
      <c r="J426" s="13"/>
      <c r="K426" s="13"/>
      <c r="L426" s="13"/>
      <c r="M426" s="74" t="str">
        <f t="shared" si="173"/>
        <v/>
      </c>
      <c r="N426" s="88"/>
      <c r="O426" s="88"/>
      <c r="P426" s="88"/>
      <c r="Q426" s="88"/>
      <c r="R426" s="88"/>
      <c r="S426" s="88"/>
      <c r="T426" s="88"/>
      <c r="U426" s="88"/>
      <c r="V426" s="5" t="str">
        <f t="shared" si="174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75"/>
        <v/>
      </c>
      <c r="AF426" s="43"/>
      <c r="AG426" s="43"/>
      <c r="AH426" s="43"/>
      <c r="AI426" s="43"/>
      <c r="AJ426" s="43"/>
      <c r="AK426" s="43"/>
      <c r="AL426" s="43"/>
      <c r="AM426" s="43"/>
      <c r="AN426" s="43">
        <v>22.08201893</v>
      </c>
      <c r="AO426" s="43">
        <v>1268</v>
      </c>
      <c r="AP426" s="134"/>
      <c r="AQ426" s="135"/>
      <c r="AR426" s="126" t="str">
        <f t="shared" si="176"/>
        <v/>
      </c>
      <c r="AS426" s="126" t="str">
        <f t="shared" si="177"/>
        <v/>
      </c>
      <c r="AT426" s="127">
        <v>1555</v>
      </c>
      <c r="AU426" s="128"/>
      <c r="AV426" s="129"/>
      <c r="AW426" s="126" t="str">
        <f t="shared" si="178"/>
        <v/>
      </c>
      <c r="AX426" s="126" t="str">
        <f t="shared" si="179"/>
        <v/>
      </c>
      <c r="AY426" s="64" t="str">
        <f t="shared" si="180"/>
        <v/>
      </c>
      <c r="AZ426" s="99">
        <v>79.86</v>
      </c>
      <c r="BA426" s="77"/>
      <c r="BB426" s="77"/>
      <c r="BC426" s="77"/>
      <c r="BD426" s="77"/>
      <c r="BE426" s="16"/>
      <c r="BF426" s="5">
        <f t="shared" si="181"/>
        <v>24561</v>
      </c>
      <c r="BG426" s="43">
        <v>10069</v>
      </c>
      <c r="BH426" s="44">
        <v>14492</v>
      </c>
      <c r="BI426" s="44"/>
      <c r="BJ426" s="44"/>
      <c r="BK426" s="44"/>
      <c r="BL426" s="44"/>
      <c r="BM426" s="16"/>
    </row>
    <row r="427" spans="1:65" outlineLevel="4" x14ac:dyDescent="0.45">
      <c r="A427" s="150" t="s">
        <v>45</v>
      </c>
      <c r="B427" s="151"/>
      <c r="C427" s="50">
        <f t="shared" ref="C427:BM427" si="183">SUBTOTAL(4,C396:C426)</f>
        <v>445338</v>
      </c>
      <c r="D427" s="60">
        <f t="shared" si="183"/>
        <v>37.4</v>
      </c>
      <c r="E427" s="28">
        <f t="shared" si="183"/>
        <v>37.4</v>
      </c>
      <c r="F427" s="28">
        <f t="shared" si="183"/>
        <v>37.4</v>
      </c>
      <c r="G427" s="28">
        <f t="shared" si="183"/>
        <v>37.4</v>
      </c>
      <c r="H427" s="28">
        <f t="shared" si="183"/>
        <v>37.4</v>
      </c>
      <c r="I427" s="28">
        <f t="shared" si="183"/>
        <v>0</v>
      </c>
      <c r="J427" s="28">
        <f t="shared" si="183"/>
        <v>0</v>
      </c>
      <c r="K427" s="28">
        <f t="shared" si="183"/>
        <v>0</v>
      </c>
      <c r="L427" s="28">
        <f t="shared" si="183"/>
        <v>0</v>
      </c>
      <c r="M427" s="71">
        <f t="shared" si="183"/>
        <v>0</v>
      </c>
      <c r="N427" s="82">
        <f t="shared" si="183"/>
        <v>0</v>
      </c>
      <c r="O427" s="82">
        <f t="shared" si="183"/>
        <v>0</v>
      </c>
      <c r="P427" s="82">
        <f t="shared" si="183"/>
        <v>0</v>
      </c>
      <c r="Q427" s="82">
        <f t="shared" si="183"/>
        <v>0</v>
      </c>
      <c r="R427" s="82">
        <f t="shared" si="183"/>
        <v>0</v>
      </c>
      <c r="S427" s="82">
        <f t="shared" si="183"/>
        <v>0</v>
      </c>
      <c r="T427" s="82">
        <f t="shared" si="183"/>
        <v>0</v>
      </c>
      <c r="U427" s="82">
        <f t="shared" si="183"/>
        <v>0</v>
      </c>
      <c r="V427" s="29">
        <f t="shared" si="183"/>
        <v>0</v>
      </c>
      <c r="W427" s="39">
        <f t="shared" si="183"/>
        <v>0</v>
      </c>
      <c r="X427" s="39">
        <f t="shared" si="183"/>
        <v>0</v>
      </c>
      <c r="Y427" s="39">
        <f t="shared" si="183"/>
        <v>0</v>
      </c>
      <c r="Z427" s="39">
        <f t="shared" si="183"/>
        <v>0</v>
      </c>
      <c r="AA427" s="39">
        <f t="shared" si="183"/>
        <v>0</v>
      </c>
      <c r="AB427" s="39">
        <f t="shared" si="183"/>
        <v>0</v>
      </c>
      <c r="AC427" s="39">
        <f t="shared" si="183"/>
        <v>0</v>
      </c>
      <c r="AD427" s="39">
        <f t="shared" si="183"/>
        <v>0</v>
      </c>
      <c r="AE427" s="29">
        <f t="shared" si="183"/>
        <v>0</v>
      </c>
      <c r="AF427" s="39">
        <f t="shared" si="183"/>
        <v>0</v>
      </c>
      <c r="AG427" s="39">
        <f t="shared" si="183"/>
        <v>0</v>
      </c>
      <c r="AH427" s="39">
        <f t="shared" si="183"/>
        <v>0</v>
      </c>
      <c r="AI427" s="39">
        <f t="shared" si="183"/>
        <v>0</v>
      </c>
      <c r="AJ427" s="39">
        <f t="shared" si="183"/>
        <v>0</v>
      </c>
      <c r="AK427" s="39">
        <f t="shared" si="183"/>
        <v>0</v>
      </c>
      <c r="AL427" s="39">
        <f t="shared" si="183"/>
        <v>0</v>
      </c>
      <c r="AM427" s="39">
        <f t="shared" si="183"/>
        <v>0</v>
      </c>
      <c r="AN427" s="39">
        <f t="shared" si="183"/>
        <v>24.647887319999999</v>
      </c>
      <c r="AO427" s="39">
        <f t="shared" si="183"/>
        <v>1793</v>
      </c>
      <c r="AP427" s="104">
        <f t="shared" si="183"/>
        <v>0</v>
      </c>
      <c r="AQ427" s="105">
        <f t="shared" si="183"/>
        <v>0</v>
      </c>
      <c r="AR427" s="106">
        <f t="shared" si="183"/>
        <v>0</v>
      </c>
      <c r="AS427" s="106">
        <f t="shared" si="183"/>
        <v>0</v>
      </c>
      <c r="AT427" s="107">
        <f t="shared" si="183"/>
        <v>1599</v>
      </c>
      <c r="AU427" s="108">
        <f t="shared" si="183"/>
        <v>0</v>
      </c>
      <c r="AV427" s="109">
        <f t="shared" si="183"/>
        <v>0</v>
      </c>
      <c r="AW427" s="106">
        <f t="shared" si="183"/>
        <v>0</v>
      </c>
      <c r="AX427" s="106">
        <f t="shared" si="183"/>
        <v>0</v>
      </c>
      <c r="AY427" s="60">
        <f t="shared" si="183"/>
        <v>0</v>
      </c>
      <c r="AZ427" s="96">
        <f t="shared" si="183"/>
        <v>81.2</v>
      </c>
      <c r="BA427" s="67">
        <f t="shared" si="183"/>
        <v>0</v>
      </c>
      <c r="BB427" s="67">
        <f t="shared" si="183"/>
        <v>0</v>
      </c>
      <c r="BC427" s="67">
        <f t="shared" si="183"/>
        <v>0</v>
      </c>
      <c r="BD427" s="67">
        <f t="shared" si="183"/>
        <v>0</v>
      </c>
      <c r="BE427" s="27">
        <f t="shared" si="183"/>
        <v>0</v>
      </c>
      <c r="BF427" s="29">
        <f t="shared" si="183"/>
        <v>28159</v>
      </c>
      <c r="BG427" s="39">
        <f t="shared" si="183"/>
        <v>10418</v>
      </c>
      <c r="BH427" s="40">
        <f t="shared" si="183"/>
        <v>18220</v>
      </c>
      <c r="BI427" s="40">
        <f t="shared" si="183"/>
        <v>0</v>
      </c>
      <c r="BJ427" s="40">
        <f t="shared" si="183"/>
        <v>0</v>
      </c>
      <c r="BK427" s="40">
        <f t="shared" si="183"/>
        <v>0</v>
      </c>
      <c r="BL427" s="40">
        <f t="shared" si="183"/>
        <v>0</v>
      </c>
      <c r="BM427" s="27">
        <f t="shared" si="183"/>
        <v>0</v>
      </c>
    </row>
    <row r="428" spans="1:65" outlineLevel="3" x14ac:dyDescent="0.45">
      <c r="A428" s="180" t="s">
        <v>34</v>
      </c>
      <c r="B428" s="181"/>
      <c r="C428" s="51">
        <f t="shared" ref="C428:BM428" si="184">SUBTOTAL(5,C396:C426)</f>
        <v>298498</v>
      </c>
      <c r="D428" s="61">
        <f t="shared" si="184"/>
        <v>36.1</v>
      </c>
      <c r="E428" s="12">
        <f t="shared" si="184"/>
        <v>36.200000000000003</v>
      </c>
      <c r="F428" s="12">
        <f t="shared" si="184"/>
        <v>36.200000000000003</v>
      </c>
      <c r="G428" s="12">
        <f t="shared" si="184"/>
        <v>36</v>
      </c>
      <c r="H428" s="12">
        <f t="shared" si="184"/>
        <v>36</v>
      </c>
      <c r="I428" s="12">
        <f t="shared" si="184"/>
        <v>0</v>
      </c>
      <c r="J428" s="12">
        <f t="shared" si="184"/>
        <v>0</v>
      </c>
      <c r="K428" s="12">
        <f t="shared" si="184"/>
        <v>0</v>
      </c>
      <c r="L428" s="12">
        <f t="shared" si="184"/>
        <v>0</v>
      </c>
      <c r="M428" s="72">
        <f t="shared" si="184"/>
        <v>0</v>
      </c>
      <c r="N428" s="83">
        <f t="shared" si="184"/>
        <v>0</v>
      </c>
      <c r="O428" s="83">
        <f t="shared" si="184"/>
        <v>0</v>
      </c>
      <c r="P428" s="83">
        <f t="shared" si="184"/>
        <v>0</v>
      </c>
      <c r="Q428" s="83">
        <f t="shared" si="184"/>
        <v>0</v>
      </c>
      <c r="R428" s="83">
        <f t="shared" si="184"/>
        <v>0</v>
      </c>
      <c r="S428" s="83">
        <f t="shared" si="184"/>
        <v>0</v>
      </c>
      <c r="T428" s="83">
        <f t="shared" si="184"/>
        <v>0</v>
      </c>
      <c r="U428" s="83">
        <f t="shared" si="184"/>
        <v>0</v>
      </c>
      <c r="V428" s="6">
        <f t="shared" si="184"/>
        <v>0</v>
      </c>
      <c r="W428" s="41">
        <f t="shared" si="184"/>
        <v>0</v>
      </c>
      <c r="X428" s="41">
        <f t="shared" si="184"/>
        <v>0</v>
      </c>
      <c r="Y428" s="41">
        <f t="shared" si="184"/>
        <v>0</v>
      </c>
      <c r="Z428" s="41">
        <f t="shared" si="184"/>
        <v>0</v>
      </c>
      <c r="AA428" s="41">
        <f t="shared" si="184"/>
        <v>0</v>
      </c>
      <c r="AB428" s="41">
        <f t="shared" si="184"/>
        <v>0</v>
      </c>
      <c r="AC428" s="41">
        <f t="shared" si="184"/>
        <v>0</v>
      </c>
      <c r="AD428" s="41">
        <f t="shared" si="184"/>
        <v>0</v>
      </c>
      <c r="AE428" s="6">
        <f t="shared" si="184"/>
        <v>0</v>
      </c>
      <c r="AF428" s="41">
        <f t="shared" si="184"/>
        <v>0</v>
      </c>
      <c r="AG428" s="41">
        <f t="shared" si="184"/>
        <v>0</v>
      </c>
      <c r="AH428" s="41">
        <f t="shared" si="184"/>
        <v>0</v>
      </c>
      <c r="AI428" s="41">
        <f t="shared" si="184"/>
        <v>0</v>
      </c>
      <c r="AJ428" s="41">
        <f t="shared" si="184"/>
        <v>0</v>
      </c>
      <c r="AK428" s="41">
        <f t="shared" si="184"/>
        <v>0</v>
      </c>
      <c r="AL428" s="41">
        <f t="shared" si="184"/>
        <v>0</v>
      </c>
      <c r="AM428" s="41">
        <f t="shared" si="184"/>
        <v>0</v>
      </c>
      <c r="AN428" s="41">
        <f t="shared" si="184"/>
        <v>15.616285550000001</v>
      </c>
      <c r="AO428" s="41">
        <f t="shared" si="184"/>
        <v>1136</v>
      </c>
      <c r="AP428" s="110">
        <f t="shared" si="184"/>
        <v>0</v>
      </c>
      <c r="AQ428" s="111">
        <f t="shared" si="184"/>
        <v>0</v>
      </c>
      <c r="AR428" s="112">
        <f t="shared" si="184"/>
        <v>0</v>
      </c>
      <c r="AS428" s="112">
        <f t="shared" si="184"/>
        <v>0</v>
      </c>
      <c r="AT428" s="113">
        <f t="shared" si="184"/>
        <v>1009</v>
      </c>
      <c r="AU428" s="114">
        <f t="shared" si="184"/>
        <v>0</v>
      </c>
      <c r="AV428" s="115">
        <f t="shared" si="184"/>
        <v>0</v>
      </c>
      <c r="AW428" s="112">
        <f t="shared" si="184"/>
        <v>0</v>
      </c>
      <c r="AX428" s="112">
        <f t="shared" si="184"/>
        <v>0</v>
      </c>
      <c r="AY428" s="61">
        <f t="shared" si="184"/>
        <v>0</v>
      </c>
      <c r="AZ428" s="97">
        <f t="shared" si="184"/>
        <v>78</v>
      </c>
      <c r="BA428" s="68">
        <f t="shared" si="184"/>
        <v>0</v>
      </c>
      <c r="BB428" s="68">
        <f t="shared" si="184"/>
        <v>0</v>
      </c>
      <c r="BC428" s="68">
        <f t="shared" si="184"/>
        <v>0</v>
      </c>
      <c r="BD428" s="68">
        <f t="shared" si="184"/>
        <v>0</v>
      </c>
      <c r="BE428" s="15">
        <f t="shared" si="184"/>
        <v>0</v>
      </c>
      <c r="BF428" s="6">
        <f t="shared" si="184"/>
        <v>10549</v>
      </c>
      <c r="BG428" s="41">
        <f t="shared" si="184"/>
        <v>4333</v>
      </c>
      <c r="BH428" s="42">
        <f t="shared" si="184"/>
        <v>5401</v>
      </c>
      <c r="BI428" s="42">
        <f t="shared" si="184"/>
        <v>0</v>
      </c>
      <c r="BJ428" s="42">
        <f t="shared" si="184"/>
        <v>0</v>
      </c>
      <c r="BK428" s="42">
        <f t="shared" si="184"/>
        <v>0</v>
      </c>
      <c r="BL428" s="42">
        <f t="shared" si="184"/>
        <v>0</v>
      </c>
      <c r="BM428" s="15">
        <f t="shared" si="184"/>
        <v>0</v>
      </c>
    </row>
    <row r="429" spans="1:65" outlineLevel="2" x14ac:dyDescent="0.45">
      <c r="A429" s="180" t="s">
        <v>23</v>
      </c>
      <c r="B429" s="181"/>
      <c r="C429" s="51">
        <f>IFERROR(SUBTOTAL(1,C396:C426),"")</f>
        <v>325894.09677419357</v>
      </c>
      <c r="D429" s="61">
        <f t="shared" ref="D429:BM429" si="185">IFERROR(SUBTOTAL(1,D396:D426),"")</f>
        <v>36.983870967741929</v>
      </c>
      <c r="E429" s="12">
        <f t="shared" si="185"/>
        <v>36.99354838709678</v>
      </c>
      <c r="F429" s="12">
        <f t="shared" si="185"/>
        <v>36.99354838709678</v>
      </c>
      <c r="G429" s="12">
        <f t="shared" si="185"/>
        <v>36.974193548387099</v>
      </c>
      <c r="H429" s="12">
        <f t="shared" si="185"/>
        <v>36.974193548387099</v>
      </c>
      <c r="I429" s="12" t="str">
        <f t="shared" si="185"/>
        <v/>
      </c>
      <c r="J429" s="12" t="str">
        <f t="shared" si="185"/>
        <v/>
      </c>
      <c r="K429" s="12" t="str">
        <f t="shared" si="185"/>
        <v/>
      </c>
      <c r="L429" s="12" t="str">
        <f t="shared" si="185"/>
        <v/>
      </c>
      <c r="M429" s="72" t="str">
        <f t="shared" si="185"/>
        <v/>
      </c>
      <c r="N429" s="83" t="str">
        <f t="shared" si="185"/>
        <v/>
      </c>
      <c r="O429" s="83" t="str">
        <f t="shared" si="185"/>
        <v/>
      </c>
      <c r="P429" s="83" t="str">
        <f t="shared" si="185"/>
        <v/>
      </c>
      <c r="Q429" s="83" t="str">
        <f t="shared" si="185"/>
        <v/>
      </c>
      <c r="R429" s="83" t="str">
        <f t="shared" si="185"/>
        <v/>
      </c>
      <c r="S429" s="83" t="str">
        <f t="shared" si="185"/>
        <v/>
      </c>
      <c r="T429" s="83" t="str">
        <f t="shared" si="185"/>
        <v/>
      </c>
      <c r="U429" s="83" t="str">
        <f t="shared" si="185"/>
        <v/>
      </c>
      <c r="V429" s="6" t="str">
        <f t="shared" si="185"/>
        <v/>
      </c>
      <c r="W429" s="41" t="str">
        <f t="shared" si="185"/>
        <v/>
      </c>
      <c r="X429" s="41" t="str">
        <f t="shared" si="185"/>
        <v/>
      </c>
      <c r="Y429" s="41" t="str">
        <f t="shared" si="185"/>
        <v/>
      </c>
      <c r="Z429" s="41" t="str">
        <f t="shared" si="185"/>
        <v/>
      </c>
      <c r="AA429" s="41" t="str">
        <f t="shared" si="185"/>
        <v/>
      </c>
      <c r="AB429" s="41" t="str">
        <f t="shared" si="185"/>
        <v/>
      </c>
      <c r="AC429" s="41" t="str">
        <f t="shared" si="185"/>
        <v/>
      </c>
      <c r="AD429" s="41" t="str">
        <f t="shared" si="185"/>
        <v/>
      </c>
      <c r="AE429" s="6" t="str">
        <f t="shared" si="185"/>
        <v/>
      </c>
      <c r="AF429" s="41" t="str">
        <f t="shared" si="185"/>
        <v/>
      </c>
      <c r="AG429" s="41" t="str">
        <f t="shared" si="185"/>
        <v/>
      </c>
      <c r="AH429" s="41" t="str">
        <f t="shared" si="185"/>
        <v/>
      </c>
      <c r="AI429" s="41" t="str">
        <f t="shared" si="185"/>
        <v/>
      </c>
      <c r="AJ429" s="41" t="str">
        <f t="shared" si="185"/>
        <v/>
      </c>
      <c r="AK429" s="41" t="str">
        <f t="shared" si="185"/>
        <v/>
      </c>
      <c r="AL429" s="41" t="str">
        <f t="shared" si="185"/>
        <v/>
      </c>
      <c r="AM429" s="41" t="str">
        <f t="shared" si="185"/>
        <v/>
      </c>
      <c r="AN429" s="41">
        <f t="shared" si="185"/>
        <v>18.86491146129033</v>
      </c>
      <c r="AO429" s="41">
        <f t="shared" si="185"/>
        <v>1504.4193548387098</v>
      </c>
      <c r="AP429" s="110" t="str">
        <f t="shared" si="185"/>
        <v/>
      </c>
      <c r="AQ429" s="111" t="str">
        <f t="shared" si="185"/>
        <v/>
      </c>
      <c r="AR429" s="112" t="str">
        <f t="shared" si="185"/>
        <v/>
      </c>
      <c r="AS429" s="112" t="str">
        <f t="shared" si="185"/>
        <v/>
      </c>
      <c r="AT429" s="113">
        <f t="shared" si="185"/>
        <v>1429.516129032258</v>
      </c>
      <c r="AU429" s="114" t="str">
        <f t="shared" si="185"/>
        <v/>
      </c>
      <c r="AV429" s="115" t="str">
        <f t="shared" si="185"/>
        <v/>
      </c>
      <c r="AW429" s="112" t="str">
        <f t="shared" si="185"/>
        <v/>
      </c>
      <c r="AX429" s="112" t="str">
        <f t="shared" si="185"/>
        <v/>
      </c>
      <c r="AY429" s="61" t="str">
        <f t="shared" si="185"/>
        <v/>
      </c>
      <c r="AZ429" s="97">
        <f t="shared" si="185"/>
        <v>79.680000000000007</v>
      </c>
      <c r="BA429" s="68" t="str">
        <f t="shared" si="185"/>
        <v/>
      </c>
      <c r="BB429" s="68" t="str">
        <f t="shared" si="185"/>
        <v/>
      </c>
      <c r="BC429" s="68" t="str">
        <f t="shared" si="185"/>
        <v/>
      </c>
      <c r="BD429" s="68" t="str">
        <f t="shared" si="185"/>
        <v/>
      </c>
      <c r="BE429" s="15" t="str">
        <f>IFERROR(SUBTOTAL(1,BE396:BE426),"")</f>
        <v/>
      </c>
      <c r="BF429" s="6">
        <f t="shared" si="185"/>
        <v>23159.903225806451</v>
      </c>
      <c r="BG429" s="41">
        <f t="shared" si="185"/>
        <v>8459.8387096774186</v>
      </c>
      <c r="BH429" s="42">
        <f t="shared" si="185"/>
        <v>14700.064516129032</v>
      </c>
      <c r="BI429" s="42" t="str">
        <f t="shared" si="185"/>
        <v/>
      </c>
      <c r="BJ429" s="42" t="str">
        <f t="shared" si="185"/>
        <v/>
      </c>
      <c r="BK429" s="42" t="str">
        <f t="shared" si="185"/>
        <v/>
      </c>
      <c r="BL429" s="42" t="str">
        <f t="shared" si="185"/>
        <v/>
      </c>
      <c r="BM429" s="15" t="str">
        <f t="shared" si="185"/>
        <v/>
      </c>
    </row>
    <row r="430" spans="1:65" ht="17.5" outlineLevel="1" thickBot="1" x14ac:dyDescent="0.5">
      <c r="A430" s="182" t="s">
        <v>46</v>
      </c>
      <c r="B430" s="183"/>
      <c r="C430" s="52">
        <f>SUBTOTAL(9,C396:C426)</f>
        <v>10102717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46637</v>
      </c>
      <c r="AP430" s="116"/>
      <c r="AQ430" s="117"/>
      <c r="AR430" s="118"/>
      <c r="AS430" s="118"/>
      <c r="AT430" s="119">
        <f>SUBTOTAL(9,AT396:AT426)</f>
        <v>44315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86">SUBTOTAL(9,BF396:BF426)</f>
        <v>717957</v>
      </c>
      <c r="BG430" s="43">
        <f t="shared" si="186"/>
        <v>262255</v>
      </c>
      <c r="BH430" s="44">
        <f t="shared" si="186"/>
        <v>455702</v>
      </c>
      <c r="BI430" s="44">
        <f t="shared" si="186"/>
        <v>0</v>
      </c>
      <c r="BJ430" s="44">
        <f t="shared" si="186"/>
        <v>0</v>
      </c>
      <c r="BK430" s="44">
        <f t="shared" si="186"/>
        <v>0</v>
      </c>
      <c r="BL430" s="44">
        <f t="shared" si="186"/>
        <v>0</v>
      </c>
      <c r="BM430" s="16">
        <f t="shared" si="186"/>
        <v>0</v>
      </c>
    </row>
    <row r="431" spans="1:65" outlineLevel="1" x14ac:dyDescent="0.45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431"/>
  <sheetViews>
    <sheetView showGridLines="0" tabSelected="1" zoomScale="70" zoomScaleNormal="70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P39" sqref="P39"/>
    </sheetView>
  </sheetViews>
  <sheetFormatPr defaultRowHeight="17" outlineLevelRow="5" outlineLevelCol="1" x14ac:dyDescent="0.45"/>
  <cols>
    <col min="1" max="1" width="6" style="20" bestFit="1" customWidth="1"/>
    <col min="2" max="2" width="11.08203125" style="2" bestFit="1" customWidth="1"/>
    <col min="3" max="3" width="14.582031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58203125" style="4" customWidth="1"/>
    <col min="42" max="43" width="8.58203125" style="100" customWidth="1"/>
    <col min="44" max="44" width="10.58203125" style="100" customWidth="1"/>
    <col min="45" max="45" width="10.58203125" style="100" bestFit="1" customWidth="1"/>
    <col min="46" max="46" width="14.58203125" style="101" customWidth="1"/>
    <col min="47" max="48" width="8.58203125" style="102" customWidth="1"/>
    <col min="49" max="49" width="10.58203125" style="100" customWidth="1"/>
    <col min="50" max="50" width="10.58203125" style="100" bestFit="1" customWidth="1"/>
    <col min="51" max="51" width="11.58203125" style="3" customWidth="1"/>
    <col min="52" max="56" width="11.58203125" style="53" customWidth="1"/>
    <col min="57" max="57" width="14.58203125" style="4" customWidth="1"/>
    <col min="58" max="58" width="20.33203125" style="4" bestFit="1" customWidth="1"/>
    <col min="59" max="59" width="14" style="4" customWidth="1" outlineLevel="1"/>
    <col min="60" max="60" width="20.83203125" style="4" customWidth="1" outlineLevel="1"/>
    <col min="61" max="61" width="18.83203125" style="4" customWidth="1" outlineLevel="1"/>
    <col min="62" max="63" width="20.25" style="4" customWidth="1" outlineLevel="1"/>
    <col min="64" max="65" width="20.83203125" style="4" customWidth="1" outlineLevel="1"/>
  </cols>
  <sheetData>
    <row r="1" spans="1:65" ht="20.5" x14ac:dyDescent="0.45">
      <c r="A1" s="19" t="s">
        <v>104</v>
      </c>
    </row>
    <row r="2" spans="1:65" s="35" customFormat="1" x14ac:dyDescent="0.45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45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45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5" thickBot="1" x14ac:dyDescent="0.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5">
      <c r="A6" s="172" t="s">
        <v>61</v>
      </c>
      <c r="B6" s="173"/>
      <c r="C6" s="156" t="s">
        <v>2</v>
      </c>
      <c r="D6" s="176" t="s">
        <v>68</v>
      </c>
      <c r="E6" s="177"/>
      <c r="F6" s="177"/>
      <c r="G6" s="177"/>
      <c r="H6" s="177"/>
      <c r="I6" s="177"/>
      <c r="J6" s="177"/>
      <c r="K6" s="177"/>
      <c r="L6" s="177"/>
      <c r="M6" s="178" t="s">
        <v>77</v>
      </c>
      <c r="N6" s="179"/>
      <c r="O6" s="179"/>
      <c r="P6" s="179"/>
      <c r="Q6" s="179"/>
      <c r="R6" s="179"/>
      <c r="S6" s="179"/>
      <c r="T6" s="179"/>
      <c r="U6" s="179"/>
      <c r="V6" s="160" t="s">
        <v>80</v>
      </c>
      <c r="W6" s="156"/>
      <c r="X6" s="156"/>
      <c r="Y6" s="156"/>
      <c r="Z6" s="156"/>
      <c r="AA6" s="156"/>
      <c r="AB6" s="156"/>
      <c r="AC6" s="156"/>
      <c r="AD6" s="156"/>
      <c r="AE6" s="146" t="s">
        <v>82</v>
      </c>
      <c r="AF6" s="156"/>
      <c r="AG6" s="156"/>
      <c r="AH6" s="156"/>
      <c r="AI6" s="156"/>
      <c r="AJ6" s="156"/>
      <c r="AK6" s="156"/>
      <c r="AL6" s="156"/>
      <c r="AM6" s="156"/>
      <c r="AN6" s="146" t="s">
        <v>67</v>
      </c>
      <c r="AO6" s="160" t="s">
        <v>1</v>
      </c>
      <c r="AP6" s="164" t="s">
        <v>93</v>
      </c>
      <c r="AQ6" s="166" t="s">
        <v>94</v>
      </c>
      <c r="AR6" s="168" t="s">
        <v>95</v>
      </c>
      <c r="AS6" s="168" t="s">
        <v>91</v>
      </c>
      <c r="AT6" s="162" t="s">
        <v>66</v>
      </c>
      <c r="AU6" s="164" t="s">
        <v>96</v>
      </c>
      <c r="AV6" s="166" t="s">
        <v>97</v>
      </c>
      <c r="AW6" s="168" t="s">
        <v>98</v>
      </c>
      <c r="AX6" s="168" t="s">
        <v>92</v>
      </c>
      <c r="AY6" s="170" t="s">
        <v>89</v>
      </c>
      <c r="AZ6" s="152" t="s">
        <v>87</v>
      </c>
      <c r="BA6" s="154" t="s">
        <v>105</v>
      </c>
      <c r="BB6" s="155"/>
      <c r="BC6" s="155"/>
      <c r="BD6" s="155"/>
      <c r="BE6" s="156" t="s">
        <v>102</v>
      </c>
      <c r="BF6" s="158" t="s">
        <v>3</v>
      </c>
      <c r="BG6" s="160" t="s">
        <v>4</v>
      </c>
      <c r="BH6" s="146" t="s">
        <v>7</v>
      </c>
      <c r="BI6" s="146" t="s">
        <v>8</v>
      </c>
      <c r="BJ6" s="146" t="s">
        <v>6</v>
      </c>
      <c r="BK6" s="146" t="s">
        <v>5</v>
      </c>
      <c r="BL6" s="146" t="s">
        <v>9</v>
      </c>
      <c r="BM6" s="148" t="s">
        <v>10</v>
      </c>
    </row>
    <row r="7" spans="1:65" s="1" customFormat="1" ht="34.5" thickBot="1" x14ac:dyDescent="0.5">
      <c r="A7" s="174"/>
      <c r="B7" s="175"/>
      <c r="C7" s="157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47"/>
      <c r="AO7" s="161"/>
      <c r="AP7" s="165"/>
      <c r="AQ7" s="167"/>
      <c r="AR7" s="169"/>
      <c r="AS7" s="169"/>
      <c r="AT7" s="163"/>
      <c r="AU7" s="165"/>
      <c r="AV7" s="167"/>
      <c r="AW7" s="169"/>
      <c r="AX7" s="169"/>
      <c r="AY7" s="171"/>
      <c r="AZ7" s="153"/>
      <c r="BA7" s="65" t="s">
        <v>84</v>
      </c>
      <c r="BB7" s="65" t="s">
        <v>85</v>
      </c>
      <c r="BC7" s="65" t="s">
        <v>86</v>
      </c>
      <c r="BD7" s="66" t="s">
        <v>90</v>
      </c>
      <c r="BE7" s="157"/>
      <c r="BF7" s="159"/>
      <c r="BG7" s="161"/>
      <c r="BH7" s="147"/>
      <c r="BI7" s="147"/>
      <c r="BJ7" s="147"/>
      <c r="BK7" s="147"/>
      <c r="BL7" s="147"/>
      <c r="BM7" s="149"/>
    </row>
    <row r="8" spans="1:65" x14ac:dyDescent="0.45">
      <c r="A8" s="150" t="s">
        <v>12</v>
      </c>
      <c r="B8" s="151"/>
      <c r="C8" s="50">
        <f t="shared" ref="C8:BM8" si="0">SUBTOTAL(4,C17:C426)</f>
        <v>42735</v>
      </c>
      <c r="D8" s="60">
        <f t="shared" si="0"/>
        <v>484882</v>
      </c>
      <c r="E8" s="28">
        <f t="shared" si="0"/>
        <v>0</v>
      </c>
      <c r="F8" s="28">
        <f t="shared" si="0"/>
        <v>38.6</v>
      </c>
      <c r="G8" s="28">
        <f t="shared" si="0"/>
        <v>38.6</v>
      </c>
      <c r="H8" s="28">
        <f t="shared" si="0"/>
        <v>38.799999999999997</v>
      </c>
      <c r="I8" s="28">
        <f t="shared" si="0"/>
        <v>365.6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0</v>
      </c>
      <c r="N8" s="82">
        <f t="shared" si="0"/>
        <v>0</v>
      </c>
      <c r="O8" s="82">
        <f t="shared" si="0"/>
        <v>0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50.909090910000003</v>
      </c>
      <c r="AO8" s="39">
        <f t="shared" si="0"/>
        <v>1907</v>
      </c>
      <c r="AP8" s="104">
        <f t="shared" si="0"/>
        <v>0</v>
      </c>
      <c r="AQ8" s="105">
        <f t="shared" si="0"/>
        <v>0</v>
      </c>
      <c r="AR8" s="106">
        <f t="shared" si="0"/>
        <v>0</v>
      </c>
      <c r="AS8" s="106">
        <f t="shared" si="0"/>
        <v>0</v>
      </c>
      <c r="AT8" s="107">
        <f t="shared" si="0"/>
        <v>2146</v>
      </c>
      <c r="AU8" s="108">
        <f t="shared" si="0"/>
        <v>0</v>
      </c>
      <c r="AV8" s="109">
        <f t="shared" si="0"/>
        <v>0</v>
      </c>
      <c r="AW8" s="106">
        <f t="shared" si="0"/>
        <v>0</v>
      </c>
      <c r="AX8" s="106">
        <f t="shared" si="0"/>
        <v>0</v>
      </c>
      <c r="AY8" s="60">
        <f t="shared" si="0"/>
        <v>0</v>
      </c>
      <c r="AZ8" s="96">
        <f t="shared" si="0"/>
        <v>83.41</v>
      </c>
      <c r="BA8" s="67">
        <f t="shared" si="0"/>
        <v>0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41878</v>
      </c>
      <c r="BG8" s="39">
        <f t="shared" si="0"/>
        <v>27793</v>
      </c>
      <c r="BH8" s="40">
        <f t="shared" si="0"/>
        <v>19720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0</v>
      </c>
    </row>
    <row r="9" spans="1:65" x14ac:dyDescent="0.45">
      <c r="A9" s="180" t="s">
        <v>11</v>
      </c>
      <c r="B9" s="181"/>
      <c r="C9" s="51">
        <f t="shared" ref="C9:BM9" si="1">SUBTOTAL(5,C17:C426)</f>
        <v>42370</v>
      </c>
      <c r="D9" s="61">
        <f t="shared" si="1"/>
        <v>290415</v>
      </c>
      <c r="E9" s="12">
        <f t="shared" si="1"/>
        <v>0</v>
      </c>
      <c r="F9" s="12">
        <f t="shared" si="1"/>
        <v>34.4</v>
      </c>
      <c r="G9" s="12">
        <f t="shared" si="1"/>
        <v>34.4</v>
      </c>
      <c r="H9" s="12">
        <f t="shared" si="1"/>
        <v>34.200000000000003</v>
      </c>
      <c r="I9" s="12">
        <f t="shared" si="1"/>
        <v>34.200000000000003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0</v>
      </c>
      <c r="N9" s="83">
        <f t="shared" si="1"/>
        <v>0</v>
      </c>
      <c r="O9" s="83">
        <f t="shared" si="1"/>
        <v>0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14.682747770000001</v>
      </c>
      <c r="AO9" s="41">
        <f t="shared" si="1"/>
        <v>550</v>
      </c>
      <c r="AP9" s="110">
        <f t="shared" si="1"/>
        <v>0</v>
      </c>
      <c r="AQ9" s="111">
        <f t="shared" si="1"/>
        <v>0</v>
      </c>
      <c r="AR9" s="112">
        <f t="shared" si="1"/>
        <v>0</v>
      </c>
      <c r="AS9" s="112">
        <f t="shared" si="1"/>
        <v>0</v>
      </c>
      <c r="AT9" s="113">
        <f t="shared" si="1"/>
        <v>679</v>
      </c>
      <c r="AU9" s="114">
        <f t="shared" si="1"/>
        <v>0</v>
      </c>
      <c r="AV9" s="115">
        <f t="shared" si="1"/>
        <v>0</v>
      </c>
      <c r="AW9" s="112">
        <f t="shared" si="1"/>
        <v>0</v>
      </c>
      <c r="AX9" s="112">
        <f t="shared" si="1"/>
        <v>0</v>
      </c>
      <c r="AY9" s="61">
        <f t="shared" si="1"/>
        <v>0</v>
      </c>
      <c r="AZ9" s="97">
        <f t="shared" si="1"/>
        <v>78</v>
      </c>
      <c r="BA9" s="68">
        <f t="shared" si="1"/>
        <v>0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7705</v>
      </c>
      <c r="BG9" s="41">
        <f t="shared" si="1"/>
        <v>1106</v>
      </c>
      <c r="BH9" s="42">
        <f t="shared" si="1"/>
        <v>1545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45">
      <c r="A10" s="180" t="s">
        <v>62</v>
      </c>
      <c r="B10" s="181"/>
      <c r="C10" s="51">
        <f>IFERROR(SUBTOTAL(1,C17:C426),"")</f>
        <v>42552.5</v>
      </c>
      <c r="D10" s="61">
        <f t="shared" ref="D10:BM10" si="2">IFERROR(SUBTOTAL(1,D17:D426),"")</f>
        <v>369579.72131147538</v>
      </c>
      <c r="E10" s="12" t="str">
        <f t="shared" si="2"/>
        <v/>
      </c>
      <c r="F10" s="12">
        <f t="shared" si="2"/>
        <v>37.162021857923477</v>
      </c>
      <c r="G10" s="12">
        <f t="shared" si="2"/>
        <v>37.16174863387976</v>
      </c>
      <c r="H10" s="12">
        <f t="shared" si="2"/>
        <v>37.219125683060085</v>
      </c>
      <c r="I10" s="12">
        <f t="shared" si="2"/>
        <v>38.12103825136608</v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 t="str">
        <f t="shared" si="2"/>
        <v/>
      </c>
      <c r="N10" s="83" t="str">
        <f t="shared" si="2"/>
        <v/>
      </c>
      <c r="O10" s="83" t="str">
        <f t="shared" si="2"/>
        <v/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24.014948163852456</v>
      </c>
      <c r="AO10" s="41">
        <f t="shared" si="2"/>
        <v>1194.4480874316939</v>
      </c>
      <c r="AP10" s="110" t="str">
        <f t="shared" si="2"/>
        <v/>
      </c>
      <c r="AQ10" s="111" t="str">
        <f t="shared" si="2"/>
        <v/>
      </c>
      <c r="AR10" s="112" t="str">
        <f t="shared" si="2"/>
        <v/>
      </c>
      <c r="AS10" s="112" t="str">
        <f t="shared" si="2"/>
        <v/>
      </c>
      <c r="AT10" s="113">
        <f t="shared" si="2"/>
        <v>1393.3360655737704</v>
      </c>
      <c r="AU10" s="114" t="str">
        <f t="shared" si="2"/>
        <v/>
      </c>
      <c r="AV10" s="115" t="str">
        <f t="shared" si="2"/>
        <v/>
      </c>
      <c r="AW10" s="112" t="str">
        <f t="shared" si="2"/>
        <v/>
      </c>
      <c r="AX10" s="112" t="str">
        <f t="shared" si="2"/>
        <v/>
      </c>
      <c r="AY10" s="61" t="str">
        <f t="shared" si="2"/>
        <v/>
      </c>
      <c r="AZ10" s="97">
        <f t="shared" si="2"/>
        <v>79.518842975206567</v>
      </c>
      <c r="BA10" s="68" t="str">
        <f t="shared" si="2"/>
        <v/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6">
        <f t="shared" si="2"/>
        <v>21357.551912568306</v>
      </c>
      <c r="BG10" s="41">
        <f t="shared" si="2"/>
        <v>7468.6935933147633</v>
      </c>
      <c r="BH10" s="42">
        <f t="shared" si="2"/>
        <v>14031.70218579235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 t="str">
        <f t="shared" si="2"/>
        <v/>
      </c>
    </row>
    <row r="11" spans="1:65" ht="17.5" thickBot="1" x14ac:dyDescent="0.5">
      <c r="A11" s="182" t="s">
        <v>64</v>
      </c>
      <c r="B11" s="183"/>
      <c r="C11" s="52">
        <f>SUBTOTAL(9,C17:C426)</f>
        <v>15574215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435751</v>
      </c>
      <c r="AP11" s="116"/>
      <c r="AQ11" s="117"/>
      <c r="AR11" s="118"/>
      <c r="AS11" s="118"/>
      <c r="AT11" s="119">
        <f>SUBTOTAL(9,AT17:AT425)</f>
        <v>508338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7793400</v>
      </c>
      <c r="BG11" s="43">
        <f t="shared" si="3"/>
        <v>2673693</v>
      </c>
      <c r="BH11" s="44">
        <f t="shared" si="3"/>
        <v>5119707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0</v>
      </c>
    </row>
    <row r="12" spans="1:65" ht="17.5" thickBot="1" x14ac:dyDescent="0.5">
      <c r="A12" s="182" t="s">
        <v>63</v>
      </c>
      <c r="B12" s="183"/>
      <c r="C12" s="52">
        <f>IFERROR(SUBTOTAL(9,C17:C426)/COUNTA(C17:C47,C52:C80,C85:C115,C120:C149,C154:C184,C189:C218,C223:C253,C258:C288,C293:C322,C327:C357,C362:C391,C396:C426),"")</f>
        <v>42552.5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1194.4480874316939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1393.3360655737704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21357.551912568306</v>
      </c>
      <c r="BG12" s="78">
        <f>IFERROR(SUBTOTAL(9,BG17:BG426)/COUNTA(BG17:BG47,BG52:BG80,BG85:BG115,BG120:BG149,BG154:BG184,BG189:BG218,BG223:BG253,BG258:BG288,BG293:BG322,BG327:BG357,BG362:BG391,BG396:BG426),"")</f>
        <v>7468.6935933147633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14031.70218579235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45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5" thickBot="1" x14ac:dyDescent="0.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5">
      <c r="A15" s="184" t="s">
        <v>0</v>
      </c>
      <c r="B15" s="186" t="s">
        <v>88</v>
      </c>
      <c r="C15" s="156" t="s">
        <v>2</v>
      </c>
      <c r="D15" s="176" t="s">
        <v>68</v>
      </c>
      <c r="E15" s="177"/>
      <c r="F15" s="177"/>
      <c r="G15" s="177"/>
      <c r="H15" s="177"/>
      <c r="I15" s="177"/>
      <c r="J15" s="177"/>
      <c r="K15" s="177"/>
      <c r="L15" s="177"/>
      <c r="M15" s="178" t="s">
        <v>77</v>
      </c>
      <c r="N15" s="179"/>
      <c r="O15" s="179"/>
      <c r="P15" s="179"/>
      <c r="Q15" s="179"/>
      <c r="R15" s="179"/>
      <c r="S15" s="179"/>
      <c r="T15" s="179"/>
      <c r="U15" s="179"/>
      <c r="V15" s="160" t="s">
        <v>80</v>
      </c>
      <c r="W15" s="156"/>
      <c r="X15" s="156"/>
      <c r="Y15" s="156"/>
      <c r="Z15" s="156"/>
      <c r="AA15" s="156"/>
      <c r="AB15" s="156"/>
      <c r="AC15" s="156"/>
      <c r="AD15" s="156"/>
      <c r="AE15" s="146" t="s">
        <v>82</v>
      </c>
      <c r="AF15" s="156"/>
      <c r="AG15" s="156"/>
      <c r="AH15" s="156"/>
      <c r="AI15" s="156"/>
      <c r="AJ15" s="156"/>
      <c r="AK15" s="156"/>
      <c r="AL15" s="156"/>
      <c r="AM15" s="156"/>
      <c r="AN15" s="146" t="s">
        <v>67</v>
      </c>
      <c r="AO15" s="160" t="s">
        <v>1</v>
      </c>
      <c r="AP15" s="164" t="s">
        <v>93</v>
      </c>
      <c r="AQ15" s="166" t="s">
        <v>94</v>
      </c>
      <c r="AR15" s="168" t="s">
        <v>95</v>
      </c>
      <c r="AS15" s="168" t="s">
        <v>91</v>
      </c>
      <c r="AT15" s="162" t="s">
        <v>66</v>
      </c>
      <c r="AU15" s="164" t="s">
        <v>96</v>
      </c>
      <c r="AV15" s="166" t="s">
        <v>97</v>
      </c>
      <c r="AW15" s="168" t="s">
        <v>98</v>
      </c>
      <c r="AX15" s="168" t="s">
        <v>92</v>
      </c>
      <c r="AY15" s="170" t="s">
        <v>89</v>
      </c>
      <c r="AZ15" s="152" t="s">
        <v>87</v>
      </c>
      <c r="BA15" s="154" t="s">
        <v>106</v>
      </c>
      <c r="BB15" s="155"/>
      <c r="BC15" s="155"/>
      <c r="BD15" s="155"/>
      <c r="BE15" s="156" t="s">
        <v>102</v>
      </c>
      <c r="BF15" s="158" t="s">
        <v>3</v>
      </c>
      <c r="BG15" s="160" t="s">
        <v>4</v>
      </c>
      <c r="BH15" s="146" t="s">
        <v>7</v>
      </c>
      <c r="BI15" s="146" t="s">
        <v>8</v>
      </c>
      <c r="BJ15" s="146" t="s">
        <v>6</v>
      </c>
      <c r="BK15" s="146" t="s">
        <v>5</v>
      </c>
      <c r="BL15" s="146" t="s">
        <v>9</v>
      </c>
      <c r="BM15" s="148" t="s">
        <v>10</v>
      </c>
    </row>
    <row r="16" spans="1:65" s="1" customFormat="1" ht="34.5" thickBot="1" x14ac:dyDescent="0.5">
      <c r="A16" s="185"/>
      <c r="B16" s="187"/>
      <c r="C16" s="157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47"/>
      <c r="AO16" s="161"/>
      <c r="AP16" s="165"/>
      <c r="AQ16" s="167"/>
      <c r="AR16" s="169"/>
      <c r="AS16" s="169"/>
      <c r="AT16" s="163"/>
      <c r="AU16" s="165"/>
      <c r="AV16" s="167"/>
      <c r="AW16" s="169"/>
      <c r="AX16" s="169"/>
      <c r="AY16" s="171"/>
      <c r="AZ16" s="153"/>
      <c r="BA16" s="65" t="s">
        <v>84</v>
      </c>
      <c r="BB16" s="65" t="s">
        <v>85</v>
      </c>
      <c r="BC16" s="65" t="s">
        <v>86</v>
      </c>
      <c r="BD16" s="66" t="s">
        <v>90</v>
      </c>
      <c r="BE16" s="157"/>
      <c r="BF16" s="159"/>
      <c r="BG16" s="161"/>
      <c r="BH16" s="147"/>
      <c r="BI16" s="147"/>
      <c r="BJ16" s="147"/>
      <c r="BK16" s="147"/>
      <c r="BL16" s="147"/>
      <c r="BM16" s="149"/>
    </row>
    <row r="17" spans="1:65" outlineLevel="5" x14ac:dyDescent="0.45">
      <c r="A17" s="21">
        <f>MONTH(B17)</f>
        <v>1</v>
      </c>
      <c r="B17" s="8">
        <v>42370</v>
      </c>
      <c r="C17" s="51">
        <v>42370</v>
      </c>
      <c r="D17" s="64">
        <v>303003</v>
      </c>
      <c r="E17" s="12"/>
      <c r="F17" s="12">
        <v>36.799999999999997</v>
      </c>
      <c r="G17" s="12">
        <v>36.799999999999997</v>
      </c>
      <c r="H17" s="12">
        <v>36.799999999999997</v>
      </c>
      <c r="I17" s="11">
        <v>36.799999999999997</v>
      </c>
      <c r="J17" s="11"/>
      <c r="K17" s="11"/>
      <c r="L17" s="11"/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29.914529909999999</v>
      </c>
      <c r="AO17" s="41">
        <v>936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1101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16214</v>
      </c>
      <c r="BG17" s="42">
        <v>10164</v>
      </c>
      <c r="BH17" s="42">
        <v>6050</v>
      </c>
      <c r="BI17" s="42"/>
      <c r="BJ17" s="42"/>
      <c r="BK17" s="42"/>
      <c r="BL17" s="42"/>
      <c r="BM17" s="14"/>
    </row>
    <row r="18" spans="1:65" outlineLevel="5" x14ac:dyDescent="0.45">
      <c r="A18" s="22">
        <f t="shared" ref="A18:A90" si="5">MONTH(B18)</f>
        <v>1</v>
      </c>
      <c r="B18" s="9">
        <f>B17+1</f>
        <v>42371</v>
      </c>
      <c r="C18" s="51">
        <v>42371</v>
      </c>
      <c r="D18" s="64">
        <v>309706</v>
      </c>
      <c r="E18" s="12"/>
      <c r="F18" s="12">
        <v>36.6</v>
      </c>
      <c r="G18" s="12">
        <v>36.6</v>
      </c>
      <c r="H18" s="12">
        <v>36.4</v>
      </c>
      <c r="I18" s="12">
        <v>36.4</v>
      </c>
      <c r="J18" s="12"/>
      <c r="K18" s="12"/>
      <c r="L18" s="12"/>
      <c r="M18" s="74" t="str">
        <f t="shared" ref="M18:M47" si="6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7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8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v>25.408348459999999</v>
      </c>
      <c r="AO18" s="41">
        <v>1102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1355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9">IFERROR((1-((AW18*AS18)/(AX18*AR18)))*100,"")</f>
        <v/>
      </c>
      <c r="AZ18" s="97"/>
      <c r="BA18" s="68"/>
      <c r="BB18" s="68"/>
      <c r="BC18" s="68"/>
      <c r="BD18" s="68"/>
      <c r="BE18" s="15"/>
      <c r="BF18" s="5">
        <f t="shared" ref="BF18:BF47" si="10">IF(SUM(BG18:BM18)=0,"",SUM(BG18:BM18))</f>
        <v>20100</v>
      </c>
      <c r="BG18" s="42">
        <v>10165</v>
      </c>
      <c r="BH18" s="42">
        <v>9935</v>
      </c>
      <c r="BI18" s="42"/>
      <c r="BJ18" s="42"/>
      <c r="BK18" s="42"/>
      <c r="BL18" s="42"/>
      <c r="BM18" s="15"/>
    </row>
    <row r="19" spans="1:65" outlineLevel="5" x14ac:dyDescent="0.45">
      <c r="A19" s="22">
        <f t="shared" si="5"/>
        <v>1</v>
      </c>
      <c r="B19" s="9">
        <f t="shared" ref="B19:B80" si="11">B18+1</f>
        <v>42372</v>
      </c>
      <c r="C19" s="51">
        <v>42372</v>
      </c>
      <c r="D19" s="64">
        <v>311520</v>
      </c>
      <c r="E19" s="12"/>
      <c r="F19" s="12">
        <v>37.4</v>
      </c>
      <c r="G19" s="12">
        <v>37.4</v>
      </c>
      <c r="H19" s="12">
        <v>37</v>
      </c>
      <c r="I19" s="12">
        <v>37</v>
      </c>
      <c r="J19" s="12"/>
      <c r="K19" s="12"/>
      <c r="L19" s="12"/>
      <c r="M19" s="74" t="str">
        <f t="shared" si="6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7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8"/>
        <v/>
      </c>
      <c r="AF19" s="41"/>
      <c r="AG19" s="41"/>
      <c r="AH19" s="41"/>
      <c r="AI19" s="41"/>
      <c r="AJ19" s="41"/>
      <c r="AK19" s="41"/>
      <c r="AL19" s="41"/>
      <c r="AM19" s="41"/>
      <c r="AN19" s="45">
        <v>36.649214659999998</v>
      </c>
      <c r="AO19" s="41">
        <v>764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971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9"/>
        <v/>
      </c>
      <c r="AZ19" s="97"/>
      <c r="BA19" s="68"/>
      <c r="BB19" s="68"/>
      <c r="BC19" s="68"/>
      <c r="BD19" s="68"/>
      <c r="BE19" s="15"/>
      <c r="BF19" s="5">
        <f t="shared" si="10"/>
        <v>13454</v>
      </c>
      <c r="BG19" s="42">
        <v>7366</v>
      </c>
      <c r="BH19" s="42">
        <v>6088</v>
      </c>
      <c r="BI19" s="42"/>
      <c r="BJ19" s="42"/>
      <c r="BK19" s="42"/>
      <c r="BL19" s="42"/>
      <c r="BM19" s="15"/>
    </row>
    <row r="20" spans="1:65" outlineLevel="5" x14ac:dyDescent="0.45">
      <c r="A20" s="22">
        <f t="shared" si="5"/>
        <v>1</v>
      </c>
      <c r="B20" s="9">
        <f t="shared" si="11"/>
        <v>42373</v>
      </c>
      <c r="C20" s="51">
        <v>42373</v>
      </c>
      <c r="D20" s="64">
        <v>306808</v>
      </c>
      <c r="E20" s="12"/>
      <c r="F20" s="12">
        <v>37</v>
      </c>
      <c r="G20" s="12">
        <v>37</v>
      </c>
      <c r="H20" s="12">
        <v>37.6</v>
      </c>
      <c r="I20" s="12">
        <v>37.6</v>
      </c>
      <c r="J20" s="12"/>
      <c r="K20" s="12"/>
      <c r="L20" s="12"/>
      <c r="M20" s="74" t="str">
        <f t="shared" si="6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7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8"/>
        <v/>
      </c>
      <c r="AF20" s="41"/>
      <c r="AG20" s="41"/>
      <c r="AH20" s="41"/>
      <c r="AI20" s="41"/>
      <c r="AJ20" s="41"/>
      <c r="AK20" s="41"/>
      <c r="AL20" s="41"/>
      <c r="AM20" s="41"/>
      <c r="AN20" s="45">
        <v>23.648648649999998</v>
      </c>
      <c r="AO20" s="41">
        <v>1184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1398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9"/>
        <v/>
      </c>
      <c r="AZ20" s="97">
        <v>78.400000000000006</v>
      </c>
      <c r="BA20" s="68"/>
      <c r="BB20" s="68"/>
      <c r="BC20" s="68"/>
      <c r="BD20" s="68"/>
      <c r="BE20" s="15"/>
      <c r="BF20" s="5">
        <f t="shared" si="10"/>
        <v>21967</v>
      </c>
      <c r="BG20" s="42">
        <v>9297</v>
      </c>
      <c r="BH20" s="42">
        <v>12670</v>
      </c>
      <c r="BI20" s="42"/>
      <c r="BJ20" s="42"/>
      <c r="BK20" s="42"/>
      <c r="BL20" s="42"/>
      <c r="BM20" s="15"/>
    </row>
    <row r="21" spans="1:65" outlineLevel="5" x14ac:dyDescent="0.45">
      <c r="A21" s="22">
        <f t="shared" si="5"/>
        <v>1</v>
      </c>
      <c r="B21" s="9">
        <f t="shared" si="11"/>
        <v>42374</v>
      </c>
      <c r="C21" s="51">
        <v>42374</v>
      </c>
      <c r="D21" s="64">
        <v>292985</v>
      </c>
      <c r="E21" s="12"/>
      <c r="F21" s="12">
        <v>37.6</v>
      </c>
      <c r="G21" s="12">
        <v>37.6</v>
      </c>
      <c r="H21" s="12">
        <v>37</v>
      </c>
      <c r="I21" s="12">
        <v>37</v>
      </c>
      <c r="J21" s="12"/>
      <c r="K21" s="12"/>
      <c r="L21" s="12"/>
      <c r="M21" s="74" t="str">
        <f t="shared" si="6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7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8"/>
        <v/>
      </c>
      <c r="AF21" s="41"/>
      <c r="AG21" s="41"/>
      <c r="AH21" s="41"/>
      <c r="AI21" s="41"/>
      <c r="AJ21" s="41"/>
      <c r="AK21" s="41"/>
      <c r="AL21" s="41"/>
      <c r="AM21" s="41"/>
      <c r="AN21" s="45">
        <v>23.60876897</v>
      </c>
      <c r="AO21" s="41">
        <v>1186</v>
      </c>
      <c r="AP21" s="110"/>
      <c r="AQ21" s="111"/>
      <c r="AR21" s="126" t="str">
        <f t="shared" ref="AR21:AR47" si="12">IFERROR(AQ21/AP21*100,"")</f>
        <v/>
      </c>
      <c r="AS21" s="126" t="str">
        <f t="shared" ref="AS21:AS47" si="13">IFERROR(100-AR21,"")</f>
        <v/>
      </c>
      <c r="AT21" s="127">
        <v>1456</v>
      </c>
      <c r="AU21" s="114"/>
      <c r="AV21" s="115"/>
      <c r="AW21" s="126" t="str">
        <f t="shared" ref="AW21:AW47" si="14">IFERROR(AV21/AU21*100,"")</f>
        <v/>
      </c>
      <c r="AX21" s="126" t="str">
        <f t="shared" ref="AX21:AX47" si="15">IFERROR(100-AW21,"")</f>
        <v/>
      </c>
      <c r="AY21" s="64" t="str">
        <f t="shared" si="9"/>
        <v/>
      </c>
      <c r="AZ21" s="97">
        <v>80</v>
      </c>
      <c r="BA21" s="68"/>
      <c r="BB21" s="68"/>
      <c r="BC21" s="68"/>
      <c r="BD21" s="68"/>
      <c r="BE21" s="15"/>
      <c r="BF21" s="5">
        <f t="shared" si="10"/>
        <v>23407</v>
      </c>
      <c r="BG21" s="42">
        <v>8579</v>
      </c>
      <c r="BH21" s="42">
        <v>14828</v>
      </c>
      <c r="BI21" s="42"/>
      <c r="BJ21" s="42"/>
      <c r="BK21" s="42"/>
      <c r="BL21" s="42"/>
      <c r="BM21" s="15"/>
    </row>
    <row r="22" spans="1:65" outlineLevel="5" x14ac:dyDescent="0.45">
      <c r="A22" s="22">
        <f t="shared" si="5"/>
        <v>1</v>
      </c>
      <c r="B22" s="9">
        <f t="shared" si="11"/>
        <v>42375</v>
      </c>
      <c r="C22" s="51">
        <v>42375</v>
      </c>
      <c r="D22" s="64">
        <v>300788</v>
      </c>
      <c r="E22" s="12"/>
      <c r="F22" s="12">
        <v>36.799999999999997</v>
      </c>
      <c r="G22" s="12">
        <v>36.799999999999997</v>
      </c>
      <c r="H22" s="12">
        <v>35.799999999999997</v>
      </c>
      <c r="I22" s="12">
        <v>35.799999999999997</v>
      </c>
      <c r="J22" s="12"/>
      <c r="K22" s="12"/>
      <c r="L22" s="12"/>
      <c r="M22" s="74" t="str">
        <f t="shared" si="6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7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8"/>
        <v/>
      </c>
      <c r="AF22" s="41"/>
      <c r="AG22" s="41"/>
      <c r="AH22" s="41"/>
      <c r="AI22" s="41"/>
      <c r="AJ22" s="41"/>
      <c r="AK22" s="41"/>
      <c r="AL22" s="41"/>
      <c r="AM22" s="41"/>
      <c r="AN22" s="45">
        <v>23.728813559999999</v>
      </c>
      <c r="AO22" s="41">
        <v>1180</v>
      </c>
      <c r="AP22" s="110"/>
      <c r="AQ22" s="111"/>
      <c r="AR22" s="126" t="str">
        <f t="shared" si="12"/>
        <v/>
      </c>
      <c r="AS22" s="126" t="str">
        <f t="shared" si="13"/>
        <v/>
      </c>
      <c r="AT22" s="127">
        <v>1433</v>
      </c>
      <c r="AU22" s="114"/>
      <c r="AV22" s="115"/>
      <c r="AW22" s="126" t="str">
        <f t="shared" si="14"/>
        <v/>
      </c>
      <c r="AX22" s="126" t="str">
        <f t="shared" si="15"/>
        <v/>
      </c>
      <c r="AY22" s="64" t="str">
        <f t="shared" si="9"/>
        <v/>
      </c>
      <c r="AZ22" s="97">
        <v>79.2</v>
      </c>
      <c r="BA22" s="68"/>
      <c r="BB22" s="68"/>
      <c r="BC22" s="68"/>
      <c r="BD22" s="68"/>
      <c r="BE22" s="15"/>
      <c r="BF22" s="5">
        <f t="shared" si="10"/>
        <v>23526</v>
      </c>
      <c r="BG22" s="42">
        <v>8524</v>
      </c>
      <c r="BH22" s="42">
        <v>15002</v>
      </c>
      <c r="BI22" s="42"/>
      <c r="BJ22" s="42"/>
      <c r="BK22" s="42"/>
      <c r="BL22" s="42"/>
      <c r="BM22" s="15"/>
    </row>
    <row r="23" spans="1:65" outlineLevel="5" x14ac:dyDescent="0.45">
      <c r="A23" s="22">
        <f t="shared" si="5"/>
        <v>1</v>
      </c>
      <c r="B23" s="9">
        <f t="shared" si="11"/>
        <v>42376</v>
      </c>
      <c r="C23" s="51">
        <v>42376</v>
      </c>
      <c r="D23" s="64">
        <v>298371</v>
      </c>
      <c r="E23" s="12"/>
      <c r="F23" s="12">
        <v>36.4</v>
      </c>
      <c r="G23" s="12">
        <v>36.4</v>
      </c>
      <c r="H23" s="12">
        <v>36</v>
      </c>
      <c r="I23" s="12">
        <v>36</v>
      </c>
      <c r="J23" s="12"/>
      <c r="K23" s="12"/>
      <c r="L23" s="12"/>
      <c r="M23" s="74" t="str">
        <f t="shared" si="6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7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8"/>
        <v/>
      </c>
      <c r="AF23" s="41"/>
      <c r="AG23" s="41"/>
      <c r="AH23" s="41"/>
      <c r="AI23" s="41"/>
      <c r="AJ23" s="41"/>
      <c r="AK23" s="41"/>
      <c r="AL23" s="41"/>
      <c r="AM23" s="41"/>
      <c r="AN23" s="45">
        <v>23.68866328</v>
      </c>
      <c r="AO23" s="41">
        <v>1182</v>
      </c>
      <c r="AP23" s="110"/>
      <c r="AQ23" s="111"/>
      <c r="AR23" s="126" t="str">
        <f t="shared" si="12"/>
        <v/>
      </c>
      <c r="AS23" s="126" t="str">
        <f t="shared" si="13"/>
        <v/>
      </c>
      <c r="AT23" s="127">
        <v>1398</v>
      </c>
      <c r="AU23" s="114"/>
      <c r="AV23" s="115"/>
      <c r="AW23" s="126" t="str">
        <f t="shared" si="14"/>
        <v/>
      </c>
      <c r="AX23" s="126" t="str">
        <f t="shared" si="15"/>
        <v/>
      </c>
      <c r="AY23" s="64" t="str">
        <f t="shared" si="9"/>
        <v/>
      </c>
      <c r="AZ23" s="97"/>
      <c r="BA23" s="68"/>
      <c r="BB23" s="68"/>
      <c r="BC23" s="68"/>
      <c r="BD23" s="68"/>
      <c r="BE23" s="15"/>
      <c r="BF23" s="5">
        <f t="shared" si="10"/>
        <v>20880</v>
      </c>
      <c r="BG23" s="42">
        <v>8664</v>
      </c>
      <c r="BH23" s="42">
        <v>12216</v>
      </c>
      <c r="BI23" s="42"/>
      <c r="BJ23" s="42"/>
      <c r="BK23" s="42"/>
      <c r="BL23" s="42"/>
      <c r="BM23" s="15"/>
    </row>
    <row r="24" spans="1:65" outlineLevel="5" x14ac:dyDescent="0.45">
      <c r="A24" s="22">
        <f t="shared" si="5"/>
        <v>1</v>
      </c>
      <c r="B24" s="9">
        <f t="shared" si="11"/>
        <v>42377</v>
      </c>
      <c r="C24" s="51">
        <v>42377</v>
      </c>
      <c r="D24" s="64">
        <v>297836</v>
      </c>
      <c r="E24" s="12"/>
      <c r="F24" s="12">
        <v>36.6</v>
      </c>
      <c r="G24" s="12">
        <v>36.6</v>
      </c>
      <c r="H24" s="12">
        <v>37.200000000000003</v>
      </c>
      <c r="I24" s="12">
        <v>37.200000000000003</v>
      </c>
      <c r="J24" s="12"/>
      <c r="K24" s="12"/>
      <c r="L24" s="12"/>
      <c r="M24" s="74" t="str">
        <f t="shared" si="6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7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8"/>
        <v/>
      </c>
      <c r="AF24" s="41"/>
      <c r="AG24" s="41"/>
      <c r="AH24" s="41"/>
      <c r="AI24" s="41"/>
      <c r="AJ24" s="41"/>
      <c r="AK24" s="41"/>
      <c r="AL24" s="41"/>
      <c r="AM24" s="41"/>
      <c r="AN24" s="45">
        <v>21.875</v>
      </c>
      <c r="AO24" s="41">
        <v>1280</v>
      </c>
      <c r="AP24" s="110"/>
      <c r="AQ24" s="111"/>
      <c r="AR24" s="126" t="str">
        <f t="shared" si="12"/>
        <v/>
      </c>
      <c r="AS24" s="126" t="str">
        <f t="shared" si="13"/>
        <v/>
      </c>
      <c r="AT24" s="127">
        <v>1484</v>
      </c>
      <c r="AU24" s="114"/>
      <c r="AV24" s="115"/>
      <c r="AW24" s="126" t="str">
        <f t="shared" si="14"/>
        <v/>
      </c>
      <c r="AX24" s="126" t="str">
        <f t="shared" si="15"/>
        <v/>
      </c>
      <c r="AY24" s="64" t="str">
        <f t="shared" si="9"/>
        <v/>
      </c>
      <c r="AZ24" s="97">
        <v>78.900000000000006</v>
      </c>
      <c r="BA24" s="68"/>
      <c r="BB24" s="68"/>
      <c r="BC24" s="68"/>
      <c r="BD24" s="68"/>
      <c r="BE24" s="15"/>
      <c r="BF24" s="5">
        <f t="shared" si="10"/>
        <v>19253</v>
      </c>
      <c r="BG24" s="42">
        <v>7561</v>
      </c>
      <c r="BH24" s="42">
        <v>11692</v>
      </c>
      <c r="BI24" s="42"/>
      <c r="BJ24" s="42"/>
      <c r="BK24" s="42"/>
      <c r="BL24" s="42"/>
      <c r="BM24" s="15"/>
    </row>
    <row r="25" spans="1:65" outlineLevel="5" x14ac:dyDescent="0.45">
      <c r="A25" s="22">
        <f t="shared" si="5"/>
        <v>1</v>
      </c>
      <c r="B25" s="9">
        <f t="shared" si="11"/>
        <v>42378</v>
      </c>
      <c r="C25" s="51">
        <v>42378</v>
      </c>
      <c r="D25" s="64">
        <v>306885</v>
      </c>
      <c r="E25" s="12"/>
      <c r="F25" s="12">
        <v>37.200000000000003</v>
      </c>
      <c r="G25" s="12">
        <v>37.200000000000003</v>
      </c>
      <c r="H25" s="12">
        <v>36.4</v>
      </c>
      <c r="I25" s="12">
        <v>36.4</v>
      </c>
      <c r="J25" s="12"/>
      <c r="K25" s="12"/>
      <c r="L25" s="12"/>
      <c r="M25" s="74" t="str">
        <f t="shared" si="6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7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8"/>
        <v/>
      </c>
      <c r="AF25" s="41"/>
      <c r="AG25" s="41"/>
      <c r="AH25" s="41"/>
      <c r="AI25" s="41"/>
      <c r="AJ25" s="41"/>
      <c r="AK25" s="41"/>
      <c r="AL25" s="41"/>
      <c r="AM25" s="41"/>
      <c r="AN25" s="45">
        <v>23.411371240000001</v>
      </c>
      <c r="AO25" s="41">
        <v>1196</v>
      </c>
      <c r="AP25" s="110"/>
      <c r="AQ25" s="111"/>
      <c r="AR25" s="126" t="str">
        <f t="shared" si="12"/>
        <v/>
      </c>
      <c r="AS25" s="126" t="str">
        <f t="shared" si="13"/>
        <v/>
      </c>
      <c r="AT25" s="127">
        <v>1358</v>
      </c>
      <c r="AU25" s="114"/>
      <c r="AV25" s="115"/>
      <c r="AW25" s="126" t="str">
        <f t="shared" si="14"/>
        <v/>
      </c>
      <c r="AX25" s="126" t="str">
        <f t="shared" si="15"/>
        <v/>
      </c>
      <c r="AY25" s="64" t="str">
        <f t="shared" si="9"/>
        <v/>
      </c>
      <c r="AZ25" s="97"/>
      <c r="BA25" s="68"/>
      <c r="BB25" s="68"/>
      <c r="BC25" s="68"/>
      <c r="BD25" s="68"/>
      <c r="BE25" s="15"/>
      <c r="BF25" s="5">
        <f t="shared" si="10"/>
        <v>16548</v>
      </c>
      <c r="BG25" s="42">
        <v>8239</v>
      </c>
      <c r="BH25" s="42">
        <v>8309</v>
      </c>
      <c r="BI25" s="42"/>
      <c r="BJ25" s="42"/>
      <c r="BK25" s="42"/>
      <c r="BL25" s="42"/>
      <c r="BM25" s="15"/>
    </row>
    <row r="26" spans="1:65" outlineLevel="5" x14ac:dyDescent="0.45">
      <c r="A26" s="22">
        <f t="shared" si="5"/>
        <v>1</v>
      </c>
      <c r="B26" s="9">
        <f t="shared" si="11"/>
        <v>42379</v>
      </c>
      <c r="C26" s="51">
        <v>42379</v>
      </c>
      <c r="D26" s="64">
        <v>308327</v>
      </c>
      <c r="E26" s="12"/>
      <c r="F26" s="12">
        <v>37</v>
      </c>
      <c r="G26" s="12">
        <v>37</v>
      </c>
      <c r="H26" s="12">
        <v>36.6</v>
      </c>
      <c r="I26" s="12">
        <v>36.6</v>
      </c>
      <c r="J26" s="12"/>
      <c r="K26" s="12"/>
      <c r="L26" s="12"/>
      <c r="M26" s="74" t="str">
        <f t="shared" si="6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7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8"/>
        <v/>
      </c>
      <c r="AF26" s="41"/>
      <c r="AG26" s="41"/>
      <c r="AH26" s="41"/>
      <c r="AI26" s="41"/>
      <c r="AJ26" s="41"/>
      <c r="AK26" s="41"/>
      <c r="AL26" s="41"/>
      <c r="AM26" s="41"/>
      <c r="AN26" s="45">
        <v>27.450980390000002</v>
      </c>
      <c r="AO26" s="41">
        <v>1020</v>
      </c>
      <c r="AP26" s="110"/>
      <c r="AQ26" s="111"/>
      <c r="AR26" s="126" t="str">
        <f t="shared" si="12"/>
        <v/>
      </c>
      <c r="AS26" s="126" t="str">
        <f t="shared" si="13"/>
        <v/>
      </c>
      <c r="AT26" s="127">
        <v>1159</v>
      </c>
      <c r="AU26" s="114"/>
      <c r="AV26" s="115"/>
      <c r="AW26" s="126" t="str">
        <f t="shared" si="14"/>
        <v/>
      </c>
      <c r="AX26" s="126" t="str">
        <f t="shared" si="15"/>
        <v/>
      </c>
      <c r="AY26" s="64" t="str">
        <f t="shared" si="9"/>
        <v/>
      </c>
      <c r="AZ26" s="97"/>
      <c r="BA26" s="68"/>
      <c r="BB26" s="68"/>
      <c r="BC26" s="68"/>
      <c r="BD26" s="68"/>
      <c r="BE26" s="15"/>
      <c r="BF26" s="5">
        <f t="shared" si="10"/>
        <v>12584</v>
      </c>
      <c r="BG26" s="42">
        <v>8268</v>
      </c>
      <c r="BH26" s="42">
        <v>4316</v>
      </c>
      <c r="BI26" s="42"/>
      <c r="BJ26" s="42"/>
      <c r="BK26" s="42"/>
      <c r="BL26" s="42"/>
      <c r="BM26" s="15"/>
    </row>
    <row r="27" spans="1:65" outlineLevel="5" x14ac:dyDescent="0.45">
      <c r="A27" s="22">
        <f t="shared" si="5"/>
        <v>1</v>
      </c>
      <c r="B27" s="9">
        <f t="shared" si="11"/>
        <v>42380</v>
      </c>
      <c r="C27" s="51">
        <v>42380</v>
      </c>
      <c r="D27" s="64">
        <v>298840</v>
      </c>
      <c r="E27" s="12"/>
      <c r="F27" s="12">
        <v>36.799999999999997</v>
      </c>
      <c r="G27" s="12">
        <v>36.799999999999997</v>
      </c>
      <c r="H27" s="12">
        <v>36.799999999999997</v>
      </c>
      <c r="I27" s="12">
        <v>36.799999999999997</v>
      </c>
      <c r="J27" s="12"/>
      <c r="K27" s="12"/>
      <c r="L27" s="12"/>
      <c r="M27" s="74" t="str">
        <f t="shared" si="6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7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8"/>
        <v/>
      </c>
      <c r="AF27" s="41"/>
      <c r="AG27" s="41"/>
      <c r="AH27" s="41"/>
      <c r="AI27" s="41"/>
      <c r="AJ27" s="41"/>
      <c r="AK27" s="41"/>
      <c r="AL27" s="41"/>
      <c r="AM27" s="41"/>
      <c r="AN27" s="45">
        <v>22.364217249999999</v>
      </c>
      <c r="AO27" s="41">
        <v>1252</v>
      </c>
      <c r="AP27" s="110"/>
      <c r="AQ27" s="111"/>
      <c r="AR27" s="126" t="str">
        <f t="shared" si="12"/>
        <v/>
      </c>
      <c r="AS27" s="126" t="str">
        <f t="shared" si="13"/>
        <v/>
      </c>
      <c r="AT27" s="127">
        <v>1375</v>
      </c>
      <c r="AU27" s="114"/>
      <c r="AV27" s="115"/>
      <c r="AW27" s="126" t="str">
        <f t="shared" si="14"/>
        <v/>
      </c>
      <c r="AX27" s="126" t="str">
        <f t="shared" si="15"/>
        <v/>
      </c>
      <c r="AY27" s="64" t="str">
        <f t="shared" si="9"/>
        <v/>
      </c>
      <c r="AZ27" s="97">
        <v>79.5</v>
      </c>
      <c r="BA27" s="68"/>
      <c r="BB27" s="68"/>
      <c r="BC27" s="68"/>
      <c r="BD27" s="68"/>
      <c r="BE27" s="15"/>
      <c r="BF27" s="5">
        <f t="shared" si="10"/>
        <v>17359</v>
      </c>
      <c r="BG27" s="42">
        <v>8258</v>
      </c>
      <c r="BH27" s="42">
        <v>9101</v>
      </c>
      <c r="BI27" s="42"/>
      <c r="BJ27" s="42"/>
      <c r="BK27" s="42"/>
      <c r="BL27" s="42"/>
      <c r="BM27" s="15"/>
    </row>
    <row r="28" spans="1:65" outlineLevel="5" x14ac:dyDescent="0.45">
      <c r="A28" s="22">
        <f t="shared" si="5"/>
        <v>1</v>
      </c>
      <c r="B28" s="9">
        <f t="shared" si="11"/>
        <v>42381</v>
      </c>
      <c r="C28" s="51">
        <v>42381</v>
      </c>
      <c r="D28" s="64">
        <v>291781</v>
      </c>
      <c r="E28" s="12"/>
      <c r="F28" s="12">
        <v>36.6</v>
      </c>
      <c r="G28" s="12">
        <v>36.6</v>
      </c>
      <c r="H28" s="12">
        <v>37.200000000000003</v>
      </c>
      <c r="I28" s="12">
        <v>37.200000000000003</v>
      </c>
      <c r="J28" s="12"/>
      <c r="K28" s="12"/>
      <c r="L28" s="12"/>
      <c r="M28" s="74" t="str">
        <f t="shared" si="6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7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8"/>
        <v/>
      </c>
      <c r="AF28" s="41"/>
      <c r="AG28" s="41"/>
      <c r="AH28" s="41"/>
      <c r="AI28" s="41"/>
      <c r="AJ28" s="41"/>
      <c r="AK28" s="41"/>
      <c r="AL28" s="41"/>
      <c r="AM28" s="41"/>
      <c r="AN28" s="45">
        <v>25.36231884</v>
      </c>
      <c r="AO28" s="41">
        <v>1104</v>
      </c>
      <c r="AP28" s="110"/>
      <c r="AQ28" s="111"/>
      <c r="AR28" s="126" t="str">
        <f t="shared" si="12"/>
        <v/>
      </c>
      <c r="AS28" s="126" t="str">
        <f t="shared" si="13"/>
        <v/>
      </c>
      <c r="AT28" s="127">
        <v>1320</v>
      </c>
      <c r="AU28" s="114"/>
      <c r="AV28" s="115"/>
      <c r="AW28" s="126" t="str">
        <f t="shared" si="14"/>
        <v/>
      </c>
      <c r="AX28" s="126" t="str">
        <f t="shared" si="15"/>
        <v/>
      </c>
      <c r="AY28" s="64" t="str">
        <f t="shared" si="9"/>
        <v/>
      </c>
      <c r="AZ28" s="97">
        <v>80.3</v>
      </c>
      <c r="BA28" s="68"/>
      <c r="BB28" s="68"/>
      <c r="BC28" s="68"/>
      <c r="BD28" s="68"/>
      <c r="BE28" s="15"/>
      <c r="BF28" s="5">
        <f t="shared" si="10"/>
        <v>16619</v>
      </c>
      <c r="BG28" s="42">
        <v>7900</v>
      </c>
      <c r="BH28" s="42">
        <v>8719</v>
      </c>
      <c r="BI28" s="42"/>
      <c r="BJ28" s="42"/>
      <c r="BK28" s="42"/>
      <c r="BL28" s="42"/>
      <c r="BM28" s="15"/>
    </row>
    <row r="29" spans="1:65" outlineLevel="5" x14ac:dyDescent="0.45">
      <c r="A29" s="22">
        <f t="shared" si="5"/>
        <v>1</v>
      </c>
      <c r="B29" s="9">
        <f t="shared" si="11"/>
        <v>42382</v>
      </c>
      <c r="C29" s="51">
        <v>42382</v>
      </c>
      <c r="D29" s="64">
        <v>294540</v>
      </c>
      <c r="E29" s="12"/>
      <c r="F29" s="12">
        <v>36.4</v>
      </c>
      <c r="G29" s="12">
        <v>36.4</v>
      </c>
      <c r="H29" s="12">
        <v>37.200000000000003</v>
      </c>
      <c r="I29" s="12">
        <v>37.200000000000003</v>
      </c>
      <c r="J29" s="12"/>
      <c r="K29" s="12"/>
      <c r="L29" s="12"/>
      <c r="M29" s="74" t="str">
        <f t="shared" si="6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7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8"/>
        <v/>
      </c>
      <c r="AF29" s="41"/>
      <c r="AG29" s="41"/>
      <c r="AH29" s="41"/>
      <c r="AI29" s="41"/>
      <c r="AJ29" s="41"/>
      <c r="AK29" s="41"/>
      <c r="AL29" s="41"/>
      <c r="AM29" s="41"/>
      <c r="AN29" s="45">
        <v>21.588280650000002</v>
      </c>
      <c r="AO29" s="41">
        <v>1297</v>
      </c>
      <c r="AP29" s="110"/>
      <c r="AQ29" s="111"/>
      <c r="AR29" s="126" t="str">
        <f t="shared" si="12"/>
        <v/>
      </c>
      <c r="AS29" s="126" t="str">
        <f t="shared" si="13"/>
        <v/>
      </c>
      <c r="AT29" s="127">
        <v>1471</v>
      </c>
      <c r="AU29" s="114"/>
      <c r="AV29" s="115"/>
      <c r="AW29" s="126" t="str">
        <f t="shared" si="14"/>
        <v/>
      </c>
      <c r="AX29" s="126" t="str">
        <f t="shared" si="15"/>
        <v/>
      </c>
      <c r="AY29" s="64" t="str">
        <f t="shared" si="9"/>
        <v/>
      </c>
      <c r="AZ29" s="97">
        <v>81</v>
      </c>
      <c r="BA29" s="68"/>
      <c r="BB29" s="68"/>
      <c r="BC29" s="68"/>
      <c r="BD29" s="68"/>
      <c r="BE29" s="15"/>
      <c r="BF29" s="5">
        <f t="shared" si="10"/>
        <v>22251</v>
      </c>
      <c r="BG29" s="42">
        <v>8462</v>
      </c>
      <c r="BH29" s="42">
        <v>13789</v>
      </c>
      <c r="BI29" s="42"/>
      <c r="BJ29" s="42"/>
      <c r="BK29" s="42"/>
      <c r="BL29" s="42"/>
      <c r="BM29" s="15"/>
    </row>
    <row r="30" spans="1:65" outlineLevel="5" x14ac:dyDescent="0.45">
      <c r="A30" s="22">
        <f t="shared" si="5"/>
        <v>1</v>
      </c>
      <c r="B30" s="9">
        <f t="shared" si="11"/>
        <v>42383</v>
      </c>
      <c r="C30" s="51">
        <v>42383</v>
      </c>
      <c r="D30" s="64">
        <v>295497</v>
      </c>
      <c r="E30" s="12"/>
      <c r="F30" s="12">
        <v>36.4</v>
      </c>
      <c r="G30" s="12">
        <v>36.4</v>
      </c>
      <c r="H30" s="12">
        <v>36.4</v>
      </c>
      <c r="I30" s="12">
        <v>36.4</v>
      </c>
      <c r="J30" s="12"/>
      <c r="K30" s="12"/>
      <c r="L30" s="12"/>
      <c r="M30" s="74" t="str">
        <f t="shared" si="6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7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8"/>
        <v/>
      </c>
      <c r="AF30" s="41"/>
      <c r="AG30" s="41"/>
      <c r="AH30" s="41"/>
      <c r="AI30" s="41"/>
      <c r="AJ30" s="41"/>
      <c r="AK30" s="41"/>
      <c r="AL30" s="41"/>
      <c r="AM30" s="41"/>
      <c r="AN30" s="45">
        <v>23.68866328</v>
      </c>
      <c r="AO30" s="41">
        <v>1182</v>
      </c>
      <c r="AP30" s="110"/>
      <c r="AQ30" s="111"/>
      <c r="AR30" s="126" t="str">
        <f t="shared" si="12"/>
        <v/>
      </c>
      <c r="AS30" s="126" t="str">
        <f t="shared" si="13"/>
        <v/>
      </c>
      <c r="AT30" s="127">
        <v>1400</v>
      </c>
      <c r="AU30" s="114"/>
      <c r="AV30" s="115"/>
      <c r="AW30" s="126" t="str">
        <f t="shared" si="14"/>
        <v/>
      </c>
      <c r="AX30" s="126" t="str">
        <f t="shared" si="15"/>
        <v/>
      </c>
      <c r="AY30" s="64" t="str">
        <f t="shared" si="9"/>
        <v/>
      </c>
      <c r="AZ30" s="97">
        <v>82.09</v>
      </c>
      <c r="BA30" s="68"/>
      <c r="BB30" s="68"/>
      <c r="BC30" s="68"/>
      <c r="BD30" s="68"/>
      <c r="BE30" s="15"/>
      <c r="BF30" s="5">
        <f t="shared" si="10"/>
        <v>25986</v>
      </c>
      <c r="BG30" s="42">
        <v>9758</v>
      </c>
      <c r="BH30" s="42">
        <v>16228</v>
      </c>
      <c r="BI30" s="42"/>
      <c r="BJ30" s="42"/>
      <c r="BK30" s="42"/>
      <c r="BL30" s="42"/>
      <c r="BM30" s="15"/>
    </row>
    <row r="31" spans="1:65" outlineLevel="5" x14ac:dyDescent="0.45">
      <c r="A31" s="22">
        <f t="shared" si="5"/>
        <v>1</v>
      </c>
      <c r="B31" s="9">
        <f t="shared" si="11"/>
        <v>42384</v>
      </c>
      <c r="C31" s="51">
        <v>42384</v>
      </c>
      <c r="D31" s="64">
        <v>293494</v>
      </c>
      <c r="E31" s="12"/>
      <c r="F31" s="12">
        <v>36.799999999999997</v>
      </c>
      <c r="G31" s="12">
        <v>36.799999999999997</v>
      </c>
      <c r="H31" s="12">
        <v>36.799999999999997</v>
      </c>
      <c r="I31" s="12">
        <v>36.799999999999997</v>
      </c>
      <c r="J31" s="12"/>
      <c r="K31" s="12"/>
      <c r="L31" s="12"/>
      <c r="M31" s="74" t="str">
        <f t="shared" si="6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7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8"/>
        <v/>
      </c>
      <c r="AF31" s="41"/>
      <c r="AG31" s="41"/>
      <c r="AH31" s="41"/>
      <c r="AI31" s="41"/>
      <c r="AJ31" s="41"/>
      <c r="AK31" s="41"/>
      <c r="AL31" s="41"/>
      <c r="AM31" s="41"/>
      <c r="AN31" s="45">
        <v>24.158757550000001</v>
      </c>
      <c r="AO31" s="41">
        <v>1159</v>
      </c>
      <c r="AP31" s="110"/>
      <c r="AQ31" s="111"/>
      <c r="AR31" s="126" t="str">
        <f t="shared" si="12"/>
        <v/>
      </c>
      <c r="AS31" s="126" t="str">
        <f t="shared" si="13"/>
        <v/>
      </c>
      <c r="AT31" s="127">
        <v>1368</v>
      </c>
      <c r="AU31" s="114"/>
      <c r="AV31" s="115"/>
      <c r="AW31" s="126" t="str">
        <f t="shared" si="14"/>
        <v/>
      </c>
      <c r="AX31" s="126" t="str">
        <f t="shared" si="15"/>
        <v/>
      </c>
      <c r="AY31" s="64" t="str">
        <f t="shared" si="9"/>
        <v/>
      </c>
      <c r="AZ31" s="97">
        <v>81.2</v>
      </c>
      <c r="BA31" s="68"/>
      <c r="BB31" s="68"/>
      <c r="BC31" s="68"/>
      <c r="BD31" s="68"/>
      <c r="BE31" s="15"/>
      <c r="BF31" s="5">
        <f t="shared" si="10"/>
        <v>23706</v>
      </c>
      <c r="BG31" s="42">
        <v>8656</v>
      </c>
      <c r="BH31" s="42">
        <v>15050</v>
      </c>
      <c r="BI31" s="42"/>
      <c r="BJ31" s="42"/>
      <c r="BK31" s="42"/>
      <c r="BL31" s="42"/>
      <c r="BM31" s="15"/>
    </row>
    <row r="32" spans="1:65" outlineLevel="5" x14ac:dyDescent="0.45">
      <c r="A32" s="22">
        <f t="shared" si="5"/>
        <v>1</v>
      </c>
      <c r="B32" s="9">
        <f t="shared" si="11"/>
        <v>42385</v>
      </c>
      <c r="C32" s="51">
        <v>42385</v>
      </c>
      <c r="D32" s="64">
        <v>302142</v>
      </c>
      <c r="E32" s="12"/>
      <c r="F32" s="12">
        <v>37.4</v>
      </c>
      <c r="G32" s="12">
        <v>37.4</v>
      </c>
      <c r="H32" s="12">
        <v>37.6</v>
      </c>
      <c r="I32" s="12">
        <v>37.6</v>
      </c>
      <c r="J32" s="12"/>
      <c r="K32" s="12"/>
      <c r="L32" s="12"/>
      <c r="M32" s="74" t="str">
        <f t="shared" si="6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7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8"/>
        <v/>
      </c>
      <c r="AF32" s="41"/>
      <c r="AG32" s="41"/>
      <c r="AH32" s="41"/>
      <c r="AI32" s="41"/>
      <c r="AJ32" s="41"/>
      <c r="AK32" s="41"/>
      <c r="AL32" s="41"/>
      <c r="AM32" s="41"/>
      <c r="AN32" s="45">
        <v>25.044722719999999</v>
      </c>
      <c r="AO32" s="41">
        <v>1118</v>
      </c>
      <c r="AP32" s="110"/>
      <c r="AQ32" s="111"/>
      <c r="AR32" s="126" t="str">
        <f t="shared" si="12"/>
        <v/>
      </c>
      <c r="AS32" s="126" t="str">
        <f t="shared" si="13"/>
        <v/>
      </c>
      <c r="AT32" s="127">
        <v>1311</v>
      </c>
      <c r="AU32" s="114"/>
      <c r="AV32" s="115"/>
      <c r="AW32" s="126" t="str">
        <f t="shared" si="14"/>
        <v/>
      </c>
      <c r="AX32" s="126" t="str">
        <f t="shared" si="15"/>
        <v/>
      </c>
      <c r="AY32" s="64" t="str">
        <f t="shared" si="9"/>
        <v/>
      </c>
      <c r="AZ32" s="97"/>
      <c r="BA32" s="68"/>
      <c r="BB32" s="68"/>
      <c r="BC32" s="68"/>
      <c r="BD32" s="68"/>
      <c r="BE32" s="15"/>
      <c r="BF32" s="5">
        <f t="shared" si="10"/>
        <v>21111</v>
      </c>
      <c r="BG32" s="42">
        <v>9953</v>
      </c>
      <c r="BH32" s="42">
        <v>11158</v>
      </c>
      <c r="BI32" s="42"/>
      <c r="BJ32" s="42"/>
      <c r="BK32" s="42"/>
      <c r="BL32" s="42"/>
      <c r="BM32" s="15"/>
    </row>
    <row r="33" spans="1:65" outlineLevel="5" x14ac:dyDescent="0.45">
      <c r="A33" s="22">
        <f t="shared" si="5"/>
        <v>1</v>
      </c>
      <c r="B33" s="9">
        <f t="shared" si="11"/>
        <v>42386</v>
      </c>
      <c r="C33" s="51">
        <v>42386</v>
      </c>
      <c r="D33" s="64">
        <v>320545</v>
      </c>
      <c r="E33" s="12"/>
      <c r="F33" s="12">
        <v>37.4</v>
      </c>
      <c r="G33" s="12">
        <v>37.4</v>
      </c>
      <c r="H33" s="12">
        <v>37.4</v>
      </c>
      <c r="I33" s="12">
        <v>37.4</v>
      </c>
      <c r="J33" s="12"/>
      <c r="K33" s="12"/>
      <c r="L33" s="12"/>
      <c r="M33" s="74" t="str">
        <f t="shared" si="6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7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8"/>
        <v/>
      </c>
      <c r="AF33" s="41"/>
      <c r="AG33" s="41"/>
      <c r="AH33" s="41"/>
      <c r="AI33" s="41"/>
      <c r="AJ33" s="41"/>
      <c r="AK33" s="41"/>
      <c r="AL33" s="41"/>
      <c r="AM33" s="41"/>
      <c r="AN33" s="45">
        <v>27.613412230000002</v>
      </c>
      <c r="AO33" s="41">
        <v>1014</v>
      </c>
      <c r="AP33" s="110"/>
      <c r="AQ33" s="111"/>
      <c r="AR33" s="126" t="str">
        <f t="shared" si="12"/>
        <v/>
      </c>
      <c r="AS33" s="126" t="str">
        <f t="shared" si="13"/>
        <v/>
      </c>
      <c r="AT33" s="127">
        <v>1193</v>
      </c>
      <c r="AU33" s="114"/>
      <c r="AV33" s="115"/>
      <c r="AW33" s="126" t="str">
        <f t="shared" si="14"/>
        <v/>
      </c>
      <c r="AX33" s="126" t="str">
        <f t="shared" si="15"/>
        <v/>
      </c>
      <c r="AY33" s="64" t="str">
        <f t="shared" si="9"/>
        <v/>
      </c>
      <c r="AZ33" s="97"/>
      <c r="BA33" s="68"/>
      <c r="BB33" s="68"/>
      <c r="BC33" s="68"/>
      <c r="BD33" s="68"/>
      <c r="BE33" s="15"/>
      <c r="BF33" s="5">
        <f t="shared" si="10"/>
        <v>16265</v>
      </c>
      <c r="BG33" s="42">
        <v>11344</v>
      </c>
      <c r="BH33" s="42">
        <v>4921</v>
      </c>
      <c r="BI33" s="42"/>
      <c r="BJ33" s="42"/>
      <c r="BK33" s="42"/>
      <c r="BL33" s="42"/>
      <c r="BM33" s="15"/>
    </row>
    <row r="34" spans="1:65" outlineLevel="5" x14ac:dyDescent="0.45">
      <c r="A34" s="22">
        <f t="shared" si="5"/>
        <v>1</v>
      </c>
      <c r="B34" s="9">
        <f t="shared" si="11"/>
        <v>42387</v>
      </c>
      <c r="C34" s="51">
        <v>42387</v>
      </c>
      <c r="D34" s="64">
        <v>329267</v>
      </c>
      <c r="E34" s="12"/>
      <c r="F34" s="12">
        <v>37.200000000000003</v>
      </c>
      <c r="G34" s="12">
        <v>37.200000000000003</v>
      </c>
      <c r="H34" s="12">
        <v>37.200000000000003</v>
      </c>
      <c r="I34" s="12">
        <v>37.200000000000003</v>
      </c>
      <c r="J34" s="12"/>
      <c r="K34" s="12"/>
      <c r="L34" s="12"/>
      <c r="M34" s="74" t="str">
        <f t="shared" si="6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7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8"/>
        <v/>
      </c>
      <c r="AF34" s="41"/>
      <c r="AG34" s="41"/>
      <c r="AH34" s="41"/>
      <c r="AI34" s="41"/>
      <c r="AJ34" s="41"/>
      <c r="AK34" s="41"/>
      <c r="AL34" s="41"/>
      <c r="AM34" s="41"/>
      <c r="AN34" s="45">
        <v>21.55504234</v>
      </c>
      <c r="AO34" s="41">
        <v>1299</v>
      </c>
      <c r="AP34" s="110"/>
      <c r="AQ34" s="111"/>
      <c r="AR34" s="126" t="str">
        <f t="shared" si="12"/>
        <v/>
      </c>
      <c r="AS34" s="126" t="str">
        <f t="shared" si="13"/>
        <v/>
      </c>
      <c r="AT34" s="127">
        <v>1471</v>
      </c>
      <c r="AU34" s="114"/>
      <c r="AV34" s="115"/>
      <c r="AW34" s="126" t="str">
        <f t="shared" si="14"/>
        <v/>
      </c>
      <c r="AX34" s="126" t="str">
        <f t="shared" si="15"/>
        <v/>
      </c>
      <c r="AY34" s="64" t="str">
        <f t="shared" si="9"/>
        <v/>
      </c>
      <c r="AZ34" s="97">
        <v>79.400000000000006</v>
      </c>
      <c r="BA34" s="68"/>
      <c r="BB34" s="68"/>
      <c r="BC34" s="68"/>
      <c r="BD34" s="68"/>
      <c r="BE34" s="15"/>
      <c r="BF34" s="5">
        <f t="shared" si="10"/>
        <v>24919</v>
      </c>
      <c r="BG34" s="42">
        <v>10354</v>
      </c>
      <c r="BH34" s="42">
        <v>14565</v>
      </c>
      <c r="BI34" s="42"/>
      <c r="BJ34" s="42"/>
      <c r="BK34" s="42"/>
      <c r="BL34" s="42"/>
      <c r="BM34" s="15"/>
    </row>
    <row r="35" spans="1:65" outlineLevel="5" x14ac:dyDescent="0.45">
      <c r="A35" s="22">
        <f t="shared" si="5"/>
        <v>1</v>
      </c>
      <c r="B35" s="9">
        <f t="shared" si="11"/>
        <v>42388</v>
      </c>
      <c r="C35" s="51">
        <v>42388</v>
      </c>
      <c r="D35" s="64">
        <v>290415</v>
      </c>
      <c r="E35" s="12"/>
      <c r="F35" s="12">
        <v>37.4</v>
      </c>
      <c r="G35" s="12">
        <v>37.4</v>
      </c>
      <c r="H35" s="12">
        <v>37.200000000000003</v>
      </c>
      <c r="I35" s="12">
        <v>37.200000000000003</v>
      </c>
      <c r="J35" s="12"/>
      <c r="K35" s="12"/>
      <c r="L35" s="12"/>
      <c r="M35" s="74" t="str">
        <f t="shared" si="6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7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8"/>
        <v/>
      </c>
      <c r="AF35" s="41"/>
      <c r="AG35" s="41"/>
      <c r="AH35" s="41"/>
      <c r="AI35" s="41"/>
      <c r="AJ35" s="41"/>
      <c r="AK35" s="41"/>
      <c r="AL35" s="41"/>
      <c r="AM35" s="41"/>
      <c r="AN35" s="45">
        <v>21.978021980000001</v>
      </c>
      <c r="AO35" s="41">
        <v>1274</v>
      </c>
      <c r="AP35" s="110"/>
      <c r="AQ35" s="111"/>
      <c r="AR35" s="126" t="str">
        <f t="shared" si="12"/>
        <v/>
      </c>
      <c r="AS35" s="126" t="str">
        <f t="shared" si="13"/>
        <v/>
      </c>
      <c r="AT35" s="127">
        <v>1452</v>
      </c>
      <c r="AU35" s="114"/>
      <c r="AV35" s="115"/>
      <c r="AW35" s="126" t="str">
        <f t="shared" si="14"/>
        <v/>
      </c>
      <c r="AX35" s="126" t="str">
        <f t="shared" si="15"/>
        <v/>
      </c>
      <c r="AY35" s="64" t="str">
        <f t="shared" si="9"/>
        <v/>
      </c>
      <c r="AZ35" s="97">
        <v>82</v>
      </c>
      <c r="BA35" s="68"/>
      <c r="BB35" s="68"/>
      <c r="BC35" s="68"/>
      <c r="BD35" s="68"/>
      <c r="BE35" s="15"/>
      <c r="BF35" s="5">
        <f t="shared" si="10"/>
        <v>28131</v>
      </c>
      <c r="BG35" s="42">
        <v>13366</v>
      </c>
      <c r="BH35" s="42">
        <v>14765</v>
      </c>
      <c r="BI35" s="42"/>
      <c r="BJ35" s="42"/>
      <c r="BK35" s="42"/>
      <c r="BL35" s="42"/>
      <c r="BM35" s="15"/>
    </row>
    <row r="36" spans="1:65" outlineLevel="5" x14ac:dyDescent="0.45">
      <c r="A36" s="22">
        <f t="shared" si="5"/>
        <v>1</v>
      </c>
      <c r="B36" s="9">
        <f t="shared" si="11"/>
        <v>42389</v>
      </c>
      <c r="C36" s="51">
        <v>42389</v>
      </c>
      <c r="D36" s="64">
        <v>302808</v>
      </c>
      <c r="E36" s="12"/>
      <c r="F36" s="12">
        <v>37.200000000000003</v>
      </c>
      <c r="G36" s="12">
        <v>37.200000000000003</v>
      </c>
      <c r="H36" s="12">
        <v>37.200000000000003</v>
      </c>
      <c r="I36" s="12">
        <v>37.200000000000003</v>
      </c>
      <c r="J36" s="12"/>
      <c r="K36" s="12"/>
      <c r="L36" s="12"/>
      <c r="M36" s="74" t="str">
        <f t="shared" si="6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7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8"/>
        <v/>
      </c>
      <c r="AF36" s="41"/>
      <c r="AG36" s="41"/>
      <c r="AH36" s="41"/>
      <c r="AI36" s="41"/>
      <c r="AJ36" s="41"/>
      <c r="AK36" s="41"/>
      <c r="AL36" s="41"/>
      <c r="AM36" s="41"/>
      <c r="AN36" s="45">
        <v>22.04724409</v>
      </c>
      <c r="AO36" s="41">
        <v>1270</v>
      </c>
      <c r="AP36" s="110"/>
      <c r="AQ36" s="111"/>
      <c r="AR36" s="126" t="str">
        <f t="shared" si="12"/>
        <v/>
      </c>
      <c r="AS36" s="126" t="str">
        <f t="shared" si="13"/>
        <v/>
      </c>
      <c r="AT36" s="127">
        <v>1460</v>
      </c>
      <c r="AU36" s="114"/>
      <c r="AV36" s="115"/>
      <c r="AW36" s="126" t="str">
        <f t="shared" si="14"/>
        <v/>
      </c>
      <c r="AX36" s="126" t="str">
        <f t="shared" si="15"/>
        <v/>
      </c>
      <c r="AY36" s="64" t="str">
        <f t="shared" si="9"/>
        <v/>
      </c>
      <c r="AZ36" s="97">
        <v>81</v>
      </c>
      <c r="BA36" s="68"/>
      <c r="BB36" s="68"/>
      <c r="BC36" s="68"/>
      <c r="BD36" s="68"/>
      <c r="BE36" s="15"/>
      <c r="BF36" s="5">
        <f t="shared" si="10"/>
        <v>26351</v>
      </c>
      <c r="BG36" s="42">
        <v>9484</v>
      </c>
      <c r="BH36" s="42">
        <v>16867</v>
      </c>
      <c r="BI36" s="42"/>
      <c r="BJ36" s="42"/>
      <c r="BK36" s="42"/>
      <c r="BL36" s="42"/>
      <c r="BM36" s="15"/>
    </row>
    <row r="37" spans="1:65" outlineLevel="5" x14ac:dyDescent="0.45">
      <c r="A37" s="22">
        <f t="shared" si="5"/>
        <v>1</v>
      </c>
      <c r="B37" s="9">
        <f t="shared" si="11"/>
        <v>42390</v>
      </c>
      <c r="C37" s="51">
        <v>42390</v>
      </c>
      <c r="D37" s="64">
        <v>298624</v>
      </c>
      <c r="E37" s="12"/>
      <c r="F37" s="12">
        <v>36.6</v>
      </c>
      <c r="G37" s="12">
        <v>36.6</v>
      </c>
      <c r="H37" s="12">
        <v>36.200000000000003</v>
      </c>
      <c r="I37" s="12">
        <v>36.200000000000003</v>
      </c>
      <c r="J37" s="12"/>
      <c r="K37" s="12"/>
      <c r="L37" s="12"/>
      <c r="M37" s="74" t="str">
        <f t="shared" si="6"/>
        <v/>
      </c>
      <c r="N37" s="83" t="s">
        <v>107</v>
      </c>
      <c r="O37" s="83"/>
      <c r="P37" s="83"/>
      <c r="Q37" s="83"/>
      <c r="R37" s="83"/>
      <c r="S37" s="83"/>
      <c r="T37" s="83"/>
      <c r="U37" s="83"/>
      <c r="V37" s="5" t="str">
        <f t="shared" si="7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8"/>
        <v/>
      </c>
      <c r="AF37" s="41"/>
      <c r="AG37" s="41"/>
      <c r="AH37" s="41"/>
      <c r="AI37" s="41"/>
      <c r="AJ37" s="41"/>
      <c r="AK37" s="41"/>
      <c r="AL37" s="41"/>
      <c r="AM37" s="41"/>
      <c r="AN37" s="45">
        <v>23.352793989999999</v>
      </c>
      <c r="AO37" s="41">
        <v>1199</v>
      </c>
      <c r="AP37" s="110"/>
      <c r="AQ37" s="111"/>
      <c r="AR37" s="126" t="str">
        <f t="shared" si="12"/>
        <v/>
      </c>
      <c r="AS37" s="126" t="str">
        <f t="shared" si="13"/>
        <v/>
      </c>
      <c r="AT37" s="127">
        <v>1369</v>
      </c>
      <c r="AU37" s="114"/>
      <c r="AV37" s="115"/>
      <c r="AW37" s="126" t="str">
        <f t="shared" si="14"/>
        <v/>
      </c>
      <c r="AX37" s="126" t="str">
        <f t="shared" si="15"/>
        <v/>
      </c>
      <c r="AY37" s="64" t="str">
        <f t="shared" si="9"/>
        <v/>
      </c>
      <c r="AZ37" s="97">
        <v>83.41</v>
      </c>
      <c r="BA37" s="68"/>
      <c r="BB37" s="68"/>
      <c r="BC37" s="68"/>
      <c r="BD37" s="68"/>
      <c r="BE37" s="15"/>
      <c r="BF37" s="5">
        <f t="shared" si="10"/>
        <v>22313</v>
      </c>
      <c r="BG37" s="42">
        <v>10131</v>
      </c>
      <c r="BH37" s="42">
        <v>12182</v>
      </c>
      <c r="BI37" s="42"/>
      <c r="BJ37" s="42"/>
      <c r="BK37" s="42"/>
      <c r="BL37" s="42"/>
      <c r="BM37" s="15"/>
    </row>
    <row r="38" spans="1:65" outlineLevel="5" x14ac:dyDescent="0.45">
      <c r="A38" s="22">
        <f t="shared" si="5"/>
        <v>1</v>
      </c>
      <c r="B38" s="9">
        <f t="shared" si="11"/>
        <v>42391</v>
      </c>
      <c r="C38" s="51">
        <v>42391</v>
      </c>
      <c r="D38" s="64">
        <v>307376</v>
      </c>
      <c r="E38" s="12"/>
      <c r="F38" s="12">
        <v>35.799999999999997</v>
      </c>
      <c r="G38" s="12">
        <v>35.799999999999997</v>
      </c>
      <c r="H38" s="12">
        <v>36</v>
      </c>
      <c r="I38" s="12">
        <v>36</v>
      </c>
      <c r="J38" s="12"/>
      <c r="K38" s="12"/>
      <c r="L38" s="12"/>
      <c r="M38" s="74" t="str">
        <f t="shared" si="6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7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8"/>
        <v/>
      </c>
      <c r="AF38" s="41"/>
      <c r="AG38" s="41"/>
      <c r="AH38" s="41"/>
      <c r="AI38" s="41"/>
      <c r="AJ38" s="41"/>
      <c r="AK38" s="41"/>
      <c r="AL38" s="41"/>
      <c r="AM38" s="41"/>
      <c r="AN38" s="45">
        <v>19.690576650000001</v>
      </c>
      <c r="AO38" s="41">
        <v>1422</v>
      </c>
      <c r="AP38" s="110"/>
      <c r="AQ38" s="111"/>
      <c r="AR38" s="126" t="str">
        <f t="shared" si="12"/>
        <v/>
      </c>
      <c r="AS38" s="126" t="str">
        <f t="shared" si="13"/>
        <v/>
      </c>
      <c r="AT38" s="127">
        <v>1590</v>
      </c>
      <c r="AU38" s="114"/>
      <c r="AV38" s="115"/>
      <c r="AW38" s="126" t="str">
        <f t="shared" si="14"/>
        <v/>
      </c>
      <c r="AX38" s="126" t="str">
        <f t="shared" si="15"/>
        <v/>
      </c>
      <c r="AY38" s="64" t="str">
        <f t="shared" si="9"/>
        <v/>
      </c>
      <c r="AZ38" s="97">
        <v>81.400000000000006</v>
      </c>
      <c r="BA38" s="68"/>
      <c r="BB38" s="68"/>
      <c r="BC38" s="68"/>
      <c r="BD38" s="68"/>
      <c r="BE38" s="15"/>
      <c r="BF38" s="5">
        <f t="shared" si="10"/>
        <v>24179</v>
      </c>
      <c r="BG38" s="42">
        <v>9104</v>
      </c>
      <c r="BH38" s="42">
        <v>15075</v>
      </c>
      <c r="BI38" s="42"/>
      <c r="BJ38" s="42"/>
      <c r="BK38" s="42"/>
      <c r="BL38" s="42"/>
      <c r="BM38" s="15"/>
    </row>
    <row r="39" spans="1:65" outlineLevel="5" x14ac:dyDescent="0.45">
      <c r="A39" s="22">
        <f t="shared" si="5"/>
        <v>1</v>
      </c>
      <c r="B39" s="9">
        <f t="shared" si="11"/>
        <v>42392</v>
      </c>
      <c r="C39" s="51">
        <v>42392</v>
      </c>
      <c r="D39" s="64">
        <v>309538</v>
      </c>
      <c r="E39" s="12"/>
      <c r="F39" s="12">
        <v>35.5</v>
      </c>
      <c r="G39" s="12">
        <v>35.5</v>
      </c>
      <c r="H39" s="12">
        <v>35.6</v>
      </c>
      <c r="I39" s="12">
        <v>35.6</v>
      </c>
      <c r="J39" s="12"/>
      <c r="K39" s="12"/>
      <c r="L39" s="12"/>
      <c r="M39" s="74" t="str">
        <f t="shared" si="6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7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8"/>
        <v/>
      </c>
      <c r="AF39" s="41"/>
      <c r="AG39" s="41"/>
      <c r="AH39" s="41"/>
      <c r="AI39" s="41"/>
      <c r="AJ39" s="41"/>
      <c r="AK39" s="41"/>
      <c r="AL39" s="41"/>
      <c r="AM39" s="41"/>
      <c r="AN39" s="45">
        <v>24.669603519999999</v>
      </c>
      <c r="AO39" s="41">
        <v>1135</v>
      </c>
      <c r="AP39" s="110"/>
      <c r="AQ39" s="111"/>
      <c r="AR39" s="126" t="str">
        <f t="shared" si="12"/>
        <v/>
      </c>
      <c r="AS39" s="126" t="str">
        <f t="shared" si="13"/>
        <v/>
      </c>
      <c r="AT39" s="127">
        <v>1260</v>
      </c>
      <c r="AU39" s="114"/>
      <c r="AV39" s="115"/>
      <c r="AW39" s="126" t="str">
        <f t="shared" si="14"/>
        <v/>
      </c>
      <c r="AX39" s="126" t="str">
        <f t="shared" si="15"/>
        <v/>
      </c>
      <c r="AY39" s="64" t="str">
        <f t="shared" si="9"/>
        <v/>
      </c>
      <c r="AZ39" s="97"/>
      <c r="BA39" s="68"/>
      <c r="BB39" s="68"/>
      <c r="BC39" s="68"/>
      <c r="BD39" s="68"/>
      <c r="BE39" s="15"/>
      <c r="BF39" s="5">
        <f t="shared" si="10"/>
        <v>25372</v>
      </c>
      <c r="BG39" s="42">
        <v>12426</v>
      </c>
      <c r="BH39" s="42">
        <v>12946</v>
      </c>
      <c r="BI39" s="42"/>
      <c r="BJ39" s="42"/>
      <c r="BK39" s="42"/>
      <c r="BL39" s="42"/>
      <c r="BM39" s="15"/>
    </row>
    <row r="40" spans="1:65" outlineLevel="5" x14ac:dyDescent="0.45">
      <c r="A40" s="22">
        <f t="shared" si="5"/>
        <v>1</v>
      </c>
      <c r="B40" s="9">
        <f t="shared" si="11"/>
        <v>42393</v>
      </c>
      <c r="C40" s="51">
        <v>42393</v>
      </c>
      <c r="D40" s="64">
        <v>306875</v>
      </c>
      <c r="E40" s="12"/>
      <c r="F40" s="12">
        <v>36.4</v>
      </c>
      <c r="G40" s="12">
        <v>36.4</v>
      </c>
      <c r="H40" s="12">
        <v>36.4</v>
      </c>
      <c r="I40" s="12">
        <v>36.4</v>
      </c>
      <c r="J40" s="12"/>
      <c r="K40" s="12"/>
      <c r="L40" s="12"/>
      <c r="M40" s="74" t="str">
        <f t="shared" si="6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7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8"/>
        <v/>
      </c>
      <c r="AF40" s="41"/>
      <c r="AG40" s="41"/>
      <c r="AH40" s="41"/>
      <c r="AI40" s="41"/>
      <c r="AJ40" s="41"/>
      <c r="AK40" s="41"/>
      <c r="AL40" s="41"/>
      <c r="AM40" s="41"/>
      <c r="AN40" s="45">
        <v>28.340080969999999</v>
      </c>
      <c r="AO40" s="41">
        <v>988</v>
      </c>
      <c r="AP40" s="110"/>
      <c r="AQ40" s="111"/>
      <c r="AR40" s="126" t="str">
        <f t="shared" si="12"/>
        <v/>
      </c>
      <c r="AS40" s="126" t="str">
        <f t="shared" si="13"/>
        <v/>
      </c>
      <c r="AT40" s="127">
        <v>1180</v>
      </c>
      <c r="AU40" s="114"/>
      <c r="AV40" s="115"/>
      <c r="AW40" s="126" t="str">
        <f t="shared" si="14"/>
        <v/>
      </c>
      <c r="AX40" s="126" t="str">
        <f t="shared" si="15"/>
        <v/>
      </c>
      <c r="AY40" s="64" t="str">
        <f t="shared" si="9"/>
        <v/>
      </c>
      <c r="AZ40" s="97"/>
      <c r="BA40" s="68"/>
      <c r="BB40" s="68"/>
      <c r="BC40" s="68"/>
      <c r="BD40" s="68"/>
      <c r="BE40" s="15"/>
      <c r="BF40" s="5">
        <f t="shared" si="10"/>
        <v>17166</v>
      </c>
      <c r="BG40" s="42">
        <v>12161</v>
      </c>
      <c r="BH40" s="42">
        <v>5005</v>
      </c>
      <c r="BI40" s="42"/>
      <c r="BJ40" s="42"/>
      <c r="BK40" s="42"/>
      <c r="BL40" s="42"/>
      <c r="BM40" s="15"/>
    </row>
    <row r="41" spans="1:65" outlineLevel="5" x14ac:dyDescent="0.45">
      <c r="A41" s="22">
        <f t="shared" si="5"/>
        <v>1</v>
      </c>
      <c r="B41" s="9">
        <f t="shared" si="11"/>
        <v>42394</v>
      </c>
      <c r="C41" s="51">
        <v>42394</v>
      </c>
      <c r="D41" s="64">
        <v>299817</v>
      </c>
      <c r="E41" s="12"/>
      <c r="F41" s="12">
        <v>36</v>
      </c>
      <c r="G41" s="12">
        <v>36</v>
      </c>
      <c r="H41" s="12">
        <v>36.4</v>
      </c>
      <c r="I41" s="12">
        <v>36.4</v>
      </c>
      <c r="J41" s="12"/>
      <c r="K41" s="12"/>
      <c r="L41" s="12"/>
      <c r="M41" s="74" t="str">
        <f t="shared" si="6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7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8"/>
        <v/>
      </c>
      <c r="AF41" s="41"/>
      <c r="AG41" s="41"/>
      <c r="AH41" s="41"/>
      <c r="AI41" s="41"/>
      <c r="AJ41" s="41"/>
      <c r="AK41" s="41"/>
      <c r="AL41" s="41"/>
      <c r="AM41" s="41"/>
      <c r="AN41" s="45">
        <v>24.054982819999999</v>
      </c>
      <c r="AO41" s="41">
        <v>1164</v>
      </c>
      <c r="AP41" s="110"/>
      <c r="AQ41" s="111"/>
      <c r="AR41" s="126" t="str">
        <f t="shared" si="12"/>
        <v/>
      </c>
      <c r="AS41" s="126" t="str">
        <f t="shared" si="13"/>
        <v/>
      </c>
      <c r="AT41" s="127">
        <v>1285</v>
      </c>
      <c r="AU41" s="114"/>
      <c r="AV41" s="115"/>
      <c r="AW41" s="126" t="str">
        <f t="shared" si="14"/>
        <v/>
      </c>
      <c r="AX41" s="126" t="str">
        <f t="shared" si="15"/>
        <v/>
      </c>
      <c r="AY41" s="64" t="str">
        <f t="shared" si="9"/>
        <v/>
      </c>
      <c r="AZ41" s="97">
        <v>81.599999999999994</v>
      </c>
      <c r="BA41" s="68"/>
      <c r="BB41" s="68"/>
      <c r="BC41" s="68"/>
      <c r="BD41" s="68"/>
      <c r="BE41" s="15"/>
      <c r="BF41" s="5">
        <f t="shared" si="10"/>
        <v>15297</v>
      </c>
      <c r="BG41" s="42">
        <v>8908</v>
      </c>
      <c r="BH41" s="42">
        <v>6389</v>
      </c>
      <c r="BI41" s="42"/>
      <c r="BJ41" s="42"/>
      <c r="BK41" s="42"/>
      <c r="BL41" s="42"/>
      <c r="BM41" s="15"/>
    </row>
    <row r="42" spans="1:65" outlineLevel="5" x14ac:dyDescent="0.45">
      <c r="A42" s="22">
        <f t="shared" si="5"/>
        <v>1</v>
      </c>
      <c r="B42" s="9">
        <f t="shared" si="11"/>
        <v>42395</v>
      </c>
      <c r="C42" s="51">
        <v>42395</v>
      </c>
      <c r="D42" s="64">
        <v>312511</v>
      </c>
      <c r="E42" s="12"/>
      <c r="F42" s="12">
        <v>35.6</v>
      </c>
      <c r="G42" s="12">
        <v>35.6</v>
      </c>
      <c r="H42" s="12">
        <v>36.200000000000003</v>
      </c>
      <c r="I42" s="12">
        <v>36.200000000000003</v>
      </c>
      <c r="J42" s="12"/>
      <c r="K42" s="12"/>
      <c r="L42" s="12"/>
      <c r="M42" s="74" t="str">
        <f t="shared" si="6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7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8"/>
        <v/>
      </c>
      <c r="AF42" s="41"/>
      <c r="AG42" s="41"/>
      <c r="AH42" s="41"/>
      <c r="AI42" s="41"/>
      <c r="AJ42" s="41"/>
      <c r="AK42" s="41"/>
      <c r="AL42" s="41"/>
      <c r="AM42" s="41"/>
      <c r="AN42" s="45">
        <v>23.15963606</v>
      </c>
      <c r="AO42" s="41">
        <v>1209</v>
      </c>
      <c r="AP42" s="110"/>
      <c r="AQ42" s="111"/>
      <c r="AR42" s="126" t="str">
        <f t="shared" si="12"/>
        <v/>
      </c>
      <c r="AS42" s="126" t="str">
        <f t="shared" si="13"/>
        <v/>
      </c>
      <c r="AT42" s="127">
        <v>1440</v>
      </c>
      <c r="AU42" s="114"/>
      <c r="AV42" s="115"/>
      <c r="AW42" s="126" t="str">
        <f t="shared" si="14"/>
        <v/>
      </c>
      <c r="AX42" s="126" t="str">
        <f t="shared" si="15"/>
        <v/>
      </c>
      <c r="AY42" s="64" t="str">
        <f t="shared" si="9"/>
        <v/>
      </c>
      <c r="AZ42" s="97">
        <v>79</v>
      </c>
      <c r="BA42" s="68"/>
      <c r="BB42" s="68"/>
      <c r="BC42" s="68"/>
      <c r="BD42" s="68"/>
      <c r="BE42" s="15"/>
      <c r="BF42" s="5">
        <f t="shared" si="10"/>
        <v>19183</v>
      </c>
      <c r="BG42" s="42">
        <v>12093</v>
      </c>
      <c r="BH42" s="42">
        <v>7090</v>
      </c>
      <c r="BI42" s="42"/>
      <c r="BJ42" s="42"/>
      <c r="BK42" s="42"/>
      <c r="BL42" s="42"/>
      <c r="BM42" s="15"/>
    </row>
    <row r="43" spans="1:65" outlineLevel="5" x14ac:dyDescent="0.45">
      <c r="A43" s="22">
        <f t="shared" si="5"/>
        <v>1</v>
      </c>
      <c r="B43" s="9">
        <f t="shared" si="11"/>
        <v>42396</v>
      </c>
      <c r="C43" s="51">
        <v>42396</v>
      </c>
      <c r="D43" s="64">
        <v>333008</v>
      </c>
      <c r="E43" s="12"/>
      <c r="F43" s="12">
        <v>35.200000000000003</v>
      </c>
      <c r="G43" s="12">
        <v>35.200000000000003</v>
      </c>
      <c r="H43" s="12">
        <v>35.5</v>
      </c>
      <c r="I43" s="12">
        <v>35.6</v>
      </c>
      <c r="J43" s="12"/>
      <c r="K43" s="12"/>
      <c r="L43" s="12"/>
      <c r="M43" s="74" t="str">
        <f t="shared" si="6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7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8"/>
        <v/>
      </c>
      <c r="AF43" s="41"/>
      <c r="AG43" s="41"/>
      <c r="AH43" s="41"/>
      <c r="AI43" s="41"/>
      <c r="AJ43" s="41"/>
      <c r="AK43" s="41"/>
      <c r="AL43" s="41"/>
      <c r="AM43" s="41"/>
      <c r="AN43" s="45">
        <v>22.635408250000001</v>
      </c>
      <c r="AO43" s="41">
        <v>1237</v>
      </c>
      <c r="AP43" s="110"/>
      <c r="AQ43" s="111"/>
      <c r="AR43" s="126" t="str">
        <f t="shared" si="12"/>
        <v/>
      </c>
      <c r="AS43" s="126" t="str">
        <f t="shared" si="13"/>
        <v/>
      </c>
      <c r="AT43" s="127">
        <v>1434</v>
      </c>
      <c r="AU43" s="114"/>
      <c r="AV43" s="115"/>
      <c r="AW43" s="126" t="str">
        <f t="shared" si="14"/>
        <v/>
      </c>
      <c r="AX43" s="126" t="str">
        <f t="shared" si="15"/>
        <v/>
      </c>
      <c r="AY43" s="64" t="str">
        <f t="shared" si="9"/>
        <v/>
      </c>
      <c r="AZ43" s="97">
        <v>78.8</v>
      </c>
      <c r="BA43" s="68"/>
      <c r="BB43" s="68"/>
      <c r="BC43" s="68"/>
      <c r="BD43" s="68"/>
      <c r="BE43" s="15"/>
      <c r="BF43" s="5">
        <f t="shared" si="10"/>
        <v>17669</v>
      </c>
      <c r="BG43" s="42">
        <v>10765</v>
      </c>
      <c r="BH43" s="42">
        <v>6904</v>
      </c>
      <c r="BI43" s="42"/>
      <c r="BJ43" s="42"/>
      <c r="BK43" s="42"/>
      <c r="BL43" s="42"/>
      <c r="BM43" s="15"/>
    </row>
    <row r="44" spans="1:65" outlineLevel="5" x14ac:dyDescent="0.45">
      <c r="A44" s="22">
        <f t="shared" si="5"/>
        <v>1</v>
      </c>
      <c r="B44" s="9">
        <f t="shared" si="11"/>
        <v>42397</v>
      </c>
      <c r="C44" s="51">
        <v>42397</v>
      </c>
      <c r="D44" s="64">
        <v>333266</v>
      </c>
      <c r="E44" s="12"/>
      <c r="F44" s="12">
        <v>35.200000000000003</v>
      </c>
      <c r="G44" s="12">
        <v>35.200000000000003</v>
      </c>
      <c r="H44" s="12">
        <v>34.799999999999997</v>
      </c>
      <c r="I44" s="12">
        <v>34.799999999999997</v>
      </c>
      <c r="J44" s="12"/>
      <c r="K44" s="12"/>
      <c r="L44" s="12"/>
      <c r="M44" s="74" t="str">
        <f t="shared" si="6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7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8"/>
        <v/>
      </c>
      <c r="AF44" s="41"/>
      <c r="AG44" s="41"/>
      <c r="AH44" s="41"/>
      <c r="AI44" s="41"/>
      <c r="AJ44" s="41"/>
      <c r="AK44" s="41"/>
      <c r="AL44" s="41"/>
      <c r="AM44" s="41"/>
      <c r="AN44" s="45">
        <v>26.465028360000002</v>
      </c>
      <c r="AO44" s="41">
        <v>1058</v>
      </c>
      <c r="AP44" s="110"/>
      <c r="AQ44" s="111"/>
      <c r="AR44" s="126" t="str">
        <f t="shared" si="12"/>
        <v/>
      </c>
      <c r="AS44" s="126" t="str">
        <f t="shared" si="13"/>
        <v/>
      </c>
      <c r="AT44" s="127">
        <v>1408</v>
      </c>
      <c r="AU44" s="114"/>
      <c r="AV44" s="115"/>
      <c r="AW44" s="126" t="str">
        <f t="shared" si="14"/>
        <v/>
      </c>
      <c r="AX44" s="126" t="str">
        <f t="shared" si="15"/>
        <v/>
      </c>
      <c r="AY44" s="64" t="str">
        <f t="shared" si="9"/>
        <v/>
      </c>
      <c r="AZ44" s="97">
        <v>79.5</v>
      </c>
      <c r="BA44" s="68"/>
      <c r="BB44" s="68"/>
      <c r="BC44" s="68"/>
      <c r="BD44" s="68"/>
      <c r="BE44" s="15"/>
      <c r="BF44" s="5">
        <f t="shared" si="10"/>
        <v>19596</v>
      </c>
      <c r="BG44" s="42">
        <v>9119</v>
      </c>
      <c r="BH44" s="42">
        <v>10477</v>
      </c>
      <c r="BI44" s="42"/>
      <c r="BJ44" s="42"/>
      <c r="BK44" s="42"/>
      <c r="BL44" s="42"/>
      <c r="BM44" s="15"/>
    </row>
    <row r="45" spans="1:65" outlineLevel="5" x14ac:dyDescent="0.45">
      <c r="A45" s="22">
        <f t="shared" si="5"/>
        <v>1</v>
      </c>
      <c r="B45" s="9">
        <f t="shared" si="11"/>
        <v>42398</v>
      </c>
      <c r="C45" s="51">
        <v>42398</v>
      </c>
      <c r="D45" s="64">
        <v>403496</v>
      </c>
      <c r="E45" s="12"/>
      <c r="F45" s="12">
        <v>34.4</v>
      </c>
      <c r="G45" s="12">
        <v>34.4</v>
      </c>
      <c r="H45" s="12">
        <v>35</v>
      </c>
      <c r="I45" s="12">
        <v>35</v>
      </c>
      <c r="J45" s="12"/>
      <c r="K45" s="12"/>
      <c r="L45" s="12"/>
      <c r="M45" s="74" t="str">
        <f t="shared" si="6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7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8"/>
        <v/>
      </c>
      <c r="AF45" s="41"/>
      <c r="AG45" s="41"/>
      <c r="AH45" s="41"/>
      <c r="AI45" s="41"/>
      <c r="AJ45" s="41"/>
      <c r="AK45" s="41"/>
      <c r="AL45" s="41"/>
      <c r="AM45" s="41"/>
      <c r="AN45" s="45">
        <v>24.756852339999998</v>
      </c>
      <c r="AO45" s="41">
        <v>1131</v>
      </c>
      <c r="AP45" s="110"/>
      <c r="AQ45" s="111"/>
      <c r="AR45" s="126" t="str">
        <f t="shared" si="12"/>
        <v/>
      </c>
      <c r="AS45" s="126" t="str">
        <f t="shared" si="13"/>
        <v/>
      </c>
      <c r="AT45" s="127">
        <v>1459</v>
      </c>
      <c r="AU45" s="114"/>
      <c r="AV45" s="115"/>
      <c r="AW45" s="126" t="str">
        <f t="shared" si="14"/>
        <v/>
      </c>
      <c r="AX45" s="126" t="str">
        <f t="shared" si="15"/>
        <v/>
      </c>
      <c r="AY45" s="64" t="str">
        <f t="shared" si="9"/>
        <v/>
      </c>
      <c r="AZ45" s="97">
        <v>78.8</v>
      </c>
      <c r="BA45" s="68"/>
      <c r="BB45" s="68"/>
      <c r="BC45" s="68"/>
      <c r="BD45" s="68"/>
      <c r="BE45" s="15"/>
      <c r="BF45" s="5">
        <f t="shared" si="10"/>
        <v>24695</v>
      </c>
      <c r="BG45" s="42">
        <v>8959</v>
      </c>
      <c r="BH45" s="42">
        <v>15736</v>
      </c>
      <c r="BI45" s="42"/>
      <c r="BJ45" s="42"/>
      <c r="BK45" s="42"/>
      <c r="BL45" s="42"/>
      <c r="BM45" s="15"/>
    </row>
    <row r="46" spans="1:65" outlineLevel="5" x14ac:dyDescent="0.45">
      <c r="A46" s="22">
        <f t="shared" si="5"/>
        <v>1</v>
      </c>
      <c r="B46" s="9">
        <f t="shared" si="11"/>
        <v>42399</v>
      </c>
      <c r="C46" s="51">
        <v>42399</v>
      </c>
      <c r="D46" s="64">
        <v>393244</v>
      </c>
      <c r="E46" s="12"/>
      <c r="F46" s="12">
        <v>35</v>
      </c>
      <c r="G46" s="12">
        <v>35</v>
      </c>
      <c r="H46" s="12">
        <v>35.5</v>
      </c>
      <c r="I46" s="12">
        <v>35.5</v>
      </c>
      <c r="J46" s="12"/>
      <c r="K46" s="12"/>
      <c r="L46" s="12"/>
      <c r="M46" s="74" t="str">
        <f t="shared" si="6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7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8"/>
        <v/>
      </c>
      <c r="AF46" s="41"/>
      <c r="AG46" s="41"/>
      <c r="AH46" s="41"/>
      <c r="AI46" s="41"/>
      <c r="AJ46" s="41"/>
      <c r="AK46" s="41"/>
      <c r="AL46" s="41"/>
      <c r="AM46" s="41"/>
      <c r="AN46" s="45">
        <v>28.955532569999999</v>
      </c>
      <c r="AO46" s="41">
        <v>967</v>
      </c>
      <c r="AP46" s="110"/>
      <c r="AQ46" s="111"/>
      <c r="AR46" s="126" t="str">
        <f t="shared" si="12"/>
        <v/>
      </c>
      <c r="AS46" s="126" t="str">
        <f t="shared" si="13"/>
        <v/>
      </c>
      <c r="AT46" s="127">
        <v>1286</v>
      </c>
      <c r="AU46" s="114"/>
      <c r="AV46" s="115"/>
      <c r="AW46" s="126" t="str">
        <f t="shared" si="14"/>
        <v/>
      </c>
      <c r="AX46" s="126" t="str">
        <f t="shared" si="15"/>
        <v/>
      </c>
      <c r="AY46" s="64" t="str">
        <f t="shared" si="9"/>
        <v/>
      </c>
      <c r="AZ46" s="97"/>
      <c r="BA46" s="68"/>
      <c r="BB46" s="68"/>
      <c r="BC46" s="68"/>
      <c r="BD46" s="68"/>
      <c r="BE46" s="15"/>
      <c r="BF46" s="5">
        <f t="shared" si="10"/>
        <v>22255</v>
      </c>
      <c r="BG46" s="42">
        <v>9023</v>
      </c>
      <c r="BH46" s="42">
        <v>13232</v>
      </c>
      <c r="BI46" s="42"/>
      <c r="BJ46" s="42"/>
      <c r="BK46" s="42"/>
      <c r="BL46" s="42"/>
      <c r="BM46" s="15"/>
    </row>
    <row r="47" spans="1:65" ht="17.5" outlineLevel="5" thickBot="1" x14ac:dyDescent="0.5">
      <c r="A47" s="31">
        <f t="shared" si="5"/>
        <v>1</v>
      </c>
      <c r="B47" s="32">
        <f t="shared" si="11"/>
        <v>42400</v>
      </c>
      <c r="C47" s="51">
        <v>42400</v>
      </c>
      <c r="D47" s="64">
        <v>365404</v>
      </c>
      <c r="E47" s="12"/>
      <c r="F47" s="12">
        <v>35</v>
      </c>
      <c r="G47" s="12">
        <v>35</v>
      </c>
      <c r="H47" s="12">
        <v>35</v>
      </c>
      <c r="I47" s="26">
        <v>35</v>
      </c>
      <c r="J47" s="26"/>
      <c r="K47" s="26"/>
      <c r="L47" s="26"/>
      <c r="M47" s="74" t="str">
        <f t="shared" si="6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7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8"/>
        <v/>
      </c>
      <c r="AF47" s="46"/>
      <c r="AG47" s="46"/>
      <c r="AH47" s="46"/>
      <c r="AI47" s="46"/>
      <c r="AJ47" s="46"/>
      <c r="AK47" s="46"/>
      <c r="AL47" s="46"/>
      <c r="AM47" s="46"/>
      <c r="AN47" s="45">
        <v>34.313725490000003</v>
      </c>
      <c r="AO47" s="41">
        <v>816</v>
      </c>
      <c r="AP47" s="130"/>
      <c r="AQ47" s="131"/>
      <c r="AR47" s="126" t="str">
        <f t="shared" si="12"/>
        <v/>
      </c>
      <c r="AS47" s="126" t="str">
        <f t="shared" si="13"/>
        <v/>
      </c>
      <c r="AT47" s="127">
        <v>1109</v>
      </c>
      <c r="AU47" s="132"/>
      <c r="AV47" s="133"/>
      <c r="AW47" s="126" t="str">
        <f t="shared" si="14"/>
        <v/>
      </c>
      <c r="AX47" s="126" t="str">
        <f t="shared" si="15"/>
        <v/>
      </c>
      <c r="AY47" s="64" t="str">
        <f t="shared" si="9"/>
        <v/>
      </c>
      <c r="AZ47" s="97"/>
      <c r="BA47" s="76"/>
      <c r="BB47" s="76"/>
      <c r="BC47" s="76"/>
      <c r="BD47" s="76"/>
      <c r="BE47" s="15"/>
      <c r="BF47" s="5">
        <f t="shared" si="10"/>
        <v>14535</v>
      </c>
      <c r="BG47" s="42">
        <v>8859</v>
      </c>
      <c r="BH47" s="42">
        <v>5676</v>
      </c>
      <c r="BI47" s="42"/>
      <c r="BJ47" s="42"/>
      <c r="BK47" s="42"/>
      <c r="BL47" s="42"/>
      <c r="BM47" s="25"/>
    </row>
    <row r="48" spans="1:65" outlineLevel="4" x14ac:dyDescent="0.45">
      <c r="A48" s="150" t="s">
        <v>35</v>
      </c>
      <c r="B48" s="151"/>
      <c r="C48" s="50">
        <f t="shared" ref="C48:BM48" si="16">SUBTOTAL(4,C17:C47)</f>
        <v>42400</v>
      </c>
      <c r="D48" s="60">
        <f t="shared" si="16"/>
        <v>403496</v>
      </c>
      <c r="E48" s="28">
        <f t="shared" si="16"/>
        <v>0</v>
      </c>
      <c r="F48" s="28">
        <f t="shared" si="16"/>
        <v>37.6</v>
      </c>
      <c r="G48" s="28">
        <f t="shared" si="16"/>
        <v>37.6</v>
      </c>
      <c r="H48" s="28">
        <f t="shared" si="16"/>
        <v>37.6</v>
      </c>
      <c r="I48" s="28">
        <f t="shared" si="16"/>
        <v>37.6</v>
      </c>
      <c r="J48" s="28">
        <f t="shared" si="16"/>
        <v>0</v>
      </c>
      <c r="K48" s="28">
        <f t="shared" si="16"/>
        <v>0</v>
      </c>
      <c r="L48" s="28">
        <f t="shared" si="16"/>
        <v>0</v>
      </c>
      <c r="M48" s="71">
        <f t="shared" si="16"/>
        <v>0</v>
      </c>
      <c r="N48" s="82">
        <f t="shared" si="16"/>
        <v>0</v>
      </c>
      <c r="O48" s="82">
        <f t="shared" si="16"/>
        <v>0</v>
      </c>
      <c r="P48" s="82">
        <f t="shared" si="16"/>
        <v>0</v>
      </c>
      <c r="Q48" s="82">
        <f t="shared" si="16"/>
        <v>0</v>
      </c>
      <c r="R48" s="82">
        <f t="shared" si="16"/>
        <v>0</v>
      </c>
      <c r="S48" s="82">
        <f t="shared" si="16"/>
        <v>0</v>
      </c>
      <c r="T48" s="82">
        <f t="shared" si="16"/>
        <v>0</v>
      </c>
      <c r="U48" s="82">
        <f t="shared" si="16"/>
        <v>0</v>
      </c>
      <c r="V48" s="29">
        <f t="shared" si="16"/>
        <v>0</v>
      </c>
      <c r="W48" s="39">
        <f t="shared" si="16"/>
        <v>0</v>
      </c>
      <c r="X48" s="39">
        <f t="shared" si="16"/>
        <v>0</v>
      </c>
      <c r="Y48" s="39">
        <f t="shared" si="16"/>
        <v>0</v>
      </c>
      <c r="Z48" s="39">
        <f t="shared" si="16"/>
        <v>0</v>
      </c>
      <c r="AA48" s="39">
        <f t="shared" si="16"/>
        <v>0</v>
      </c>
      <c r="AB48" s="39">
        <f t="shared" si="16"/>
        <v>0</v>
      </c>
      <c r="AC48" s="39">
        <f t="shared" si="16"/>
        <v>0</v>
      </c>
      <c r="AD48" s="39">
        <f t="shared" si="16"/>
        <v>0</v>
      </c>
      <c r="AE48" s="29">
        <f t="shared" si="16"/>
        <v>0</v>
      </c>
      <c r="AF48" s="39">
        <f t="shared" si="16"/>
        <v>0</v>
      </c>
      <c r="AG48" s="39">
        <f t="shared" si="16"/>
        <v>0</v>
      </c>
      <c r="AH48" s="39">
        <f t="shared" si="16"/>
        <v>0</v>
      </c>
      <c r="AI48" s="39">
        <f t="shared" si="16"/>
        <v>0</v>
      </c>
      <c r="AJ48" s="39">
        <f t="shared" si="16"/>
        <v>0</v>
      </c>
      <c r="AK48" s="39">
        <f t="shared" si="16"/>
        <v>0</v>
      </c>
      <c r="AL48" s="39">
        <f t="shared" si="16"/>
        <v>0</v>
      </c>
      <c r="AM48" s="39">
        <f t="shared" si="16"/>
        <v>0</v>
      </c>
      <c r="AN48" s="39">
        <f t="shared" si="16"/>
        <v>36.649214659999998</v>
      </c>
      <c r="AO48" s="39">
        <f t="shared" si="16"/>
        <v>1422</v>
      </c>
      <c r="AP48" s="104">
        <f t="shared" si="16"/>
        <v>0</v>
      </c>
      <c r="AQ48" s="105">
        <f t="shared" si="16"/>
        <v>0</v>
      </c>
      <c r="AR48" s="106">
        <f t="shared" si="16"/>
        <v>0</v>
      </c>
      <c r="AS48" s="106">
        <f t="shared" si="16"/>
        <v>0</v>
      </c>
      <c r="AT48" s="107">
        <f t="shared" si="16"/>
        <v>1590</v>
      </c>
      <c r="AU48" s="108">
        <f t="shared" si="16"/>
        <v>0</v>
      </c>
      <c r="AV48" s="109">
        <f t="shared" si="16"/>
        <v>0</v>
      </c>
      <c r="AW48" s="106">
        <f t="shared" si="16"/>
        <v>0</v>
      </c>
      <c r="AX48" s="106">
        <f t="shared" si="16"/>
        <v>0</v>
      </c>
      <c r="AY48" s="60">
        <f t="shared" si="16"/>
        <v>0</v>
      </c>
      <c r="AZ48" s="96">
        <f t="shared" si="16"/>
        <v>83.41</v>
      </c>
      <c r="BA48" s="67">
        <f t="shared" si="16"/>
        <v>0</v>
      </c>
      <c r="BB48" s="67">
        <f t="shared" si="16"/>
        <v>0</v>
      </c>
      <c r="BC48" s="67">
        <f t="shared" si="16"/>
        <v>0</v>
      </c>
      <c r="BD48" s="67">
        <f t="shared" si="16"/>
        <v>0</v>
      </c>
      <c r="BE48" s="27">
        <f t="shared" si="16"/>
        <v>0</v>
      </c>
      <c r="BF48" s="29">
        <f t="shared" si="16"/>
        <v>28131</v>
      </c>
      <c r="BG48" s="39">
        <f t="shared" si="16"/>
        <v>13366</v>
      </c>
      <c r="BH48" s="40">
        <f t="shared" si="16"/>
        <v>16867</v>
      </c>
      <c r="BI48" s="40">
        <f t="shared" si="16"/>
        <v>0</v>
      </c>
      <c r="BJ48" s="40">
        <f t="shared" si="16"/>
        <v>0</v>
      </c>
      <c r="BK48" s="40">
        <f t="shared" si="16"/>
        <v>0</v>
      </c>
      <c r="BL48" s="40">
        <f t="shared" si="16"/>
        <v>0</v>
      </c>
      <c r="BM48" s="27">
        <f t="shared" si="16"/>
        <v>0</v>
      </c>
    </row>
    <row r="49" spans="1:65" outlineLevel="3" x14ac:dyDescent="0.45">
      <c r="A49" s="180" t="s">
        <v>24</v>
      </c>
      <c r="B49" s="181"/>
      <c r="C49" s="51">
        <f t="shared" ref="C49:BM49" si="17">SUBTOTAL(5,C17:C47)</f>
        <v>42370</v>
      </c>
      <c r="D49" s="61">
        <f t="shared" si="17"/>
        <v>290415</v>
      </c>
      <c r="E49" s="12">
        <f t="shared" si="17"/>
        <v>0</v>
      </c>
      <c r="F49" s="12">
        <f t="shared" si="17"/>
        <v>34.4</v>
      </c>
      <c r="G49" s="12">
        <f t="shared" si="17"/>
        <v>34.4</v>
      </c>
      <c r="H49" s="12">
        <f t="shared" si="17"/>
        <v>34.799999999999997</v>
      </c>
      <c r="I49" s="12">
        <f t="shared" si="17"/>
        <v>34.799999999999997</v>
      </c>
      <c r="J49" s="12">
        <f t="shared" si="17"/>
        <v>0</v>
      </c>
      <c r="K49" s="12">
        <f t="shared" si="17"/>
        <v>0</v>
      </c>
      <c r="L49" s="12">
        <f t="shared" si="17"/>
        <v>0</v>
      </c>
      <c r="M49" s="72">
        <f t="shared" si="17"/>
        <v>0</v>
      </c>
      <c r="N49" s="83">
        <f t="shared" si="17"/>
        <v>0</v>
      </c>
      <c r="O49" s="83">
        <f t="shared" si="17"/>
        <v>0</v>
      </c>
      <c r="P49" s="83">
        <f t="shared" si="17"/>
        <v>0</v>
      </c>
      <c r="Q49" s="83">
        <f t="shared" si="17"/>
        <v>0</v>
      </c>
      <c r="R49" s="83">
        <f t="shared" si="17"/>
        <v>0</v>
      </c>
      <c r="S49" s="83">
        <f t="shared" si="17"/>
        <v>0</v>
      </c>
      <c r="T49" s="83">
        <f t="shared" si="17"/>
        <v>0</v>
      </c>
      <c r="U49" s="83">
        <f t="shared" si="17"/>
        <v>0</v>
      </c>
      <c r="V49" s="6">
        <f t="shared" si="17"/>
        <v>0</v>
      </c>
      <c r="W49" s="41">
        <f t="shared" si="17"/>
        <v>0</v>
      </c>
      <c r="X49" s="41">
        <f t="shared" si="17"/>
        <v>0</v>
      </c>
      <c r="Y49" s="41">
        <f t="shared" si="17"/>
        <v>0</v>
      </c>
      <c r="Z49" s="41">
        <f t="shared" si="17"/>
        <v>0</v>
      </c>
      <c r="AA49" s="41">
        <f t="shared" si="17"/>
        <v>0</v>
      </c>
      <c r="AB49" s="41">
        <f t="shared" si="17"/>
        <v>0</v>
      </c>
      <c r="AC49" s="41">
        <f t="shared" si="17"/>
        <v>0</v>
      </c>
      <c r="AD49" s="41">
        <f t="shared" si="17"/>
        <v>0</v>
      </c>
      <c r="AE49" s="6">
        <f t="shared" si="17"/>
        <v>0</v>
      </c>
      <c r="AF49" s="41">
        <f t="shared" si="17"/>
        <v>0</v>
      </c>
      <c r="AG49" s="41">
        <f t="shared" si="17"/>
        <v>0</v>
      </c>
      <c r="AH49" s="41">
        <f t="shared" si="17"/>
        <v>0</v>
      </c>
      <c r="AI49" s="41">
        <f t="shared" si="17"/>
        <v>0</v>
      </c>
      <c r="AJ49" s="41">
        <f t="shared" si="17"/>
        <v>0</v>
      </c>
      <c r="AK49" s="41">
        <f t="shared" si="17"/>
        <v>0</v>
      </c>
      <c r="AL49" s="41">
        <f t="shared" si="17"/>
        <v>0</v>
      </c>
      <c r="AM49" s="41">
        <f t="shared" si="17"/>
        <v>0</v>
      </c>
      <c r="AN49" s="41">
        <f t="shared" si="17"/>
        <v>19.690576650000001</v>
      </c>
      <c r="AO49" s="41">
        <f t="shared" si="17"/>
        <v>764</v>
      </c>
      <c r="AP49" s="110">
        <f t="shared" si="17"/>
        <v>0</v>
      </c>
      <c r="AQ49" s="111">
        <f t="shared" si="17"/>
        <v>0</v>
      </c>
      <c r="AR49" s="112">
        <f t="shared" si="17"/>
        <v>0</v>
      </c>
      <c r="AS49" s="112">
        <f t="shared" si="17"/>
        <v>0</v>
      </c>
      <c r="AT49" s="113">
        <f t="shared" si="17"/>
        <v>971</v>
      </c>
      <c r="AU49" s="114">
        <f t="shared" si="17"/>
        <v>0</v>
      </c>
      <c r="AV49" s="115">
        <f t="shared" si="17"/>
        <v>0</v>
      </c>
      <c r="AW49" s="112">
        <f t="shared" si="17"/>
        <v>0</v>
      </c>
      <c r="AX49" s="112">
        <f t="shared" si="17"/>
        <v>0</v>
      </c>
      <c r="AY49" s="61">
        <f t="shared" si="17"/>
        <v>0</v>
      </c>
      <c r="AZ49" s="97">
        <f t="shared" si="17"/>
        <v>78.400000000000006</v>
      </c>
      <c r="BA49" s="68">
        <f t="shared" si="17"/>
        <v>0</v>
      </c>
      <c r="BB49" s="68">
        <f t="shared" si="17"/>
        <v>0</v>
      </c>
      <c r="BC49" s="68">
        <f t="shared" si="17"/>
        <v>0</v>
      </c>
      <c r="BD49" s="68">
        <f t="shared" si="17"/>
        <v>0</v>
      </c>
      <c r="BE49" s="15">
        <f t="shared" si="17"/>
        <v>0</v>
      </c>
      <c r="BF49" s="6">
        <f t="shared" si="17"/>
        <v>12584</v>
      </c>
      <c r="BG49" s="41">
        <f t="shared" si="17"/>
        <v>7366</v>
      </c>
      <c r="BH49" s="42">
        <f t="shared" si="17"/>
        <v>4316</v>
      </c>
      <c r="BI49" s="42">
        <f t="shared" si="17"/>
        <v>0</v>
      </c>
      <c r="BJ49" s="42">
        <f t="shared" si="17"/>
        <v>0</v>
      </c>
      <c r="BK49" s="42">
        <f t="shared" si="17"/>
        <v>0</v>
      </c>
      <c r="BL49" s="42">
        <f t="shared" si="17"/>
        <v>0</v>
      </c>
      <c r="BM49" s="15">
        <f t="shared" si="17"/>
        <v>0</v>
      </c>
    </row>
    <row r="50" spans="1:65" outlineLevel="2" x14ac:dyDescent="0.45">
      <c r="A50" s="180" t="s">
        <v>13</v>
      </c>
      <c r="B50" s="181"/>
      <c r="C50" s="51">
        <f>IFERROR(SUBTOTAL(1,C17:C47),"")</f>
        <v>42385</v>
      </c>
      <c r="D50" s="61">
        <f t="shared" ref="D50:BM50" si="18">IFERROR(SUBTOTAL(1,D17:D47),"")</f>
        <v>313507</v>
      </c>
      <c r="E50" s="12" t="str">
        <f t="shared" si="18"/>
        <v/>
      </c>
      <c r="F50" s="12">
        <f t="shared" si="18"/>
        <v>36.441935483870971</v>
      </c>
      <c r="G50" s="12">
        <f t="shared" si="18"/>
        <v>36.441935483870971</v>
      </c>
      <c r="H50" s="12">
        <f t="shared" si="18"/>
        <v>36.464516129032262</v>
      </c>
      <c r="I50" s="12">
        <f t="shared" si="18"/>
        <v>36.467741935483879</v>
      </c>
      <c r="J50" s="12" t="str">
        <f t="shared" si="18"/>
        <v/>
      </c>
      <c r="K50" s="12" t="str">
        <f t="shared" si="18"/>
        <v/>
      </c>
      <c r="L50" s="12" t="str">
        <f t="shared" si="18"/>
        <v/>
      </c>
      <c r="M50" s="72" t="str">
        <f t="shared" si="18"/>
        <v/>
      </c>
      <c r="N50" s="83" t="str">
        <f t="shared" si="18"/>
        <v/>
      </c>
      <c r="O50" s="83" t="str">
        <f t="shared" si="18"/>
        <v/>
      </c>
      <c r="P50" s="83" t="str">
        <f t="shared" si="18"/>
        <v/>
      </c>
      <c r="Q50" s="83" t="str">
        <f t="shared" si="18"/>
        <v/>
      </c>
      <c r="R50" s="83" t="str">
        <f t="shared" si="18"/>
        <v/>
      </c>
      <c r="S50" s="83" t="str">
        <f t="shared" si="18"/>
        <v/>
      </c>
      <c r="T50" s="83" t="str">
        <f t="shared" si="18"/>
        <v/>
      </c>
      <c r="U50" s="83" t="str">
        <f t="shared" si="18"/>
        <v/>
      </c>
      <c r="V50" s="6" t="str">
        <f t="shared" si="18"/>
        <v/>
      </c>
      <c r="W50" s="41" t="str">
        <f t="shared" si="18"/>
        <v/>
      </c>
      <c r="X50" s="41" t="str">
        <f t="shared" si="18"/>
        <v/>
      </c>
      <c r="Y50" s="41" t="str">
        <f t="shared" si="18"/>
        <v/>
      </c>
      <c r="Z50" s="41" t="str">
        <f t="shared" si="18"/>
        <v/>
      </c>
      <c r="AA50" s="41" t="str">
        <f t="shared" si="18"/>
        <v/>
      </c>
      <c r="AB50" s="41" t="str">
        <f t="shared" si="18"/>
        <v/>
      </c>
      <c r="AC50" s="41" t="str">
        <f t="shared" si="18"/>
        <v/>
      </c>
      <c r="AD50" s="41" t="str">
        <f t="shared" si="18"/>
        <v/>
      </c>
      <c r="AE50" s="6" t="str">
        <f t="shared" si="18"/>
        <v/>
      </c>
      <c r="AF50" s="41" t="str">
        <f t="shared" si="18"/>
        <v/>
      </c>
      <c r="AG50" s="41" t="str">
        <f t="shared" si="18"/>
        <v/>
      </c>
      <c r="AH50" s="41" t="str">
        <f t="shared" si="18"/>
        <v/>
      </c>
      <c r="AI50" s="41" t="str">
        <f t="shared" si="18"/>
        <v/>
      </c>
      <c r="AJ50" s="41" t="str">
        <f t="shared" si="18"/>
        <v/>
      </c>
      <c r="AK50" s="41" t="str">
        <f t="shared" si="18"/>
        <v/>
      </c>
      <c r="AL50" s="41" t="str">
        <f t="shared" si="18"/>
        <v/>
      </c>
      <c r="AM50" s="41" t="str">
        <f t="shared" si="18"/>
        <v/>
      </c>
      <c r="AN50" s="41">
        <f t="shared" si="18"/>
        <v>25.005781970000001</v>
      </c>
      <c r="AO50" s="41">
        <f t="shared" si="18"/>
        <v>1139.516129032258</v>
      </c>
      <c r="AP50" s="110" t="str">
        <f t="shared" si="18"/>
        <v/>
      </c>
      <c r="AQ50" s="111" t="str">
        <f t="shared" si="18"/>
        <v/>
      </c>
      <c r="AR50" s="112" t="str">
        <f t="shared" si="18"/>
        <v/>
      </c>
      <c r="AS50" s="112" t="str">
        <f t="shared" si="18"/>
        <v/>
      </c>
      <c r="AT50" s="113">
        <f t="shared" si="18"/>
        <v>1346.9032258064517</v>
      </c>
      <c r="AU50" s="114" t="str">
        <f t="shared" si="18"/>
        <v/>
      </c>
      <c r="AV50" s="115" t="str">
        <f t="shared" si="18"/>
        <v/>
      </c>
      <c r="AW50" s="112" t="str">
        <f t="shared" si="18"/>
        <v/>
      </c>
      <c r="AX50" s="112" t="str">
        <f t="shared" si="18"/>
        <v/>
      </c>
      <c r="AY50" s="61" t="str">
        <f t="shared" si="18"/>
        <v/>
      </c>
      <c r="AZ50" s="97">
        <f t="shared" si="18"/>
        <v>80.28947368421052</v>
      </c>
      <c r="BA50" s="68" t="str">
        <f t="shared" si="18"/>
        <v/>
      </c>
      <c r="BB50" s="68" t="str">
        <f t="shared" si="18"/>
        <v/>
      </c>
      <c r="BC50" s="68" t="str">
        <f t="shared" si="18"/>
        <v/>
      </c>
      <c r="BD50" s="68" t="str">
        <f t="shared" si="18"/>
        <v/>
      </c>
      <c r="BE50" s="15" t="str">
        <f>IFERROR(SUBTOTAL(1,BE17:BE47),"")</f>
        <v/>
      </c>
      <c r="BF50" s="6">
        <f t="shared" si="18"/>
        <v>20415.83870967742</v>
      </c>
      <c r="BG50" s="41">
        <f t="shared" si="18"/>
        <v>9545.4838709677424</v>
      </c>
      <c r="BH50" s="42">
        <f t="shared" si="18"/>
        <v>10870.354838709678</v>
      </c>
      <c r="BI50" s="42" t="str">
        <f t="shared" si="18"/>
        <v/>
      </c>
      <c r="BJ50" s="42" t="str">
        <f t="shared" si="18"/>
        <v/>
      </c>
      <c r="BK50" s="42" t="str">
        <f t="shared" si="18"/>
        <v/>
      </c>
      <c r="BL50" s="42" t="str">
        <f t="shared" si="18"/>
        <v/>
      </c>
      <c r="BM50" s="15" t="str">
        <f t="shared" si="18"/>
        <v/>
      </c>
    </row>
    <row r="51" spans="1:65" ht="17.5" outlineLevel="1" thickBot="1" x14ac:dyDescent="0.5">
      <c r="A51" s="182" t="s">
        <v>60</v>
      </c>
      <c r="B51" s="183"/>
      <c r="C51" s="52">
        <f>SUBTOTAL(9,C17:C47)</f>
        <v>1313935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35325</v>
      </c>
      <c r="AP51" s="116"/>
      <c r="AQ51" s="117"/>
      <c r="AR51" s="118"/>
      <c r="AS51" s="118"/>
      <c r="AT51" s="119">
        <f>SUBTOTAL(9,AT17:AT47)</f>
        <v>41754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19">SUBTOTAL(9,BF17:BF47)</f>
        <v>632891</v>
      </c>
      <c r="BG51" s="43">
        <f t="shared" si="19"/>
        <v>295910</v>
      </c>
      <c r="BH51" s="44">
        <f t="shared" si="19"/>
        <v>336981</v>
      </c>
      <c r="BI51" s="44">
        <f t="shared" si="19"/>
        <v>0</v>
      </c>
      <c r="BJ51" s="44">
        <f t="shared" si="19"/>
        <v>0</v>
      </c>
      <c r="BK51" s="44">
        <f t="shared" si="19"/>
        <v>0</v>
      </c>
      <c r="BL51" s="44">
        <f t="shared" si="19"/>
        <v>0</v>
      </c>
      <c r="BM51" s="16">
        <f t="shared" si="19"/>
        <v>0</v>
      </c>
    </row>
    <row r="52" spans="1:65" outlineLevel="5" x14ac:dyDescent="0.45">
      <c r="A52" s="21">
        <f t="shared" si="5"/>
        <v>2</v>
      </c>
      <c r="B52" s="33">
        <f>B47+1</f>
        <v>42401</v>
      </c>
      <c r="C52" s="51">
        <v>42401</v>
      </c>
      <c r="D52" s="64">
        <v>347124</v>
      </c>
      <c r="E52" s="12"/>
      <c r="F52" s="12">
        <v>34.799999999999997</v>
      </c>
      <c r="G52" s="12">
        <v>34.799999999999997</v>
      </c>
      <c r="H52" s="12">
        <v>34.799999999999997</v>
      </c>
      <c r="I52" s="11">
        <v>34.799999999999997</v>
      </c>
      <c r="J52" s="11"/>
      <c r="K52" s="11"/>
      <c r="L52" s="11"/>
      <c r="M52" s="74" t="str">
        <f t="shared" ref="M52:M80" si="20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1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2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24.604569420000001</v>
      </c>
      <c r="AO52" s="41">
        <v>1138</v>
      </c>
      <c r="AP52" s="124"/>
      <c r="AQ52" s="125"/>
      <c r="AR52" s="126" t="str">
        <f t="shared" ref="AR52:AR80" si="23">IFERROR(AQ52/AP52*100,"")</f>
        <v/>
      </c>
      <c r="AS52" s="126" t="str">
        <f t="shared" ref="AS52:AS80" si="24">IFERROR(100-AR52,"")</f>
        <v/>
      </c>
      <c r="AT52" s="127">
        <v>1490</v>
      </c>
      <c r="AU52" s="128"/>
      <c r="AV52" s="129"/>
      <c r="AW52" s="126" t="str">
        <f t="shared" ref="AW52:AW80" si="25">IFERROR(AV52/AU52*100,"")</f>
        <v/>
      </c>
      <c r="AX52" s="126" t="str">
        <f t="shared" ref="AX52:AX80" si="26">IFERROR(100-AW52,"")</f>
        <v/>
      </c>
      <c r="AY52" s="64" t="str">
        <f t="shared" ref="AY52:AY80" si="27">IFERROR((1-((AW52*AS52)/(AX52*AR52)))*100,"")</f>
        <v/>
      </c>
      <c r="AZ52">
        <v>78.7</v>
      </c>
      <c r="BA52" s="70"/>
      <c r="BB52" s="70"/>
      <c r="BC52" s="70"/>
      <c r="BD52" s="70"/>
      <c r="BE52" s="15"/>
      <c r="BF52" s="5">
        <f t="shared" ref="BF52:BF80" si="28">IF(SUM(BG52:BM52)=0,"",SUM(BG52:BM52))</f>
        <v>22393</v>
      </c>
      <c r="BG52" s="42">
        <v>9233</v>
      </c>
      <c r="BH52" s="42">
        <v>13160</v>
      </c>
      <c r="BI52" s="42"/>
      <c r="BJ52" s="42"/>
      <c r="BK52" s="42"/>
      <c r="BL52" s="42"/>
      <c r="BM52" s="14"/>
    </row>
    <row r="53" spans="1:65" outlineLevel="5" x14ac:dyDescent="0.45">
      <c r="A53" s="22">
        <f t="shared" si="5"/>
        <v>2</v>
      </c>
      <c r="B53" s="9">
        <f t="shared" si="11"/>
        <v>42402</v>
      </c>
      <c r="C53" s="51">
        <v>42402</v>
      </c>
      <c r="D53" s="64">
        <v>322078</v>
      </c>
      <c r="E53" s="12"/>
      <c r="F53" s="12">
        <v>34.799999999999997</v>
      </c>
      <c r="G53" s="12">
        <v>34.799999999999997</v>
      </c>
      <c r="H53" s="12">
        <v>34.799999999999997</v>
      </c>
      <c r="I53" s="12">
        <v>34.799999999999997</v>
      </c>
      <c r="J53" s="12"/>
      <c r="K53" s="12"/>
      <c r="L53" s="12"/>
      <c r="M53" s="74" t="str">
        <f t="shared" si="20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1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2"/>
        <v/>
      </c>
      <c r="AF53" s="41"/>
      <c r="AG53" s="41"/>
      <c r="AH53" s="41"/>
      <c r="AI53" s="41"/>
      <c r="AJ53" s="41"/>
      <c r="AK53" s="41"/>
      <c r="AL53" s="41"/>
      <c r="AM53" s="41"/>
      <c r="AN53" s="45">
        <v>23.045267490000001</v>
      </c>
      <c r="AO53" s="41">
        <v>1215</v>
      </c>
      <c r="AP53" s="110"/>
      <c r="AQ53" s="111"/>
      <c r="AR53" s="126" t="str">
        <f t="shared" si="23"/>
        <v/>
      </c>
      <c r="AS53" s="126" t="str">
        <f t="shared" si="24"/>
        <v/>
      </c>
      <c r="AT53" s="127">
        <v>1525</v>
      </c>
      <c r="AU53" s="128"/>
      <c r="AV53" s="129"/>
      <c r="AW53" s="126" t="str">
        <f t="shared" si="25"/>
        <v/>
      </c>
      <c r="AX53" s="126" t="str">
        <f t="shared" si="26"/>
        <v/>
      </c>
      <c r="AY53" s="64" t="str">
        <f t="shared" si="27"/>
        <v/>
      </c>
      <c r="AZ53" s="97">
        <v>79.2</v>
      </c>
      <c r="BA53" s="68"/>
      <c r="BB53" s="68"/>
      <c r="BC53" s="68"/>
      <c r="BD53" s="68"/>
      <c r="BE53" s="15"/>
      <c r="BF53" s="5">
        <f t="shared" si="28"/>
        <v>24490</v>
      </c>
      <c r="BG53" s="42">
        <v>8786</v>
      </c>
      <c r="BH53" s="42">
        <v>15704</v>
      </c>
      <c r="BI53" s="42"/>
      <c r="BJ53" s="42"/>
      <c r="BK53" s="42"/>
      <c r="BL53" s="42"/>
      <c r="BM53" s="15"/>
    </row>
    <row r="54" spans="1:65" outlineLevel="5" x14ac:dyDescent="0.45">
      <c r="A54" s="22">
        <f t="shared" si="5"/>
        <v>2</v>
      </c>
      <c r="B54" s="9">
        <f t="shared" si="11"/>
        <v>42403</v>
      </c>
      <c r="C54" s="51">
        <v>42403</v>
      </c>
      <c r="D54" s="64">
        <v>316427</v>
      </c>
      <c r="E54" s="12"/>
      <c r="F54" s="12">
        <v>35</v>
      </c>
      <c r="G54" s="12">
        <v>35</v>
      </c>
      <c r="H54" s="12">
        <v>35.799999999999997</v>
      </c>
      <c r="I54" s="12">
        <v>35.799999999999997</v>
      </c>
      <c r="J54" s="12"/>
      <c r="K54" s="12"/>
      <c r="L54" s="12"/>
      <c r="M54" s="74" t="str">
        <f t="shared" si="20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1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2"/>
        <v/>
      </c>
      <c r="AF54" s="41"/>
      <c r="AG54" s="41"/>
      <c r="AH54" s="41"/>
      <c r="AI54" s="41"/>
      <c r="AJ54" s="41"/>
      <c r="AK54" s="41"/>
      <c r="AL54" s="41"/>
      <c r="AM54" s="41"/>
      <c r="AN54" s="45">
        <v>22.85714286</v>
      </c>
      <c r="AO54" s="41">
        <v>1225</v>
      </c>
      <c r="AP54" s="110"/>
      <c r="AQ54" s="111"/>
      <c r="AR54" s="126" t="str">
        <f t="shared" si="23"/>
        <v/>
      </c>
      <c r="AS54" s="126" t="str">
        <f t="shared" si="24"/>
        <v/>
      </c>
      <c r="AT54" s="127">
        <v>1489</v>
      </c>
      <c r="AU54" s="128"/>
      <c r="AV54" s="129"/>
      <c r="AW54" s="126" t="str">
        <f t="shared" si="25"/>
        <v/>
      </c>
      <c r="AX54" s="126" t="str">
        <f t="shared" si="26"/>
        <v/>
      </c>
      <c r="AY54" s="64" t="str">
        <f t="shared" si="27"/>
        <v/>
      </c>
      <c r="AZ54" s="97">
        <v>81</v>
      </c>
      <c r="BA54" s="68"/>
      <c r="BB54" s="68"/>
      <c r="BC54" s="68"/>
      <c r="BD54" s="68"/>
      <c r="BE54" s="15"/>
      <c r="BF54" s="5">
        <f t="shared" si="28"/>
        <v>24619</v>
      </c>
      <c r="BG54" s="42">
        <v>10327</v>
      </c>
      <c r="BH54" s="42">
        <v>14292</v>
      </c>
      <c r="BI54" s="42"/>
      <c r="BJ54" s="42"/>
      <c r="BK54" s="42"/>
      <c r="BL54" s="42"/>
      <c r="BM54" s="15"/>
    </row>
    <row r="55" spans="1:65" outlineLevel="5" x14ac:dyDescent="0.45">
      <c r="A55" s="22">
        <f t="shared" si="5"/>
        <v>2</v>
      </c>
      <c r="B55" s="9">
        <f t="shared" si="11"/>
        <v>42404</v>
      </c>
      <c r="C55" s="51">
        <v>42404</v>
      </c>
      <c r="D55" s="64">
        <v>318011</v>
      </c>
      <c r="E55" s="12"/>
      <c r="F55" s="12">
        <v>36</v>
      </c>
      <c r="G55" s="12">
        <v>36</v>
      </c>
      <c r="H55" s="12">
        <v>35.6</v>
      </c>
      <c r="I55" s="12">
        <v>35.6</v>
      </c>
      <c r="J55" s="12"/>
      <c r="K55" s="12"/>
      <c r="L55" s="12"/>
      <c r="M55" s="74" t="str">
        <f t="shared" si="20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1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2"/>
        <v/>
      </c>
      <c r="AF55" s="41"/>
      <c r="AG55" s="41"/>
      <c r="AH55" s="41"/>
      <c r="AI55" s="41"/>
      <c r="AJ55" s="41"/>
      <c r="AK55" s="41"/>
      <c r="AL55" s="41"/>
      <c r="AM55" s="41"/>
      <c r="AN55" s="45">
        <v>23.411371240000001</v>
      </c>
      <c r="AO55" s="41">
        <v>1196</v>
      </c>
      <c r="AP55" s="110"/>
      <c r="AQ55" s="111"/>
      <c r="AR55" s="126" t="str">
        <f t="shared" si="23"/>
        <v/>
      </c>
      <c r="AS55" s="126" t="str">
        <f t="shared" si="24"/>
        <v/>
      </c>
      <c r="AT55" s="127">
        <v>1412</v>
      </c>
      <c r="AU55" s="128"/>
      <c r="AV55" s="129"/>
      <c r="AW55" s="126" t="str">
        <f t="shared" si="25"/>
        <v/>
      </c>
      <c r="AX55" s="126" t="str">
        <f t="shared" si="26"/>
        <v/>
      </c>
      <c r="AY55" s="64" t="str">
        <f t="shared" si="27"/>
        <v/>
      </c>
      <c r="AZ55" s="97">
        <v>78.7</v>
      </c>
      <c r="BA55" s="68"/>
      <c r="BB55" s="68"/>
      <c r="BC55" s="68"/>
      <c r="BD55" s="68"/>
      <c r="BE55" s="15"/>
      <c r="BF55" s="5">
        <f t="shared" si="28"/>
        <v>23644</v>
      </c>
      <c r="BG55" s="42">
        <v>12088</v>
      </c>
      <c r="BH55" s="42">
        <v>11556</v>
      </c>
      <c r="BI55" s="42"/>
      <c r="BJ55" s="42"/>
      <c r="BK55" s="42"/>
      <c r="BL55" s="42"/>
      <c r="BM55" s="15"/>
    </row>
    <row r="56" spans="1:65" outlineLevel="5" x14ac:dyDescent="0.45">
      <c r="A56" s="22">
        <f t="shared" si="5"/>
        <v>2</v>
      </c>
      <c r="B56" s="9">
        <f t="shared" si="11"/>
        <v>42405</v>
      </c>
      <c r="C56" s="51">
        <v>42405</v>
      </c>
      <c r="D56" s="64">
        <v>324642</v>
      </c>
      <c r="E56" s="12"/>
      <c r="F56" s="12">
        <v>36.4</v>
      </c>
      <c r="G56" s="12">
        <v>36.4</v>
      </c>
      <c r="H56" s="12">
        <v>36.4</v>
      </c>
      <c r="I56" s="12">
        <v>36.4</v>
      </c>
      <c r="J56" s="12"/>
      <c r="K56" s="12"/>
      <c r="L56" s="12"/>
      <c r="M56" s="74" t="str">
        <f t="shared" si="20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1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2"/>
        <v/>
      </c>
      <c r="AF56" s="41"/>
      <c r="AG56" s="41"/>
      <c r="AH56" s="41"/>
      <c r="AI56" s="41"/>
      <c r="AJ56" s="41"/>
      <c r="AK56" s="41"/>
      <c r="AL56" s="41"/>
      <c r="AM56" s="41"/>
      <c r="AN56" s="45">
        <v>21.705426360000001</v>
      </c>
      <c r="AO56" s="41">
        <v>1290</v>
      </c>
      <c r="AP56" s="110"/>
      <c r="AQ56" s="111"/>
      <c r="AR56" s="126" t="str">
        <f t="shared" si="23"/>
        <v/>
      </c>
      <c r="AS56" s="126" t="str">
        <f t="shared" si="24"/>
        <v/>
      </c>
      <c r="AT56" s="127">
        <v>1524</v>
      </c>
      <c r="AU56" s="128"/>
      <c r="AV56" s="129"/>
      <c r="AW56" s="126" t="str">
        <f t="shared" si="25"/>
        <v/>
      </c>
      <c r="AX56" s="126" t="str">
        <f t="shared" si="26"/>
        <v/>
      </c>
      <c r="AY56" s="64" t="str">
        <f t="shared" si="27"/>
        <v/>
      </c>
      <c r="AZ56" s="97">
        <v>79.2</v>
      </c>
      <c r="BA56" s="68"/>
      <c r="BB56" s="68"/>
      <c r="BC56" s="68"/>
      <c r="BD56" s="68"/>
      <c r="BE56" s="15"/>
      <c r="BF56" s="5">
        <f t="shared" si="28"/>
        <v>21712</v>
      </c>
      <c r="BG56" s="42">
        <v>12092</v>
      </c>
      <c r="BH56" s="42">
        <v>9620</v>
      </c>
      <c r="BI56" s="42"/>
      <c r="BJ56" s="42"/>
      <c r="BK56" s="42"/>
      <c r="BL56" s="42"/>
      <c r="BM56" s="15"/>
    </row>
    <row r="57" spans="1:65" outlineLevel="5" x14ac:dyDescent="0.45">
      <c r="A57" s="22">
        <f t="shared" si="5"/>
        <v>2</v>
      </c>
      <c r="B57" s="9">
        <f t="shared" si="11"/>
        <v>42406</v>
      </c>
      <c r="C57" s="51">
        <v>42406</v>
      </c>
      <c r="D57" s="64">
        <v>347119</v>
      </c>
      <c r="E57" s="12"/>
      <c r="F57" s="12">
        <v>37.4</v>
      </c>
      <c r="G57" s="12">
        <v>37.4</v>
      </c>
      <c r="H57" s="12">
        <v>36.799999999999997</v>
      </c>
      <c r="I57" s="12">
        <v>36.799999999999997</v>
      </c>
      <c r="J57" s="12"/>
      <c r="K57" s="12"/>
      <c r="L57" s="12"/>
      <c r="M57" s="74" t="str">
        <f t="shared" si="20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1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2"/>
        <v/>
      </c>
      <c r="AF57" s="41"/>
      <c r="AG57" s="41"/>
      <c r="AH57" s="41"/>
      <c r="AI57" s="41"/>
      <c r="AJ57" s="41"/>
      <c r="AK57" s="41"/>
      <c r="AL57" s="41"/>
      <c r="AM57" s="41"/>
      <c r="AN57" s="45">
        <v>23.045267490000001</v>
      </c>
      <c r="AO57" s="41">
        <v>1215</v>
      </c>
      <c r="AP57" s="110"/>
      <c r="AQ57" s="111"/>
      <c r="AR57" s="126" t="str">
        <f t="shared" si="23"/>
        <v/>
      </c>
      <c r="AS57" s="126" t="str">
        <f t="shared" si="24"/>
        <v/>
      </c>
      <c r="AT57" s="127">
        <v>1441</v>
      </c>
      <c r="AU57" s="128"/>
      <c r="AV57" s="129"/>
      <c r="AW57" s="126" t="str">
        <f t="shared" si="25"/>
        <v/>
      </c>
      <c r="AX57" s="126" t="str">
        <f t="shared" si="26"/>
        <v/>
      </c>
      <c r="AY57" s="64" t="str">
        <f t="shared" si="27"/>
        <v/>
      </c>
      <c r="AZ57" s="97"/>
      <c r="BA57" s="68"/>
      <c r="BB57" s="68"/>
      <c r="BC57" s="68"/>
      <c r="BD57" s="68"/>
      <c r="BE57" s="15"/>
      <c r="BF57" s="5">
        <f t="shared" si="28"/>
        <v>25850</v>
      </c>
      <c r="BG57" s="42">
        <v>12208</v>
      </c>
      <c r="BH57" s="42">
        <v>13642</v>
      </c>
      <c r="BI57" s="42"/>
      <c r="BJ57" s="42"/>
      <c r="BK57" s="42"/>
      <c r="BL57" s="42"/>
      <c r="BM57" s="15"/>
    </row>
    <row r="58" spans="1:65" outlineLevel="5" x14ac:dyDescent="0.45">
      <c r="A58" s="22">
        <f t="shared" si="5"/>
        <v>2</v>
      </c>
      <c r="B58" s="9">
        <f t="shared" si="11"/>
        <v>42407</v>
      </c>
      <c r="C58" s="51">
        <v>42407</v>
      </c>
      <c r="D58" s="64">
        <v>355134</v>
      </c>
      <c r="E58" s="12"/>
      <c r="F58" s="12">
        <v>36.200000000000003</v>
      </c>
      <c r="G58" s="12">
        <v>36.200000000000003</v>
      </c>
      <c r="H58" s="12">
        <v>36.6</v>
      </c>
      <c r="I58" s="12">
        <v>36.6</v>
      </c>
      <c r="J58" s="12"/>
      <c r="K58" s="12"/>
      <c r="L58" s="12"/>
      <c r="M58" s="74" t="str">
        <f t="shared" si="20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1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2"/>
        <v/>
      </c>
      <c r="AF58" s="41"/>
      <c r="AG58" s="41"/>
      <c r="AH58" s="41"/>
      <c r="AI58" s="41"/>
      <c r="AJ58" s="41"/>
      <c r="AK58" s="41"/>
      <c r="AL58" s="41"/>
      <c r="AM58" s="41"/>
      <c r="AN58" s="45">
        <v>28.1124498</v>
      </c>
      <c r="AO58" s="41">
        <v>996</v>
      </c>
      <c r="AP58" s="110"/>
      <c r="AQ58" s="111"/>
      <c r="AR58" s="126" t="str">
        <f t="shared" si="23"/>
        <v/>
      </c>
      <c r="AS58" s="126" t="str">
        <f t="shared" si="24"/>
        <v/>
      </c>
      <c r="AT58" s="127">
        <v>1207</v>
      </c>
      <c r="AU58" s="128"/>
      <c r="AV58" s="129"/>
      <c r="AW58" s="126" t="str">
        <f t="shared" si="25"/>
        <v/>
      </c>
      <c r="AX58" s="126" t="str">
        <f t="shared" si="26"/>
        <v/>
      </c>
      <c r="AY58" s="64" t="str">
        <f t="shared" si="27"/>
        <v/>
      </c>
      <c r="AZ58" s="97"/>
      <c r="BA58" s="68"/>
      <c r="BB58" s="68"/>
      <c r="BC58" s="68"/>
      <c r="BD58" s="68"/>
      <c r="BE58" s="15"/>
      <c r="BF58" s="5">
        <f t="shared" si="28"/>
        <v>16062</v>
      </c>
      <c r="BG58" s="42">
        <v>9277</v>
      </c>
      <c r="BH58" s="42">
        <v>6785</v>
      </c>
      <c r="BI58" s="42"/>
      <c r="BJ58" s="42"/>
      <c r="BK58" s="42"/>
      <c r="BL58" s="42"/>
      <c r="BM58" s="15"/>
    </row>
    <row r="59" spans="1:65" outlineLevel="5" x14ac:dyDescent="0.45">
      <c r="A59" s="22">
        <f t="shared" si="5"/>
        <v>2</v>
      </c>
      <c r="B59" s="9">
        <f t="shared" si="11"/>
        <v>42408</v>
      </c>
      <c r="C59" s="51">
        <v>42408</v>
      </c>
      <c r="D59" s="64">
        <v>321807</v>
      </c>
      <c r="E59" s="12"/>
      <c r="F59" s="12">
        <v>37.4</v>
      </c>
      <c r="G59" s="12">
        <v>37.4</v>
      </c>
      <c r="H59" s="12">
        <v>37.4</v>
      </c>
      <c r="I59" s="12">
        <v>37.4</v>
      </c>
      <c r="J59" s="12"/>
      <c r="K59" s="12"/>
      <c r="L59" s="12"/>
      <c r="M59" s="74" t="str">
        <f t="shared" si="20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1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2"/>
        <v/>
      </c>
      <c r="AF59" s="41"/>
      <c r="AG59" s="41"/>
      <c r="AH59" s="41"/>
      <c r="AI59" s="41"/>
      <c r="AJ59" s="41"/>
      <c r="AK59" s="41"/>
      <c r="AL59" s="41"/>
      <c r="AM59" s="41"/>
      <c r="AN59" s="45">
        <v>25.949953659999998</v>
      </c>
      <c r="AO59" s="41">
        <v>1079</v>
      </c>
      <c r="AP59" s="110"/>
      <c r="AQ59" s="111"/>
      <c r="AR59" s="126" t="str">
        <f t="shared" si="23"/>
        <v/>
      </c>
      <c r="AS59" s="126" t="str">
        <f t="shared" si="24"/>
        <v/>
      </c>
      <c r="AT59" s="127">
        <v>1338</v>
      </c>
      <c r="AU59" s="128"/>
      <c r="AV59" s="129"/>
      <c r="AW59" s="126" t="str">
        <f t="shared" si="25"/>
        <v/>
      </c>
      <c r="AX59" s="126" t="str">
        <f t="shared" si="26"/>
        <v/>
      </c>
      <c r="AY59" s="64" t="str">
        <f t="shared" si="27"/>
        <v/>
      </c>
      <c r="AZ59" s="97"/>
      <c r="BA59" s="68"/>
      <c r="BB59" s="68"/>
      <c r="BC59" s="68"/>
      <c r="BD59" s="68"/>
      <c r="BE59" s="15"/>
      <c r="BF59" s="5">
        <f t="shared" si="28"/>
        <v>18560</v>
      </c>
      <c r="BG59" s="42">
        <v>9233</v>
      </c>
      <c r="BH59" s="42">
        <v>9327</v>
      </c>
      <c r="BI59" s="42"/>
      <c r="BJ59" s="42"/>
      <c r="BK59" s="42"/>
      <c r="BL59" s="42"/>
      <c r="BM59" s="15"/>
    </row>
    <row r="60" spans="1:65" outlineLevel="5" x14ac:dyDescent="0.45">
      <c r="A60" s="22">
        <f t="shared" si="5"/>
        <v>2</v>
      </c>
      <c r="B60" s="9">
        <f t="shared" si="11"/>
        <v>42409</v>
      </c>
      <c r="C60" s="51">
        <v>42409</v>
      </c>
      <c r="D60" s="64">
        <v>306910</v>
      </c>
      <c r="E60" s="12"/>
      <c r="F60" s="12">
        <v>37.4</v>
      </c>
      <c r="G60" s="12">
        <v>37.4</v>
      </c>
      <c r="H60" s="12">
        <v>37.4</v>
      </c>
      <c r="I60" s="12">
        <v>37.4</v>
      </c>
      <c r="J60" s="12"/>
      <c r="K60" s="12"/>
      <c r="L60" s="12"/>
      <c r="M60" s="74" t="str">
        <f t="shared" si="20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1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2"/>
        <v/>
      </c>
      <c r="AF60" s="41"/>
      <c r="AG60" s="41"/>
      <c r="AH60" s="41"/>
      <c r="AI60" s="41"/>
      <c r="AJ60" s="41"/>
      <c r="AK60" s="41"/>
      <c r="AL60" s="41"/>
      <c r="AM60" s="41"/>
      <c r="AN60" s="45">
        <v>22.012578619999999</v>
      </c>
      <c r="AO60" s="41">
        <v>1272</v>
      </c>
      <c r="AP60" s="110"/>
      <c r="AQ60" s="111"/>
      <c r="AR60" s="126" t="str">
        <f t="shared" si="23"/>
        <v/>
      </c>
      <c r="AS60" s="126" t="str">
        <f t="shared" si="24"/>
        <v/>
      </c>
      <c r="AT60" s="127">
        <v>1387</v>
      </c>
      <c r="AU60" s="128"/>
      <c r="AV60" s="129"/>
      <c r="AW60" s="126" t="str">
        <f t="shared" si="25"/>
        <v/>
      </c>
      <c r="AX60" s="126" t="str">
        <f t="shared" si="26"/>
        <v/>
      </c>
      <c r="AY60" s="64" t="str">
        <f t="shared" si="27"/>
        <v/>
      </c>
      <c r="AZ60" s="97"/>
      <c r="BA60" s="68"/>
      <c r="BB60" s="68"/>
      <c r="BC60" s="68"/>
      <c r="BD60" s="68"/>
      <c r="BE60" s="15"/>
      <c r="BF60" s="5">
        <f t="shared" si="28"/>
        <v>23935</v>
      </c>
      <c r="BG60" s="42">
        <v>9279</v>
      </c>
      <c r="BH60" s="42">
        <v>14656</v>
      </c>
      <c r="BI60" s="42"/>
      <c r="BJ60" s="42"/>
      <c r="BK60" s="42"/>
      <c r="BL60" s="42"/>
      <c r="BM60" s="15"/>
    </row>
    <row r="61" spans="1:65" outlineLevel="5" x14ac:dyDescent="0.45">
      <c r="A61" s="22">
        <f t="shared" si="5"/>
        <v>2</v>
      </c>
      <c r="B61" s="9">
        <f t="shared" si="11"/>
        <v>42410</v>
      </c>
      <c r="C61" s="51">
        <v>42410</v>
      </c>
      <c r="D61" s="64">
        <v>312877</v>
      </c>
      <c r="E61" s="12"/>
      <c r="F61" s="12">
        <v>37.6</v>
      </c>
      <c r="G61" s="12">
        <v>37.6</v>
      </c>
      <c r="H61" s="12">
        <v>37.6</v>
      </c>
      <c r="I61" s="12">
        <v>37.6</v>
      </c>
      <c r="J61" s="12"/>
      <c r="K61" s="12"/>
      <c r="L61" s="12"/>
      <c r="M61" s="74" t="str">
        <f t="shared" si="20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1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2"/>
        <v/>
      </c>
      <c r="AF61" s="41"/>
      <c r="AG61" s="41"/>
      <c r="AH61" s="41"/>
      <c r="AI61" s="41"/>
      <c r="AJ61" s="41"/>
      <c r="AK61" s="41"/>
      <c r="AL61" s="41"/>
      <c r="AM61" s="41"/>
      <c r="AN61" s="45">
        <v>21.892103209999998</v>
      </c>
      <c r="AO61" s="41">
        <v>1279</v>
      </c>
      <c r="AP61" s="110"/>
      <c r="AQ61" s="111"/>
      <c r="AR61" s="126" t="str">
        <f t="shared" si="23"/>
        <v/>
      </c>
      <c r="AS61" s="126" t="str">
        <f t="shared" si="24"/>
        <v/>
      </c>
      <c r="AT61" s="127">
        <v>1474</v>
      </c>
      <c r="AU61" s="128"/>
      <c r="AV61" s="129"/>
      <c r="AW61" s="126" t="str">
        <f t="shared" si="25"/>
        <v/>
      </c>
      <c r="AX61" s="126" t="str">
        <f t="shared" si="26"/>
        <v/>
      </c>
      <c r="AY61" s="64" t="str">
        <f t="shared" si="27"/>
        <v/>
      </c>
      <c r="AZ61" s="97"/>
      <c r="BA61" s="68"/>
      <c r="BB61" s="68"/>
      <c r="BC61" s="68"/>
      <c r="BD61" s="68"/>
      <c r="BE61" s="15"/>
      <c r="BF61" s="5">
        <f t="shared" si="28"/>
        <v>24917</v>
      </c>
      <c r="BG61" s="42">
        <v>7761</v>
      </c>
      <c r="BH61" s="42">
        <v>17156</v>
      </c>
      <c r="BI61" s="42"/>
      <c r="BJ61" s="42"/>
      <c r="BK61" s="42"/>
      <c r="BL61" s="42"/>
      <c r="BM61" s="15"/>
    </row>
    <row r="62" spans="1:65" outlineLevel="5" x14ac:dyDescent="0.45">
      <c r="A62" s="22">
        <f t="shared" si="5"/>
        <v>2</v>
      </c>
      <c r="B62" s="9">
        <f t="shared" si="11"/>
        <v>42411</v>
      </c>
      <c r="C62" s="51">
        <v>42411</v>
      </c>
      <c r="D62" s="64">
        <v>316867</v>
      </c>
      <c r="E62" s="12"/>
      <c r="F62" s="12">
        <v>36.4</v>
      </c>
      <c r="G62" s="12">
        <v>36.4</v>
      </c>
      <c r="H62" s="12">
        <v>36.4</v>
      </c>
      <c r="I62" s="12">
        <v>36.4</v>
      </c>
      <c r="J62" s="12"/>
      <c r="K62" s="12"/>
      <c r="L62" s="12"/>
      <c r="M62" s="74" t="str">
        <f t="shared" si="20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1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2"/>
        <v/>
      </c>
      <c r="AF62" s="41"/>
      <c r="AG62" s="41"/>
      <c r="AH62" s="41"/>
      <c r="AI62" s="41"/>
      <c r="AJ62" s="41"/>
      <c r="AK62" s="41"/>
      <c r="AL62" s="41"/>
      <c r="AM62" s="41"/>
      <c r="AN62" s="45">
        <v>22.151898729999999</v>
      </c>
      <c r="AO62" s="41">
        <v>1264</v>
      </c>
      <c r="AP62" s="110"/>
      <c r="AQ62" s="111"/>
      <c r="AR62" s="126" t="str">
        <f t="shared" si="23"/>
        <v/>
      </c>
      <c r="AS62" s="126" t="str">
        <f t="shared" si="24"/>
        <v/>
      </c>
      <c r="AT62" s="127">
        <v>1490</v>
      </c>
      <c r="AU62" s="128"/>
      <c r="AV62" s="129"/>
      <c r="AW62" s="126" t="str">
        <f t="shared" si="25"/>
        <v/>
      </c>
      <c r="AX62" s="126" t="str">
        <f t="shared" si="26"/>
        <v/>
      </c>
      <c r="AY62" s="64" t="str">
        <f t="shared" si="27"/>
        <v/>
      </c>
      <c r="AZ62" s="97">
        <v>79.2</v>
      </c>
      <c r="BA62" s="68"/>
      <c r="BB62" s="68"/>
      <c r="BC62" s="68"/>
      <c r="BD62" s="68"/>
      <c r="BE62" s="15"/>
      <c r="BF62" s="5">
        <f t="shared" si="28"/>
        <v>25421</v>
      </c>
      <c r="BG62" s="42">
        <v>9247</v>
      </c>
      <c r="BH62" s="42">
        <v>16174</v>
      </c>
      <c r="BI62" s="42"/>
      <c r="BJ62" s="42"/>
      <c r="BK62" s="42"/>
      <c r="BL62" s="42"/>
      <c r="BM62" s="15"/>
    </row>
    <row r="63" spans="1:65" outlineLevel="5" x14ac:dyDescent="0.45">
      <c r="A63" s="22">
        <f t="shared" si="5"/>
        <v>2</v>
      </c>
      <c r="B63" s="9">
        <f t="shared" si="11"/>
        <v>42412</v>
      </c>
      <c r="C63" s="51">
        <v>42412</v>
      </c>
      <c r="D63" s="64">
        <v>377892</v>
      </c>
      <c r="E63" s="12"/>
      <c r="F63" s="12">
        <v>36.6</v>
      </c>
      <c r="G63" s="12">
        <v>36.6</v>
      </c>
      <c r="H63" s="12">
        <v>37</v>
      </c>
      <c r="I63" s="12">
        <v>37</v>
      </c>
      <c r="J63" s="12"/>
      <c r="K63" s="12"/>
      <c r="L63" s="12"/>
      <c r="M63" s="74" t="str">
        <f t="shared" si="20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1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2"/>
        <v/>
      </c>
      <c r="AF63" s="41"/>
      <c r="AG63" s="41"/>
      <c r="AH63" s="41"/>
      <c r="AI63" s="41"/>
      <c r="AJ63" s="41"/>
      <c r="AK63" s="41"/>
      <c r="AL63" s="41"/>
      <c r="AM63" s="41"/>
      <c r="AN63" s="45">
        <v>18.93171062</v>
      </c>
      <c r="AO63" s="41">
        <v>1479</v>
      </c>
      <c r="AP63" s="110"/>
      <c r="AQ63" s="111"/>
      <c r="AR63" s="126" t="str">
        <f t="shared" si="23"/>
        <v/>
      </c>
      <c r="AS63" s="126" t="str">
        <f t="shared" si="24"/>
        <v/>
      </c>
      <c r="AT63" s="127">
        <v>1687</v>
      </c>
      <c r="AU63" s="128"/>
      <c r="AV63" s="129"/>
      <c r="AW63" s="126" t="str">
        <f t="shared" si="25"/>
        <v/>
      </c>
      <c r="AX63" s="126" t="str">
        <f t="shared" si="26"/>
        <v/>
      </c>
      <c r="AY63" s="64" t="str">
        <f t="shared" si="27"/>
        <v/>
      </c>
      <c r="AZ63" s="97">
        <v>78.8</v>
      </c>
      <c r="BA63" s="68"/>
      <c r="BB63" s="68"/>
      <c r="BC63" s="68"/>
      <c r="BD63" s="68"/>
      <c r="BE63" s="15"/>
      <c r="BF63" s="5">
        <f t="shared" si="28"/>
        <v>24852</v>
      </c>
      <c r="BG63" s="42">
        <v>9534</v>
      </c>
      <c r="BH63" s="42">
        <v>15318</v>
      </c>
      <c r="BI63" s="42"/>
      <c r="BJ63" s="42"/>
      <c r="BK63" s="42"/>
      <c r="BL63" s="42"/>
      <c r="BM63" s="15"/>
    </row>
    <row r="64" spans="1:65" outlineLevel="5" x14ac:dyDescent="0.45">
      <c r="A64" s="22">
        <f t="shared" si="5"/>
        <v>2</v>
      </c>
      <c r="B64" s="9">
        <f t="shared" si="11"/>
        <v>42413</v>
      </c>
      <c r="C64" s="51">
        <v>42413</v>
      </c>
      <c r="D64" s="64">
        <v>460658</v>
      </c>
      <c r="E64" s="12"/>
      <c r="F64" s="12">
        <v>36</v>
      </c>
      <c r="G64" s="12">
        <v>36</v>
      </c>
      <c r="H64" s="12">
        <v>36</v>
      </c>
      <c r="I64" s="12">
        <v>36</v>
      </c>
      <c r="J64" s="12"/>
      <c r="K64" s="12"/>
      <c r="L64" s="12"/>
      <c r="M64" s="74" t="str">
        <f t="shared" si="20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1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2"/>
        <v/>
      </c>
      <c r="AF64" s="41"/>
      <c r="AG64" s="41"/>
      <c r="AH64" s="41"/>
      <c r="AI64" s="41"/>
      <c r="AJ64" s="41"/>
      <c r="AK64" s="41"/>
      <c r="AL64" s="41"/>
      <c r="AM64" s="41"/>
      <c r="AN64" s="45">
        <v>22.4</v>
      </c>
      <c r="AO64" s="41">
        <v>1250</v>
      </c>
      <c r="AP64" s="110"/>
      <c r="AQ64" s="111"/>
      <c r="AR64" s="126" t="str">
        <f t="shared" si="23"/>
        <v/>
      </c>
      <c r="AS64" s="126" t="str">
        <f t="shared" si="24"/>
        <v/>
      </c>
      <c r="AT64" s="127">
        <v>1406</v>
      </c>
      <c r="AU64" s="128"/>
      <c r="AV64" s="129"/>
      <c r="AW64" s="126" t="str">
        <f t="shared" si="25"/>
        <v/>
      </c>
      <c r="AX64" s="126" t="str">
        <f t="shared" si="26"/>
        <v/>
      </c>
      <c r="AY64" s="64" t="str">
        <f t="shared" si="27"/>
        <v/>
      </c>
      <c r="AZ64" s="97"/>
      <c r="BA64" s="68"/>
      <c r="BB64" s="68"/>
      <c r="BC64" s="68"/>
      <c r="BD64" s="68"/>
      <c r="BE64" s="15"/>
      <c r="BF64" s="5">
        <f t="shared" si="28"/>
        <v>23883</v>
      </c>
      <c r="BG64" s="42">
        <v>9211</v>
      </c>
      <c r="BH64" s="42">
        <v>14672</v>
      </c>
      <c r="BI64" s="42"/>
      <c r="BJ64" s="42"/>
      <c r="BK64" s="42"/>
      <c r="BL64" s="42"/>
      <c r="BM64" s="15"/>
    </row>
    <row r="65" spans="1:65" outlineLevel="5" x14ac:dyDescent="0.45">
      <c r="A65" s="22">
        <f t="shared" si="5"/>
        <v>2</v>
      </c>
      <c r="B65" s="9">
        <f t="shared" si="11"/>
        <v>42414</v>
      </c>
      <c r="C65" s="51">
        <v>42414</v>
      </c>
      <c r="D65" s="64">
        <v>457426</v>
      </c>
      <c r="E65" s="12"/>
      <c r="F65" s="12">
        <v>36.200000000000003</v>
      </c>
      <c r="G65" s="12">
        <v>36.200000000000003</v>
      </c>
      <c r="H65" s="12">
        <v>35.799999999999997</v>
      </c>
      <c r="I65" s="12">
        <v>35.799999999999997</v>
      </c>
      <c r="J65" s="12"/>
      <c r="K65" s="12"/>
      <c r="L65" s="12"/>
      <c r="M65" s="74" t="str">
        <f t="shared" si="20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1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2"/>
        <v/>
      </c>
      <c r="AF65" s="41"/>
      <c r="AG65" s="41"/>
      <c r="AH65" s="41"/>
      <c r="AI65" s="41"/>
      <c r="AJ65" s="41"/>
      <c r="AK65" s="41"/>
      <c r="AL65" s="41"/>
      <c r="AM65" s="41"/>
      <c r="AN65" s="45">
        <v>27.263875370000001</v>
      </c>
      <c r="AO65" s="41">
        <v>1027</v>
      </c>
      <c r="AP65" s="110"/>
      <c r="AQ65" s="111"/>
      <c r="AR65" s="126" t="str">
        <f t="shared" si="23"/>
        <v/>
      </c>
      <c r="AS65" s="126" t="str">
        <f t="shared" si="24"/>
        <v/>
      </c>
      <c r="AT65" s="127">
        <v>1202</v>
      </c>
      <c r="AU65" s="128"/>
      <c r="AV65" s="129"/>
      <c r="AW65" s="126" t="str">
        <f t="shared" si="25"/>
        <v/>
      </c>
      <c r="AX65" s="126" t="str">
        <f t="shared" si="26"/>
        <v/>
      </c>
      <c r="AY65" s="64" t="str">
        <f t="shared" si="27"/>
        <v/>
      </c>
      <c r="AZ65" s="97"/>
      <c r="BA65" s="68"/>
      <c r="BB65" s="68"/>
      <c r="BC65" s="68"/>
      <c r="BD65" s="68"/>
      <c r="BE65" s="15"/>
      <c r="BF65" s="5">
        <f t="shared" si="28"/>
        <v>18044</v>
      </c>
      <c r="BG65" s="42">
        <v>9202</v>
      </c>
      <c r="BH65" s="42">
        <v>8842</v>
      </c>
      <c r="BI65" s="42"/>
      <c r="BJ65" s="42"/>
      <c r="BK65" s="42"/>
      <c r="BL65" s="42"/>
      <c r="BM65" s="15"/>
    </row>
    <row r="66" spans="1:65" outlineLevel="5" x14ac:dyDescent="0.45">
      <c r="A66" s="22">
        <f t="shared" si="5"/>
        <v>2</v>
      </c>
      <c r="B66" s="9">
        <f t="shared" si="11"/>
        <v>42415</v>
      </c>
      <c r="C66" s="51">
        <v>42415</v>
      </c>
      <c r="D66" s="64">
        <v>371558</v>
      </c>
      <c r="E66" s="12"/>
      <c r="F66" s="12">
        <v>36.4</v>
      </c>
      <c r="G66" s="12">
        <v>36.4</v>
      </c>
      <c r="H66" s="12">
        <v>35.6</v>
      </c>
      <c r="I66" s="12">
        <v>35.6</v>
      </c>
      <c r="J66" s="12"/>
      <c r="K66" s="12"/>
      <c r="L66" s="12"/>
      <c r="M66" s="74" t="str">
        <f t="shared" si="20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1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2"/>
        <v/>
      </c>
      <c r="AF66" s="41"/>
      <c r="AG66" s="41"/>
      <c r="AH66" s="41"/>
      <c r="AI66" s="41"/>
      <c r="AJ66" s="41"/>
      <c r="AK66" s="41"/>
      <c r="AL66" s="41"/>
      <c r="AM66" s="41"/>
      <c r="AN66" s="45">
        <v>21.164021160000001</v>
      </c>
      <c r="AO66" s="41">
        <v>1323</v>
      </c>
      <c r="AP66" s="110"/>
      <c r="AQ66" s="111"/>
      <c r="AR66" s="126" t="str">
        <f t="shared" si="23"/>
        <v/>
      </c>
      <c r="AS66" s="126" t="str">
        <f t="shared" si="24"/>
        <v/>
      </c>
      <c r="AT66" s="127">
        <v>1468</v>
      </c>
      <c r="AU66" s="128"/>
      <c r="AV66" s="129"/>
      <c r="AW66" s="126" t="str">
        <f t="shared" si="25"/>
        <v/>
      </c>
      <c r="AX66" s="126" t="str">
        <f t="shared" si="26"/>
        <v/>
      </c>
      <c r="AY66" s="64" t="str">
        <f t="shared" si="27"/>
        <v/>
      </c>
      <c r="AZ66" s="97">
        <v>78.900000000000006</v>
      </c>
      <c r="BA66" s="68"/>
      <c r="BB66" s="68"/>
      <c r="BC66" s="68"/>
      <c r="BD66" s="68"/>
      <c r="BE66" s="15"/>
      <c r="BF66" s="5">
        <f t="shared" si="28"/>
        <v>25606</v>
      </c>
      <c r="BG66" s="42">
        <v>9138</v>
      </c>
      <c r="BH66" s="42">
        <v>16468</v>
      </c>
      <c r="BI66" s="42"/>
      <c r="BJ66" s="42"/>
      <c r="BK66" s="42"/>
      <c r="BL66" s="42"/>
      <c r="BM66" s="15"/>
    </row>
    <row r="67" spans="1:65" outlineLevel="5" x14ac:dyDescent="0.45">
      <c r="A67" s="22">
        <f t="shared" si="5"/>
        <v>2</v>
      </c>
      <c r="B67" s="9">
        <f t="shared" si="11"/>
        <v>42416</v>
      </c>
      <c r="C67" s="51">
        <v>42416</v>
      </c>
      <c r="D67" s="64">
        <v>347239</v>
      </c>
      <c r="E67" s="12"/>
      <c r="F67" s="12">
        <v>36.200000000000003</v>
      </c>
      <c r="G67" s="12">
        <v>36.200000000000003</v>
      </c>
      <c r="H67" s="12">
        <v>36</v>
      </c>
      <c r="I67" s="12">
        <v>36</v>
      </c>
      <c r="J67" s="12"/>
      <c r="K67" s="12"/>
      <c r="L67" s="12"/>
      <c r="M67" s="74" t="str">
        <f t="shared" si="20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1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2"/>
        <v/>
      </c>
      <c r="AF67" s="41"/>
      <c r="AG67" s="41"/>
      <c r="AH67" s="41"/>
      <c r="AI67" s="41"/>
      <c r="AJ67" s="41"/>
      <c r="AK67" s="41"/>
      <c r="AL67" s="41"/>
      <c r="AM67" s="41"/>
      <c r="AN67" s="45">
        <v>21.53846154</v>
      </c>
      <c r="AO67" s="41">
        <v>1300</v>
      </c>
      <c r="AP67" s="110"/>
      <c r="AQ67" s="111"/>
      <c r="AR67" s="126" t="str">
        <f t="shared" si="23"/>
        <v/>
      </c>
      <c r="AS67" s="126" t="str">
        <f t="shared" si="24"/>
        <v/>
      </c>
      <c r="AT67" s="127">
        <v>1468</v>
      </c>
      <c r="AU67" s="128"/>
      <c r="AV67" s="129"/>
      <c r="AW67" s="126" t="str">
        <f t="shared" si="25"/>
        <v/>
      </c>
      <c r="AX67" s="126" t="str">
        <f t="shared" si="26"/>
        <v/>
      </c>
      <c r="AY67" s="64" t="str">
        <f t="shared" si="27"/>
        <v/>
      </c>
      <c r="AZ67" s="97">
        <v>81.2</v>
      </c>
      <c r="BA67" s="68"/>
      <c r="BB67" s="68"/>
      <c r="BC67" s="68"/>
      <c r="BD67" s="68"/>
      <c r="BE67" s="15"/>
      <c r="BF67" s="5">
        <f t="shared" si="28"/>
        <v>24168</v>
      </c>
      <c r="BG67" s="42">
        <v>9203</v>
      </c>
      <c r="BH67" s="42">
        <v>14965</v>
      </c>
      <c r="BI67" s="42"/>
      <c r="BJ67" s="42"/>
      <c r="BK67" s="42"/>
      <c r="BL67" s="42"/>
      <c r="BM67" s="15"/>
    </row>
    <row r="68" spans="1:65" outlineLevel="5" x14ac:dyDescent="0.45">
      <c r="A68" s="22">
        <f t="shared" si="5"/>
        <v>2</v>
      </c>
      <c r="B68" s="9">
        <f t="shared" si="11"/>
        <v>42417</v>
      </c>
      <c r="C68" s="51">
        <v>42417</v>
      </c>
      <c r="D68" s="64">
        <v>337968</v>
      </c>
      <c r="E68" s="12"/>
      <c r="F68" s="12">
        <v>36</v>
      </c>
      <c r="G68" s="12">
        <v>36</v>
      </c>
      <c r="H68" s="12">
        <v>35.4</v>
      </c>
      <c r="I68" s="12">
        <v>35.4</v>
      </c>
      <c r="J68" s="12"/>
      <c r="K68" s="12"/>
      <c r="L68" s="12"/>
      <c r="M68" s="74" t="str">
        <f t="shared" si="20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1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2"/>
        <v/>
      </c>
      <c r="AF68" s="41"/>
      <c r="AG68" s="41"/>
      <c r="AH68" s="41"/>
      <c r="AI68" s="41"/>
      <c r="AJ68" s="41"/>
      <c r="AK68" s="41"/>
      <c r="AL68" s="41"/>
      <c r="AM68" s="41"/>
      <c r="AN68" s="45">
        <v>21.909233180000001</v>
      </c>
      <c r="AO68" s="41">
        <v>1278</v>
      </c>
      <c r="AP68" s="110"/>
      <c r="AQ68" s="111"/>
      <c r="AR68" s="126" t="str">
        <f t="shared" si="23"/>
        <v/>
      </c>
      <c r="AS68" s="126" t="str">
        <f t="shared" si="24"/>
        <v/>
      </c>
      <c r="AT68" s="127">
        <v>1479</v>
      </c>
      <c r="AU68" s="128"/>
      <c r="AV68" s="129"/>
      <c r="AW68" s="126" t="str">
        <f t="shared" si="25"/>
        <v/>
      </c>
      <c r="AX68" s="126" t="str">
        <f t="shared" si="26"/>
        <v/>
      </c>
      <c r="AY68" s="64" t="str">
        <f t="shared" si="27"/>
        <v/>
      </c>
      <c r="AZ68" s="97">
        <v>80.5</v>
      </c>
      <c r="BA68" s="68"/>
      <c r="BB68" s="68"/>
      <c r="BC68" s="68"/>
      <c r="BD68" s="68"/>
      <c r="BE68" s="15"/>
      <c r="BF68" s="5">
        <f t="shared" si="28"/>
        <v>22164</v>
      </c>
      <c r="BG68" s="42">
        <v>7840</v>
      </c>
      <c r="BH68" s="42">
        <v>14324</v>
      </c>
      <c r="BI68" s="42"/>
      <c r="BJ68" s="42"/>
      <c r="BK68" s="42"/>
      <c r="BL68" s="42"/>
      <c r="BM68" s="15"/>
    </row>
    <row r="69" spans="1:65" outlineLevel="5" x14ac:dyDescent="0.45">
      <c r="A69" s="22">
        <f t="shared" si="5"/>
        <v>2</v>
      </c>
      <c r="B69" s="9">
        <f t="shared" si="11"/>
        <v>42418</v>
      </c>
      <c r="C69" s="51">
        <v>42418</v>
      </c>
      <c r="D69" s="64">
        <v>317589</v>
      </c>
      <c r="E69" s="12"/>
      <c r="F69" s="12">
        <v>36.200000000000003</v>
      </c>
      <c r="G69" s="12">
        <v>36.200000000000003</v>
      </c>
      <c r="H69" s="12">
        <v>36</v>
      </c>
      <c r="I69" s="12">
        <v>36</v>
      </c>
      <c r="J69" s="12"/>
      <c r="K69" s="12"/>
      <c r="L69" s="12"/>
      <c r="M69" s="74" t="str">
        <f t="shared" si="20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1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2"/>
        <v/>
      </c>
      <c r="AF69" s="41"/>
      <c r="AG69" s="41"/>
      <c r="AH69" s="41"/>
      <c r="AI69" s="41"/>
      <c r="AJ69" s="41"/>
      <c r="AK69" s="41"/>
      <c r="AL69" s="41"/>
      <c r="AM69" s="41"/>
      <c r="AN69" s="45">
        <v>21.588280650000002</v>
      </c>
      <c r="AO69" s="41">
        <v>1297</v>
      </c>
      <c r="AP69" s="110"/>
      <c r="AQ69" s="111"/>
      <c r="AR69" s="126" t="str">
        <f t="shared" si="23"/>
        <v/>
      </c>
      <c r="AS69" s="126" t="str">
        <f t="shared" si="24"/>
        <v/>
      </c>
      <c r="AT69" s="127">
        <v>1407</v>
      </c>
      <c r="AU69" s="128"/>
      <c r="AV69" s="129"/>
      <c r="AW69" s="126" t="str">
        <f t="shared" si="25"/>
        <v/>
      </c>
      <c r="AX69" s="126" t="str">
        <f t="shared" si="26"/>
        <v/>
      </c>
      <c r="AY69" s="64" t="str">
        <f t="shared" si="27"/>
        <v/>
      </c>
      <c r="AZ69" s="97">
        <v>81.2</v>
      </c>
      <c r="BA69" s="68"/>
      <c r="BB69" s="68"/>
      <c r="BC69" s="68"/>
      <c r="BD69" s="68"/>
      <c r="BE69" s="15"/>
      <c r="BF69" s="5">
        <f t="shared" si="28"/>
        <v>20499</v>
      </c>
      <c r="BG69" s="42">
        <v>9005</v>
      </c>
      <c r="BH69" s="42">
        <v>11494</v>
      </c>
      <c r="BI69" s="42"/>
      <c r="BJ69" s="42"/>
      <c r="BK69" s="42"/>
      <c r="BL69" s="42"/>
      <c r="BM69" s="15"/>
    </row>
    <row r="70" spans="1:65" outlineLevel="5" x14ac:dyDescent="0.45">
      <c r="A70" s="22">
        <f t="shared" si="5"/>
        <v>2</v>
      </c>
      <c r="B70" s="9">
        <f t="shared" si="11"/>
        <v>42419</v>
      </c>
      <c r="C70" s="51">
        <v>42419</v>
      </c>
      <c r="D70" s="64">
        <v>334225</v>
      </c>
      <c r="E70" s="12"/>
      <c r="F70" s="12">
        <v>35.799999999999997</v>
      </c>
      <c r="G70" s="12">
        <v>35.799999999999997</v>
      </c>
      <c r="H70" s="12">
        <v>35.799999999999997</v>
      </c>
      <c r="I70" s="12">
        <v>35.799999999999997</v>
      </c>
      <c r="J70" s="12"/>
      <c r="K70" s="12"/>
      <c r="L70" s="12"/>
      <c r="M70" s="74" t="str">
        <f t="shared" si="20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1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2"/>
        <v/>
      </c>
      <c r="AF70" s="41"/>
      <c r="AG70" s="41"/>
      <c r="AH70" s="41"/>
      <c r="AI70" s="41"/>
      <c r="AJ70" s="41"/>
      <c r="AK70" s="41"/>
      <c r="AL70" s="41"/>
      <c r="AM70" s="41"/>
      <c r="AN70" s="45">
        <v>14.682747770000001</v>
      </c>
      <c r="AO70" s="41">
        <v>1907</v>
      </c>
      <c r="AP70" s="110"/>
      <c r="AQ70" s="111"/>
      <c r="AR70" s="126" t="str">
        <f t="shared" si="23"/>
        <v/>
      </c>
      <c r="AS70" s="126" t="str">
        <f t="shared" si="24"/>
        <v/>
      </c>
      <c r="AT70" s="127">
        <v>2146</v>
      </c>
      <c r="AU70" s="128"/>
      <c r="AV70" s="129"/>
      <c r="AW70" s="126" t="str">
        <f t="shared" si="25"/>
        <v/>
      </c>
      <c r="AX70" s="126" t="str">
        <f t="shared" si="26"/>
        <v/>
      </c>
      <c r="AY70" s="64" t="str">
        <f t="shared" si="27"/>
        <v/>
      </c>
      <c r="AZ70" s="97">
        <v>82</v>
      </c>
      <c r="BA70" s="68"/>
      <c r="BB70" s="68"/>
      <c r="BC70" s="68"/>
      <c r="BD70" s="68"/>
      <c r="BE70" s="15"/>
      <c r="BF70" s="5">
        <f t="shared" si="28"/>
        <v>18754</v>
      </c>
      <c r="BG70" s="42">
        <v>8630</v>
      </c>
      <c r="BH70" s="42">
        <v>10124</v>
      </c>
      <c r="BI70" s="42"/>
      <c r="BJ70" s="42"/>
      <c r="BK70" s="42"/>
      <c r="BL70" s="42"/>
      <c r="BM70" s="15"/>
    </row>
    <row r="71" spans="1:65" outlineLevel="5" x14ac:dyDescent="0.45">
      <c r="A71" s="22">
        <f t="shared" si="5"/>
        <v>2</v>
      </c>
      <c r="B71" s="9">
        <f t="shared" si="11"/>
        <v>42420</v>
      </c>
      <c r="C71" s="51">
        <v>42420</v>
      </c>
      <c r="D71" s="64">
        <v>334581</v>
      </c>
      <c r="E71" s="12"/>
      <c r="F71" s="12">
        <v>35.200000000000003</v>
      </c>
      <c r="G71" s="12">
        <v>35.200000000000003</v>
      </c>
      <c r="H71" s="12">
        <v>35.200000000000003</v>
      </c>
      <c r="I71" s="12">
        <v>35.200000000000003</v>
      </c>
      <c r="J71" s="12"/>
      <c r="K71" s="12"/>
      <c r="L71" s="12"/>
      <c r="M71" s="74" t="str">
        <f t="shared" si="20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1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2"/>
        <v/>
      </c>
      <c r="AF71" s="41"/>
      <c r="AG71" s="41"/>
      <c r="AH71" s="41"/>
      <c r="AI71" s="41"/>
      <c r="AJ71" s="41"/>
      <c r="AK71" s="41"/>
      <c r="AL71" s="41"/>
      <c r="AM71" s="41"/>
      <c r="AN71" s="45">
        <v>17.576898929999999</v>
      </c>
      <c r="AO71" s="41">
        <v>1593</v>
      </c>
      <c r="AP71" s="110"/>
      <c r="AQ71" s="111"/>
      <c r="AR71" s="126" t="str">
        <f t="shared" si="23"/>
        <v/>
      </c>
      <c r="AS71" s="126" t="str">
        <f t="shared" si="24"/>
        <v/>
      </c>
      <c r="AT71" s="127">
        <v>1815</v>
      </c>
      <c r="AU71" s="128"/>
      <c r="AV71" s="129"/>
      <c r="AW71" s="126" t="str">
        <f t="shared" si="25"/>
        <v/>
      </c>
      <c r="AX71" s="126" t="str">
        <f t="shared" si="26"/>
        <v/>
      </c>
      <c r="AY71" s="64" t="str">
        <f t="shared" si="27"/>
        <v/>
      </c>
      <c r="AZ71" s="97"/>
      <c r="BA71" s="68"/>
      <c r="BB71" s="68"/>
      <c r="BC71" s="68"/>
      <c r="BD71" s="68"/>
      <c r="BE71" s="15"/>
      <c r="BF71" s="5">
        <f t="shared" si="28"/>
        <v>21776</v>
      </c>
      <c r="BG71" s="42">
        <v>8609</v>
      </c>
      <c r="BH71" s="42">
        <v>13167</v>
      </c>
      <c r="BI71" s="42"/>
      <c r="BJ71" s="42"/>
      <c r="BK71" s="42"/>
      <c r="BL71" s="42"/>
      <c r="BM71" s="15"/>
    </row>
    <row r="72" spans="1:65" outlineLevel="5" x14ac:dyDescent="0.45">
      <c r="A72" s="22">
        <f t="shared" si="5"/>
        <v>2</v>
      </c>
      <c r="B72" s="9">
        <f t="shared" si="11"/>
        <v>42421</v>
      </c>
      <c r="C72" s="51">
        <v>42421</v>
      </c>
      <c r="D72" s="64">
        <v>329782</v>
      </c>
      <c r="E72" s="12"/>
      <c r="F72" s="12">
        <v>34.799999999999997</v>
      </c>
      <c r="G72" s="12">
        <v>34.799999999999997</v>
      </c>
      <c r="H72" s="12">
        <v>34.200000000000003</v>
      </c>
      <c r="I72" s="12">
        <v>34.200000000000003</v>
      </c>
      <c r="J72" s="12"/>
      <c r="K72" s="12"/>
      <c r="L72" s="12"/>
      <c r="M72" s="74" t="str">
        <f t="shared" si="20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1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2"/>
        <v/>
      </c>
      <c r="AF72" s="41"/>
      <c r="AG72" s="41"/>
      <c r="AH72" s="41"/>
      <c r="AI72" s="41"/>
      <c r="AJ72" s="41"/>
      <c r="AK72" s="41"/>
      <c r="AL72" s="41"/>
      <c r="AM72" s="41"/>
      <c r="AN72" s="45">
        <v>29.66101695</v>
      </c>
      <c r="AO72" s="41">
        <v>944</v>
      </c>
      <c r="AP72" s="110"/>
      <c r="AQ72" s="111"/>
      <c r="AR72" s="126" t="str">
        <f t="shared" si="23"/>
        <v/>
      </c>
      <c r="AS72" s="126" t="str">
        <f t="shared" si="24"/>
        <v/>
      </c>
      <c r="AT72" s="127">
        <v>1126</v>
      </c>
      <c r="AU72" s="128"/>
      <c r="AV72" s="129"/>
      <c r="AW72" s="126" t="str">
        <f t="shared" si="25"/>
        <v/>
      </c>
      <c r="AX72" s="126" t="str">
        <f t="shared" si="26"/>
        <v/>
      </c>
      <c r="AY72" s="64" t="str">
        <f t="shared" si="27"/>
        <v/>
      </c>
      <c r="AZ72" s="97"/>
      <c r="BA72" s="68"/>
      <c r="BB72" s="68"/>
      <c r="BC72" s="68"/>
      <c r="BD72" s="68"/>
      <c r="BE72" s="15"/>
      <c r="BF72" s="5">
        <f t="shared" si="28"/>
        <v>15546</v>
      </c>
      <c r="BG72" s="42">
        <v>8713</v>
      </c>
      <c r="BH72" s="42">
        <v>6833</v>
      </c>
      <c r="BI72" s="42"/>
      <c r="BJ72" s="42"/>
      <c r="BK72" s="42"/>
      <c r="BL72" s="42"/>
      <c r="BM72" s="15"/>
    </row>
    <row r="73" spans="1:65" outlineLevel="5" x14ac:dyDescent="0.45">
      <c r="A73" s="22">
        <f t="shared" si="5"/>
        <v>2</v>
      </c>
      <c r="B73" s="9">
        <f t="shared" si="11"/>
        <v>42422</v>
      </c>
      <c r="C73" s="51">
        <v>42422</v>
      </c>
      <c r="D73" s="64">
        <v>313306</v>
      </c>
      <c r="E73" s="12"/>
      <c r="F73" s="12">
        <v>35.200000000000003</v>
      </c>
      <c r="G73" s="12">
        <v>35.200000000000003</v>
      </c>
      <c r="H73" s="12">
        <v>36</v>
      </c>
      <c r="I73" s="12">
        <v>36</v>
      </c>
      <c r="J73" s="12"/>
      <c r="K73" s="12"/>
      <c r="L73" s="12"/>
      <c r="M73" s="74" t="str">
        <f t="shared" si="20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1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2"/>
        <v/>
      </c>
      <c r="AF73" s="41"/>
      <c r="AG73" s="41"/>
      <c r="AH73" s="41"/>
      <c r="AI73" s="41"/>
      <c r="AJ73" s="41"/>
      <c r="AK73" s="41"/>
      <c r="AL73" s="41"/>
      <c r="AM73" s="41"/>
      <c r="AN73" s="45">
        <v>23.430962340000001</v>
      </c>
      <c r="AO73" s="41">
        <v>1195</v>
      </c>
      <c r="AP73" s="110"/>
      <c r="AQ73" s="111"/>
      <c r="AR73" s="126" t="str">
        <f t="shared" si="23"/>
        <v/>
      </c>
      <c r="AS73" s="126" t="str">
        <f t="shared" si="24"/>
        <v/>
      </c>
      <c r="AT73" s="127">
        <v>1389</v>
      </c>
      <c r="AU73" s="128"/>
      <c r="AV73" s="129"/>
      <c r="AW73" s="126" t="str">
        <f t="shared" si="25"/>
        <v/>
      </c>
      <c r="AX73" s="126" t="str">
        <f t="shared" si="26"/>
        <v/>
      </c>
      <c r="AY73" s="64" t="str">
        <f t="shared" si="27"/>
        <v/>
      </c>
      <c r="AZ73" s="97">
        <v>81</v>
      </c>
      <c r="BA73" s="68"/>
      <c r="BB73" s="68"/>
      <c r="BC73" s="68"/>
      <c r="BD73" s="68"/>
      <c r="BE73" s="15"/>
      <c r="BF73" s="5">
        <f t="shared" si="28"/>
        <v>23001</v>
      </c>
      <c r="BG73" s="42">
        <v>10342</v>
      </c>
      <c r="BH73" s="42">
        <v>12659</v>
      </c>
      <c r="BI73" s="42"/>
      <c r="BJ73" s="42"/>
      <c r="BK73" s="42"/>
      <c r="BL73" s="42"/>
      <c r="BM73" s="15"/>
    </row>
    <row r="74" spans="1:65" outlineLevel="5" x14ac:dyDescent="0.45">
      <c r="A74" s="22">
        <f t="shared" si="5"/>
        <v>2</v>
      </c>
      <c r="B74" s="9">
        <f t="shared" si="11"/>
        <v>42423</v>
      </c>
      <c r="C74" s="51">
        <v>42423</v>
      </c>
      <c r="D74" s="64">
        <v>310090</v>
      </c>
      <c r="E74" s="12"/>
      <c r="F74" s="12">
        <v>35.200000000000003</v>
      </c>
      <c r="G74" s="12">
        <v>35.200000000000003</v>
      </c>
      <c r="H74" s="12">
        <v>36.4</v>
      </c>
      <c r="I74" s="12">
        <v>36.4</v>
      </c>
      <c r="J74" s="12"/>
      <c r="K74" s="12"/>
      <c r="L74" s="12"/>
      <c r="M74" s="74" t="str">
        <f t="shared" si="20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1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2"/>
        <v/>
      </c>
      <c r="AF74" s="41"/>
      <c r="AG74" s="41"/>
      <c r="AH74" s="41"/>
      <c r="AI74" s="41"/>
      <c r="AJ74" s="41"/>
      <c r="AK74" s="41"/>
      <c r="AL74" s="41"/>
      <c r="AM74" s="41"/>
      <c r="AN74" s="45">
        <v>21.92638998</v>
      </c>
      <c r="AO74" s="41">
        <v>1277</v>
      </c>
      <c r="AP74" s="110"/>
      <c r="AQ74" s="111"/>
      <c r="AR74" s="126" t="str">
        <f t="shared" si="23"/>
        <v/>
      </c>
      <c r="AS74" s="126" t="str">
        <f t="shared" si="24"/>
        <v/>
      </c>
      <c r="AT74" s="127">
        <v>1502</v>
      </c>
      <c r="AU74" s="128"/>
      <c r="AV74" s="129"/>
      <c r="AW74" s="126" t="str">
        <f t="shared" si="25"/>
        <v/>
      </c>
      <c r="AX74" s="126" t="str">
        <f t="shared" si="26"/>
        <v/>
      </c>
      <c r="AY74" s="64" t="str">
        <f t="shared" si="27"/>
        <v/>
      </c>
      <c r="AZ74" s="97">
        <v>80.2</v>
      </c>
      <c r="BA74" s="68"/>
      <c r="BB74" s="68"/>
      <c r="BC74" s="68"/>
      <c r="BD74" s="68"/>
      <c r="BE74" s="15"/>
      <c r="BF74" s="5">
        <f t="shared" si="28"/>
        <v>27628</v>
      </c>
      <c r="BG74" s="42">
        <v>11987</v>
      </c>
      <c r="BH74" s="42">
        <v>15641</v>
      </c>
      <c r="BI74" s="42"/>
      <c r="BJ74" s="42"/>
      <c r="BK74" s="42"/>
      <c r="BL74" s="42"/>
      <c r="BM74" s="15"/>
    </row>
    <row r="75" spans="1:65" outlineLevel="5" x14ac:dyDescent="0.45">
      <c r="A75" s="22">
        <f t="shared" si="5"/>
        <v>2</v>
      </c>
      <c r="B75" s="9">
        <f t="shared" si="11"/>
        <v>42424</v>
      </c>
      <c r="C75" s="51">
        <v>42424</v>
      </c>
      <c r="D75" s="64">
        <v>306653</v>
      </c>
      <c r="E75" s="12"/>
      <c r="F75" s="12">
        <v>35</v>
      </c>
      <c r="G75" s="12">
        <v>35</v>
      </c>
      <c r="H75" s="12">
        <v>35.200000000000003</v>
      </c>
      <c r="I75" s="12">
        <v>35.200000000000003</v>
      </c>
      <c r="J75" s="12"/>
      <c r="K75" s="12"/>
      <c r="L75" s="12"/>
      <c r="M75" s="74" t="str">
        <f t="shared" si="20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1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2"/>
        <v/>
      </c>
      <c r="AF75" s="41"/>
      <c r="AG75" s="41"/>
      <c r="AH75" s="41"/>
      <c r="AI75" s="41"/>
      <c r="AJ75" s="41"/>
      <c r="AK75" s="41"/>
      <c r="AL75" s="41"/>
      <c r="AM75" s="41"/>
      <c r="AN75" s="45">
        <v>22.727272729999999</v>
      </c>
      <c r="AO75" s="41">
        <v>1232</v>
      </c>
      <c r="AP75" s="110"/>
      <c r="AQ75" s="111"/>
      <c r="AR75" s="126" t="str">
        <f t="shared" si="23"/>
        <v/>
      </c>
      <c r="AS75" s="126" t="str">
        <f t="shared" si="24"/>
        <v/>
      </c>
      <c r="AT75" s="127">
        <v>1504</v>
      </c>
      <c r="AU75" s="128"/>
      <c r="AV75" s="129"/>
      <c r="AW75" s="126" t="str">
        <f t="shared" si="25"/>
        <v/>
      </c>
      <c r="AX75" s="126" t="str">
        <f t="shared" si="26"/>
        <v/>
      </c>
      <c r="AY75" s="64" t="str">
        <f t="shared" si="27"/>
        <v/>
      </c>
      <c r="AZ75" s="97">
        <v>80.5</v>
      </c>
      <c r="BA75" s="68"/>
      <c r="BB75" s="68"/>
      <c r="BC75" s="68"/>
      <c r="BD75" s="68"/>
      <c r="BE75" s="15"/>
      <c r="BF75" s="5">
        <f t="shared" si="28"/>
        <v>25110</v>
      </c>
      <c r="BG75" s="42">
        <v>11636</v>
      </c>
      <c r="BH75" s="42">
        <v>13474</v>
      </c>
      <c r="BI75" s="42"/>
      <c r="BJ75" s="42"/>
      <c r="BK75" s="42"/>
      <c r="BL75" s="42"/>
      <c r="BM75" s="15"/>
    </row>
    <row r="76" spans="1:65" outlineLevel="5" x14ac:dyDescent="0.45">
      <c r="A76" s="22">
        <f t="shared" si="5"/>
        <v>2</v>
      </c>
      <c r="B76" s="9">
        <f t="shared" si="11"/>
        <v>42425</v>
      </c>
      <c r="C76" s="51">
        <v>42425</v>
      </c>
      <c r="D76" s="64">
        <v>303377</v>
      </c>
      <c r="E76" s="12"/>
      <c r="F76" s="12">
        <v>36.4</v>
      </c>
      <c r="G76" s="12">
        <v>36.4</v>
      </c>
      <c r="H76" s="12">
        <v>36.4</v>
      </c>
      <c r="I76" s="12">
        <v>36.4</v>
      </c>
      <c r="J76" s="12"/>
      <c r="K76" s="12"/>
      <c r="L76" s="12"/>
      <c r="M76" s="74" t="str">
        <f t="shared" si="20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1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2"/>
        <v/>
      </c>
      <c r="AF76" s="41"/>
      <c r="AG76" s="41"/>
      <c r="AH76" s="41"/>
      <c r="AI76" s="41"/>
      <c r="AJ76" s="41"/>
      <c r="AK76" s="41"/>
      <c r="AL76" s="41"/>
      <c r="AM76" s="41"/>
      <c r="AN76" s="45">
        <v>23.829787230000001</v>
      </c>
      <c r="AO76" s="41">
        <v>1175</v>
      </c>
      <c r="AP76" s="110"/>
      <c r="AQ76" s="111"/>
      <c r="AR76" s="126" t="str">
        <f t="shared" si="23"/>
        <v/>
      </c>
      <c r="AS76" s="126" t="str">
        <f t="shared" si="24"/>
        <v/>
      </c>
      <c r="AT76" s="127">
        <v>1366</v>
      </c>
      <c r="AU76" s="128"/>
      <c r="AV76" s="129"/>
      <c r="AW76" s="126" t="str">
        <f t="shared" si="25"/>
        <v/>
      </c>
      <c r="AX76" s="126" t="str">
        <f t="shared" si="26"/>
        <v/>
      </c>
      <c r="AY76" s="64" t="str">
        <f t="shared" si="27"/>
        <v/>
      </c>
      <c r="AZ76" s="97">
        <v>80.400000000000006</v>
      </c>
      <c r="BA76" s="68"/>
      <c r="BB76" s="68"/>
      <c r="BC76" s="68"/>
      <c r="BD76" s="68"/>
      <c r="BE76" s="15"/>
      <c r="BF76" s="5">
        <f t="shared" si="28"/>
        <v>23466</v>
      </c>
      <c r="BG76" s="42">
        <v>12595</v>
      </c>
      <c r="BH76" s="42">
        <v>10871</v>
      </c>
      <c r="BI76" s="42"/>
      <c r="BJ76" s="42"/>
      <c r="BK76" s="42"/>
      <c r="BL76" s="42"/>
      <c r="BM76" s="15"/>
    </row>
    <row r="77" spans="1:65" outlineLevel="5" x14ac:dyDescent="0.45">
      <c r="A77" s="22">
        <f t="shared" si="5"/>
        <v>2</v>
      </c>
      <c r="B77" s="9">
        <f t="shared" si="11"/>
        <v>42426</v>
      </c>
      <c r="C77" s="51">
        <v>42426</v>
      </c>
      <c r="D77" s="64">
        <v>307577</v>
      </c>
      <c r="E77" s="12"/>
      <c r="F77" s="12">
        <v>36</v>
      </c>
      <c r="G77" s="12">
        <v>36</v>
      </c>
      <c r="H77" s="12">
        <v>36.6</v>
      </c>
      <c r="I77" s="12">
        <v>36.6</v>
      </c>
      <c r="J77" s="12"/>
      <c r="K77" s="12"/>
      <c r="L77" s="12"/>
      <c r="M77" s="74" t="str">
        <f t="shared" si="20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1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2"/>
        <v/>
      </c>
      <c r="AF77" s="41"/>
      <c r="AG77" s="41"/>
      <c r="AH77" s="41"/>
      <c r="AI77" s="41"/>
      <c r="AJ77" s="41"/>
      <c r="AK77" s="41"/>
      <c r="AL77" s="41"/>
      <c r="AM77" s="41"/>
      <c r="AN77" s="45">
        <v>22.23987292</v>
      </c>
      <c r="AO77" s="41">
        <v>1259</v>
      </c>
      <c r="AP77" s="110"/>
      <c r="AQ77" s="111"/>
      <c r="AR77" s="126" t="str">
        <f t="shared" si="23"/>
        <v/>
      </c>
      <c r="AS77" s="126" t="str">
        <f t="shared" si="24"/>
        <v/>
      </c>
      <c r="AT77" s="127">
        <v>1489</v>
      </c>
      <c r="AU77" s="128"/>
      <c r="AV77" s="129"/>
      <c r="AW77" s="126" t="str">
        <f t="shared" si="25"/>
        <v/>
      </c>
      <c r="AX77" s="126" t="str">
        <f t="shared" si="26"/>
        <v/>
      </c>
      <c r="AY77" s="64" t="str">
        <f t="shared" si="27"/>
        <v/>
      </c>
      <c r="AZ77" s="97">
        <v>80.2</v>
      </c>
      <c r="BA77" s="68"/>
      <c r="BB77" s="68"/>
      <c r="BC77" s="68"/>
      <c r="BD77" s="68"/>
      <c r="BE77" s="15"/>
      <c r="BF77" s="5">
        <f t="shared" si="28"/>
        <v>25185</v>
      </c>
      <c r="BG77" s="42">
        <v>12408</v>
      </c>
      <c r="BH77" s="42">
        <v>12777</v>
      </c>
      <c r="BI77" s="42"/>
      <c r="BJ77" s="42"/>
      <c r="BK77" s="42"/>
      <c r="BL77" s="42"/>
      <c r="BM77" s="15"/>
    </row>
    <row r="78" spans="1:65" outlineLevel="5" x14ac:dyDescent="0.45">
      <c r="A78" s="22">
        <f t="shared" si="5"/>
        <v>2</v>
      </c>
      <c r="B78" s="9">
        <f t="shared" si="11"/>
        <v>42427</v>
      </c>
      <c r="C78" s="51">
        <v>42427</v>
      </c>
      <c r="D78" s="64">
        <v>318645</v>
      </c>
      <c r="E78" s="12"/>
      <c r="F78" s="12">
        <v>36.6</v>
      </c>
      <c r="G78" s="12">
        <v>36.6</v>
      </c>
      <c r="H78" s="12">
        <v>36.6</v>
      </c>
      <c r="I78" s="12">
        <v>36.6</v>
      </c>
      <c r="J78" s="12"/>
      <c r="K78" s="12"/>
      <c r="L78" s="12"/>
      <c r="M78" s="74" t="str">
        <f t="shared" si="20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1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2"/>
        <v/>
      </c>
      <c r="AF78" s="41"/>
      <c r="AG78" s="41"/>
      <c r="AH78" s="41"/>
      <c r="AI78" s="41"/>
      <c r="AJ78" s="41"/>
      <c r="AK78" s="41"/>
      <c r="AL78" s="41"/>
      <c r="AM78" s="41"/>
      <c r="AN78" s="45">
        <v>26.070763500000002</v>
      </c>
      <c r="AO78" s="41">
        <v>1074</v>
      </c>
      <c r="AP78" s="110"/>
      <c r="AQ78" s="111"/>
      <c r="AR78" s="126" t="str">
        <f t="shared" si="23"/>
        <v/>
      </c>
      <c r="AS78" s="126" t="str">
        <f t="shared" si="24"/>
        <v/>
      </c>
      <c r="AT78" s="127">
        <v>1362</v>
      </c>
      <c r="AU78" s="128"/>
      <c r="AV78" s="129"/>
      <c r="AW78" s="126" t="str">
        <f t="shared" si="25"/>
        <v/>
      </c>
      <c r="AX78" s="126" t="str">
        <f t="shared" si="26"/>
        <v/>
      </c>
      <c r="AY78" s="64" t="str">
        <f t="shared" si="27"/>
        <v/>
      </c>
      <c r="AZ78" s="97"/>
      <c r="BA78" s="68"/>
      <c r="BB78" s="68"/>
      <c r="BC78" s="68"/>
      <c r="BD78" s="68"/>
      <c r="BE78" s="15"/>
      <c r="BF78" s="5">
        <f t="shared" si="28"/>
        <v>22961</v>
      </c>
      <c r="BG78" s="42">
        <v>11759</v>
      </c>
      <c r="BH78" s="42">
        <v>11202</v>
      </c>
      <c r="BI78" s="42"/>
      <c r="BJ78" s="42"/>
      <c r="BK78" s="42"/>
      <c r="BL78" s="42"/>
      <c r="BM78" s="15"/>
    </row>
    <row r="79" spans="1:65" outlineLevel="5" x14ac:dyDescent="0.45">
      <c r="A79" s="22">
        <f t="shared" si="5"/>
        <v>2</v>
      </c>
      <c r="B79" s="49">
        <f t="shared" si="11"/>
        <v>42428</v>
      </c>
      <c r="C79" s="51">
        <v>42428</v>
      </c>
      <c r="D79" s="64">
        <v>325035</v>
      </c>
      <c r="E79" s="12"/>
      <c r="F79" s="12">
        <v>37.200000000000003</v>
      </c>
      <c r="G79" s="12">
        <v>37.200000000000003</v>
      </c>
      <c r="H79" s="12">
        <v>37</v>
      </c>
      <c r="I79" s="12">
        <v>37</v>
      </c>
      <c r="J79" s="12"/>
      <c r="K79" s="12"/>
      <c r="L79" s="12"/>
      <c r="M79" s="74" t="str">
        <f t="shared" si="20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1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2"/>
        <v/>
      </c>
      <c r="AF79" s="41"/>
      <c r="AG79" s="41"/>
      <c r="AH79" s="41"/>
      <c r="AI79" s="41"/>
      <c r="AJ79" s="41"/>
      <c r="AK79" s="41"/>
      <c r="AL79" s="41"/>
      <c r="AM79" s="41"/>
      <c r="AN79" s="45">
        <v>31.74603175</v>
      </c>
      <c r="AO79" s="41">
        <v>882</v>
      </c>
      <c r="AP79" s="110"/>
      <c r="AQ79" s="111"/>
      <c r="AR79" s="126" t="str">
        <f t="shared" si="23"/>
        <v/>
      </c>
      <c r="AS79" s="126" t="str">
        <f t="shared" si="24"/>
        <v/>
      </c>
      <c r="AT79" s="127">
        <v>1207</v>
      </c>
      <c r="AU79" s="128"/>
      <c r="AV79" s="129"/>
      <c r="AW79" s="126" t="str">
        <f t="shared" si="25"/>
        <v/>
      </c>
      <c r="AX79" s="126" t="str">
        <f t="shared" si="26"/>
        <v/>
      </c>
      <c r="AY79" s="64" t="str">
        <f t="shared" si="27"/>
        <v/>
      </c>
      <c r="AZ79" s="97"/>
      <c r="BA79" s="68"/>
      <c r="BB79" s="68"/>
      <c r="BC79" s="68"/>
      <c r="BD79" s="68"/>
      <c r="BE79" s="15"/>
      <c r="BF79" s="5">
        <f t="shared" si="28"/>
        <v>16252</v>
      </c>
      <c r="BG79" s="42">
        <v>10296</v>
      </c>
      <c r="BH79" s="42">
        <v>5956</v>
      </c>
      <c r="BI79" s="42"/>
      <c r="BJ79" s="42"/>
      <c r="BK79" s="42"/>
      <c r="BL79" s="42"/>
      <c r="BM79" s="15"/>
    </row>
    <row r="80" spans="1:65" ht="17.5" outlineLevel="5" thickBot="1" x14ac:dyDescent="0.5">
      <c r="A80" s="47">
        <f t="shared" si="5"/>
        <v>2</v>
      </c>
      <c r="B80" s="49">
        <f t="shared" si="11"/>
        <v>42429</v>
      </c>
      <c r="C80" s="51">
        <v>42429</v>
      </c>
      <c r="D80" s="64">
        <v>312424</v>
      </c>
      <c r="E80" s="12"/>
      <c r="F80" s="12">
        <v>36.4</v>
      </c>
      <c r="G80" s="12">
        <v>36.4</v>
      </c>
      <c r="H80" s="12">
        <v>36</v>
      </c>
      <c r="I80" s="12">
        <v>36</v>
      </c>
      <c r="J80" s="12"/>
      <c r="K80" s="12"/>
      <c r="L80" s="12"/>
      <c r="M80" s="74" t="str">
        <f t="shared" si="20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1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2"/>
        <v/>
      </c>
      <c r="AF80" s="41"/>
      <c r="AG80" s="41"/>
      <c r="AH80" s="41"/>
      <c r="AI80" s="41"/>
      <c r="AJ80" s="41"/>
      <c r="AK80" s="41"/>
      <c r="AL80" s="41"/>
      <c r="AM80" s="41"/>
      <c r="AN80" s="41">
        <v>23.789294819999999</v>
      </c>
      <c r="AO80" s="41">
        <v>1177</v>
      </c>
      <c r="AP80" s="110"/>
      <c r="AQ80" s="111"/>
      <c r="AR80" s="126" t="str">
        <f t="shared" si="23"/>
        <v/>
      </c>
      <c r="AS80" s="126" t="str">
        <f t="shared" si="24"/>
        <v/>
      </c>
      <c r="AT80" s="127">
        <v>1307</v>
      </c>
      <c r="AU80" s="128"/>
      <c r="AV80" s="129"/>
      <c r="AW80" s="126" t="str">
        <f t="shared" si="25"/>
        <v/>
      </c>
      <c r="AX80" s="126" t="str">
        <f t="shared" si="26"/>
        <v/>
      </c>
      <c r="AY80" s="64" t="str">
        <f t="shared" si="27"/>
        <v/>
      </c>
      <c r="AZ80" s="97">
        <v>80.599999999999994</v>
      </c>
      <c r="BA80" s="68"/>
      <c r="BB80" s="68"/>
      <c r="BC80" s="68"/>
      <c r="BD80" s="68"/>
      <c r="BE80" s="15"/>
      <c r="BF80" s="5">
        <f t="shared" si="28"/>
        <v>17290</v>
      </c>
      <c r="BG80" s="42">
        <v>10136</v>
      </c>
      <c r="BH80" s="42">
        <v>7154</v>
      </c>
      <c r="BI80" s="42"/>
      <c r="BJ80" s="42"/>
      <c r="BK80" s="42"/>
      <c r="BL80" s="42"/>
      <c r="BM80" s="15"/>
    </row>
    <row r="81" spans="1:65" outlineLevel="4" x14ac:dyDescent="0.45">
      <c r="A81" s="150" t="s">
        <v>36</v>
      </c>
      <c r="B81" s="151"/>
      <c r="C81" s="50">
        <f t="shared" ref="C81:BM81" si="29">SUBTOTAL(4,C52:C80)</f>
        <v>42429</v>
      </c>
      <c r="D81" s="60">
        <f t="shared" si="29"/>
        <v>460658</v>
      </c>
      <c r="E81" s="28">
        <f t="shared" si="29"/>
        <v>0</v>
      </c>
      <c r="F81" s="28">
        <f t="shared" si="29"/>
        <v>37.6</v>
      </c>
      <c r="G81" s="28">
        <f t="shared" si="29"/>
        <v>37.6</v>
      </c>
      <c r="H81" s="28">
        <f t="shared" si="29"/>
        <v>37.6</v>
      </c>
      <c r="I81" s="28">
        <f t="shared" si="29"/>
        <v>37.6</v>
      </c>
      <c r="J81" s="28">
        <f t="shared" si="29"/>
        <v>0</v>
      </c>
      <c r="K81" s="28">
        <f t="shared" si="29"/>
        <v>0</v>
      </c>
      <c r="L81" s="28">
        <f t="shared" si="29"/>
        <v>0</v>
      </c>
      <c r="M81" s="71">
        <f t="shared" si="29"/>
        <v>0</v>
      </c>
      <c r="N81" s="82">
        <f t="shared" si="29"/>
        <v>0</v>
      </c>
      <c r="O81" s="82">
        <f t="shared" si="29"/>
        <v>0</v>
      </c>
      <c r="P81" s="82">
        <f t="shared" si="29"/>
        <v>0</v>
      </c>
      <c r="Q81" s="82">
        <f t="shared" si="29"/>
        <v>0</v>
      </c>
      <c r="R81" s="82">
        <f t="shared" si="29"/>
        <v>0</v>
      </c>
      <c r="S81" s="82">
        <f t="shared" si="29"/>
        <v>0</v>
      </c>
      <c r="T81" s="82">
        <f t="shared" si="29"/>
        <v>0</v>
      </c>
      <c r="U81" s="82">
        <f t="shared" si="29"/>
        <v>0</v>
      </c>
      <c r="V81" s="29">
        <f t="shared" si="29"/>
        <v>0</v>
      </c>
      <c r="W81" s="39">
        <f t="shared" si="29"/>
        <v>0</v>
      </c>
      <c r="X81" s="39">
        <f t="shared" si="29"/>
        <v>0</v>
      </c>
      <c r="Y81" s="39">
        <f t="shared" si="29"/>
        <v>0</v>
      </c>
      <c r="Z81" s="39">
        <f t="shared" si="29"/>
        <v>0</v>
      </c>
      <c r="AA81" s="39">
        <f t="shared" si="29"/>
        <v>0</v>
      </c>
      <c r="AB81" s="39">
        <f t="shared" si="29"/>
        <v>0</v>
      </c>
      <c r="AC81" s="39">
        <f t="shared" si="29"/>
        <v>0</v>
      </c>
      <c r="AD81" s="39">
        <f t="shared" si="29"/>
        <v>0</v>
      </c>
      <c r="AE81" s="29">
        <f t="shared" si="29"/>
        <v>0</v>
      </c>
      <c r="AF81" s="39">
        <f t="shared" si="29"/>
        <v>0</v>
      </c>
      <c r="AG81" s="39">
        <f t="shared" si="29"/>
        <v>0</v>
      </c>
      <c r="AH81" s="39">
        <f t="shared" si="29"/>
        <v>0</v>
      </c>
      <c r="AI81" s="39">
        <f t="shared" si="29"/>
        <v>0</v>
      </c>
      <c r="AJ81" s="39">
        <f t="shared" si="29"/>
        <v>0</v>
      </c>
      <c r="AK81" s="39">
        <f t="shared" si="29"/>
        <v>0</v>
      </c>
      <c r="AL81" s="39">
        <f t="shared" si="29"/>
        <v>0</v>
      </c>
      <c r="AM81" s="39">
        <f t="shared" si="29"/>
        <v>0</v>
      </c>
      <c r="AN81" s="39">
        <f t="shared" si="29"/>
        <v>31.74603175</v>
      </c>
      <c r="AO81" s="39">
        <f t="shared" si="29"/>
        <v>1907</v>
      </c>
      <c r="AP81" s="104">
        <f t="shared" si="29"/>
        <v>0</v>
      </c>
      <c r="AQ81" s="105">
        <f t="shared" si="29"/>
        <v>0</v>
      </c>
      <c r="AR81" s="106">
        <f t="shared" si="29"/>
        <v>0</v>
      </c>
      <c r="AS81" s="106">
        <f t="shared" si="29"/>
        <v>0</v>
      </c>
      <c r="AT81" s="107">
        <f t="shared" si="29"/>
        <v>2146</v>
      </c>
      <c r="AU81" s="108">
        <f t="shared" si="29"/>
        <v>0</v>
      </c>
      <c r="AV81" s="109">
        <f t="shared" si="29"/>
        <v>0</v>
      </c>
      <c r="AW81" s="106">
        <f t="shared" si="29"/>
        <v>0</v>
      </c>
      <c r="AX81" s="106">
        <f t="shared" si="29"/>
        <v>0</v>
      </c>
      <c r="AY81" s="60">
        <f t="shared" si="29"/>
        <v>0</v>
      </c>
      <c r="AZ81" s="96">
        <f t="shared" si="29"/>
        <v>82</v>
      </c>
      <c r="BA81" s="67">
        <f t="shared" si="29"/>
        <v>0</v>
      </c>
      <c r="BB81" s="67">
        <f t="shared" si="29"/>
        <v>0</v>
      </c>
      <c r="BC81" s="67">
        <f t="shared" si="29"/>
        <v>0</v>
      </c>
      <c r="BD81" s="67">
        <f t="shared" si="29"/>
        <v>0</v>
      </c>
      <c r="BE81" s="27">
        <f t="shared" si="29"/>
        <v>0</v>
      </c>
      <c r="BF81" s="29">
        <f t="shared" si="29"/>
        <v>27628</v>
      </c>
      <c r="BG81" s="39">
        <f t="shared" si="29"/>
        <v>12595</v>
      </c>
      <c r="BH81" s="40">
        <f t="shared" si="29"/>
        <v>17156</v>
      </c>
      <c r="BI81" s="40">
        <f t="shared" si="29"/>
        <v>0</v>
      </c>
      <c r="BJ81" s="40">
        <f t="shared" si="29"/>
        <v>0</v>
      </c>
      <c r="BK81" s="40">
        <f t="shared" si="29"/>
        <v>0</v>
      </c>
      <c r="BL81" s="40">
        <f t="shared" si="29"/>
        <v>0</v>
      </c>
      <c r="BM81" s="27">
        <f t="shared" si="29"/>
        <v>0</v>
      </c>
    </row>
    <row r="82" spans="1:65" outlineLevel="3" x14ac:dyDescent="0.45">
      <c r="A82" s="180" t="s">
        <v>25</v>
      </c>
      <c r="B82" s="181"/>
      <c r="C82" s="51">
        <f t="shared" ref="C82:BM82" si="30">SUBTOTAL(5,C52:C80)</f>
        <v>42401</v>
      </c>
      <c r="D82" s="61">
        <f t="shared" si="30"/>
        <v>303377</v>
      </c>
      <c r="E82" s="12">
        <f t="shared" si="30"/>
        <v>0</v>
      </c>
      <c r="F82" s="12">
        <f t="shared" si="30"/>
        <v>34.799999999999997</v>
      </c>
      <c r="G82" s="12">
        <f t="shared" si="30"/>
        <v>34.799999999999997</v>
      </c>
      <c r="H82" s="12">
        <f t="shared" si="30"/>
        <v>34.200000000000003</v>
      </c>
      <c r="I82" s="12">
        <f t="shared" si="30"/>
        <v>34.200000000000003</v>
      </c>
      <c r="J82" s="12">
        <f t="shared" si="30"/>
        <v>0</v>
      </c>
      <c r="K82" s="12">
        <f t="shared" si="30"/>
        <v>0</v>
      </c>
      <c r="L82" s="12">
        <f t="shared" si="30"/>
        <v>0</v>
      </c>
      <c r="M82" s="72">
        <f t="shared" si="30"/>
        <v>0</v>
      </c>
      <c r="N82" s="83">
        <f t="shared" si="30"/>
        <v>0</v>
      </c>
      <c r="O82" s="83">
        <f t="shared" si="30"/>
        <v>0</v>
      </c>
      <c r="P82" s="83">
        <f t="shared" si="30"/>
        <v>0</v>
      </c>
      <c r="Q82" s="83">
        <f t="shared" si="30"/>
        <v>0</v>
      </c>
      <c r="R82" s="83">
        <f t="shared" si="30"/>
        <v>0</v>
      </c>
      <c r="S82" s="83">
        <f t="shared" si="30"/>
        <v>0</v>
      </c>
      <c r="T82" s="83">
        <f t="shared" si="30"/>
        <v>0</v>
      </c>
      <c r="U82" s="83">
        <f t="shared" si="30"/>
        <v>0</v>
      </c>
      <c r="V82" s="6">
        <f t="shared" si="30"/>
        <v>0</v>
      </c>
      <c r="W82" s="41">
        <f t="shared" si="30"/>
        <v>0</v>
      </c>
      <c r="X82" s="41">
        <f t="shared" si="30"/>
        <v>0</v>
      </c>
      <c r="Y82" s="41">
        <f t="shared" si="30"/>
        <v>0</v>
      </c>
      <c r="Z82" s="41">
        <f t="shared" si="30"/>
        <v>0</v>
      </c>
      <c r="AA82" s="41">
        <f t="shared" si="30"/>
        <v>0</v>
      </c>
      <c r="AB82" s="41">
        <f t="shared" si="30"/>
        <v>0</v>
      </c>
      <c r="AC82" s="41">
        <f t="shared" si="30"/>
        <v>0</v>
      </c>
      <c r="AD82" s="41">
        <f t="shared" si="30"/>
        <v>0</v>
      </c>
      <c r="AE82" s="6">
        <f t="shared" si="30"/>
        <v>0</v>
      </c>
      <c r="AF82" s="41">
        <f t="shared" si="30"/>
        <v>0</v>
      </c>
      <c r="AG82" s="41">
        <f t="shared" si="30"/>
        <v>0</v>
      </c>
      <c r="AH82" s="41">
        <f t="shared" si="30"/>
        <v>0</v>
      </c>
      <c r="AI82" s="41">
        <f t="shared" si="30"/>
        <v>0</v>
      </c>
      <c r="AJ82" s="41">
        <f t="shared" si="30"/>
        <v>0</v>
      </c>
      <c r="AK82" s="41">
        <f t="shared" si="30"/>
        <v>0</v>
      </c>
      <c r="AL82" s="41">
        <f t="shared" si="30"/>
        <v>0</v>
      </c>
      <c r="AM82" s="41">
        <f t="shared" si="30"/>
        <v>0</v>
      </c>
      <c r="AN82" s="41">
        <f t="shared" si="30"/>
        <v>14.682747770000001</v>
      </c>
      <c r="AO82" s="41">
        <f t="shared" si="30"/>
        <v>882</v>
      </c>
      <c r="AP82" s="110">
        <f t="shared" si="30"/>
        <v>0</v>
      </c>
      <c r="AQ82" s="111">
        <f t="shared" si="30"/>
        <v>0</v>
      </c>
      <c r="AR82" s="112">
        <f t="shared" si="30"/>
        <v>0</v>
      </c>
      <c r="AS82" s="112">
        <f t="shared" si="30"/>
        <v>0</v>
      </c>
      <c r="AT82" s="113">
        <f t="shared" si="30"/>
        <v>1126</v>
      </c>
      <c r="AU82" s="114">
        <f t="shared" si="30"/>
        <v>0</v>
      </c>
      <c r="AV82" s="115">
        <f t="shared" si="30"/>
        <v>0</v>
      </c>
      <c r="AW82" s="112">
        <f t="shared" si="30"/>
        <v>0</v>
      </c>
      <c r="AX82" s="112">
        <f t="shared" si="30"/>
        <v>0</v>
      </c>
      <c r="AY82" s="61">
        <f t="shared" si="30"/>
        <v>0</v>
      </c>
      <c r="AZ82" s="97">
        <f t="shared" si="30"/>
        <v>78.7</v>
      </c>
      <c r="BA82" s="68">
        <f t="shared" si="30"/>
        <v>0</v>
      </c>
      <c r="BB82" s="68">
        <f t="shared" si="30"/>
        <v>0</v>
      </c>
      <c r="BC82" s="68">
        <f t="shared" si="30"/>
        <v>0</v>
      </c>
      <c r="BD82" s="68">
        <f t="shared" si="30"/>
        <v>0</v>
      </c>
      <c r="BE82" s="15">
        <f t="shared" si="30"/>
        <v>0</v>
      </c>
      <c r="BF82" s="6">
        <f t="shared" si="30"/>
        <v>15546</v>
      </c>
      <c r="BG82" s="41">
        <f t="shared" si="30"/>
        <v>7761</v>
      </c>
      <c r="BH82" s="42">
        <f t="shared" si="30"/>
        <v>5956</v>
      </c>
      <c r="BI82" s="42">
        <f t="shared" si="30"/>
        <v>0</v>
      </c>
      <c r="BJ82" s="42">
        <f t="shared" si="30"/>
        <v>0</v>
      </c>
      <c r="BK82" s="42">
        <f t="shared" si="30"/>
        <v>0</v>
      </c>
      <c r="BL82" s="42">
        <f t="shared" si="30"/>
        <v>0</v>
      </c>
      <c r="BM82" s="15">
        <f t="shared" si="30"/>
        <v>0</v>
      </c>
    </row>
    <row r="83" spans="1:65" outlineLevel="2" x14ac:dyDescent="0.45">
      <c r="A83" s="180" t="s">
        <v>14</v>
      </c>
      <c r="B83" s="181"/>
      <c r="C83" s="51">
        <f>IFERROR(SUBTOTAL(1,C52:C80),"")</f>
        <v>42415</v>
      </c>
      <c r="D83" s="61">
        <f t="shared" ref="D83:BM83" si="31">IFERROR(SUBTOTAL(1,D52:D80),"")</f>
        <v>336380.03448275861</v>
      </c>
      <c r="E83" s="12" t="str">
        <f t="shared" si="31"/>
        <v/>
      </c>
      <c r="F83" s="12">
        <f t="shared" si="31"/>
        <v>36.096551724137939</v>
      </c>
      <c r="G83" s="12">
        <f t="shared" si="31"/>
        <v>36.096551724137939</v>
      </c>
      <c r="H83" s="12">
        <f t="shared" si="31"/>
        <v>36.096551724137939</v>
      </c>
      <c r="I83" s="12">
        <f t="shared" si="31"/>
        <v>36.096551724137939</v>
      </c>
      <c r="J83" s="12" t="str">
        <f t="shared" si="31"/>
        <v/>
      </c>
      <c r="K83" s="12" t="str">
        <f t="shared" si="31"/>
        <v/>
      </c>
      <c r="L83" s="12" t="str">
        <f t="shared" si="31"/>
        <v/>
      </c>
      <c r="M83" s="72" t="str">
        <f t="shared" si="31"/>
        <v/>
      </c>
      <c r="N83" s="83" t="str">
        <f t="shared" si="31"/>
        <v/>
      </c>
      <c r="O83" s="83" t="str">
        <f t="shared" si="31"/>
        <v/>
      </c>
      <c r="P83" s="83" t="str">
        <f t="shared" si="31"/>
        <v/>
      </c>
      <c r="Q83" s="83" t="str">
        <f t="shared" si="31"/>
        <v/>
      </c>
      <c r="R83" s="83" t="str">
        <f t="shared" si="31"/>
        <v/>
      </c>
      <c r="S83" s="83" t="str">
        <f t="shared" si="31"/>
        <v/>
      </c>
      <c r="T83" s="83" t="str">
        <f t="shared" si="31"/>
        <v/>
      </c>
      <c r="U83" s="83" t="str">
        <f t="shared" si="31"/>
        <v/>
      </c>
      <c r="V83" s="6" t="str">
        <f t="shared" si="31"/>
        <v/>
      </c>
      <c r="W83" s="41" t="str">
        <f t="shared" si="31"/>
        <v/>
      </c>
      <c r="X83" s="41" t="str">
        <f t="shared" si="31"/>
        <v/>
      </c>
      <c r="Y83" s="41" t="str">
        <f t="shared" si="31"/>
        <v/>
      </c>
      <c r="Z83" s="41" t="str">
        <f t="shared" si="31"/>
        <v/>
      </c>
      <c r="AA83" s="41" t="str">
        <f t="shared" si="31"/>
        <v/>
      </c>
      <c r="AB83" s="41" t="str">
        <f t="shared" si="31"/>
        <v/>
      </c>
      <c r="AC83" s="41" t="str">
        <f t="shared" si="31"/>
        <v/>
      </c>
      <c r="AD83" s="41" t="str">
        <f t="shared" si="31"/>
        <v/>
      </c>
      <c r="AE83" s="6" t="str">
        <f t="shared" si="31"/>
        <v/>
      </c>
      <c r="AF83" s="41" t="str">
        <f t="shared" si="31"/>
        <v/>
      </c>
      <c r="AG83" s="41" t="str">
        <f t="shared" si="31"/>
        <v/>
      </c>
      <c r="AH83" s="41" t="str">
        <f t="shared" si="31"/>
        <v/>
      </c>
      <c r="AI83" s="41" t="str">
        <f t="shared" si="31"/>
        <v/>
      </c>
      <c r="AJ83" s="41" t="str">
        <f t="shared" si="31"/>
        <v/>
      </c>
      <c r="AK83" s="41" t="str">
        <f t="shared" si="31"/>
        <v/>
      </c>
      <c r="AL83" s="41" t="str">
        <f t="shared" si="31"/>
        <v/>
      </c>
      <c r="AM83" s="41" t="str">
        <f t="shared" si="31"/>
        <v/>
      </c>
      <c r="AN83" s="41">
        <f t="shared" si="31"/>
        <v>23.147056907586208</v>
      </c>
      <c r="AO83" s="41">
        <f t="shared" si="31"/>
        <v>1235.7931034482758</v>
      </c>
      <c r="AP83" s="110" t="str">
        <f t="shared" si="31"/>
        <v/>
      </c>
      <c r="AQ83" s="111" t="str">
        <f t="shared" si="31"/>
        <v/>
      </c>
      <c r="AR83" s="112" t="str">
        <f t="shared" si="31"/>
        <v/>
      </c>
      <c r="AS83" s="112" t="str">
        <f t="shared" si="31"/>
        <v/>
      </c>
      <c r="AT83" s="113">
        <f t="shared" si="31"/>
        <v>1451.9655172413793</v>
      </c>
      <c r="AU83" s="114" t="str">
        <f t="shared" si="31"/>
        <v/>
      </c>
      <c r="AV83" s="115" t="str">
        <f t="shared" si="31"/>
        <v/>
      </c>
      <c r="AW83" s="112" t="str">
        <f t="shared" si="31"/>
        <v/>
      </c>
      <c r="AX83" s="112" t="str">
        <f t="shared" si="31"/>
        <v/>
      </c>
      <c r="AY83" s="61" t="str">
        <f t="shared" si="31"/>
        <v/>
      </c>
      <c r="AZ83" s="97">
        <f t="shared" si="31"/>
        <v>80.083333333333329</v>
      </c>
      <c r="BA83" s="68" t="str">
        <f t="shared" si="31"/>
        <v/>
      </c>
      <c r="BB83" s="68" t="str">
        <f t="shared" si="31"/>
        <v/>
      </c>
      <c r="BC83" s="68" t="str">
        <f t="shared" si="31"/>
        <v/>
      </c>
      <c r="BD83" s="68" t="str">
        <f t="shared" si="31"/>
        <v/>
      </c>
      <c r="BE83" s="15" t="str">
        <f>IFERROR(SUBTOTAL(1,BE52:BE80),"")</f>
        <v/>
      </c>
      <c r="BF83" s="6">
        <f t="shared" si="31"/>
        <v>22337.517241379312</v>
      </c>
      <c r="BG83" s="41">
        <f t="shared" si="31"/>
        <v>9992.2413793103442</v>
      </c>
      <c r="BH83" s="42">
        <f t="shared" si="31"/>
        <v>12345.275862068966</v>
      </c>
      <c r="BI83" s="42" t="str">
        <f t="shared" si="31"/>
        <v/>
      </c>
      <c r="BJ83" s="42" t="str">
        <f t="shared" si="31"/>
        <v/>
      </c>
      <c r="BK83" s="42" t="str">
        <f t="shared" si="31"/>
        <v/>
      </c>
      <c r="BL83" s="42" t="str">
        <f t="shared" si="31"/>
        <v/>
      </c>
      <c r="BM83" s="15" t="str">
        <f t="shared" si="31"/>
        <v/>
      </c>
    </row>
    <row r="84" spans="1:65" ht="17.5" outlineLevel="1" thickBot="1" x14ac:dyDescent="0.5">
      <c r="A84" s="182" t="s">
        <v>59</v>
      </c>
      <c r="B84" s="183"/>
      <c r="C84" s="52">
        <f>SUBTOTAL(9,C52:C80)</f>
        <v>1230035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35838</v>
      </c>
      <c r="AP84" s="116"/>
      <c r="AQ84" s="117"/>
      <c r="AR84" s="118"/>
      <c r="AS84" s="118"/>
      <c r="AT84" s="119">
        <f>SUBTOTAL(9,AT52:AT80)</f>
        <v>42107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2">SUBTOTAL(9,BF52:BF80)</f>
        <v>647788</v>
      </c>
      <c r="BG84" s="43">
        <f t="shared" si="32"/>
        <v>289775</v>
      </c>
      <c r="BH84" s="44">
        <f t="shared" si="32"/>
        <v>358013</v>
      </c>
      <c r="BI84" s="44">
        <f t="shared" si="32"/>
        <v>0</v>
      </c>
      <c r="BJ84" s="44">
        <f t="shared" si="32"/>
        <v>0</v>
      </c>
      <c r="BK84" s="44">
        <f t="shared" si="32"/>
        <v>0</v>
      </c>
      <c r="BL84" s="44">
        <f t="shared" si="32"/>
        <v>0</v>
      </c>
      <c r="BM84" s="16">
        <f t="shared" si="32"/>
        <v>0</v>
      </c>
    </row>
    <row r="85" spans="1:65" outlineLevel="5" x14ac:dyDescent="0.45">
      <c r="A85" s="21">
        <f t="shared" si="5"/>
        <v>3</v>
      </c>
      <c r="B85" s="8">
        <f>B80+1</f>
        <v>42430</v>
      </c>
      <c r="C85" s="51">
        <v>42430</v>
      </c>
      <c r="D85" s="64">
        <v>304234</v>
      </c>
      <c r="E85" s="12"/>
      <c r="F85" s="12">
        <v>36.4</v>
      </c>
      <c r="G85" s="12">
        <v>36.4</v>
      </c>
      <c r="H85" s="12">
        <v>36.4</v>
      </c>
      <c r="I85" s="12">
        <v>36.4</v>
      </c>
      <c r="J85" s="12"/>
      <c r="K85" s="12"/>
      <c r="L85" s="12"/>
      <c r="M85" s="74" t="str">
        <f t="shared" ref="M85:M115" si="33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4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5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21.588280650000002</v>
      </c>
      <c r="AO85" s="41">
        <v>1297</v>
      </c>
      <c r="AP85" s="110"/>
      <c r="AQ85" s="111"/>
      <c r="AR85" s="126" t="str">
        <f t="shared" ref="AR85:AR115" si="36">IFERROR(AQ85/AP85*100,"")</f>
        <v/>
      </c>
      <c r="AS85" s="126" t="str">
        <f t="shared" ref="AS85:AS115" si="37">IFERROR(100-AR85,"")</f>
        <v/>
      </c>
      <c r="AT85" s="127">
        <v>1527</v>
      </c>
      <c r="AU85" s="128"/>
      <c r="AV85" s="129"/>
      <c r="AW85" s="126" t="str">
        <f t="shared" ref="AW85:AW115" si="38">IFERROR(AV85/AU85*100,"")</f>
        <v/>
      </c>
      <c r="AX85" s="126" t="str">
        <f t="shared" ref="AX85:AX115" si="39">IFERROR(100-AW85,"")</f>
        <v/>
      </c>
      <c r="AY85" s="64" t="str">
        <f t="shared" ref="AY85:AY115" si="40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1">IF(SUM(BG85:BM85)=0,"",SUM(BG85:BM85))</f>
        <v>11227</v>
      </c>
      <c r="BG85" s="42">
        <v>9682</v>
      </c>
      <c r="BH85" s="42">
        <v>1545</v>
      </c>
      <c r="BI85" s="42"/>
      <c r="BJ85" s="42"/>
      <c r="BK85" s="42"/>
      <c r="BL85" s="42"/>
      <c r="BM85" s="42"/>
    </row>
    <row r="86" spans="1:65" outlineLevel="5" x14ac:dyDescent="0.45">
      <c r="A86" s="22">
        <f t="shared" si="5"/>
        <v>3</v>
      </c>
      <c r="B86" s="9">
        <f t="shared" ref="B86:B149" si="42">B85+1</f>
        <v>42431</v>
      </c>
      <c r="C86" s="51">
        <v>42431</v>
      </c>
      <c r="D86" s="64">
        <v>305480</v>
      </c>
      <c r="E86" s="12"/>
      <c r="F86" s="12">
        <v>35.200000000000003</v>
      </c>
      <c r="G86" s="12">
        <v>35.200000000000003</v>
      </c>
      <c r="H86" s="12">
        <v>35.6</v>
      </c>
      <c r="I86" s="12">
        <v>365.6</v>
      </c>
      <c r="J86" s="12"/>
      <c r="K86" s="12"/>
      <c r="L86" s="12"/>
      <c r="M86" s="74" t="str">
        <f t="shared" si="33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4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5"/>
        <v/>
      </c>
      <c r="AF86" s="41"/>
      <c r="AG86" s="41"/>
      <c r="AH86" s="41"/>
      <c r="AI86" s="41"/>
      <c r="AJ86" s="41"/>
      <c r="AK86" s="41"/>
      <c r="AL86" s="41"/>
      <c r="AM86" s="41"/>
      <c r="AN86" s="41">
        <v>20.879940340000001</v>
      </c>
      <c r="AO86" s="41">
        <v>1341</v>
      </c>
      <c r="AP86" s="110"/>
      <c r="AQ86" s="111"/>
      <c r="AR86" s="126" t="str">
        <f t="shared" si="36"/>
        <v/>
      </c>
      <c r="AS86" s="126" t="str">
        <f t="shared" si="37"/>
        <v/>
      </c>
      <c r="AT86" s="127">
        <v>1561</v>
      </c>
      <c r="AU86" s="128"/>
      <c r="AV86" s="129"/>
      <c r="AW86" s="126" t="str">
        <f t="shared" si="38"/>
        <v/>
      </c>
      <c r="AX86" s="126" t="str">
        <f t="shared" si="39"/>
        <v/>
      </c>
      <c r="AY86" s="64" t="str">
        <f t="shared" si="40"/>
        <v/>
      </c>
      <c r="AZ86" s="97">
        <v>79.8</v>
      </c>
      <c r="BA86" s="68"/>
      <c r="BB86" s="68"/>
      <c r="BC86" s="68"/>
      <c r="BD86" s="68"/>
      <c r="BE86" s="15"/>
      <c r="BF86" s="5">
        <f t="shared" si="41"/>
        <v>15296</v>
      </c>
      <c r="BG86" s="42">
        <v>9616</v>
      </c>
      <c r="BH86" s="42">
        <v>5680</v>
      </c>
      <c r="BI86" s="42"/>
      <c r="BJ86" s="42"/>
      <c r="BK86" s="42"/>
      <c r="BL86" s="42"/>
      <c r="BM86" s="42"/>
    </row>
    <row r="87" spans="1:65" outlineLevel="5" x14ac:dyDescent="0.45">
      <c r="A87" s="22">
        <f t="shared" si="5"/>
        <v>3</v>
      </c>
      <c r="B87" s="9">
        <f t="shared" si="42"/>
        <v>42432</v>
      </c>
      <c r="C87" s="51">
        <v>42432</v>
      </c>
      <c r="D87" s="64">
        <v>309023</v>
      </c>
      <c r="E87" s="12"/>
      <c r="F87" s="12">
        <v>35</v>
      </c>
      <c r="G87" s="12">
        <v>35</v>
      </c>
      <c r="H87" s="12">
        <v>35.6</v>
      </c>
      <c r="I87" s="12">
        <v>35.6</v>
      </c>
      <c r="J87" s="12"/>
      <c r="K87" s="12"/>
      <c r="L87" s="12"/>
      <c r="M87" s="74" t="str">
        <f t="shared" si="33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4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5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21.909233180000001</v>
      </c>
      <c r="AO87" s="41">
        <v>1278</v>
      </c>
      <c r="AP87" s="110"/>
      <c r="AQ87" s="111"/>
      <c r="AR87" s="126" t="str">
        <f t="shared" si="36"/>
        <v/>
      </c>
      <c r="AS87" s="126" t="str">
        <f t="shared" si="37"/>
        <v/>
      </c>
      <c r="AT87" s="127">
        <v>1507</v>
      </c>
      <c r="AU87" s="128"/>
      <c r="AV87" s="129"/>
      <c r="AW87" s="126" t="str">
        <f t="shared" si="38"/>
        <v/>
      </c>
      <c r="AX87" s="126" t="str">
        <f t="shared" si="39"/>
        <v/>
      </c>
      <c r="AY87" s="64" t="str">
        <f t="shared" si="40"/>
        <v/>
      </c>
      <c r="AZ87" s="97">
        <v>80.3</v>
      </c>
      <c r="BA87" s="68"/>
      <c r="BB87" s="68"/>
      <c r="BC87" s="68"/>
      <c r="BD87" s="68"/>
      <c r="BE87" s="15"/>
      <c r="BF87" s="5">
        <f t="shared" si="41"/>
        <v>26490</v>
      </c>
      <c r="BG87" s="42">
        <v>12399</v>
      </c>
      <c r="BH87" s="42">
        <v>14091</v>
      </c>
      <c r="BI87" s="42"/>
      <c r="BJ87" s="42"/>
      <c r="BK87" s="42"/>
      <c r="BL87" s="42"/>
      <c r="BM87" s="42"/>
    </row>
    <row r="88" spans="1:65" outlineLevel="5" x14ac:dyDescent="0.45">
      <c r="A88" s="22">
        <f t="shared" si="5"/>
        <v>3</v>
      </c>
      <c r="B88" s="9">
        <f t="shared" si="42"/>
        <v>42433</v>
      </c>
      <c r="C88" s="51">
        <v>42433</v>
      </c>
      <c r="D88" s="64">
        <v>410969</v>
      </c>
      <c r="E88" s="12"/>
      <c r="F88" s="12">
        <v>36</v>
      </c>
      <c r="G88" s="12">
        <v>36</v>
      </c>
      <c r="H88" s="12">
        <v>36.799999999999997</v>
      </c>
      <c r="I88" s="12">
        <v>36.799999999999997</v>
      </c>
      <c r="J88" s="12"/>
      <c r="K88" s="12"/>
      <c r="L88" s="12"/>
      <c r="M88" s="74" t="str">
        <f t="shared" si="33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4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5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20.393299339999999</v>
      </c>
      <c r="AO88" s="41">
        <v>1373</v>
      </c>
      <c r="AP88" s="110"/>
      <c r="AQ88" s="111"/>
      <c r="AR88" s="126" t="str">
        <f t="shared" si="36"/>
        <v/>
      </c>
      <c r="AS88" s="126" t="str">
        <f t="shared" si="37"/>
        <v/>
      </c>
      <c r="AT88" s="127">
        <v>1664</v>
      </c>
      <c r="AU88" s="128"/>
      <c r="AV88" s="129"/>
      <c r="AW88" s="126" t="str">
        <f t="shared" si="38"/>
        <v/>
      </c>
      <c r="AX88" s="126" t="str">
        <f t="shared" si="39"/>
        <v/>
      </c>
      <c r="AY88" s="64" t="str">
        <f t="shared" si="40"/>
        <v/>
      </c>
      <c r="AZ88" s="97">
        <v>79.2</v>
      </c>
      <c r="BA88" s="68"/>
      <c r="BB88" s="68"/>
      <c r="BC88" s="68"/>
      <c r="BD88" s="68"/>
      <c r="BE88" s="15"/>
      <c r="BF88" s="5">
        <f t="shared" si="41"/>
        <v>28893</v>
      </c>
      <c r="BG88" s="42">
        <v>13090</v>
      </c>
      <c r="BH88" s="42">
        <v>15803</v>
      </c>
      <c r="BI88" s="42"/>
      <c r="BJ88" s="42"/>
      <c r="BK88" s="42"/>
      <c r="BL88" s="42"/>
      <c r="BM88" s="42"/>
    </row>
    <row r="89" spans="1:65" outlineLevel="5" x14ac:dyDescent="0.45">
      <c r="A89" s="22">
        <f t="shared" si="5"/>
        <v>3</v>
      </c>
      <c r="B89" s="9">
        <f t="shared" si="42"/>
        <v>42434</v>
      </c>
      <c r="C89" s="51">
        <v>42434</v>
      </c>
      <c r="D89" s="64">
        <v>422223</v>
      </c>
      <c r="E89" s="12"/>
      <c r="F89" s="12">
        <v>37.200000000000003</v>
      </c>
      <c r="G89" s="12">
        <v>37.200000000000003</v>
      </c>
      <c r="H89" s="12">
        <v>36.6</v>
      </c>
      <c r="I89" s="12">
        <v>36.6</v>
      </c>
      <c r="J89" s="12"/>
      <c r="K89" s="12"/>
      <c r="L89" s="12"/>
      <c r="M89" s="74" t="str">
        <f t="shared" si="33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4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5"/>
        <v/>
      </c>
      <c r="AF89" s="41"/>
      <c r="AG89" s="41"/>
      <c r="AH89" s="41"/>
      <c r="AI89" s="41"/>
      <c r="AJ89" s="41"/>
      <c r="AK89" s="41"/>
      <c r="AL89" s="41"/>
      <c r="AM89" s="41"/>
      <c r="AN89" s="41">
        <v>22.617124390000001</v>
      </c>
      <c r="AO89" s="41">
        <v>1238</v>
      </c>
      <c r="AP89" s="110"/>
      <c r="AQ89" s="111"/>
      <c r="AR89" s="126" t="str">
        <f t="shared" si="36"/>
        <v/>
      </c>
      <c r="AS89" s="126" t="str">
        <f t="shared" si="37"/>
        <v/>
      </c>
      <c r="AT89" s="127">
        <v>1596</v>
      </c>
      <c r="AU89" s="128"/>
      <c r="AV89" s="129"/>
      <c r="AW89" s="126" t="str">
        <f t="shared" si="38"/>
        <v/>
      </c>
      <c r="AX89" s="126" t="str">
        <f t="shared" si="39"/>
        <v/>
      </c>
      <c r="AY89" s="64" t="str">
        <f t="shared" si="40"/>
        <v/>
      </c>
      <c r="AZ89" s="97"/>
      <c r="BA89" s="68"/>
      <c r="BB89" s="68"/>
      <c r="BC89" s="68"/>
      <c r="BD89" s="68"/>
      <c r="BE89" s="15"/>
      <c r="BF89" s="5">
        <f t="shared" si="41"/>
        <v>29687</v>
      </c>
      <c r="BG89" s="42">
        <v>12982</v>
      </c>
      <c r="BH89" s="42">
        <v>16705</v>
      </c>
      <c r="BI89" s="42"/>
      <c r="BJ89" s="42"/>
      <c r="BK89" s="42"/>
      <c r="BL89" s="42"/>
      <c r="BM89" s="42"/>
    </row>
    <row r="90" spans="1:65" outlineLevel="5" x14ac:dyDescent="0.45">
      <c r="A90" s="22">
        <f t="shared" si="5"/>
        <v>3</v>
      </c>
      <c r="B90" s="9">
        <f t="shared" si="42"/>
        <v>42435</v>
      </c>
      <c r="C90" s="51">
        <v>42435</v>
      </c>
      <c r="D90" s="64">
        <v>451550</v>
      </c>
      <c r="E90" s="12"/>
      <c r="F90" s="12">
        <v>36.799999999999997</v>
      </c>
      <c r="G90" s="12">
        <v>36.799999999999997</v>
      </c>
      <c r="H90" s="12">
        <v>36.6</v>
      </c>
      <c r="I90" s="12">
        <v>36.6</v>
      </c>
      <c r="J90" s="12"/>
      <c r="K90" s="12"/>
      <c r="L90" s="12"/>
      <c r="M90" s="74" t="str">
        <f t="shared" si="33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4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5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25.78268877</v>
      </c>
      <c r="AO90" s="41">
        <v>1086</v>
      </c>
      <c r="AP90" s="110"/>
      <c r="AQ90" s="111"/>
      <c r="AR90" s="126" t="str">
        <f t="shared" si="36"/>
        <v/>
      </c>
      <c r="AS90" s="126" t="str">
        <f t="shared" si="37"/>
        <v/>
      </c>
      <c r="AT90" s="127">
        <v>1285</v>
      </c>
      <c r="AU90" s="128"/>
      <c r="AV90" s="129"/>
      <c r="AW90" s="126" t="str">
        <f t="shared" si="38"/>
        <v/>
      </c>
      <c r="AX90" s="126" t="str">
        <f t="shared" si="39"/>
        <v/>
      </c>
      <c r="AY90" s="64" t="str">
        <f t="shared" si="40"/>
        <v/>
      </c>
      <c r="AZ90" s="97"/>
      <c r="BA90" s="68"/>
      <c r="BB90" s="68"/>
      <c r="BC90" s="68"/>
      <c r="BD90" s="68"/>
      <c r="BE90" s="15"/>
      <c r="BF90" s="5">
        <f t="shared" si="41"/>
        <v>21916</v>
      </c>
      <c r="BG90" s="42">
        <v>12479</v>
      </c>
      <c r="BH90" s="42">
        <v>9437</v>
      </c>
      <c r="BI90" s="42"/>
      <c r="BJ90" s="42"/>
      <c r="BK90" s="42"/>
      <c r="BL90" s="42"/>
      <c r="BM90" s="42"/>
    </row>
    <row r="91" spans="1:65" outlineLevel="5" x14ac:dyDescent="0.45">
      <c r="A91" s="22">
        <f t="shared" ref="A91:A162" si="43">MONTH(B91)</f>
        <v>3</v>
      </c>
      <c r="B91" s="9">
        <f t="shared" si="42"/>
        <v>42436</v>
      </c>
      <c r="C91" s="51">
        <v>42436</v>
      </c>
      <c r="D91" s="64">
        <v>445174</v>
      </c>
      <c r="E91" s="12"/>
      <c r="F91" s="12">
        <v>37.200000000000003</v>
      </c>
      <c r="G91" s="12">
        <v>37.200000000000003</v>
      </c>
      <c r="H91" s="12">
        <v>36.799999999999997</v>
      </c>
      <c r="I91" s="12">
        <v>36.799999999999997</v>
      </c>
      <c r="J91" s="12"/>
      <c r="K91" s="12"/>
      <c r="L91" s="12"/>
      <c r="M91" s="74" t="str">
        <f t="shared" si="33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4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5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19.943019939999999</v>
      </c>
      <c r="AO91" s="41">
        <v>1404</v>
      </c>
      <c r="AP91" s="110"/>
      <c r="AQ91" s="111"/>
      <c r="AR91" s="126" t="str">
        <f t="shared" si="36"/>
        <v/>
      </c>
      <c r="AS91" s="126" t="str">
        <f t="shared" si="37"/>
        <v/>
      </c>
      <c r="AT91" s="127">
        <v>1675</v>
      </c>
      <c r="AU91" s="128"/>
      <c r="AV91" s="129"/>
      <c r="AW91" s="126" t="str">
        <f t="shared" si="38"/>
        <v/>
      </c>
      <c r="AX91" s="126" t="str">
        <f t="shared" si="39"/>
        <v/>
      </c>
      <c r="AY91" s="64" t="str">
        <f t="shared" si="40"/>
        <v/>
      </c>
      <c r="AZ91" s="97">
        <v>79.2</v>
      </c>
      <c r="BA91" s="68"/>
      <c r="BB91" s="68"/>
      <c r="BC91" s="68"/>
      <c r="BD91" s="68"/>
      <c r="BE91" s="15"/>
      <c r="BF91" s="5">
        <f t="shared" si="41"/>
        <v>30028</v>
      </c>
      <c r="BG91" s="42">
        <v>12907</v>
      </c>
      <c r="BH91" s="42">
        <v>17121</v>
      </c>
      <c r="BI91" s="42"/>
      <c r="BJ91" s="42"/>
      <c r="BK91" s="42"/>
      <c r="BL91" s="42"/>
      <c r="BM91" s="42"/>
    </row>
    <row r="92" spans="1:65" outlineLevel="5" x14ac:dyDescent="0.45">
      <c r="A92" s="22">
        <f t="shared" si="43"/>
        <v>3</v>
      </c>
      <c r="B92" s="9">
        <f t="shared" si="42"/>
        <v>42437</v>
      </c>
      <c r="C92" s="51">
        <v>42437</v>
      </c>
      <c r="D92" s="64">
        <v>389195</v>
      </c>
      <c r="E92" s="12"/>
      <c r="F92" s="12">
        <v>37.4</v>
      </c>
      <c r="G92" s="12">
        <v>37.4</v>
      </c>
      <c r="H92" s="12">
        <v>36.4</v>
      </c>
      <c r="I92" s="12">
        <v>36.4</v>
      </c>
      <c r="J92" s="12"/>
      <c r="K92" s="12"/>
      <c r="L92" s="12"/>
      <c r="M92" s="74" t="str">
        <f t="shared" si="33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4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5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18.592297479999999</v>
      </c>
      <c r="AO92" s="41">
        <v>1506</v>
      </c>
      <c r="AP92" s="110"/>
      <c r="AQ92" s="111"/>
      <c r="AR92" s="126" t="str">
        <f t="shared" si="36"/>
        <v/>
      </c>
      <c r="AS92" s="126" t="str">
        <f t="shared" si="37"/>
        <v/>
      </c>
      <c r="AT92" s="127">
        <v>1776</v>
      </c>
      <c r="AU92" s="128"/>
      <c r="AV92" s="129"/>
      <c r="AW92" s="126" t="str">
        <f t="shared" si="38"/>
        <v/>
      </c>
      <c r="AX92" s="126" t="str">
        <f t="shared" si="39"/>
        <v/>
      </c>
      <c r="AY92" s="64" t="str">
        <f t="shared" si="40"/>
        <v/>
      </c>
      <c r="AZ92" s="97">
        <v>80.5</v>
      </c>
      <c r="BA92" s="68"/>
      <c r="BB92" s="68"/>
      <c r="BC92" s="68"/>
      <c r="BD92" s="68"/>
      <c r="BE92" s="15"/>
      <c r="BF92" s="5">
        <f t="shared" si="41"/>
        <v>30316</v>
      </c>
      <c r="BG92" s="42">
        <v>10878</v>
      </c>
      <c r="BH92" s="42">
        <v>19438</v>
      </c>
      <c r="BI92" s="42"/>
      <c r="BJ92" s="42"/>
      <c r="BK92" s="42"/>
      <c r="BL92" s="42"/>
      <c r="BM92" s="42"/>
    </row>
    <row r="93" spans="1:65" outlineLevel="5" x14ac:dyDescent="0.45">
      <c r="A93" s="22">
        <f t="shared" si="43"/>
        <v>3</v>
      </c>
      <c r="B93" s="9">
        <f t="shared" si="42"/>
        <v>42438</v>
      </c>
      <c r="C93" s="51">
        <v>42438</v>
      </c>
      <c r="D93" s="64">
        <v>454013</v>
      </c>
      <c r="E93" s="12"/>
      <c r="F93" s="12">
        <v>36.4</v>
      </c>
      <c r="G93" s="12">
        <v>36.4</v>
      </c>
      <c r="H93" s="12">
        <v>35.6</v>
      </c>
      <c r="I93" s="12">
        <v>35.6</v>
      </c>
      <c r="J93" s="12"/>
      <c r="K93" s="12"/>
      <c r="L93" s="12"/>
      <c r="M93" s="74" t="str">
        <f t="shared" si="33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4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5"/>
        <v/>
      </c>
      <c r="AF93" s="41"/>
      <c r="AG93" s="41"/>
      <c r="AH93" s="41"/>
      <c r="AI93" s="41"/>
      <c r="AJ93" s="41"/>
      <c r="AK93" s="41"/>
      <c r="AL93" s="41"/>
      <c r="AM93" s="41"/>
      <c r="AN93" s="41">
        <v>19.363762099999999</v>
      </c>
      <c r="AO93" s="41">
        <v>1446</v>
      </c>
      <c r="AP93" s="110"/>
      <c r="AQ93" s="111"/>
      <c r="AR93" s="126" t="str">
        <f t="shared" si="36"/>
        <v/>
      </c>
      <c r="AS93" s="126" t="str">
        <f t="shared" si="37"/>
        <v/>
      </c>
      <c r="AT93" s="127">
        <v>1710</v>
      </c>
      <c r="AU93" s="128"/>
      <c r="AV93" s="129"/>
      <c r="AW93" s="126" t="str">
        <f t="shared" si="38"/>
        <v/>
      </c>
      <c r="AX93" s="126" t="str">
        <f t="shared" si="39"/>
        <v/>
      </c>
      <c r="AY93" s="64" t="str">
        <f t="shared" si="40"/>
        <v/>
      </c>
      <c r="AZ93" s="97">
        <v>79.2</v>
      </c>
      <c r="BA93" s="68"/>
      <c r="BB93" s="68"/>
      <c r="BC93" s="68"/>
      <c r="BD93" s="68"/>
      <c r="BE93" s="15"/>
      <c r="BF93" s="5">
        <f t="shared" si="41"/>
        <v>29933</v>
      </c>
      <c r="BG93" s="42">
        <v>11276</v>
      </c>
      <c r="BH93" s="42">
        <v>18657</v>
      </c>
      <c r="BI93" s="42"/>
      <c r="BJ93" s="42"/>
      <c r="BK93" s="42"/>
      <c r="BL93" s="42"/>
      <c r="BM93" s="42"/>
    </row>
    <row r="94" spans="1:65" outlineLevel="5" x14ac:dyDescent="0.45">
      <c r="A94" s="22">
        <f t="shared" si="43"/>
        <v>3</v>
      </c>
      <c r="B94" s="9">
        <f t="shared" si="42"/>
        <v>42439</v>
      </c>
      <c r="C94" s="51">
        <v>42439</v>
      </c>
      <c r="D94" s="64">
        <v>382194</v>
      </c>
      <c r="E94" s="12"/>
      <c r="F94" s="12">
        <v>35.6</v>
      </c>
      <c r="G94" s="12">
        <v>35.6</v>
      </c>
      <c r="H94" s="12">
        <v>36.200000000000003</v>
      </c>
      <c r="I94" s="12">
        <v>36.200000000000003</v>
      </c>
      <c r="J94" s="12"/>
      <c r="K94" s="12"/>
      <c r="L94" s="12"/>
      <c r="M94" s="74" t="str">
        <f t="shared" si="33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4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5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22.489959840000001</v>
      </c>
      <c r="AO94" s="41">
        <v>1245</v>
      </c>
      <c r="AP94" s="110"/>
      <c r="AQ94" s="111"/>
      <c r="AR94" s="126" t="str">
        <f t="shared" si="36"/>
        <v/>
      </c>
      <c r="AS94" s="126" t="str">
        <f t="shared" si="37"/>
        <v/>
      </c>
      <c r="AT94" s="127">
        <v>1455</v>
      </c>
      <c r="AU94" s="128"/>
      <c r="AV94" s="129"/>
      <c r="AW94" s="126" t="str">
        <f t="shared" si="38"/>
        <v/>
      </c>
      <c r="AX94" s="126" t="str">
        <f t="shared" si="39"/>
        <v/>
      </c>
      <c r="AY94" s="64" t="str">
        <f t="shared" si="40"/>
        <v/>
      </c>
      <c r="AZ94" s="97">
        <v>78.900000000000006</v>
      </c>
      <c r="BA94" s="68"/>
      <c r="BB94" s="68"/>
      <c r="BC94" s="68"/>
      <c r="BD94" s="68"/>
      <c r="BE94" s="15"/>
      <c r="BF94" s="5">
        <f t="shared" si="41"/>
        <v>27911</v>
      </c>
      <c r="BG94" s="42">
        <v>12005</v>
      </c>
      <c r="BH94" s="42">
        <v>15906</v>
      </c>
      <c r="BI94" s="42"/>
      <c r="BJ94" s="42"/>
      <c r="BK94" s="42"/>
      <c r="BL94" s="42"/>
      <c r="BM94" s="42"/>
    </row>
    <row r="95" spans="1:65" outlineLevel="5" x14ac:dyDescent="0.45">
      <c r="A95" s="22">
        <f t="shared" si="43"/>
        <v>3</v>
      </c>
      <c r="B95" s="9">
        <f t="shared" si="42"/>
        <v>42440</v>
      </c>
      <c r="C95" s="51">
        <v>42440</v>
      </c>
      <c r="D95" s="64">
        <v>362010</v>
      </c>
      <c r="E95" s="12"/>
      <c r="F95" s="12">
        <v>36.799999999999997</v>
      </c>
      <c r="G95" s="12">
        <v>36.799999999999997</v>
      </c>
      <c r="H95" s="12">
        <v>37</v>
      </c>
      <c r="I95" s="12">
        <v>37</v>
      </c>
      <c r="J95" s="12"/>
      <c r="K95" s="12"/>
      <c r="L95" s="12"/>
      <c r="M95" s="74" t="str">
        <f t="shared" si="33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4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5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22.727272729999999</v>
      </c>
      <c r="AO95" s="41">
        <v>1232</v>
      </c>
      <c r="AP95" s="110"/>
      <c r="AQ95" s="111"/>
      <c r="AR95" s="126" t="str">
        <f t="shared" si="36"/>
        <v/>
      </c>
      <c r="AS95" s="126" t="str">
        <f t="shared" si="37"/>
        <v/>
      </c>
      <c r="AT95" s="127">
        <v>1441</v>
      </c>
      <c r="AU95" s="128"/>
      <c r="AV95" s="129"/>
      <c r="AW95" s="126" t="str">
        <f t="shared" si="38"/>
        <v/>
      </c>
      <c r="AX95" s="126" t="str">
        <f t="shared" si="39"/>
        <v/>
      </c>
      <c r="AY95" s="64" t="str">
        <f t="shared" si="40"/>
        <v/>
      </c>
      <c r="AZ95" s="97">
        <v>80.099999999999994</v>
      </c>
      <c r="BA95" s="68"/>
      <c r="BB95" s="68"/>
      <c r="BC95" s="68"/>
      <c r="BD95" s="68"/>
      <c r="BE95" s="15"/>
      <c r="BF95" s="5">
        <f t="shared" si="41"/>
        <v>27523</v>
      </c>
      <c r="BG95" s="42">
        <v>12514</v>
      </c>
      <c r="BH95" s="42">
        <v>15009</v>
      </c>
      <c r="BI95" s="42"/>
      <c r="BJ95" s="42"/>
      <c r="BK95" s="42"/>
      <c r="BL95" s="42"/>
      <c r="BM95" s="42"/>
    </row>
    <row r="96" spans="1:65" outlineLevel="5" x14ac:dyDescent="0.45">
      <c r="A96" s="22">
        <f t="shared" si="43"/>
        <v>3</v>
      </c>
      <c r="B96" s="9">
        <f t="shared" si="42"/>
        <v>42441</v>
      </c>
      <c r="C96" s="51">
        <v>42441</v>
      </c>
      <c r="D96" s="64">
        <v>357010</v>
      </c>
      <c r="E96" s="12"/>
      <c r="F96" s="12">
        <v>37</v>
      </c>
      <c r="G96" s="12">
        <v>37</v>
      </c>
      <c r="H96" s="12">
        <v>36.799999999999997</v>
      </c>
      <c r="I96" s="12">
        <v>36.799999999999997</v>
      </c>
      <c r="J96" s="12"/>
      <c r="K96" s="12"/>
      <c r="L96" s="12"/>
      <c r="M96" s="74" t="str">
        <f t="shared" si="33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4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5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26.070763500000002</v>
      </c>
      <c r="AO96" s="41">
        <v>1074</v>
      </c>
      <c r="AP96" s="110"/>
      <c r="AQ96" s="111"/>
      <c r="AR96" s="126" t="str">
        <f t="shared" si="36"/>
        <v/>
      </c>
      <c r="AS96" s="126" t="str">
        <f t="shared" si="37"/>
        <v/>
      </c>
      <c r="AT96" s="127">
        <v>1368</v>
      </c>
      <c r="AU96" s="128"/>
      <c r="AV96" s="129"/>
      <c r="AW96" s="126" t="str">
        <f t="shared" si="38"/>
        <v/>
      </c>
      <c r="AX96" s="126" t="str">
        <f t="shared" si="39"/>
        <v/>
      </c>
      <c r="AY96" s="64" t="str">
        <f t="shared" si="40"/>
        <v/>
      </c>
      <c r="AZ96" s="97"/>
      <c r="BA96" s="68"/>
      <c r="BB96" s="68"/>
      <c r="BC96" s="68"/>
      <c r="BD96" s="68"/>
      <c r="BE96" s="15"/>
      <c r="BF96" s="5">
        <f t="shared" si="41"/>
        <v>24963</v>
      </c>
      <c r="BG96" s="42">
        <v>12456</v>
      </c>
      <c r="BH96" s="42">
        <v>12507</v>
      </c>
      <c r="BI96" s="42"/>
      <c r="BJ96" s="42"/>
      <c r="BK96" s="42"/>
      <c r="BL96" s="42"/>
      <c r="BM96" s="42"/>
    </row>
    <row r="97" spans="1:65" outlineLevel="5" x14ac:dyDescent="0.45">
      <c r="A97" s="22">
        <f t="shared" si="43"/>
        <v>3</v>
      </c>
      <c r="B97" s="9">
        <f t="shared" si="42"/>
        <v>42442</v>
      </c>
      <c r="C97" s="51">
        <v>42442</v>
      </c>
      <c r="D97" s="64">
        <v>348306</v>
      </c>
      <c r="E97" s="12"/>
      <c r="F97" s="12">
        <v>37.6</v>
      </c>
      <c r="G97" s="12">
        <v>37.6</v>
      </c>
      <c r="H97" s="12">
        <v>37.4</v>
      </c>
      <c r="I97" s="12">
        <v>37.4</v>
      </c>
      <c r="J97" s="12"/>
      <c r="K97" s="12"/>
      <c r="L97" s="12"/>
      <c r="M97" s="74" t="str">
        <f t="shared" si="33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4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5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32.295271049999997</v>
      </c>
      <c r="AO97" s="41">
        <v>867</v>
      </c>
      <c r="AP97" s="110"/>
      <c r="AQ97" s="111"/>
      <c r="AR97" s="126" t="str">
        <f t="shared" si="36"/>
        <v/>
      </c>
      <c r="AS97" s="126" t="str">
        <f t="shared" si="37"/>
        <v/>
      </c>
      <c r="AT97" s="127">
        <v>1085</v>
      </c>
      <c r="AU97" s="128"/>
      <c r="AV97" s="129"/>
      <c r="AW97" s="126" t="str">
        <f t="shared" si="38"/>
        <v/>
      </c>
      <c r="AX97" s="126" t="str">
        <f t="shared" si="39"/>
        <v/>
      </c>
      <c r="AY97" s="64" t="str">
        <f t="shared" si="40"/>
        <v/>
      </c>
      <c r="AZ97" s="97"/>
      <c r="BA97" s="68"/>
      <c r="BB97" s="68"/>
      <c r="BC97" s="68"/>
      <c r="BD97" s="68"/>
      <c r="BE97" s="15"/>
      <c r="BF97" s="5">
        <f t="shared" si="41"/>
        <v>16637</v>
      </c>
      <c r="BG97" s="42">
        <v>10763</v>
      </c>
      <c r="BH97" s="42">
        <v>5874</v>
      </c>
      <c r="BI97" s="42"/>
      <c r="BJ97" s="42"/>
      <c r="BK97" s="42"/>
      <c r="BL97" s="42"/>
      <c r="BM97" s="42"/>
    </row>
    <row r="98" spans="1:65" outlineLevel="5" x14ac:dyDescent="0.45">
      <c r="A98" s="22">
        <f t="shared" si="43"/>
        <v>3</v>
      </c>
      <c r="B98" s="9">
        <f t="shared" si="42"/>
        <v>42443</v>
      </c>
      <c r="C98" s="51">
        <v>42443</v>
      </c>
      <c r="D98" s="64">
        <v>333796</v>
      </c>
      <c r="E98" s="12"/>
      <c r="F98" s="12">
        <v>37.200000000000003</v>
      </c>
      <c r="G98" s="12">
        <v>37.200000000000003</v>
      </c>
      <c r="H98" s="12">
        <v>37.200000000000003</v>
      </c>
      <c r="I98" s="12">
        <v>37.200000000000003</v>
      </c>
      <c r="J98" s="12"/>
      <c r="K98" s="12"/>
      <c r="L98" s="12"/>
      <c r="M98" s="74" t="str">
        <f t="shared" si="33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4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5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23.668639049999999</v>
      </c>
      <c r="AO98" s="41">
        <v>1183</v>
      </c>
      <c r="AP98" s="110"/>
      <c r="AQ98" s="111"/>
      <c r="AR98" s="126" t="str">
        <f t="shared" si="36"/>
        <v/>
      </c>
      <c r="AS98" s="126" t="str">
        <f t="shared" si="37"/>
        <v/>
      </c>
      <c r="AT98" s="127">
        <v>1335</v>
      </c>
      <c r="AU98" s="128"/>
      <c r="AV98" s="129"/>
      <c r="AW98" s="126" t="str">
        <f t="shared" si="38"/>
        <v/>
      </c>
      <c r="AX98" s="126" t="str">
        <f t="shared" si="39"/>
        <v/>
      </c>
      <c r="AY98" s="64" t="str">
        <f t="shared" si="40"/>
        <v/>
      </c>
      <c r="AZ98" s="97">
        <v>79.2</v>
      </c>
      <c r="BA98" s="68"/>
      <c r="BB98" s="68"/>
      <c r="BC98" s="68"/>
      <c r="BD98" s="68"/>
      <c r="BE98" s="15"/>
      <c r="BF98" s="5">
        <f t="shared" si="41"/>
        <v>26056</v>
      </c>
      <c r="BG98" s="42">
        <v>10758</v>
      </c>
      <c r="BH98" s="42">
        <v>15298</v>
      </c>
      <c r="BI98" s="42"/>
      <c r="BJ98" s="42"/>
      <c r="BK98" s="42"/>
      <c r="BL98" s="42"/>
      <c r="BM98" s="42"/>
    </row>
    <row r="99" spans="1:65" outlineLevel="5" x14ac:dyDescent="0.45">
      <c r="A99" s="22">
        <f t="shared" si="43"/>
        <v>3</v>
      </c>
      <c r="B99" s="9">
        <f t="shared" si="42"/>
        <v>42444</v>
      </c>
      <c r="C99" s="51">
        <v>42444</v>
      </c>
      <c r="D99" s="64">
        <v>327154</v>
      </c>
      <c r="E99" s="12"/>
      <c r="F99" s="12">
        <v>36.799999999999997</v>
      </c>
      <c r="G99" s="12">
        <v>36.799999999999997</v>
      </c>
      <c r="H99" s="12">
        <v>37</v>
      </c>
      <c r="I99" s="12">
        <v>37</v>
      </c>
      <c r="J99" s="12"/>
      <c r="K99" s="12"/>
      <c r="L99" s="12"/>
      <c r="M99" s="74" t="str">
        <f t="shared" si="33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4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5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24.475524480000001</v>
      </c>
      <c r="AO99" s="41">
        <v>1144</v>
      </c>
      <c r="AP99" s="110"/>
      <c r="AQ99" s="111"/>
      <c r="AR99" s="126" t="str">
        <f t="shared" si="36"/>
        <v/>
      </c>
      <c r="AS99" s="126" t="str">
        <f t="shared" si="37"/>
        <v/>
      </c>
      <c r="AT99" s="127">
        <v>1389</v>
      </c>
      <c r="AU99" s="128"/>
      <c r="AV99" s="129"/>
      <c r="AW99" s="126" t="str">
        <f t="shared" si="38"/>
        <v/>
      </c>
      <c r="AX99" s="126" t="str">
        <f t="shared" si="39"/>
        <v/>
      </c>
      <c r="AY99" s="64" t="str">
        <f t="shared" si="40"/>
        <v/>
      </c>
      <c r="AZ99" s="97">
        <v>80.7</v>
      </c>
      <c r="BA99" s="68"/>
      <c r="BB99" s="68"/>
      <c r="BC99" s="68"/>
      <c r="BD99" s="68"/>
      <c r="BE99" s="15"/>
      <c r="BF99" s="5">
        <f t="shared" si="41"/>
        <v>26759</v>
      </c>
      <c r="BG99" s="42">
        <v>9376</v>
      </c>
      <c r="BH99" s="42">
        <v>17383</v>
      </c>
      <c r="BI99" s="42"/>
      <c r="BJ99" s="42"/>
      <c r="BK99" s="42"/>
      <c r="BL99" s="42"/>
      <c r="BM99" s="42"/>
    </row>
    <row r="100" spans="1:65" outlineLevel="5" x14ac:dyDescent="0.45">
      <c r="A100" s="22">
        <f t="shared" si="43"/>
        <v>3</v>
      </c>
      <c r="B100" s="9">
        <f t="shared" si="42"/>
        <v>42445</v>
      </c>
      <c r="C100" s="51">
        <v>42445</v>
      </c>
      <c r="D100" s="64">
        <v>322272</v>
      </c>
      <c r="E100" s="12"/>
      <c r="F100" s="12">
        <v>36.799999999999997</v>
      </c>
      <c r="G100" s="12">
        <v>36.799999999999997</v>
      </c>
      <c r="H100" s="12">
        <v>37.4</v>
      </c>
      <c r="I100" s="12">
        <v>37.4</v>
      </c>
      <c r="J100" s="12"/>
      <c r="K100" s="12"/>
      <c r="L100" s="12"/>
      <c r="M100" s="74" t="str">
        <f t="shared" si="33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4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5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v>24.647887319999999</v>
      </c>
      <c r="AO100" s="41">
        <v>1136</v>
      </c>
      <c r="AP100" s="110"/>
      <c r="AQ100" s="111"/>
      <c r="AR100" s="126" t="str">
        <f t="shared" si="36"/>
        <v/>
      </c>
      <c r="AS100" s="126" t="str">
        <f t="shared" si="37"/>
        <v/>
      </c>
      <c r="AT100" s="127">
        <v>1374</v>
      </c>
      <c r="AU100" s="128"/>
      <c r="AV100" s="129"/>
      <c r="AW100" s="126" t="str">
        <f t="shared" si="38"/>
        <v/>
      </c>
      <c r="AX100" s="126" t="str">
        <f t="shared" si="39"/>
        <v/>
      </c>
      <c r="AY100" s="64" t="str">
        <f t="shared" si="40"/>
        <v/>
      </c>
      <c r="AZ100" s="97">
        <v>79.5</v>
      </c>
      <c r="BA100" s="68"/>
      <c r="BB100" s="68"/>
      <c r="BC100" s="68"/>
      <c r="BD100" s="68"/>
      <c r="BE100" s="15"/>
      <c r="BF100" s="5">
        <f t="shared" si="41"/>
        <v>28514</v>
      </c>
      <c r="BG100" s="42">
        <v>10919</v>
      </c>
      <c r="BH100" s="42">
        <v>17595</v>
      </c>
      <c r="BI100" s="42"/>
      <c r="BJ100" s="42"/>
      <c r="BK100" s="42"/>
      <c r="BL100" s="42"/>
      <c r="BM100" s="42"/>
    </row>
    <row r="101" spans="1:65" outlineLevel="5" x14ac:dyDescent="0.45">
      <c r="A101" s="22">
        <f t="shared" si="43"/>
        <v>3</v>
      </c>
      <c r="B101" s="9">
        <f t="shared" si="42"/>
        <v>42446</v>
      </c>
      <c r="C101" s="51">
        <v>42446</v>
      </c>
      <c r="D101" s="64">
        <v>324160</v>
      </c>
      <c r="E101" s="12"/>
      <c r="F101" s="12">
        <v>37.4</v>
      </c>
      <c r="G101" s="12">
        <v>37.4</v>
      </c>
      <c r="H101" s="12">
        <v>37.6</v>
      </c>
      <c r="I101" s="12">
        <v>37.6</v>
      </c>
      <c r="J101" s="12"/>
      <c r="K101" s="12"/>
      <c r="L101" s="12"/>
      <c r="M101" s="74" t="str">
        <f t="shared" si="33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4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5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23.91118702</v>
      </c>
      <c r="AO101" s="41">
        <v>1171</v>
      </c>
      <c r="AP101" s="110"/>
      <c r="AQ101" s="111"/>
      <c r="AR101" s="126" t="str">
        <f t="shared" si="36"/>
        <v/>
      </c>
      <c r="AS101" s="126" t="str">
        <f t="shared" si="37"/>
        <v/>
      </c>
      <c r="AT101" s="127">
        <v>1397</v>
      </c>
      <c r="AU101" s="128"/>
      <c r="AV101" s="129"/>
      <c r="AW101" s="126" t="str">
        <f t="shared" si="38"/>
        <v/>
      </c>
      <c r="AX101" s="126" t="str">
        <f t="shared" si="39"/>
        <v/>
      </c>
      <c r="AY101" s="64" t="str">
        <f t="shared" si="40"/>
        <v/>
      </c>
      <c r="AZ101" s="97">
        <v>78.8</v>
      </c>
      <c r="BA101" s="68"/>
      <c r="BB101" s="68"/>
      <c r="BC101" s="68"/>
      <c r="BD101" s="68"/>
      <c r="BE101" s="15"/>
      <c r="BF101" s="5">
        <f t="shared" si="41"/>
        <v>26362</v>
      </c>
      <c r="BG101" s="42">
        <v>10262</v>
      </c>
      <c r="BH101" s="42">
        <v>16100</v>
      </c>
      <c r="BI101" s="42"/>
      <c r="BJ101" s="42"/>
      <c r="BK101" s="42"/>
      <c r="BL101" s="42"/>
      <c r="BM101" s="42"/>
    </row>
    <row r="102" spans="1:65" outlineLevel="5" x14ac:dyDescent="0.45">
      <c r="A102" s="22">
        <f t="shared" si="43"/>
        <v>3</v>
      </c>
      <c r="B102" s="9">
        <f t="shared" si="42"/>
        <v>42447</v>
      </c>
      <c r="C102" s="51">
        <v>42447</v>
      </c>
      <c r="D102" s="64">
        <v>423816</v>
      </c>
      <c r="E102" s="12"/>
      <c r="F102" s="12">
        <v>36</v>
      </c>
      <c r="G102" s="12">
        <v>36</v>
      </c>
      <c r="H102" s="12">
        <v>36.200000000000003</v>
      </c>
      <c r="I102" s="12">
        <v>36.200000000000003</v>
      </c>
      <c r="J102" s="12"/>
      <c r="K102" s="12"/>
      <c r="L102" s="12"/>
      <c r="M102" s="74" t="str">
        <f t="shared" si="33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4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5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22.70884023</v>
      </c>
      <c r="AO102" s="41">
        <v>1233</v>
      </c>
      <c r="AP102" s="110"/>
      <c r="AQ102" s="111"/>
      <c r="AR102" s="126" t="str">
        <f t="shared" si="36"/>
        <v/>
      </c>
      <c r="AS102" s="126" t="str">
        <f t="shared" si="37"/>
        <v/>
      </c>
      <c r="AT102" s="127">
        <v>1542</v>
      </c>
      <c r="AU102" s="128"/>
      <c r="AV102" s="129"/>
      <c r="AW102" s="126" t="str">
        <f t="shared" si="38"/>
        <v/>
      </c>
      <c r="AX102" s="126" t="str">
        <f t="shared" si="39"/>
        <v/>
      </c>
      <c r="AY102" s="64" t="str">
        <f t="shared" si="40"/>
        <v/>
      </c>
      <c r="AZ102" s="97">
        <v>81.5</v>
      </c>
      <c r="BA102" s="68"/>
      <c r="BB102" s="68"/>
      <c r="BC102" s="68"/>
      <c r="BD102" s="68"/>
      <c r="BE102" s="15"/>
      <c r="BF102" s="5">
        <f t="shared" si="41"/>
        <v>27870</v>
      </c>
      <c r="BG102" s="42">
        <v>11179</v>
      </c>
      <c r="BH102" s="42">
        <v>16691</v>
      </c>
      <c r="BI102" s="42"/>
      <c r="BJ102" s="42"/>
      <c r="BK102" s="42"/>
      <c r="BL102" s="42"/>
      <c r="BM102" s="42"/>
    </row>
    <row r="103" spans="1:65" outlineLevel="5" x14ac:dyDescent="0.45">
      <c r="A103" s="22">
        <f t="shared" si="43"/>
        <v>3</v>
      </c>
      <c r="B103" s="9">
        <f t="shared" si="42"/>
        <v>42448</v>
      </c>
      <c r="C103" s="51">
        <v>42448</v>
      </c>
      <c r="D103" s="64">
        <v>442687</v>
      </c>
      <c r="E103" s="12"/>
      <c r="F103" s="12">
        <v>36.4</v>
      </c>
      <c r="G103" s="12">
        <v>36.4</v>
      </c>
      <c r="H103" s="12">
        <v>36.4</v>
      </c>
      <c r="I103" s="12">
        <v>36.4</v>
      </c>
      <c r="J103" s="12"/>
      <c r="K103" s="12"/>
      <c r="L103" s="12"/>
      <c r="M103" s="74" t="str">
        <f t="shared" si="33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4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5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25.71166208</v>
      </c>
      <c r="AO103" s="41">
        <v>1089</v>
      </c>
      <c r="AP103" s="110"/>
      <c r="AQ103" s="111"/>
      <c r="AR103" s="126" t="str">
        <f t="shared" si="36"/>
        <v/>
      </c>
      <c r="AS103" s="126" t="str">
        <f t="shared" si="37"/>
        <v/>
      </c>
      <c r="AT103" s="127">
        <v>1291</v>
      </c>
      <c r="AU103" s="128"/>
      <c r="AV103" s="129"/>
      <c r="AW103" s="126" t="str">
        <f t="shared" si="38"/>
        <v/>
      </c>
      <c r="AX103" s="126" t="str">
        <f t="shared" si="39"/>
        <v/>
      </c>
      <c r="AY103" s="64" t="str">
        <f t="shared" si="40"/>
        <v/>
      </c>
      <c r="AZ103" s="97"/>
      <c r="BA103" s="68"/>
      <c r="BB103" s="68"/>
      <c r="BC103" s="68"/>
      <c r="BD103" s="68"/>
      <c r="BE103" s="15"/>
      <c r="BF103" s="5">
        <f t="shared" si="41"/>
        <v>24718</v>
      </c>
      <c r="BG103" s="42">
        <v>11587</v>
      </c>
      <c r="BH103" s="42">
        <v>13131</v>
      </c>
      <c r="BI103" s="42"/>
      <c r="BJ103" s="42"/>
      <c r="BK103" s="42"/>
      <c r="BL103" s="42"/>
      <c r="BM103" s="42"/>
    </row>
    <row r="104" spans="1:65" outlineLevel="5" x14ac:dyDescent="0.45">
      <c r="A104" s="22">
        <f t="shared" si="43"/>
        <v>3</v>
      </c>
      <c r="B104" s="9">
        <f t="shared" si="42"/>
        <v>42449</v>
      </c>
      <c r="C104" s="51">
        <v>42449</v>
      </c>
      <c r="D104" s="64">
        <v>392926</v>
      </c>
      <c r="E104" s="12"/>
      <c r="F104" s="12">
        <v>36.799999999999997</v>
      </c>
      <c r="G104" s="12">
        <v>36.799999999999997</v>
      </c>
      <c r="H104" s="12">
        <v>37.200000000000003</v>
      </c>
      <c r="I104" s="12">
        <v>37.200000000000003</v>
      </c>
      <c r="J104" s="12"/>
      <c r="K104" s="12"/>
      <c r="L104" s="12"/>
      <c r="M104" s="74" t="str">
        <f t="shared" si="33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4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5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30.701754390000001</v>
      </c>
      <c r="AO104" s="41">
        <v>912</v>
      </c>
      <c r="AP104" s="110"/>
      <c r="AQ104" s="111"/>
      <c r="AR104" s="126" t="str">
        <f t="shared" si="36"/>
        <v/>
      </c>
      <c r="AS104" s="126" t="str">
        <f t="shared" si="37"/>
        <v/>
      </c>
      <c r="AT104" s="127">
        <v>1137</v>
      </c>
      <c r="AU104" s="128"/>
      <c r="AV104" s="129"/>
      <c r="AW104" s="126" t="str">
        <f t="shared" si="38"/>
        <v/>
      </c>
      <c r="AX104" s="126" t="str">
        <f t="shared" si="39"/>
        <v/>
      </c>
      <c r="AY104" s="64" t="str">
        <f t="shared" si="40"/>
        <v/>
      </c>
      <c r="AZ104" s="97"/>
      <c r="BA104" s="68"/>
      <c r="BB104" s="68"/>
      <c r="BC104" s="68"/>
      <c r="BD104" s="68"/>
      <c r="BE104" s="15"/>
      <c r="BF104" s="5">
        <f t="shared" si="41"/>
        <v>15464</v>
      </c>
      <c r="BG104" s="42">
        <v>10340</v>
      </c>
      <c r="BH104" s="42">
        <v>5124</v>
      </c>
      <c r="BI104" s="42"/>
      <c r="BJ104" s="42"/>
      <c r="BK104" s="42"/>
      <c r="BL104" s="42"/>
      <c r="BM104" s="42"/>
    </row>
    <row r="105" spans="1:65" outlineLevel="5" x14ac:dyDescent="0.45">
      <c r="A105" s="22">
        <f t="shared" si="43"/>
        <v>3</v>
      </c>
      <c r="B105" s="9">
        <f t="shared" si="42"/>
        <v>42450</v>
      </c>
      <c r="C105" s="51">
        <v>42450</v>
      </c>
      <c r="D105" s="64">
        <v>366918</v>
      </c>
      <c r="E105" s="12"/>
      <c r="F105" s="12">
        <v>36.799999999999997</v>
      </c>
      <c r="G105" s="12">
        <v>36.799999999999997</v>
      </c>
      <c r="H105" s="12">
        <v>36.799999999999997</v>
      </c>
      <c r="I105" s="12">
        <v>36.799999999999997</v>
      </c>
      <c r="J105" s="12"/>
      <c r="K105" s="12"/>
      <c r="L105" s="12"/>
      <c r="M105" s="74" t="str">
        <f t="shared" si="33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4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5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21.196063590000001</v>
      </c>
      <c r="AO105" s="41">
        <v>1321</v>
      </c>
      <c r="AP105" s="110"/>
      <c r="AQ105" s="111"/>
      <c r="AR105" s="126" t="str">
        <f t="shared" si="36"/>
        <v/>
      </c>
      <c r="AS105" s="126" t="str">
        <f t="shared" si="37"/>
        <v/>
      </c>
      <c r="AT105" s="127">
        <v>1567</v>
      </c>
      <c r="AU105" s="128"/>
      <c r="AV105" s="129"/>
      <c r="AW105" s="126" t="str">
        <f t="shared" si="38"/>
        <v/>
      </c>
      <c r="AX105" s="126" t="str">
        <f t="shared" si="39"/>
        <v/>
      </c>
      <c r="AY105" s="64" t="str">
        <f t="shared" si="40"/>
        <v/>
      </c>
      <c r="AZ105" s="97">
        <v>80.2</v>
      </c>
      <c r="BA105" s="68"/>
      <c r="BB105" s="68"/>
      <c r="BC105" s="68"/>
      <c r="BD105" s="68"/>
      <c r="BE105" s="15"/>
      <c r="BF105" s="5">
        <f t="shared" si="41"/>
        <v>24749</v>
      </c>
      <c r="BG105" s="42">
        <v>8439</v>
      </c>
      <c r="BH105" s="42">
        <v>16310</v>
      </c>
      <c r="BI105" s="42"/>
      <c r="BJ105" s="42"/>
      <c r="BK105" s="42"/>
      <c r="BL105" s="42"/>
      <c r="BM105" s="42"/>
    </row>
    <row r="106" spans="1:65" outlineLevel="5" x14ac:dyDescent="0.45">
      <c r="A106" s="22">
        <f t="shared" si="43"/>
        <v>3</v>
      </c>
      <c r="B106" s="9">
        <f t="shared" si="42"/>
        <v>42451</v>
      </c>
      <c r="C106" s="51">
        <v>42451</v>
      </c>
      <c r="D106" s="64">
        <v>350645</v>
      </c>
      <c r="E106" s="12"/>
      <c r="F106" s="12">
        <v>36.6</v>
      </c>
      <c r="G106" s="12">
        <v>36.6</v>
      </c>
      <c r="H106" s="12">
        <v>36.799999999999997</v>
      </c>
      <c r="I106" s="12">
        <v>36.799999999999997</v>
      </c>
      <c r="J106" s="12"/>
      <c r="K106" s="12"/>
      <c r="L106" s="12"/>
      <c r="M106" s="74" t="str">
        <f t="shared" si="33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4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5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v>22.617124390000001</v>
      </c>
      <c r="AO106" s="41">
        <v>1238</v>
      </c>
      <c r="AP106" s="110"/>
      <c r="AQ106" s="111"/>
      <c r="AR106" s="126" t="str">
        <f t="shared" si="36"/>
        <v/>
      </c>
      <c r="AS106" s="126" t="str">
        <f t="shared" si="37"/>
        <v/>
      </c>
      <c r="AT106" s="127">
        <v>1462</v>
      </c>
      <c r="AU106" s="128"/>
      <c r="AV106" s="129"/>
      <c r="AW106" s="126" t="str">
        <f t="shared" si="38"/>
        <v/>
      </c>
      <c r="AX106" s="126" t="str">
        <f t="shared" si="39"/>
        <v/>
      </c>
      <c r="AY106" s="64" t="str">
        <f t="shared" si="40"/>
        <v/>
      </c>
      <c r="AZ106" s="97">
        <v>81</v>
      </c>
      <c r="BA106" s="68"/>
      <c r="BB106" s="68"/>
      <c r="BC106" s="68"/>
      <c r="BD106" s="68"/>
      <c r="BE106" s="15"/>
      <c r="BF106" s="5">
        <f t="shared" si="41"/>
        <v>24300</v>
      </c>
      <c r="BG106" s="42">
        <v>8385</v>
      </c>
      <c r="BH106" s="42">
        <v>15915</v>
      </c>
      <c r="BI106" s="42"/>
      <c r="BJ106" s="42"/>
      <c r="BK106" s="42"/>
      <c r="BL106" s="42"/>
      <c r="BM106" s="42"/>
    </row>
    <row r="107" spans="1:65" outlineLevel="5" x14ac:dyDescent="0.45">
      <c r="A107" s="22">
        <f t="shared" si="43"/>
        <v>3</v>
      </c>
      <c r="B107" s="9">
        <f t="shared" si="42"/>
        <v>42452</v>
      </c>
      <c r="C107" s="51">
        <v>42452</v>
      </c>
      <c r="D107" s="64">
        <v>345752</v>
      </c>
      <c r="E107" s="12"/>
      <c r="F107" s="12">
        <v>36.6</v>
      </c>
      <c r="G107" s="12">
        <v>36.6</v>
      </c>
      <c r="H107" s="12">
        <v>37</v>
      </c>
      <c r="I107" s="12">
        <v>37</v>
      </c>
      <c r="J107" s="12"/>
      <c r="K107" s="12"/>
      <c r="L107" s="12"/>
      <c r="M107" s="74" t="str">
        <f t="shared" si="33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4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5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22.116903629999999</v>
      </c>
      <c r="AO107" s="41">
        <v>1266</v>
      </c>
      <c r="AP107" s="110"/>
      <c r="AQ107" s="111"/>
      <c r="AR107" s="126" t="str">
        <f t="shared" si="36"/>
        <v/>
      </c>
      <c r="AS107" s="126" t="str">
        <f t="shared" si="37"/>
        <v/>
      </c>
      <c r="AT107" s="127">
        <v>1452</v>
      </c>
      <c r="AU107" s="128"/>
      <c r="AV107" s="129"/>
      <c r="AW107" s="126" t="str">
        <f t="shared" si="38"/>
        <v/>
      </c>
      <c r="AX107" s="126" t="str">
        <f t="shared" si="39"/>
        <v/>
      </c>
      <c r="AY107" s="64" t="str">
        <f t="shared" si="40"/>
        <v/>
      </c>
      <c r="AZ107" s="97">
        <v>81.5</v>
      </c>
      <c r="BA107" s="68"/>
      <c r="BB107" s="68"/>
      <c r="BC107" s="68"/>
      <c r="BD107" s="68"/>
      <c r="BE107" s="15"/>
      <c r="BF107" s="5">
        <f t="shared" si="41"/>
        <v>27252</v>
      </c>
      <c r="BG107" s="42">
        <v>10478</v>
      </c>
      <c r="BH107" s="42">
        <v>16774</v>
      </c>
      <c r="BI107" s="42"/>
      <c r="BJ107" s="42"/>
      <c r="BK107" s="42"/>
      <c r="BL107" s="42"/>
      <c r="BM107" s="42"/>
    </row>
    <row r="108" spans="1:65" outlineLevel="5" x14ac:dyDescent="0.45">
      <c r="A108" s="22">
        <f t="shared" si="43"/>
        <v>3</v>
      </c>
      <c r="B108" s="9">
        <f t="shared" si="42"/>
        <v>42453</v>
      </c>
      <c r="C108" s="51">
        <v>42453</v>
      </c>
      <c r="D108" s="64">
        <v>332108</v>
      </c>
      <c r="E108" s="12"/>
      <c r="F108" s="12">
        <v>36.4</v>
      </c>
      <c r="G108" s="12">
        <v>36.4</v>
      </c>
      <c r="H108" s="12">
        <v>36.4</v>
      </c>
      <c r="I108" s="12">
        <v>36.4</v>
      </c>
      <c r="J108" s="12"/>
      <c r="K108" s="12"/>
      <c r="L108" s="12"/>
      <c r="M108" s="74" t="str">
        <f t="shared" si="33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4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5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22.38209432</v>
      </c>
      <c r="AO108" s="41">
        <v>1251</v>
      </c>
      <c r="AP108" s="110"/>
      <c r="AQ108" s="111"/>
      <c r="AR108" s="126" t="str">
        <f t="shared" si="36"/>
        <v/>
      </c>
      <c r="AS108" s="126" t="str">
        <f t="shared" si="37"/>
        <v/>
      </c>
      <c r="AT108" s="127">
        <v>1476</v>
      </c>
      <c r="AU108" s="128"/>
      <c r="AV108" s="129"/>
      <c r="AW108" s="126" t="str">
        <f t="shared" si="38"/>
        <v/>
      </c>
      <c r="AX108" s="126" t="str">
        <f t="shared" si="39"/>
        <v/>
      </c>
      <c r="AY108" s="64" t="str">
        <f t="shared" si="40"/>
        <v/>
      </c>
      <c r="AZ108" s="97">
        <v>81.3</v>
      </c>
      <c r="BA108" s="68"/>
      <c r="BB108" s="68"/>
      <c r="BC108" s="68"/>
      <c r="BD108" s="68"/>
      <c r="BE108" s="15"/>
      <c r="BF108" s="5">
        <f t="shared" si="41"/>
        <v>21000</v>
      </c>
      <c r="BG108" s="42">
        <v>6859</v>
      </c>
      <c r="BH108" s="42">
        <v>14141</v>
      </c>
      <c r="BI108" s="42"/>
      <c r="BJ108" s="42"/>
      <c r="BK108" s="42"/>
      <c r="BL108" s="42"/>
      <c r="BM108" s="42"/>
    </row>
    <row r="109" spans="1:65" outlineLevel="5" x14ac:dyDescent="0.45">
      <c r="A109" s="22">
        <f t="shared" si="43"/>
        <v>3</v>
      </c>
      <c r="B109" s="9">
        <f t="shared" si="42"/>
        <v>42454</v>
      </c>
      <c r="C109" s="51">
        <v>42454</v>
      </c>
      <c r="D109" s="64">
        <v>327599</v>
      </c>
      <c r="E109" s="12"/>
      <c r="F109" s="12">
        <v>36.6</v>
      </c>
      <c r="G109" s="12">
        <v>36.6</v>
      </c>
      <c r="H109" s="12">
        <v>35.6</v>
      </c>
      <c r="I109" s="12">
        <v>35.6</v>
      </c>
      <c r="J109" s="12"/>
      <c r="K109" s="12"/>
      <c r="L109" s="12"/>
      <c r="M109" s="74" t="str">
        <f t="shared" si="33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4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5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20.864381519999998</v>
      </c>
      <c r="AO109" s="41">
        <v>1342</v>
      </c>
      <c r="AP109" s="110"/>
      <c r="AQ109" s="111"/>
      <c r="AR109" s="126" t="str">
        <f t="shared" si="36"/>
        <v/>
      </c>
      <c r="AS109" s="126" t="str">
        <f t="shared" si="37"/>
        <v/>
      </c>
      <c r="AT109" s="127">
        <v>1531</v>
      </c>
      <c r="AU109" s="128"/>
      <c r="AV109" s="129"/>
      <c r="AW109" s="126" t="str">
        <f t="shared" si="38"/>
        <v/>
      </c>
      <c r="AX109" s="126" t="str">
        <f t="shared" si="39"/>
        <v/>
      </c>
      <c r="AY109" s="64" t="str">
        <f t="shared" si="40"/>
        <v/>
      </c>
      <c r="AZ109" s="97">
        <v>78.8</v>
      </c>
      <c r="BA109" s="68"/>
      <c r="BB109" s="68"/>
      <c r="BC109" s="68"/>
      <c r="BD109" s="68"/>
      <c r="BE109" s="15"/>
      <c r="BF109" s="5">
        <f t="shared" si="41"/>
        <v>27753</v>
      </c>
      <c r="BG109" s="42">
        <v>11223</v>
      </c>
      <c r="BH109" s="42">
        <v>16530</v>
      </c>
      <c r="BI109" s="42"/>
      <c r="BJ109" s="42"/>
      <c r="BK109" s="42"/>
      <c r="BL109" s="42"/>
      <c r="BM109" s="42"/>
    </row>
    <row r="110" spans="1:65" outlineLevel="5" x14ac:dyDescent="0.45">
      <c r="A110" s="22">
        <f t="shared" si="43"/>
        <v>3</v>
      </c>
      <c r="B110" s="9">
        <f t="shared" si="42"/>
        <v>42455</v>
      </c>
      <c r="C110" s="51">
        <v>42455</v>
      </c>
      <c r="D110" s="64">
        <v>366475</v>
      </c>
      <c r="E110" s="12"/>
      <c r="F110" s="12">
        <v>35.6</v>
      </c>
      <c r="G110" s="12">
        <v>35.6</v>
      </c>
      <c r="H110" s="12">
        <v>35.799999999999997</v>
      </c>
      <c r="I110" s="12">
        <v>35.799999999999997</v>
      </c>
      <c r="J110" s="12"/>
      <c r="K110" s="12"/>
      <c r="L110" s="12"/>
      <c r="M110" s="74" t="str">
        <f t="shared" si="33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4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5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21.705426360000001</v>
      </c>
      <c r="AO110" s="41">
        <v>1290</v>
      </c>
      <c r="AP110" s="110"/>
      <c r="AQ110" s="111"/>
      <c r="AR110" s="126" t="str">
        <f t="shared" si="36"/>
        <v/>
      </c>
      <c r="AS110" s="126" t="str">
        <f t="shared" si="37"/>
        <v/>
      </c>
      <c r="AT110" s="127">
        <v>1482</v>
      </c>
      <c r="AU110" s="128"/>
      <c r="AV110" s="129"/>
      <c r="AW110" s="126" t="str">
        <f t="shared" si="38"/>
        <v/>
      </c>
      <c r="AX110" s="126" t="str">
        <f t="shared" si="39"/>
        <v/>
      </c>
      <c r="AY110" s="64" t="str">
        <f t="shared" si="40"/>
        <v/>
      </c>
      <c r="AZ110" s="97"/>
      <c r="BA110" s="68"/>
      <c r="BB110" s="68"/>
      <c r="BC110" s="68"/>
      <c r="BD110" s="68"/>
      <c r="BE110" s="15"/>
      <c r="BF110" s="5">
        <f t="shared" si="41"/>
        <v>25268</v>
      </c>
      <c r="BG110" s="42">
        <v>12142</v>
      </c>
      <c r="BH110" s="42">
        <v>13126</v>
      </c>
      <c r="BI110" s="42"/>
      <c r="BJ110" s="42"/>
      <c r="BK110" s="42"/>
      <c r="BL110" s="42"/>
      <c r="BM110" s="42"/>
    </row>
    <row r="111" spans="1:65" outlineLevel="5" x14ac:dyDescent="0.45">
      <c r="A111" s="22">
        <f t="shared" si="43"/>
        <v>3</v>
      </c>
      <c r="B111" s="9">
        <f t="shared" si="42"/>
        <v>42456</v>
      </c>
      <c r="C111" s="51">
        <v>42456</v>
      </c>
      <c r="D111" s="64">
        <v>404302</v>
      </c>
      <c r="E111" s="12"/>
      <c r="F111" s="12">
        <v>36.200000000000003</v>
      </c>
      <c r="G111" s="12">
        <v>36.200000000000003</v>
      </c>
      <c r="H111" s="12">
        <v>36.200000000000003</v>
      </c>
      <c r="I111" s="12">
        <v>36.200000000000003</v>
      </c>
      <c r="J111" s="12"/>
      <c r="K111" s="12"/>
      <c r="L111" s="12"/>
      <c r="M111" s="74" t="str">
        <f t="shared" si="33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4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5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27.972027969999999</v>
      </c>
      <c r="AO111" s="41">
        <v>1001</v>
      </c>
      <c r="AP111" s="110"/>
      <c r="AQ111" s="111"/>
      <c r="AR111" s="126" t="str">
        <f t="shared" si="36"/>
        <v/>
      </c>
      <c r="AS111" s="126" t="str">
        <f t="shared" si="37"/>
        <v/>
      </c>
      <c r="AT111" s="127">
        <v>1214</v>
      </c>
      <c r="AU111" s="128"/>
      <c r="AV111" s="129"/>
      <c r="AW111" s="126" t="str">
        <f t="shared" si="38"/>
        <v/>
      </c>
      <c r="AX111" s="126" t="str">
        <f t="shared" si="39"/>
        <v/>
      </c>
      <c r="AY111" s="64" t="str">
        <f t="shared" si="40"/>
        <v/>
      </c>
      <c r="AZ111" s="97"/>
      <c r="BA111" s="68"/>
      <c r="BB111" s="68"/>
      <c r="BC111" s="68"/>
      <c r="BD111" s="68"/>
      <c r="BE111" s="15"/>
      <c r="BF111" s="5">
        <f t="shared" si="41"/>
        <v>17677</v>
      </c>
      <c r="BG111" s="42">
        <v>12243</v>
      </c>
      <c r="BH111" s="42">
        <v>5434</v>
      </c>
      <c r="BI111" s="42"/>
      <c r="BJ111" s="42"/>
      <c r="BK111" s="42"/>
      <c r="BL111" s="42"/>
      <c r="BM111" s="42"/>
    </row>
    <row r="112" spans="1:65" outlineLevel="5" x14ac:dyDescent="0.45">
      <c r="A112" s="22">
        <f t="shared" si="43"/>
        <v>3</v>
      </c>
      <c r="B112" s="9">
        <f t="shared" si="42"/>
        <v>42457</v>
      </c>
      <c r="C112" s="51">
        <v>42457</v>
      </c>
      <c r="D112" s="64">
        <v>338231</v>
      </c>
      <c r="E112" s="12"/>
      <c r="F112" s="12">
        <v>37.4</v>
      </c>
      <c r="G112" s="12">
        <v>37.4</v>
      </c>
      <c r="H112" s="12">
        <v>37.4</v>
      </c>
      <c r="I112" s="12">
        <v>37.4</v>
      </c>
      <c r="J112" s="12"/>
      <c r="K112" s="12"/>
      <c r="L112" s="12"/>
      <c r="M112" s="74" t="str">
        <f t="shared" si="33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4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5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20.437956199999999</v>
      </c>
      <c r="AO112" s="41">
        <v>1370</v>
      </c>
      <c r="AP112" s="110"/>
      <c r="AQ112" s="111"/>
      <c r="AR112" s="126" t="str">
        <f t="shared" si="36"/>
        <v/>
      </c>
      <c r="AS112" s="126" t="str">
        <f t="shared" si="37"/>
        <v/>
      </c>
      <c r="AT112" s="127">
        <v>1497</v>
      </c>
      <c r="AU112" s="128"/>
      <c r="AV112" s="129"/>
      <c r="AW112" s="126" t="str">
        <f t="shared" si="38"/>
        <v/>
      </c>
      <c r="AX112" s="126" t="str">
        <f t="shared" si="39"/>
        <v/>
      </c>
      <c r="AY112" s="64" t="str">
        <f t="shared" si="40"/>
        <v/>
      </c>
      <c r="AZ112" s="97">
        <v>78.5</v>
      </c>
      <c r="BA112" s="68"/>
      <c r="BB112" s="68"/>
      <c r="BC112" s="68"/>
      <c r="BD112" s="68"/>
      <c r="BE112" s="15"/>
      <c r="BF112" s="5">
        <f t="shared" si="41"/>
        <v>27471</v>
      </c>
      <c r="BG112" s="42">
        <v>12060</v>
      </c>
      <c r="BH112" s="42">
        <v>15411</v>
      </c>
      <c r="BI112" s="42"/>
      <c r="BJ112" s="42"/>
      <c r="BK112" s="42"/>
      <c r="BL112" s="42"/>
      <c r="BM112" s="42"/>
    </row>
    <row r="113" spans="1:65" outlineLevel="5" x14ac:dyDescent="0.45">
      <c r="A113" s="22">
        <f t="shared" si="43"/>
        <v>3</v>
      </c>
      <c r="B113" s="9">
        <f t="shared" si="42"/>
        <v>42458</v>
      </c>
      <c r="C113" s="51">
        <v>42458</v>
      </c>
      <c r="D113" s="64">
        <v>320066</v>
      </c>
      <c r="E113" s="12"/>
      <c r="F113" s="12">
        <v>37.4</v>
      </c>
      <c r="G113" s="12">
        <v>37.4</v>
      </c>
      <c r="H113" s="12">
        <v>37.4</v>
      </c>
      <c r="I113" s="12">
        <v>37.4</v>
      </c>
      <c r="J113" s="12"/>
      <c r="K113" s="12"/>
      <c r="L113" s="12"/>
      <c r="M113" s="74" t="str">
        <f t="shared" si="33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4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5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21.212121209999999</v>
      </c>
      <c r="AO113" s="41">
        <v>1320</v>
      </c>
      <c r="AP113" s="110"/>
      <c r="AQ113" s="111"/>
      <c r="AR113" s="126" t="str">
        <f t="shared" si="36"/>
        <v/>
      </c>
      <c r="AS113" s="126" t="str">
        <f t="shared" si="37"/>
        <v/>
      </c>
      <c r="AT113" s="127">
        <v>1449</v>
      </c>
      <c r="AU113" s="128"/>
      <c r="AV113" s="129"/>
      <c r="AW113" s="126" t="str">
        <f t="shared" si="38"/>
        <v/>
      </c>
      <c r="AX113" s="126" t="str">
        <f t="shared" si="39"/>
        <v/>
      </c>
      <c r="AY113" s="64" t="str">
        <f t="shared" si="40"/>
        <v/>
      </c>
      <c r="AZ113" s="97">
        <v>79.5</v>
      </c>
      <c r="BA113" s="68"/>
      <c r="BB113" s="68"/>
      <c r="BC113" s="68"/>
      <c r="BD113" s="68"/>
      <c r="BE113" s="15"/>
      <c r="BF113" s="5">
        <f t="shared" si="41"/>
        <v>28192</v>
      </c>
      <c r="BG113" s="42">
        <v>11443</v>
      </c>
      <c r="BH113" s="42">
        <v>16749</v>
      </c>
      <c r="BI113" s="42"/>
      <c r="BJ113" s="42"/>
      <c r="BK113" s="42"/>
      <c r="BL113" s="42"/>
      <c r="BM113" s="42"/>
    </row>
    <row r="114" spans="1:65" outlineLevel="5" x14ac:dyDescent="0.45">
      <c r="A114" s="22">
        <f t="shared" si="43"/>
        <v>3</v>
      </c>
      <c r="B114" s="9">
        <f t="shared" si="42"/>
        <v>42459</v>
      </c>
      <c r="C114" s="51">
        <v>42459</v>
      </c>
      <c r="D114" s="64">
        <v>332584</v>
      </c>
      <c r="E114" s="12"/>
      <c r="F114" s="12">
        <v>36.799999999999997</v>
      </c>
      <c r="G114" s="12">
        <v>36.799999999999997</v>
      </c>
      <c r="H114" s="12">
        <v>36.799999999999997</v>
      </c>
      <c r="I114" s="12">
        <v>36.799999999999997</v>
      </c>
      <c r="J114" s="12"/>
      <c r="K114" s="12"/>
      <c r="L114" s="12"/>
      <c r="M114" s="74" t="str">
        <f t="shared" si="33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4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5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v>19.943019939999999</v>
      </c>
      <c r="AO114" s="41">
        <v>1404</v>
      </c>
      <c r="AP114" s="110"/>
      <c r="AQ114" s="111"/>
      <c r="AR114" s="126" t="str">
        <f t="shared" si="36"/>
        <v/>
      </c>
      <c r="AS114" s="126" t="str">
        <f t="shared" si="37"/>
        <v/>
      </c>
      <c r="AT114" s="127">
        <v>1635</v>
      </c>
      <c r="AU114" s="128"/>
      <c r="AV114" s="129"/>
      <c r="AW114" s="126" t="str">
        <f t="shared" si="38"/>
        <v/>
      </c>
      <c r="AX114" s="126" t="str">
        <f t="shared" si="39"/>
        <v/>
      </c>
      <c r="AY114" s="64" t="str">
        <f t="shared" si="40"/>
        <v/>
      </c>
      <c r="AZ114" s="97">
        <v>78.8</v>
      </c>
      <c r="BA114" s="68"/>
      <c r="BB114" s="68"/>
      <c r="BC114" s="68"/>
      <c r="BD114" s="68"/>
      <c r="BE114" s="15"/>
      <c r="BF114" s="5">
        <f t="shared" si="41"/>
        <v>30499</v>
      </c>
      <c r="BG114" s="42">
        <v>12115</v>
      </c>
      <c r="BH114" s="42">
        <v>18384</v>
      </c>
      <c r="BI114" s="42"/>
      <c r="BJ114" s="42"/>
      <c r="BK114" s="42"/>
      <c r="BL114" s="42"/>
      <c r="BM114" s="42"/>
    </row>
    <row r="115" spans="1:65" ht="17.5" outlineLevel="5" thickBot="1" x14ac:dyDescent="0.5">
      <c r="A115" s="31">
        <f t="shared" si="43"/>
        <v>3</v>
      </c>
      <c r="B115" s="32">
        <f t="shared" si="42"/>
        <v>42460</v>
      </c>
      <c r="C115" s="51">
        <v>42460</v>
      </c>
      <c r="D115" s="64">
        <v>320002</v>
      </c>
      <c r="E115" s="12"/>
      <c r="F115" s="12">
        <v>36.799999999999997</v>
      </c>
      <c r="G115" s="12">
        <v>36.799999999999997</v>
      </c>
      <c r="H115" s="12">
        <v>36.799999999999997</v>
      </c>
      <c r="I115" s="12">
        <v>36.799999999999997</v>
      </c>
      <c r="J115" s="12"/>
      <c r="K115" s="12"/>
      <c r="L115" s="12"/>
      <c r="M115" s="74" t="str">
        <f t="shared" si="33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4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5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28.340080969999999</v>
      </c>
      <c r="AO115" s="41">
        <v>988</v>
      </c>
      <c r="AP115" s="110"/>
      <c r="AQ115" s="111"/>
      <c r="AR115" s="126" t="str">
        <f t="shared" si="36"/>
        <v/>
      </c>
      <c r="AS115" s="126" t="str">
        <f t="shared" si="37"/>
        <v/>
      </c>
      <c r="AT115" s="127">
        <v>1228</v>
      </c>
      <c r="AU115" s="128"/>
      <c r="AV115" s="129"/>
      <c r="AW115" s="126" t="str">
        <f t="shared" si="38"/>
        <v/>
      </c>
      <c r="AX115" s="126" t="str">
        <f t="shared" si="39"/>
        <v/>
      </c>
      <c r="AY115" s="64" t="str">
        <f t="shared" si="40"/>
        <v/>
      </c>
      <c r="AZ115" s="97">
        <v>79.61</v>
      </c>
      <c r="BA115" s="68"/>
      <c r="BB115" s="68"/>
      <c r="BC115" s="68"/>
      <c r="BD115" s="68"/>
      <c r="BE115" s="15"/>
      <c r="BF115" s="5">
        <f t="shared" si="41"/>
        <v>15753</v>
      </c>
      <c r="BG115" s="42">
        <v>7821</v>
      </c>
      <c r="BH115" s="42">
        <v>7932</v>
      </c>
      <c r="BI115" s="42"/>
      <c r="BJ115" s="42"/>
      <c r="BK115" s="42"/>
      <c r="BL115" s="42"/>
      <c r="BM115" s="42"/>
    </row>
    <row r="116" spans="1:65" outlineLevel="4" x14ac:dyDescent="0.45">
      <c r="A116" s="150" t="s">
        <v>37</v>
      </c>
      <c r="B116" s="151"/>
      <c r="C116" s="50">
        <f t="shared" ref="C116:BM116" si="44">SUBTOTAL(4,C85:C115)</f>
        <v>42460</v>
      </c>
      <c r="D116" s="60">
        <f t="shared" si="44"/>
        <v>454013</v>
      </c>
      <c r="E116" s="28">
        <f t="shared" si="44"/>
        <v>0</v>
      </c>
      <c r="F116" s="28">
        <f t="shared" si="44"/>
        <v>37.6</v>
      </c>
      <c r="G116" s="28">
        <f t="shared" si="44"/>
        <v>37.6</v>
      </c>
      <c r="H116" s="28">
        <f t="shared" si="44"/>
        <v>37.6</v>
      </c>
      <c r="I116" s="28">
        <f t="shared" si="44"/>
        <v>365.6</v>
      </c>
      <c r="J116" s="28">
        <f t="shared" si="44"/>
        <v>0</v>
      </c>
      <c r="K116" s="28">
        <f t="shared" si="44"/>
        <v>0</v>
      </c>
      <c r="L116" s="28">
        <f t="shared" si="44"/>
        <v>0</v>
      </c>
      <c r="M116" s="71">
        <f t="shared" si="44"/>
        <v>0</v>
      </c>
      <c r="N116" s="82">
        <f t="shared" si="44"/>
        <v>0</v>
      </c>
      <c r="O116" s="82">
        <f t="shared" si="44"/>
        <v>0</v>
      </c>
      <c r="P116" s="82">
        <f t="shared" si="44"/>
        <v>0</v>
      </c>
      <c r="Q116" s="82">
        <f t="shared" si="44"/>
        <v>0</v>
      </c>
      <c r="R116" s="82">
        <f t="shared" si="44"/>
        <v>0</v>
      </c>
      <c r="S116" s="82">
        <f t="shared" si="44"/>
        <v>0</v>
      </c>
      <c r="T116" s="82">
        <f t="shared" si="44"/>
        <v>0</v>
      </c>
      <c r="U116" s="82">
        <f t="shared" si="44"/>
        <v>0</v>
      </c>
      <c r="V116" s="29">
        <f t="shared" si="44"/>
        <v>0</v>
      </c>
      <c r="W116" s="39">
        <f t="shared" si="44"/>
        <v>0</v>
      </c>
      <c r="X116" s="39">
        <f t="shared" si="44"/>
        <v>0</v>
      </c>
      <c r="Y116" s="39">
        <f t="shared" si="44"/>
        <v>0</v>
      </c>
      <c r="Z116" s="39">
        <f t="shared" si="44"/>
        <v>0</v>
      </c>
      <c r="AA116" s="39">
        <f t="shared" si="44"/>
        <v>0</v>
      </c>
      <c r="AB116" s="39">
        <f t="shared" si="44"/>
        <v>0</v>
      </c>
      <c r="AC116" s="39">
        <f t="shared" si="44"/>
        <v>0</v>
      </c>
      <c r="AD116" s="39">
        <f t="shared" si="44"/>
        <v>0</v>
      </c>
      <c r="AE116" s="29">
        <f t="shared" si="44"/>
        <v>0</v>
      </c>
      <c r="AF116" s="39">
        <f t="shared" si="44"/>
        <v>0</v>
      </c>
      <c r="AG116" s="39">
        <f t="shared" si="44"/>
        <v>0</v>
      </c>
      <c r="AH116" s="39">
        <f t="shared" si="44"/>
        <v>0</v>
      </c>
      <c r="AI116" s="39">
        <f t="shared" si="44"/>
        <v>0</v>
      </c>
      <c r="AJ116" s="39">
        <f t="shared" si="44"/>
        <v>0</v>
      </c>
      <c r="AK116" s="39">
        <f t="shared" si="44"/>
        <v>0</v>
      </c>
      <c r="AL116" s="39">
        <f t="shared" si="44"/>
        <v>0</v>
      </c>
      <c r="AM116" s="39">
        <f t="shared" si="44"/>
        <v>0</v>
      </c>
      <c r="AN116" s="39">
        <f t="shared" si="44"/>
        <v>32.295271049999997</v>
      </c>
      <c r="AO116" s="39">
        <f t="shared" si="44"/>
        <v>1506</v>
      </c>
      <c r="AP116" s="104">
        <f t="shared" si="44"/>
        <v>0</v>
      </c>
      <c r="AQ116" s="105">
        <f t="shared" si="44"/>
        <v>0</v>
      </c>
      <c r="AR116" s="106">
        <f t="shared" si="44"/>
        <v>0</v>
      </c>
      <c r="AS116" s="106">
        <f t="shared" si="44"/>
        <v>0</v>
      </c>
      <c r="AT116" s="107">
        <f t="shared" si="44"/>
        <v>1776</v>
      </c>
      <c r="AU116" s="108">
        <f t="shared" si="44"/>
        <v>0</v>
      </c>
      <c r="AV116" s="109">
        <f t="shared" si="44"/>
        <v>0</v>
      </c>
      <c r="AW116" s="106">
        <f t="shared" si="44"/>
        <v>0</v>
      </c>
      <c r="AX116" s="106">
        <f t="shared" si="44"/>
        <v>0</v>
      </c>
      <c r="AY116" s="60">
        <f t="shared" si="44"/>
        <v>0</v>
      </c>
      <c r="AZ116" s="96">
        <f t="shared" si="44"/>
        <v>81.5</v>
      </c>
      <c r="BA116" s="67">
        <f t="shared" si="44"/>
        <v>0</v>
      </c>
      <c r="BB116" s="67">
        <f t="shared" si="44"/>
        <v>0</v>
      </c>
      <c r="BC116" s="67">
        <f t="shared" si="44"/>
        <v>0</v>
      </c>
      <c r="BD116" s="67">
        <f t="shared" si="44"/>
        <v>0</v>
      </c>
      <c r="BE116" s="27">
        <f t="shared" si="44"/>
        <v>0</v>
      </c>
      <c r="BF116" s="29">
        <f t="shared" si="44"/>
        <v>30499</v>
      </c>
      <c r="BG116" s="39">
        <f t="shared" si="44"/>
        <v>13090</v>
      </c>
      <c r="BH116" s="40">
        <f t="shared" si="44"/>
        <v>19438</v>
      </c>
      <c r="BI116" s="40">
        <f t="shared" si="44"/>
        <v>0</v>
      </c>
      <c r="BJ116" s="40">
        <f t="shared" si="44"/>
        <v>0</v>
      </c>
      <c r="BK116" s="40">
        <f t="shared" si="44"/>
        <v>0</v>
      </c>
      <c r="BL116" s="40">
        <f t="shared" si="44"/>
        <v>0</v>
      </c>
      <c r="BM116" s="27">
        <f t="shared" si="44"/>
        <v>0</v>
      </c>
    </row>
    <row r="117" spans="1:65" outlineLevel="3" x14ac:dyDescent="0.45">
      <c r="A117" s="180" t="s">
        <v>26</v>
      </c>
      <c r="B117" s="181"/>
      <c r="C117" s="51">
        <f t="shared" ref="C117:BM117" si="45">SUBTOTAL(5,C85:C115)</f>
        <v>42430</v>
      </c>
      <c r="D117" s="61">
        <f t="shared" si="45"/>
        <v>304234</v>
      </c>
      <c r="E117" s="12">
        <f t="shared" si="45"/>
        <v>0</v>
      </c>
      <c r="F117" s="12">
        <f t="shared" si="45"/>
        <v>35</v>
      </c>
      <c r="G117" s="12">
        <f t="shared" si="45"/>
        <v>35</v>
      </c>
      <c r="H117" s="12">
        <f t="shared" si="45"/>
        <v>35.6</v>
      </c>
      <c r="I117" s="12">
        <f t="shared" si="45"/>
        <v>35.6</v>
      </c>
      <c r="J117" s="12">
        <f t="shared" si="45"/>
        <v>0</v>
      </c>
      <c r="K117" s="12">
        <f t="shared" si="45"/>
        <v>0</v>
      </c>
      <c r="L117" s="12">
        <f t="shared" si="45"/>
        <v>0</v>
      </c>
      <c r="M117" s="72">
        <f t="shared" si="45"/>
        <v>0</v>
      </c>
      <c r="N117" s="83">
        <f t="shared" si="45"/>
        <v>0</v>
      </c>
      <c r="O117" s="83">
        <f t="shared" si="45"/>
        <v>0</v>
      </c>
      <c r="P117" s="83">
        <f t="shared" si="45"/>
        <v>0</v>
      </c>
      <c r="Q117" s="83">
        <f t="shared" si="45"/>
        <v>0</v>
      </c>
      <c r="R117" s="83">
        <f t="shared" si="45"/>
        <v>0</v>
      </c>
      <c r="S117" s="83">
        <f t="shared" si="45"/>
        <v>0</v>
      </c>
      <c r="T117" s="83">
        <f t="shared" si="45"/>
        <v>0</v>
      </c>
      <c r="U117" s="83">
        <f t="shared" si="45"/>
        <v>0</v>
      </c>
      <c r="V117" s="6">
        <f t="shared" si="45"/>
        <v>0</v>
      </c>
      <c r="W117" s="41">
        <f t="shared" si="45"/>
        <v>0</v>
      </c>
      <c r="X117" s="41">
        <f t="shared" si="45"/>
        <v>0</v>
      </c>
      <c r="Y117" s="41">
        <f t="shared" si="45"/>
        <v>0</v>
      </c>
      <c r="Z117" s="41">
        <f t="shared" si="45"/>
        <v>0</v>
      </c>
      <c r="AA117" s="41">
        <f t="shared" si="45"/>
        <v>0</v>
      </c>
      <c r="AB117" s="41">
        <f t="shared" si="45"/>
        <v>0</v>
      </c>
      <c r="AC117" s="41">
        <f t="shared" si="45"/>
        <v>0</v>
      </c>
      <c r="AD117" s="41">
        <f t="shared" si="45"/>
        <v>0</v>
      </c>
      <c r="AE117" s="6">
        <f t="shared" si="45"/>
        <v>0</v>
      </c>
      <c r="AF117" s="41">
        <f t="shared" si="45"/>
        <v>0</v>
      </c>
      <c r="AG117" s="41">
        <f t="shared" si="45"/>
        <v>0</v>
      </c>
      <c r="AH117" s="41">
        <f t="shared" si="45"/>
        <v>0</v>
      </c>
      <c r="AI117" s="41">
        <f t="shared" si="45"/>
        <v>0</v>
      </c>
      <c r="AJ117" s="41">
        <f t="shared" si="45"/>
        <v>0</v>
      </c>
      <c r="AK117" s="41">
        <f t="shared" si="45"/>
        <v>0</v>
      </c>
      <c r="AL117" s="41">
        <f t="shared" si="45"/>
        <v>0</v>
      </c>
      <c r="AM117" s="41">
        <f t="shared" si="45"/>
        <v>0</v>
      </c>
      <c r="AN117" s="41">
        <f t="shared" si="45"/>
        <v>18.592297479999999</v>
      </c>
      <c r="AO117" s="41">
        <f t="shared" si="45"/>
        <v>867</v>
      </c>
      <c r="AP117" s="110">
        <f t="shared" si="45"/>
        <v>0</v>
      </c>
      <c r="AQ117" s="111">
        <f t="shared" si="45"/>
        <v>0</v>
      </c>
      <c r="AR117" s="112">
        <f t="shared" si="45"/>
        <v>0</v>
      </c>
      <c r="AS117" s="112">
        <f t="shared" si="45"/>
        <v>0</v>
      </c>
      <c r="AT117" s="113">
        <f t="shared" si="45"/>
        <v>1085</v>
      </c>
      <c r="AU117" s="114">
        <f t="shared" si="45"/>
        <v>0</v>
      </c>
      <c r="AV117" s="115">
        <f t="shared" si="45"/>
        <v>0</v>
      </c>
      <c r="AW117" s="112">
        <f t="shared" si="45"/>
        <v>0</v>
      </c>
      <c r="AX117" s="112">
        <f t="shared" si="45"/>
        <v>0</v>
      </c>
      <c r="AY117" s="61">
        <f t="shared" si="45"/>
        <v>0</v>
      </c>
      <c r="AZ117" s="97">
        <f t="shared" si="45"/>
        <v>78.5</v>
      </c>
      <c r="BA117" s="68">
        <f t="shared" si="45"/>
        <v>0</v>
      </c>
      <c r="BB117" s="68">
        <f t="shared" si="45"/>
        <v>0</v>
      </c>
      <c r="BC117" s="68">
        <f t="shared" si="45"/>
        <v>0</v>
      </c>
      <c r="BD117" s="68">
        <f t="shared" si="45"/>
        <v>0</v>
      </c>
      <c r="BE117" s="15">
        <f t="shared" si="45"/>
        <v>0</v>
      </c>
      <c r="BF117" s="6">
        <f t="shared" si="45"/>
        <v>11227</v>
      </c>
      <c r="BG117" s="41">
        <f t="shared" si="45"/>
        <v>6859</v>
      </c>
      <c r="BH117" s="42">
        <f t="shared" si="45"/>
        <v>1545</v>
      </c>
      <c r="BI117" s="42">
        <f t="shared" si="45"/>
        <v>0</v>
      </c>
      <c r="BJ117" s="42">
        <f t="shared" si="45"/>
        <v>0</v>
      </c>
      <c r="BK117" s="42">
        <f t="shared" si="45"/>
        <v>0</v>
      </c>
      <c r="BL117" s="42">
        <f t="shared" si="45"/>
        <v>0</v>
      </c>
      <c r="BM117" s="15">
        <f t="shared" si="45"/>
        <v>0</v>
      </c>
    </row>
    <row r="118" spans="1:65" outlineLevel="2" x14ac:dyDescent="0.45">
      <c r="A118" s="180" t="s">
        <v>15</v>
      </c>
      <c r="B118" s="181"/>
      <c r="C118" s="51">
        <f>IFERROR(SUBTOTAL(1,C85:C115),"")</f>
        <v>42445</v>
      </c>
      <c r="D118" s="61">
        <f t="shared" ref="D118:BM118" si="46">IFERROR(SUBTOTAL(1,D85:D115),"")</f>
        <v>364931.41935483873</v>
      </c>
      <c r="E118" s="12" t="str">
        <f t="shared" si="46"/>
        <v/>
      </c>
      <c r="F118" s="12">
        <f t="shared" si="46"/>
        <v>36.619354838709675</v>
      </c>
      <c r="G118" s="12">
        <f t="shared" si="46"/>
        <v>36.619354838709675</v>
      </c>
      <c r="H118" s="12">
        <f t="shared" si="46"/>
        <v>36.638709677419357</v>
      </c>
      <c r="I118" s="12">
        <f t="shared" si="46"/>
        <v>47.28387096774194</v>
      </c>
      <c r="J118" s="12" t="str">
        <f t="shared" si="46"/>
        <v/>
      </c>
      <c r="K118" s="12" t="str">
        <f t="shared" si="46"/>
        <v/>
      </c>
      <c r="L118" s="12" t="str">
        <f t="shared" si="46"/>
        <v/>
      </c>
      <c r="M118" s="72" t="str">
        <f t="shared" si="46"/>
        <v/>
      </c>
      <c r="N118" s="83" t="str">
        <f t="shared" si="46"/>
        <v/>
      </c>
      <c r="O118" s="83" t="str">
        <f t="shared" si="46"/>
        <v/>
      </c>
      <c r="P118" s="83" t="str">
        <f t="shared" si="46"/>
        <v/>
      </c>
      <c r="Q118" s="83" t="str">
        <f t="shared" si="46"/>
        <v/>
      </c>
      <c r="R118" s="83" t="str">
        <f t="shared" si="46"/>
        <v/>
      </c>
      <c r="S118" s="83" t="str">
        <f t="shared" si="46"/>
        <v/>
      </c>
      <c r="T118" s="83" t="str">
        <f t="shared" si="46"/>
        <v/>
      </c>
      <c r="U118" s="83" t="str">
        <f t="shared" si="46"/>
        <v/>
      </c>
      <c r="V118" s="6" t="str">
        <f t="shared" si="46"/>
        <v/>
      </c>
      <c r="W118" s="41" t="str">
        <f t="shared" si="46"/>
        <v/>
      </c>
      <c r="X118" s="41" t="str">
        <f t="shared" si="46"/>
        <v/>
      </c>
      <c r="Y118" s="41" t="str">
        <f t="shared" si="46"/>
        <v/>
      </c>
      <c r="Z118" s="41" t="str">
        <f t="shared" si="46"/>
        <v/>
      </c>
      <c r="AA118" s="41" t="str">
        <f t="shared" si="46"/>
        <v/>
      </c>
      <c r="AB118" s="41" t="str">
        <f t="shared" si="46"/>
        <v/>
      </c>
      <c r="AC118" s="41" t="str">
        <f t="shared" si="46"/>
        <v/>
      </c>
      <c r="AD118" s="41" t="str">
        <f t="shared" si="46"/>
        <v/>
      </c>
      <c r="AE118" s="6" t="str">
        <f t="shared" si="46"/>
        <v/>
      </c>
      <c r="AF118" s="41" t="str">
        <f t="shared" si="46"/>
        <v/>
      </c>
      <c r="AG118" s="41" t="str">
        <f t="shared" si="46"/>
        <v/>
      </c>
      <c r="AH118" s="41" t="str">
        <f t="shared" si="46"/>
        <v/>
      </c>
      <c r="AI118" s="41" t="str">
        <f t="shared" si="46"/>
        <v/>
      </c>
      <c r="AJ118" s="41" t="str">
        <f t="shared" si="46"/>
        <v/>
      </c>
      <c r="AK118" s="41" t="str">
        <f t="shared" si="46"/>
        <v/>
      </c>
      <c r="AL118" s="41" t="str">
        <f t="shared" si="46"/>
        <v/>
      </c>
      <c r="AM118" s="41" t="str">
        <f t="shared" si="46"/>
        <v/>
      </c>
      <c r="AN118" s="41">
        <f t="shared" si="46"/>
        <v>23.202116386451618</v>
      </c>
      <c r="AO118" s="41">
        <f t="shared" si="46"/>
        <v>1227.2903225806451</v>
      </c>
      <c r="AP118" s="110" t="str">
        <f t="shared" si="46"/>
        <v/>
      </c>
      <c r="AQ118" s="111" t="str">
        <f t="shared" si="46"/>
        <v/>
      </c>
      <c r="AR118" s="112" t="str">
        <f t="shared" si="46"/>
        <v/>
      </c>
      <c r="AS118" s="112" t="str">
        <f t="shared" si="46"/>
        <v/>
      </c>
      <c r="AT118" s="113">
        <f t="shared" si="46"/>
        <v>1455.0967741935483</v>
      </c>
      <c r="AU118" s="114" t="str">
        <f t="shared" si="46"/>
        <v/>
      </c>
      <c r="AV118" s="115" t="str">
        <f t="shared" si="46"/>
        <v/>
      </c>
      <c r="AW118" s="112" t="str">
        <f t="shared" si="46"/>
        <v/>
      </c>
      <c r="AX118" s="112" t="str">
        <f t="shared" si="46"/>
        <v/>
      </c>
      <c r="AY118" s="61" t="str">
        <f t="shared" si="46"/>
        <v/>
      </c>
      <c r="AZ118" s="97">
        <f t="shared" si="46"/>
        <v>79.823181818181808</v>
      </c>
      <c r="BA118" s="68" t="str">
        <f t="shared" si="46"/>
        <v/>
      </c>
      <c r="BB118" s="68" t="str">
        <f t="shared" si="46"/>
        <v/>
      </c>
      <c r="BC118" s="68" t="str">
        <f t="shared" si="46"/>
        <v/>
      </c>
      <c r="BD118" s="68" t="str">
        <f t="shared" si="46"/>
        <v/>
      </c>
      <c r="BE118" s="15" t="str">
        <f>IFERROR(SUBTOTAL(1,BE85:BE115),"")</f>
        <v/>
      </c>
      <c r="BF118" s="6">
        <f t="shared" si="46"/>
        <v>24725.064516129034</v>
      </c>
      <c r="BG118" s="41">
        <f t="shared" si="46"/>
        <v>10989.548387096775</v>
      </c>
      <c r="BH118" s="42">
        <f t="shared" si="46"/>
        <v>13735.516129032258</v>
      </c>
      <c r="BI118" s="42" t="str">
        <f t="shared" si="46"/>
        <v/>
      </c>
      <c r="BJ118" s="42" t="str">
        <f t="shared" si="46"/>
        <v/>
      </c>
      <c r="BK118" s="42" t="str">
        <f t="shared" si="46"/>
        <v/>
      </c>
      <c r="BL118" s="42" t="str">
        <f t="shared" si="46"/>
        <v/>
      </c>
      <c r="BM118" s="15" t="str">
        <f t="shared" si="46"/>
        <v/>
      </c>
    </row>
    <row r="119" spans="1:65" ht="17.5" outlineLevel="1" thickBot="1" x14ac:dyDescent="0.5">
      <c r="A119" s="182" t="s">
        <v>58</v>
      </c>
      <c r="B119" s="183"/>
      <c r="C119" s="52">
        <f>SUBTOTAL(9,C85:C115)</f>
        <v>1315795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38046</v>
      </c>
      <c r="AP119" s="116"/>
      <c r="AQ119" s="117"/>
      <c r="AR119" s="118"/>
      <c r="AS119" s="118"/>
      <c r="AT119" s="119">
        <f>SUBTOTAL(9,AT85:AT115)</f>
        <v>45108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47">SUBTOTAL(9,BF85:BF115)</f>
        <v>766477</v>
      </c>
      <c r="BG119" s="43">
        <f t="shared" si="47"/>
        <v>340676</v>
      </c>
      <c r="BH119" s="44">
        <f t="shared" si="47"/>
        <v>425801</v>
      </c>
      <c r="BI119" s="44">
        <f t="shared" si="47"/>
        <v>0</v>
      </c>
      <c r="BJ119" s="44">
        <f t="shared" si="47"/>
        <v>0</v>
      </c>
      <c r="BK119" s="44">
        <f t="shared" si="47"/>
        <v>0</v>
      </c>
      <c r="BL119" s="44">
        <f t="shared" si="47"/>
        <v>0</v>
      </c>
      <c r="BM119" s="16">
        <f t="shared" si="47"/>
        <v>0</v>
      </c>
    </row>
    <row r="120" spans="1:65" outlineLevel="5" x14ac:dyDescent="0.45">
      <c r="A120" s="21">
        <f t="shared" si="43"/>
        <v>4</v>
      </c>
      <c r="B120" s="33">
        <f>B115+1</f>
        <v>42461</v>
      </c>
      <c r="C120" s="51">
        <v>42461</v>
      </c>
      <c r="D120" s="64">
        <v>329214</v>
      </c>
      <c r="E120" s="12"/>
      <c r="F120" s="12">
        <v>36.799999999999997</v>
      </c>
      <c r="G120" s="12">
        <v>36.799999999999997</v>
      </c>
      <c r="H120" s="12">
        <v>36.4</v>
      </c>
      <c r="I120" s="12">
        <v>36.4</v>
      </c>
      <c r="J120" s="12"/>
      <c r="K120" s="12"/>
      <c r="L120" s="12"/>
      <c r="M120" s="74" t="str">
        <f t="shared" ref="M120:M149" si="48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49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0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18.205461639999999</v>
      </c>
      <c r="AO120" s="41">
        <v>1538</v>
      </c>
      <c r="AP120" s="110"/>
      <c r="AQ120" s="111"/>
      <c r="AR120" s="126" t="str">
        <f t="shared" ref="AR120:AR149" si="51">IFERROR(AQ120/AP120*100,"")</f>
        <v/>
      </c>
      <c r="AS120" s="126" t="str">
        <f t="shared" ref="AS120:AS149" si="52">IFERROR(100-AR120,"")</f>
        <v/>
      </c>
      <c r="AT120" s="127">
        <v>1787</v>
      </c>
      <c r="AU120" s="128"/>
      <c r="AV120" s="129"/>
      <c r="AW120" s="126" t="str">
        <f t="shared" ref="AW120:AW149" si="53">IFERROR(AV120/AU120*100,"")</f>
        <v/>
      </c>
      <c r="AX120" s="126" t="str">
        <f t="shared" ref="AX120:AX149" si="54">IFERROR(100-AW120,"")</f>
        <v/>
      </c>
      <c r="AY120" s="64" t="str">
        <f t="shared" ref="AY120:AY149" si="55">IFERROR((1-((AW120*AS120)/(AX120*AR120)))*100,"")</f>
        <v/>
      </c>
      <c r="AZ120" s="97">
        <v>79.5</v>
      </c>
      <c r="BA120" s="68"/>
      <c r="BB120" s="68"/>
      <c r="BC120" s="68"/>
      <c r="BD120" s="68"/>
      <c r="BE120" s="15"/>
      <c r="BF120" s="5">
        <f t="shared" ref="BF120:BF149" si="56">IF(SUM(BG120:BM120)=0,"",SUM(BG120:BM120))</f>
        <v>25503</v>
      </c>
      <c r="BG120" s="42">
        <v>8363</v>
      </c>
      <c r="BH120" s="42">
        <v>17140</v>
      </c>
      <c r="BI120" s="42"/>
      <c r="BJ120" s="42"/>
      <c r="BK120" s="42"/>
      <c r="BL120" s="42"/>
      <c r="BM120" s="42"/>
    </row>
    <row r="121" spans="1:65" outlineLevel="5" x14ac:dyDescent="0.45">
      <c r="A121" s="22">
        <f t="shared" si="43"/>
        <v>4</v>
      </c>
      <c r="B121" s="9">
        <f t="shared" si="42"/>
        <v>42462</v>
      </c>
      <c r="C121" s="51">
        <v>42462</v>
      </c>
      <c r="D121" s="64">
        <v>334446</v>
      </c>
      <c r="E121" s="12"/>
      <c r="F121" s="12">
        <v>35.799999999999997</v>
      </c>
      <c r="G121" s="12">
        <v>35.799999999999997</v>
      </c>
      <c r="H121" s="12">
        <v>36.200000000000003</v>
      </c>
      <c r="I121" s="12">
        <v>36.200000000000003</v>
      </c>
      <c r="J121" s="12"/>
      <c r="K121" s="12"/>
      <c r="L121" s="12"/>
      <c r="M121" s="74" t="str">
        <f t="shared" si="48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49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0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20.89552239</v>
      </c>
      <c r="AO121" s="41">
        <v>1340</v>
      </c>
      <c r="AP121" s="110"/>
      <c r="AQ121" s="111"/>
      <c r="AR121" s="126" t="str">
        <f t="shared" si="51"/>
        <v/>
      </c>
      <c r="AS121" s="126" t="str">
        <f t="shared" si="52"/>
        <v/>
      </c>
      <c r="AT121" s="127">
        <v>1710</v>
      </c>
      <c r="AU121" s="128"/>
      <c r="AV121" s="129"/>
      <c r="AW121" s="126" t="str">
        <f t="shared" si="53"/>
        <v/>
      </c>
      <c r="AX121" s="126" t="str">
        <f t="shared" si="54"/>
        <v/>
      </c>
      <c r="AY121" s="64" t="str">
        <f t="shared" si="55"/>
        <v/>
      </c>
      <c r="AZ121" s="97"/>
      <c r="BA121" s="68"/>
      <c r="BB121" s="68"/>
      <c r="BC121" s="68"/>
      <c r="BD121" s="68"/>
      <c r="BE121" s="15"/>
      <c r="BF121" s="5">
        <f t="shared" si="56"/>
        <v>26388</v>
      </c>
      <c r="BG121" s="42">
        <v>8677</v>
      </c>
      <c r="BH121" s="42">
        <v>17711</v>
      </c>
      <c r="BI121" s="42"/>
      <c r="BJ121" s="42"/>
      <c r="BK121" s="42"/>
      <c r="BL121" s="42"/>
      <c r="BM121" s="42"/>
    </row>
    <row r="122" spans="1:65" outlineLevel="5" x14ac:dyDescent="0.45">
      <c r="A122" s="22">
        <f t="shared" si="43"/>
        <v>4</v>
      </c>
      <c r="B122" s="9">
        <f t="shared" si="42"/>
        <v>42463</v>
      </c>
      <c r="C122" s="51">
        <v>42463</v>
      </c>
      <c r="D122" s="64">
        <v>329131</v>
      </c>
      <c r="E122" s="12"/>
      <c r="F122" s="12">
        <v>35.6</v>
      </c>
      <c r="G122" s="12">
        <v>35.6</v>
      </c>
      <c r="H122" s="12">
        <v>35.6</v>
      </c>
      <c r="I122" s="12">
        <v>35.6</v>
      </c>
      <c r="J122" s="12"/>
      <c r="K122" s="12"/>
      <c r="L122" s="12"/>
      <c r="M122" s="74" t="str">
        <f t="shared" si="48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49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0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24.41150828</v>
      </c>
      <c r="AO122" s="41">
        <v>1147</v>
      </c>
      <c r="AP122" s="110"/>
      <c r="AQ122" s="111"/>
      <c r="AR122" s="126" t="str">
        <f t="shared" si="51"/>
        <v/>
      </c>
      <c r="AS122" s="126" t="str">
        <f t="shared" si="52"/>
        <v/>
      </c>
      <c r="AT122" s="127">
        <v>1488</v>
      </c>
      <c r="AU122" s="128"/>
      <c r="AV122" s="129"/>
      <c r="AW122" s="126" t="str">
        <f t="shared" si="53"/>
        <v/>
      </c>
      <c r="AX122" s="126" t="str">
        <f t="shared" si="54"/>
        <v/>
      </c>
      <c r="AY122" s="64" t="str">
        <f t="shared" si="55"/>
        <v/>
      </c>
      <c r="AZ122" s="97"/>
      <c r="BA122" s="68"/>
      <c r="BB122" s="68"/>
      <c r="BC122" s="68"/>
      <c r="BD122" s="68"/>
      <c r="BE122" s="15"/>
      <c r="BF122" s="5">
        <f t="shared" si="56"/>
        <v>17296</v>
      </c>
      <c r="BG122" s="42">
        <v>8708</v>
      </c>
      <c r="BH122" s="42">
        <v>8588</v>
      </c>
      <c r="BI122" s="42"/>
      <c r="BJ122" s="42"/>
      <c r="BK122" s="42"/>
      <c r="BL122" s="42"/>
      <c r="BM122" s="42"/>
    </row>
    <row r="123" spans="1:65" outlineLevel="5" x14ac:dyDescent="0.45">
      <c r="A123" s="22">
        <f t="shared" si="43"/>
        <v>4</v>
      </c>
      <c r="B123" s="9">
        <f t="shared" si="42"/>
        <v>42464</v>
      </c>
      <c r="C123" s="51">
        <v>42464</v>
      </c>
      <c r="D123" s="64">
        <v>356235</v>
      </c>
      <c r="E123" s="12"/>
      <c r="F123" s="12">
        <v>35.4</v>
      </c>
      <c r="G123" s="12">
        <v>35.4</v>
      </c>
      <c r="H123" s="12">
        <v>35.4</v>
      </c>
      <c r="I123" s="12">
        <v>35.4</v>
      </c>
      <c r="J123" s="12"/>
      <c r="K123" s="12"/>
      <c r="L123" s="12"/>
      <c r="M123" s="74" t="str">
        <f t="shared" si="48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49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0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20.129403310000001</v>
      </c>
      <c r="AO123" s="41">
        <v>1391</v>
      </c>
      <c r="AP123" s="110"/>
      <c r="AQ123" s="111"/>
      <c r="AR123" s="126" t="str">
        <f t="shared" si="51"/>
        <v/>
      </c>
      <c r="AS123" s="126" t="str">
        <f t="shared" si="52"/>
        <v/>
      </c>
      <c r="AT123" s="127">
        <v>1727</v>
      </c>
      <c r="AU123" s="128"/>
      <c r="AV123" s="129"/>
      <c r="AW123" s="126" t="str">
        <f t="shared" si="53"/>
        <v/>
      </c>
      <c r="AX123" s="126" t="str">
        <f t="shared" si="54"/>
        <v/>
      </c>
      <c r="AY123" s="64" t="str">
        <f t="shared" si="55"/>
        <v/>
      </c>
      <c r="AZ123" s="97">
        <v>78.900000000000006</v>
      </c>
      <c r="BA123" s="68"/>
      <c r="BB123" s="68"/>
      <c r="BC123" s="68"/>
      <c r="BD123" s="68"/>
      <c r="BE123" s="15"/>
      <c r="BF123" s="5">
        <f t="shared" si="56"/>
        <v>26191</v>
      </c>
      <c r="BG123" s="42">
        <v>8637</v>
      </c>
      <c r="BH123" s="42">
        <v>17554</v>
      </c>
      <c r="BI123" s="42"/>
      <c r="BJ123" s="42"/>
      <c r="BK123" s="42"/>
      <c r="BL123" s="42"/>
      <c r="BM123" s="42"/>
    </row>
    <row r="124" spans="1:65" outlineLevel="5" x14ac:dyDescent="0.45">
      <c r="A124" s="22">
        <f t="shared" si="43"/>
        <v>4</v>
      </c>
      <c r="B124" s="9">
        <f t="shared" si="42"/>
        <v>42465</v>
      </c>
      <c r="C124" s="51">
        <v>42465</v>
      </c>
      <c r="D124" s="64">
        <v>319232</v>
      </c>
      <c r="E124" s="12"/>
      <c r="F124" s="12">
        <v>36.6</v>
      </c>
      <c r="G124" s="12">
        <v>36.6</v>
      </c>
      <c r="H124" s="12">
        <v>36</v>
      </c>
      <c r="I124" s="12">
        <v>36</v>
      </c>
      <c r="J124" s="12"/>
      <c r="K124" s="12"/>
      <c r="L124" s="12"/>
      <c r="M124" s="74" t="str">
        <f t="shared" si="48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49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0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22.598870059999999</v>
      </c>
      <c r="AO124" s="41">
        <v>1239</v>
      </c>
      <c r="AP124" s="110"/>
      <c r="AQ124" s="111"/>
      <c r="AR124" s="126" t="str">
        <f t="shared" si="51"/>
        <v/>
      </c>
      <c r="AS124" s="126" t="str">
        <f t="shared" si="52"/>
        <v/>
      </c>
      <c r="AT124" s="127">
        <v>1541</v>
      </c>
      <c r="AU124" s="128"/>
      <c r="AV124" s="129"/>
      <c r="AW124" s="126" t="str">
        <f t="shared" si="53"/>
        <v/>
      </c>
      <c r="AX124" s="126" t="str">
        <f t="shared" si="54"/>
        <v/>
      </c>
      <c r="AY124" s="64" t="str">
        <f t="shared" si="55"/>
        <v/>
      </c>
      <c r="AZ124" s="97">
        <v>79.5</v>
      </c>
      <c r="BA124" s="68"/>
      <c r="BB124" s="68"/>
      <c r="BC124" s="68"/>
      <c r="BD124" s="68"/>
      <c r="BE124" s="15"/>
      <c r="BF124" s="5">
        <f t="shared" si="56"/>
        <v>27232</v>
      </c>
      <c r="BG124" s="42">
        <v>9346</v>
      </c>
      <c r="BH124" s="42">
        <v>17886</v>
      </c>
      <c r="BI124" s="42"/>
      <c r="BJ124" s="42"/>
      <c r="BK124" s="42"/>
      <c r="BL124" s="42"/>
      <c r="BM124" s="42"/>
    </row>
    <row r="125" spans="1:65" outlineLevel="5" x14ac:dyDescent="0.45">
      <c r="A125" s="22">
        <f t="shared" si="43"/>
        <v>4</v>
      </c>
      <c r="B125" s="9">
        <f t="shared" si="42"/>
        <v>42466</v>
      </c>
      <c r="C125" s="51">
        <v>42466</v>
      </c>
      <c r="D125" s="64">
        <v>327563</v>
      </c>
      <c r="E125" s="12"/>
      <c r="F125" s="12">
        <v>36.4</v>
      </c>
      <c r="G125" s="12">
        <v>36.4</v>
      </c>
      <c r="H125" s="12">
        <v>36.4</v>
      </c>
      <c r="I125" s="12">
        <v>36.4</v>
      </c>
      <c r="J125" s="12"/>
      <c r="K125" s="12"/>
      <c r="L125" s="12"/>
      <c r="M125" s="74" t="str">
        <f t="shared" si="48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49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0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19.63534362</v>
      </c>
      <c r="AO125" s="41">
        <v>1426</v>
      </c>
      <c r="AP125" s="110"/>
      <c r="AQ125" s="111"/>
      <c r="AR125" s="126" t="str">
        <f t="shared" si="51"/>
        <v/>
      </c>
      <c r="AS125" s="126" t="str">
        <f t="shared" si="52"/>
        <v/>
      </c>
      <c r="AT125" s="127">
        <v>1742</v>
      </c>
      <c r="AU125" s="128"/>
      <c r="AV125" s="129"/>
      <c r="AW125" s="126" t="str">
        <f t="shared" si="53"/>
        <v/>
      </c>
      <c r="AX125" s="126" t="str">
        <f t="shared" si="54"/>
        <v/>
      </c>
      <c r="AY125" s="64" t="str">
        <f t="shared" si="55"/>
        <v/>
      </c>
      <c r="AZ125" s="97">
        <v>78.7</v>
      </c>
      <c r="BA125" s="68"/>
      <c r="BB125" s="68"/>
      <c r="BC125" s="68"/>
      <c r="BD125" s="68"/>
      <c r="BE125" s="15"/>
      <c r="BF125" s="5">
        <f t="shared" si="56"/>
        <v>30465</v>
      </c>
      <c r="BG125" s="42">
        <v>12109</v>
      </c>
      <c r="BH125" s="42">
        <v>18356</v>
      </c>
      <c r="BI125" s="42"/>
      <c r="BJ125" s="42"/>
      <c r="BK125" s="42"/>
      <c r="BL125" s="42"/>
      <c r="BM125" s="42"/>
    </row>
    <row r="126" spans="1:65" outlineLevel="5" x14ac:dyDescent="0.45">
      <c r="A126" s="22">
        <f t="shared" si="43"/>
        <v>4</v>
      </c>
      <c r="B126" s="9">
        <f t="shared" si="42"/>
        <v>42467</v>
      </c>
      <c r="C126" s="51">
        <v>42467</v>
      </c>
      <c r="D126" s="64">
        <v>461030</v>
      </c>
      <c r="E126" s="12"/>
      <c r="F126" s="12">
        <v>35.200000000000003</v>
      </c>
      <c r="G126" s="12">
        <v>35.200000000000003</v>
      </c>
      <c r="H126" s="12">
        <v>35.4</v>
      </c>
      <c r="I126" s="12">
        <v>35.4</v>
      </c>
      <c r="J126" s="12"/>
      <c r="K126" s="12"/>
      <c r="L126" s="12"/>
      <c r="M126" s="74" t="str">
        <f t="shared" si="48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49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0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18.918918919999999</v>
      </c>
      <c r="AO126" s="41">
        <v>1480</v>
      </c>
      <c r="AP126" s="110"/>
      <c r="AQ126" s="111"/>
      <c r="AR126" s="126" t="str">
        <f t="shared" si="51"/>
        <v/>
      </c>
      <c r="AS126" s="126" t="str">
        <f t="shared" si="52"/>
        <v/>
      </c>
      <c r="AT126" s="127">
        <v>1736</v>
      </c>
      <c r="AU126" s="128"/>
      <c r="AV126" s="129"/>
      <c r="AW126" s="126" t="str">
        <f t="shared" si="53"/>
        <v/>
      </c>
      <c r="AX126" s="126" t="str">
        <f t="shared" si="54"/>
        <v/>
      </c>
      <c r="AY126" s="64" t="str">
        <f t="shared" si="55"/>
        <v/>
      </c>
      <c r="AZ126" s="97">
        <v>79.8</v>
      </c>
      <c r="BA126" s="68"/>
      <c r="BB126" s="68"/>
      <c r="BC126" s="68"/>
      <c r="BD126" s="68"/>
      <c r="BE126" s="15"/>
      <c r="BF126" s="5">
        <f t="shared" si="56"/>
        <v>27081</v>
      </c>
      <c r="BG126" s="42">
        <v>11819</v>
      </c>
      <c r="BH126" s="42">
        <v>15262</v>
      </c>
      <c r="BI126" s="42"/>
      <c r="BJ126" s="42"/>
      <c r="BK126" s="42"/>
      <c r="BL126" s="42"/>
      <c r="BM126" s="42"/>
    </row>
    <row r="127" spans="1:65" outlineLevel="5" x14ac:dyDescent="0.45">
      <c r="A127" s="22">
        <f t="shared" si="43"/>
        <v>4</v>
      </c>
      <c r="B127" s="9">
        <f t="shared" si="42"/>
        <v>42468</v>
      </c>
      <c r="C127" s="51">
        <v>42468</v>
      </c>
      <c r="D127" s="64">
        <v>452563</v>
      </c>
      <c r="E127" s="12"/>
      <c r="F127" s="12">
        <v>36</v>
      </c>
      <c r="G127" s="12">
        <v>36</v>
      </c>
      <c r="H127" s="12">
        <v>36.4</v>
      </c>
      <c r="I127" s="12">
        <v>36.4</v>
      </c>
      <c r="J127" s="12"/>
      <c r="K127" s="12"/>
      <c r="L127" s="12"/>
      <c r="M127" s="74" t="str">
        <f t="shared" si="48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49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0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20.378457059999999</v>
      </c>
      <c r="AO127" s="41">
        <v>1374</v>
      </c>
      <c r="AP127" s="110"/>
      <c r="AQ127" s="111"/>
      <c r="AR127" s="126" t="str">
        <f t="shared" si="51"/>
        <v/>
      </c>
      <c r="AS127" s="126" t="str">
        <f t="shared" si="52"/>
        <v/>
      </c>
      <c r="AT127" s="127">
        <v>1631</v>
      </c>
      <c r="AU127" s="128"/>
      <c r="AV127" s="129"/>
      <c r="AW127" s="126" t="str">
        <f t="shared" si="53"/>
        <v/>
      </c>
      <c r="AX127" s="126" t="str">
        <f t="shared" si="54"/>
        <v/>
      </c>
      <c r="AY127" s="64" t="str">
        <f t="shared" si="55"/>
        <v/>
      </c>
      <c r="AZ127" s="97">
        <v>78.400000000000006</v>
      </c>
      <c r="BA127" s="68"/>
      <c r="BB127" s="68"/>
      <c r="BC127" s="68"/>
      <c r="BD127" s="68"/>
      <c r="BE127" s="15"/>
      <c r="BF127" s="5">
        <f t="shared" si="56"/>
        <v>27405</v>
      </c>
      <c r="BG127" s="42">
        <v>11899</v>
      </c>
      <c r="BH127" s="42">
        <v>15506</v>
      </c>
      <c r="BI127" s="42"/>
      <c r="BJ127" s="42"/>
      <c r="BK127" s="42"/>
      <c r="BL127" s="42"/>
      <c r="BM127" s="42"/>
    </row>
    <row r="128" spans="1:65" outlineLevel="5" x14ac:dyDescent="0.45">
      <c r="A128" s="22">
        <f t="shared" si="43"/>
        <v>4</v>
      </c>
      <c r="B128" s="9">
        <f t="shared" si="42"/>
        <v>42469</v>
      </c>
      <c r="C128" s="51">
        <v>42469</v>
      </c>
      <c r="D128" s="64">
        <v>420822</v>
      </c>
      <c r="E128" s="12"/>
      <c r="F128" s="12">
        <v>35.799999999999997</v>
      </c>
      <c r="G128" s="12">
        <v>35.799999999999997</v>
      </c>
      <c r="H128" s="12">
        <v>36.4</v>
      </c>
      <c r="I128" s="12">
        <v>36.4</v>
      </c>
      <c r="J128" s="12"/>
      <c r="K128" s="12"/>
      <c r="L128" s="12"/>
      <c r="M128" s="74" t="str">
        <f t="shared" si="48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49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0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20.694752399999999</v>
      </c>
      <c r="AO128" s="41">
        <v>1353</v>
      </c>
      <c r="AP128" s="110"/>
      <c r="AQ128" s="111"/>
      <c r="AR128" s="126" t="str">
        <f t="shared" si="51"/>
        <v/>
      </c>
      <c r="AS128" s="126" t="str">
        <f t="shared" si="52"/>
        <v/>
      </c>
      <c r="AT128" s="127">
        <v>1586</v>
      </c>
      <c r="AU128" s="128"/>
      <c r="AV128" s="129"/>
      <c r="AW128" s="126" t="str">
        <f t="shared" si="53"/>
        <v/>
      </c>
      <c r="AX128" s="126" t="str">
        <f t="shared" si="54"/>
        <v/>
      </c>
      <c r="AY128" s="64" t="str">
        <f t="shared" si="55"/>
        <v/>
      </c>
      <c r="AZ128" s="97"/>
      <c r="BA128" s="68"/>
      <c r="BB128" s="68"/>
      <c r="BC128" s="68"/>
      <c r="BD128" s="68"/>
      <c r="BE128" s="15"/>
      <c r="BF128" s="5">
        <f t="shared" si="56"/>
        <v>26337</v>
      </c>
      <c r="BG128" s="42">
        <v>11905</v>
      </c>
      <c r="BH128" s="42">
        <v>14432</v>
      </c>
      <c r="BI128" s="42"/>
      <c r="BJ128" s="42"/>
      <c r="BK128" s="42"/>
      <c r="BL128" s="42"/>
      <c r="BM128" s="42"/>
    </row>
    <row r="129" spans="1:65" outlineLevel="5" x14ac:dyDescent="0.45">
      <c r="A129" s="22">
        <f t="shared" si="43"/>
        <v>4</v>
      </c>
      <c r="B129" s="9">
        <f t="shared" si="42"/>
        <v>42470</v>
      </c>
      <c r="C129" s="51">
        <v>42470</v>
      </c>
      <c r="D129" s="64">
        <v>395232</v>
      </c>
      <c r="E129" s="12"/>
      <c r="F129" s="12">
        <v>36.4</v>
      </c>
      <c r="G129" s="12">
        <v>36.4</v>
      </c>
      <c r="H129" s="12">
        <v>36.4</v>
      </c>
      <c r="I129" s="12">
        <v>36.4</v>
      </c>
      <c r="J129" s="12"/>
      <c r="K129" s="12"/>
      <c r="L129" s="12"/>
      <c r="M129" s="74" t="str">
        <f t="shared" si="48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49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0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27.290448340000001</v>
      </c>
      <c r="AO129" s="41">
        <v>1026</v>
      </c>
      <c r="AP129" s="110"/>
      <c r="AQ129" s="111"/>
      <c r="AR129" s="126" t="str">
        <f t="shared" si="51"/>
        <v/>
      </c>
      <c r="AS129" s="126" t="str">
        <f t="shared" si="52"/>
        <v/>
      </c>
      <c r="AT129" s="127">
        <v>1248</v>
      </c>
      <c r="AU129" s="128"/>
      <c r="AV129" s="129"/>
      <c r="AW129" s="126" t="str">
        <f t="shared" si="53"/>
        <v/>
      </c>
      <c r="AX129" s="126" t="str">
        <f t="shared" si="54"/>
        <v/>
      </c>
      <c r="AY129" s="64" t="str">
        <f t="shared" si="55"/>
        <v/>
      </c>
      <c r="AZ129" s="97"/>
      <c r="BA129" s="68"/>
      <c r="BB129" s="68"/>
      <c r="BC129" s="68"/>
      <c r="BD129" s="68"/>
      <c r="BE129" s="15"/>
      <c r="BF129" s="5">
        <f t="shared" si="56"/>
        <v>18517</v>
      </c>
      <c r="BG129" s="42">
        <v>12002</v>
      </c>
      <c r="BH129" s="42">
        <v>6515</v>
      </c>
      <c r="BI129" s="42"/>
      <c r="BJ129" s="42"/>
      <c r="BK129" s="42"/>
      <c r="BL129" s="42"/>
      <c r="BM129" s="42"/>
    </row>
    <row r="130" spans="1:65" outlineLevel="5" x14ac:dyDescent="0.45">
      <c r="A130" s="22">
        <f t="shared" si="43"/>
        <v>4</v>
      </c>
      <c r="B130" s="9">
        <f t="shared" si="42"/>
        <v>42471</v>
      </c>
      <c r="C130" s="51">
        <v>42471</v>
      </c>
      <c r="D130" s="64">
        <v>359512</v>
      </c>
      <c r="E130" s="12"/>
      <c r="F130" s="12">
        <v>36.200000000000003</v>
      </c>
      <c r="G130" s="12">
        <v>36.200000000000003</v>
      </c>
      <c r="H130" s="12">
        <v>36.4</v>
      </c>
      <c r="I130" s="12">
        <v>36.4</v>
      </c>
      <c r="J130" s="12"/>
      <c r="K130" s="12"/>
      <c r="L130" s="12"/>
      <c r="M130" s="74" t="str">
        <f t="shared" si="48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49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0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21.244309560000001</v>
      </c>
      <c r="AO130" s="41">
        <v>1318</v>
      </c>
      <c r="AP130" s="110"/>
      <c r="AQ130" s="111"/>
      <c r="AR130" s="126" t="str">
        <f t="shared" si="51"/>
        <v/>
      </c>
      <c r="AS130" s="126" t="str">
        <f t="shared" si="52"/>
        <v/>
      </c>
      <c r="AT130" s="127">
        <v>1524</v>
      </c>
      <c r="AU130" s="128"/>
      <c r="AV130" s="129"/>
      <c r="AW130" s="126" t="str">
        <f t="shared" si="53"/>
        <v/>
      </c>
      <c r="AX130" s="126" t="str">
        <f t="shared" si="54"/>
        <v/>
      </c>
      <c r="AY130" s="64" t="str">
        <f t="shared" si="55"/>
        <v/>
      </c>
      <c r="AZ130" s="97">
        <v>78.5</v>
      </c>
      <c r="BA130" s="68"/>
      <c r="BB130" s="68"/>
      <c r="BC130" s="68"/>
      <c r="BD130" s="68"/>
      <c r="BE130" s="15"/>
      <c r="BF130" s="5">
        <f t="shared" si="56"/>
        <v>28407</v>
      </c>
      <c r="BG130" s="42">
        <v>12343</v>
      </c>
      <c r="BH130" s="42">
        <v>16064</v>
      </c>
      <c r="BI130" s="42"/>
      <c r="BJ130" s="42"/>
      <c r="BK130" s="42"/>
      <c r="BL130" s="42"/>
      <c r="BM130" s="42"/>
    </row>
    <row r="131" spans="1:65" outlineLevel="5" x14ac:dyDescent="0.45">
      <c r="A131" s="22">
        <f t="shared" si="43"/>
        <v>4</v>
      </c>
      <c r="B131" s="9">
        <f t="shared" si="42"/>
        <v>42472</v>
      </c>
      <c r="C131" s="51">
        <v>42472</v>
      </c>
      <c r="D131" s="64">
        <v>340183</v>
      </c>
      <c r="E131" s="12"/>
      <c r="F131" s="12">
        <v>37</v>
      </c>
      <c r="G131" s="12">
        <v>37</v>
      </c>
      <c r="H131" s="12">
        <v>37.200000000000003</v>
      </c>
      <c r="I131" s="12">
        <v>37.200000000000003</v>
      </c>
      <c r="J131" s="12"/>
      <c r="K131" s="12"/>
      <c r="L131" s="12"/>
      <c r="M131" s="74" t="str">
        <f t="shared" si="48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49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0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20.833333329999999</v>
      </c>
      <c r="AO131" s="41">
        <v>1344</v>
      </c>
      <c r="AP131" s="110"/>
      <c r="AQ131" s="111"/>
      <c r="AR131" s="126" t="str">
        <f t="shared" si="51"/>
        <v/>
      </c>
      <c r="AS131" s="126" t="str">
        <f t="shared" si="52"/>
        <v/>
      </c>
      <c r="AT131" s="127">
        <v>1597</v>
      </c>
      <c r="AU131" s="128"/>
      <c r="AV131" s="129"/>
      <c r="AW131" s="126" t="str">
        <f t="shared" si="53"/>
        <v/>
      </c>
      <c r="AX131" s="126" t="str">
        <f t="shared" si="54"/>
        <v/>
      </c>
      <c r="AY131" s="64" t="str">
        <f t="shared" si="55"/>
        <v/>
      </c>
      <c r="AZ131" s="97">
        <v>78</v>
      </c>
      <c r="BA131" s="68"/>
      <c r="BB131" s="68"/>
      <c r="BC131" s="68"/>
      <c r="BD131" s="68"/>
      <c r="BE131" s="15"/>
      <c r="BF131" s="5">
        <f t="shared" si="56"/>
        <v>30314</v>
      </c>
      <c r="BG131" s="42">
        <v>12222</v>
      </c>
      <c r="BH131" s="42">
        <v>18092</v>
      </c>
      <c r="BI131" s="42"/>
      <c r="BJ131" s="42"/>
      <c r="BK131" s="42"/>
      <c r="BL131" s="42"/>
      <c r="BM131" s="42"/>
    </row>
    <row r="132" spans="1:65" outlineLevel="5" x14ac:dyDescent="0.45">
      <c r="A132" s="22">
        <f t="shared" si="43"/>
        <v>4</v>
      </c>
      <c r="B132" s="9">
        <f t="shared" si="42"/>
        <v>42473</v>
      </c>
      <c r="C132" s="51">
        <v>42473</v>
      </c>
      <c r="D132" s="64">
        <v>385099</v>
      </c>
      <c r="E132" s="12"/>
      <c r="F132" s="12">
        <v>37</v>
      </c>
      <c r="G132" s="12">
        <v>37</v>
      </c>
      <c r="H132" s="12">
        <v>37</v>
      </c>
      <c r="I132" s="12">
        <v>37</v>
      </c>
      <c r="J132" s="12"/>
      <c r="K132" s="12"/>
      <c r="L132" s="12"/>
      <c r="M132" s="74" t="str">
        <f t="shared" si="48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49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0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19.7044335</v>
      </c>
      <c r="AO132" s="41">
        <v>1421</v>
      </c>
      <c r="AP132" s="110"/>
      <c r="AQ132" s="111"/>
      <c r="AR132" s="126" t="str">
        <f t="shared" si="51"/>
        <v/>
      </c>
      <c r="AS132" s="126" t="str">
        <f t="shared" si="52"/>
        <v/>
      </c>
      <c r="AT132" s="127">
        <v>1668</v>
      </c>
      <c r="AU132" s="128"/>
      <c r="AV132" s="129"/>
      <c r="AW132" s="126" t="str">
        <f t="shared" si="53"/>
        <v/>
      </c>
      <c r="AX132" s="126" t="str">
        <f t="shared" si="54"/>
        <v/>
      </c>
      <c r="AY132" s="64" t="str">
        <f t="shared" si="55"/>
        <v/>
      </c>
      <c r="AZ132" s="97"/>
      <c r="BA132" s="68"/>
      <c r="BB132" s="68"/>
      <c r="BC132" s="68"/>
      <c r="BD132" s="68"/>
      <c r="BE132" s="15"/>
      <c r="BF132" s="5">
        <f t="shared" si="56"/>
        <v>28291</v>
      </c>
      <c r="BG132" s="42">
        <v>12197</v>
      </c>
      <c r="BH132" s="42">
        <v>16094</v>
      </c>
      <c r="BI132" s="42"/>
      <c r="BJ132" s="42"/>
      <c r="BK132" s="42"/>
      <c r="BL132" s="42"/>
      <c r="BM132" s="42"/>
    </row>
    <row r="133" spans="1:65" outlineLevel="5" x14ac:dyDescent="0.45">
      <c r="A133" s="22">
        <f t="shared" si="43"/>
        <v>4</v>
      </c>
      <c r="B133" s="9">
        <f t="shared" si="42"/>
        <v>42474</v>
      </c>
      <c r="C133" s="51">
        <v>42474</v>
      </c>
      <c r="D133" s="64">
        <v>372432</v>
      </c>
      <c r="E133" s="12"/>
      <c r="F133" s="12">
        <v>37</v>
      </c>
      <c r="G133" s="12">
        <v>37</v>
      </c>
      <c r="H133" s="12">
        <v>37.200000000000003</v>
      </c>
      <c r="I133" s="12">
        <v>37.200000000000003</v>
      </c>
      <c r="J133" s="12"/>
      <c r="K133" s="12"/>
      <c r="L133" s="12"/>
      <c r="M133" s="74" t="str">
        <f t="shared" si="48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49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0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21.92638998</v>
      </c>
      <c r="AO133" s="41">
        <v>1277</v>
      </c>
      <c r="AP133" s="110"/>
      <c r="AQ133" s="111"/>
      <c r="AR133" s="126" t="str">
        <f t="shared" si="51"/>
        <v/>
      </c>
      <c r="AS133" s="126" t="str">
        <f t="shared" si="52"/>
        <v/>
      </c>
      <c r="AT133" s="127">
        <v>1447</v>
      </c>
      <c r="AU133" s="128"/>
      <c r="AV133" s="129"/>
      <c r="AW133" s="126" t="str">
        <f t="shared" si="53"/>
        <v/>
      </c>
      <c r="AX133" s="126" t="str">
        <f t="shared" si="54"/>
        <v/>
      </c>
      <c r="AY133" s="64" t="str">
        <f t="shared" si="55"/>
        <v/>
      </c>
      <c r="AZ133" s="97">
        <v>79.48</v>
      </c>
      <c r="BA133" s="68"/>
      <c r="BB133" s="68"/>
      <c r="BC133" s="68"/>
      <c r="BD133" s="68"/>
      <c r="BE133" s="15"/>
      <c r="BF133" s="5">
        <f t="shared" si="56"/>
        <v>26025</v>
      </c>
      <c r="BG133" s="42">
        <v>11848</v>
      </c>
      <c r="BH133" s="42">
        <v>14177</v>
      </c>
      <c r="BI133" s="42"/>
      <c r="BJ133" s="42"/>
      <c r="BK133" s="42"/>
      <c r="BL133" s="42"/>
      <c r="BM133" s="42"/>
    </row>
    <row r="134" spans="1:65" outlineLevel="5" x14ac:dyDescent="0.45">
      <c r="A134" s="22">
        <f t="shared" si="43"/>
        <v>4</v>
      </c>
      <c r="B134" s="9">
        <f t="shared" si="42"/>
        <v>42475</v>
      </c>
      <c r="C134" s="51">
        <v>42475</v>
      </c>
      <c r="D134" s="64">
        <v>342786</v>
      </c>
      <c r="E134" s="12"/>
      <c r="F134" s="12">
        <v>37</v>
      </c>
      <c r="G134" s="12">
        <v>37</v>
      </c>
      <c r="H134" s="12">
        <v>37</v>
      </c>
      <c r="I134" s="12">
        <v>37</v>
      </c>
      <c r="J134" s="12"/>
      <c r="K134" s="12"/>
      <c r="L134" s="12"/>
      <c r="M134" s="74" t="str">
        <f t="shared" si="48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49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0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21.292775670000001</v>
      </c>
      <c r="AO134" s="41">
        <v>1315</v>
      </c>
      <c r="AP134" s="110"/>
      <c r="AQ134" s="111"/>
      <c r="AR134" s="126" t="str">
        <f t="shared" si="51"/>
        <v/>
      </c>
      <c r="AS134" s="126" t="str">
        <f t="shared" si="52"/>
        <v/>
      </c>
      <c r="AT134" s="127">
        <v>1547</v>
      </c>
      <c r="AU134" s="128"/>
      <c r="AV134" s="129"/>
      <c r="AW134" s="126" t="str">
        <f t="shared" si="53"/>
        <v/>
      </c>
      <c r="AX134" s="126" t="str">
        <f t="shared" si="54"/>
        <v/>
      </c>
      <c r="AY134" s="64" t="str">
        <f t="shared" si="55"/>
        <v/>
      </c>
      <c r="AZ134" s="97">
        <v>78.599999999999994</v>
      </c>
      <c r="BA134" s="68"/>
      <c r="BB134" s="68"/>
      <c r="BC134" s="68"/>
      <c r="BD134" s="68"/>
      <c r="BE134" s="15"/>
      <c r="BF134" s="5">
        <f t="shared" si="56"/>
        <v>28651</v>
      </c>
      <c r="BG134" s="42">
        <v>11275</v>
      </c>
      <c r="BH134" s="42">
        <v>17376</v>
      </c>
      <c r="BI134" s="42"/>
      <c r="BJ134" s="42"/>
      <c r="BK134" s="42"/>
      <c r="BL134" s="42"/>
      <c r="BM134" s="42"/>
    </row>
    <row r="135" spans="1:65" outlineLevel="5" x14ac:dyDescent="0.45">
      <c r="A135" s="22">
        <f t="shared" si="43"/>
        <v>4</v>
      </c>
      <c r="B135" s="9">
        <f t="shared" si="42"/>
        <v>42476</v>
      </c>
      <c r="C135" s="51">
        <v>42476</v>
      </c>
      <c r="D135" s="64">
        <v>360950</v>
      </c>
      <c r="E135" s="12"/>
      <c r="F135" s="12">
        <v>37</v>
      </c>
      <c r="G135" s="12">
        <v>37</v>
      </c>
      <c r="H135" s="12">
        <v>37.200000000000003</v>
      </c>
      <c r="I135" s="12">
        <v>37.200000000000003</v>
      </c>
      <c r="J135" s="12"/>
      <c r="K135" s="12"/>
      <c r="L135" s="12"/>
      <c r="M135" s="74" t="str">
        <f t="shared" si="48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49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0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23.91118702</v>
      </c>
      <c r="AO135" s="41">
        <v>1171</v>
      </c>
      <c r="AP135" s="110"/>
      <c r="AQ135" s="111"/>
      <c r="AR135" s="126" t="str">
        <f t="shared" si="51"/>
        <v/>
      </c>
      <c r="AS135" s="126" t="str">
        <f t="shared" si="52"/>
        <v/>
      </c>
      <c r="AT135" s="127">
        <v>1407</v>
      </c>
      <c r="AU135" s="128"/>
      <c r="AV135" s="129"/>
      <c r="AW135" s="126" t="str">
        <f t="shared" si="53"/>
        <v/>
      </c>
      <c r="AX135" s="126" t="str">
        <f t="shared" si="54"/>
        <v/>
      </c>
      <c r="AY135" s="64" t="str">
        <f t="shared" si="55"/>
        <v/>
      </c>
      <c r="AZ135" s="97"/>
      <c r="BA135" s="68"/>
      <c r="BB135" s="68"/>
      <c r="BC135" s="68"/>
      <c r="BD135" s="68"/>
      <c r="BE135" s="15"/>
      <c r="BF135" s="5">
        <f t="shared" si="56"/>
        <v>27262</v>
      </c>
      <c r="BG135" s="42">
        <v>10739</v>
      </c>
      <c r="BH135" s="42">
        <v>16523</v>
      </c>
      <c r="BI135" s="42"/>
      <c r="BJ135" s="42"/>
      <c r="BK135" s="42"/>
      <c r="BL135" s="42"/>
      <c r="BM135" s="42"/>
    </row>
    <row r="136" spans="1:65" outlineLevel="5" x14ac:dyDescent="0.45">
      <c r="A136" s="22">
        <f t="shared" si="43"/>
        <v>4</v>
      </c>
      <c r="B136" s="9">
        <f t="shared" si="42"/>
        <v>42477</v>
      </c>
      <c r="C136" s="51">
        <v>42477</v>
      </c>
      <c r="D136" s="64">
        <v>459950</v>
      </c>
      <c r="E136" s="12"/>
      <c r="F136" s="12">
        <v>37.4</v>
      </c>
      <c r="G136" s="12">
        <v>37.4</v>
      </c>
      <c r="H136" s="12">
        <v>37.4</v>
      </c>
      <c r="I136" s="12">
        <v>37.4</v>
      </c>
      <c r="J136" s="12"/>
      <c r="K136" s="12"/>
      <c r="L136" s="12"/>
      <c r="M136" s="74" t="str">
        <f t="shared" si="48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49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0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29.787234040000001</v>
      </c>
      <c r="AO136" s="41">
        <v>940</v>
      </c>
      <c r="AP136" s="110"/>
      <c r="AQ136" s="111"/>
      <c r="AR136" s="126" t="str">
        <f t="shared" si="51"/>
        <v/>
      </c>
      <c r="AS136" s="126" t="str">
        <f t="shared" si="52"/>
        <v/>
      </c>
      <c r="AT136" s="127">
        <v>1076</v>
      </c>
      <c r="AU136" s="128"/>
      <c r="AV136" s="129"/>
      <c r="AW136" s="126" t="str">
        <f t="shared" si="53"/>
        <v/>
      </c>
      <c r="AX136" s="126" t="str">
        <f t="shared" si="54"/>
        <v/>
      </c>
      <c r="AY136" s="64" t="str">
        <f t="shared" si="55"/>
        <v/>
      </c>
      <c r="AZ136" s="97"/>
      <c r="BA136" s="68"/>
      <c r="BB136" s="68"/>
      <c r="BC136" s="68"/>
      <c r="BD136" s="68"/>
      <c r="BE136" s="15"/>
      <c r="BF136" s="5">
        <f t="shared" si="56"/>
        <v>17162</v>
      </c>
      <c r="BG136" s="42">
        <v>10426</v>
      </c>
      <c r="BH136" s="42">
        <v>6736</v>
      </c>
      <c r="BI136" s="42"/>
      <c r="BJ136" s="42"/>
      <c r="BK136" s="42"/>
      <c r="BL136" s="42"/>
      <c r="BM136" s="42"/>
    </row>
    <row r="137" spans="1:65" outlineLevel="5" x14ac:dyDescent="0.45">
      <c r="A137" s="22">
        <f t="shared" si="43"/>
        <v>4</v>
      </c>
      <c r="B137" s="9">
        <f t="shared" si="42"/>
        <v>42478</v>
      </c>
      <c r="C137" s="51">
        <v>42478</v>
      </c>
      <c r="D137" s="64">
        <v>446250</v>
      </c>
      <c r="E137" s="12"/>
      <c r="F137" s="12">
        <v>37.6</v>
      </c>
      <c r="G137" s="12">
        <v>37.6</v>
      </c>
      <c r="H137" s="12">
        <v>37.799999999999997</v>
      </c>
      <c r="I137" s="12">
        <v>37.799999999999997</v>
      </c>
      <c r="J137" s="12"/>
      <c r="K137" s="12"/>
      <c r="L137" s="12"/>
      <c r="M137" s="74" t="str">
        <f t="shared" si="48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49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0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23.00739523</v>
      </c>
      <c r="AO137" s="41">
        <v>1217</v>
      </c>
      <c r="AP137" s="110"/>
      <c r="AQ137" s="111"/>
      <c r="AR137" s="126" t="str">
        <f t="shared" si="51"/>
        <v/>
      </c>
      <c r="AS137" s="126" t="str">
        <f t="shared" si="52"/>
        <v/>
      </c>
      <c r="AT137" s="127">
        <v>1454</v>
      </c>
      <c r="AU137" s="128"/>
      <c r="AV137" s="129"/>
      <c r="AW137" s="126" t="str">
        <f t="shared" si="53"/>
        <v/>
      </c>
      <c r="AX137" s="126" t="str">
        <f t="shared" si="54"/>
        <v/>
      </c>
      <c r="AY137" s="64" t="str">
        <f t="shared" si="55"/>
        <v/>
      </c>
      <c r="AZ137" s="97">
        <v>79.099999999999994</v>
      </c>
      <c r="BA137" s="68"/>
      <c r="BB137" s="68"/>
      <c r="BC137" s="68"/>
      <c r="BD137" s="68"/>
      <c r="BE137" s="15"/>
      <c r="BF137" s="5">
        <f t="shared" si="56"/>
        <v>26157</v>
      </c>
      <c r="BG137" s="42">
        <v>9141</v>
      </c>
      <c r="BH137" s="42">
        <v>17016</v>
      </c>
      <c r="BI137" s="42"/>
      <c r="BJ137" s="42"/>
      <c r="BK137" s="42"/>
      <c r="BL137" s="42"/>
      <c r="BM137" s="42"/>
    </row>
    <row r="138" spans="1:65" outlineLevel="5" x14ac:dyDescent="0.45">
      <c r="A138" s="22">
        <f t="shared" si="43"/>
        <v>4</v>
      </c>
      <c r="B138" s="9">
        <f t="shared" si="42"/>
        <v>42479</v>
      </c>
      <c r="C138" s="51">
        <v>42479</v>
      </c>
      <c r="D138" s="64">
        <v>429391</v>
      </c>
      <c r="E138" s="12"/>
      <c r="F138" s="12">
        <v>36.6</v>
      </c>
      <c r="G138" s="12">
        <v>36.6</v>
      </c>
      <c r="H138" s="12">
        <v>36.6</v>
      </c>
      <c r="I138" s="12">
        <v>36.6</v>
      </c>
      <c r="J138" s="12"/>
      <c r="K138" s="12"/>
      <c r="L138" s="12"/>
      <c r="M138" s="74" t="str">
        <f t="shared" si="48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49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0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23.470243079999999</v>
      </c>
      <c r="AO138" s="41">
        <v>1193</v>
      </c>
      <c r="AP138" s="110"/>
      <c r="AQ138" s="111"/>
      <c r="AR138" s="126" t="str">
        <f t="shared" si="51"/>
        <v/>
      </c>
      <c r="AS138" s="126" t="str">
        <f t="shared" si="52"/>
        <v/>
      </c>
      <c r="AT138" s="127">
        <v>1413</v>
      </c>
      <c r="AU138" s="128"/>
      <c r="AV138" s="129"/>
      <c r="AW138" s="126" t="str">
        <f t="shared" si="53"/>
        <v/>
      </c>
      <c r="AX138" s="126" t="str">
        <f t="shared" si="54"/>
        <v/>
      </c>
      <c r="AY138" s="64" t="str">
        <f t="shared" si="55"/>
        <v/>
      </c>
      <c r="AZ138" s="97">
        <v>78.400000000000006</v>
      </c>
      <c r="BA138" s="68"/>
      <c r="BB138" s="68"/>
      <c r="BC138" s="68"/>
      <c r="BD138" s="68"/>
      <c r="BE138" s="15"/>
      <c r="BF138" s="5">
        <f t="shared" si="56"/>
        <v>27497</v>
      </c>
      <c r="BG138" s="42">
        <v>10147</v>
      </c>
      <c r="BH138" s="42">
        <v>17350</v>
      </c>
      <c r="BI138" s="42"/>
      <c r="BJ138" s="42"/>
      <c r="BK138" s="42"/>
      <c r="BL138" s="42"/>
      <c r="BM138" s="42"/>
    </row>
    <row r="139" spans="1:65" outlineLevel="5" x14ac:dyDescent="0.45">
      <c r="A139" s="22">
        <f t="shared" si="43"/>
        <v>4</v>
      </c>
      <c r="B139" s="9">
        <f t="shared" si="42"/>
        <v>42480</v>
      </c>
      <c r="C139" s="51">
        <v>42480</v>
      </c>
      <c r="D139" s="64">
        <v>388565</v>
      </c>
      <c r="E139" s="12"/>
      <c r="F139" s="12">
        <v>36.799999999999997</v>
      </c>
      <c r="G139" s="12">
        <v>36.799999999999997</v>
      </c>
      <c r="H139" s="12">
        <v>37</v>
      </c>
      <c r="I139" s="12">
        <v>37</v>
      </c>
      <c r="J139" s="12"/>
      <c r="K139" s="12"/>
      <c r="L139" s="12"/>
      <c r="M139" s="74" t="str">
        <f t="shared" si="48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49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0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23.628691979999999</v>
      </c>
      <c r="AO139" s="41">
        <v>1185</v>
      </c>
      <c r="AP139" s="110"/>
      <c r="AQ139" s="111"/>
      <c r="AR139" s="126" t="str">
        <f t="shared" si="51"/>
        <v/>
      </c>
      <c r="AS139" s="126" t="str">
        <f t="shared" si="52"/>
        <v/>
      </c>
      <c r="AT139" s="127">
        <v>1404</v>
      </c>
      <c r="AU139" s="128"/>
      <c r="AV139" s="129"/>
      <c r="AW139" s="126" t="str">
        <f t="shared" si="53"/>
        <v/>
      </c>
      <c r="AX139" s="126" t="str">
        <f t="shared" si="54"/>
        <v/>
      </c>
      <c r="AY139" s="64" t="str">
        <f t="shared" si="55"/>
        <v/>
      </c>
      <c r="AZ139" s="97">
        <v>79.5</v>
      </c>
      <c r="BA139" s="68"/>
      <c r="BB139" s="68"/>
      <c r="BC139" s="68"/>
      <c r="BD139" s="68"/>
      <c r="BE139" s="15"/>
      <c r="BF139" s="5">
        <f t="shared" si="56"/>
        <v>25799</v>
      </c>
      <c r="BG139" s="42">
        <v>10733</v>
      </c>
      <c r="BH139" s="42">
        <v>15066</v>
      </c>
      <c r="BI139" s="42"/>
      <c r="BJ139" s="42"/>
      <c r="BK139" s="42"/>
      <c r="BL139" s="42"/>
      <c r="BM139" s="42"/>
    </row>
    <row r="140" spans="1:65" outlineLevel="5" x14ac:dyDescent="0.45">
      <c r="A140" s="22">
        <f t="shared" si="43"/>
        <v>4</v>
      </c>
      <c r="B140" s="9">
        <f t="shared" si="42"/>
        <v>42481</v>
      </c>
      <c r="C140" s="51">
        <v>42481</v>
      </c>
      <c r="D140" s="64">
        <v>426136</v>
      </c>
      <c r="E140" s="12"/>
      <c r="F140" s="12">
        <v>37.6</v>
      </c>
      <c r="G140" s="12">
        <v>37.6</v>
      </c>
      <c r="H140" s="12">
        <v>37.6</v>
      </c>
      <c r="I140" s="12">
        <v>37.6</v>
      </c>
      <c r="J140" s="12"/>
      <c r="K140" s="12"/>
      <c r="L140" s="12"/>
      <c r="M140" s="74" t="str">
        <f t="shared" si="48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49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0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24.326672460000001</v>
      </c>
      <c r="AO140" s="41">
        <v>1151</v>
      </c>
      <c r="AP140" s="110"/>
      <c r="AQ140" s="111"/>
      <c r="AR140" s="126" t="str">
        <f t="shared" si="51"/>
        <v/>
      </c>
      <c r="AS140" s="126" t="str">
        <f t="shared" si="52"/>
        <v/>
      </c>
      <c r="AT140" s="127">
        <v>1409</v>
      </c>
      <c r="AU140" s="128"/>
      <c r="AV140" s="129"/>
      <c r="AW140" s="126" t="str">
        <f t="shared" si="53"/>
        <v/>
      </c>
      <c r="AX140" s="126" t="str">
        <f t="shared" si="54"/>
        <v/>
      </c>
      <c r="AY140" s="64" t="str">
        <f t="shared" si="55"/>
        <v/>
      </c>
      <c r="AZ140" s="97">
        <v>79.08</v>
      </c>
      <c r="BA140" s="68"/>
      <c r="BB140" s="68"/>
      <c r="BC140" s="68"/>
      <c r="BD140" s="68"/>
      <c r="BE140" s="15"/>
      <c r="BF140" s="5">
        <f t="shared" si="56"/>
        <v>25229</v>
      </c>
      <c r="BG140" s="42">
        <v>9483</v>
      </c>
      <c r="BH140" s="42">
        <v>15746</v>
      </c>
      <c r="BI140" s="42"/>
      <c r="BJ140" s="42"/>
      <c r="BK140" s="42"/>
      <c r="BL140" s="42"/>
      <c r="BM140" s="42"/>
    </row>
    <row r="141" spans="1:65" outlineLevel="5" x14ac:dyDescent="0.45">
      <c r="A141" s="22">
        <f t="shared" si="43"/>
        <v>4</v>
      </c>
      <c r="B141" s="9">
        <f t="shared" si="42"/>
        <v>42482</v>
      </c>
      <c r="C141" s="51">
        <v>42482</v>
      </c>
      <c r="D141" s="64">
        <v>452940</v>
      </c>
      <c r="E141" s="12"/>
      <c r="F141" s="12">
        <v>37.6</v>
      </c>
      <c r="G141" s="12">
        <v>37.6</v>
      </c>
      <c r="H141" s="12">
        <v>37.6</v>
      </c>
      <c r="I141" s="12">
        <v>37.6</v>
      </c>
      <c r="J141" s="12"/>
      <c r="K141" s="12"/>
      <c r="L141" s="12"/>
      <c r="M141" s="74" t="str">
        <f t="shared" si="48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49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0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21.722265320000002</v>
      </c>
      <c r="AO141" s="41">
        <v>1289</v>
      </c>
      <c r="AP141" s="110"/>
      <c r="AQ141" s="111"/>
      <c r="AR141" s="126" t="str">
        <f t="shared" si="51"/>
        <v/>
      </c>
      <c r="AS141" s="126" t="str">
        <f t="shared" si="52"/>
        <v/>
      </c>
      <c r="AT141" s="127">
        <v>1518</v>
      </c>
      <c r="AU141" s="128"/>
      <c r="AV141" s="129"/>
      <c r="AW141" s="126" t="str">
        <f t="shared" si="53"/>
        <v/>
      </c>
      <c r="AX141" s="126" t="str">
        <f t="shared" si="54"/>
        <v/>
      </c>
      <c r="AY141" s="64" t="str">
        <f t="shared" si="55"/>
        <v/>
      </c>
      <c r="AZ141" s="97">
        <v>79.400000000000006</v>
      </c>
      <c r="BA141" s="68"/>
      <c r="BB141" s="68"/>
      <c r="BC141" s="68"/>
      <c r="BD141" s="68"/>
      <c r="BE141" s="15"/>
      <c r="BF141" s="5">
        <f t="shared" si="56"/>
        <v>22949</v>
      </c>
      <c r="BG141" s="42">
        <v>7183</v>
      </c>
      <c r="BH141" s="42">
        <v>15766</v>
      </c>
      <c r="BI141" s="42"/>
      <c r="BJ141" s="42"/>
      <c r="BK141" s="42"/>
      <c r="BL141" s="42"/>
      <c r="BM141" s="42"/>
    </row>
    <row r="142" spans="1:65" outlineLevel="5" x14ac:dyDescent="0.45">
      <c r="A142" s="22">
        <f t="shared" si="43"/>
        <v>4</v>
      </c>
      <c r="B142" s="9">
        <f t="shared" si="42"/>
        <v>42483</v>
      </c>
      <c r="C142" s="51">
        <v>42483</v>
      </c>
      <c r="D142" s="64">
        <v>429559</v>
      </c>
      <c r="E142" s="12"/>
      <c r="F142" s="12">
        <v>37</v>
      </c>
      <c r="G142" s="12">
        <v>37</v>
      </c>
      <c r="H142" s="12">
        <v>37</v>
      </c>
      <c r="I142" s="12">
        <v>37</v>
      </c>
      <c r="J142" s="12"/>
      <c r="K142" s="12"/>
      <c r="L142" s="12"/>
      <c r="M142" s="74" t="str">
        <f t="shared" si="48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49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0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26.92307692</v>
      </c>
      <c r="AO142" s="41">
        <v>1040</v>
      </c>
      <c r="AP142" s="110"/>
      <c r="AQ142" s="111"/>
      <c r="AR142" s="126" t="str">
        <f t="shared" si="51"/>
        <v/>
      </c>
      <c r="AS142" s="126" t="str">
        <f t="shared" si="52"/>
        <v/>
      </c>
      <c r="AT142" s="127">
        <v>1279</v>
      </c>
      <c r="AU142" s="128"/>
      <c r="AV142" s="129"/>
      <c r="AW142" s="126" t="str">
        <f t="shared" si="53"/>
        <v/>
      </c>
      <c r="AX142" s="126" t="str">
        <f t="shared" si="54"/>
        <v/>
      </c>
      <c r="AY142" s="64" t="str">
        <f t="shared" si="55"/>
        <v/>
      </c>
      <c r="AZ142" s="97"/>
      <c r="BA142" s="68"/>
      <c r="BB142" s="68"/>
      <c r="BC142" s="68"/>
      <c r="BD142" s="68"/>
      <c r="BE142" s="15"/>
      <c r="BF142" s="5">
        <f t="shared" si="56"/>
        <v>19655</v>
      </c>
      <c r="BG142" s="42">
        <v>5646</v>
      </c>
      <c r="BH142" s="42">
        <v>14009</v>
      </c>
      <c r="BI142" s="42"/>
      <c r="BJ142" s="42"/>
      <c r="BK142" s="42"/>
      <c r="BL142" s="42"/>
      <c r="BM142" s="42"/>
    </row>
    <row r="143" spans="1:65" outlineLevel="5" x14ac:dyDescent="0.45">
      <c r="A143" s="22">
        <f t="shared" si="43"/>
        <v>4</v>
      </c>
      <c r="B143" s="9">
        <f t="shared" si="42"/>
        <v>42484</v>
      </c>
      <c r="C143" s="51">
        <v>42484</v>
      </c>
      <c r="D143" s="64">
        <v>410098</v>
      </c>
      <c r="E143" s="12"/>
      <c r="F143" s="12">
        <v>37</v>
      </c>
      <c r="G143" s="12">
        <v>37</v>
      </c>
      <c r="H143" s="12">
        <v>37</v>
      </c>
      <c r="I143" s="12">
        <v>37</v>
      </c>
      <c r="J143" s="12"/>
      <c r="K143" s="12"/>
      <c r="L143" s="12"/>
      <c r="M143" s="74" t="str">
        <f t="shared" si="48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49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0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v>30.6345733</v>
      </c>
      <c r="AO143" s="41">
        <v>914</v>
      </c>
      <c r="AP143" s="110"/>
      <c r="AQ143" s="111"/>
      <c r="AR143" s="126" t="str">
        <f t="shared" si="51"/>
        <v/>
      </c>
      <c r="AS143" s="126" t="str">
        <f t="shared" si="52"/>
        <v/>
      </c>
      <c r="AT143" s="127">
        <v>1124</v>
      </c>
      <c r="AU143" s="128"/>
      <c r="AV143" s="129"/>
      <c r="AW143" s="126" t="str">
        <f t="shared" si="53"/>
        <v/>
      </c>
      <c r="AX143" s="126" t="str">
        <f t="shared" si="54"/>
        <v/>
      </c>
      <c r="AY143" s="64" t="str">
        <f t="shared" si="55"/>
        <v/>
      </c>
      <c r="AZ143" s="97"/>
      <c r="BA143" s="68"/>
      <c r="BB143" s="68"/>
      <c r="BC143" s="68"/>
      <c r="BD143" s="68"/>
      <c r="BE143" s="15"/>
      <c r="BF143" s="5">
        <f t="shared" si="56"/>
        <v>12910</v>
      </c>
      <c r="BG143" s="42">
        <v>5788</v>
      </c>
      <c r="BH143" s="42">
        <v>7122</v>
      </c>
      <c r="BI143" s="42"/>
      <c r="BJ143" s="42"/>
      <c r="BK143" s="42"/>
      <c r="BL143" s="42"/>
      <c r="BM143" s="42"/>
    </row>
    <row r="144" spans="1:65" outlineLevel="5" x14ac:dyDescent="0.45">
      <c r="A144" s="22">
        <f t="shared" si="43"/>
        <v>4</v>
      </c>
      <c r="B144" s="9">
        <f t="shared" si="42"/>
        <v>42485</v>
      </c>
      <c r="C144" s="51">
        <v>42485</v>
      </c>
      <c r="D144" s="64">
        <v>380528</v>
      </c>
      <c r="E144" s="12"/>
      <c r="F144" s="12">
        <v>37.200000000000003</v>
      </c>
      <c r="G144" s="12">
        <v>37.200000000000003</v>
      </c>
      <c r="H144" s="12">
        <v>37</v>
      </c>
      <c r="I144" s="12">
        <v>37</v>
      </c>
      <c r="J144" s="12"/>
      <c r="K144" s="12"/>
      <c r="L144" s="12"/>
      <c r="M144" s="74" t="str">
        <f t="shared" si="48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49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0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24.604569420000001</v>
      </c>
      <c r="AO144" s="41">
        <v>1138</v>
      </c>
      <c r="AP144" s="110"/>
      <c r="AQ144" s="111"/>
      <c r="AR144" s="126" t="str">
        <f t="shared" si="51"/>
        <v/>
      </c>
      <c r="AS144" s="126" t="str">
        <f t="shared" si="52"/>
        <v/>
      </c>
      <c r="AT144" s="127">
        <v>1373</v>
      </c>
      <c r="AU144" s="128"/>
      <c r="AV144" s="129"/>
      <c r="AW144" s="126" t="str">
        <f t="shared" si="53"/>
        <v/>
      </c>
      <c r="AX144" s="126" t="str">
        <f t="shared" si="54"/>
        <v/>
      </c>
      <c r="AY144" s="64" t="str">
        <f t="shared" si="55"/>
        <v/>
      </c>
      <c r="AZ144" s="97">
        <v>78.8</v>
      </c>
      <c r="BA144" s="68"/>
      <c r="BB144" s="68"/>
      <c r="BC144" s="68"/>
      <c r="BD144" s="68"/>
      <c r="BE144" s="15"/>
      <c r="BF144" s="5">
        <f t="shared" si="56"/>
        <v>22780</v>
      </c>
      <c r="BG144" s="42">
        <v>8956</v>
      </c>
      <c r="BH144" s="42">
        <v>13824</v>
      </c>
      <c r="BI144" s="42"/>
      <c r="BJ144" s="42"/>
      <c r="BK144" s="42"/>
      <c r="BL144" s="42"/>
      <c r="BM144" s="42"/>
    </row>
    <row r="145" spans="1:65" outlineLevel="5" x14ac:dyDescent="0.45">
      <c r="A145" s="22">
        <f t="shared" si="43"/>
        <v>4</v>
      </c>
      <c r="B145" s="9">
        <f t="shared" si="42"/>
        <v>42486</v>
      </c>
      <c r="C145" s="51">
        <v>42486</v>
      </c>
      <c r="D145" s="64">
        <v>364077</v>
      </c>
      <c r="E145" s="12"/>
      <c r="F145" s="12">
        <v>37</v>
      </c>
      <c r="G145" s="12">
        <v>37</v>
      </c>
      <c r="H145" s="12">
        <v>36.6</v>
      </c>
      <c r="I145" s="12">
        <v>36.6</v>
      </c>
      <c r="J145" s="12"/>
      <c r="K145" s="12"/>
      <c r="L145" s="12"/>
      <c r="M145" s="74" t="str">
        <f t="shared" si="48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49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0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23.140495869999999</v>
      </c>
      <c r="AO145" s="41">
        <v>1210</v>
      </c>
      <c r="AP145" s="110"/>
      <c r="AQ145" s="111"/>
      <c r="AR145" s="126" t="str">
        <f t="shared" si="51"/>
        <v/>
      </c>
      <c r="AS145" s="126" t="str">
        <f t="shared" si="52"/>
        <v/>
      </c>
      <c r="AT145" s="127">
        <v>1441</v>
      </c>
      <c r="AU145" s="128"/>
      <c r="AV145" s="129"/>
      <c r="AW145" s="126" t="str">
        <f t="shared" si="53"/>
        <v/>
      </c>
      <c r="AX145" s="126" t="str">
        <f t="shared" si="54"/>
        <v/>
      </c>
      <c r="AY145" s="64" t="str">
        <f t="shared" si="55"/>
        <v/>
      </c>
      <c r="AZ145" s="97">
        <v>79</v>
      </c>
      <c r="BA145" s="68"/>
      <c r="BB145" s="68"/>
      <c r="BC145" s="68"/>
      <c r="BD145" s="68"/>
      <c r="BE145" s="15"/>
      <c r="BF145" s="5">
        <f t="shared" si="56"/>
        <v>25123</v>
      </c>
      <c r="BG145" s="42">
        <v>9800</v>
      </c>
      <c r="BH145" s="42">
        <v>15323</v>
      </c>
      <c r="BI145" s="42"/>
      <c r="BJ145" s="42"/>
      <c r="BK145" s="42"/>
      <c r="BL145" s="42"/>
      <c r="BM145" s="42"/>
    </row>
    <row r="146" spans="1:65" outlineLevel="5" x14ac:dyDescent="0.45">
      <c r="A146" s="22">
        <f t="shared" si="43"/>
        <v>4</v>
      </c>
      <c r="B146" s="9">
        <f t="shared" si="42"/>
        <v>42487</v>
      </c>
      <c r="C146" s="51">
        <v>42487</v>
      </c>
      <c r="D146" s="64">
        <v>434924</v>
      </c>
      <c r="E146" s="12"/>
      <c r="F146" s="12">
        <v>36.799999999999997</v>
      </c>
      <c r="G146" s="12">
        <v>36.799999999999997</v>
      </c>
      <c r="H146" s="12">
        <v>36.6</v>
      </c>
      <c r="I146" s="12">
        <v>36.6</v>
      </c>
      <c r="J146" s="12"/>
      <c r="K146" s="12"/>
      <c r="L146" s="12"/>
      <c r="M146" s="74" t="str">
        <f t="shared" si="48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49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0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22.27525855</v>
      </c>
      <c r="AO146" s="41">
        <v>1257</v>
      </c>
      <c r="AP146" s="110"/>
      <c r="AQ146" s="111"/>
      <c r="AR146" s="126" t="str">
        <f t="shared" si="51"/>
        <v/>
      </c>
      <c r="AS146" s="126" t="str">
        <f t="shared" si="52"/>
        <v/>
      </c>
      <c r="AT146" s="127">
        <v>1507</v>
      </c>
      <c r="AU146" s="128"/>
      <c r="AV146" s="129"/>
      <c r="AW146" s="126" t="str">
        <f t="shared" si="53"/>
        <v/>
      </c>
      <c r="AX146" s="126" t="str">
        <f t="shared" si="54"/>
        <v/>
      </c>
      <c r="AY146" s="64" t="str">
        <f t="shared" si="55"/>
        <v/>
      </c>
      <c r="AZ146" s="97">
        <v>79.2</v>
      </c>
      <c r="BA146" s="68"/>
      <c r="BB146" s="68"/>
      <c r="BC146" s="68"/>
      <c r="BD146" s="68"/>
      <c r="BE146" s="15"/>
      <c r="BF146" s="5">
        <f t="shared" si="56"/>
        <v>27197</v>
      </c>
      <c r="BG146" s="42">
        <v>11734</v>
      </c>
      <c r="BH146" s="42">
        <v>15463</v>
      </c>
      <c r="BI146" s="42"/>
      <c r="BJ146" s="42"/>
      <c r="BK146" s="42"/>
      <c r="BL146" s="42"/>
      <c r="BM146" s="42"/>
    </row>
    <row r="147" spans="1:65" outlineLevel="5" x14ac:dyDescent="0.45">
      <c r="A147" s="22">
        <f t="shared" si="43"/>
        <v>4</v>
      </c>
      <c r="B147" s="9">
        <f t="shared" si="42"/>
        <v>42488</v>
      </c>
      <c r="C147" s="51">
        <v>42488</v>
      </c>
      <c r="D147" s="64">
        <v>462061</v>
      </c>
      <c r="E147" s="12"/>
      <c r="F147" s="12">
        <v>37</v>
      </c>
      <c r="G147" s="12">
        <v>37</v>
      </c>
      <c r="H147" s="12">
        <v>36.799999999999997</v>
      </c>
      <c r="I147" s="12">
        <v>36.799999999999997</v>
      </c>
      <c r="J147" s="12"/>
      <c r="K147" s="12"/>
      <c r="L147" s="12"/>
      <c r="M147" s="74" t="str">
        <f t="shared" si="48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49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0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23.06425041</v>
      </c>
      <c r="AO147" s="41">
        <v>1214</v>
      </c>
      <c r="AP147" s="110"/>
      <c r="AQ147" s="111"/>
      <c r="AR147" s="126" t="str">
        <f t="shared" si="51"/>
        <v/>
      </c>
      <c r="AS147" s="126" t="str">
        <f t="shared" si="52"/>
        <v/>
      </c>
      <c r="AT147" s="127">
        <v>1486</v>
      </c>
      <c r="AU147" s="128"/>
      <c r="AV147" s="129"/>
      <c r="AW147" s="126" t="str">
        <f t="shared" si="53"/>
        <v/>
      </c>
      <c r="AX147" s="126" t="str">
        <f t="shared" si="54"/>
        <v/>
      </c>
      <c r="AY147" s="64" t="str">
        <f t="shared" si="55"/>
        <v/>
      </c>
      <c r="AZ147" s="97">
        <v>80.099999999999994</v>
      </c>
      <c r="BA147" s="68"/>
      <c r="BB147" s="68"/>
      <c r="BC147" s="68"/>
      <c r="BD147" s="68"/>
      <c r="BE147" s="15"/>
      <c r="BF147" s="5">
        <f t="shared" si="56"/>
        <v>24894</v>
      </c>
      <c r="BG147" s="42">
        <v>11266</v>
      </c>
      <c r="BH147" s="42">
        <v>13628</v>
      </c>
      <c r="BI147" s="42"/>
      <c r="BJ147" s="42"/>
      <c r="BK147" s="42"/>
      <c r="BL147" s="42"/>
      <c r="BM147" s="42"/>
    </row>
    <row r="148" spans="1:65" outlineLevel="5" x14ac:dyDescent="0.45">
      <c r="A148" s="22">
        <f t="shared" si="43"/>
        <v>4</v>
      </c>
      <c r="B148" s="9">
        <f t="shared" si="42"/>
        <v>42489</v>
      </c>
      <c r="C148" s="51">
        <v>42489</v>
      </c>
      <c r="D148" s="64">
        <v>427752</v>
      </c>
      <c r="E148" s="12"/>
      <c r="F148" s="12">
        <v>37.200000000000003</v>
      </c>
      <c r="G148" s="12">
        <v>37.200000000000003</v>
      </c>
      <c r="H148" s="12">
        <v>37.200000000000003</v>
      </c>
      <c r="I148" s="12">
        <v>37.200000000000003</v>
      </c>
      <c r="J148" s="12"/>
      <c r="K148" s="12"/>
      <c r="L148" s="12"/>
      <c r="M148" s="74" t="str">
        <f t="shared" si="48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49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0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21.005251309999998</v>
      </c>
      <c r="AO148" s="41">
        <v>1333</v>
      </c>
      <c r="AP148" s="110"/>
      <c r="AQ148" s="111"/>
      <c r="AR148" s="126" t="str">
        <f t="shared" si="51"/>
        <v/>
      </c>
      <c r="AS148" s="126" t="str">
        <f t="shared" si="52"/>
        <v/>
      </c>
      <c r="AT148" s="127">
        <v>1580</v>
      </c>
      <c r="AU148" s="128"/>
      <c r="AV148" s="129"/>
      <c r="AW148" s="126" t="str">
        <f t="shared" si="53"/>
        <v/>
      </c>
      <c r="AX148" s="126" t="str">
        <f t="shared" si="54"/>
        <v/>
      </c>
      <c r="AY148" s="64" t="str">
        <f t="shared" si="55"/>
        <v/>
      </c>
      <c r="AZ148" s="97">
        <v>79.3</v>
      </c>
      <c r="BA148" s="68"/>
      <c r="BB148" s="68"/>
      <c r="BC148" s="68"/>
      <c r="BD148" s="68"/>
      <c r="BE148" s="15"/>
      <c r="BF148" s="5">
        <f t="shared" si="56"/>
        <v>24278</v>
      </c>
      <c r="BG148" s="42">
        <v>10998</v>
      </c>
      <c r="BH148" s="42">
        <v>13280</v>
      </c>
      <c r="BI148" s="42"/>
      <c r="BJ148" s="42"/>
      <c r="BK148" s="42"/>
      <c r="BL148" s="42"/>
      <c r="BM148" s="42"/>
    </row>
    <row r="149" spans="1:65" ht="17.5" outlineLevel="5" thickBot="1" x14ac:dyDescent="0.5">
      <c r="A149" s="31">
        <f t="shared" si="43"/>
        <v>4</v>
      </c>
      <c r="B149" s="32">
        <f t="shared" si="42"/>
        <v>42490</v>
      </c>
      <c r="C149" s="51">
        <v>42490</v>
      </c>
      <c r="D149" s="64">
        <v>396275</v>
      </c>
      <c r="E149" s="12"/>
      <c r="F149" s="12">
        <v>36.799999999999997</v>
      </c>
      <c r="G149" s="12">
        <v>36.799999999999997</v>
      </c>
      <c r="H149" s="12">
        <v>36.799999999999997</v>
      </c>
      <c r="I149" s="12">
        <v>36.799999999999997</v>
      </c>
      <c r="J149" s="12"/>
      <c r="K149" s="12"/>
      <c r="L149" s="12"/>
      <c r="M149" s="74" t="str">
        <f t="shared" si="48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49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0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23.06425041</v>
      </c>
      <c r="AO149" s="41">
        <v>1214</v>
      </c>
      <c r="AP149" s="110"/>
      <c r="AQ149" s="111"/>
      <c r="AR149" s="126" t="str">
        <f t="shared" si="51"/>
        <v/>
      </c>
      <c r="AS149" s="126" t="str">
        <f t="shared" si="52"/>
        <v/>
      </c>
      <c r="AT149" s="127">
        <v>1485</v>
      </c>
      <c r="AU149" s="128"/>
      <c r="AV149" s="129"/>
      <c r="AW149" s="126" t="str">
        <f t="shared" si="53"/>
        <v/>
      </c>
      <c r="AX149" s="126" t="str">
        <f t="shared" si="54"/>
        <v/>
      </c>
      <c r="AY149" s="64" t="str">
        <f t="shared" si="55"/>
        <v/>
      </c>
      <c r="AZ149" s="97"/>
      <c r="BA149" s="68"/>
      <c r="BB149" s="68"/>
      <c r="BC149" s="68"/>
      <c r="BD149" s="68"/>
      <c r="BE149" s="15"/>
      <c r="BF149" s="5">
        <f t="shared" si="56"/>
        <v>22585</v>
      </c>
      <c r="BG149" s="42">
        <v>11510</v>
      </c>
      <c r="BH149" s="42">
        <v>11075</v>
      </c>
      <c r="BI149" s="42"/>
      <c r="BJ149" s="42"/>
      <c r="BK149" s="42"/>
      <c r="BL149" s="42"/>
      <c r="BM149" s="42"/>
    </row>
    <row r="150" spans="1:65" outlineLevel="4" x14ac:dyDescent="0.45">
      <c r="A150" s="150" t="s">
        <v>38</v>
      </c>
      <c r="B150" s="151"/>
      <c r="C150" s="50">
        <f t="shared" ref="C150:BM150" si="57">SUBTOTAL(4,C120:C149)</f>
        <v>42490</v>
      </c>
      <c r="D150" s="60">
        <f t="shared" si="57"/>
        <v>462061</v>
      </c>
      <c r="E150" s="28">
        <f t="shared" si="57"/>
        <v>0</v>
      </c>
      <c r="F150" s="28">
        <f t="shared" si="57"/>
        <v>37.6</v>
      </c>
      <c r="G150" s="28">
        <f t="shared" si="57"/>
        <v>37.6</v>
      </c>
      <c r="H150" s="28">
        <f t="shared" si="57"/>
        <v>37.799999999999997</v>
      </c>
      <c r="I150" s="28">
        <f t="shared" si="57"/>
        <v>37.799999999999997</v>
      </c>
      <c r="J150" s="28">
        <f t="shared" si="57"/>
        <v>0</v>
      </c>
      <c r="K150" s="28">
        <f t="shared" si="57"/>
        <v>0</v>
      </c>
      <c r="L150" s="28">
        <f t="shared" si="57"/>
        <v>0</v>
      </c>
      <c r="M150" s="71">
        <f t="shared" si="57"/>
        <v>0</v>
      </c>
      <c r="N150" s="82">
        <f t="shared" si="57"/>
        <v>0</v>
      </c>
      <c r="O150" s="82">
        <f t="shared" si="57"/>
        <v>0</v>
      </c>
      <c r="P150" s="82">
        <f t="shared" si="57"/>
        <v>0</v>
      </c>
      <c r="Q150" s="82">
        <f t="shared" si="57"/>
        <v>0</v>
      </c>
      <c r="R150" s="82">
        <f t="shared" si="57"/>
        <v>0</v>
      </c>
      <c r="S150" s="82">
        <f t="shared" si="57"/>
        <v>0</v>
      </c>
      <c r="T150" s="82">
        <f t="shared" si="57"/>
        <v>0</v>
      </c>
      <c r="U150" s="82">
        <f t="shared" si="57"/>
        <v>0</v>
      </c>
      <c r="V150" s="29">
        <f t="shared" si="57"/>
        <v>0</v>
      </c>
      <c r="W150" s="39">
        <f t="shared" si="57"/>
        <v>0</v>
      </c>
      <c r="X150" s="39">
        <f t="shared" si="57"/>
        <v>0</v>
      </c>
      <c r="Y150" s="39">
        <f t="shared" si="57"/>
        <v>0</v>
      </c>
      <c r="Z150" s="39">
        <f t="shared" si="57"/>
        <v>0</v>
      </c>
      <c r="AA150" s="39">
        <f t="shared" si="57"/>
        <v>0</v>
      </c>
      <c r="AB150" s="39">
        <f t="shared" si="57"/>
        <v>0</v>
      </c>
      <c r="AC150" s="39">
        <f t="shared" si="57"/>
        <v>0</v>
      </c>
      <c r="AD150" s="39">
        <f t="shared" si="57"/>
        <v>0</v>
      </c>
      <c r="AE150" s="29">
        <f t="shared" si="57"/>
        <v>0</v>
      </c>
      <c r="AF150" s="39">
        <f t="shared" si="57"/>
        <v>0</v>
      </c>
      <c r="AG150" s="39">
        <f t="shared" si="57"/>
        <v>0</v>
      </c>
      <c r="AH150" s="39">
        <f t="shared" si="57"/>
        <v>0</v>
      </c>
      <c r="AI150" s="39">
        <f t="shared" si="57"/>
        <v>0</v>
      </c>
      <c r="AJ150" s="39">
        <f t="shared" si="57"/>
        <v>0</v>
      </c>
      <c r="AK150" s="39">
        <f t="shared" si="57"/>
        <v>0</v>
      </c>
      <c r="AL150" s="39">
        <f t="shared" si="57"/>
        <v>0</v>
      </c>
      <c r="AM150" s="39">
        <f t="shared" si="57"/>
        <v>0</v>
      </c>
      <c r="AN150" s="39">
        <f t="shared" si="57"/>
        <v>30.6345733</v>
      </c>
      <c r="AO150" s="39">
        <f t="shared" si="57"/>
        <v>1538</v>
      </c>
      <c r="AP150" s="104">
        <f t="shared" si="57"/>
        <v>0</v>
      </c>
      <c r="AQ150" s="105">
        <f t="shared" si="57"/>
        <v>0</v>
      </c>
      <c r="AR150" s="106">
        <f t="shared" si="57"/>
        <v>0</v>
      </c>
      <c r="AS150" s="106">
        <f t="shared" si="57"/>
        <v>0</v>
      </c>
      <c r="AT150" s="107">
        <f t="shared" si="57"/>
        <v>1787</v>
      </c>
      <c r="AU150" s="108">
        <f t="shared" si="57"/>
        <v>0</v>
      </c>
      <c r="AV150" s="109">
        <f t="shared" si="57"/>
        <v>0</v>
      </c>
      <c r="AW150" s="106">
        <f t="shared" si="57"/>
        <v>0</v>
      </c>
      <c r="AX150" s="106">
        <f t="shared" si="57"/>
        <v>0</v>
      </c>
      <c r="AY150" s="60">
        <f t="shared" si="57"/>
        <v>0</v>
      </c>
      <c r="AZ150" s="96">
        <f t="shared" si="57"/>
        <v>80.099999999999994</v>
      </c>
      <c r="BA150" s="67">
        <f t="shared" si="57"/>
        <v>0</v>
      </c>
      <c r="BB150" s="67">
        <f t="shared" si="57"/>
        <v>0</v>
      </c>
      <c r="BC150" s="67">
        <f t="shared" si="57"/>
        <v>0</v>
      </c>
      <c r="BD150" s="67">
        <f t="shared" si="57"/>
        <v>0</v>
      </c>
      <c r="BE150" s="27">
        <f t="shared" si="57"/>
        <v>0</v>
      </c>
      <c r="BF150" s="29">
        <f t="shared" si="57"/>
        <v>30465</v>
      </c>
      <c r="BG150" s="39">
        <f t="shared" si="57"/>
        <v>12343</v>
      </c>
      <c r="BH150" s="40">
        <f t="shared" si="57"/>
        <v>18356</v>
      </c>
      <c r="BI150" s="40">
        <f t="shared" si="57"/>
        <v>0</v>
      </c>
      <c r="BJ150" s="40">
        <f t="shared" si="57"/>
        <v>0</v>
      </c>
      <c r="BK150" s="40">
        <f t="shared" si="57"/>
        <v>0</v>
      </c>
      <c r="BL150" s="40">
        <f t="shared" si="57"/>
        <v>0</v>
      </c>
      <c r="BM150" s="27">
        <f t="shared" si="57"/>
        <v>0</v>
      </c>
    </row>
    <row r="151" spans="1:65" outlineLevel="3" x14ac:dyDescent="0.45">
      <c r="A151" s="180" t="s">
        <v>27</v>
      </c>
      <c r="B151" s="181"/>
      <c r="C151" s="51">
        <f t="shared" ref="C151:BM151" si="58">SUBTOTAL(5,C120:C149)</f>
        <v>42461</v>
      </c>
      <c r="D151" s="61">
        <f t="shared" si="58"/>
        <v>319232</v>
      </c>
      <c r="E151" s="12">
        <f t="shared" si="58"/>
        <v>0</v>
      </c>
      <c r="F151" s="12">
        <f t="shared" si="58"/>
        <v>35.200000000000003</v>
      </c>
      <c r="G151" s="12">
        <f t="shared" si="58"/>
        <v>35.200000000000003</v>
      </c>
      <c r="H151" s="12">
        <f t="shared" si="58"/>
        <v>35.4</v>
      </c>
      <c r="I151" s="12">
        <f t="shared" si="58"/>
        <v>35.4</v>
      </c>
      <c r="J151" s="12">
        <f t="shared" si="58"/>
        <v>0</v>
      </c>
      <c r="K151" s="12">
        <f t="shared" si="58"/>
        <v>0</v>
      </c>
      <c r="L151" s="12">
        <f t="shared" si="58"/>
        <v>0</v>
      </c>
      <c r="M151" s="72">
        <f t="shared" si="58"/>
        <v>0</v>
      </c>
      <c r="N151" s="83">
        <f t="shared" si="58"/>
        <v>0</v>
      </c>
      <c r="O151" s="83">
        <f t="shared" si="58"/>
        <v>0</v>
      </c>
      <c r="P151" s="83">
        <f t="shared" si="58"/>
        <v>0</v>
      </c>
      <c r="Q151" s="83">
        <f t="shared" si="58"/>
        <v>0</v>
      </c>
      <c r="R151" s="83">
        <f t="shared" si="58"/>
        <v>0</v>
      </c>
      <c r="S151" s="83">
        <f t="shared" si="58"/>
        <v>0</v>
      </c>
      <c r="T151" s="83">
        <f t="shared" si="58"/>
        <v>0</v>
      </c>
      <c r="U151" s="83">
        <f t="shared" si="58"/>
        <v>0</v>
      </c>
      <c r="V151" s="6">
        <f t="shared" si="58"/>
        <v>0</v>
      </c>
      <c r="W151" s="41">
        <f t="shared" si="58"/>
        <v>0</v>
      </c>
      <c r="X151" s="41">
        <f t="shared" si="58"/>
        <v>0</v>
      </c>
      <c r="Y151" s="41">
        <f t="shared" si="58"/>
        <v>0</v>
      </c>
      <c r="Z151" s="41">
        <f t="shared" si="58"/>
        <v>0</v>
      </c>
      <c r="AA151" s="41">
        <f t="shared" si="58"/>
        <v>0</v>
      </c>
      <c r="AB151" s="41">
        <f t="shared" si="58"/>
        <v>0</v>
      </c>
      <c r="AC151" s="41">
        <f t="shared" si="58"/>
        <v>0</v>
      </c>
      <c r="AD151" s="41">
        <f t="shared" si="58"/>
        <v>0</v>
      </c>
      <c r="AE151" s="6">
        <f t="shared" si="58"/>
        <v>0</v>
      </c>
      <c r="AF151" s="41">
        <f t="shared" si="58"/>
        <v>0</v>
      </c>
      <c r="AG151" s="41">
        <f t="shared" si="58"/>
        <v>0</v>
      </c>
      <c r="AH151" s="41">
        <f t="shared" si="58"/>
        <v>0</v>
      </c>
      <c r="AI151" s="41">
        <f t="shared" si="58"/>
        <v>0</v>
      </c>
      <c r="AJ151" s="41">
        <f t="shared" si="58"/>
        <v>0</v>
      </c>
      <c r="AK151" s="41">
        <f t="shared" si="58"/>
        <v>0</v>
      </c>
      <c r="AL151" s="41">
        <f t="shared" si="58"/>
        <v>0</v>
      </c>
      <c r="AM151" s="41">
        <f t="shared" si="58"/>
        <v>0</v>
      </c>
      <c r="AN151" s="41">
        <f t="shared" si="58"/>
        <v>18.205461639999999</v>
      </c>
      <c r="AO151" s="41">
        <f t="shared" si="58"/>
        <v>914</v>
      </c>
      <c r="AP151" s="110">
        <f t="shared" si="58"/>
        <v>0</v>
      </c>
      <c r="AQ151" s="111">
        <f t="shared" si="58"/>
        <v>0</v>
      </c>
      <c r="AR151" s="112">
        <f t="shared" si="58"/>
        <v>0</v>
      </c>
      <c r="AS151" s="112">
        <f t="shared" si="58"/>
        <v>0</v>
      </c>
      <c r="AT151" s="113">
        <f t="shared" si="58"/>
        <v>1076</v>
      </c>
      <c r="AU151" s="114">
        <f t="shared" si="58"/>
        <v>0</v>
      </c>
      <c r="AV151" s="115">
        <f t="shared" si="58"/>
        <v>0</v>
      </c>
      <c r="AW151" s="112">
        <f t="shared" si="58"/>
        <v>0</v>
      </c>
      <c r="AX151" s="112">
        <f t="shared" si="58"/>
        <v>0</v>
      </c>
      <c r="AY151" s="61">
        <f t="shared" si="58"/>
        <v>0</v>
      </c>
      <c r="AZ151" s="97">
        <f t="shared" si="58"/>
        <v>78</v>
      </c>
      <c r="BA151" s="68">
        <f t="shared" si="58"/>
        <v>0</v>
      </c>
      <c r="BB151" s="68">
        <f t="shared" si="58"/>
        <v>0</v>
      </c>
      <c r="BC151" s="68">
        <f t="shared" si="58"/>
        <v>0</v>
      </c>
      <c r="BD151" s="68">
        <f t="shared" si="58"/>
        <v>0</v>
      </c>
      <c r="BE151" s="15">
        <f t="shared" si="58"/>
        <v>0</v>
      </c>
      <c r="BF151" s="6">
        <f t="shared" si="58"/>
        <v>12910</v>
      </c>
      <c r="BG151" s="41">
        <f t="shared" si="58"/>
        <v>5646</v>
      </c>
      <c r="BH151" s="42">
        <f t="shared" si="58"/>
        <v>6515</v>
      </c>
      <c r="BI151" s="42">
        <f t="shared" si="58"/>
        <v>0</v>
      </c>
      <c r="BJ151" s="42">
        <f t="shared" si="58"/>
        <v>0</v>
      </c>
      <c r="BK151" s="42">
        <f t="shared" si="58"/>
        <v>0</v>
      </c>
      <c r="BL151" s="42">
        <f t="shared" si="58"/>
        <v>0</v>
      </c>
      <c r="BM151" s="15">
        <f t="shared" si="58"/>
        <v>0</v>
      </c>
    </row>
    <row r="152" spans="1:65" outlineLevel="2" x14ac:dyDescent="0.45">
      <c r="A152" s="180" t="s">
        <v>16</v>
      </c>
      <c r="B152" s="181"/>
      <c r="C152" s="51">
        <f>IFERROR(SUBTOTAL(1,C120:C149),"")</f>
        <v>42475.5</v>
      </c>
      <c r="D152" s="61">
        <f t="shared" ref="D152:BM152" si="59">IFERROR(SUBTOTAL(1,D120:D149),"")</f>
        <v>393164.53333333333</v>
      </c>
      <c r="E152" s="12" t="str">
        <f t="shared" si="59"/>
        <v/>
      </c>
      <c r="F152" s="12">
        <f t="shared" si="59"/>
        <v>36.693333333333342</v>
      </c>
      <c r="G152" s="12">
        <f t="shared" si="59"/>
        <v>36.693333333333342</v>
      </c>
      <c r="H152" s="12">
        <f t="shared" si="59"/>
        <v>36.72</v>
      </c>
      <c r="I152" s="12">
        <f t="shared" si="59"/>
        <v>36.72</v>
      </c>
      <c r="J152" s="12" t="str">
        <f t="shared" si="59"/>
        <v/>
      </c>
      <c r="K152" s="12" t="str">
        <f t="shared" si="59"/>
        <v/>
      </c>
      <c r="L152" s="12" t="str">
        <f t="shared" si="59"/>
        <v/>
      </c>
      <c r="M152" s="72" t="str">
        <f t="shared" si="59"/>
        <v/>
      </c>
      <c r="N152" s="83" t="str">
        <f t="shared" si="59"/>
        <v/>
      </c>
      <c r="O152" s="83" t="str">
        <f t="shared" si="59"/>
        <v/>
      </c>
      <c r="P152" s="83" t="str">
        <f t="shared" si="59"/>
        <v/>
      </c>
      <c r="Q152" s="83" t="str">
        <f t="shared" si="59"/>
        <v/>
      </c>
      <c r="R152" s="83" t="str">
        <f t="shared" si="59"/>
        <v/>
      </c>
      <c r="S152" s="83" t="str">
        <f t="shared" si="59"/>
        <v/>
      </c>
      <c r="T152" s="83" t="str">
        <f t="shared" si="59"/>
        <v/>
      </c>
      <c r="U152" s="83" t="str">
        <f t="shared" si="59"/>
        <v/>
      </c>
      <c r="V152" s="6" t="str">
        <f t="shared" si="59"/>
        <v/>
      </c>
      <c r="W152" s="41" t="str">
        <f t="shared" si="59"/>
        <v/>
      </c>
      <c r="X152" s="41" t="str">
        <f t="shared" si="59"/>
        <v/>
      </c>
      <c r="Y152" s="41" t="str">
        <f t="shared" si="59"/>
        <v/>
      </c>
      <c r="Z152" s="41" t="str">
        <f t="shared" si="59"/>
        <v/>
      </c>
      <c r="AA152" s="41" t="str">
        <f t="shared" si="59"/>
        <v/>
      </c>
      <c r="AB152" s="41" t="str">
        <f t="shared" si="59"/>
        <v/>
      </c>
      <c r="AC152" s="41" t="str">
        <f t="shared" si="59"/>
        <v/>
      </c>
      <c r="AD152" s="41" t="str">
        <f t="shared" si="59"/>
        <v/>
      </c>
      <c r="AE152" s="6" t="str">
        <f t="shared" si="59"/>
        <v/>
      </c>
      <c r="AF152" s="41" t="str">
        <f t="shared" si="59"/>
        <v/>
      </c>
      <c r="AG152" s="41" t="str">
        <f t="shared" si="59"/>
        <v/>
      </c>
      <c r="AH152" s="41" t="str">
        <f t="shared" si="59"/>
        <v/>
      </c>
      <c r="AI152" s="41" t="str">
        <f t="shared" si="59"/>
        <v/>
      </c>
      <c r="AJ152" s="41" t="str">
        <f t="shared" si="59"/>
        <v/>
      </c>
      <c r="AK152" s="41" t="str">
        <f t="shared" si="59"/>
        <v/>
      </c>
      <c r="AL152" s="41" t="str">
        <f t="shared" si="59"/>
        <v/>
      </c>
      <c r="AM152" s="41" t="str">
        <f t="shared" si="59"/>
        <v/>
      </c>
      <c r="AN152" s="41">
        <f t="shared" si="59"/>
        <v>22.757511445999999</v>
      </c>
      <c r="AO152" s="41">
        <f t="shared" si="59"/>
        <v>1248.5</v>
      </c>
      <c r="AP152" s="110" t="str">
        <f t="shared" si="59"/>
        <v/>
      </c>
      <c r="AQ152" s="111" t="str">
        <f t="shared" si="59"/>
        <v/>
      </c>
      <c r="AR152" s="112" t="str">
        <f t="shared" si="59"/>
        <v/>
      </c>
      <c r="AS152" s="112" t="str">
        <f t="shared" si="59"/>
        <v/>
      </c>
      <c r="AT152" s="113">
        <f t="shared" si="59"/>
        <v>1497.8333333333333</v>
      </c>
      <c r="AU152" s="114" t="str">
        <f t="shared" si="59"/>
        <v/>
      </c>
      <c r="AV152" s="115" t="str">
        <f t="shared" si="59"/>
        <v/>
      </c>
      <c r="AW152" s="112" t="str">
        <f t="shared" si="59"/>
        <v/>
      </c>
      <c r="AX152" s="112" t="str">
        <f t="shared" si="59"/>
        <v/>
      </c>
      <c r="AY152" s="61" t="str">
        <f t="shared" si="59"/>
        <v/>
      </c>
      <c r="AZ152" s="97">
        <f t="shared" si="59"/>
        <v>79.063000000000002</v>
      </c>
      <c r="BA152" s="68" t="str">
        <f t="shared" si="59"/>
        <v/>
      </c>
      <c r="BB152" s="68" t="str">
        <f t="shared" si="59"/>
        <v/>
      </c>
      <c r="BC152" s="68" t="str">
        <f t="shared" si="59"/>
        <v/>
      </c>
      <c r="BD152" s="68" t="str">
        <f t="shared" si="59"/>
        <v/>
      </c>
      <c r="BE152" s="15" t="str">
        <f>IFERROR(SUBTOTAL(1,BE120:BE149),"")</f>
        <v/>
      </c>
      <c r="BF152" s="6">
        <f t="shared" si="59"/>
        <v>24852.666666666668</v>
      </c>
      <c r="BG152" s="41">
        <f t="shared" si="59"/>
        <v>10230</v>
      </c>
      <c r="BH152" s="42">
        <f t="shared" si="59"/>
        <v>14622.666666666666</v>
      </c>
      <c r="BI152" s="42" t="str">
        <f t="shared" si="59"/>
        <v/>
      </c>
      <c r="BJ152" s="42" t="str">
        <f t="shared" si="59"/>
        <v/>
      </c>
      <c r="BK152" s="42" t="str">
        <f t="shared" si="59"/>
        <v/>
      </c>
      <c r="BL152" s="42" t="str">
        <f t="shared" si="59"/>
        <v/>
      </c>
      <c r="BM152" s="15" t="str">
        <f t="shared" si="59"/>
        <v/>
      </c>
    </row>
    <row r="153" spans="1:65" ht="17.5" outlineLevel="1" thickBot="1" x14ac:dyDescent="0.5">
      <c r="A153" s="182" t="s">
        <v>57</v>
      </c>
      <c r="B153" s="183"/>
      <c r="C153" s="52">
        <f>SUBTOTAL(9,C120:C149)</f>
        <v>1274265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37455</v>
      </c>
      <c r="AP153" s="116"/>
      <c r="AQ153" s="117"/>
      <c r="AR153" s="118"/>
      <c r="AS153" s="118"/>
      <c r="AT153" s="119">
        <f>SUBTOTAL(9,AT120:AT149)</f>
        <v>44935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0">SUBTOTAL(9,BF120:BF149)</f>
        <v>745580</v>
      </c>
      <c r="BG153" s="43">
        <f t="shared" si="60"/>
        <v>306900</v>
      </c>
      <c r="BH153" s="44">
        <f t="shared" si="60"/>
        <v>438680</v>
      </c>
      <c r="BI153" s="44">
        <f t="shared" si="60"/>
        <v>0</v>
      </c>
      <c r="BJ153" s="44">
        <f t="shared" si="60"/>
        <v>0</v>
      </c>
      <c r="BK153" s="44">
        <f t="shared" si="60"/>
        <v>0</v>
      </c>
      <c r="BL153" s="44">
        <f t="shared" si="60"/>
        <v>0</v>
      </c>
      <c r="BM153" s="16">
        <f t="shared" si="60"/>
        <v>0</v>
      </c>
    </row>
    <row r="154" spans="1:65" outlineLevel="5" x14ac:dyDescent="0.45">
      <c r="A154" s="21">
        <f t="shared" si="43"/>
        <v>5</v>
      </c>
      <c r="B154" s="33">
        <f>B149+1</f>
        <v>42491</v>
      </c>
      <c r="C154" s="51">
        <v>42491</v>
      </c>
      <c r="D154" s="64">
        <v>382488</v>
      </c>
      <c r="E154" s="12"/>
      <c r="F154" s="12">
        <v>36.799999999999997</v>
      </c>
      <c r="G154" s="12">
        <v>36.799999999999997</v>
      </c>
      <c r="H154" s="12">
        <v>37</v>
      </c>
      <c r="I154" s="12">
        <v>37</v>
      </c>
      <c r="J154" s="12"/>
      <c r="K154" s="12"/>
      <c r="L154" s="12"/>
      <c r="M154" s="74" t="str">
        <f t="shared" ref="M154:M184" si="61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62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3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27.39726027</v>
      </c>
      <c r="AO154" s="41">
        <v>1022</v>
      </c>
      <c r="AP154" s="110"/>
      <c r="AQ154" s="111"/>
      <c r="AR154" s="126" t="str">
        <f t="shared" ref="AR154:AR184" si="64">IFERROR(AQ154/AP154*100,"")</f>
        <v/>
      </c>
      <c r="AS154" s="126" t="str">
        <f t="shared" ref="AS154:AS184" si="65">IFERROR(100-AR154,"")</f>
        <v/>
      </c>
      <c r="AT154" s="127">
        <v>1248</v>
      </c>
      <c r="AU154" s="128"/>
      <c r="AV154" s="129"/>
      <c r="AW154" s="126" t="str">
        <f t="shared" ref="AW154:AW184" si="66">IFERROR(AV154/AU154*100,"")</f>
        <v/>
      </c>
      <c r="AX154" s="126" t="str">
        <f t="shared" ref="AX154:AX184" si="67">IFERROR(100-AW154,"")</f>
        <v/>
      </c>
      <c r="AY154" s="64" t="str">
        <f t="shared" ref="AY154:AY184" si="68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69">IF(SUM(BG154:BM154)=0,"",SUM(BG154:BM154))</f>
        <v>15256</v>
      </c>
      <c r="BG154" s="42">
        <v>9845</v>
      </c>
      <c r="BH154" s="42">
        <v>5411</v>
      </c>
      <c r="BI154" s="42"/>
      <c r="BJ154" s="42"/>
      <c r="BK154" s="42"/>
      <c r="BL154" s="42"/>
      <c r="BM154" s="15"/>
    </row>
    <row r="155" spans="1:65" outlineLevel="5" x14ac:dyDescent="0.45">
      <c r="A155" s="22">
        <f t="shared" si="43"/>
        <v>5</v>
      </c>
      <c r="B155" s="9">
        <f t="shared" ref="B155:B218" si="70">B154+1</f>
        <v>42492</v>
      </c>
      <c r="C155" s="51">
        <v>42492</v>
      </c>
      <c r="D155" s="64">
        <v>371837</v>
      </c>
      <c r="E155" s="12"/>
      <c r="F155" s="12">
        <v>36.799999999999997</v>
      </c>
      <c r="G155" s="12">
        <v>36.799999999999997</v>
      </c>
      <c r="H155" s="12">
        <v>37</v>
      </c>
      <c r="I155" s="12">
        <v>37</v>
      </c>
      <c r="J155" s="12"/>
      <c r="K155" s="12"/>
      <c r="L155" s="12"/>
      <c r="M155" s="74" t="str">
        <f t="shared" si="61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62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63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v>22.169437850000001</v>
      </c>
      <c r="AO155" s="41">
        <v>1263</v>
      </c>
      <c r="AP155" s="110"/>
      <c r="AQ155" s="111"/>
      <c r="AR155" s="126" t="str">
        <f t="shared" si="64"/>
        <v/>
      </c>
      <c r="AS155" s="126" t="str">
        <f t="shared" si="65"/>
        <v/>
      </c>
      <c r="AT155" s="127">
        <v>1501</v>
      </c>
      <c r="AU155" s="128"/>
      <c r="AV155" s="129"/>
      <c r="AW155" s="126" t="str">
        <f t="shared" si="66"/>
        <v/>
      </c>
      <c r="AX155" s="126" t="str">
        <f t="shared" si="67"/>
        <v/>
      </c>
      <c r="AY155" s="64" t="str">
        <f t="shared" si="68"/>
        <v/>
      </c>
      <c r="AZ155" s="97">
        <v>78.400000000000006</v>
      </c>
      <c r="BA155" s="68"/>
      <c r="BB155" s="68"/>
      <c r="BC155" s="68"/>
      <c r="BD155" s="68"/>
      <c r="BE155" s="15"/>
      <c r="BF155" s="5">
        <f t="shared" si="69"/>
        <v>23554</v>
      </c>
      <c r="BG155" s="42">
        <v>9235</v>
      </c>
      <c r="BH155" s="42">
        <v>14319</v>
      </c>
      <c r="BI155" s="42"/>
      <c r="BJ155" s="42"/>
      <c r="BK155" s="42"/>
      <c r="BL155" s="42"/>
      <c r="BM155" s="15"/>
    </row>
    <row r="156" spans="1:65" outlineLevel="5" x14ac:dyDescent="0.45">
      <c r="A156" s="22">
        <f t="shared" si="43"/>
        <v>5</v>
      </c>
      <c r="B156" s="9">
        <f t="shared" si="70"/>
        <v>42493</v>
      </c>
      <c r="C156" s="51">
        <v>42493</v>
      </c>
      <c r="D156" s="64">
        <v>414570</v>
      </c>
      <c r="E156" s="12"/>
      <c r="F156" s="12">
        <v>36.4</v>
      </c>
      <c r="G156" s="12">
        <v>36.4</v>
      </c>
      <c r="H156" s="12">
        <v>36.799999999999997</v>
      </c>
      <c r="I156" s="12">
        <v>36.799999999999997</v>
      </c>
      <c r="J156" s="12"/>
      <c r="K156" s="12"/>
      <c r="L156" s="12"/>
      <c r="M156" s="74" t="str">
        <f t="shared" si="61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62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3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22.47191011</v>
      </c>
      <c r="AO156" s="41">
        <v>1246</v>
      </c>
      <c r="AP156" s="110"/>
      <c r="AQ156" s="111"/>
      <c r="AR156" s="126" t="str">
        <f t="shared" si="64"/>
        <v/>
      </c>
      <c r="AS156" s="126" t="str">
        <f t="shared" si="65"/>
        <v/>
      </c>
      <c r="AT156" s="127">
        <v>1453</v>
      </c>
      <c r="AU156" s="128"/>
      <c r="AV156" s="129"/>
      <c r="AW156" s="126" t="str">
        <f t="shared" si="66"/>
        <v/>
      </c>
      <c r="AX156" s="126" t="str">
        <f t="shared" si="67"/>
        <v/>
      </c>
      <c r="AY156" s="64" t="str">
        <f t="shared" si="68"/>
        <v/>
      </c>
      <c r="AZ156" s="97">
        <v>78.8</v>
      </c>
      <c r="BA156" s="68"/>
      <c r="BB156" s="68"/>
      <c r="BC156" s="68"/>
      <c r="BD156" s="68"/>
      <c r="BE156" s="15"/>
      <c r="BF156" s="5">
        <f t="shared" si="69"/>
        <v>27087</v>
      </c>
      <c r="BG156" s="42">
        <v>9272</v>
      </c>
      <c r="BH156" s="42">
        <v>17815</v>
      </c>
      <c r="BI156" s="42"/>
      <c r="BJ156" s="42"/>
      <c r="BK156" s="42"/>
      <c r="BL156" s="42"/>
      <c r="BM156" s="15"/>
    </row>
    <row r="157" spans="1:65" outlineLevel="5" x14ac:dyDescent="0.45">
      <c r="A157" s="22">
        <f t="shared" si="43"/>
        <v>5</v>
      </c>
      <c r="B157" s="9">
        <f t="shared" si="70"/>
        <v>42494</v>
      </c>
      <c r="C157" s="51">
        <v>42494</v>
      </c>
      <c r="D157" s="64">
        <v>457171</v>
      </c>
      <c r="E157" s="12"/>
      <c r="F157" s="12">
        <v>37.200000000000003</v>
      </c>
      <c r="G157" s="12">
        <v>37.200000000000003</v>
      </c>
      <c r="H157" s="12">
        <v>37.200000000000003</v>
      </c>
      <c r="I157" s="12">
        <v>37.200000000000003</v>
      </c>
      <c r="J157" s="12"/>
      <c r="K157" s="12"/>
      <c r="L157" s="12"/>
      <c r="M157" s="74" t="str">
        <f t="shared" si="61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62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3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21.705426360000001</v>
      </c>
      <c r="AO157" s="41">
        <v>1290</v>
      </c>
      <c r="AP157" s="110"/>
      <c r="AQ157" s="111"/>
      <c r="AR157" s="126" t="str">
        <f t="shared" si="64"/>
        <v/>
      </c>
      <c r="AS157" s="126" t="str">
        <f t="shared" si="65"/>
        <v/>
      </c>
      <c r="AT157" s="127">
        <v>1536</v>
      </c>
      <c r="AU157" s="128"/>
      <c r="AV157" s="129"/>
      <c r="AW157" s="126" t="str">
        <f t="shared" si="66"/>
        <v/>
      </c>
      <c r="AX157" s="126" t="str">
        <f t="shared" si="67"/>
        <v/>
      </c>
      <c r="AY157" s="64" t="str">
        <f t="shared" si="68"/>
        <v/>
      </c>
      <c r="AZ157" s="97">
        <v>78.5</v>
      </c>
      <c r="BA157" s="68"/>
      <c r="BB157" s="68"/>
      <c r="BC157" s="68"/>
      <c r="BD157" s="68"/>
      <c r="BE157" s="15"/>
      <c r="BF157" s="5">
        <f t="shared" si="69"/>
        <v>26019</v>
      </c>
      <c r="BG157" s="42">
        <v>9310</v>
      </c>
      <c r="BH157" s="42">
        <v>16709</v>
      </c>
      <c r="BI157" s="42"/>
      <c r="BJ157" s="42"/>
      <c r="BK157" s="42"/>
      <c r="BL157" s="42"/>
      <c r="BM157" s="15"/>
    </row>
    <row r="158" spans="1:65" outlineLevel="5" x14ac:dyDescent="0.45">
      <c r="A158" s="22">
        <f t="shared" si="43"/>
        <v>5</v>
      </c>
      <c r="B158" s="9">
        <f t="shared" si="70"/>
        <v>42495</v>
      </c>
      <c r="C158" s="51">
        <v>42495</v>
      </c>
      <c r="D158" s="64">
        <v>446408</v>
      </c>
      <c r="E158" s="12"/>
      <c r="F158" s="12">
        <v>36.6</v>
      </c>
      <c r="G158" s="12">
        <v>36.6</v>
      </c>
      <c r="H158" s="12">
        <v>36.799999999999997</v>
      </c>
      <c r="I158" s="12">
        <v>36.799999999999997</v>
      </c>
      <c r="J158" s="12"/>
      <c r="K158" s="12"/>
      <c r="L158" s="12"/>
      <c r="M158" s="74" t="str">
        <f t="shared" si="61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62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3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25.617566329999999</v>
      </c>
      <c r="AO158" s="41">
        <v>1093</v>
      </c>
      <c r="AP158" s="110"/>
      <c r="AQ158" s="111"/>
      <c r="AR158" s="126" t="str">
        <f t="shared" si="64"/>
        <v/>
      </c>
      <c r="AS158" s="126" t="str">
        <f t="shared" si="65"/>
        <v/>
      </c>
      <c r="AT158" s="127">
        <v>1333</v>
      </c>
      <c r="AU158" s="128"/>
      <c r="AV158" s="129"/>
      <c r="AW158" s="126" t="str">
        <f t="shared" si="66"/>
        <v/>
      </c>
      <c r="AX158" s="126" t="str">
        <f t="shared" si="67"/>
        <v/>
      </c>
      <c r="AY158" s="64" t="str">
        <f t="shared" si="68"/>
        <v/>
      </c>
      <c r="AZ158" s="97"/>
      <c r="BA158" s="68"/>
      <c r="BB158" s="68"/>
      <c r="BC158" s="68"/>
      <c r="BD158" s="68"/>
      <c r="BE158" s="15"/>
      <c r="BF158" s="5">
        <f t="shared" si="69"/>
        <v>25155</v>
      </c>
      <c r="BG158" s="42">
        <v>9354</v>
      </c>
      <c r="BH158" s="42">
        <v>15801</v>
      </c>
      <c r="BI158" s="42"/>
      <c r="BJ158" s="42"/>
      <c r="BK158" s="42"/>
      <c r="BL158" s="42"/>
      <c r="BM158" s="15"/>
    </row>
    <row r="159" spans="1:65" outlineLevel="5" x14ac:dyDescent="0.45">
      <c r="A159" s="22">
        <f t="shared" si="43"/>
        <v>5</v>
      </c>
      <c r="B159" s="9">
        <f t="shared" si="70"/>
        <v>42496</v>
      </c>
      <c r="C159" s="51">
        <v>42496</v>
      </c>
      <c r="D159" s="64">
        <v>429591</v>
      </c>
      <c r="E159" s="12"/>
      <c r="F159" s="12">
        <v>36.4</v>
      </c>
      <c r="G159" s="12">
        <v>36.4</v>
      </c>
      <c r="H159" s="12">
        <v>36.799999999999997</v>
      </c>
      <c r="I159" s="12">
        <v>36.799999999999997</v>
      </c>
      <c r="J159" s="12"/>
      <c r="K159" s="12"/>
      <c r="L159" s="12"/>
      <c r="M159" s="74" t="str">
        <f t="shared" si="61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62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3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24.475524480000001</v>
      </c>
      <c r="AO159" s="41">
        <v>1144</v>
      </c>
      <c r="AP159" s="110"/>
      <c r="AQ159" s="111"/>
      <c r="AR159" s="126" t="str">
        <f t="shared" si="64"/>
        <v/>
      </c>
      <c r="AS159" s="126" t="str">
        <f t="shared" si="65"/>
        <v/>
      </c>
      <c r="AT159" s="127">
        <v>1446</v>
      </c>
      <c r="AU159" s="128"/>
      <c r="AV159" s="129"/>
      <c r="AW159" s="126" t="str">
        <f t="shared" si="66"/>
        <v/>
      </c>
      <c r="AX159" s="126" t="str">
        <f t="shared" si="67"/>
        <v/>
      </c>
      <c r="AY159" s="64" t="str">
        <f t="shared" si="68"/>
        <v/>
      </c>
      <c r="AZ159" s="97"/>
      <c r="BA159" s="68"/>
      <c r="BB159" s="68"/>
      <c r="BC159" s="68"/>
      <c r="BD159" s="68"/>
      <c r="BE159" s="15"/>
      <c r="BF159" s="5">
        <f t="shared" si="69"/>
        <v>24388</v>
      </c>
      <c r="BG159" s="42">
        <v>9312</v>
      </c>
      <c r="BH159" s="42">
        <v>15076</v>
      </c>
      <c r="BI159" s="42"/>
      <c r="BJ159" s="42"/>
      <c r="BK159" s="42"/>
      <c r="BL159" s="42"/>
      <c r="BM159" s="15"/>
    </row>
    <row r="160" spans="1:65" outlineLevel="5" x14ac:dyDescent="0.45">
      <c r="A160" s="22">
        <f t="shared" si="43"/>
        <v>5</v>
      </c>
      <c r="B160" s="9">
        <f t="shared" si="70"/>
        <v>42497</v>
      </c>
      <c r="C160" s="51">
        <v>42497</v>
      </c>
      <c r="D160" s="64">
        <v>423046</v>
      </c>
      <c r="E160" s="12"/>
      <c r="F160" s="12">
        <v>37</v>
      </c>
      <c r="G160" s="12">
        <v>37</v>
      </c>
      <c r="H160" s="12">
        <v>37</v>
      </c>
      <c r="I160" s="12">
        <v>37</v>
      </c>
      <c r="J160" s="12"/>
      <c r="K160" s="12"/>
      <c r="L160" s="12"/>
      <c r="M160" s="74" t="str">
        <f t="shared" si="61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62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3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24.475524480000001</v>
      </c>
      <c r="AO160" s="41">
        <v>1144</v>
      </c>
      <c r="AP160" s="110"/>
      <c r="AQ160" s="111"/>
      <c r="AR160" s="126" t="str">
        <f t="shared" si="64"/>
        <v/>
      </c>
      <c r="AS160" s="126" t="str">
        <f t="shared" si="65"/>
        <v/>
      </c>
      <c r="AT160" s="127">
        <v>1265</v>
      </c>
      <c r="AU160" s="128"/>
      <c r="AV160" s="129"/>
      <c r="AW160" s="126" t="str">
        <f t="shared" si="66"/>
        <v/>
      </c>
      <c r="AX160" s="126" t="str">
        <f t="shared" si="67"/>
        <v/>
      </c>
      <c r="AY160" s="64" t="str">
        <f t="shared" si="68"/>
        <v/>
      </c>
      <c r="AZ160" s="97"/>
      <c r="BA160" s="68"/>
      <c r="BB160" s="68"/>
      <c r="BC160" s="68"/>
      <c r="BD160" s="68"/>
      <c r="BE160" s="15"/>
      <c r="BF160" s="5">
        <f t="shared" si="69"/>
        <v>23876</v>
      </c>
      <c r="BG160" s="42">
        <v>9282</v>
      </c>
      <c r="BH160" s="42">
        <v>14594</v>
      </c>
      <c r="BI160" s="42"/>
      <c r="BJ160" s="42"/>
      <c r="BK160" s="42"/>
      <c r="BL160" s="42"/>
      <c r="BM160" s="15"/>
    </row>
    <row r="161" spans="1:65" outlineLevel="5" x14ac:dyDescent="0.45">
      <c r="A161" s="22">
        <f t="shared" si="43"/>
        <v>5</v>
      </c>
      <c r="B161" s="9">
        <f t="shared" si="70"/>
        <v>42498</v>
      </c>
      <c r="C161" s="51">
        <v>42498</v>
      </c>
      <c r="D161" s="64">
        <v>406238</v>
      </c>
      <c r="E161" s="12"/>
      <c r="F161" s="12">
        <v>37</v>
      </c>
      <c r="G161" s="12">
        <v>37</v>
      </c>
      <c r="H161" s="12">
        <v>37</v>
      </c>
      <c r="I161" s="12">
        <v>37</v>
      </c>
      <c r="J161" s="12"/>
      <c r="K161" s="12"/>
      <c r="L161" s="12"/>
      <c r="M161" s="74" t="str">
        <f t="shared" si="61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62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63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28.1124498</v>
      </c>
      <c r="AO161" s="41">
        <v>996</v>
      </c>
      <c r="AP161" s="110"/>
      <c r="AQ161" s="111"/>
      <c r="AR161" s="126" t="str">
        <f t="shared" si="64"/>
        <v/>
      </c>
      <c r="AS161" s="126" t="str">
        <f t="shared" si="65"/>
        <v/>
      </c>
      <c r="AT161" s="127">
        <v>1353</v>
      </c>
      <c r="AU161" s="128"/>
      <c r="AV161" s="129"/>
      <c r="AW161" s="126" t="str">
        <f t="shared" si="66"/>
        <v/>
      </c>
      <c r="AX161" s="126" t="str">
        <f t="shared" si="67"/>
        <v/>
      </c>
      <c r="AY161" s="64" t="str">
        <f t="shared" si="68"/>
        <v/>
      </c>
      <c r="AZ161" s="97"/>
      <c r="BA161" s="68"/>
      <c r="BB161" s="68"/>
      <c r="BC161" s="68"/>
      <c r="BD161" s="68"/>
      <c r="BE161" s="15"/>
      <c r="BF161" s="5">
        <f t="shared" si="69"/>
        <v>14643</v>
      </c>
      <c r="BG161" s="42">
        <v>8075</v>
      </c>
      <c r="BH161" s="42">
        <v>6568</v>
      </c>
      <c r="BI161" s="42"/>
      <c r="BJ161" s="42"/>
      <c r="BK161" s="42"/>
      <c r="BL161" s="42"/>
      <c r="BM161" s="15"/>
    </row>
    <row r="162" spans="1:65" outlineLevel="5" x14ac:dyDescent="0.45">
      <c r="A162" s="22">
        <f t="shared" si="43"/>
        <v>5</v>
      </c>
      <c r="B162" s="9">
        <f t="shared" si="70"/>
        <v>42499</v>
      </c>
      <c r="C162" s="51">
        <v>42499</v>
      </c>
      <c r="D162" s="64">
        <v>390469</v>
      </c>
      <c r="E162" s="12"/>
      <c r="F162" s="12">
        <v>36.799999999999997</v>
      </c>
      <c r="G162" s="12">
        <v>36.799999999999997</v>
      </c>
      <c r="H162" s="12">
        <v>37</v>
      </c>
      <c r="I162" s="12">
        <v>37</v>
      </c>
      <c r="J162" s="12"/>
      <c r="K162" s="12"/>
      <c r="L162" s="12"/>
      <c r="M162" s="74" t="str">
        <f t="shared" si="61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62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3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22.508038590000002</v>
      </c>
      <c r="AO162" s="41">
        <v>1244</v>
      </c>
      <c r="AP162" s="110"/>
      <c r="AQ162" s="111"/>
      <c r="AR162" s="126" t="str">
        <f t="shared" si="64"/>
        <v/>
      </c>
      <c r="AS162" s="126" t="str">
        <f t="shared" si="65"/>
        <v/>
      </c>
      <c r="AT162" s="127">
        <v>1368</v>
      </c>
      <c r="AU162" s="128"/>
      <c r="AV162" s="129"/>
      <c r="AW162" s="126" t="str">
        <f t="shared" si="66"/>
        <v/>
      </c>
      <c r="AX162" s="126" t="str">
        <f t="shared" si="67"/>
        <v/>
      </c>
      <c r="AY162" s="64" t="str">
        <f t="shared" si="68"/>
        <v/>
      </c>
      <c r="AZ162" s="97">
        <v>78</v>
      </c>
      <c r="BA162" s="68"/>
      <c r="BB162" s="68"/>
      <c r="BC162" s="68"/>
      <c r="BD162" s="68"/>
      <c r="BE162" s="15"/>
      <c r="BF162" s="5">
        <f t="shared" si="69"/>
        <v>23646</v>
      </c>
      <c r="BG162" s="42">
        <v>8505</v>
      </c>
      <c r="BH162" s="42">
        <v>15141</v>
      </c>
      <c r="BI162" s="42"/>
      <c r="BJ162" s="42"/>
      <c r="BK162" s="42"/>
      <c r="BL162" s="42"/>
      <c r="BM162" s="15"/>
    </row>
    <row r="163" spans="1:65" outlineLevel="5" x14ac:dyDescent="0.45">
      <c r="A163" s="22">
        <f t="shared" ref="A163:A234" si="71">MONTH(B163)</f>
        <v>5</v>
      </c>
      <c r="B163" s="9">
        <f t="shared" si="70"/>
        <v>42500</v>
      </c>
      <c r="C163" s="51">
        <v>42500</v>
      </c>
      <c r="D163" s="64">
        <v>418278</v>
      </c>
      <c r="E163" s="12"/>
      <c r="F163" s="12">
        <v>36.799999999999997</v>
      </c>
      <c r="G163" s="12">
        <v>36.799999999999997</v>
      </c>
      <c r="H163" s="12">
        <v>36.799999999999997</v>
      </c>
      <c r="I163" s="12">
        <v>36.799999999999997</v>
      </c>
      <c r="J163" s="12"/>
      <c r="K163" s="12"/>
      <c r="L163" s="12"/>
      <c r="M163" s="74" t="str">
        <f t="shared" si="61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62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3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24.075666380000001</v>
      </c>
      <c r="AO163" s="41">
        <v>1163</v>
      </c>
      <c r="AP163" s="110"/>
      <c r="AQ163" s="111"/>
      <c r="AR163" s="126" t="str">
        <f t="shared" si="64"/>
        <v/>
      </c>
      <c r="AS163" s="126" t="str">
        <f t="shared" si="65"/>
        <v/>
      </c>
      <c r="AT163" s="127">
        <v>1390</v>
      </c>
      <c r="AU163" s="128"/>
      <c r="AV163" s="129"/>
      <c r="AW163" s="126" t="str">
        <f t="shared" si="66"/>
        <v/>
      </c>
      <c r="AX163" s="126" t="str">
        <f t="shared" si="67"/>
        <v/>
      </c>
      <c r="AY163" s="64" t="str">
        <f t="shared" si="68"/>
        <v/>
      </c>
      <c r="AZ163" s="97">
        <v>78.5</v>
      </c>
      <c r="BA163" s="68"/>
      <c r="BB163" s="68"/>
      <c r="BC163" s="68"/>
      <c r="BD163" s="68"/>
      <c r="BE163" s="15"/>
      <c r="BF163" s="5">
        <f t="shared" si="69"/>
        <v>26442</v>
      </c>
      <c r="BG163" s="42">
        <v>9352</v>
      </c>
      <c r="BH163" s="42">
        <v>17090</v>
      </c>
      <c r="BI163" s="42"/>
      <c r="BJ163" s="42"/>
      <c r="BK163" s="42"/>
      <c r="BL163" s="42"/>
      <c r="BM163" s="15"/>
    </row>
    <row r="164" spans="1:65" outlineLevel="5" x14ac:dyDescent="0.45">
      <c r="A164" s="22">
        <f t="shared" si="71"/>
        <v>5</v>
      </c>
      <c r="B164" s="9">
        <f t="shared" si="70"/>
        <v>42501</v>
      </c>
      <c r="C164" s="51">
        <v>42501</v>
      </c>
      <c r="D164" s="64">
        <v>417060</v>
      </c>
      <c r="E164" s="12"/>
      <c r="F164" s="12">
        <v>36.799999999999997</v>
      </c>
      <c r="G164" s="12">
        <v>36.799999999999997</v>
      </c>
      <c r="H164" s="12">
        <v>36.6</v>
      </c>
      <c r="I164" s="12">
        <v>36.6</v>
      </c>
      <c r="J164" s="12"/>
      <c r="K164" s="12"/>
      <c r="L164" s="12"/>
      <c r="M164" s="74" t="str">
        <f t="shared" si="61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62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63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19.178082190000001</v>
      </c>
      <c r="AO164" s="41">
        <v>1460</v>
      </c>
      <c r="AP164" s="110"/>
      <c r="AQ164" s="111"/>
      <c r="AR164" s="126" t="str">
        <f t="shared" si="64"/>
        <v/>
      </c>
      <c r="AS164" s="126" t="str">
        <f t="shared" si="65"/>
        <v/>
      </c>
      <c r="AT164" s="127">
        <v>1724</v>
      </c>
      <c r="AU164" s="128"/>
      <c r="AV164" s="129"/>
      <c r="AW164" s="126" t="str">
        <f t="shared" si="66"/>
        <v/>
      </c>
      <c r="AX164" s="126" t="str">
        <f t="shared" si="67"/>
        <v/>
      </c>
      <c r="AY164" s="64" t="str">
        <f t="shared" si="68"/>
        <v/>
      </c>
      <c r="AZ164" s="97">
        <v>78.8</v>
      </c>
      <c r="BA164" s="68"/>
      <c r="BB164" s="68"/>
      <c r="BC164" s="68"/>
      <c r="BD164" s="68"/>
      <c r="BE164" s="15"/>
      <c r="BF164" s="5">
        <f t="shared" si="69"/>
        <v>26434</v>
      </c>
      <c r="BG164" s="42">
        <v>10708</v>
      </c>
      <c r="BH164" s="42">
        <v>15726</v>
      </c>
      <c r="BI164" s="42"/>
      <c r="BJ164" s="42"/>
      <c r="BK164" s="42"/>
      <c r="BL164" s="42"/>
      <c r="BM164" s="15"/>
    </row>
    <row r="165" spans="1:65" outlineLevel="5" x14ac:dyDescent="0.45">
      <c r="A165" s="22">
        <f t="shared" si="71"/>
        <v>5</v>
      </c>
      <c r="B165" s="9">
        <f t="shared" si="70"/>
        <v>42502</v>
      </c>
      <c r="C165" s="51">
        <v>42502</v>
      </c>
      <c r="D165" s="64">
        <v>381003</v>
      </c>
      <c r="E165" s="12"/>
      <c r="F165" s="12">
        <v>36.799999999999997</v>
      </c>
      <c r="G165" s="12">
        <v>36.799999999999997</v>
      </c>
      <c r="H165" s="12">
        <v>37.200000000000003</v>
      </c>
      <c r="I165" s="12">
        <v>37.200000000000003</v>
      </c>
      <c r="J165" s="12"/>
      <c r="K165" s="12"/>
      <c r="L165" s="12"/>
      <c r="M165" s="74" t="str">
        <f t="shared" si="61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62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3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21.100226070000001</v>
      </c>
      <c r="AO165" s="41">
        <v>1327</v>
      </c>
      <c r="AP165" s="110"/>
      <c r="AQ165" s="111"/>
      <c r="AR165" s="126" t="str">
        <f t="shared" si="64"/>
        <v/>
      </c>
      <c r="AS165" s="126" t="str">
        <f t="shared" si="65"/>
        <v/>
      </c>
      <c r="AT165" s="127">
        <v>1497</v>
      </c>
      <c r="AU165" s="128"/>
      <c r="AV165" s="129"/>
      <c r="AW165" s="126" t="str">
        <f t="shared" si="66"/>
        <v/>
      </c>
      <c r="AX165" s="126" t="str">
        <f t="shared" si="67"/>
        <v/>
      </c>
      <c r="AY165" s="64" t="str">
        <f t="shared" si="68"/>
        <v/>
      </c>
      <c r="AZ165" s="97">
        <v>81.14</v>
      </c>
      <c r="BA165" s="68"/>
      <c r="BB165" s="68"/>
      <c r="BC165" s="68"/>
      <c r="BD165" s="68"/>
      <c r="BE165" s="15"/>
      <c r="BF165" s="5">
        <f t="shared" si="69"/>
        <v>22904</v>
      </c>
      <c r="BG165" s="42">
        <v>10804</v>
      </c>
      <c r="BH165" s="42">
        <v>12100</v>
      </c>
      <c r="BI165" s="42"/>
      <c r="BJ165" s="42"/>
      <c r="BK165" s="42"/>
      <c r="BL165" s="42"/>
      <c r="BM165" s="15"/>
    </row>
    <row r="166" spans="1:65" outlineLevel="5" x14ac:dyDescent="0.45">
      <c r="A166" s="22">
        <f t="shared" si="71"/>
        <v>5</v>
      </c>
      <c r="B166" s="9">
        <f t="shared" si="70"/>
        <v>42503</v>
      </c>
      <c r="C166" s="51">
        <v>42503</v>
      </c>
      <c r="D166" s="64">
        <v>371292</v>
      </c>
      <c r="E166" s="12"/>
      <c r="F166" s="12">
        <v>36.799999999999997</v>
      </c>
      <c r="G166" s="12">
        <v>36.799999999999997</v>
      </c>
      <c r="H166" s="12">
        <v>37</v>
      </c>
      <c r="I166" s="12">
        <v>37</v>
      </c>
      <c r="J166" s="12"/>
      <c r="K166" s="12"/>
      <c r="L166" s="12"/>
      <c r="M166" s="74" t="str">
        <f t="shared" si="61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62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3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22.58064516</v>
      </c>
      <c r="AO166" s="41">
        <v>1240</v>
      </c>
      <c r="AP166" s="110"/>
      <c r="AQ166" s="111"/>
      <c r="AR166" s="126" t="str">
        <f t="shared" si="64"/>
        <v/>
      </c>
      <c r="AS166" s="126" t="str">
        <f t="shared" si="65"/>
        <v/>
      </c>
      <c r="AT166" s="127">
        <v>1436</v>
      </c>
      <c r="AU166" s="128"/>
      <c r="AV166" s="129"/>
      <c r="AW166" s="126" t="str">
        <f t="shared" si="66"/>
        <v/>
      </c>
      <c r="AX166" s="126" t="str">
        <f t="shared" si="67"/>
        <v/>
      </c>
      <c r="AY166" s="64" t="str">
        <f t="shared" si="68"/>
        <v/>
      </c>
      <c r="AZ166" s="97">
        <v>79.2</v>
      </c>
      <c r="BA166" s="68"/>
      <c r="BB166" s="68"/>
      <c r="BC166" s="68"/>
      <c r="BD166" s="68"/>
      <c r="BE166" s="15"/>
      <c r="BF166" s="5">
        <f t="shared" si="69"/>
        <v>24206</v>
      </c>
      <c r="BG166" s="42">
        <v>9429</v>
      </c>
      <c r="BH166" s="42">
        <v>14777</v>
      </c>
      <c r="BI166" s="42"/>
      <c r="BJ166" s="42"/>
      <c r="BK166" s="42"/>
      <c r="BL166" s="42"/>
      <c r="BM166" s="15"/>
    </row>
    <row r="167" spans="1:65" outlineLevel="5" x14ac:dyDescent="0.45">
      <c r="A167" s="22">
        <f t="shared" si="71"/>
        <v>5</v>
      </c>
      <c r="B167" s="9">
        <f t="shared" si="70"/>
        <v>42504</v>
      </c>
      <c r="C167" s="51">
        <v>42504</v>
      </c>
      <c r="D167" s="64">
        <v>372668</v>
      </c>
      <c r="E167" s="12"/>
      <c r="F167" s="12">
        <v>36.799999999999997</v>
      </c>
      <c r="G167" s="12">
        <v>36.799999999999997</v>
      </c>
      <c r="H167" s="12">
        <v>37</v>
      </c>
      <c r="I167" s="12">
        <v>37</v>
      </c>
      <c r="J167" s="12"/>
      <c r="K167" s="12"/>
      <c r="L167" s="12"/>
      <c r="M167" s="74" t="str">
        <f t="shared" si="61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62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3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24.09638554</v>
      </c>
      <c r="AO167" s="41">
        <v>1162</v>
      </c>
      <c r="AP167" s="110"/>
      <c r="AQ167" s="111"/>
      <c r="AR167" s="126" t="str">
        <f t="shared" si="64"/>
        <v/>
      </c>
      <c r="AS167" s="126" t="str">
        <f t="shared" si="65"/>
        <v/>
      </c>
      <c r="AT167" s="127">
        <v>1479</v>
      </c>
      <c r="AU167" s="128"/>
      <c r="AV167" s="129"/>
      <c r="AW167" s="126" t="str">
        <f t="shared" si="66"/>
        <v/>
      </c>
      <c r="AX167" s="126" t="str">
        <f t="shared" si="67"/>
        <v/>
      </c>
      <c r="AY167" s="64" t="str">
        <f t="shared" si="68"/>
        <v/>
      </c>
      <c r="AZ167" s="97"/>
      <c r="BA167" s="68"/>
      <c r="BB167" s="68"/>
      <c r="BC167" s="68"/>
      <c r="BD167" s="68"/>
      <c r="BE167" s="15"/>
      <c r="BF167" s="5">
        <f t="shared" si="69"/>
        <v>24255</v>
      </c>
      <c r="BG167" s="42">
        <v>9396</v>
      </c>
      <c r="BH167" s="42">
        <v>14859</v>
      </c>
      <c r="BI167" s="42"/>
      <c r="BJ167" s="42"/>
      <c r="BK167" s="42"/>
      <c r="BL167" s="42"/>
      <c r="BM167" s="15"/>
    </row>
    <row r="168" spans="1:65" outlineLevel="5" x14ac:dyDescent="0.45">
      <c r="A168" s="22">
        <f t="shared" si="71"/>
        <v>5</v>
      </c>
      <c r="B168" s="9">
        <f t="shared" si="70"/>
        <v>42505</v>
      </c>
      <c r="C168" s="51">
        <v>42505</v>
      </c>
      <c r="D168" s="64">
        <v>385578</v>
      </c>
      <c r="E168" s="12"/>
      <c r="F168" s="12">
        <v>37</v>
      </c>
      <c r="G168" s="12">
        <v>37</v>
      </c>
      <c r="H168" s="12">
        <v>37</v>
      </c>
      <c r="I168" s="12">
        <v>37</v>
      </c>
      <c r="J168" s="12"/>
      <c r="K168" s="12"/>
      <c r="L168" s="12"/>
      <c r="M168" s="74" t="str">
        <f t="shared" si="61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62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3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29.692470839999999</v>
      </c>
      <c r="AO168" s="41">
        <v>943</v>
      </c>
      <c r="AP168" s="110"/>
      <c r="AQ168" s="111"/>
      <c r="AR168" s="126" t="str">
        <f t="shared" si="64"/>
        <v/>
      </c>
      <c r="AS168" s="126" t="str">
        <f t="shared" si="65"/>
        <v/>
      </c>
      <c r="AT168" s="127">
        <v>1130</v>
      </c>
      <c r="AU168" s="128"/>
      <c r="AV168" s="129"/>
      <c r="AW168" s="126" t="str">
        <f t="shared" si="66"/>
        <v/>
      </c>
      <c r="AX168" s="126" t="str">
        <f t="shared" si="67"/>
        <v/>
      </c>
      <c r="AY168" s="64" t="str">
        <f t="shared" si="68"/>
        <v/>
      </c>
      <c r="AZ168" s="97"/>
      <c r="BA168" s="68"/>
      <c r="BB168" s="68"/>
      <c r="BC168" s="68"/>
      <c r="BD168" s="68"/>
      <c r="BE168" s="15"/>
      <c r="BF168" s="5">
        <f t="shared" si="69"/>
        <v>14349</v>
      </c>
      <c r="BG168" s="42">
        <v>9407</v>
      </c>
      <c r="BH168" s="42">
        <v>4942</v>
      </c>
      <c r="BI168" s="42"/>
      <c r="BJ168" s="42"/>
      <c r="BK168" s="42"/>
      <c r="BL168" s="42"/>
      <c r="BM168" s="15"/>
    </row>
    <row r="169" spans="1:65" outlineLevel="5" x14ac:dyDescent="0.45">
      <c r="A169" s="22">
        <f t="shared" si="71"/>
        <v>5</v>
      </c>
      <c r="B169" s="9">
        <f t="shared" si="70"/>
        <v>42506</v>
      </c>
      <c r="C169" s="51">
        <v>42506</v>
      </c>
      <c r="D169" s="64">
        <v>438211</v>
      </c>
      <c r="E169" s="12"/>
      <c r="F169" s="12">
        <v>37</v>
      </c>
      <c r="G169" s="12">
        <v>37</v>
      </c>
      <c r="H169" s="12">
        <v>37</v>
      </c>
      <c r="I169" s="12">
        <v>37</v>
      </c>
      <c r="J169" s="12"/>
      <c r="K169" s="12"/>
      <c r="L169" s="12"/>
      <c r="M169" s="74" t="str">
        <f t="shared" si="61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62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63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22.70884023</v>
      </c>
      <c r="AO169" s="41">
        <v>1233</v>
      </c>
      <c r="AP169" s="110"/>
      <c r="AQ169" s="111"/>
      <c r="AR169" s="126" t="str">
        <f t="shared" si="64"/>
        <v/>
      </c>
      <c r="AS169" s="126" t="str">
        <f t="shared" si="65"/>
        <v/>
      </c>
      <c r="AT169" s="127">
        <v>1445</v>
      </c>
      <c r="AU169" s="128"/>
      <c r="AV169" s="129"/>
      <c r="AW169" s="126" t="str">
        <f t="shared" si="66"/>
        <v/>
      </c>
      <c r="AX169" s="126" t="str">
        <f t="shared" si="67"/>
        <v/>
      </c>
      <c r="AY169" s="64" t="str">
        <f t="shared" si="68"/>
        <v/>
      </c>
      <c r="AZ169" s="97">
        <v>78.5</v>
      </c>
      <c r="BA169" s="68"/>
      <c r="BB169" s="68"/>
      <c r="BC169" s="68"/>
      <c r="BD169" s="68"/>
      <c r="BE169" s="15"/>
      <c r="BF169" s="5">
        <f t="shared" si="69"/>
        <v>24455</v>
      </c>
      <c r="BG169" s="42">
        <v>9386</v>
      </c>
      <c r="BH169" s="42">
        <v>15069</v>
      </c>
      <c r="BI169" s="42"/>
      <c r="BJ169" s="42"/>
      <c r="BK169" s="42"/>
      <c r="BL169" s="42"/>
      <c r="BM169" s="15"/>
    </row>
    <row r="170" spans="1:65" outlineLevel="5" x14ac:dyDescent="0.45">
      <c r="A170" s="22">
        <f t="shared" si="71"/>
        <v>5</v>
      </c>
      <c r="B170" s="9">
        <f t="shared" si="70"/>
        <v>42507</v>
      </c>
      <c r="C170" s="51">
        <v>42507</v>
      </c>
      <c r="D170" s="64">
        <v>399024</v>
      </c>
      <c r="E170" s="12"/>
      <c r="F170" s="12">
        <v>36.799999999999997</v>
      </c>
      <c r="G170" s="12">
        <v>36.799999999999997</v>
      </c>
      <c r="H170" s="12">
        <v>37.200000000000003</v>
      </c>
      <c r="I170" s="12">
        <v>37.200000000000003</v>
      </c>
      <c r="J170" s="12"/>
      <c r="K170" s="12"/>
      <c r="L170" s="12"/>
      <c r="M170" s="74" t="str">
        <f t="shared" si="61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62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3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22.116903629999999</v>
      </c>
      <c r="AO170" s="41">
        <v>1266</v>
      </c>
      <c r="AP170" s="110"/>
      <c r="AQ170" s="111"/>
      <c r="AR170" s="126" t="str">
        <f t="shared" si="64"/>
        <v/>
      </c>
      <c r="AS170" s="126" t="str">
        <f t="shared" si="65"/>
        <v/>
      </c>
      <c r="AT170" s="127">
        <v>1560</v>
      </c>
      <c r="AU170" s="128"/>
      <c r="AV170" s="129"/>
      <c r="AW170" s="126" t="str">
        <f t="shared" si="66"/>
        <v/>
      </c>
      <c r="AX170" s="126" t="str">
        <f t="shared" si="67"/>
        <v/>
      </c>
      <c r="AY170" s="64" t="str">
        <f t="shared" si="68"/>
        <v/>
      </c>
      <c r="AZ170" s="97">
        <v>79.2</v>
      </c>
      <c r="BA170" s="68"/>
      <c r="BB170" s="68"/>
      <c r="BC170" s="68"/>
      <c r="BD170" s="68"/>
      <c r="BE170" s="15"/>
      <c r="BF170" s="5">
        <f t="shared" si="69"/>
        <v>27771</v>
      </c>
      <c r="BG170" s="42">
        <v>9385</v>
      </c>
      <c r="BH170" s="42">
        <v>18386</v>
      </c>
      <c r="BI170" s="42"/>
      <c r="BJ170" s="42"/>
      <c r="BK170" s="42"/>
      <c r="BL170" s="42"/>
      <c r="BM170" s="15"/>
    </row>
    <row r="171" spans="1:65" outlineLevel="5" x14ac:dyDescent="0.45">
      <c r="A171" s="22">
        <f t="shared" si="71"/>
        <v>5</v>
      </c>
      <c r="B171" s="9">
        <f t="shared" si="70"/>
        <v>42508</v>
      </c>
      <c r="C171" s="51">
        <v>42508</v>
      </c>
      <c r="D171" s="64">
        <v>362516</v>
      </c>
      <c r="E171" s="12"/>
      <c r="F171" s="12">
        <v>37.200000000000003</v>
      </c>
      <c r="G171" s="12">
        <v>37.200000000000003</v>
      </c>
      <c r="H171" s="12">
        <v>37</v>
      </c>
      <c r="I171" s="12">
        <v>37</v>
      </c>
      <c r="J171" s="12"/>
      <c r="K171" s="12"/>
      <c r="L171" s="12"/>
      <c r="M171" s="74" t="str">
        <f t="shared" si="61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62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63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24.734982330000001</v>
      </c>
      <c r="AO171" s="41">
        <v>1132</v>
      </c>
      <c r="AP171" s="110"/>
      <c r="AQ171" s="111"/>
      <c r="AR171" s="126" t="str">
        <f t="shared" si="64"/>
        <v/>
      </c>
      <c r="AS171" s="126" t="str">
        <f t="shared" si="65"/>
        <v/>
      </c>
      <c r="AT171" s="127">
        <v>1414</v>
      </c>
      <c r="AU171" s="128"/>
      <c r="AV171" s="129"/>
      <c r="AW171" s="126" t="str">
        <f t="shared" si="66"/>
        <v/>
      </c>
      <c r="AX171" s="126" t="str">
        <f t="shared" si="67"/>
        <v/>
      </c>
      <c r="AY171" s="64" t="str">
        <f t="shared" si="68"/>
        <v/>
      </c>
      <c r="AZ171" s="97">
        <v>78.2</v>
      </c>
      <c r="BA171" s="68"/>
      <c r="BB171" s="68"/>
      <c r="BC171" s="68"/>
      <c r="BD171" s="68"/>
      <c r="BE171" s="15"/>
      <c r="BF171" s="5">
        <f t="shared" si="69"/>
        <v>25207</v>
      </c>
      <c r="BG171" s="42">
        <v>9436</v>
      </c>
      <c r="BH171" s="42">
        <v>15771</v>
      </c>
      <c r="BI171" s="42"/>
      <c r="BJ171" s="42"/>
      <c r="BK171" s="42"/>
      <c r="BL171" s="42"/>
      <c r="BM171" s="15"/>
    </row>
    <row r="172" spans="1:65" outlineLevel="5" x14ac:dyDescent="0.45">
      <c r="A172" s="22">
        <f t="shared" si="71"/>
        <v>5</v>
      </c>
      <c r="B172" s="9">
        <f t="shared" si="70"/>
        <v>42509</v>
      </c>
      <c r="C172" s="51">
        <v>42509</v>
      </c>
      <c r="D172" s="64">
        <v>353163</v>
      </c>
      <c r="E172" s="12"/>
      <c r="F172" s="12">
        <v>37.6</v>
      </c>
      <c r="G172" s="12">
        <v>37.6</v>
      </c>
      <c r="H172" s="12">
        <v>37.4</v>
      </c>
      <c r="I172" s="12">
        <v>37.4</v>
      </c>
      <c r="J172" s="12"/>
      <c r="K172" s="12"/>
      <c r="L172" s="12"/>
      <c r="M172" s="74" t="str">
        <f t="shared" si="61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62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3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22.38209432</v>
      </c>
      <c r="AO172" s="41">
        <v>1251</v>
      </c>
      <c r="AP172" s="110"/>
      <c r="AQ172" s="111"/>
      <c r="AR172" s="126" t="str">
        <f t="shared" si="64"/>
        <v/>
      </c>
      <c r="AS172" s="126" t="str">
        <f t="shared" si="65"/>
        <v/>
      </c>
      <c r="AT172" s="127">
        <v>1561</v>
      </c>
      <c r="AU172" s="128"/>
      <c r="AV172" s="129"/>
      <c r="AW172" s="126" t="str">
        <f t="shared" si="66"/>
        <v/>
      </c>
      <c r="AX172" s="126" t="str">
        <f t="shared" si="67"/>
        <v/>
      </c>
      <c r="AY172" s="64" t="str">
        <f t="shared" si="68"/>
        <v/>
      </c>
      <c r="AZ172" s="97">
        <v>79</v>
      </c>
      <c r="BA172" s="68"/>
      <c r="BB172" s="68"/>
      <c r="BC172" s="68"/>
      <c r="BD172" s="68"/>
      <c r="BE172" s="15"/>
      <c r="BF172" s="5">
        <f t="shared" si="69"/>
        <v>26471</v>
      </c>
      <c r="BG172" s="42">
        <v>9427</v>
      </c>
      <c r="BH172" s="42">
        <v>17044</v>
      </c>
      <c r="BI172" s="42"/>
      <c r="BJ172" s="42"/>
      <c r="BK172" s="42"/>
      <c r="BL172" s="42"/>
      <c r="BM172" s="15"/>
    </row>
    <row r="173" spans="1:65" outlineLevel="5" x14ac:dyDescent="0.45">
      <c r="A173" s="22">
        <f t="shared" si="71"/>
        <v>5</v>
      </c>
      <c r="B173" s="9">
        <f t="shared" si="70"/>
        <v>42510</v>
      </c>
      <c r="C173" s="51">
        <v>42510</v>
      </c>
      <c r="D173" s="64">
        <v>346778</v>
      </c>
      <c r="E173" s="12"/>
      <c r="F173" s="12">
        <v>37.6</v>
      </c>
      <c r="G173" s="12">
        <v>37.6</v>
      </c>
      <c r="H173" s="12">
        <v>37.6</v>
      </c>
      <c r="I173" s="12">
        <v>37.6</v>
      </c>
      <c r="J173" s="12"/>
      <c r="K173" s="12"/>
      <c r="L173" s="12"/>
      <c r="M173" s="74" t="str">
        <f t="shared" si="61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62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3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22.782750199999999</v>
      </c>
      <c r="AO173" s="41">
        <v>1229</v>
      </c>
      <c r="AP173" s="110"/>
      <c r="AQ173" s="111"/>
      <c r="AR173" s="126" t="str">
        <f t="shared" si="64"/>
        <v/>
      </c>
      <c r="AS173" s="126" t="str">
        <f t="shared" si="65"/>
        <v/>
      </c>
      <c r="AT173" s="127">
        <v>1417</v>
      </c>
      <c r="AU173" s="128"/>
      <c r="AV173" s="129"/>
      <c r="AW173" s="126" t="str">
        <f t="shared" si="66"/>
        <v/>
      </c>
      <c r="AX173" s="126" t="str">
        <f t="shared" si="67"/>
        <v/>
      </c>
      <c r="AY173" s="64" t="str">
        <f t="shared" si="68"/>
        <v/>
      </c>
      <c r="AZ173" s="97"/>
      <c r="BA173" s="68"/>
      <c r="BB173" s="68"/>
      <c r="BC173" s="68"/>
      <c r="BD173" s="68"/>
      <c r="BE173" s="15"/>
      <c r="BF173" s="5">
        <f t="shared" si="69"/>
        <v>24952</v>
      </c>
      <c r="BG173" s="42">
        <v>9027</v>
      </c>
      <c r="BH173" s="42">
        <v>15925</v>
      </c>
      <c r="BI173" s="42"/>
      <c r="BJ173" s="42"/>
      <c r="BK173" s="42"/>
      <c r="BL173" s="42"/>
      <c r="BM173" s="15"/>
    </row>
    <row r="174" spans="1:65" outlineLevel="5" x14ac:dyDescent="0.45">
      <c r="A174" s="22">
        <f t="shared" si="71"/>
        <v>5</v>
      </c>
      <c r="B174" s="9">
        <f t="shared" si="70"/>
        <v>42511</v>
      </c>
      <c r="C174" s="51">
        <v>42511</v>
      </c>
      <c r="D174" s="64">
        <v>349963</v>
      </c>
      <c r="E174" s="12"/>
      <c r="F174" s="12">
        <v>37.4</v>
      </c>
      <c r="G174" s="12">
        <v>37.4</v>
      </c>
      <c r="H174" s="12">
        <v>37.200000000000003</v>
      </c>
      <c r="I174" s="12">
        <v>37.200000000000003</v>
      </c>
      <c r="J174" s="12"/>
      <c r="K174" s="12"/>
      <c r="L174" s="12"/>
      <c r="M174" s="74" t="str">
        <f t="shared" si="61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62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3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25.878003700000001</v>
      </c>
      <c r="AO174" s="41">
        <v>1082</v>
      </c>
      <c r="AP174" s="110"/>
      <c r="AQ174" s="111"/>
      <c r="AR174" s="126" t="str">
        <f t="shared" si="64"/>
        <v/>
      </c>
      <c r="AS174" s="126" t="str">
        <f t="shared" si="65"/>
        <v/>
      </c>
      <c r="AT174" s="127">
        <v>1253</v>
      </c>
      <c r="AU174" s="128"/>
      <c r="AV174" s="129"/>
      <c r="AW174" s="126" t="str">
        <f t="shared" si="66"/>
        <v/>
      </c>
      <c r="AX174" s="126" t="str">
        <f t="shared" si="67"/>
        <v/>
      </c>
      <c r="AY174" s="64" t="str">
        <f t="shared" si="68"/>
        <v/>
      </c>
      <c r="AZ174" s="97"/>
      <c r="BA174" s="68"/>
      <c r="BB174" s="68"/>
      <c r="BC174" s="68"/>
      <c r="BD174" s="68"/>
      <c r="BE174" s="15"/>
      <c r="BF174" s="5">
        <f t="shared" si="69"/>
        <v>21413</v>
      </c>
      <c r="BG174" s="42">
        <v>5480</v>
      </c>
      <c r="BH174" s="42">
        <v>15933</v>
      </c>
      <c r="BI174" s="42"/>
      <c r="BJ174" s="42"/>
      <c r="BK174" s="42"/>
      <c r="BL174" s="42"/>
      <c r="BM174" s="15"/>
    </row>
    <row r="175" spans="1:65" outlineLevel="5" x14ac:dyDescent="0.45">
      <c r="A175" s="22">
        <f t="shared" si="71"/>
        <v>5</v>
      </c>
      <c r="B175" s="9">
        <f t="shared" si="70"/>
        <v>42512</v>
      </c>
      <c r="C175" s="51">
        <v>42512</v>
      </c>
      <c r="D175" s="64">
        <v>348669</v>
      </c>
      <c r="E175" s="12"/>
      <c r="F175" s="12">
        <v>37.6</v>
      </c>
      <c r="G175" s="12">
        <v>37.6</v>
      </c>
      <c r="H175" s="12">
        <v>38</v>
      </c>
      <c r="I175" s="12">
        <v>38</v>
      </c>
      <c r="J175" s="12"/>
      <c r="K175" s="12"/>
      <c r="L175" s="12"/>
      <c r="M175" s="74" t="str">
        <f t="shared" si="61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62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63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30.701754390000001</v>
      </c>
      <c r="AO175" s="41">
        <v>912</v>
      </c>
      <c r="AP175" s="110"/>
      <c r="AQ175" s="111"/>
      <c r="AR175" s="126" t="str">
        <f t="shared" si="64"/>
        <v/>
      </c>
      <c r="AS175" s="126" t="str">
        <f t="shared" si="65"/>
        <v/>
      </c>
      <c r="AT175" s="127">
        <v>1219</v>
      </c>
      <c r="AU175" s="128"/>
      <c r="AV175" s="129"/>
      <c r="AW175" s="126" t="str">
        <f t="shared" si="66"/>
        <v/>
      </c>
      <c r="AX175" s="126" t="str">
        <f t="shared" si="67"/>
        <v/>
      </c>
      <c r="AY175" s="64" t="str">
        <f t="shared" si="68"/>
        <v/>
      </c>
      <c r="AZ175" s="97"/>
      <c r="BA175" s="68"/>
      <c r="BB175" s="68"/>
      <c r="BC175" s="68"/>
      <c r="BD175" s="68"/>
      <c r="BE175" s="15"/>
      <c r="BF175" s="5">
        <f t="shared" si="69"/>
        <v>13742</v>
      </c>
      <c r="BG175" s="42">
        <v>7220</v>
      </c>
      <c r="BH175" s="42">
        <v>6522</v>
      </c>
      <c r="BI175" s="42"/>
      <c r="BJ175" s="42"/>
      <c r="BK175" s="42"/>
      <c r="BL175" s="42"/>
      <c r="BM175" s="15"/>
    </row>
    <row r="176" spans="1:65" outlineLevel="5" x14ac:dyDescent="0.45">
      <c r="A176" s="22">
        <f t="shared" si="71"/>
        <v>5</v>
      </c>
      <c r="B176" s="9">
        <f t="shared" si="70"/>
        <v>42513</v>
      </c>
      <c r="C176" s="51">
        <v>42513</v>
      </c>
      <c r="D176" s="64">
        <v>342510</v>
      </c>
      <c r="E176" s="12"/>
      <c r="F176" s="12">
        <v>37.799999999999997</v>
      </c>
      <c r="G176" s="12">
        <v>37.799999999999997</v>
      </c>
      <c r="H176" s="12">
        <v>37.799999999999997</v>
      </c>
      <c r="I176" s="12">
        <v>37.799999999999997</v>
      </c>
      <c r="J176" s="12"/>
      <c r="K176" s="12"/>
      <c r="L176" s="12"/>
      <c r="M176" s="74" t="str">
        <f t="shared" si="61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62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3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23.648648649999998</v>
      </c>
      <c r="AO176" s="41">
        <v>1184</v>
      </c>
      <c r="AP176" s="110"/>
      <c r="AQ176" s="111"/>
      <c r="AR176" s="126" t="str">
        <f t="shared" si="64"/>
        <v/>
      </c>
      <c r="AS176" s="126" t="str">
        <f t="shared" si="65"/>
        <v/>
      </c>
      <c r="AT176" s="127">
        <v>1373</v>
      </c>
      <c r="AU176" s="128"/>
      <c r="AV176" s="129"/>
      <c r="AW176" s="126" t="str">
        <f t="shared" si="66"/>
        <v/>
      </c>
      <c r="AX176" s="126" t="str">
        <f t="shared" si="67"/>
        <v/>
      </c>
      <c r="AY176" s="64" t="str">
        <f t="shared" si="68"/>
        <v/>
      </c>
      <c r="AZ176" s="97">
        <v>79.5</v>
      </c>
      <c r="BA176" s="68"/>
      <c r="BB176" s="68"/>
      <c r="BC176" s="68"/>
      <c r="BD176" s="68"/>
      <c r="BE176" s="15"/>
      <c r="BF176" s="5">
        <f t="shared" si="69"/>
        <v>15701</v>
      </c>
      <c r="BG176" s="42">
        <v>9400</v>
      </c>
      <c r="BH176" s="42">
        <v>6301</v>
      </c>
      <c r="BI176" s="42"/>
      <c r="BJ176" s="42"/>
      <c r="BK176" s="42"/>
      <c r="BL176" s="42"/>
      <c r="BM176" s="15"/>
    </row>
    <row r="177" spans="1:65" outlineLevel="5" x14ac:dyDescent="0.45">
      <c r="A177" s="22">
        <f t="shared" si="71"/>
        <v>5</v>
      </c>
      <c r="B177" s="9">
        <f t="shared" si="70"/>
        <v>42514</v>
      </c>
      <c r="C177" s="51">
        <v>42514</v>
      </c>
      <c r="D177" s="64">
        <v>365524</v>
      </c>
      <c r="E177" s="12"/>
      <c r="F177" s="12">
        <v>37.4</v>
      </c>
      <c r="G177" s="12">
        <v>37.4</v>
      </c>
      <c r="H177" s="12">
        <v>37.4</v>
      </c>
      <c r="I177" s="12">
        <v>37.4</v>
      </c>
      <c r="J177" s="12"/>
      <c r="K177" s="12"/>
      <c r="L177" s="12"/>
      <c r="M177" s="74" t="str">
        <f t="shared" si="61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62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3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30.3030303</v>
      </c>
      <c r="AO177" s="41">
        <v>924</v>
      </c>
      <c r="AP177" s="110"/>
      <c r="AQ177" s="111"/>
      <c r="AR177" s="126" t="str">
        <f t="shared" si="64"/>
        <v/>
      </c>
      <c r="AS177" s="126" t="str">
        <f t="shared" si="65"/>
        <v/>
      </c>
      <c r="AT177" s="127">
        <v>1148</v>
      </c>
      <c r="AU177" s="128"/>
      <c r="AV177" s="129"/>
      <c r="AW177" s="126" t="str">
        <f t="shared" si="66"/>
        <v/>
      </c>
      <c r="AX177" s="126" t="str">
        <f t="shared" si="67"/>
        <v/>
      </c>
      <c r="AY177" s="64" t="str">
        <f t="shared" si="68"/>
        <v/>
      </c>
      <c r="AZ177" s="97">
        <v>79.3</v>
      </c>
      <c r="BA177" s="68"/>
      <c r="BB177" s="68"/>
      <c r="BC177" s="68"/>
      <c r="BD177" s="68"/>
      <c r="BE177" s="15"/>
      <c r="BF177" s="5">
        <f t="shared" si="69"/>
        <v>13604</v>
      </c>
      <c r="BG177" s="42">
        <v>6607</v>
      </c>
      <c r="BH177" s="42">
        <v>6997</v>
      </c>
      <c r="BI177" s="42"/>
      <c r="BJ177" s="42"/>
      <c r="BK177" s="42"/>
      <c r="BL177" s="42"/>
      <c r="BM177" s="15"/>
    </row>
    <row r="178" spans="1:65" outlineLevel="5" x14ac:dyDescent="0.45">
      <c r="A178" s="22">
        <f t="shared" si="71"/>
        <v>5</v>
      </c>
      <c r="B178" s="9">
        <f t="shared" si="70"/>
        <v>42515</v>
      </c>
      <c r="C178" s="51">
        <v>42515</v>
      </c>
      <c r="D178" s="64">
        <v>393440</v>
      </c>
      <c r="E178" s="12"/>
      <c r="F178" s="12">
        <v>36.799999999999997</v>
      </c>
      <c r="G178" s="12">
        <v>36.799999999999997</v>
      </c>
      <c r="H178" s="12">
        <v>37</v>
      </c>
      <c r="I178" s="12">
        <v>37</v>
      </c>
      <c r="J178" s="12"/>
      <c r="K178" s="12"/>
      <c r="L178" s="12"/>
      <c r="M178" s="74" t="str">
        <f t="shared" si="61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62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63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27.477919530000001</v>
      </c>
      <c r="AO178" s="41">
        <v>1019</v>
      </c>
      <c r="AP178" s="110"/>
      <c r="AQ178" s="111"/>
      <c r="AR178" s="126" t="str">
        <f t="shared" si="64"/>
        <v/>
      </c>
      <c r="AS178" s="126" t="str">
        <f t="shared" si="65"/>
        <v/>
      </c>
      <c r="AT178" s="127">
        <v>1312</v>
      </c>
      <c r="AU178" s="128"/>
      <c r="AV178" s="129"/>
      <c r="AW178" s="126" t="str">
        <f t="shared" si="66"/>
        <v/>
      </c>
      <c r="AX178" s="126" t="str">
        <f t="shared" si="67"/>
        <v/>
      </c>
      <c r="AY178" s="64" t="str">
        <f t="shared" si="68"/>
        <v/>
      </c>
      <c r="AZ178" s="97"/>
      <c r="BA178" s="68"/>
      <c r="BB178" s="68"/>
      <c r="BC178" s="68"/>
      <c r="BD178" s="68"/>
      <c r="BE178" s="15"/>
      <c r="BF178" s="5">
        <f t="shared" si="69"/>
        <v>13007</v>
      </c>
      <c r="BG178" s="42">
        <v>3246</v>
      </c>
      <c r="BH178" s="42">
        <v>9761</v>
      </c>
      <c r="BI178" s="42"/>
      <c r="BJ178" s="42"/>
      <c r="BK178" s="42"/>
      <c r="BL178" s="42"/>
      <c r="BM178" s="15"/>
    </row>
    <row r="179" spans="1:65" outlineLevel="5" x14ac:dyDescent="0.45">
      <c r="A179" s="22">
        <f t="shared" si="71"/>
        <v>5</v>
      </c>
      <c r="B179" s="9">
        <f t="shared" si="70"/>
        <v>42516</v>
      </c>
      <c r="C179" s="51">
        <v>42516</v>
      </c>
      <c r="D179" s="64">
        <v>354673</v>
      </c>
      <c r="E179" s="12"/>
      <c r="F179" s="12">
        <v>37.200000000000003</v>
      </c>
      <c r="G179" s="12">
        <v>37.200000000000003</v>
      </c>
      <c r="H179" s="12">
        <v>37.200000000000003</v>
      </c>
      <c r="I179" s="12">
        <v>37.200000000000003</v>
      </c>
      <c r="J179" s="12"/>
      <c r="K179" s="12"/>
      <c r="L179" s="12"/>
      <c r="M179" s="74" t="str">
        <f t="shared" si="61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62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3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30.534351149999999</v>
      </c>
      <c r="AO179" s="41">
        <v>917</v>
      </c>
      <c r="AP179" s="110"/>
      <c r="AQ179" s="111"/>
      <c r="AR179" s="126" t="str">
        <f t="shared" si="64"/>
        <v/>
      </c>
      <c r="AS179" s="126" t="str">
        <f t="shared" si="65"/>
        <v/>
      </c>
      <c r="AT179" s="127">
        <v>1137</v>
      </c>
      <c r="AU179" s="128"/>
      <c r="AV179" s="129"/>
      <c r="AW179" s="126" t="str">
        <f t="shared" si="66"/>
        <v/>
      </c>
      <c r="AX179" s="126" t="str">
        <f t="shared" si="67"/>
        <v/>
      </c>
      <c r="AY179" s="64" t="str">
        <f t="shared" si="68"/>
        <v/>
      </c>
      <c r="AZ179" s="97">
        <v>80.150000000000006</v>
      </c>
      <c r="BA179" s="68"/>
      <c r="BB179" s="68"/>
      <c r="BC179" s="68"/>
      <c r="BD179" s="68"/>
      <c r="BE179" s="15"/>
      <c r="BF179" s="5">
        <f t="shared" si="69"/>
        <v>10868</v>
      </c>
      <c r="BG179" s="42">
        <v>5472</v>
      </c>
      <c r="BH179" s="42">
        <v>5396</v>
      </c>
      <c r="BI179" s="42"/>
      <c r="BJ179" s="42"/>
      <c r="BK179" s="42"/>
      <c r="BL179" s="42"/>
      <c r="BM179" s="15"/>
    </row>
    <row r="180" spans="1:65" outlineLevel="5" x14ac:dyDescent="0.45">
      <c r="A180" s="22">
        <f t="shared" si="71"/>
        <v>5</v>
      </c>
      <c r="B180" s="9">
        <f t="shared" si="70"/>
        <v>42517</v>
      </c>
      <c r="C180" s="51">
        <v>42517</v>
      </c>
      <c r="D180" s="64">
        <v>364580</v>
      </c>
      <c r="E180" s="12"/>
      <c r="F180" s="12">
        <v>37.6</v>
      </c>
      <c r="G180" s="12">
        <v>37.6</v>
      </c>
      <c r="H180" s="12">
        <v>37.799999999999997</v>
      </c>
      <c r="I180" s="12">
        <v>37.799999999999997</v>
      </c>
      <c r="J180" s="12"/>
      <c r="K180" s="12"/>
      <c r="L180" s="12"/>
      <c r="M180" s="74" t="str">
        <f t="shared" si="61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62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3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27.531956739999998</v>
      </c>
      <c r="AO180" s="41">
        <v>1017</v>
      </c>
      <c r="AP180" s="110"/>
      <c r="AQ180" s="111"/>
      <c r="AR180" s="126" t="str">
        <f t="shared" si="64"/>
        <v/>
      </c>
      <c r="AS180" s="126" t="str">
        <f t="shared" si="65"/>
        <v/>
      </c>
      <c r="AT180" s="127">
        <v>1433</v>
      </c>
      <c r="AU180" s="128"/>
      <c r="AV180" s="129"/>
      <c r="AW180" s="126" t="str">
        <f t="shared" si="66"/>
        <v/>
      </c>
      <c r="AX180" s="126" t="str">
        <f t="shared" si="67"/>
        <v/>
      </c>
      <c r="AY180" s="64" t="str">
        <f t="shared" si="68"/>
        <v/>
      </c>
      <c r="AZ180" s="97">
        <v>80.2</v>
      </c>
      <c r="BA180" s="68"/>
      <c r="BB180" s="68"/>
      <c r="BC180" s="68"/>
      <c r="BD180" s="68"/>
      <c r="BE180" s="15"/>
      <c r="BF180" s="5">
        <f t="shared" si="69"/>
        <v>14158</v>
      </c>
      <c r="BG180" s="42">
        <v>9115</v>
      </c>
      <c r="BH180" s="42">
        <v>5043</v>
      </c>
      <c r="BI180" s="42"/>
      <c r="BJ180" s="42"/>
      <c r="BK180" s="42"/>
      <c r="BL180" s="42"/>
      <c r="BM180" s="15"/>
    </row>
    <row r="181" spans="1:65" outlineLevel="5" x14ac:dyDescent="0.45">
      <c r="A181" s="22">
        <f t="shared" si="71"/>
        <v>5</v>
      </c>
      <c r="B181" s="9">
        <f t="shared" si="70"/>
        <v>42518</v>
      </c>
      <c r="C181" s="51">
        <v>42518</v>
      </c>
      <c r="D181" s="64">
        <v>341635</v>
      </c>
      <c r="E181" s="12"/>
      <c r="F181" s="12">
        <v>37.6</v>
      </c>
      <c r="G181" s="12">
        <v>37.6</v>
      </c>
      <c r="H181" s="12">
        <v>37.799999999999997</v>
      </c>
      <c r="I181" s="12">
        <v>37.799999999999997</v>
      </c>
      <c r="J181" s="12"/>
      <c r="K181" s="12"/>
      <c r="L181" s="12"/>
      <c r="M181" s="74" t="str">
        <f t="shared" si="61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62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3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24.45414847</v>
      </c>
      <c r="AO181" s="41">
        <v>1145</v>
      </c>
      <c r="AP181" s="110"/>
      <c r="AQ181" s="111"/>
      <c r="AR181" s="126" t="str">
        <f t="shared" si="64"/>
        <v/>
      </c>
      <c r="AS181" s="126" t="str">
        <f t="shared" si="65"/>
        <v/>
      </c>
      <c r="AT181" s="127">
        <v>1276</v>
      </c>
      <c r="AU181" s="128"/>
      <c r="AV181" s="129"/>
      <c r="AW181" s="126" t="str">
        <f t="shared" si="66"/>
        <v/>
      </c>
      <c r="AX181" s="126" t="str">
        <f t="shared" si="67"/>
        <v/>
      </c>
      <c r="AY181" s="64" t="str">
        <f t="shared" si="68"/>
        <v/>
      </c>
      <c r="AZ181" s="97"/>
      <c r="BA181" s="68"/>
      <c r="BB181" s="68"/>
      <c r="BC181" s="68"/>
      <c r="BD181" s="68"/>
      <c r="BE181" s="15"/>
      <c r="BF181" s="5">
        <f t="shared" si="69"/>
        <v>14368</v>
      </c>
      <c r="BG181" s="42">
        <v>4641</v>
      </c>
      <c r="BH181" s="42">
        <v>9727</v>
      </c>
      <c r="BI181" s="42"/>
      <c r="BJ181" s="42"/>
      <c r="BK181" s="42"/>
      <c r="BL181" s="42"/>
      <c r="BM181" s="15"/>
    </row>
    <row r="182" spans="1:65" outlineLevel="5" x14ac:dyDescent="0.45">
      <c r="A182" s="22">
        <f t="shared" si="71"/>
        <v>5</v>
      </c>
      <c r="B182" s="9">
        <f t="shared" si="70"/>
        <v>42519</v>
      </c>
      <c r="C182" s="51">
        <v>42519</v>
      </c>
      <c r="D182" s="64">
        <v>355007</v>
      </c>
      <c r="E182" s="12"/>
      <c r="F182" s="12">
        <v>37.6</v>
      </c>
      <c r="G182" s="12">
        <v>37.6</v>
      </c>
      <c r="H182" s="12">
        <v>38</v>
      </c>
      <c r="I182" s="12">
        <v>38</v>
      </c>
      <c r="J182" s="12"/>
      <c r="K182" s="12"/>
      <c r="L182" s="12"/>
      <c r="M182" s="74" t="str">
        <f t="shared" si="61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62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63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29.473684209999998</v>
      </c>
      <c r="AO182" s="41">
        <v>950</v>
      </c>
      <c r="AP182" s="110"/>
      <c r="AQ182" s="111"/>
      <c r="AR182" s="126" t="str">
        <f t="shared" si="64"/>
        <v/>
      </c>
      <c r="AS182" s="126" t="str">
        <f t="shared" si="65"/>
        <v/>
      </c>
      <c r="AT182" s="127">
        <v>1206</v>
      </c>
      <c r="AU182" s="128"/>
      <c r="AV182" s="129"/>
      <c r="AW182" s="126" t="str">
        <f t="shared" si="66"/>
        <v/>
      </c>
      <c r="AX182" s="126" t="str">
        <f t="shared" si="67"/>
        <v/>
      </c>
      <c r="AY182" s="64" t="str">
        <f t="shared" si="68"/>
        <v/>
      </c>
      <c r="AZ182" s="97"/>
      <c r="BA182" s="68"/>
      <c r="BB182" s="68"/>
      <c r="BC182" s="68"/>
      <c r="BD182" s="68"/>
      <c r="BE182" s="15"/>
      <c r="BF182" s="5">
        <f t="shared" si="69"/>
        <v>12475</v>
      </c>
      <c r="BG182" s="42">
        <v>4954</v>
      </c>
      <c r="BH182" s="42">
        <v>7521</v>
      </c>
      <c r="BI182" s="42"/>
      <c r="BJ182" s="42"/>
      <c r="BK182" s="42"/>
      <c r="BL182" s="42"/>
      <c r="BM182" s="15"/>
    </row>
    <row r="183" spans="1:65" outlineLevel="5" x14ac:dyDescent="0.45">
      <c r="A183" s="22">
        <f t="shared" si="71"/>
        <v>5</v>
      </c>
      <c r="B183" s="9">
        <f t="shared" si="70"/>
        <v>42520</v>
      </c>
      <c r="C183" s="51">
        <v>42520</v>
      </c>
      <c r="D183" s="64">
        <v>349139</v>
      </c>
      <c r="E183" s="12"/>
      <c r="F183" s="12">
        <v>37.4</v>
      </c>
      <c r="G183" s="12">
        <v>37.4</v>
      </c>
      <c r="H183" s="12">
        <v>38</v>
      </c>
      <c r="I183" s="12">
        <v>38</v>
      </c>
      <c r="J183" s="12"/>
      <c r="K183" s="12"/>
      <c r="L183" s="12"/>
      <c r="M183" s="74" t="str">
        <f t="shared" si="61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62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3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24.539877300000001</v>
      </c>
      <c r="AO183" s="41">
        <v>1141</v>
      </c>
      <c r="AP183" s="110"/>
      <c r="AQ183" s="111"/>
      <c r="AR183" s="126" t="str">
        <f t="shared" si="64"/>
        <v/>
      </c>
      <c r="AS183" s="126" t="str">
        <f t="shared" si="65"/>
        <v/>
      </c>
      <c r="AT183" s="127">
        <v>1529</v>
      </c>
      <c r="AU183" s="128"/>
      <c r="AV183" s="129"/>
      <c r="AW183" s="126" t="str">
        <f t="shared" si="66"/>
        <v/>
      </c>
      <c r="AX183" s="126" t="str">
        <f t="shared" si="67"/>
        <v/>
      </c>
      <c r="AY183" s="64" t="str">
        <f t="shared" si="68"/>
        <v/>
      </c>
      <c r="AZ183" s="97">
        <v>79.5</v>
      </c>
      <c r="BA183" s="68"/>
      <c r="BB183" s="68"/>
      <c r="BC183" s="68"/>
      <c r="BD183" s="68"/>
      <c r="BE183" s="15"/>
      <c r="BF183" s="5">
        <f t="shared" si="69"/>
        <v>17014</v>
      </c>
      <c r="BG183" s="42">
        <v>5439</v>
      </c>
      <c r="BH183" s="42">
        <v>11575</v>
      </c>
      <c r="BI183" s="42"/>
      <c r="BJ183" s="42"/>
      <c r="BK183" s="42"/>
      <c r="BL183" s="42"/>
      <c r="BM183" s="15"/>
    </row>
    <row r="184" spans="1:65" ht="17.5" outlineLevel="5" thickBot="1" x14ac:dyDescent="0.5">
      <c r="A184" s="31">
        <f t="shared" si="71"/>
        <v>5</v>
      </c>
      <c r="B184" s="32">
        <f t="shared" si="70"/>
        <v>42521</v>
      </c>
      <c r="C184" s="51">
        <v>42521</v>
      </c>
      <c r="D184" s="64">
        <v>350012</v>
      </c>
      <c r="E184" s="12"/>
      <c r="F184" s="12">
        <v>37.4</v>
      </c>
      <c r="G184" s="12">
        <v>37.4</v>
      </c>
      <c r="H184" s="12">
        <v>37.4</v>
      </c>
      <c r="I184" s="12">
        <v>37.4</v>
      </c>
      <c r="J184" s="12"/>
      <c r="K184" s="12"/>
      <c r="L184" s="12"/>
      <c r="M184" s="74" t="str">
        <f t="shared" si="61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62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3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23.333333329999999</v>
      </c>
      <c r="AO184" s="41">
        <v>1200</v>
      </c>
      <c r="AP184" s="110"/>
      <c r="AQ184" s="111"/>
      <c r="AR184" s="126" t="str">
        <f t="shared" si="64"/>
        <v/>
      </c>
      <c r="AS184" s="126" t="str">
        <f t="shared" si="65"/>
        <v/>
      </c>
      <c r="AT184" s="127">
        <v>1391</v>
      </c>
      <c r="AU184" s="128"/>
      <c r="AV184" s="129"/>
      <c r="AW184" s="126" t="str">
        <f t="shared" si="66"/>
        <v/>
      </c>
      <c r="AX184" s="126" t="str">
        <f t="shared" si="67"/>
        <v/>
      </c>
      <c r="AY184" s="64" t="str">
        <f t="shared" si="68"/>
        <v/>
      </c>
      <c r="AZ184" s="97">
        <v>80.5</v>
      </c>
      <c r="BA184" s="68"/>
      <c r="BB184" s="68"/>
      <c r="BC184" s="68"/>
      <c r="BD184" s="68"/>
      <c r="BE184" s="15"/>
      <c r="BF184" s="5">
        <f t="shared" si="69"/>
        <v>20529</v>
      </c>
      <c r="BG184" s="42">
        <v>5093</v>
      </c>
      <c r="BH184" s="42">
        <v>15436</v>
      </c>
      <c r="BI184" s="42"/>
      <c r="BJ184" s="42"/>
      <c r="BK184" s="42"/>
      <c r="BL184" s="42"/>
      <c r="BM184" s="15"/>
    </row>
    <row r="185" spans="1:65" outlineLevel="4" x14ac:dyDescent="0.45">
      <c r="A185" s="150" t="s">
        <v>39</v>
      </c>
      <c r="B185" s="151"/>
      <c r="C185" s="50">
        <f t="shared" ref="C185:BM185" si="72">SUBTOTAL(4,C154:C184)</f>
        <v>42521</v>
      </c>
      <c r="D185" s="60">
        <f t="shared" si="72"/>
        <v>457171</v>
      </c>
      <c r="E185" s="28">
        <f t="shared" si="72"/>
        <v>0</v>
      </c>
      <c r="F185" s="28">
        <f t="shared" si="72"/>
        <v>37.799999999999997</v>
      </c>
      <c r="G185" s="28">
        <f t="shared" si="72"/>
        <v>37.799999999999997</v>
      </c>
      <c r="H185" s="28">
        <f t="shared" si="72"/>
        <v>38</v>
      </c>
      <c r="I185" s="28">
        <f t="shared" si="72"/>
        <v>38</v>
      </c>
      <c r="J185" s="28">
        <f t="shared" si="72"/>
        <v>0</v>
      </c>
      <c r="K185" s="28">
        <f t="shared" si="72"/>
        <v>0</v>
      </c>
      <c r="L185" s="28">
        <f t="shared" si="72"/>
        <v>0</v>
      </c>
      <c r="M185" s="71">
        <f t="shared" si="72"/>
        <v>0</v>
      </c>
      <c r="N185" s="82">
        <f t="shared" si="72"/>
        <v>0</v>
      </c>
      <c r="O185" s="82">
        <f t="shared" si="72"/>
        <v>0</v>
      </c>
      <c r="P185" s="82">
        <f t="shared" si="72"/>
        <v>0</v>
      </c>
      <c r="Q185" s="82">
        <f t="shared" si="72"/>
        <v>0</v>
      </c>
      <c r="R185" s="82">
        <f t="shared" si="72"/>
        <v>0</v>
      </c>
      <c r="S185" s="82">
        <f t="shared" si="72"/>
        <v>0</v>
      </c>
      <c r="T185" s="82">
        <f t="shared" si="72"/>
        <v>0</v>
      </c>
      <c r="U185" s="82">
        <f t="shared" si="72"/>
        <v>0</v>
      </c>
      <c r="V185" s="29">
        <f t="shared" si="72"/>
        <v>0</v>
      </c>
      <c r="W185" s="39">
        <f t="shared" si="72"/>
        <v>0</v>
      </c>
      <c r="X185" s="39">
        <f t="shared" si="72"/>
        <v>0</v>
      </c>
      <c r="Y185" s="39">
        <f t="shared" si="72"/>
        <v>0</v>
      </c>
      <c r="Z185" s="39">
        <f t="shared" si="72"/>
        <v>0</v>
      </c>
      <c r="AA185" s="39">
        <f t="shared" si="72"/>
        <v>0</v>
      </c>
      <c r="AB185" s="39">
        <f t="shared" si="72"/>
        <v>0</v>
      </c>
      <c r="AC185" s="39">
        <f t="shared" si="72"/>
        <v>0</v>
      </c>
      <c r="AD185" s="39">
        <f t="shared" si="72"/>
        <v>0</v>
      </c>
      <c r="AE185" s="29">
        <f t="shared" si="72"/>
        <v>0</v>
      </c>
      <c r="AF185" s="39">
        <f t="shared" si="72"/>
        <v>0</v>
      </c>
      <c r="AG185" s="39">
        <f t="shared" si="72"/>
        <v>0</v>
      </c>
      <c r="AH185" s="39">
        <f t="shared" si="72"/>
        <v>0</v>
      </c>
      <c r="AI185" s="39">
        <f t="shared" si="72"/>
        <v>0</v>
      </c>
      <c r="AJ185" s="39">
        <f t="shared" si="72"/>
        <v>0</v>
      </c>
      <c r="AK185" s="39">
        <f t="shared" si="72"/>
        <v>0</v>
      </c>
      <c r="AL185" s="39">
        <f t="shared" si="72"/>
        <v>0</v>
      </c>
      <c r="AM185" s="39">
        <f t="shared" si="72"/>
        <v>0</v>
      </c>
      <c r="AN185" s="39">
        <f t="shared" si="72"/>
        <v>30.701754390000001</v>
      </c>
      <c r="AO185" s="39">
        <f t="shared" si="72"/>
        <v>1460</v>
      </c>
      <c r="AP185" s="104">
        <f t="shared" si="72"/>
        <v>0</v>
      </c>
      <c r="AQ185" s="105">
        <f t="shared" si="72"/>
        <v>0</v>
      </c>
      <c r="AR185" s="106">
        <f t="shared" si="72"/>
        <v>0</v>
      </c>
      <c r="AS185" s="106">
        <f t="shared" si="72"/>
        <v>0</v>
      </c>
      <c r="AT185" s="107">
        <f t="shared" si="72"/>
        <v>1724</v>
      </c>
      <c r="AU185" s="108">
        <f t="shared" si="72"/>
        <v>0</v>
      </c>
      <c r="AV185" s="109">
        <f t="shared" si="72"/>
        <v>0</v>
      </c>
      <c r="AW185" s="106">
        <f t="shared" si="72"/>
        <v>0</v>
      </c>
      <c r="AX185" s="106">
        <f t="shared" si="72"/>
        <v>0</v>
      </c>
      <c r="AY185" s="60">
        <f t="shared" si="72"/>
        <v>0</v>
      </c>
      <c r="AZ185" s="96">
        <f t="shared" si="72"/>
        <v>81.14</v>
      </c>
      <c r="BA185" s="67">
        <f t="shared" si="72"/>
        <v>0</v>
      </c>
      <c r="BB185" s="67">
        <f t="shared" si="72"/>
        <v>0</v>
      </c>
      <c r="BC185" s="67">
        <f t="shared" si="72"/>
        <v>0</v>
      </c>
      <c r="BD185" s="67">
        <f t="shared" si="72"/>
        <v>0</v>
      </c>
      <c r="BE185" s="27">
        <f t="shared" si="72"/>
        <v>0</v>
      </c>
      <c r="BF185" s="29">
        <f t="shared" si="72"/>
        <v>27771</v>
      </c>
      <c r="BG185" s="39">
        <f t="shared" si="72"/>
        <v>10804</v>
      </c>
      <c r="BH185" s="40">
        <f t="shared" si="72"/>
        <v>18386</v>
      </c>
      <c r="BI185" s="40">
        <f t="shared" si="72"/>
        <v>0</v>
      </c>
      <c r="BJ185" s="40">
        <f t="shared" si="72"/>
        <v>0</v>
      </c>
      <c r="BK185" s="40">
        <f t="shared" si="72"/>
        <v>0</v>
      </c>
      <c r="BL185" s="40">
        <f t="shared" si="72"/>
        <v>0</v>
      </c>
      <c r="BM185" s="27">
        <f t="shared" si="72"/>
        <v>0</v>
      </c>
    </row>
    <row r="186" spans="1:65" outlineLevel="3" x14ac:dyDescent="0.45">
      <c r="A186" s="180" t="s">
        <v>28</v>
      </c>
      <c r="B186" s="181"/>
      <c r="C186" s="51">
        <f t="shared" ref="C186:BM186" si="73">SUBTOTAL(5,C154:C184)</f>
        <v>42491</v>
      </c>
      <c r="D186" s="61">
        <f t="shared" si="73"/>
        <v>341635</v>
      </c>
      <c r="E186" s="12">
        <f t="shared" si="73"/>
        <v>0</v>
      </c>
      <c r="F186" s="12">
        <f t="shared" si="73"/>
        <v>36.4</v>
      </c>
      <c r="G186" s="12">
        <f t="shared" si="73"/>
        <v>36.4</v>
      </c>
      <c r="H186" s="12">
        <f t="shared" si="73"/>
        <v>36.6</v>
      </c>
      <c r="I186" s="12">
        <f t="shared" si="73"/>
        <v>36.6</v>
      </c>
      <c r="J186" s="12">
        <f t="shared" si="73"/>
        <v>0</v>
      </c>
      <c r="K186" s="12">
        <f t="shared" si="73"/>
        <v>0</v>
      </c>
      <c r="L186" s="12">
        <f t="shared" si="73"/>
        <v>0</v>
      </c>
      <c r="M186" s="72">
        <f t="shared" si="73"/>
        <v>0</v>
      </c>
      <c r="N186" s="83">
        <f t="shared" si="73"/>
        <v>0</v>
      </c>
      <c r="O186" s="83">
        <f t="shared" si="73"/>
        <v>0</v>
      </c>
      <c r="P186" s="83">
        <f t="shared" si="73"/>
        <v>0</v>
      </c>
      <c r="Q186" s="83">
        <f t="shared" si="73"/>
        <v>0</v>
      </c>
      <c r="R186" s="83">
        <f t="shared" si="73"/>
        <v>0</v>
      </c>
      <c r="S186" s="83">
        <f t="shared" si="73"/>
        <v>0</v>
      </c>
      <c r="T186" s="83">
        <f t="shared" si="73"/>
        <v>0</v>
      </c>
      <c r="U186" s="83">
        <f t="shared" si="73"/>
        <v>0</v>
      </c>
      <c r="V186" s="6">
        <f t="shared" si="73"/>
        <v>0</v>
      </c>
      <c r="W186" s="41">
        <f t="shared" si="73"/>
        <v>0</v>
      </c>
      <c r="X186" s="41">
        <f t="shared" si="73"/>
        <v>0</v>
      </c>
      <c r="Y186" s="41">
        <f t="shared" si="73"/>
        <v>0</v>
      </c>
      <c r="Z186" s="41">
        <f t="shared" si="73"/>
        <v>0</v>
      </c>
      <c r="AA186" s="41">
        <f t="shared" si="73"/>
        <v>0</v>
      </c>
      <c r="AB186" s="41">
        <f t="shared" si="73"/>
        <v>0</v>
      </c>
      <c r="AC186" s="41">
        <f t="shared" si="73"/>
        <v>0</v>
      </c>
      <c r="AD186" s="41">
        <f t="shared" si="73"/>
        <v>0</v>
      </c>
      <c r="AE186" s="6">
        <f t="shared" si="73"/>
        <v>0</v>
      </c>
      <c r="AF186" s="41">
        <f t="shared" si="73"/>
        <v>0</v>
      </c>
      <c r="AG186" s="41">
        <f t="shared" si="73"/>
        <v>0</v>
      </c>
      <c r="AH186" s="41">
        <f t="shared" si="73"/>
        <v>0</v>
      </c>
      <c r="AI186" s="41">
        <f t="shared" si="73"/>
        <v>0</v>
      </c>
      <c r="AJ186" s="41">
        <f t="shared" si="73"/>
        <v>0</v>
      </c>
      <c r="AK186" s="41">
        <f t="shared" si="73"/>
        <v>0</v>
      </c>
      <c r="AL186" s="41">
        <f t="shared" si="73"/>
        <v>0</v>
      </c>
      <c r="AM186" s="41">
        <f t="shared" si="73"/>
        <v>0</v>
      </c>
      <c r="AN186" s="41">
        <f t="shared" si="73"/>
        <v>19.178082190000001</v>
      </c>
      <c r="AO186" s="41">
        <f t="shared" si="73"/>
        <v>912</v>
      </c>
      <c r="AP186" s="110">
        <f t="shared" si="73"/>
        <v>0</v>
      </c>
      <c r="AQ186" s="111">
        <f t="shared" si="73"/>
        <v>0</v>
      </c>
      <c r="AR186" s="112">
        <f t="shared" si="73"/>
        <v>0</v>
      </c>
      <c r="AS186" s="112">
        <f t="shared" si="73"/>
        <v>0</v>
      </c>
      <c r="AT186" s="113">
        <f t="shared" si="73"/>
        <v>1130</v>
      </c>
      <c r="AU186" s="114">
        <f t="shared" si="73"/>
        <v>0</v>
      </c>
      <c r="AV186" s="115">
        <f t="shared" si="73"/>
        <v>0</v>
      </c>
      <c r="AW186" s="112">
        <f t="shared" si="73"/>
        <v>0</v>
      </c>
      <c r="AX186" s="112">
        <f t="shared" si="73"/>
        <v>0</v>
      </c>
      <c r="AY186" s="61">
        <f t="shared" si="73"/>
        <v>0</v>
      </c>
      <c r="AZ186" s="97">
        <f t="shared" si="73"/>
        <v>78</v>
      </c>
      <c r="BA186" s="68">
        <f t="shared" si="73"/>
        <v>0</v>
      </c>
      <c r="BB186" s="68">
        <f t="shared" si="73"/>
        <v>0</v>
      </c>
      <c r="BC186" s="68">
        <f t="shared" si="73"/>
        <v>0</v>
      </c>
      <c r="BD186" s="68">
        <f t="shared" si="73"/>
        <v>0</v>
      </c>
      <c r="BE186" s="15">
        <f t="shared" si="73"/>
        <v>0</v>
      </c>
      <c r="BF186" s="6">
        <f t="shared" si="73"/>
        <v>10868</v>
      </c>
      <c r="BG186" s="41">
        <f t="shared" si="73"/>
        <v>3246</v>
      </c>
      <c r="BH186" s="42">
        <f t="shared" si="73"/>
        <v>4942</v>
      </c>
      <c r="BI186" s="42">
        <f t="shared" si="73"/>
        <v>0</v>
      </c>
      <c r="BJ186" s="42">
        <f t="shared" si="73"/>
        <v>0</v>
      </c>
      <c r="BK186" s="42">
        <f t="shared" si="73"/>
        <v>0</v>
      </c>
      <c r="BL186" s="42">
        <f t="shared" si="73"/>
        <v>0</v>
      </c>
      <c r="BM186" s="15">
        <f t="shared" si="73"/>
        <v>0</v>
      </c>
    </row>
    <row r="187" spans="1:65" outlineLevel="2" x14ac:dyDescent="0.45">
      <c r="A187" s="180" t="s">
        <v>17</v>
      </c>
      <c r="B187" s="181"/>
      <c r="C187" s="51">
        <f>IFERROR(SUBTOTAL(1,C154:C184),"")</f>
        <v>42506</v>
      </c>
      <c r="D187" s="61">
        <f t="shared" ref="D187:BM187" si="74">IFERROR(SUBTOTAL(1,D154:D184),"")</f>
        <v>383307.77419354836</v>
      </c>
      <c r="E187" s="12" t="str">
        <f t="shared" si="74"/>
        <v/>
      </c>
      <c r="F187" s="12">
        <f t="shared" si="74"/>
        <v>37.096774193548384</v>
      </c>
      <c r="G187" s="12">
        <f t="shared" si="74"/>
        <v>37.096774193548384</v>
      </c>
      <c r="H187" s="12">
        <f t="shared" si="74"/>
        <v>37.225806451612911</v>
      </c>
      <c r="I187" s="12">
        <f t="shared" si="74"/>
        <v>37.225806451612911</v>
      </c>
      <c r="J187" s="12" t="str">
        <f t="shared" si="74"/>
        <v/>
      </c>
      <c r="K187" s="12" t="str">
        <f t="shared" si="74"/>
        <v/>
      </c>
      <c r="L187" s="12" t="str">
        <f t="shared" si="74"/>
        <v/>
      </c>
      <c r="M187" s="72" t="str">
        <f t="shared" si="74"/>
        <v/>
      </c>
      <c r="N187" s="83" t="str">
        <f t="shared" si="74"/>
        <v/>
      </c>
      <c r="O187" s="83" t="str">
        <f t="shared" si="74"/>
        <v/>
      </c>
      <c r="P187" s="83" t="str">
        <f t="shared" si="74"/>
        <v/>
      </c>
      <c r="Q187" s="83" t="str">
        <f t="shared" si="74"/>
        <v/>
      </c>
      <c r="R187" s="83" t="str">
        <f t="shared" si="74"/>
        <v/>
      </c>
      <c r="S187" s="83" t="str">
        <f t="shared" si="74"/>
        <v/>
      </c>
      <c r="T187" s="83" t="str">
        <f t="shared" si="74"/>
        <v/>
      </c>
      <c r="U187" s="83" t="str">
        <f t="shared" si="74"/>
        <v/>
      </c>
      <c r="V187" s="6" t="str">
        <f t="shared" si="74"/>
        <v/>
      </c>
      <c r="W187" s="41" t="str">
        <f t="shared" si="74"/>
        <v/>
      </c>
      <c r="X187" s="41" t="str">
        <f t="shared" si="74"/>
        <v/>
      </c>
      <c r="Y187" s="41" t="str">
        <f t="shared" si="74"/>
        <v/>
      </c>
      <c r="Z187" s="41" t="str">
        <f t="shared" si="74"/>
        <v/>
      </c>
      <c r="AA187" s="41" t="str">
        <f t="shared" si="74"/>
        <v/>
      </c>
      <c r="AB187" s="41" t="str">
        <f t="shared" si="74"/>
        <v/>
      </c>
      <c r="AC187" s="41" t="str">
        <f t="shared" si="74"/>
        <v/>
      </c>
      <c r="AD187" s="41" t="str">
        <f t="shared" si="74"/>
        <v/>
      </c>
      <c r="AE187" s="6" t="str">
        <f t="shared" si="74"/>
        <v/>
      </c>
      <c r="AF187" s="41" t="str">
        <f t="shared" si="74"/>
        <v/>
      </c>
      <c r="AG187" s="41" t="str">
        <f t="shared" si="74"/>
        <v/>
      </c>
      <c r="AH187" s="41" t="str">
        <f t="shared" si="74"/>
        <v/>
      </c>
      <c r="AI187" s="41" t="str">
        <f t="shared" si="74"/>
        <v/>
      </c>
      <c r="AJ187" s="41" t="str">
        <f t="shared" si="74"/>
        <v/>
      </c>
      <c r="AK187" s="41" t="str">
        <f t="shared" si="74"/>
        <v/>
      </c>
      <c r="AL187" s="41" t="str">
        <f t="shared" si="74"/>
        <v/>
      </c>
      <c r="AM187" s="41" t="str">
        <f t="shared" si="74"/>
        <v/>
      </c>
      <c r="AN187" s="41">
        <f t="shared" si="74"/>
        <v>24.911577191290323</v>
      </c>
      <c r="AO187" s="41">
        <f t="shared" si="74"/>
        <v>1139.9677419354839</v>
      </c>
      <c r="AP187" s="110" t="str">
        <f t="shared" si="74"/>
        <v/>
      </c>
      <c r="AQ187" s="111" t="str">
        <f t="shared" si="74"/>
        <v/>
      </c>
      <c r="AR187" s="112" t="str">
        <f t="shared" si="74"/>
        <v/>
      </c>
      <c r="AS187" s="112" t="str">
        <f t="shared" si="74"/>
        <v/>
      </c>
      <c r="AT187" s="113">
        <f t="shared" si="74"/>
        <v>1381.7096774193549</v>
      </c>
      <c r="AU187" s="114" t="str">
        <f t="shared" si="74"/>
        <v/>
      </c>
      <c r="AV187" s="115" t="str">
        <f t="shared" si="74"/>
        <v/>
      </c>
      <c r="AW187" s="112" t="str">
        <f t="shared" si="74"/>
        <v/>
      </c>
      <c r="AX187" s="112" t="str">
        <f t="shared" si="74"/>
        <v/>
      </c>
      <c r="AY187" s="61" t="str">
        <f t="shared" si="74"/>
        <v/>
      </c>
      <c r="AZ187" s="97">
        <f t="shared" si="74"/>
        <v>79.188333333333347</v>
      </c>
      <c r="BA187" s="68" t="str">
        <f t="shared" si="74"/>
        <v/>
      </c>
      <c r="BB187" s="68" t="str">
        <f t="shared" si="74"/>
        <v/>
      </c>
      <c r="BC187" s="68" t="str">
        <f t="shared" si="74"/>
        <v/>
      </c>
      <c r="BD187" s="68" t="str">
        <f t="shared" si="74"/>
        <v/>
      </c>
      <c r="BE187" s="15" t="str">
        <f>IFERROR(SUBTOTAL(1,BE154:BE184),"")</f>
        <v/>
      </c>
      <c r="BF187" s="6">
        <f t="shared" si="74"/>
        <v>20579</v>
      </c>
      <c r="BG187" s="41">
        <f t="shared" si="74"/>
        <v>8213.354838709678</v>
      </c>
      <c r="BH187" s="42">
        <f t="shared" si="74"/>
        <v>12365.645161290322</v>
      </c>
      <c r="BI187" s="42" t="str">
        <f t="shared" si="74"/>
        <v/>
      </c>
      <c r="BJ187" s="42" t="str">
        <f t="shared" si="74"/>
        <v/>
      </c>
      <c r="BK187" s="42" t="str">
        <f t="shared" si="74"/>
        <v/>
      </c>
      <c r="BL187" s="42" t="str">
        <f t="shared" si="74"/>
        <v/>
      </c>
      <c r="BM187" s="15" t="str">
        <f t="shared" si="74"/>
        <v/>
      </c>
    </row>
    <row r="188" spans="1:65" ht="17.5" outlineLevel="1" thickBot="1" x14ac:dyDescent="0.5">
      <c r="A188" s="182" t="s">
        <v>56</v>
      </c>
      <c r="B188" s="183"/>
      <c r="C188" s="52">
        <f>SUBTOTAL(9,C154:C184)</f>
        <v>1317686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35339</v>
      </c>
      <c r="AP188" s="116"/>
      <c r="AQ188" s="117"/>
      <c r="AR188" s="118"/>
      <c r="AS188" s="118"/>
      <c r="AT188" s="119">
        <f>SUBTOTAL(9,AT154:AT184)</f>
        <v>42833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75">SUBTOTAL(9,BF154:BF184)</f>
        <v>637949</v>
      </c>
      <c r="BG188" s="43">
        <f t="shared" si="75"/>
        <v>254614</v>
      </c>
      <c r="BH188" s="44">
        <f t="shared" si="75"/>
        <v>383335</v>
      </c>
      <c r="BI188" s="44">
        <f t="shared" si="75"/>
        <v>0</v>
      </c>
      <c r="BJ188" s="44">
        <f t="shared" si="75"/>
        <v>0</v>
      </c>
      <c r="BK188" s="44">
        <f t="shared" si="75"/>
        <v>0</v>
      </c>
      <c r="BL188" s="44">
        <f t="shared" si="75"/>
        <v>0</v>
      </c>
      <c r="BM188" s="16">
        <f t="shared" si="75"/>
        <v>0</v>
      </c>
    </row>
    <row r="189" spans="1:65" outlineLevel="5" x14ac:dyDescent="0.45">
      <c r="A189" s="21">
        <f t="shared" si="71"/>
        <v>6</v>
      </c>
      <c r="B189" s="33">
        <f>B184+1</f>
        <v>42522</v>
      </c>
      <c r="C189" s="51">
        <v>42522</v>
      </c>
      <c r="D189" s="64">
        <v>346404</v>
      </c>
      <c r="E189" s="12"/>
      <c r="F189" s="12">
        <v>37.4</v>
      </c>
      <c r="G189" s="12">
        <v>37.4</v>
      </c>
      <c r="H189" s="12">
        <v>37.4</v>
      </c>
      <c r="I189" s="12">
        <v>37.4</v>
      </c>
      <c r="J189" s="12"/>
      <c r="K189" s="12"/>
      <c r="L189" s="12"/>
      <c r="M189" s="74" t="str">
        <f t="shared" ref="M189:M218" si="76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7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7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24.933214599999999</v>
      </c>
      <c r="AO189" s="41">
        <v>1123</v>
      </c>
      <c r="AP189" s="110"/>
      <c r="AQ189" s="111"/>
      <c r="AR189" s="126" t="str">
        <f t="shared" ref="AR189:AR218" si="79">IFERROR(AQ189/AP189*100,"")</f>
        <v/>
      </c>
      <c r="AS189" s="126" t="str">
        <f t="shared" ref="AS189:AS218" si="80">IFERROR(100-AR189,"")</f>
        <v/>
      </c>
      <c r="AT189" s="127">
        <v>1418</v>
      </c>
      <c r="AU189" s="128"/>
      <c r="AV189" s="129"/>
      <c r="AW189" s="126" t="str">
        <f t="shared" ref="AW189:AW218" si="81">IFERROR(AV189/AU189*100,"")</f>
        <v/>
      </c>
      <c r="AX189" s="126" t="str">
        <f t="shared" ref="AX189:AX218" si="82">IFERROR(100-AW189,"")</f>
        <v/>
      </c>
      <c r="AY189" s="64" t="str">
        <f t="shared" ref="AY189:AY218" si="83">IFERROR((1-((AW189*AS189)/(AX189*AR189)))*100,"")</f>
        <v/>
      </c>
      <c r="AZ189" s="97">
        <v>81</v>
      </c>
      <c r="BA189" s="68"/>
      <c r="BB189" s="68"/>
      <c r="BC189" s="68"/>
      <c r="BD189" s="68"/>
      <c r="BE189" s="15"/>
      <c r="BF189" s="5">
        <f t="shared" ref="BF189:BF218" si="84">IF(SUM(BG189:BM189)=0,"",SUM(BG189:BM189))</f>
        <v>23082</v>
      </c>
      <c r="BG189" s="42">
        <v>6078</v>
      </c>
      <c r="BH189" s="42">
        <v>17004</v>
      </c>
      <c r="BI189" s="42"/>
      <c r="BJ189" s="42"/>
      <c r="BK189" s="42"/>
      <c r="BL189" s="42"/>
      <c r="BM189" s="42"/>
    </row>
    <row r="190" spans="1:65" outlineLevel="5" x14ac:dyDescent="0.45">
      <c r="A190" s="22">
        <f t="shared" si="71"/>
        <v>6</v>
      </c>
      <c r="B190" s="9">
        <f t="shared" si="70"/>
        <v>42523</v>
      </c>
      <c r="C190" s="51">
        <v>42523</v>
      </c>
      <c r="D190" s="64">
        <v>332854</v>
      </c>
      <c r="E190" s="12"/>
      <c r="F190" s="12">
        <v>37.200000000000003</v>
      </c>
      <c r="G190" s="12">
        <v>37.200000000000003</v>
      </c>
      <c r="H190" s="12">
        <v>37.200000000000003</v>
      </c>
      <c r="I190" s="12">
        <v>37.200000000000003</v>
      </c>
      <c r="J190" s="12"/>
      <c r="K190" s="12"/>
      <c r="L190" s="12"/>
      <c r="M190" s="74" t="str">
        <f t="shared" si="76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7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7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29.106029110000001</v>
      </c>
      <c r="AO190" s="41">
        <v>962</v>
      </c>
      <c r="AP190" s="110"/>
      <c r="AQ190" s="111"/>
      <c r="AR190" s="126" t="str">
        <f t="shared" si="79"/>
        <v/>
      </c>
      <c r="AS190" s="126" t="str">
        <f t="shared" si="80"/>
        <v/>
      </c>
      <c r="AT190" s="127">
        <v>1205</v>
      </c>
      <c r="AU190" s="128"/>
      <c r="AV190" s="129"/>
      <c r="AW190" s="126" t="str">
        <f t="shared" si="81"/>
        <v/>
      </c>
      <c r="AX190" s="126" t="str">
        <f t="shared" si="82"/>
        <v/>
      </c>
      <c r="AY190" s="64" t="str">
        <f t="shared" si="83"/>
        <v/>
      </c>
      <c r="AZ190" s="97">
        <v>80.599999999999994</v>
      </c>
      <c r="BA190" s="68"/>
      <c r="BB190" s="68"/>
      <c r="BC190" s="68"/>
      <c r="BD190" s="68"/>
      <c r="BE190" s="15"/>
      <c r="BF190" s="5">
        <f t="shared" si="84"/>
        <v>20789</v>
      </c>
      <c r="BG190" s="42">
        <v>3832</v>
      </c>
      <c r="BH190" s="42">
        <v>16957</v>
      </c>
      <c r="BI190" s="42"/>
      <c r="BJ190" s="42"/>
      <c r="BK190" s="42"/>
      <c r="BL190" s="42"/>
      <c r="BM190" s="42"/>
    </row>
    <row r="191" spans="1:65" outlineLevel="5" x14ac:dyDescent="0.45">
      <c r="A191" s="22">
        <f t="shared" si="71"/>
        <v>6</v>
      </c>
      <c r="B191" s="9">
        <f t="shared" si="70"/>
        <v>42524</v>
      </c>
      <c r="C191" s="51">
        <v>42524</v>
      </c>
      <c r="D191" s="64">
        <v>322135</v>
      </c>
      <c r="E191" s="12"/>
      <c r="F191" s="12">
        <v>37.200000000000003</v>
      </c>
      <c r="G191" s="12">
        <v>37.200000000000003</v>
      </c>
      <c r="H191" s="12">
        <v>37.200000000000003</v>
      </c>
      <c r="I191" s="12">
        <v>37.200000000000003</v>
      </c>
      <c r="J191" s="12"/>
      <c r="K191" s="12"/>
      <c r="L191" s="12"/>
      <c r="M191" s="74" t="str">
        <f t="shared" si="76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7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7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29.692470839999999</v>
      </c>
      <c r="AO191" s="41">
        <v>943</v>
      </c>
      <c r="AP191" s="110"/>
      <c r="AQ191" s="111"/>
      <c r="AR191" s="126" t="str">
        <f t="shared" si="79"/>
        <v/>
      </c>
      <c r="AS191" s="126" t="str">
        <f t="shared" si="80"/>
        <v/>
      </c>
      <c r="AT191" s="127">
        <v>1200</v>
      </c>
      <c r="AU191" s="128"/>
      <c r="AV191" s="129"/>
      <c r="AW191" s="126" t="str">
        <f t="shared" si="81"/>
        <v/>
      </c>
      <c r="AX191" s="126" t="str">
        <f t="shared" si="82"/>
        <v/>
      </c>
      <c r="AY191" s="64" t="str">
        <f t="shared" si="83"/>
        <v/>
      </c>
      <c r="AZ191" s="97">
        <v>79.599999999999994</v>
      </c>
      <c r="BA191" s="68"/>
      <c r="BB191" s="68"/>
      <c r="BC191" s="68"/>
      <c r="BD191" s="68"/>
      <c r="BE191" s="15"/>
      <c r="BF191" s="5">
        <f t="shared" si="84"/>
        <v>20044</v>
      </c>
      <c r="BG191" s="42">
        <v>3042</v>
      </c>
      <c r="BH191" s="42">
        <v>17002</v>
      </c>
      <c r="BI191" s="42"/>
      <c r="BJ191" s="42"/>
      <c r="BK191" s="42"/>
      <c r="BL191" s="42"/>
      <c r="BM191" s="42"/>
    </row>
    <row r="192" spans="1:65" outlineLevel="5" x14ac:dyDescent="0.45">
      <c r="A192" s="22">
        <f t="shared" si="71"/>
        <v>6</v>
      </c>
      <c r="B192" s="9">
        <f t="shared" si="70"/>
        <v>42525</v>
      </c>
      <c r="C192" s="51">
        <v>42525</v>
      </c>
      <c r="D192" s="64">
        <v>360873</v>
      </c>
      <c r="E192" s="12"/>
      <c r="F192" s="12">
        <v>37.4</v>
      </c>
      <c r="G192" s="12">
        <v>37.4</v>
      </c>
      <c r="H192" s="12">
        <v>37.6</v>
      </c>
      <c r="I192" s="12">
        <v>37.6</v>
      </c>
      <c r="J192" s="12"/>
      <c r="K192" s="12"/>
      <c r="L192" s="12"/>
      <c r="M192" s="74" t="str">
        <f t="shared" si="76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7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7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32.902467690000002</v>
      </c>
      <c r="AO192" s="41">
        <v>851</v>
      </c>
      <c r="AP192" s="110"/>
      <c r="AQ192" s="111"/>
      <c r="AR192" s="126" t="str">
        <f t="shared" si="79"/>
        <v/>
      </c>
      <c r="AS192" s="126" t="str">
        <f t="shared" si="80"/>
        <v/>
      </c>
      <c r="AT192" s="127">
        <v>1092</v>
      </c>
      <c r="AU192" s="128"/>
      <c r="AV192" s="129"/>
      <c r="AW192" s="126" t="str">
        <f t="shared" si="81"/>
        <v/>
      </c>
      <c r="AX192" s="126" t="str">
        <f t="shared" si="82"/>
        <v/>
      </c>
      <c r="AY192" s="64" t="str">
        <f t="shared" si="83"/>
        <v/>
      </c>
      <c r="AZ192" s="97"/>
      <c r="BA192" s="68"/>
      <c r="BB192" s="68"/>
      <c r="BC192" s="68"/>
      <c r="BD192" s="68"/>
      <c r="BE192" s="15"/>
      <c r="BF192" s="5">
        <f t="shared" si="84"/>
        <v>17277</v>
      </c>
      <c r="BG192" s="42">
        <v>4913</v>
      </c>
      <c r="BH192" s="42">
        <v>12364</v>
      </c>
      <c r="BI192" s="42"/>
      <c r="BJ192" s="42"/>
      <c r="BK192" s="42"/>
      <c r="BL192" s="42"/>
      <c r="BM192" s="42"/>
    </row>
    <row r="193" spans="1:65" outlineLevel="5" x14ac:dyDescent="0.45">
      <c r="A193" s="22">
        <f t="shared" si="71"/>
        <v>6</v>
      </c>
      <c r="B193" s="9">
        <f t="shared" si="70"/>
        <v>42526</v>
      </c>
      <c r="C193" s="51">
        <v>42526</v>
      </c>
      <c r="D193" s="64">
        <v>348183</v>
      </c>
      <c r="E193" s="12"/>
      <c r="F193" s="12">
        <v>37.6</v>
      </c>
      <c r="G193" s="12">
        <v>37.6</v>
      </c>
      <c r="H193" s="12">
        <v>37.6</v>
      </c>
      <c r="I193" s="12">
        <v>37.6</v>
      </c>
      <c r="J193" s="12"/>
      <c r="K193" s="12"/>
      <c r="L193" s="12"/>
      <c r="M193" s="74" t="str">
        <f t="shared" si="76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7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7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34.9127182</v>
      </c>
      <c r="AO193" s="41">
        <v>802</v>
      </c>
      <c r="AP193" s="110"/>
      <c r="AQ193" s="111"/>
      <c r="AR193" s="126" t="str">
        <f t="shared" si="79"/>
        <v/>
      </c>
      <c r="AS193" s="126" t="str">
        <f t="shared" si="80"/>
        <v/>
      </c>
      <c r="AT193" s="127">
        <v>942</v>
      </c>
      <c r="AU193" s="128"/>
      <c r="AV193" s="129"/>
      <c r="AW193" s="126" t="str">
        <f t="shared" si="81"/>
        <v/>
      </c>
      <c r="AX193" s="126" t="str">
        <f t="shared" si="82"/>
        <v/>
      </c>
      <c r="AY193" s="64" t="str">
        <f t="shared" si="83"/>
        <v/>
      </c>
      <c r="AZ193" s="97"/>
      <c r="BA193" s="68"/>
      <c r="BB193" s="68"/>
      <c r="BC193" s="68"/>
      <c r="BD193" s="68"/>
      <c r="BE193" s="15"/>
      <c r="BF193" s="5">
        <f t="shared" si="84"/>
        <v>11580</v>
      </c>
      <c r="BG193" s="42">
        <v>3191</v>
      </c>
      <c r="BH193" s="42">
        <v>8389</v>
      </c>
      <c r="BI193" s="42"/>
      <c r="BJ193" s="42"/>
      <c r="BK193" s="42"/>
      <c r="BL193" s="42"/>
      <c r="BM193" s="42"/>
    </row>
    <row r="194" spans="1:65" outlineLevel="5" x14ac:dyDescent="0.45">
      <c r="A194" s="22">
        <f t="shared" si="71"/>
        <v>6</v>
      </c>
      <c r="B194" s="9">
        <f t="shared" si="70"/>
        <v>42527</v>
      </c>
      <c r="C194" s="51">
        <v>42527</v>
      </c>
      <c r="D194" s="64">
        <v>356970</v>
      </c>
      <c r="E194" s="12"/>
      <c r="F194" s="12">
        <v>37.4</v>
      </c>
      <c r="G194" s="12">
        <v>37.4</v>
      </c>
      <c r="H194" s="12">
        <v>37.4</v>
      </c>
      <c r="I194" s="12">
        <v>37.4</v>
      </c>
      <c r="J194" s="12"/>
      <c r="K194" s="12"/>
      <c r="L194" s="12"/>
      <c r="M194" s="74" t="str">
        <f t="shared" si="76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7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7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23.06425041</v>
      </c>
      <c r="AO194" s="41">
        <v>1214</v>
      </c>
      <c r="AP194" s="110"/>
      <c r="AQ194" s="111"/>
      <c r="AR194" s="126" t="str">
        <f t="shared" si="79"/>
        <v/>
      </c>
      <c r="AS194" s="126" t="str">
        <f t="shared" si="80"/>
        <v/>
      </c>
      <c r="AT194" s="127">
        <v>1556</v>
      </c>
      <c r="AU194" s="128"/>
      <c r="AV194" s="129"/>
      <c r="AW194" s="126" t="str">
        <f t="shared" si="81"/>
        <v/>
      </c>
      <c r="AX194" s="126" t="str">
        <f t="shared" si="82"/>
        <v/>
      </c>
      <c r="AY194" s="64" t="str">
        <f t="shared" si="83"/>
        <v/>
      </c>
      <c r="AZ194" s="97"/>
      <c r="BA194" s="68"/>
      <c r="BB194" s="68"/>
      <c r="BC194" s="68"/>
      <c r="BD194" s="68"/>
      <c r="BE194" s="15"/>
      <c r="BF194" s="5">
        <f t="shared" si="84"/>
        <v>20475</v>
      </c>
      <c r="BG194" s="42">
        <v>4925</v>
      </c>
      <c r="BH194" s="42">
        <v>15550</v>
      </c>
      <c r="BI194" s="42"/>
      <c r="BJ194" s="42"/>
      <c r="BK194" s="42"/>
      <c r="BL194" s="42"/>
      <c r="BM194" s="42"/>
    </row>
    <row r="195" spans="1:65" outlineLevel="5" x14ac:dyDescent="0.45">
      <c r="A195" s="22">
        <f t="shared" si="71"/>
        <v>6</v>
      </c>
      <c r="B195" s="9">
        <f t="shared" si="70"/>
        <v>42528</v>
      </c>
      <c r="C195" s="51">
        <v>42528</v>
      </c>
      <c r="D195" s="64">
        <v>338334</v>
      </c>
      <c r="E195" s="12"/>
      <c r="F195" s="12">
        <v>37.6</v>
      </c>
      <c r="G195" s="12">
        <v>37.299999999999997</v>
      </c>
      <c r="H195" s="12">
        <v>37.6</v>
      </c>
      <c r="I195" s="12">
        <v>37.6</v>
      </c>
      <c r="J195" s="12"/>
      <c r="K195" s="12"/>
      <c r="L195" s="12"/>
      <c r="M195" s="74" t="str">
        <f t="shared" si="76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7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7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25.408348459999999</v>
      </c>
      <c r="AO195" s="41">
        <v>1102</v>
      </c>
      <c r="AP195" s="110"/>
      <c r="AQ195" s="111"/>
      <c r="AR195" s="126" t="str">
        <f t="shared" si="79"/>
        <v/>
      </c>
      <c r="AS195" s="126" t="str">
        <f t="shared" si="80"/>
        <v/>
      </c>
      <c r="AT195" s="127">
        <v>1332</v>
      </c>
      <c r="AU195" s="128"/>
      <c r="AV195" s="129"/>
      <c r="AW195" s="126" t="str">
        <f t="shared" si="81"/>
        <v/>
      </c>
      <c r="AX195" s="126" t="str">
        <f t="shared" si="82"/>
        <v/>
      </c>
      <c r="AY195" s="64" t="str">
        <f t="shared" si="83"/>
        <v/>
      </c>
      <c r="AZ195" s="97">
        <v>81</v>
      </c>
      <c r="BA195" s="68"/>
      <c r="BB195" s="68"/>
      <c r="BC195" s="68"/>
      <c r="BD195" s="68"/>
      <c r="BE195" s="15"/>
      <c r="BF195" s="5">
        <f t="shared" si="84"/>
        <v>17076</v>
      </c>
      <c r="BG195" s="42"/>
      <c r="BH195" s="42">
        <v>17076</v>
      </c>
      <c r="BI195" s="42"/>
      <c r="BJ195" s="42"/>
      <c r="BK195" s="42"/>
      <c r="BL195" s="42"/>
      <c r="BM195" s="42"/>
    </row>
    <row r="196" spans="1:65" outlineLevel="5" x14ac:dyDescent="0.45">
      <c r="A196" s="22">
        <f t="shared" si="71"/>
        <v>6</v>
      </c>
      <c r="B196" s="9">
        <f t="shared" si="70"/>
        <v>42529</v>
      </c>
      <c r="C196" s="51">
        <v>42529</v>
      </c>
      <c r="D196" s="64">
        <v>335183</v>
      </c>
      <c r="E196" s="12"/>
      <c r="F196" s="12">
        <v>37.4</v>
      </c>
      <c r="G196" s="12">
        <v>37.4</v>
      </c>
      <c r="H196" s="12">
        <v>37.4</v>
      </c>
      <c r="I196" s="12">
        <v>37.4</v>
      </c>
      <c r="J196" s="12"/>
      <c r="K196" s="12"/>
      <c r="L196" s="12"/>
      <c r="M196" s="74" t="str">
        <f t="shared" si="76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7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7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24.977698480000001</v>
      </c>
      <c r="AO196" s="41">
        <v>1121</v>
      </c>
      <c r="AP196" s="110"/>
      <c r="AQ196" s="111"/>
      <c r="AR196" s="126" t="str">
        <f t="shared" si="79"/>
        <v/>
      </c>
      <c r="AS196" s="126" t="str">
        <f t="shared" si="80"/>
        <v/>
      </c>
      <c r="AT196" s="127">
        <v>1342</v>
      </c>
      <c r="AU196" s="128"/>
      <c r="AV196" s="129"/>
      <c r="AW196" s="126" t="str">
        <f t="shared" si="81"/>
        <v/>
      </c>
      <c r="AX196" s="126" t="str">
        <f t="shared" si="82"/>
        <v/>
      </c>
      <c r="AY196" s="64" t="str">
        <f t="shared" si="83"/>
        <v/>
      </c>
      <c r="AZ196" s="97">
        <v>79.3</v>
      </c>
      <c r="BA196" s="68"/>
      <c r="BB196" s="68"/>
      <c r="BC196" s="68"/>
      <c r="BD196" s="68"/>
      <c r="BE196" s="15"/>
      <c r="BF196" s="5">
        <f t="shared" si="84"/>
        <v>22506</v>
      </c>
      <c r="BG196" s="42">
        <v>8032</v>
      </c>
      <c r="BH196" s="42">
        <v>14474</v>
      </c>
      <c r="BI196" s="42"/>
      <c r="BJ196" s="42"/>
      <c r="BK196" s="42"/>
      <c r="BL196" s="42"/>
      <c r="BM196" s="42"/>
    </row>
    <row r="197" spans="1:65" outlineLevel="5" x14ac:dyDescent="0.45">
      <c r="A197" s="22">
        <f t="shared" si="71"/>
        <v>6</v>
      </c>
      <c r="B197" s="9">
        <f t="shared" si="70"/>
        <v>42530</v>
      </c>
      <c r="C197" s="51">
        <v>42530</v>
      </c>
      <c r="D197" s="64">
        <v>335963</v>
      </c>
      <c r="E197" s="12"/>
      <c r="F197" s="12">
        <v>37.6</v>
      </c>
      <c r="G197" s="12">
        <v>37.6</v>
      </c>
      <c r="H197" s="12">
        <v>37.4</v>
      </c>
      <c r="I197" s="12">
        <v>37.4</v>
      </c>
      <c r="J197" s="12"/>
      <c r="K197" s="12"/>
      <c r="L197" s="12"/>
      <c r="M197" s="74" t="str">
        <f t="shared" si="76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7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7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25.949953659999998</v>
      </c>
      <c r="AO197" s="41">
        <v>1079</v>
      </c>
      <c r="AP197" s="110"/>
      <c r="AQ197" s="111"/>
      <c r="AR197" s="126" t="str">
        <f t="shared" si="79"/>
        <v/>
      </c>
      <c r="AS197" s="126" t="str">
        <f t="shared" si="80"/>
        <v/>
      </c>
      <c r="AT197" s="127">
        <v>1244</v>
      </c>
      <c r="AU197" s="128"/>
      <c r="AV197" s="129"/>
      <c r="AW197" s="126" t="str">
        <f t="shared" si="81"/>
        <v/>
      </c>
      <c r="AX197" s="126" t="str">
        <f t="shared" si="82"/>
        <v/>
      </c>
      <c r="AY197" s="64" t="str">
        <f t="shared" si="83"/>
        <v/>
      </c>
      <c r="AZ197" s="97">
        <v>79.599999999999994</v>
      </c>
      <c r="BA197" s="68"/>
      <c r="BB197" s="68"/>
      <c r="BC197" s="68"/>
      <c r="BD197" s="68"/>
      <c r="BE197" s="15"/>
      <c r="BF197" s="5">
        <f t="shared" si="84"/>
        <v>20900</v>
      </c>
      <c r="BG197" s="42">
        <v>3878</v>
      </c>
      <c r="BH197" s="42">
        <v>17022</v>
      </c>
      <c r="BI197" s="42"/>
      <c r="BJ197" s="42"/>
      <c r="BK197" s="42"/>
      <c r="BL197" s="42"/>
      <c r="BM197" s="42"/>
    </row>
    <row r="198" spans="1:65" outlineLevel="5" x14ac:dyDescent="0.45">
      <c r="A198" s="22">
        <f t="shared" si="71"/>
        <v>6</v>
      </c>
      <c r="B198" s="9">
        <f t="shared" si="70"/>
        <v>42531</v>
      </c>
      <c r="C198" s="51">
        <v>42531</v>
      </c>
      <c r="D198" s="64">
        <v>327791</v>
      </c>
      <c r="E198" s="12"/>
      <c r="F198" s="12">
        <v>36.799999999999997</v>
      </c>
      <c r="G198" s="12">
        <v>36.799999999999997</v>
      </c>
      <c r="H198" s="12">
        <v>37</v>
      </c>
      <c r="I198" s="12">
        <v>37</v>
      </c>
      <c r="J198" s="12"/>
      <c r="K198" s="12"/>
      <c r="L198" s="12"/>
      <c r="M198" s="74" t="str">
        <f t="shared" si="76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7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7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24.158757550000001</v>
      </c>
      <c r="AO198" s="41">
        <v>1159</v>
      </c>
      <c r="AP198" s="110"/>
      <c r="AQ198" s="111"/>
      <c r="AR198" s="126" t="str">
        <f t="shared" si="79"/>
        <v/>
      </c>
      <c r="AS198" s="126" t="str">
        <f t="shared" si="80"/>
        <v/>
      </c>
      <c r="AT198" s="127">
        <v>1446</v>
      </c>
      <c r="AU198" s="128"/>
      <c r="AV198" s="129"/>
      <c r="AW198" s="126" t="str">
        <f t="shared" si="81"/>
        <v/>
      </c>
      <c r="AX198" s="126" t="str">
        <f t="shared" si="82"/>
        <v/>
      </c>
      <c r="AY198" s="64" t="str">
        <f t="shared" si="83"/>
        <v/>
      </c>
      <c r="AZ198" s="97">
        <v>80.3</v>
      </c>
      <c r="BA198" s="68"/>
      <c r="BB198" s="68"/>
      <c r="BC198" s="68"/>
      <c r="BD198" s="68"/>
      <c r="BE198" s="15"/>
      <c r="BF198" s="5">
        <f t="shared" si="84"/>
        <v>20735</v>
      </c>
      <c r="BG198" s="42">
        <v>2049</v>
      </c>
      <c r="BH198" s="42">
        <v>18686</v>
      </c>
      <c r="BI198" s="42"/>
      <c r="BJ198" s="42"/>
      <c r="BK198" s="42"/>
      <c r="BL198" s="42"/>
      <c r="BM198" s="42"/>
    </row>
    <row r="199" spans="1:65" outlineLevel="5" x14ac:dyDescent="0.45">
      <c r="A199" s="22">
        <f t="shared" si="71"/>
        <v>6</v>
      </c>
      <c r="B199" s="9">
        <f t="shared" si="70"/>
        <v>42532</v>
      </c>
      <c r="C199" s="51">
        <v>42532</v>
      </c>
      <c r="D199" s="64">
        <v>339869</v>
      </c>
      <c r="E199" s="12"/>
      <c r="F199" s="12">
        <v>37.200000000000003</v>
      </c>
      <c r="G199" s="12">
        <v>37.200000000000003</v>
      </c>
      <c r="H199" s="12">
        <v>37.200000000000003</v>
      </c>
      <c r="I199" s="12">
        <v>37.200000000000003</v>
      </c>
      <c r="J199" s="12"/>
      <c r="K199" s="12"/>
      <c r="L199" s="12"/>
      <c r="M199" s="74" t="str">
        <f t="shared" si="76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7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7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26.046511630000001</v>
      </c>
      <c r="AO199" s="41">
        <v>1075</v>
      </c>
      <c r="AP199" s="110"/>
      <c r="AQ199" s="111"/>
      <c r="AR199" s="126" t="str">
        <f t="shared" si="79"/>
        <v/>
      </c>
      <c r="AS199" s="126" t="str">
        <f t="shared" si="80"/>
        <v/>
      </c>
      <c r="AT199" s="127">
        <v>1211</v>
      </c>
      <c r="AU199" s="128"/>
      <c r="AV199" s="129"/>
      <c r="AW199" s="126" t="str">
        <f t="shared" si="81"/>
        <v/>
      </c>
      <c r="AX199" s="126" t="str">
        <f t="shared" si="82"/>
        <v/>
      </c>
      <c r="AY199" s="64" t="str">
        <f t="shared" si="83"/>
        <v/>
      </c>
      <c r="AZ199" s="97"/>
      <c r="BA199" s="68"/>
      <c r="BB199" s="68"/>
      <c r="BC199" s="68"/>
      <c r="BD199" s="68"/>
      <c r="BE199" s="15"/>
      <c r="BF199" s="5">
        <f t="shared" si="84"/>
        <v>21425</v>
      </c>
      <c r="BG199" s="42">
        <v>6657</v>
      </c>
      <c r="BH199" s="42">
        <v>14768</v>
      </c>
      <c r="BI199" s="42"/>
      <c r="BJ199" s="42"/>
      <c r="BK199" s="42"/>
      <c r="BL199" s="42"/>
      <c r="BM199" s="42"/>
    </row>
    <row r="200" spans="1:65" outlineLevel="5" x14ac:dyDescent="0.45">
      <c r="A200" s="22">
        <f t="shared" si="71"/>
        <v>6</v>
      </c>
      <c r="B200" s="9">
        <f t="shared" si="70"/>
        <v>42533</v>
      </c>
      <c r="C200" s="51">
        <v>42533</v>
      </c>
      <c r="D200" s="64">
        <v>345011</v>
      </c>
      <c r="E200" s="12"/>
      <c r="F200" s="12">
        <v>37.4</v>
      </c>
      <c r="G200" s="12">
        <v>37.4</v>
      </c>
      <c r="H200" s="12">
        <v>37.6</v>
      </c>
      <c r="I200" s="12">
        <v>37.6</v>
      </c>
      <c r="J200" s="12"/>
      <c r="K200" s="12"/>
      <c r="L200" s="12"/>
      <c r="M200" s="74" t="str">
        <f t="shared" si="76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7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7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29.978586719999999</v>
      </c>
      <c r="AO200" s="41">
        <v>934</v>
      </c>
      <c r="AP200" s="110"/>
      <c r="AQ200" s="111"/>
      <c r="AR200" s="126" t="str">
        <f t="shared" si="79"/>
        <v/>
      </c>
      <c r="AS200" s="126" t="str">
        <f t="shared" si="80"/>
        <v/>
      </c>
      <c r="AT200" s="127">
        <v>1197</v>
      </c>
      <c r="AU200" s="128"/>
      <c r="AV200" s="129"/>
      <c r="AW200" s="126" t="str">
        <f t="shared" si="81"/>
        <v/>
      </c>
      <c r="AX200" s="126" t="str">
        <f t="shared" si="82"/>
        <v/>
      </c>
      <c r="AY200" s="64" t="str">
        <f t="shared" si="83"/>
        <v/>
      </c>
      <c r="AZ200" s="97"/>
      <c r="BA200" s="68"/>
      <c r="BB200" s="68"/>
      <c r="BC200" s="68"/>
      <c r="BD200" s="68"/>
      <c r="BE200" s="15"/>
      <c r="BF200" s="5">
        <f t="shared" si="84"/>
        <v>13649</v>
      </c>
      <c r="BG200" s="42">
        <v>5503</v>
      </c>
      <c r="BH200" s="42">
        <v>8146</v>
      </c>
      <c r="BI200" s="42"/>
      <c r="BJ200" s="42"/>
      <c r="BK200" s="42"/>
      <c r="BL200" s="42"/>
      <c r="BM200" s="42"/>
    </row>
    <row r="201" spans="1:65" outlineLevel="5" x14ac:dyDescent="0.45">
      <c r="A201" s="22">
        <f t="shared" si="71"/>
        <v>6</v>
      </c>
      <c r="B201" s="9">
        <f t="shared" si="70"/>
        <v>42534</v>
      </c>
      <c r="C201" s="51">
        <v>42534</v>
      </c>
      <c r="D201" s="64">
        <v>350520</v>
      </c>
      <c r="E201" s="12"/>
      <c r="F201" s="12">
        <v>37.6</v>
      </c>
      <c r="G201" s="12">
        <v>37.6</v>
      </c>
      <c r="H201" s="12">
        <v>37.6</v>
      </c>
      <c r="I201" s="12">
        <v>37.6</v>
      </c>
      <c r="J201" s="12"/>
      <c r="K201" s="12"/>
      <c r="L201" s="12"/>
      <c r="M201" s="74" t="str">
        <f t="shared" si="76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7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7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25.949953659999998</v>
      </c>
      <c r="AO201" s="41">
        <v>1079</v>
      </c>
      <c r="AP201" s="110"/>
      <c r="AQ201" s="111"/>
      <c r="AR201" s="126" t="str">
        <f t="shared" si="79"/>
        <v/>
      </c>
      <c r="AS201" s="126" t="str">
        <f t="shared" si="80"/>
        <v/>
      </c>
      <c r="AT201" s="127">
        <v>1304</v>
      </c>
      <c r="AU201" s="128"/>
      <c r="AV201" s="129"/>
      <c r="AW201" s="126" t="str">
        <f t="shared" si="81"/>
        <v/>
      </c>
      <c r="AX201" s="126" t="str">
        <f t="shared" si="82"/>
        <v/>
      </c>
      <c r="AY201" s="64" t="str">
        <f t="shared" si="83"/>
        <v/>
      </c>
      <c r="AZ201" s="97">
        <v>79.2</v>
      </c>
      <c r="BA201" s="68"/>
      <c r="BB201" s="68"/>
      <c r="BC201" s="68"/>
      <c r="BD201" s="68"/>
      <c r="BE201" s="15"/>
      <c r="BF201" s="5">
        <f t="shared" si="84"/>
        <v>23827</v>
      </c>
      <c r="BG201" s="42">
        <v>5454</v>
      </c>
      <c r="BH201" s="42">
        <v>18373</v>
      </c>
      <c r="BI201" s="42"/>
      <c r="BJ201" s="42"/>
      <c r="BK201" s="42"/>
      <c r="BL201" s="42"/>
      <c r="BM201" s="42"/>
    </row>
    <row r="202" spans="1:65" outlineLevel="5" x14ac:dyDescent="0.45">
      <c r="A202" s="22">
        <f t="shared" si="71"/>
        <v>6</v>
      </c>
      <c r="B202" s="9">
        <f t="shared" si="70"/>
        <v>42535</v>
      </c>
      <c r="C202" s="51">
        <v>42535</v>
      </c>
      <c r="D202" s="64">
        <v>323574</v>
      </c>
      <c r="E202" s="12"/>
      <c r="F202" s="12">
        <v>37.4</v>
      </c>
      <c r="G202" s="12">
        <v>37.4</v>
      </c>
      <c r="H202" s="12">
        <v>37.4</v>
      </c>
      <c r="I202" s="12">
        <v>37.4</v>
      </c>
      <c r="J202" s="12"/>
      <c r="K202" s="12"/>
      <c r="L202" s="12"/>
      <c r="M202" s="74" t="str">
        <f t="shared" si="76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7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7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26.266416509999999</v>
      </c>
      <c r="AO202" s="41">
        <v>1066</v>
      </c>
      <c r="AP202" s="110"/>
      <c r="AQ202" s="111"/>
      <c r="AR202" s="126" t="str">
        <f t="shared" si="79"/>
        <v/>
      </c>
      <c r="AS202" s="126" t="str">
        <f t="shared" si="80"/>
        <v/>
      </c>
      <c r="AT202" s="127">
        <v>1329</v>
      </c>
      <c r="AU202" s="128"/>
      <c r="AV202" s="129"/>
      <c r="AW202" s="126" t="str">
        <f t="shared" si="81"/>
        <v/>
      </c>
      <c r="AX202" s="126" t="str">
        <f t="shared" si="82"/>
        <v/>
      </c>
      <c r="AY202" s="64" t="str">
        <f t="shared" si="83"/>
        <v/>
      </c>
      <c r="AZ202" s="97">
        <v>81.5</v>
      </c>
      <c r="BA202" s="68"/>
      <c r="BB202" s="68"/>
      <c r="BC202" s="68"/>
      <c r="BD202" s="68"/>
      <c r="BE202" s="15"/>
      <c r="BF202" s="5">
        <f t="shared" si="84"/>
        <v>20165</v>
      </c>
      <c r="BG202" s="42">
        <v>3179</v>
      </c>
      <c r="BH202" s="42">
        <v>16986</v>
      </c>
      <c r="BI202" s="42"/>
      <c r="BJ202" s="42"/>
      <c r="BK202" s="42"/>
      <c r="BL202" s="42"/>
      <c r="BM202" s="42"/>
    </row>
    <row r="203" spans="1:65" outlineLevel="5" x14ac:dyDescent="0.45">
      <c r="A203" s="22">
        <f t="shared" si="71"/>
        <v>6</v>
      </c>
      <c r="B203" s="9">
        <f t="shared" si="70"/>
        <v>42536</v>
      </c>
      <c r="C203" s="51">
        <v>42536</v>
      </c>
      <c r="D203" s="64">
        <v>324395</v>
      </c>
      <c r="E203" s="12"/>
      <c r="F203" s="12">
        <v>37.4</v>
      </c>
      <c r="G203" s="12">
        <v>37.4</v>
      </c>
      <c r="H203" s="12">
        <v>37.4</v>
      </c>
      <c r="I203" s="12">
        <v>37.4</v>
      </c>
      <c r="J203" s="12"/>
      <c r="K203" s="12"/>
      <c r="L203" s="12"/>
      <c r="M203" s="74" t="str">
        <f t="shared" si="76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7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7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30.3030303</v>
      </c>
      <c r="AO203" s="41">
        <v>924</v>
      </c>
      <c r="AP203" s="110"/>
      <c r="AQ203" s="111"/>
      <c r="AR203" s="126" t="str">
        <f t="shared" si="79"/>
        <v/>
      </c>
      <c r="AS203" s="126" t="str">
        <f t="shared" si="80"/>
        <v/>
      </c>
      <c r="AT203" s="127">
        <v>966</v>
      </c>
      <c r="AU203" s="128"/>
      <c r="AV203" s="129"/>
      <c r="AW203" s="126" t="str">
        <f t="shared" si="81"/>
        <v/>
      </c>
      <c r="AX203" s="126" t="str">
        <f t="shared" si="82"/>
        <v/>
      </c>
      <c r="AY203" s="64" t="str">
        <f t="shared" si="83"/>
        <v/>
      </c>
      <c r="AZ203" s="97">
        <v>78.900000000000006</v>
      </c>
      <c r="BA203" s="68"/>
      <c r="BB203" s="68"/>
      <c r="BC203" s="68"/>
      <c r="BD203" s="68"/>
      <c r="BE203" s="15"/>
      <c r="BF203" s="5">
        <f t="shared" si="84"/>
        <v>19098</v>
      </c>
      <c r="BG203" s="42">
        <v>2761</v>
      </c>
      <c r="BH203" s="42">
        <v>16337</v>
      </c>
      <c r="BI203" s="42"/>
      <c r="BJ203" s="42"/>
      <c r="BK203" s="42"/>
      <c r="BL203" s="42"/>
      <c r="BM203" s="42"/>
    </row>
    <row r="204" spans="1:65" outlineLevel="5" x14ac:dyDescent="0.45">
      <c r="A204" s="22">
        <f t="shared" si="71"/>
        <v>6</v>
      </c>
      <c r="B204" s="9">
        <f t="shared" si="70"/>
        <v>42537</v>
      </c>
      <c r="C204" s="51">
        <v>42537</v>
      </c>
      <c r="D204" s="64">
        <v>348355</v>
      </c>
      <c r="E204" s="12"/>
      <c r="F204" s="12">
        <v>37</v>
      </c>
      <c r="G204" s="12">
        <v>37</v>
      </c>
      <c r="H204" s="12">
        <v>37</v>
      </c>
      <c r="I204" s="12">
        <v>37</v>
      </c>
      <c r="J204" s="12"/>
      <c r="K204" s="12"/>
      <c r="L204" s="12"/>
      <c r="M204" s="74" t="str">
        <f t="shared" si="76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7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7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27.613412230000002</v>
      </c>
      <c r="AO204" s="41">
        <v>1014</v>
      </c>
      <c r="AP204" s="110"/>
      <c r="AQ204" s="111"/>
      <c r="AR204" s="126" t="str">
        <f t="shared" si="79"/>
        <v/>
      </c>
      <c r="AS204" s="126" t="str">
        <f t="shared" si="80"/>
        <v/>
      </c>
      <c r="AT204" s="127">
        <v>1205</v>
      </c>
      <c r="AU204" s="128"/>
      <c r="AV204" s="129"/>
      <c r="AW204" s="126" t="str">
        <f t="shared" si="81"/>
        <v/>
      </c>
      <c r="AX204" s="126" t="str">
        <f t="shared" si="82"/>
        <v/>
      </c>
      <c r="AY204" s="64" t="str">
        <f t="shared" si="83"/>
        <v/>
      </c>
      <c r="AZ204" s="97">
        <v>79.83</v>
      </c>
      <c r="BA204" s="68"/>
      <c r="BB204" s="68"/>
      <c r="BC204" s="68"/>
      <c r="BD204" s="68"/>
      <c r="BE204" s="15"/>
      <c r="BF204" s="5">
        <f t="shared" si="84"/>
        <v>21922</v>
      </c>
      <c r="BG204" s="42">
        <v>3352</v>
      </c>
      <c r="BH204" s="42">
        <v>18570</v>
      </c>
      <c r="BI204" s="42"/>
      <c r="BJ204" s="42"/>
      <c r="BK204" s="42"/>
      <c r="BL204" s="42"/>
      <c r="BM204" s="42"/>
    </row>
    <row r="205" spans="1:65" outlineLevel="5" x14ac:dyDescent="0.45">
      <c r="A205" s="22">
        <f t="shared" si="71"/>
        <v>6</v>
      </c>
      <c r="B205" s="9">
        <f t="shared" si="70"/>
        <v>42538</v>
      </c>
      <c r="C205" s="51">
        <v>42538</v>
      </c>
      <c r="D205" s="64">
        <v>333414</v>
      </c>
      <c r="E205" s="12"/>
      <c r="F205" s="12">
        <v>37</v>
      </c>
      <c r="G205" s="12">
        <v>37</v>
      </c>
      <c r="H205" s="12">
        <v>37</v>
      </c>
      <c r="I205" s="12">
        <v>37</v>
      </c>
      <c r="J205" s="12"/>
      <c r="K205" s="12"/>
      <c r="L205" s="12"/>
      <c r="M205" s="74" t="str">
        <f t="shared" si="76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7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7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28.028028030000002</v>
      </c>
      <c r="AO205" s="41">
        <v>999</v>
      </c>
      <c r="AP205" s="110"/>
      <c r="AQ205" s="111"/>
      <c r="AR205" s="126" t="str">
        <f t="shared" si="79"/>
        <v/>
      </c>
      <c r="AS205" s="126" t="str">
        <f t="shared" si="80"/>
        <v/>
      </c>
      <c r="AT205" s="127">
        <v>1212</v>
      </c>
      <c r="AU205" s="128"/>
      <c r="AV205" s="129"/>
      <c r="AW205" s="126" t="str">
        <f t="shared" si="81"/>
        <v/>
      </c>
      <c r="AX205" s="126" t="str">
        <f t="shared" si="82"/>
        <v/>
      </c>
      <c r="AY205" s="64" t="str">
        <f t="shared" si="83"/>
        <v/>
      </c>
      <c r="AZ205" s="97">
        <v>78.900000000000006</v>
      </c>
      <c r="BA205" s="68"/>
      <c r="BB205" s="68"/>
      <c r="BC205" s="68"/>
      <c r="BD205" s="68"/>
      <c r="BE205" s="15"/>
      <c r="BF205" s="5">
        <f t="shared" si="84"/>
        <v>20594</v>
      </c>
      <c r="BG205" s="42">
        <v>2637</v>
      </c>
      <c r="BH205" s="42">
        <v>17957</v>
      </c>
      <c r="BI205" s="42"/>
      <c r="BJ205" s="42"/>
      <c r="BK205" s="42"/>
      <c r="BL205" s="42"/>
      <c r="BM205" s="42"/>
    </row>
    <row r="206" spans="1:65" outlineLevel="5" x14ac:dyDescent="0.45">
      <c r="A206" s="22">
        <f t="shared" si="71"/>
        <v>6</v>
      </c>
      <c r="B206" s="9">
        <f t="shared" si="70"/>
        <v>42539</v>
      </c>
      <c r="C206" s="51">
        <v>42539</v>
      </c>
      <c r="D206" s="64">
        <v>339427</v>
      </c>
      <c r="E206" s="12"/>
      <c r="F206" s="12">
        <v>37</v>
      </c>
      <c r="G206" s="12">
        <v>37</v>
      </c>
      <c r="H206" s="12">
        <v>37</v>
      </c>
      <c r="I206" s="12">
        <v>37</v>
      </c>
      <c r="J206" s="12"/>
      <c r="K206" s="12"/>
      <c r="L206" s="12"/>
      <c r="M206" s="74" t="str">
        <f t="shared" si="76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7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7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31.11111111</v>
      </c>
      <c r="AO206" s="41">
        <v>900</v>
      </c>
      <c r="AP206" s="110"/>
      <c r="AQ206" s="111"/>
      <c r="AR206" s="126" t="str">
        <f t="shared" si="79"/>
        <v/>
      </c>
      <c r="AS206" s="126" t="str">
        <f t="shared" si="80"/>
        <v/>
      </c>
      <c r="AT206" s="127">
        <v>981</v>
      </c>
      <c r="AU206" s="128"/>
      <c r="AV206" s="129"/>
      <c r="AW206" s="126" t="str">
        <f t="shared" si="81"/>
        <v/>
      </c>
      <c r="AX206" s="126" t="str">
        <f t="shared" si="82"/>
        <v/>
      </c>
      <c r="AY206" s="64" t="str">
        <f t="shared" si="83"/>
        <v/>
      </c>
      <c r="AZ206" s="97"/>
      <c r="BA206" s="68"/>
      <c r="BB206" s="68"/>
      <c r="BC206" s="68"/>
      <c r="BD206" s="68"/>
      <c r="BE206" s="15"/>
      <c r="BF206" s="5">
        <f t="shared" si="84"/>
        <v>21030</v>
      </c>
      <c r="BG206" s="42">
        <v>3599</v>
      </c>
      <c r="BH206" s="42">
        <v>17431</v>
      </c>
      <c r="BI206" s="42"/>
      <c r="BJ206" s="42"/>
      <c r="BK206" s="42"/>
      <c r="BL206" s="42"/>
      <c r="BM206" s="42"/>
    </row>
    <row r="207" spans="1:65" outlineLevel="5" x14ac:dyDescent="0.45">
      <c r="A207" s="22">
        <f t="shared" si="71"/>
        <v>6</v>
      </c>
      <c r="B207" s="9">
        <f t="shared" si="70"/>
        <v>42540</v>
      </c>
      <c r="C207" s="51">
        <v>42540</v>
      </c>
      <c r="D207" s="64">
        <v>412354</v>
      </c>
      <c r="E207" s="12"/>
      <c r="F207" s="12">
        <v>36.799999999999997</v>
      </c>
      <c r="G207" s="12">
        <v>36.799999999999997</v>
      </c>
      <c r="H207" s="12">
        <v>36.799999999999997</v>
      </c>
      <c r="I207" s="12">
        <v>36.799999999999997</v>
      </c>
      <c r="J207" s="12"/>
      <c r="K207" s="12"/>
      <c r="L207" s="12"/>
      <c r="M207" s="74" t="str">
        <f t="shared" si="76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7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7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32.67211202</v>
      </c>
      <c r="AO207" s="41">
        <v>857</v>
      </c>
      <c r="AP207" s="110"/>
      <c r="AQ207" s="111"/>
      <c r="AR207" s="126" t="str">
        <f t="shared" si="79"/>
        <v/>
      </c>
      <c r="AS207" s="126" t="str">
        <f t="shared" si="80"/>
        <v/>
      </c>
      <c r="AT207" s="127">
        <v>1051</v>
      </c>
      <c r="AU207" s="128"/>
      <c r="AV207" s="129"/>
      <c r="AW207" s="126" t="str">
        <f t="shared" si="81"/>
        <v/>
      </c>
      <c r="AX207" s="126" t="str">
        <f t="shared" si="82"/>
        <v/>
      </c>
      <c r="AY207" s="64" t="str">
        <f t="shared" si="83"/>
        <v/>
      </c>
      <c r="AZ207" s="97"/>
      <c r="BA207" s="68"/>
      <c r="BB207" s="68"/>
      <c r="BC207" s="68"/>
      <c r="BD207" s="68"/>
      <c r="BE207" s="15"/>
      <c r="BF207" s="5">
        <f t="shared" si="84"/>
        <v>9836</v>
      </c>
      <c r="BG207" s="42">
        <v>2310</v>
      </c>
      <c r="BH207" s="42">
        <v>7526</v>
      </c>
      <c r="BI207" s="42"/>
      <c r="BJ207" s="42"/>
      <c r="BK207" s="42"/>
      <c r="BL207" s="42"/>
      <c r="BM207" s="42"/>
    </row>
    <row r="208" spans="1:65" outlineLevel="5" x14ac:dyDescent="0.45">
      <c r="A208" s="22">
        <f t="shared" si="71"/>
        <v>6</v>
      </c>
      <c r="B208" s="9">
        <f t="shared" si="70"/>
        <v>42541</v>
      </c>
      <c r="C208" s="51">
        <v>42541</v>
      </c>
      <c r="D208" s="64">
        <v>346359</v>
      </c>
      <c r="E208" s="12"/>
      <c r="F208" s="12">
        <v>36.799999999999997</v>
      </c>
      <c r="G208" s="12">
        <v>36.799999999999997</v>
      </c>
      <c r="H208" s="12">
        <v>37.200000000000003</v>
      </c>
      <c r="I208" s="12">
        <v>37.200000000000003</v>
      </c>
      <c r="J208" s="12"/>
      <c r="K208" s="12"/>
      <c r="L208" s="12"/>
      <c r="M208" s="74" t="str">
        <f t="shared" si="76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7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7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29.914529909999999</v>
      </c>
      <c r="AO208" s="41">
        <v>936</v>
      </c>
      <c r="AP208" s="110"/>
      <c r="AQ208" s="111"/>
      <c r="AR208" s="126" t="str">
        <f t="shared" si="79"/>
        <v/>
      </c>
      <c r="AS208" s="126" t="str">
        <f t="shared" si="80"/>
        <v/>
      </c>
      <c r="AT208" s="127">
        <v>1143</v>
      </c>
      <c r="AU208" s="128"/>
      <c r="AV208" s="129"/>
      <c r="AW208" s="126" t="str">
        <f t="shared" si="81"/>
        <v/>
      </c>
      <c r="AX208" s="126" t="str">
        <f t="shared" si="82"/>
        <v/>
      </c>
      <c r="AY208" s="64" t="str">
        <f t="shared" si="83"/>
        <v/>
      </c>
      <c r="AZ208" s="97">
        <v>79.099999999999994</v>
      </c>
      <c r="BA208" s="68"/>
      <c r="BB208" s="68"/>
      <c r="BC208" s="68"/>
      <c r="BD208" s="68"/>
      <c r="BE208" s="15"/>
      <c r="BF208" s="5">
        <f t="shared" si="84"/>
        <v>8536</v>
      </c>
      <c r="BG208" s="42">
        <v>3315</v>
      </c>
      <c r="BH208" s="42">
        <v>5221</v>
      </c>
      <c r="BI208" s="42"/>
      <c r="BJ208" s="42"/>
      <c r="BK208" s="42"/>
      <c r="BL208" s="42"/>
      <c r="BM208" s="42"/>
    </row>
    <row r="209" spans="1:65" outlineLevel="5" x14ac:dyDescent="0.45">
      <c r="A209" s="22">
        <f t="shared" si="71"/>
        <v>6</v>
      </c>
      <c r="B209" s="9">
        <f t="shared" si="70"/>
        <v>42542</v>
      </c>
      <c r="C209" s="51">
        <v>42542</v>
      </c>
      <c r="D209" s="64">
        <v>393389</v>
      </c>
      <c r="E209" s="12"/>
      <c r="F209" s="12">
        <v>36.4</v>
      </c>
      <c r="G209" s="12">
        <v>36.4</v>
      </c>
      <c r="H209" s="12">
        <v>37.200000000000003</v>
      </c>
      <c r="I209" s="12">
        <v>37.200000000000003</v>
      </c>
      <c r="J209" s="12"/>
      <c r="K209" s="12"/>
      <c r="L209" s="12"/>
      <c r="M209" s="74" t="str">
        <f t="shared" si="76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7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7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27.777777780000001</v>
      </c>
      <c r="AO209" s="41">
        <v>1008</v>
      </c>
      <c r="AP209" s="110"/>
      <c r="AQ209" s="111"/>
      <c r="AR209" s="126" t="str">
        <f t="shared" si="79"/>
        <v/>
      </c>
      <c r="AS209" s="126" t="str">
        <f t="shared" si="80"/>
        <v/>
      </c>
      <c r="AT209" s="127">
        <v>1099</v>
      </c>
      <c r="AU209" s="128"/>
      <c r="AV209" s="129"/>
      <c r="AW209" s="126" t="str">
        <f t="shared" si="81"/>
        <v/>
      </c>
      <c r="AX209" s="126" t="str">
        <f t="shared" si="82"/>
        <v/>
      </c>
      <c r="AY209" s="64" t="str">
        <f t="shared" si="83"/>
        <v/>
      </c>
      <c r="AZ209" s="97">
        <v>78.8</v>
      </c>
      <c r="BA209" s="68"/>
      <c r="BB209" s="68"/>
      <c r="BC209" s="68"/>
      <c r="BD209" s="68"/>
      <c r="BE209" s="15"/>
      <c r="BF209" s="5">
        <f t="shared" si="84"/>
        <v>9860</v>
      </c>
      <c r="BG209" s="42">
        <v>2640</v>
      </c>
      <c r="BH209" s="42">
        <v>7220</v>
      </c>
      <c r="BI209" s="42"/>
      <c r="BJ209" s="42"/>
      <c r="BK209" s="42"/>
      <c r="BL209" s="42"/>
      <c r="BM209" s="42"/>
    </row>
    <row r="210" spans="1:65" outlineLevel="5" x14ac:dyDescent="0.45">
      <c r="A210" s="22">
        <f t="shared" si="71"/>
        <v>6</v>
      </c>
      <c r="B210" s="9">
        <f t="shared" si="70"/>
        <v>42543</v>
      </c>
      <c r="C210" s="51">
        <v>42543</v>
      </c>
      <c r="D210" s="64">
        <v>378052</v>
      </c>
      <c r="E210" s="12"/>
      <c r="F210" s="12">
        <v>37</v>
      </c>
      <c r="G210" s="12">
        <v>37</v>
      </c>
      <c r="H210" s="12">
        <v>37</v>
      </c>
      <c r="I210" s="12">
        <v>37</v>
      </c>
      <c r="J210" s="12"/>
      <c r="K210" s="12"/>
      <c r="L210" s="12"/>
      <c r="M210" s="74" t="str">
        <f t="shared" si="76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7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7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27.640671269999999</v>
      </c>
      <c r="AO210" s="41">
        <v>1013</v>
      </c>
      <c r="AP210" s="110"/>
      <c r="AQ210" s="111"/>
      <c r="AR210" s="126" t="str">
        <f t="shared" si="79"/>
        <v/>
      </c>
      <c r="AS210" s="126" t="str">
        <f t="shared" si="80"/>
        <v/>
      </c>
      <c r="AT210" s="127">
        <v>1178</v>
      </c>
      <c r="AU210" s="128"/>
      <c r="AV210" s="129"/>
      <c r="AW210" s="126" t="str">
        <f t="shared" si="81"/>
        <v/>
      </c>
      <c r="AX210" s="126" t="str">
        <f t="shared" si="82"/>
        <v/>
      </c>
      <c r="AY210" s="64" t="str">
        <f t="shared" si="83"/>
        <v/>
      </c>
      <c r="AZ210" s="97">
        <v>79</v>
      </c>
      <c r="BA210" s="68"/>
      <c r="BB210" s="68"/>
      <c r="BC210" s="68"/>
      <c r="BD210" s="68"/>
      <c r="BE210" s="15"/>
      <c r="BF210" s="5">
        <f t="shared" si="84"/>
        <v>10421</v>
      </c>
      <c r="BG210" s="42">
        <v>3775</v>
      </c>
      <c r="BH210" s="42">
        <v>6646</v>
      </c>
      <c r="BI210" s="42"/>
      <c r="BJ210" s="42"/>
      <c r="BK210" s="42"/>
      <c r="BL210" s="42"/>
      <c r="BM210" s="42"/>
    </row>
    <row r="211" spans="1:65" outlineLevel="5" x14ac:dyDescent="0.45">
      <c r="A211" s="22">
        <f t="shared" si="71"/>
        <v>6</v>
      </c>
      <c r="B211" s="9">
        <f t="shared" si="70"/>
        <v>42544</v>
      </c>
      <c r="C211" s="51">
        <v>42544</v>
      </c>
      <c r="D211" s="64">
        <v>378449</v>
      </c>
      <c r="E211" s="12"/>
      <c r="F211" s="12">
        <v>36.6</v>
      </c>
      <c r="G211" s="12">
        <v>36.6</v>
      </c>
      <c r="H211" s="12">
        <v>36.799999999999997</v>
      </c>
      <c r="I211" s="12">
        <v>36.799999999999997</v>
      </c>
      <c r="J211" s="12"/>
      <c r="K211" s="12"/>
      <c r="L211" s="12"/>
      <c r="M211" s="74" t="str">
        <f t="shared" si="76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7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7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24.669603519999999</v>
      </c>
      <c r="AO211" s="41">
        <v>1135</v>
      </c>
      <c r="AP211" s="110"/>
      <c r="AQ211" s="111"/>
      <c r="AR211" s="126" t="str">
        <f t="shared" si="79"/>
        <v/>
      </c>
      <c r="AS211" s="126" t="str">
        <f t="shared" si="80"/>
        <v/>
      </c>
      <c r="AT211" s="127">
        <v>1239</v>
      </c>
      <c r="AU211" s="128"/>
      <c r="AV211" s="129"/>
      <c r="AW211" s="126" t="str">
        <f t="shared" si="81"/>
        <v/>
      </c>
      <c r="AX211" s="126" t="str">
        <f t="shared" si="82"/>
        <v/>
      </c>
      <c r="AY211" s="64" t="str">
        <f t="shared" si="83"/>
        <v/>
      </c>
      <c r="AZ211" s="97">
        <v>79.5</v>
      </c>
      <c r="BA211" s="68"/>
      <c r="BB211" s="68"/>
      <c r="BC211" s="68"/>
      <c r="BD211" s="68"/>
      <c r="BE211" s="15"/>
      <c r="BF211" s="5">
        <f t="shared" si="84"/>
        <v>13620</v>
      </c>
      <c r="BG211" s="42">
        <v>2388</v>
      </c>
      <c r="BH211" s="42">
        <v>11232</v>
      </c>
      <c r="BI211" s="42"/>
      <c r="BJ211" s="42"/>
      <c r="BK211" s="42"/>
      <c r="BL211" s="42"/>
      <c r="BM211" s="42"/>
    </row>
    <row r="212" spans="1:65" outlineLevel="5" x14ac:dyDescent="0.45">
      <c r="A212" s="22">
        <f t="shared" si="71"/>
        <v>6</v>
      </c>
      <c r="B212" s="9">
        <f t="shared" si="70"/>
        <v>42545</v>
      </c>
      <c r="C212" s="51">
        <v>42545</v>
      </c>
      <c r="D212" s="64">
        <v>375327</v>
      </c>
      <c r="E212" s="12"/>
      <c r="F212" s="12">
        <v>37</v>
      </c>
      <c r="G212" s="12">
        <v>37</v>
      </c>
      <c r="H212" s="12">
        <v>37</v>
      </c>
      <c r="I212" s="12">
        <v>37</v>
      </c>
      <c r="J212" s="12"/>
      <c r="K212" s="12"/>
      <c r="L212" s="12"/>
      <c r="M212" s="74" t="str">
        <f t="shared" si="76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7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7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21.960784310000001</v>
      </c>
      <c r="AO212" s="41">
        <v>1275</v>
      </c>
      <c r="AP212" s="110"/>
      <c r="AQ212" s="111"/>
      <c r="AR212" s="126" t="str">
        <f t="shared" si="79"/>
        <v/>
      </c>
      <c r="AS212" s="126" t="str">
        <f t="shared" si="80"/>
        <v/>
      </c>
      <c r="AT212" s="127">
        <v>1513</v>
      </c>
      <c r="AU212" s="128"/>
      <c r="AV212" s="129"/>
      <c r="AW212" s="126" t="str">
        <f t="shared" si="81"/>
        <v/>
      </c>
      <c r="AX212" s="126" t="str">
        <f t="shared" si="82"/>
        <v/>
      </c>
      <c r="AY212" s="64" t="str">
        <f t="shared" si="83"/>
        <v/>
      </c>
      <c r="AZ212" s="97">
        <v>78.900000000000006</v>
      </c>
      <c r="BA212" s="68"/>
      <c r="BB212" s="68"/>
      <c r="BC212" s="68"/>
      <c r="BD212" s="68"/>
      <c r="BE212" s="15"/>
      <c r="BF212" s="5">
        <f t="shared" si="84"/>
        <v>20202</v>
      </c>
      <c r="BG212" s="42">
        <v>6253</v>
      </c>
      <c r="BH212" s="42">
        <v>13949</v>
      </c>
      <c r="BI212" s="42"/>
      <c r="BJ212" s="42"/>
      <c r="BK212" s="42"/>
      <c r="BL212" s="42"/>
      <c r="BM212" s="42"/>
    </row>
    <row r="213" spans="1:65" outlineLevel="5" x14ac:dyDescent="0.45">
      <c r="A213" s="22">
        <f t="shared" si="71"/>
        <v>6</v>
      </c>
      <c r="B213" s="9">
        <f t="shared" si="70"/>
        <v>42546</v>
      </c>
      <c r="C213" s="51">
        <v>42546</v>
      </c>
      <c r="D213" s="64">
        <v>420028</v>
      </c>
      <c r="E213" s="12"/>
      <c r="F213" s="12">
        <v>37</v>
      </c>
      <c r="G213" s="12">
        <v>37</v>
      </c>
      <c r="H213" s="12">
        <v>37</v>
      </c>
      <c r="I213" s="12">
        <v>37</v>
      </c>
      <c r="J213" s="12"/>
      <c r="K213" s="12"/>
      <c r="L213" s="12"/>
      <c r="M213" s="74" t="str">
        <f t="shared" si="76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7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7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23.87041773</v>
      </c>
      <c r="AO213" s="41">
        <v>1173</v>
      </c>
      <c r="AP213" s="110"/>
      <c r="AQ213" s="111"/>
      <c r="AR213" s="126" t="str">
        <f t="shared" si="79"/>
        <v/>
      </c>
      <c r="AS213" s="126" t="str">
        <f t="shared" si="80"/>
        <v/>
      </c>
      <c r="AT213" s="127">
        <v>1409</v>
      </c>
      <c r="AU213" s="128"/>
      <c r="AV213" s="129"/>
      <c r="AW213" s="126" t="str">
        <f t="shared" si="81"/>
        <v/>
      </c>
      <c r="AX213" s="126" t="str">
        <f t="shared" si="82"/>
        <v/>
      </c>
      <c r="AY213" s="64" t="str">
        <f t="shared" si="83"/>
        <v/>
      </c>
      <c r="AZ213" s="97"/>
      <c r="BA213" s="68"/>
      <c r="BB213" s="68"/>
      <c r="BC213" s="68"/>
      <c r="BD213" s="68"/>
      <c r="BE213" s="15"/>
      <c r="BF213" s="5">
        <f t="shared" si="84"/>
        <v>18753</v>
      </c>
      <c r="BG213" s="42">
        <v>6588</v>
      </c>
      <c r="BH213" s="42">
        <v>12165</v>
      </c>
      <c r="BI213" s="42"/>
      <c r="BJ213" s="42"/>
      <c r="BK213" s="42"/>
      <c r="BL213" s="42"/>
      <c r="BM213" s="42"/>
    </row>
    <row r="214" spans="1:65" outlineLevel="5" x14ac:dyDescent="0.45">
      <c r="A214" s="22">
        <f t="shared" si="71"/>
        <v>6</v>
      </c>
      <c r="B214" s="9">
        <f t="shared" si="70"/>
        <v>42547</v>
      </c>
      <c r="C214" s="51">
        <v>42547</v>
      </c>
      <c r="D214" s="64">
        <v>361539</v>
      </c>
      <c r="E214" s="12"/>
      <c r="F214" s="12">
        <v>37</v>
      </c>
      <c r="G214" s="12">
        <v>37</v>
      </c>
      <c r="H214" s="12">
        <v>37</v>
      </c>
      <c r="I214" s="12">
        <v>37</v>
      </c>
      <c r="J214" s="12"/>
      <c r="K214" s="12"/>
      <c r="L214" s="12"/>
      <c r="M214" s="74" t="str">
        <f t="shared" si="76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7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7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27.805362460000001</v>
      </c>
      <c r="AO214" s="41">
        <v>1007</v>
      </c>
      <c r="AP214" s="110"/>
      <c r="AQ214" s="111"/>
      <c r="AR214" s="126" t="str">
        <f t="shared" si="79"/>
        <v/>
      </c>
      <c r="AS214" s="126" t="str">
        <f t="shared" si="80"/>
        <v/>
      </c>
      <c r="AT214" s="127">
        <v>1201</v>
      </c>
      <c r="AU214" s="128"/>
      <c r="AV214" s="129"/>
      <c r="AW214" s="126" t="str">
        <f t="shared" si="81"/>
        <v/>
      </c>
      <c r="AX214" s="126" t="str">
        <f t="shared" si="82"/>
        <v/>
      </c>
      <c r="AY214" s="64" t="str">
        <f t="shared" si="83"/>
        <v/>
      </c>
      <c r="AZ214" s="97"/>
      <c r="BA214" s="68"/>
      <c r="BB214" s="68"/>
      <c r="BC214" s="68"/>
      <c r="BD214" s="68"/>
      <c r="BE214" s="15"/>
      <c r="BF214" s="5">
        <f t="shared" si="84"/>
        <v>10378</v>
      </c>
      <c r="BG214" s="42">
        <v>2652</v>
      </c>
      <c r="BH214" s="42">
        <v>7726</v>
      </c>
      <c r="BI214" s="42"/>
      <c r="BJ214" s="42"/>
      <c r="BK214" s="42"/>
      <c r="BL214" s="42"/>
      <c r="BM214" s="42"/>
    </row>
    <row r="215" spans="1:65" outlineLevel="5" x14ac:dyDescent="0.45">
      <c r="A215" s="22">
        <f t="shared" si="71"/>
        <v>6</v>
      </c>
      <c r="B215" s="9">
        <f t="shared" si="70"/>
        <v>42548</v>
      </c>
      <c r="C215" s="51">
        <v>42548</v>
      </c>
      <c r="D215" s="64">
        <v>345022</v>
      </c>
      <c r="E215" s="12"/>
      <c r="F215" s="12">
        <v>37.200000000000003</v>
      </c>
      <c r="G215" s="12">
        <v>37.200000000000003</v>
      </c>
      <c r="H215" s="12">
        <v>37.200000000000003</v>
      </c>
      <c r="I215" s="12">
        <v>37.200000000000003</v>
      </c>
      <c r="J215" s="12"/>
      <c r="K215" s="12"/>
      <c r="L215" s="12"/>
      <c r="M215" s="74" t="str">
        <f t="shared" si="76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7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7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22.85714286</v>
      </c>
      <c r="AO215" s="41">
        <v>1225</v>
      </c>
      <c r="AP215" s="110"/>
      <c r="AQ215" s="111"/>
      <c r="AR215" s="126" t="str">
        <f t="shared" si="79"/>
        <v/>
      </c>
      <c r="AS215" s="126" t="str">
        <f t="shared" si="80"/>
        <v/>
      </c>
      <c r="AT215" s="127">
        <v>1462</v>
      </c>
      <c r="AU215" s="128"/>
      <c r="AV215" s="129"/>
      <c r="AW215" s="126" t="str">
        <f t="shared" si="81"/>
        <v/>
      </c>
      <c r="AX215" s="126" t="str">
        <f t="shared" si="82"/>
        <v/>
      </c>
      <c r="AY215" s="64" t="str">
        <f t="shared" si="83"/>
        <v/>
      </c>
      <c r="AZ215" s="97">
        <v>79</v>
      </c>
      <c r="BA215" s="68"/>
      <c r="BB215" s="68"/>
      <c r="BC215" s="68"/>
      <c r="BD215" s="68"/>
      <c r="BE215" s="15"/>
      <c r="BF215" s="5">
        <f t="shared" si="84"/>
        <v>18126</v>
      </c>
      <c r="BG215" s="42">
        <v>9982</v>
      </c>
      <c r="BH215" s="42">
        <v>8144</v>
      </c>
      <c r="BI215" s="42"/>
      <c r="BJ215" s="42"/>
      <c r="BK215" s="42"/>
      <c r="BL215" s="42"/>
      <c r="BM215" s="42"/>
    </row>
    <row r="216" spans="1:65" outlineLevel="5" x14ac:dyDescent="0.45">
      <c r="A216" s="22">
        <f t="shared" si="71"/>
        <v>6</v>
      </c>
      <c r="B216" s="9">
        <f t="shared" si="70"/>
        <v>42549</v>
      </c>
      <c r="C216" s="51">
        <v>42549</v>
      </c>
      <c r="D216" s="64">
        <v>338639</v>
      </c>
      <c r="E216" s="12"/>
      <c r="F216" s="12">
        <v>37.6</v>
      </c>
      <c r="G216" s="12">
        <v>37.6</v>
      </c>
      <c r="H216" s="12">
        <v>37.799999999999997</v>
      </c>
      <c r="I216" s="12">
        <v>37.799999999999997</v>
      </c>
      <c r="J216" s="12"/>
      <c r="K216" s="12"/>
      <c r="L216" s="12"/>
      <c r="M216" s="74" t="str">
        <f t="shared" si="76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7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7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24.647887319999999</v>
      </c>
      <c r="AO216" s="41">
        <v>1136</v>
      </c>
      <c r="AP216" s="110"/>
      <c r="AQ216" s="111"/>
      <c r="AR216" s="126" t="str">
        <f t="shared" si="79"/>
        <v/>
      </c>
      <c r="AS216" s="126" t="str">
        <f t="shared" si="80"/>
        <v/>
      </c>
      <c r="AT216" s="127">
        <v>1389</v>
      </c>
      <c r="AU216" s="128"/>
      <c r="AV216" s="129"/>
      <c r="AW216" s="126" t="str">
        <f t="shared" si="81"/>
        <v/>
      </c>
      <c r="AX216" s="126" t="str">
        <f t="shared" si="82"/>
        <v/>
      </c>
      <c r="AY216" s="64" t="str">
        <f t="shared" si="83"/>
        <v/>
      </c>
      <c r="AZ216" s="97">
        <v>78.8</v>
      </c>
      <c r="BA216" s="68"/>
      <c r="BB216" s="68"/>
      <c r="BC216" s="68"/>
      <c r="BD216" s="68"/>
      <c r="BE216" s="15"/>
      <c r="BF216" s="5">
        <f t="shared" si="84"/>
        <v>14950</v>
      </c>
      <c r="BG216" s="42">
        <v>5961</v>
      </c>
      <c r="BH216" s="42">
        <v>8989</v>
      </c>
      <c r="BI216" s="42"/>
      <c r="BJ216" s="42"/>
      <c r="BK216" s="42"/>
      <c r="BL216" s="42"/>
      <c r="BM216" s="42"/>
    </row>
    <row r="217" spans="1:65" outlineLevel="5" x14ac:dyDescent="0.45">
      <c r="A217" s="22">
        <f t="shared" si="71"/>
        <v>6</v>
      </c>
      <c r="B217" s="9">
        <f t="shared" si="70"/>
        <v>42550</v>
      </c>
      <c r="C217" s="51">
        <v>42550</v>
      </c>
      <c r="D217" s="64">
        <v>344959</v>
      </c>
      <c r="E217" s="12"/>
      <c r="F217" s="12">
        <v>37.4</v>
      </c>
      <c r="G217" s="12">
        <v>37.4</v>
      </c>
      <c r="H217" s="12">
        <v>37.799999999999997</v>
      </c>
      <c r="I217" s="12">
        <v>37.799999999999997</v>
      </c>
      <c r="J217" s="12"/>
      <c r="K217" s="12"/>
      <c r="L217" s="12"/>
      <c r="M217" s="74" t="str">
        <f t="shared" si="76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7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7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28.084252759999998</v>
      </c>
      <c r="AO217" s="41">
        <v>997</v>
      </c>
      <c r="AP217" s="110"/>
      <c r="AQ217" s="111"/>
      <c r="AR217" s="126" t="str">
        <f t="shared" si="79"/>
        <v/>
      </c>
      <c r="AS217" s="126" t="str">
        <f t="shared" si="80"/>
        <v/>
      </c>
      <c r="AT217" s="127">
        <v>1227</v>
      </c>
      <c r="AU217" s="128"/>
      <c r="AV217" s="129"/>
      <c r="AW217" s="126" t="str">
        <f t="shared" si="81"/>
        <v/>
      </c>
      <c r="AX217" s="126" t="str">
        <f t="shared" si="82"/>
        <v/>
      </c>
      <c r="AY217" s="64" t="str">
        <f t="shared" si="83"/>
        <v/>
      </c>
      <c r="AZ217" s="97">
        <v>80.3</v>
      </c>
      <c r="BA217" s="68"/>
      <c r="BB217" s="68"/>
      <c r="BC217" s="68"/>
      <c r="BD217" s="68"/>
      <c r="BE217" s="15"/>
      <c r="BF217" s="5">
        <f t="shared" si="84"/>
        <v>19049</v>
      </c>
      <c r="BG217" s="42">
        <v>2455</v>
      </c>
      <c r="BH217" s="42">
        <v>16594</v>
      </c>
      <c r="BI217" s="42"/>
      <c r="BJ217" s="42"/>
      <c r="BK217" s="42"/>
      <c r="BL217" s="42"/>
      <c r="BM217" s="42"/>
    </row>
    <row r="218" spans="1:65" ht="17.5" outlineLevel="5" thickBot="1" x14ac:dyDescent="0.5">
      <c r="A218" s="31">
        <f t="shared" si="71"/>
        <v>6</v>
      </c>
      <c r="B218" s="32">
        <f t="shared" si="70"/>
        <v>42551</v>
      </c>
      <c r="C218" s="51">
        <v>42551</v>
      </c>
      <c r="D218" s="64">
        <v>352630</v>
      </c>
      <c r="E218" s="12"/>
      <c r="F218" s="12">
        <v>37</v>
      </c>
      <c r="G218" s="12">
        <v>37</v>
      </c>
      <c r="H218" s="12">
        <v>37.4</v>
      </c>
      <c r="I218" s="12">
        <v>37.4</v>
      </c>
      <c r="J218" s="12"/>
      <c r="K218" s="12"/>
      <c r="L218" s="12"/>
      <c r="M218" s="74" t="str">
        <f t="shared" si="76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7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7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24.137931030000001</v>
      </c>
      <c r="AO218" s="41">
        <v>1160</v>
      </c>
      <c r="AP218" s="110"/>
      <c r="AQ218" s="111"/>
      <c r="AR218" s="126" t="str">
        <f t="shared" si="79"/>
        <v/>
      </c>
      <c r="AS218" s="126" t="str">
        <f t="shared" si="80"/>
        <v/>
      </c>
      <c r="AT218" s="127">
        <v>1262</v>
      </c>
      <c r="AU218" s="128"/>
      <c r="AV218" s="129"/>
      <c r="AW218" s="126" t="str">
        <f t="shared" si="81"/>
        <v/>
      </c>
      <c r="AX218" s="126" t="str">
        <f t="shared" si="82"/>
        <v/>
      </c>
      <c r="AY218" s="64" t="str">
        <f t="shared" si="83"/>
        <v/>
      </c>
      <c r="AZ218" s="97">
        <v>79.8</v>
      </c>
      <c r="BA218" s="68"/>
      <c r="BB218" s="68"/>
      <c r="BC218" s="68"/>
      <c r="BD218" s="68"/>
      <c r="BE218" s="15"/>
      <c r="BF218" s="5">
        <f t="shared" si="84"/>
        <v>20116</v>
      </c>
      <c r="BG218" s="42">
        <v>2530</v>
      </c>
      <c r="BH218" s="42">
        <v>17586</v>
      </c>
      <c r="BI218" s="42"/>
      <c r="BJ218" s="42"/>
      <c r="BK218" s="42"/>
      <c r="BL218" s="42"/>
      <c r="BM218" s="42"/>
    </row>
    <row r="219" spans="1:65" outlineLevel="4" x14ac:dyDescent="0.45">
      <c r="A219" s="150" t="s">
        <v>40</v>
      </c>
      <c r="B219" s="151"/>
      <c r="C219" s="50">
        <f t="shared" ref="C219:BM219" si="85">SUBTOTAL(4,C189:C218)</f>
        <v>42551</v>
      </c>
      <c r="D219" s="60">
        <f t="shared" si="85"/>
        <v>420028</v>
      </c>
      <c r="E219" s="28">
        <f t="shared" si="85"/>
        <v>0</v>
      </c>
      <c r="F219" s="28">
        <f t="shared" si="85"/>
        <v>37.6</v>
      </c>
      <c r="G219" s="28">
        <f t="shared" si="85"/>
        <v>37.6</v>
      </c>
      <c r="H219" s="28">
        <f t="shared" si="85"/>
        <v>37.799999999999997</v>
      </c>
      <c r="I219" s="28">
        <f t="shared" si="85"/>
        <v>37.799999999999997</v>
      </c>
      <c r="J219" s="28">
        <f t="shared" si="85"/>
        <v>0</v>
      </c>
      <c r="K219" s="28">
        <f t="shared" si="85"/>
        <v>0</v>
      </c>
      <c r="L219" s="28">
        <f t="shared" si="85"/>
        <v>0</v>
      </c>
      <c r="M219" s="71">
        <f t="shared" si="85"/>
        <v>0</v>
      </c>
      <c r="N219" s="82">
        <f t="shared" si="85"/>
        <v>0</v>
      </c>
      <c r="O219" s="82">
        <f t="shared" si="85"/>
        <v>0</v>
      </c>
      <c r="P219" s="82">
        <f t="shared" si="85"/>
        <v>0</v>
      </c>
      <c r="Q219" s="82">
        <f t="shared" si="85"/>
        <v>0</v>
      </c>
      <c r="R219" s="82">
        <f t="shared" si="85"/>
        <v>0</v>
      </c>
      <c r="S219" s="82">
        <f t="shared" si="85"/>
        <v>0</v>
      </c>
      <c r="T219" s="82">
        <f t="shared" si="85"/>
        <v>0</v>
      </c>
      <c r="U219" s="82">
        <f t="shared" si="85"/>
        <v>0</v>
      </c>
      <c r="V219" s="29">
        <f t="shared" si="85"/>
        <v>0</v>
      </c>
      <c r="W219" s="39">
        <f t="shared" si="85"/>
        <v>0</v>
      </c>
      <c r="X219" s="39">
        <f t="shared" si="85"/>
        <v>0</v>
      </c>
      <c r="Y219" s="39">
        <f t="shared" si="85"/>
        <v>0</v>
      </c>
      <c r="Z219" s="39">
        <f t="shared" si="85"/>
        <v>0</v>
      </c>
      <c r="AA219" s="39">
        <f t="shared" si="85"/>
        <v>0</v>
      </c>
      <c r="AB219" s="39">
        <f t="shared" si="85"/>
        <v>0</v>
      </c>
      <c r="AC219" s="39">
        <f t="shared" si="85"/>
        <v>0</v>
      </c>
      <c r="AD219" s="39">
        <f t="shared" si="85"/>
        <v>0</v>
      </c>
      <c r="AE219" s="29">
        <f t="shared" si="85"/>
        <v>0</v>
      </c>
      <c r="AF219" s="39">
        <f t="shared" si="85"/>
        <v>0</v>
      </c>
      <c r="AG219" s="39">
        <f t="shared" si="85"/>
        <v>0</v>
      </c>
      <c r="AH219" s="39">
        <f t="shared" si="85"/>
        <v>0</v>
      </c>
      <c r="AI219" s="39">
        <f t="shared" si="85"/>
        <v>0</v>
      </c>
      <c r="AJ219" s="39">
        <f t="shared" si="85"/>
        <v>0</v>
      </c>
      <c r="AK219" s="39">
        <f t="shared" si="85"/>
        <v>0</v>
      </c>
      <c r="AL219" s="39">
        <f t="shared" si="85"/>
        <v>0</v>
      </c>
      <c r="AM219" s="39">
        <f t="shared" si="85"/>
        <v>0</v>
      </c>
      <c r="AN219" s="39">
        <f t="shared" si="85"/>
        <v>34.9127182</v>
      </c>
      <c r="AO219" s="39">
        <f t="shared" si="85"/>
        <v>1275</v>
      </c>
      <c r="AP219" s="104">
        <f t="shared" si="85"/>
        <v>0</v>
      </c>
      <c r="AQ219" s="105">
        <f t="shared" si="85"/>
        <v>0</v>
      </c>
      <c r="AR219" s="106">
        <f t="shared" si="85"/>
        <v>0</v>
      </c>
      <c r="AS219" s="106">
        <f t="shared" si="85"/>
        <v>0</v>
      </c>
      <c r="AT219" s="107">
        <f t="shared" si="85"/>
        <v>1556</v>
      </c>
      <c r="AU219" s="108">
        <f t="shared" si="85"/>
        <v>0</v>
      </c>
      <c r="AV219" s="109">
        <f t="shared" si="85"/>
        <v>0</v>
      </c>
      <c r="AW219" s="106">
        <f t="shared" si="85"/>
        <v>0</v>
      </c>
      <c r="AX219" s="106">
        <f t="shared" si="85"/>
        <v>0</v>
      </c>
      <c r="AY219" s="60">
        <f t="shared" si="85"/>
        <v>0</v>
      </c>
      <c r="AZ219" s="96">
        <f t="shared" si="85"/>
        <v>81.5</v>
      </c>
      <c r="BA219" s="67">
        <f t="shared" si="85"/>
        <v>0</v>
      </c>
      <c r="BB219" s="67">
        <f t="shared" si="85"/>
        <v>0</v>
      </c>
      <c r="BC219" s="67">
        <f t="shared" si="85"/>
        <v>0</v>
      </c>
      <c r="BD219" s="67">
        <f t="shared" si="85"/>
        <v>0</v>
      </c>
      <c r="BE219" s="27">
        <f t="shared" si="85"/>
        <v>0</v>
      </c>
      <c r="BF219" s="29">
        <f t="shared" si="85"/>
        <v>23827</v>
      </c>
      <c r="BG219" s="39">
        <f t="shared" si="85"/>
        <v>9982</v>
      </c>
      <c r="BH219" s="40">
        <f t="shared" si="85"/>
        <v>18686</v>
      </c>
      <c r="BI219" s="40">
        <f t="shared" si="85"/>
        <v>0</v>
      </c>
      <c r="BJ219" s="40">
        <f t="shared" si="85"/>
        <v>0</v>
      </c>
      <c r="BK219" s="40">
        <f t="shared" si="85"/>
        <v>0</v>
      </c>
      <c r="BL219" s="40">
        <f t="shared" si="85"/>
        <v>0</v>
      </c>
      <c r="BM219" s="27">
        <f t="shared" si="85"/>
        <v>0</v>
      </c>
    </row>
    <row r="220" spans="1:65" outlineLevel="3" x14ac:dyDescent="0.45">
      <c r="A220" s="180" t="s">
        <v>29</v>
      </c>
      <c r="B220" s="181"/>
      <c r="C220" s="51">
        <f t="shared" ref="C220:BM220" si="86">SUBTOTAL(5,C189:C218)</f>
        <v>42522</v>
      </c>
      <c r="D220" s="61">
        <f t="shared" si="86"/>
        <v>322135</v>
      </c>
      <c r="E220" s="12">
        <f t="shared" si="86"/>
        <v>0</v>
      </c>
      <c r="F220" s="12">
        <f t="shared" si="86"/>
        <v>36.4</v>
      </c>
      <c r="G220" s="12">
        <f t="shared" si="86"/>
        <v>36.4</v>
      </c>
      <c r="H220" s="12">
        <f t="shared" si="86"/>
        <v>36.799999999999997</v>
      </c>
      <c r="I220" s="12">
        <f t="shared" si="86"/>
        <v>36.799999999999997</v>
      </c>
      <c r="J220" s="12">
        <f t="shared" si="86"/>
        <v>0</v>
      </c>
      <c r="K220" s="12">
        <f t="shared" si="86"/>
        <v>0</v>
      </c>
      <c r="L220" s="12">
        <f t="shared" si="86"/>
        <v>0</v>
      </c>
      <c r="M220" s="72">
        <f t="shared" si="86"/>
        <v>0</v>
      </c>
      <c r="N220" s="83">
        <f t="shared" si="86"/>
        <v>0</v>
      </c>
      <c r="O220" s="83">
        <f t="shared" si="86"/>
        <v>0</v>
      </c>
      <c r="P220" s="83">
        <f t="shared" si="86"/>
        <v>0</v>
      </c>
      <c r="Q220" s="83">
        <f t="shared" si="86"/>
        <v>0</v>
      </c>
      <c r="R220" s="83">
        <f t="shared" si="86"/>
        <v>0</v>
      </c>
      <c r="S220" s="83">
        <f t="shared" si="86"/>
        <v>0</v>
      </c>
      <c r="T220" s="83">
        <f t="shared" si="86"/>
        <v>0</v>
      </c>
      <c r="U220" s="83">
        <f t="shared" si="86"/>
        <v>0</v>
      </c>
      <c r="V220" s="6">
        <f t="shared" si="86"/>
        <v>0</v>
      </c>
      <c r="W220" s="41">
        <f t="shared" si="86"/>
        <v>0</v>
      </c>
      <c r="X220" s="41">
        <f t="shared" si="86"/>
        <v>0</v>
      </c>
      <c r="Y220" s="41">
        <f t="shared" si="86"/>
        <v>0</v>
      </c>
      <c r="Z220" s="41">
        <f t="shared" si="86"/>
        <v>0</v>
      </c>
      <c r="AA220" s="41">
        <f t="shared" si="86"/>
        <v>0</v>
      </c>
      <c r="AB220" s="41">
        <f t="shared" si="86"/>
        <v>0</v>
      </c>
      <c r="AC220" s="41">
        <f t="shared" si="86"/>
        <v>0</v>
      </c>
      <c r="AD220" s="41">
        <f t="shared" si="86"/>
        <v>0</v>
      </c>
      <c r="AE220" s="6">
        <f t="shared" si="86"/>
        <v>0</v>
      </c>
      <c r="AF220" s="41">
        <f t="shared" si="86"/>
        <v>0</v>
      </c>
      <c r="AG220" s="41">
        <f t="shared" si="86"/>
        <v>0</v>
      </c>
      <c r="AH220" s="41">
        <f t="shared" si="86"/>
        <v>0</v>
      </c>
      <c r="AI220" s="41">
        <f t="shared" si="86"/>
        <v>0</v>
      </c>
      <c r="AJ220" s="41">
        <f t="shared" si="86"/>
        <v>0</v>
      </c>
      <c r="AK220" s="41">
        <f t="shared" si="86"/>
        <v>0</v>
      </c>
      <c r="AL220" s="41">
        <f t="shared" si="86"/>
        <v>0</v>
      </c>
      <c r="AM220" s="41">
        <f t="shared" si="86"/>
        <v>0</v>
      </c>
      <c r="AN220" s="41">
        <f t="shared" si="86"/>
        <v>21.960784310000001</v>
      </c>
      <c r="AO220" s="41">
        <f t="shared" si="86"/>
        <v>802</v>
      </c>
      <c r="AP220" s="110">
        <f t="shared" si="86"/>
        <v>0</v>
      </c>
      <c r="AQ220" s="111">
        <f t="shared" si="86"/>
        <v>0</v>
      </c>
      <c r="AR220" s="112">
        <f t="shared" si="86"/>
        <v>0</v>
      </c>
      <c r="AS220" s="112">
        <f t="shared" si="86"/>
        <v>0</v>
      </c>
      <c r="AT220" s="113">
        <f t="shared" si="86"/>
        <v>942</v>
      </c>
      <c r="AU220" s="114">
        <f t="shared" si="86"/>
        <v>0</v>
      </c>
      <c r="AV220" s="115">
        <f t="shared" si="86"/>
        <v>0</v>
      </c>
      <c r="AW220" s="112">
        <f t="shared" si="86"/>
        <v>0</v>
      </c>
      <c r="AX220" s="112">
        <f t="shared" si="86"/>
        <v>0</v>
      </c>
      <c r="AY220" s="61">
        <f t="shared" si="86"/>
        <v>0</v>
      </c>
      <c r="AZ220" s="97">
        <f t="shared" si="86"/>
        <v>78.8</v>
      </c>
      <c r="BA220" s="68">
        <f t="shared" si="86"/>
        <v>0</v>
      </c>
      <c r="BB220" s="68">
        <f t="shared" si="86"/>
        <v>0</v>
      </c>
      <c r="BC220" s="68">
        <f t="shared" si="86"/>
        <v>0</v>
      </c>
      <c r="BD220" s="68">
        <f t="shared" si="86"/>
        <v>0</v>
      </c>
      <c r="BE220" s="15">
        <f t="shared" si="86"/>
        <v>0</v>
      </c>
      <c r="BF220" s="6">
        <f t="shared" si="86"/>
        <v>8536</v>
      </c>
      <c r="BG220" s="41">
        <f t="shared" si="86"/>
        <v>2049</v>
      </c>
      <c r="BH220" s="42">
        <f t="shared" si="86"/>
        <v>5221</v>
      </c>
      <c r="BI220" s="42">
        <f t="shared" si="86"/>
        <v>0</v>
      </c>
      <c r="BJ220" s="42">
        <f t="shared" si="86"/>
        <v>0</v>
      </c>
      <c r="BK220" s="42">
        <f t="shared" si="86"/>
        <v>0</v>
      </c>
      <c r="BL220" s="42">
        <f t="shared" si="86"/>
        <v>0</v>
      </c>
      <c r="BM220" s="15">
        <f t="shared" si="86"/>
        <v>0</v>
      </c>
    </row>
    <row r="221" spans="1:65" outlineLevel="2" x14ac:dyDescent="0.45">
      <c r="A221" s="180" t="s">
        <v>18</v>
      </c>
      <c r="B221" s="181"/>
      <c r="C221" s="51">
        <f>IFERROR(SUBTOTAL(1,C189:C218),"")</f>
        <v>42536.5</v>
      </c>
      <c r="D221" s="61">
        <f t="shared" ref="D221:BM221" si="87">IFERROR(SUBTOTAL(1,D189:D218),"")</f>
        <v>351866.73333333334</v>
      </c>
      <c r="E221" s="12" t="str">
        <f t="shared" si="87"/>
        <v/>
      </c>
      <c r="F221" s="12">
        <f t="shared" si="87"/>
        <v>37.18</v>
      </c>
      <c r="G221" s="12">
        <f t="shared" si="87"/>
        <v>37.169999999999995</v>
      </c>
      <c r="H221" s="12">
        <f t="shared" si="87"/>
        <v>37.273333333333333</v>
      </c>
      <c r="I221" s="12">
        <f t="shared" si="87"/>
        <v>37.273333333333333</v>
      </c>
      <c r="J221" s="12" t="str">
        <f t="shared" si="87"/>
        <v/>
      </c>
      <c r="K221" s="12" t="str">
        <f t="shared" si="87"/>
        <v/>
      </c>
      <c r="L221" s="12" t="str">
        <f t="shared" si="87"/>
        <v/>
      </c>
      <c r="M221" s="72" t="str">
        <f t="shared" si="87"/>
        <v/>
      </c>
      <c r="N221" s="83" t="str">
        <f t="shared" si="87"/>
        <v/>
      </c>
      <c r="O221" s="83" t="str">
        <f t="shared" si="87"/>
        <v/>
      </c>
      <c r="P221" s="83" t="str">
        <f t="shared" si="87"/>
        <v/>
      </c>
      <c r="Q221" s="83" t="str">
        <f t="shared" si="87"/>
        <v/>
      </c>
      <c r="R221" s="83" t="str">
        <f t="shared" si="87"/>
        <v/>
      </c>
      <c r="S221" s="83" t="str">
        <f t="shared" si="87"/>
        <v/>
      </c>
      <c r="T221" s="83" t="str">
        <f t="shared" si="87"/>
        <v/>
      </c>
      <c r="U221" s="83" t="str">
        <f t="shared" si="87"/>
        <v/>
      </c>
      <c r="V221" s="6" t="str">
        <f t="shared" si="87"/>
        <v/>
      </c>
      <c r="W221" s="41" t="str">
        <f t="shared" si="87"/>
        <v/>
      </c>
      <c r="X221" s="41" t="str">
        <f t="shared" si="87"/>
        <v/>
      </c>
      <c r="Y221" s="41" t="str">
        <f t="shared" si="87"/>
        <v/>
      </c>
      <c r="Z221" s="41" t="str">
        <f t="shared" si="87"/>
        <v/>
      </c>
      <c r="AA221" s="41" t="str">
        <f t="shared" si="87"/>
        <v/>
      </c>
      <c r="AB221" s="41" t="str">
        <f t="shared" si="87"/>
        <v/>
      </c>
      <c r="AC221" s="41" t="str">
        <f t="shared" si="87"/>
        <v/>
      </c>
      <c r="AD221" s="41" t="str">
        <f t="shared" si="87"/>
        <v/>
      </c>
      <c r="AE221" s="6" t="str">
        <f t="shared" si="87"/>
        <v/>
      </c>
      <c r="AF221" s="41" t="str">
        <f t="shared" si="87"/>
        <v/>
      </c>
      <c r="AG221" s="41" t="str">
        <f t="shared" si="87"/>
        <v/>
      </c>
      <c r="AH221" s="41" t="str">
        <f t="shared" si="87"/>
        <v/>
      </c>
      <c r="AI221" s="41" t="str">
        <f t="shared" si="87"/>
        <v/>
      </c>
      <c r="AJ221" s="41" t="str">
        <f t="shared" si="87"/>
        <v/>
      </c>
      <c r="AK221" s="41" t="str">
        <f t="shared" si="87"/>
        <v/>
      </c>
      <c r="AL221" s="41" t="str">
        <f t="shared" si="87"/>
        <v/>
      </c>
      <c r="AM221" s="41" t="str">
        <f t="shared" si="87"/>
        <v/>
      </c>
      <c r="AN221" s="41">
        <f t="shared" si="87"/>
        <v>27.214714405333332</v>
      </c>
      <c r="AO221" s="41">
        <f t="shared" si="87"/>
        <v>1042.3</v>
      </c>
      <c r="AP221" s="110" t="str">
        <f t="shared" si="87"/>
        <v/>
      </c>
      <c r="AQ221" s="111" t="str">
        <f t="shared" si="87"/>
        <v/>
      </c>
      <c r="AR221" s="112" t="str">
        <f t="shared" si="87"/>
        <v/>
      </c>
      <c r="AS221" s="112" t="str">
        <f t="shared" si="87"/>
        <v/>
      </c>
      <c r="AT221" s="113">
        <f t="shared" si="87"/>
        <v>1245.1666666666667</v>
      </c>
      <c r="AU221" s="114" t="str">
        <f t="shared" si="87"/>
        <v/>
      </c>
      <c r="AV221" s="115" t="str">
        <f t="shared" si="87"/>
        <v/>
      </c>
      <c r="AW221" s="112" t="str">
        <f t="shared" si="87"/>
        <v/>
      </c>
      <c r="AX221" s="112" t="str">
        <f t="shared" si="87"/>
        <v/>
      </c>
      <c r="AY221" s="61" t="str">
        <f t="shared" si="87"/>
        <v/>
      </c>
      <c r="AZ221" s="97">
        <f t="shared" si="87"/>
        <v>79.663333333333327</v>
      </c>
      <c r="BA221" s="68" t="str">
        <f t="shared" si="87"/>
        <v/>
      </c>
      <c r="BB221" s="68" t="str">
        <f t="shared" si="87"/>
        <v/>
      </c>
      <c r="BC221" s="68" t="str">
        <f t="shared" si="87"/>
        <v/>
      </c>
      <c r="BD221" s="68" t="str">
        <f t="shared" si="87"/>
        <v/>
      </c>
      <c r="BE221" s="15" t="str">
        <f>IFERROR(SUBTOTAL(1,BE189:BE218),"")</f>
        <v/>
      </c>
      <c r="BF221" s="6">
        <f t="shared" si="87"/>
        <v>17667.366666666665</v>
      </c>
      <c r="BG221" s="41">
        <f t="shared" si="87"/>
        <v>4273.4827586206893</v>
      </c>
      <c r="BH221" s="42">
        <f t="shared" si="87"/>
        <v>13536.333333333334</v>
      </c>
      <c r="BI221" s="42" t="str">
        <f t="shared" si="87"/>
        <v/>
      </c>
      <c r="BJ221" s="42" t="str">
        <f t="shared" si="87"/>
        <v/>
      </c>
      <c r="BK221" s="42" t="str">
        <f t="shared" si="87"/>
        <v/>
      </c>
      <c r="BL221" s="42" t="str">
        <f t="shared" si="87"/>
        <v/>
      </c>
      <c r="BM221" s="15" t="str">
        <f t="shared" si="87"/>
        <v/>
      </c>
    </row>
    <row r="222" spans="1:65" ht="17.5" outlineLevel="1" thickBot="1" x14ac:dyDescent="0.5">
      <c r="A222" s="182" t="s">
        <v>55</v>
      </c>
      <c r="B222" s="183"/>
      <c r="C222" s="52">
        <f>SUBTOTAL(9,C189:C218)</f>
        <v>1276095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31269</v>
      </c>
      <c r="AP222" s="116"/>
      <c r="AQ222" s="117"/>
      <c r="AR222" s="118"/>
      <c r="AS222" s="118"/>
      <c r="AT222" s="119">
        <f>SUBTOTAL(9,AT189:AT218)</f>
        <v>37355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88">SUBTOTAL(9,BF189:BF218)</f>
        <v>530021</v>
      </c>
      <c r="BG222" s="43">
        <f t="shared" si="88"/>
        <v>123931</v>
      </c>
      <c r="BH222" s="44">
        <f t="shared" si="88"/>
        <v>406090</v>
      </c>
      <c r="BI222" s="44">
        <f t="shared" si="88"/>
        <v>0</v>
      </c>
      <c r="BJ222" s="44">
        <f t="shared" si="88"/>
        <v>0</v>
      </c>
      <c r="BK222" s="44">
        <f t="shared" si="88"/>
        <v>0</v>
      </c>
      <c r="BL222" s="44">
        <f t="shared" si="88"/>
        <v>0</v>
      </c>
      <c r="BM222" s="16">
        <f t="shared" si="88"/>
        <v>0</v>
      </c>
    </row>
    <row r="223" spans="1:65" outlineLevel="5" x14ac:dyDescent="0.45">
      <c r="A223" s="21">
        <f t="shared" si="71"/>
        <v>7</v>
      </c>
      <c r="B223" s="33">
        <f>B218+1</f>
        <v>42552</v>
      </c>
      <c r="C223" s="51">
        <v>42552</v>
      </c>
      <c r="D223" s="64">
        <v>364422</v>
      </c>
      <c r="E223" s="12"/>
      <c r="F223" s="12">
        <v>37.4</v>
      </c>
      <c r="G223" s="12">
        <v>37.4</v>
      </c>
      <c r="H223" s="12">
        <v>37.4</v>
      </c>
      <c r="I223" s="12">
        <v>37.4</v>
      </c>
      <c r="J223" s="12"/>
      <c r="K223" s="12"/>
      <c r="L223" s="12"/>
      <c r="M223" s="74" t="str">
        <f t="shared" ref="M223:M253" si="89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90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1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23.952095809999999</v>
      </c>
      <c r="AO223" s="41">
        <v>1169</v>
      </c>
      <c r="AP223" s="110"/>
      <c r="AQ223" s="111"/>
      <c r="AR223" s="126" t="str">
        <f t="shared" ref="AR223:AR253" si="92">IFERROR(AQ223/AP223*100,"")</f>
        <v/>
      </c>
      <c r="AS223" s="126" t="str">
        <f t="shared" ref="AS223:AS253" si="93">IFERROR(100-AR223,"")</f>
        <v/>
      </c>
      <c r="AT223" s="127">
        <v>1340</v>
      </c>
      <c r="AU223" s="128"/>
      <c r="AV223" s="129"/>
      <c r="AW223" s="126" t="str">
        <f t="shared" ref="AW223:AW253" si="94">IFERROR(AV223/AU223*100,"")</f>
        <v/>
      </c>
      <c r="AX223" s="126" t="str">
        <f t="shared" ref="AX223:AX253" si="95">IFERROR(100-AW223,"")</f>
        <v/>
      </c>
      <c r="AY223" s="143" t="str">
        <f t="shared" ref="AY223:AY253" si="96">IFERROR((1-((AW223*AS223)/(AX223*AR223)))*100,"")</f>
        <v/>
      </c>
      <c r="AZ223" s="97">
        <v>79.5</v>
      </c>
      <c r="BA223" s="68"/>
      <c r="BB223" s="68"/>
      <c r="BC223" s="68"/>
      <c r="BD223" s="68"/>
      <c r="BE223" s="15"/>
      <c r="BF223" s="5">
        <f t="shared" ref="BF223:BF253" si="97">IF(SUM(BG223:BM223)=0,"",SUM(BG223:BM223))</f>
        <v>23638</v>
      </c>
      <c r="BG223" s="42">
        <v>6578</v>
      </c>
      <c r="BH223" s="42">
        <v>17060</v>
      </c>
      <c r="BI223" s="42"/>
      <c r="BJ223" s="42"/>
      <c r="BK223" s="42"/>
      <c r="BL223" s="42"/>
      <c r="BM223" s="15"/>
    </row>
    <row r="224" spans="1:65" outlineLevel="5" x14ac:dyDescent="0.45">
      <c r="A224" s="22">
        <f t="shared" si="71"/>
        <v>7</v>
      </c>
      <c r="B224" s="9">
        <f t="shared" ref="B224:B287" si="98">B223+1</f>
        <v>42553</v>
      </c>
      <c r="C224" s="51">
        <v>42553</v>
      </c>
      <c r="D224" s="64">
        <v>480471</v>
      </c>
      <c r="E224" s="12"/>
      <c r="F224" s="12">
        <v>36.799999999999997</v>
      </c>
      <c r="G224" s="12">
        <v>36.799999999999997</v>
      </c>
      <c r="H224" s="12">
        <v>36.799999999999997</v>
      </c>
      <c r="I224" s="12">
        <v>36.799999999999997</v>
      </c>
      <c r="J224" s="12"/>
      <c r="K224" s="12"/>
      <c r="L224" s="12"/>
      <c r="M224" s="74" t="str">
        <f t="shared" si="89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90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1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38.997214479999997</v>
      </c>
      <c r="AO224" s="41">
        <v>718</v>
      </c>
      <c r="AP224" s="110"/>
      <c r="AQ224" s="111"/>
      <c r="AR224" s="126" t="str">
        <f t="shared" si="92"/>
        <v/>
      </c>
      <c r="AS224" s="126" t="str">
        <f t="shared" si="93"/>
        <v/>
      </c>
      <c r="AT224" s="127">
        <v>938</v>
      </c>
      <c r="AU224" s="128"/>
      <c r="AV224" s="129"/>
      <c r="AW224" s="126" t="str">
        <f t="shared" si="94"/>
        <v/>
      </c>
      <c r="AX224" s="126" t="str">
        <f t="shared" si="95"/>
        <v/>
      </c>
      <c r="AY224" s="143" t="str">
        <f t="shared" si="96"/>
        <v/>
      </c>
      <c r="AZ224" s="97"/>
      <c r="BA224" s="68"/>
      <c r="BB224" s="68"/>
      <c r="BC224" s="68"/>
      <c r="BD224" s="68"/>
      <c r="BE224" s="15"/>
      <c r="BF224" s="5">
        <f t="shared" si="97"/>
        <v>16029</v>
      </c>
      <c r="BG224" s="42">
        <v>2095</v>
      </c>
      <c r="BH224" s="42">
        <v>13934</v>
      </c>
      <c r="BI224" s="42"/>
      <c r="BJ224" s="42"/>
      <c r="BK224" s="42"/>
      <c r="BL224" s="42"/>
      <c r="BM224" s="15"/>
    </row>
    <row r="225" spans="1:65" outlineLevel="5" x14ac:dyDescent="0.45">
      <c r="A225" s="22">
        <f t="shared" si="71"/>
        <v>7</v>
      </c>
      <c r="B225" s="9">
        <f t="shared" si="98"/>
        <v>42554</v>
      </c>
      <c r="C225" s="51">
        <v>42554</v>
      </c>
      <c r="D225" s="64">
        <v>482768</v>
      </c>
      <c r="E225" s="12"/>
      <c r="F225" s="12">
        <v>37</v>
      </c>
      <c r="G225" s="12">
        <v>37</v>
      </c>
      <c r="H225" s="12">
        <v>37</v>
      </c>
      <c r="I225" s="12">
        <v>37</v>
      </c>
      <c r="J225" s="12"/>
      <c r="K225" s="12"/>
      <c r="L225" s="12"/>
      <c r="M225" s="74" t="str">
        <f t="shared" si="89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90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1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50.909090910000003</v>
      </c>
      <c r="AO225" s="41">
        <v>550</v>
      </c>
      <c r="AP225" s="110"/>
      <c r="AQ225" s="111"/>
      <c r="AR225" s="126" t="str">
        <f t="shared" si="92"/>
        <v/>
      </c>
      <c r="AS225" s="126" t="str">
        <f t="shared" si="93"/>
        <v/>
      </c>
      <c r="AT225" s="127">
        <v>679</v>
      </c>
      <c r="AU225" s="128"/>
      <c r="AV225" s="129"/>
      <c r="AW225" s="126" t="str">
        <f t="shared" si="94"/>
        <v/>
      </c>
      <c r="AX225" s="126" t="str">
        <f t="shared" si="95"/>
        <v/>
      </c>
      <c r="AY225" s="143" t="str">
        <f t="shared" si="96"/>
        <v/>
      </c>
      <c r="AZ225" s="97"/>
      <c r="BA225" s="68"/>
      <c r="BB225" s="68"/>
      <c r="BC225" s="68"/>
      <c r="BD225" s="68"/>
      <c r="BE225" s="15"/>
      <c r="BF225" s="5">
        <f t="shared" si="97"/>
        <v>9420</v>
      </c>
      <c r="BG225" s="42">
        <v>3603</v>
      </c>
      <c r="BH225" s="42">
        <v>5817</v>
      </c>
      <c r="BI225" s="42"/>
      <c r="BJ225" s="42"/>
      <c r="BK225" s="42"/>
      <c r="BL225" s="42"/>
      <c r="BM225" s="15"/>
    </row>
    <row r="226" spans="1:65" outlineLevel="5" x14ac:dyDescent="0.45">
      <c r="A226" s="22">
        <f t="shared" si="71"/>
        <v>7</v>
      </c>
      <c r="B226" s="9">
        <f t="shared" si="98"/>
        <v>42555</v>
      </c>
      <c r="C226" s="51">
        <v>42555</v>
      </c>
      <c r="D226" s="64">
        <v>484882</v>
      </c>
      <c r="E226" s="12"/>
      <c r="F226" s="12">
        <v>37</v>
      </c>
      <c r="G226" s="12">
        <v>37</v>
      </c>
      <c r="H226" s="12">
        <v>37</v>
      </c>
      <c r="I226" s="12">
        <v>37</v>
      </c>
      <c r="J226" s="12"/>
      <c r="K226" s="12"/>
      <c r="L226" s="12"/>
      <c r="M226" s="74" t="str">
        <f t="shared" si="89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90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91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v>27.10551791</v>
      </c>
      <c r="AO226" s="41">
        <v>1033</v>
      </c>
      <c r="AP226" s="110"/>
      <c r="AQ226" s="111"/>
      <c r="AR226" s="126" t="str">
        <f t="shared" si="92"/>
        <v/>
      </c>
      <c r="AS226" s="126" t="str">
        <f t="shared" si="93"/>
        <v/>
      </c>
      <c r="AT226" s="127">
        <v>1299</v>
      </c>
      <c r="AU226" s="128"/>
      <c r="AV226" s="129"/>
      <c r="AW226" s="126" t="str">
        <f t="shared" si="94"/>
        <v/>
      </c>
      <c r="AX226" s="126" t="str">
        <f t="shared" si="95"/>
        <v/>
      </c>
      <c r="AY226" s="143" t="str">
        <f t="shared" si="96"/>
        <v/>
      </c>
      <c r="AZ226" s="97">
        <v>80.2</v>
      </c>
      <c r="BA226" s="68"/>
      <c r="BB226" s="68"/>
      <c r="BC226" s="68"/>
      <c r="BD226" s="68"/>
      <c r="BE226" s="15"/>
      <c r="BF226" s="5">
        <f t="shared" si="97"/>
        <v>23401</v>
      </c>
      <c r="BG226" s="42">
        <v>8284</v>
      </c>
      <c r="BH226" s="42">
        <v>15117</v>
      </c>
      <c r="BI226" s="42"/>
      <c r="BJ226" s="42"/>
      <c r="BK226" s="42"/>
      <c r="BL226" s="42"/>
      <c r="BM226" s="15"/>
    </row>
    <row r="227" spans="1:65" outlineLevel="5" x14ac:dyDescent="0.45">
      <c r="A227" s="22">
        <f t="shared" si="71"/>
        <v>7</v>
      </c>
      <c r="B227" s="9">
        <f t="shared" si="98"/>
        <v>42556</v>
      </c>
      <c r="C227" s="51">
        <v>42556</v>
      </c>
      <c r="D227" s="64">
        <v>475092</v>
      </c>
      <c r="E227" s="12"/>
      <c r="F227" s="12">
        <v>37</v>
      </c>
      <c r="G227" s="12">
        <v>37</v>
      </c>
      <c r="H227" s="12">
        <v>37</v>
      </c>
      <c r="I227" s="12">
        <v>37</v>
      </c>
      <c r="J227" s="12"/>
      <c r="K227" s="12"/>
      <c r="L227" s="12"/>
      <c r="M227" s="74" t="str">
        <f t="shared" si="89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90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1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26.070763500000002</v>
      </c>
      <c r="AO227" s="41">
        <v>1074</v>
      </c>
      <c r="AP227" s="110"/>
      <c r="AQ227" s="111"/>
      <c r="AR227" s="126" t="str">
        <f t="shared" si="92"/>
        <v/>
      </c>
      <c r="AS227" s="126" t="str">
        <f t="shared" si="93"/>
        <v/>
      </c>
      <c r="AT227" s="127">
        <v>1223</v>
      </c>
      <c r="AU227" s="128"/>
      <c r="AV227" s="129"/>
      <c r="AW227" s="126" t="str">
        <f t="shared" si="94"/>
        <v/>
      </c>
      <c r="AX227" s="126" t="str">
        <f t="shared" si="95"/>
        <v/>
      </c>
      <c r="AY227" s="143" t="str">
        <f t="shared" si="96"/>
        <v/>
      </c>
      <c r="AZ227" s="97">
        <v>79.5</v>
      </c>
      <c r="BA227" s="68"/>
      <c r="BB227" s="68"/>
      <c r="BC227" s="68"/>
      <c r="BD227" s="68"/>
      <c r="BE227" s="15"/>
      <c r="BF227" s="5">
        <f t="shared" si="97"/>
        <v>22031</v>
      </c>
      <c r="BG227" s="42">
        <v>6797</v>
      </c>
      <c r="BH227" s="42">
        <v>15234</v>
      </c>
      <c r="BI227" s="42"/>
      <c r="BJ227" s="42"/>
      <c r="BK227" s="42"/>
      <c r="BL227" s="42"/>
      <c r="BM227" s="15"/>
    </row>
    <row r="228" spans="1:65" outlineLevel="5" x14ac:dyDescent="0.45">
      <c r="A228" s="22">
        <f t="shared" si="71"/>
        <v>7</v>
      </c>
      <c r="B228" s="9">
        <f t="shared" si="98"/>
        <v>42557</v>
      </c>
      <c r="C228" s="51">
        <v>42557</v>
      </c>
      <c r="D228" s="64">
        <v>462444</v>
      </c>
      <c r="E228" s="12"/>
      <c r="F228" s="12">
        <v>37.799999999999997</v>
      </c>
      <c r="G228" s="12">
        <v>37.799999999999997</v>
      </c>
      <c r="H228" s="12">
        <v>37.6</v>
      </c>
      <c r="I228" s="12">
        <v>37.6</v>
      </c>
      <c r="J228" s="12"/>
      <c r="K228" s="12"/>
      <c r="L228" s="12"/>
      <c r="M228" s="74" t="str">
        <f t="shared" si="89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90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91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24.561403510000002</v>
      </c>
      <c r="AO228" s="41">
        <v>1140</v>
      </c>
      <c r="AP228" s="110"/>
      <c r="AQ228" s="111"/>
      <c r="AR228" s="126" t="str">
        <f t="shared" si="92"/>
        <v/>
      </c>
      <c r="AS228" s="126" t="str">
        <f t="shared" si="93"/>
        <v/>
      </c>
      <c r="AT228" s="127">
        <v>1317</v>
      </c>
      <c r="AU228" s="128"/>
      <c r="AV228" s="129"/>
      <c r="AW228" s="126" t="str">
        <f t="shared" si="94"/>
        <v/>
      </c>
      <c r="AX228" s="126" t="str">
        <f t="shared" si="95"/>
        <v/>
      </c>
      <c r="AY228" s="143" t="str">
        <f t="shared" si="96"/>
        <v/>
      </c>
      <c r="AZ228" s="97">
        <v>78.8</v>
      </c>
      <c r="BA228" s="68"/>
      <c r="BB228" s="68"/>
      <c r="BC228" s="68"/>
      <c r="BD228" s="68"/>
      <c r="BE228" s="15"/>
      <c r="BF228" s="5">
        <f t="shared" si="97"/>
        <v>24221</v>
      </c>
      <c r="BG228" s="42">
        <v>7137</v>
      </c>
      <c r="BH228" s="42">
        <v>17084</v>
      </c>
      <c r="BI228" s="42"/>
      <c r="BJ228" s="42"/>
      <c r="BK228" s="42"/>
      <c r="BL228" s="42"/>
      <c r="BM228" s="15"/>
    </row>
    <row r="229" spans="1:65" outlineLevel="5" x14ac:dyDescent="0.45">
      <c r="A229" s="22">
        <f t="shared" si="71"/>
        <v>7</v>
      </c>
      <c r="B229" s="9">
        <f t="shared" si="98"/>
        <v>42558</v>
      </c>
      <c r="C229" s="51">
        <v>42558</v>
      </c>
      <c r="D229" s="64">
        <v>444807</v>
      </c>
      <c r="E229" s="12"/>
      <c r="F229" s="12">
        <v>37.200000000000003</v>
      </c>
      <c r="G229" s="12">
        <v>37.200000000000003</v>
      </c>
      <c r="H229" s="12">
        <v>37.799999999999997</v>
      </c>
      <c r="I229" s="12">
        <v>37.799999999999997</v>
      </c>
      <c r="J229" s="12"/>
      <c r="K229" s="12"/>
      <c r="L229" s="12"/>
      <c r="M229" s="74" t="str">
        <f t="shared" si="89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90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1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31.14571746</v>
      </c>
      <c r="AO229" s="41">
        <v>899</v>
      </c>
      <c r="AP229" s="110"/>
      <c r="AQ229" s="111"/>
      <c r="AR229" s="126" t="str">
        <f t="shared" si="92"/>
        <v/>
      </c>
      <c r="AS229" s="126" t="str">
        <f t="shared" si="93"/>
        <v/>
      </c>
      <c r="AT229" s="127">
        <v>1017</v>
      </c>
      <c r="AU229" s="128"/>
      <c r="AV229" s="129"/>
      <c r="AW229" s="126" t="str">
        <f t="shared" si="94"/>
        <v/>
      </c>
      <c r="AX229" s="126" t="str">
        <f t="shared" si="95"/>
        <v/>
      </c>
      <c r="AY229" s="143" t="str">
        <f t="shared" si="96"/>
        <v/>
      </c>
      <c r="AZ229" s="97">
        <v>79.02</v>
      </c>
      <c r="BA229" s="68"/>
      <c r="BB229" s="68"/>
      <c r="BC229" s="68"/>
      <c r="BD229" s="68"/>
      <c r="BE229" s="15"/>
      <c r="BF229" s="5">
        <f t="shared" si="97"/>
        <v>21330</v>
      </c>
      <c r="BG229" s="42">
        <v>2769</v>
      </c>
      <c r="BH229" s="42">
        <v>18561</v>
      </c>
      <c r="BI229" s="42"/>
      <c r="BJ229" s="42"/>
      <c r="BK229" s="42"/>
      <c r="BL229" s="42"/>
      <c r="BM229" s="15"/>
    </row>
    <row r="230" spans="1:65" outlineLevel="5" x14ac:dyDescent="0.45">
      <c r="A230" s="22">
        <f t="shared" si="71"/>
        <v>7</v>
      </c>
      <c r="B230" s="9">
        <f t="shared" si="98"/>
        <v>42559</v>
      </c>
      <c r="C230" s="51">
        <v>42559</v>
      </c>
      <c r="D230" s="64">
        <v>421755</v>
      </c>
      <c r="E230" s="12"/>
      <c r="F230" s="12">
        <v>37.6</v>
      </c>
      <c r="G230" s="12">
        <v>37.6</v>
      </c>
      <c r="H230" s="12">
        <v>37.6</v>
      </c>
      <c r="I230" s="12">
        <v>37.6</v>
      </c>
      <c r="J230" s="12"/>
      <c r="K230" s="12"/>
      <c r="L230" s="12"/>
      <c r="M230" s="74" t="str">
        <f t="shared" si="89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90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1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25.316455699999999</v>
      </c>
      <c r="AO230" s="41">
        <v>1106</v>
      </c>
      <c r="AP230" s="110"/>
      <c r="AQ230" s="111"/>
      <c r="AR230" s="126" t="str">
        <f t="shared" si="92"/>
        <v/>
      </c>
      <c r="AS230" s="126" t="str">
        <f t="shared" si="93"/>
        <v/>
      </c>
      <c r="AT230" s="127">
        <v>1372</v>
      </c>
      <c r="AU230" s="128"/>
      <c r="AV230" s="129"/>
      <c r="AW230" s="126" t="str">
        <f t="shared" si="94"/>
        <v/>
      </c>
      <c r="AX230" s="126" t="str">
        <f t="shared" si="95"/>
        <v/>
      </c>
      <c r="AY230" s="143" t="str">
        <f t="shared" si="96"/>
        <v/>
      </c>
      <c r="AZ230" s="97">
        <v>79</v>
      </c>
      <c r="BA230" s="68"/>
      <c r="BB230" s="68"/>
      <c r="BC230" s="68"/>
      <c r="BD230" s="68"/>
      <c r="BE230" s="15"/>
      <c r="BF230" s="5">
        <f t="shared" si="97"/>
        <v>20768</v>
      </c>
      <c r="BG230" s="42">
        <v>4199</v>
      </c>
      <c r="BH230" s="42">
        <v>16569</v>
      </c>
      <c r="BI230" s="42"/>
      <c r="BJ230" s="42"/>
      <c r="BK230" s="42"/>
      <c r="BL230" s="42"/>
      <c r="BM230" s="15"/>
    </row>
    <row r="231" spans="1:65" outlineLevel="5" x14ac:dyDescent="0.45">
      <c r="A231" s="22">
        <f t="shared" si="71"/>
        <v>7</v>
      </c>
      <c r="B231" s="9">
        <f t="shared" si="98"/>
        <v>42560</v>
      </c>
      <c r="C231" s="51">
        <v>42560</v>
      </c>
      <c r="D231" s="64">
        <v>424064</v>
      </c>
      <c r="E231" s="12"/>
      <c r="F231" s="12">
        <v>37.799999999999997</v>
      </c>
      <c r="G231" s="12">
        <v>37.799999999999997</v>
      </c>
      <c r="H231" s="12">
        <v>37.799999999999997</v>
      </c>
      <c r="I231" s="12">
        <v>37.799999999999997</v>
      </c>
      <c r="J231" s="12"/>
      <c r="K231" s="12"/>
      <c r="L231" s="12"/>
      <c r="M231" s="74" t="str">
        <f t="shared" si="89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90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1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27.23735409</v>
      </c>
      <c r="AO231" s="41">
        <v>1028</v>
      </c>
      <c r="AP231" s="110"/>
      <c r="AQ231" s="111"/>
      <c r="AR231" s="126" t="str">
        <f t="shared" si="92"/>
        <v/>
      </c>
      <c r="AS231" s="126" t="str">
        <f t="shared" si="93"/>
        <v/>
      </c>
      <c r="AT231" s="127">
        <v>1132</v>
      </c>
      <c r="AU231" s="128"/>
      <c r="AV231" s="129"/>
      <c r="AW231" s="126" t="str">
        <f t="shared" si="94"/>
        <v/>
      </c>
      <c r="AX231" s="126" t="str">
        <f t="shared" si="95"/>
        <v/>
      </c>
      <c r="AY231" s="143" t="str">
        <f t="shared" si="96"/>
        <v/>
      </c>
      <c r="AZ231" s="97"/>
      <c r="BA231" s="68"/>
      <c r="BB231" s="68"/>
      <c r="BC231" s="68"/>
      <c r="BD231" s="68"/>
      <c r="BE231" s="15"/>
      <c r="BF231" s="5">
        <f t="shared" si="97"/>
        <v>17258</v>
      </c>
      <c r="BG231" s="42">
        <v>1483</v>
      </c>
      <c r="BH231" s="42">
        <v>15775</v>
      </c>
      <c r="BI231" s="42"/>
      <c r="BJ231" s="42"/>
      <c r="BK231" s="42"/>
      <c r="BL231" s="42"/>
      <c r="BM231" s="15"/>
    </row>
    <row r="232" spans="1:65" outlineLevel="5" x14ac:dyDescent="0.45">
      <c r="A232" s="22">
        <f t="shared" si="71"/>
        <v>7</v>
      </c>
      <c r="B232" s="9">
        <f t="shared" si="98"/>
        <v>42561</v>
      </c>
      <c r="C232" s="51">
        <v>42561</v>
      </c>
      <c r="D232" s="64">
        <v>391946</v>
      </c>
      <c r="E232" s="12"/>
      <c r="F232" s="12">
        <v>37</v>
      </c>
      <c r="G232" s="12">
        <v>37</v>
      </c>
      <c r="H232" s="12">
        <v>37</v>
      </c>
      <c r="I232" s="12">
        <v>37</v>
      </c>
      <c r="J232" s="12"/>
      <c r="K232" s="12"/>
      <c r="L232" s="12"/>
      <c r="M232" s="74" t="str">
        <f t="shared" si="89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90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1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31.390134530000001</v>
      </c>
      <c r="AO232" s="41">
        <v>892</v>
      </c>
      <c r="AP232" s="110"/>
      <c r="AQ232" s="111"/>
      <c r="AR232" s="126" t="str">
        <f t="shared" si="92"/>
        <v/>
      </c>
      <c r="AS232" s="126" t="str">
        <f t="shared" si="93"/>
        <v/>
      </c>
      <c r="AT232" s="127">
        <v>1084</v>
      </c>
      <c r="AU232" s="128"/>
      <c r="AV232" s="129"/>
      <c r="AW232" s="126" t="str">
        <f t="shared" si="94"/>
        <v/>
      </c>
      <c r="AX232" s="126" t="str">
        <f t="shared" si="95"/>
        <v/>
      </c>
      <c r="AY232" s="143" t="str">
        <f t="shared" si="96"/>
        <v/>
      </c>
      <c r="AZ232" s="97"/>
      <c r="BA232" s="68"/>
      <c r="BB232" s="68"/>
      <c r="BC232" s="68"/>
      <c r="BD232" s="68"/>
      <c r="BE232" s="15"/>
      <c r="BF232" s="5">
        <f t="shared" si="97"/>
        <v>10264</v>
      </c>
      <c r="BG232" s="42">
        <v>2206</v>
      </c>
      <c r="BH232" s="42">
        <v>8058</v>
      </c>
      <c r="BI232" s="42"/>
      <c r="BJ232" s="42"/>
      <c r="BK232" s="42"/>
      <c r="BL232" s="42"/>
      <c r="BM232" s="15"/>
    </row>
    <row r="233" spans="1:65" outlineLevel="5" x14ac:dyDescent="0.45">
      <c r="A233" s="22">
        <f t="shared" si="71"/>
        <v>7</v>
      </c>
      <c r="B233" s="9">
        <f t="shared" si="98"/>
        <v>42562</v>
      </c>
      <c r="C233" s="51">
        <v>42562</v>
      </c>
      <c r="D233" s="64">
        <v>387115</v>
      </c>
      <c r="E233" s="12"/>
      <c r="F233" s="12">
        <v>37.4</v>
      </c>
      <c r="G233" s="12">
        <v>37.4</v>
      </c>
      <c r="H233" s="12">
        <v>37.4</v>
      </c>
      <c r="I233" s="12">
        <v>37.4</v>
      </c>
      <c r="J233" s="12"/>
      <c r="K233" s="12"/>
      <c r="L233" s="12"/>
      <c r="M233" s="74" t="str">
        <f t="shared" si="89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90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91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v>25.500910749999999</v>
      </c>
      <c r="AO233" s="41">
        <v>1098</v>
      </c>
      <c r="AP233" s="110"/>
      <c r="AQ233" s="111"/>
      <c r="AR233" s="126" t="str">
        <f t="shared" si="92"/>
        <v/>
      </c>
      <c r="AS233" s="126" t="str">
        <f t="shared" si="93"/>
        <v/>
      </c>
      <c r="AT233" s="127">
        <v>1283</v>
      </c>
      <c r="AU233" s="128"/>
      <c r="AV233" s="129"/>
      <c r="AW233" s="126" t="str">
        <f t="shared" si="94"/>
        <v/>
      </c>
      <c r="AX233" s="126" t="str">
        <f t="shared" si="95"/>
        <v/>
      </c>
      <c r="AY233" s="143" t="str">
        <f t="shared" si="96"/>
        <v/>
      </c>
      <c r="AZ233" s="97">
        <v>79.2</v>
      </c>
      <c r="BA233" s="68"/>
      <c r="BB233" s="68"/>
      <c r="BC233" s="68"/>
      <c r="BD233" s="68"/>
      <c r="BE233" s="15"/>
      <c r="BF233" s="5">
        <f t="shared" si="97"/>
        <v>23259</v>
      </c>
      <c r="BG233" s="42">
        <v>6304</v>
      </c>
      <c r="BH233" s="42">
        <v>16955</v>
      </c>
      <c r="BI233" s="42"/>
      <c r="BJ233" s="42"/>
      <c r="BK233" s="42"/>
      <c r="BL233" s="42"/>
      <c r="BM233" s="15"/>
    </row>
    <row r="234" spans="1:65" outlineLevel="5" x14ac:dyDescent="0.45">
      <c r="A234" s="22">
        <f t="shared" si="71"/>
        <v>7</v>
      </c>
      <c r="B234" s="9">
        <f t="shared" si="98"/>
        <v>42563</v>
      </c>
      <c r="C234" s="51">
        <v>42563</v>
      </c>
      <c r="D234" s="64">
        <v>418941</v>
      </c>
      <c r="E234" s="12"/>
      <c r="F234" s="12">
        <v>37.4</v>
      </c>
      <c r="G234" s="12">
        <v>37.4</v>
      </c>
      <c r="H234" s="12">
        <v>37.4</v>
      </c>
      <c r="I234" s="12">
        <v>37.4</v>
      </c>
      <c r="J234" s="12"/>
      <c r="K234" s="12"/>
      <c r="L234" s="12"/>
      <c r="M234" s="74" t="str">
        <f t="shared" si="89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90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1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25.02234138</v>
      </c>
      <c r="AO234" s="41">
        <v>1119</v>
      </c>
      <c r="AP234" s="110"/>
      <c r="AQ234" s="111"/>
      <c r="AR234" s="126" t="str">
        <f t="shared" si="92"/>
        <v/>
      </c>
      <c r="AS234" s="126" t="str">
        <f t="shared" si="93"/>
        <v/>
      </c>
      <c r="AT234" s="127">
        <v>1293</v>
      </c>
      <c r="AU234" s="128"/>
      <c r="AV234" s="129"/>
      <c r="AW234" s="126" t="str">
        <f t="shared" si="94"/>
        <v/>
      </c>
      <c r="AX234" s="126" t="str">
        <f t="shared" si="95"/>
        <v/>
      </c>
      <c r="AY234" s="143" t="str">
        <f t="shared" si="96"/>
        <v/>
      </c>
      <c r="AZ234" s="97">
        <v>78.5</v>
      </c>
      <c r="BA234" s="68"/>
      <c r="BB234" s="68"/>
      <c r="BC234" s="68"/>
      <c r="BD234" s="68"/>
      <c r="BE234" s="15"/>
      <c r="BF234" s="5">
        <f t="shared" si="97"/>
        <v>22228</v>
      </c>
      <c r="BG234" s="42">
        <v>4074</v>
      </c>
      <c r="BH234" s="42">
        <v>18154</v>
      </c>
      <c r="BI234" s="42"/>
      <c r="BJ234" s="42"/>
      <c r="BK234" s="42"/>
      <c r="BL234" s="42"/>
      <c r="BM234" s="15"/>
    </row>
    <row r="235" spans="1:65" outlineLevel="5" x14ac:dyDescent="0.45">
      <c r="A235" s="22">
        <f t="shared" ref="A235:A306" si="99">MONTH(B235)</f>
        <v>7</v>
      </c>
      <c r="B235" s="9">
        <f t="shared" si="98"/>
        <v>42564</v>
      </c>
      <c r="C235" s="51">
        <v>42564</v>
      </c>
      <c r="D235" s="64">
        <v>448053</v>
      </c>
      <c r="E235" s="12"/>
      <c r="F235" s="12">
        <v>37.4</v>
      </c>
      <c r="G235" s="12">
        <v>37.4</v>
      </c>
      <c r="H235" s="12">
        <v>37.4</v>
      </c>
      <c r="I235" s="12">
        <v>37.4</v>
      </c>
      <c r="J235" s="12"/>
      <c r="K235" s="12"/>
      <c r="L235" s="12"/>
      <c r="M235" s="74" t="str">
        <f t="shared" si="89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90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91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26.615969580000002</v>
      </c>
      <c r="AO235" s="41">
        <v>1052</v>
      </c>
      <c r="AP235" s="110"/>
      <c r="AQ235" s="111"/>
      <c r="AR235" s="126" t="str">
        <f t="shared" si="92"/>
        <v/>
      </c>
      <c r="AS235" s="126" t="str">
        <f t="shared" si="93"/>
        <v/>
      </c>
      <c r="AT235" s="127">
        <v>1359</v>
      </c>
      <c r="AU235" s="128"/>
      <c r="AV235" s="129"/>
      <c r="AW235" s="126" t="str">
        <f t="shared" si="94"/>
        <v/>
      </c>
      <c r="AX235" s="126" t="str">
        <f t="shared" si="95"/>
        <v/>
      </c>
      <c r="AY235" s="143" t="str">
        <f t="shared" si="96"/>
        <v/>
      </c>
      <c r="AZ235" s="97">
        <v>80.599999999999994</v>
      </c>
      <c r="BA235" s="68"/>
      <c r="BB235" s="68"/>
      <c r="BC235" s="68"/>
      <c r="BD235" s="68"/>
      <c r="BE235" s="15"/>
      <c r="BF235" s="5">
        <f t="shared" si="97"/>
        <v>24264</v>
      </c>
      <c r="BG235" s="42">
        <v>7328</v>
      </c>
      <c r="BH235" s="42">
        <v>16936</v>
      </c>
      <c r="BI235" s="42"/>
      <c r="BJ235" s="42"/>
      <c r="BK235" s="42"/>
      <c r="BL235" s="42"/>
      <c r="BM235" s="15"/>
    </row>
    <row r="236" spans="1:65" outlineLevel="5" x14ac:dyDescent="0.45">
      <c r="A236" s="22">
        <f t="shared" si="99"/>
        <v>7</v>
      </c>
      <c r="B236" s="9">
        <f t="shared" si="98"/>
        <v>42565</v>
      </c>
      <c r="C236" s="51">
        <v>42565</v>
      </c>
      <c r="D236" s="64">
        <v>390361</v>
      </c>
      <c r="E236" s="12"/>
      <c r="F236" s="12">
        <v>37.6</v>
      </c>
      <c r="G236" s="12">
        <v>37.6</v>
      </c>
      <c r="H236" s="12">
        <v>37.799999999999997</v>
      </c>
      <c r="I236" s="12">
        <v>37.799999999999997</v>
      </c>
      <c r="J236" s="12"/>
      <c r="K236" s="12"/>
      <c r="L236" s="12"/>
      <c r="M236" s="74" t="str">
        <f t="shared" si="89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90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1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26.92307692</v>
      </c>
      <c r="AO236" s="41">
        <v>1040</v>
      </c>
      <c r="AP236" s="110"/>
      <c r="AQ236" s="111"/>
      <c r="AR236" s="126" t="str">
        <f t="shared" si="92"/>
        <v/>
      </c>
      <c r="AS236" s="126" t="str">
        <f t="shared" si="93"/>
        <v/>
      </c>
      <c r="AT236" s="127">
        <v>1121</v>
      </c>
      <c r="AU236" s="128"/>
      <c r="AV236" s="129"/>
      <c r="AW236" s="126" t="str">
        <f t="shared" si="94"/>
        <v/>
      </c>
      <c r="AX236" s="126" t="str">
        <f t="shared" si="95"/>
        <v/>
      </c>
      <c r="AY236" s="143" t="str">
        <f t="shared" si="96"/>
        <v/>
      </c>
      <c r="AZ236" s="97">
        <v>80.5</v>
      </c>
      <c r="BA236" s="68"/>
      <c r="BB236" s="68"/>
      <c r="BC236" s="68"/>
      <c r="BD236" s="68"/>
      <c r="BE236" s="15"/>
      <c r="BF236" s="5">
        <f t="shared" si="97"/>
        <v>24737</v>
      </c>
      <c r="BG236" s="42">
        <v>5967</v>
      </c>
      <c r="BH236" s="42">
        <v>18770</v>
      </c>
      <c r="BI236" s="42"/>
      <c r="BJ236" s="42"/>
      <c r="BK236" s="42"/>
      <c r="BL236" s="42"/>
      <c r="BM236" s="15"/>
    </row>
    <row r="237" spans="1:65" outlineLevel="5" x14ac:dyDescent="0.45">
      <c r="A237" s="22">
        <f t="shared" si="99"/>
        <v>7</v>
      </c>
      <c r="B237" s="9">
        <f t="shared" si="98"/>
        <v>42566</v>
      </c>
      <c r="C237" s="51">
        <v>42566</v>
      </c>
      <c r="D237" s="64">
        <v>374373</v>
      </c>
      <c r="E237" s="12"/>
      <c r="F237" s="12">
        <v>37.4</v>
      </c>
      <c r="G237" s="12">
        <v>37.4</v>
      </c>
      <c r="H237" s="12">
        <v>37.799999999999997</v>
      </c>
      <c r="I237" s="12">
        <v>37.799999999999997</v>
      </c>
      <c r="J237" s="12"/>
      <c r="K237" s="12"/>
      <c r="L237" s="12"/>
      <c r="M237" s="74" t="str">
        <f t="shared" si="89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90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1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24.604569420000001</v>
      </c>
      <c r="AO237" s="41">
        <v>1138</v>
      </c>
      <c r="AP237" s="110"/>
      <c r="AQ237" s="111"/>
      <c r="AR237" s="126" t="str">
        <f t="shared" si="92"/>
        <v/>
      </c>
      <c r="AS237" s="126" t="str">
        <f t="shared" si="93"/>
        <v/>
      </c>
      <c r="AT237" s="127">
        <v>1421</v>
      </c>
      <c r="AU237" s="128"/>
      <c r="AV237" s="129"/>
      <c r="AW237" s="126" t="str">
        <f t="shared" si="94"/>
        <v/>
      </c>
      <c r="AX237" s="126" t="str">
        <f t="shared" si="95"/>
        <v/>
      </c>
      <c r="AY237" s="143" t="str">
        <f t="shared" si="96"/>
        <v/>
      </c>
      <c r="AZ237" s="97">
        <v>81</v>
      </c>
      <c r="BA237" s="68"/>
      <c r="BB237" s="68"/>
      <c r="BC237" s="68"/>
      <c r="BD237" s="68"/>
      <c r="BE237" s="15"/>
      <c r="BF237" s="5">
        <f t="shared" si="97"/>
        <v>24964</v>
      </c>
      <c r="BG237" s="42">
        <v>5854</v>
      </c>
      <c r="BH237" s="42">
        <v>19110</v>
      </c>
      <c r="BI237" s="42"/>
      <c r="BJ237" s="42"/>
      <c r="BK237" s="42"/>
      <c r="BL237" s="42"/>
      <c r="BM237" s="15"/>
    </row>
    <row r="238" spans="1:65" outlineLevel="5" x14ac:dyDescent="0.45">
      <c r="A238" s="22">
        <f t="shared" si="99"/>
        <v>7</v>
      </c>
      <c r="B238" s="9">
        <f t="shared" si="98"/>
        <v>42567</v>
      </c>
      <c r="C238" s="51">
        <v>42567</v>
      </c>
      <c r="D238" s="64">
        <v>391541</v>
      </c>
      <c r="E238" s="12"/>
      <c r="F238" s="12">
        <v>37.4</v>
      </c>
      <c r="G238" s="12">
        <v>37.4</v>
      </c>
      <c r="H238" s="12">
        <v>37</v>
      </c>
      <c r="I238" s="12">
        <v>37</v>
      </c>
      <c r="J238" s="12"/>
      <c r="K238" s="12"/>
      <c r="L238" s="12"/>
      <c r="M238" s="74" t="str">
        <f t="shared" si="89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90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91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25.27075812</v>
      </c>
      <c r="AO238" s="41">
        <v>1108</v>
      </c>
      <c r="AP238" s="110"/>
      <c r="AQ238" s="111"/>
      <c r="AR238" s="126" t="str">
        <f t="shared" si="92"/>
        <v/>
      </c>
      <c r="AS238" s="126" t="str">
        <f t="shared" si="93"/>
        <v/>
      </c>
      <c r="AT238" s="127">
        <v>1177</v>
      </c>
      <c r="AU238" s="128"/>
      <c r="AV238" s="129"/>
      <c r="AW238" s="126" t="str">
        <f t="shared" si="94"/>
        <v/>
      </c>
      <c r="AX238" s="126" t="str">
        <f t="shared" si="95"/>
        <v/>
      </c>
      <c r="AY238" s="143" t="str">
        <f t="shared" si="96"/>
        <v/>
      </c>
      <c r="AZ238" s="97"/>
      <c r="BA238" s="68"/>
      <c r="BB238" s="68"/>
      <c r="BC238" s="68"/>
      <c r="BD238" s="68"/>
      <c r="BE238" s="15"/>
      <c r="BF238" s="5">
        <f t="shared" si="97"/>
        <v>21198</v>
      </c>
      <c r="BG238" s="42">
        <v>2013</v>
      </c>
      <c r="BH238" s="42">
        <v>19185</v>
      </c>
      <c r="BI238" s="42"/>
      <c r="BJ238" s="42"/>
      <c r="BK238" s="42"/>
      <c r="BL238" s="42"/>
      <c r="BM238" s="15"/>
    </row>
    <row r="239" spans="1:65" outlineLevel="5" x14ac:dyDescent="0.45">
      <c r="A239" s="22">
        <f t="shared" si="99"/>
        <v>7</v>
      </c>
      <c r="B239" s="9">
        <f t="shared" si="98"/>
        <v>42568</v>
      </c>
      <c r="C239" s="51">
        <v>42568</v>
      </c>
      <c r="D239" s="64">
        <v>421213</v>
      </c>
      <c r="E239" s="12"/>
      <c r="F239" s="12">
        <v>37.6</v>
      </c>
      <c r="G239" s="12">
        <v>37.6</v>
      </c>
      <c r="H239" s="12">
        <v>37.6</v>
      </c>
      <c r="I239" s="12">
        <v>37.6</v>
      </c>
      <c r="J239" s="12"/>
      <c r="K239" s="12"/>
      <c r="L239" s="12"/>
      <c r="M239" s="74" t="str">
        <f t="shared" si="89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90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1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29.350104819999999</v>
      </c>
      <c r="AO239" s="41">
        <v>954</v>
      </c>
      <c r="AP239" s="110"/>
      <c r="AQ239" s="111"/>
      <c r="AR239" s="126" t="str">
        <f t="shared" si="92"/>
        <v/>
      </c>
      <c r="AS239" s="126" t="str">
        <f t="shared" si="93"/>
        <v/>
      </c>
      <c r="AT239" s="127">
        <v>1169</v>
      </c>
      <c r="AU239" s="128"/>
      <c r="AV239" s="129"/>
      <c r="AW239" s="126" t="str">
        <f t="shared" si="94"/>
        <v/>
      </c>
      <c r="AX239" s="126" t="str">
        <f t="shared" si="95"/>
        <v/>
      </c>
      <c r="AY239" s="143" t="str">
        <f t="shared" si="96"/>
        <v/>
      </c>
      <c r="AZ239" s="97"/>
      <c r="BA239" s="68"/>
      <c r="BB239" s="68"/>
      <c r="BC239" s="68"/>
      <c r="BD239" s="68"/>
      <c r="BE239" s="15"/>
      <c r="BF239" s="5">
        <f t="shared" si="97"/>
        <v>12674</v>
      </c>
      <c r="BG239" s="42">
        <v>3740</v>
      </c>
      <c r="BH239" s="42">
        <v>8934</v>
      </c>
      <c r="BI239" s="42"/>
      <c r="BJ239" s="42"/>
      <c r="BK239" s="42"/>
      <c r="BL239" s="42"/>
      <c r="BM239" s="15"/>
    </row>
    <row r="240" spans="1:65" outlineLevel="5" x14ac:dyDescent="0.45">
      <c r="A240" s="22">
        <f t="shared" si="99"/>
        <v>7</v>
      </c>
      <c r="B240" s="9">
        <f t="shared" si="98"/>
        <v>42569</v>
      </c>
      <c r="C240" s="51">
        <v>42569</v>
      </c>
      <c r="D240" s="64">
        <v>399359</v>
      </c>
      <c r="E240" s="12"/>
      <c r="F240" s="12">
        <v>37.4</v>
      </c>
      <c r="G240" s="12">
        <v>37.4</v>
      </c>
      <c r="H240" s="12">
        <v>37.4</v>
      </c>
      <c r="I240" s="12">
        <v>37.4</v>
      </c>
      <c r="J240" s="12"/>
      <c r="K240" s="12"/>
      <c r="L240" s="12"/>
      <c r="M240" s="74" t="str">
        <f t="shared" si="89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90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91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v>22.969647250000001</v>
      </c>
      <c r="AO240" s="41">
        <v>1219</v>
      </c>
      <c r="AP240" s="110"/>
      <c r="AQ240" s="111"/>
      <c r="AR240" s="126" t="str">
        <f t="shared" si="92"/>
        <v/>
      </c>
      <c r="AS240" s="126" t="str">
        <f t="shared" si="93"/>
        <v/>
      </c>
      <c r="AT240" s="127">
        <v>1404</v>
      </c>
      <c r="AU240" s="128"/>
      <c r="AV240" s="129"/>
      <c r="AW240" s="126" t="str">
        <f t="shared" si="94"/>
        <v/>
      </c>
      <c r="AX240" s="126" t="str">
        <f t="shared" si="95"/>
        <v/>
      </c>
      <c r="AY240" s="143" t="str">
        <f t="shared" si="96"/>
        <v/>
      </c>
      <c r="AZ240" s="97">
        <v>81.099999999999994</v>
      </c>
      <c r="BA240" s="68"/>
      <c r="BB240" s="68"/>
      <c r="BC240" s="68"/>
      <c r="BD240" s="68"/>
      <c r="BE240" s="15"/>
      <c r="BF240" s="5">
        <f t="shared" si="97"/>
        <v>22694</v>
      </c>
      <c r="BG240" s="42">
        <v>5046</v>
      </c>
      <c r="BH240" s="42">
        <v>17648</v>
      </c>
      <c r="BI240" s="42"/>
      <c r="BJ240" s="42"/>
      <c r="BK240" s="42"/>
      <c r="BL240" s="42"/>
      <c r="BM240" s="15"/>
    </row>
    <row r="241" spans="1:65" outlineLevel="5" x14ac:dyDescent="0.45">
      <c r="A241" s="22">
        <f t="shared" si="99"/>
        <v>7</v>
      </c>
      <c r="B241" s="9">
        <f t="shared" si="98"/>
        <v>42570</v>
      </c>
      <c r="C241" s="51">
        <v>42570</v>
      </c>
      <c r="D241" s="64">
        <v>382855</v>
      </c>
      <c r="E241" s="12"/>
      <c r="F241" s="12">
        <v>37.4</v>
      </c>
      <c r="G241" s="12">
        <v>37.4</v>
      </c>
      <c r="H241" s="12">
        <v>37.4</v>
      </c>
      <c r="I241" s="12">
        <v>37.4</v>
      </c>
      <c r="J241" s="12"/>
      <c r="K241" s="12"/>
      <c r="L241" s="12"/>
      <c r="M241" s="74" t="str">
        <f t="shared" si="89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90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1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25.408348459999999</v>
      </c>
      <c r="AO241" s="41">
        <v>1102</v>
      </c>
      <c r="AP241" s="110"/>
      <c r="AQ241" s="111"/>
      <c r="AR241" s="126" t="str">
        <f t="shared" si="92"/>
        <v/>
      </c>
      <c r="AS241" s="126" t="str">
        <f t="shared" si="93"/>
        <v/>
      </c>
      <c r="AT241" s="127">
        <v>1259</v>
      </c>
      <c r="AU241" s="128"/>
      <c r="AV241" s="129"/>
      <c r="AW241" s="126" t="str">
        <f t="shared" si="94"/>
        <v/>
      </c>
      <c r="AX241" s="126" t="str">
        <f t="shared" si="95"/>
        <v/>
      </c>
      <c r="AY241" s="143" t="str">
        <f t="shared" si="96"/>
        <v/>
      </c>
      <c r="AZ241" s="97">
        <v>79.5</v>
      </c>
      <c r="BA241" s="68"/>
      <c r="BB241" s="68"/>
      <c r="BC241" s="68"/>
      <c r="BD241" s="68"/>
      <c r="BE241" s="15"/>
      <c r="BF241" s="5">
        <f t="shared" si="97"/>
        <v>24491</v>
      </c>
      <c r="BG241" s="42">
        <v>5203</v>
      </c>
      <c r="BH241" s="42">
        <v>19288</v>
      </c>
      <c r="BI241" s="42"/>
      <c r="BJ241" s="42"/>
      <c r="BK241" s="42"/>
      <c r="BL241" s="42"/>
      <c r="BM241" s="15"/>
    </row>
    <row r="242" spans="1:65" outlineLevel="5" x14ac:dyDescent="0.45">
      <c r="A242" s="22">
        <f t="shared" si="99"/>
        <v>7</v>
      </c>
      <c r="B242" s="9">
        <f t="shared" si="98"/>
        <v>42571</v>
      </c>
      <c r="C242" s="51">
        <v>42571</v>
      </c>
      <c r="D242" s="64">
        <v>372225</v>
      </c>
      <c r="E242" s="12"/>
      <c r="F242" s="12">
        <v>37.4</v>
      </c>
      <c r="G242" s="12">
        <v>37.4</v>
      </c>
      <c r="H242" s="12">
        <v>37.4</v>
      </c>
      <c r="I242" s="12">
        <v>37.4</v>
      </c>
      <c r="J242" s="12"/>
      <c r="K242" s="12"/>
      <c r="L242" s="12"/>
      <c r="M242" s="74" t="str">
        <f t="shared" si="89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90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91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25.11210762</v>
      </c>
      <c r="AO242" s="41">
        <v>1115</v>
      </c>
      <c r="AP242" s="110"/>
      <c r="AQ242" s="111"/>
      <c r="AR242" s="126" t="str">
        <f t="shared" si="92"/>
        <v/>
      </c>
      <c r="AS242" s="126" t="str">
        <f t="shared" si="93"/>
        <v/>
      </c>
      <c r="AT242" s="127">
        <v>1191</v>
      </c>
      <c r="AU242" s="128"/>
      <c r="AV242" s="129"/>
      <c r="AW242" s="126" t="str">
        <f t="shared" si="94"/>
        <v/>
      </c>
      <c r="AX242" s="126" t="str">
        <f t="shared" si="95"/>
        <v/>
      </c>
      <c r="AY242" s="143" t="str">
        <f t="shared" si="96"/>
        <v/>
      </c>
      <c r="AZ242" s="97">
        <v>79.3</v>
      </c>
      <c r="BA242" s="68"/>
      <c r="BB242" s="68"/>
      <c r="BC242" s="68"/>
      <c r="BD242" s="68"/>
      <c r="BE242" s="15"/>
      <c r="BF242" s="5">
        <f t="shared" si="97"/>
        <v>26546</v>
      </c>
      <c r="BG242" s="42">
        <v>7434</v>
      </c>
      <c r="BH242" s="42">
        <v>19112</v>
      </c>
      <c r="BI242" s="42"/>
      <c r="BJ242" s="42"/>
      <c r="BK242" s="42"/>
      <c r="BL242" s="42"/>
      <c r="BM242" s="15"/>
    </row>
    <row r="243" spans="1:65" outlineLevel="5" x14ac:dyDescent="0.45">
      <c r="A243" s="22">
        <f t="shared" si="99"/>
        <v>7</v>
      </c>
      <c r="B243" s="9">
        <f t="shared" si="98"/>
        <v>42572</v>
      </c>
      <c r="C243" s="51">
        <v>42572</v>
      </c>
      <c r="D243" s="64">
        <v>363146</v>
      </c>
      <c r="E243" s="12"/>
      <c r="F243" s="12">
        <v>37.6</v>
      </c>
      <c r="G243" s="12">
        <v>37.6</v>
      </c>
      <c r="H243" s="12">
        <v>37.6</v>
      </c>
      <c r="I243" s="12">
        <v>37.6</v>
      </c>
      <c r="J243" s="12"/>
      <c r="K243" s="12"/>
      <c r="L243" s="12"/>
      <c r="M243" s="74" t="str">
        <f t="shared" si="89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90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1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24.326672460000001</v>
      </c>
      <c r="AO243" s="41">
        <v>1151</v>
      </c>
      <c r="AP243" s="110"/>
      <c r="AQ243" s="111"/>
      <c r="AR243" s="126" t="str">
        <f t="shared" si="92"/>
        <v/>
      </c>
      <c r="AS243" s="126" t="str">
        <f t="shared" si="93"/>
        <v/>
      </c>
      <c r="AT243" s="127">
        <v>1308</v>
      </c>
      <c r="AU243" s="128"/>
      <c r="AV243" s="129"/>
      <c r="AW243" s="126" t="str">
        <f t="shared" si="94"/>
        <v/>
      </c>
      <c r="AX243" s="126" t="str">
        <f t="shared" si="95"/>
        <v/>
      </c>
      <c r="AY243" s="143" t="str">
        <f t="shared" si="96"/>
        <v/>
      </c>
      <c r="AZ243" s="97">
        <v>79.3</v>
      </c>
      <c r="BA243" s="68"/>
      <c r="BB243" s="68"/>
      <c r="BC243" s="68"/>
      <c r="BD243" s="68"/>
      <c r="BE243" s="15"/>
      <c r="BF243" s="5">
        <f t="shared" si="97"/>
        <v>23353</v>
      </c>
      <c r="BG243" s="42">
        <v>4236</v>
      </c>
      <c r="BH243" s="42">
        <v>19117</v>
      </c>
      <c r="BI243" s="42"/>
      <c r="BJ243" s="42"/>
      <c r="BK243" s="42"/>
      <c r="BL243" s="42"/>
      <c r="BM243" s="15"/>
    </row>
    <row r="244" spans="1:65" outlineLevel="5" x14ac:dyDescent="0.45">
      <c r="A244" s="22">
        <f t="shared" si="99"/>
        <v>7</v>
      </c>
      <c r="B244" s="9">
        <f t="shared" si="98"/>
        <v>42573</v>
      </c>
      <c r="C244" s="51">
        <v>42573</v>
      </c>
      <c r="D244" s="64">
        <v>355271</v>
      </c>
      <c r="E244" s="12"/>
      <c r="F244" s="12">
        <v>37.799999999999997</v>
      </c>
      <c r="G244" s="12">
        <v>37.799999999999997</v>
      </c>
      <c r="H244" s="12">
        <v>37.799999999999997</v>
      </c>
      <c r="I244" s="12">
        <v>37.799999999999997</v>
      </c>
      <c r="J244" s="12"/>
      <c r="K244" s="12"/>
      <c r="L244" s="12"/>
      <c r="M244" s="74" t="str">
        <f t="shared" si="89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90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1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24.691358019999999</v>
      </c>
      <c r="AO244" s="41">
        <v>1134</v>
      </c>
      <c r="AP244" s="110"/>
      <c r="AQ244" s="111"/>
      <c r="AR244" s="126" t="str">
        <f t="shared" si="92"/>
        <v/>
      </c>
      <c r="AS244" s="126" t="str">
        <f t="shared" si="93"/>
        <v/>
      </c>
      <c r="AT244" s="127">
        <v>1328</v>
      </c>
      <c r="AU244" s="128"/>
      <c r="AV244" s="129"/>
      <c r="AW244" s="126" t="str">
        <f t="shared" si="94"/>
        <v/>
      </c>
      <c r="AX244" s="126" t="str">
        <f t="shared" si="95"/>
        <v/>
      </c>
      <c r="AY244" s="143" t="str">
        <f t="shared" si="96"/>
        <v/>
      </c>
      <c r="AZ244" s="97">
        <v>80.3</v>
      </c>
      <c r="BA244" s="68"/>
      <c r="BB244" s="68"/>
      <c r="BC244" s="68"/>
      <c r="BD244" s="68"/>
      <c r="BE244" s="15"/>
      <c r="BF244" s="5">
        <f t="shared" si="97"/>
        <v>23548</v>
      </c>
      <c r="BG244" s="42">
        <v>5143</v>
      </c>
      <c r="BH244" s="42">
        <v>18405</v>
      </c>
      <c r="BI244" s="42"/>
      <c r="BJ244" s="42"/>
      <c r="BK244" s="42"/>
      <c r="BL244" s="42"/>
      <c r="BM244" s="15"/>
    </row>
    <row r="245" spans="1:65" outlineLevel="5" x14ac:dyDescent="0.45">
      <c r="A245" s="22">
        <f t="shared" si="99"/>
        <v>7</v>
      </c>
      <c r="B245" s="9">
        <f t="shared" si="98"/>
        <v>42574</v>
      </c>
      <c r="C245" s="51">
        <v>42574</v>
      </c>
      <c r="D245" s="64">
        <v>363409</v>
      </c>
      <c r="E245" s="12"/>
      <c r="F245" s="12">
        <v>37.6</v>
      </c>
      <c r="G245" s="12">
        <v>37.6</v>
      </c>
      <c r="H245" s="12">
        <v>37.6</v>
      </c>
      <c r="I245" s="12">
        <v>37.6</v>
      </c>
      <c r="J245" s="12"/>
      <c r="K245" s="12"/>
      <c r="L245" s="12"/>
      <c r="M245" s="74" t="str">
        <f t="shared" si="89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90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1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26.590693259999998</v>
      </c>
      <c r="AO245" s="41">
        <v>1053</v>
      </c>
      <c r="AP245" s="110"/>
      <c r="AQ245" s="111"/>
      <c r="AR245" s="126" t="str">
        <f t="shared" si="92"/>
        <v/>
      </c>
      <c r="AS245" s="126" t="str">
        <f t="shared" si="93"/>
        <v/>
      </c>
      <c r="AT245" s="127">
        <v>1155</v>
      </c>
      <c r="AU245" s="128"/>
      <c r="AV245" s="129"/>
      <c r="AW245" s="126" t="str">
        <f t="shared" si="94"/>
        <v/>
      </c>
      <c r="AX245" s="126" t="str">
        <f t="shared" si="95"/>
        <v/>
      </c>
      <c r="AY245" s="143" t="str">
        <f t="shared" si="96"/>
        <v/>
      </c>
      <c r="AZ245" s="97"/>
      <c r="BA245" s="68"/>
      <c r="BB245" s="68"/>
      <c r="BC245" s="68"/>
      <c r="BD245" s="68"/>
      <c r="BE245" s="15"/>
      <c r="BF245" s="5">
        <f t="shared" si="97"/>
        <v>22071</v>
      </c>
      <c r="BG245" s="42">
        <v>3677</v>
      </c>
      <c r="BH245" s="42">
        <v>18394</v>
      </c>
      <c r="BI245" s="42"/>
      <c r="BJ245" s="42"/>
      <c r="BK245" s="42"/>
      <c r="BL245" s="42"/>
      <c r="BM245" s="15"/>
    </row>
    <row r="246" spans="1:65" outlineLevel="5" x14ac:dyDescent="0.45">
      <c r="A246" s="22">
        <f t="shared" si="99"/>
        <v>7</v>
      </c>
      <c r="B246" s="9">
        <f t="shared" si="98"/>
        <v>42575</v>
      </c>
      <c r="C246" s="51">
        <v>42575</v>
      </c>
      <c r="D246" s="64">
        <v>366366</v>
      </c>
      <c r="E246" s="12"/>
      <c r="F246" s="12">
        <v>37.799999999999997</v>
      </c>
      <c r="G246" s="12">
        <v>37.799999999999997</v>
      </c>
      <c r="H246" s="12">
        <v>37.799999999999997</v>
      </c>
      <c r="I246" s="12">
        <v>37.799999999999997</v>
      </c>
      <c r="J246" s="12"/>
      <c r="K246" s="12"/>
      <c r="L246" s="12"/>
      <c r="M246" s="74" t="str">
        <f t="shared" si="89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90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1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33.492822969999999</v>
      </c>
      <c r="AO246" s="41">
        <v>836</v>
      </c>
      <c r="AP246" s="110"/>
      <c r="AQ246" s="111"/>
      <c r="AR246" s="126" t="str">
        <f t="shared" si="92"/>
        <v/>
      </c>
      <c r="AS246" s="126" t="str">
        <f t="shared" si="93"/>
        <v/>
      </c>
      <c r="AT246" s="127">
        <v>849</v>
      </c>
      <c r="AU246" s="128"/>
      <c r="AV246" s="129"/>
      <c r="AW246" s="126" t="str">
        <f t="shared" si="94"/>
        <v/>
      </c>
      <c r="AX246" s="126" t="str">
        <f t="shared" si="95"/>
        <v/>
      </c>
      <c r="AY246" s="143" t="str">
        <f t="shared" si="96"/>
        <v/>
      </c>
      <c r="AZ246" s="97"/>
      <c r="BA246" s="68"/>
      <c r="BB246" s="68"/>
      <c r="BC246" s="68"/>
      <c r="BD246" s="68"/>
      <c r="BE246" s="15"/>
      <c r="BF246" s="5">
        <f t="shared" si="97"/>
        <v>11388</v>
      </c>
      <c r="BG246" s="42"/>
      <c r="BH246" s="42">
        <v>11388</v>
      </c>
      <c r="BI246" s="42"/>
      <c r="BJ246" s="42"/>
      <c r="BK246" s="42"/>
      <c r="BL246" s="42"/>
      <c r="BM246" s="15"/>
    </row>
    <row r="247" spans="1:65" outlineLevel="5" x14ac:dyDescent="0.45">
      <c r="A247" s="22">
        <f t="shared" si="99"/>
        <v>7</v>
      </c>
      <c r="B247" s="9">
        <f t="shared" si="98"/>
        <v>42576</v>
      </c>
      <c r="C247" s="51">
        <v>42576</v>
      </c>
      <c r="D247" s="64">
        <v>363280</v>
      </c>
      <c r="E247" s="12"/>
      <c r="F247" s="12">
        <v>37.200000000000003</v>
      </c>
      <c r="G247" s="12">
        <v>37.200000000000003</v>
      </c>
      <c r="H247" s="12">
        <v>37.4</v>
      </c>
      <c r="I247" s="12">
        <v>37.4</v>
      </c>
      <c r="J247" s="12"/>
      <c r="K247" s="12"/>
      <c r="L247" s="12"/>
      <c r="M247" s="74" t="str">
        <f t="shared" si="89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90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91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v>25.27075812</v>
      </c>
      <c r="AO247" s="41">
        <v>1108</v>
      </c>
      <c r="AP247" s="110"/>
      <c r="AQ247" s="111"/>
      <c r="AR247" s="126" t="str">
        <f t="shared" si="92"/>
        <v/>
      </c>
      <c r="AS247" s="126" t="str">
        <f t="shared" si="93"/>
        <v/>
      </c>
      <c r="AT247" s="127">
        <v>1413</v>
      </c>
      <c r="AU247" s="128"/>
      <c r="AV247" s="129"/>
      <c r="AW247" s="126" t="str">
        <f t="shared" si="94"/>
        <v/>
      </c>
      <c r="AX247" s="126" t="str">
        <f t="shared" si="95"/>
        <v/>
      </c>
      <c r="AY247" s="143" t="str">
        <f t="shared" si="96"/>
        <v/>
      </c>
      <c r="AZ247" s="97">
        <v>80</v>
      </c>
      <c r="BA247" s="68"/>
      <c r="BB247" s="68"/>
      <c r="BC247" s="68"/>
      <c r="BD247" s="68"/>
      <c r="BE247" s="15"/>
      <c r="BF247" s="5">
        <f t="shared" si="97"/>
        <v>19790</v>
      </c>
      <c r="BG247" s="42">
        <v>2938</v>
      </c>
      <c r="BH247" s="42">
        <v>16852</v>
      </c>
      <c r="BI247" s="42"/>
      <c r="BJ247" s="42"/>
      <c r="BK247" s="42"/>
      <c r="BL247" s="42"/>
      <c r="BM247" s="15"/>
    </row>
    <row r="248" spans="1:65" outlineLevel="5" x14ac:dyDescent="0.45">
      <c r="A248" s="22">
        <f t="shared" si="99"/>
        <v>7</v>
      </c>
      <c r="B248" s="9">
        <f t="shared" si="98"/>
        <v>42577</v>
      </c>
      <c r="C248" s="51">
        <v>42577</v>
      </c>
      <c r="D248" s="64">
        <v>358456</v>
      </c>
      <c r="E248" s="12"/>
      <c r="F248" s="12">
        <v>37.4</v>
      </c>
      <c r="G248" s="12">
        <v>37.4</v>
      </c>
      <c r="H248" s="12">
        <v>37.4</v>
      </c>
      <c r="I248" s="12">
        <v>37.4</v>
      </c>
      <c r="J248" s="12"/>
      <c r="K248" s="12"/>
      <c r="L248" s="12"/>
      <c r="M248" s="74" t="str">
        <f t="shared" si="89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90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1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23.529411759999999</v>
      </c>
      <c r="AO248" s="41">
        <v>1190</v>
      </c>
      <c r="AP248" s="110"/>
      <c r="AQ248" s="111"/>
      <c r="AR248" s="126" t="str">
        <f t="shared" si="92"/>
        <v/>
      </c>
      <c r="AS248" s="126" t="str">
        <f t="shared" si="93"/>
        <v/>
      </c>
      <c r="AT248" s="127">
        <v>1291</v>
      </c>
      <c r="AU248" s="128"/>
      <c r="AV248" s="129"/>
      <c r="AW248" s="126" t="str">
        <f t="shared" si="94"/>
        <v/>
      </c>
      <c r="AX248" s="126" t="str">
        <f t="shared" si="95"/>
        <v/>
      </c>
      <c r="AY248" s="143" t="str">
        <f t="shared" si="96"/>
        <v/>
      </c>
      <c r="AZ248" s="97">
        <v>78.900000000000006</v>
      </c>
      <c r="BA248" s="68"/>
      <c r="BB248" s="68"/>
      <c r="BC248" s="68"/>
      <c r="BD248" s="68"/>
      <c r="BE248" s="15"/>
      <c r="BF248" s="5">
        <f t="shared" si="97"/>
        <v>26100</v>
      </c>
      <c r="BG248" s="42">
        <v>7807</v>
      </c>
      <c r="BH248" s="42">
        <v>18293</v>
      </c>
      <c r="BI248" s="42"/>
      <c r="BJ248" s="42"/>
      <c r="BK248" s="42"/>
      <c r="BL248" s="42"/>
      <c r="BM248" s="15"/>
    </row>
    <row r="249" spans="1:65" outlineLevel="5" x14ac:dyDescent="0.45">
      <c r="A249" s="22">
        <f t="shared" si="99"/>
        <v>7</v>
      </c>
      <c r="B249" s="9">
        <f t="shared" si="98"/>
        <v>42578</v>
      </c>
      <c r="C249" s="51">
        <v>42578</v>
      </c>
      <c r="D249" s="64">
        <v>358082</v>
      </c>
      <c r="E249" s="12"/>
      <c r="F249" s="12">
        <v>37.6</v>
      </c>
      <c r="G249" s="12">
        <v>37.6</v>
      </c>
      <c r="H249" s="12">
        <v>37.6</v>
      </c>
      <c r="I249" s="12">
        <v>37.6</v>
      </c>
      <c r="J249" s="12"/>
      <c r="K249" s="12"/>
      <c r="L249" s="12"/>
      <c r="M249" s="74" t="str">
        <f t="shared" si="89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90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91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24.822695039999999</v>
      </c>
      <c r="AO249" s="41">
        <v>1128</v>
      </c>
      <c r="AP249" s="110"/>
      <c r="AQ249" s="111"/>
      <c r="AR249" s="126" t="str">
        <f t="shared" si="92"/>
        <v/>
      </c>
      <c r="AS249" s="126" t="str">
        <f t="shared" si="93"/>
        <v/>
      </c>
      <c r="AT249" s="127">
        <v>1310</v>
      </c>
      <c r="AU249" s="128"/>
      <c r="AV249" s="129"/>
      <c r="AW249" s="126" t="str">
        <f t="shared" si="94"/>
        <v/>
      </c>
      <c r="AX249" s="126" t="str">
        <f t="shared" si="95"/>
        <v/>
      </c>
      <c r="AY249" s="143" t="str">
        <f t="shared" si="96"/>
        <v/>
      </c>
      <c r="AZ249" s="97">
        <v>80.400000000000006</v>
      </c>
      <c r="BA249" s="68"/>
      <c r="BB249" s="68"/>
      <c r="BC249" s="68"/>
      <c r="BD249" s="68"/>
      <c r="BE249" s="15"/>
      <c r="BF249" s="5">
        <f t="shared" si="97"/>
        <v>23836</v>
      </c>
      <c r="BG249" s="42">
        <v>4775</v>
      </c>
      <c r="BH249" s="42">
        <v>19061</v>
      </c>
      <c r="BI249" s="42"/>
      <c r="BJ249" s="42"/>
      <c r="BK249" s="42"/>
      <c r="BL249" s="42"/>
      <c r="BM249" s="15"/>
    </row>
    <row r="250" spans="1:65" outlineLevel="5" x14ac:dyDescent="0.45">
      <c r="A250" s="22">
        <f t="shared" si="99"/>
        <v>7</v>
      </c>
      <c r="B250" s="9">
        <f t="shared" si="98"/>
        <v>42579</v>
      </c>
      <c r="C250" s="51">
        <v>42579</v>
      </c>
      <c r="D250" s="64">
        <v>357984</v>
      </c>
      <c r="E250" s="12"/>
      <c r="F250" s="12">
        <v>37.5</v>
      </c>
      <c r="G250" s="12">
        <v>37.5</v>
      </c>
      <c r="H250" s="12">
        <v>37.5</v>
      </c>
      <c r="I250" s="12">
        <v>37.5</v>
      </c>
      <c r="J250" s="12"/>
      <c r="K250" s="12"/>
      <c r="L250" s="12"/>
      <c r="M250" s="74" t="str">
        <f t="shared" si="89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90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1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24.242424239999998</v>
      </c>
      <c r="AO250" s="41">
        <v>1155</v>
      </c>
      <c r="AP250" s="110"/>
      <c r="AQ250" s="111"/>
      <c r="AR250" s="126" t="str">
        <f t="shared" si="92"/>
        <v/>
      </c>
      <c r="AS250" s="126" t="str">
        <f t="shared" si="93"/>
        <v/>
      </c>
      <c r="AT250" s="127">
        <v>1243</v>
      </c>
      <c r="AU250" s="128"/>
      <c r="AV250" s="129"/>
      <c r="AW250" s="126" t="str">
        <f t="shared" si="94"/>
        <v/>
      </c>
      <c r="AX250" s="126" t="str">
        <f t="shared" si="95"/>
        <v/>
      </c>
      <c r="AY250" s="143" t="str">
        <f t="shared" si="96"/>
        <v/>
      </c>
      <c r="AZ250" s="97">
        <v>80.150000000000006</v>
      </c>
      <c r="BA250" s="68"/>
      <c r="BB250" s="68"/>
      <c r="BC250" s="68"/>
      <c r="BD250" s="68"/>
      <c r="BE250" s="15"/>
      <c r="BF250" s="5">
        <f t="shared" si="97"/>
        <v>22749</v>
      </c>
      <c r="BG250" s="42">
        <v>4229</v>
      </c>
      <c r="BH250" s="42">
        <v>18520</v>
      </c>
      <c r="BI250" s="42"/>
      <c r="BJ250" s="42"/>
      <c r="BK250" s="42"/>
      <c r="BL250" s="42"/>
      <c r="BM250" s="15"/>
    </row>
    <row r="251" spans="1:65" outlineLevel="5" x14ac:dyDescent="0.45">
      <c r="A251" s="22">
        <f t="shared" si="99"/>
        <v>7</v>
      </c>
      <c r="B251" s="9">
        <f t="shared" si="98"/>
        <v>42580</v>
      </c>
      <c r="C251" s="51">
        <v>42580</v>
      </c>
      <c r="D251" s="64">
        <v>353993</v>
      </c>
      <c r="E251" s="12"/>
      <c r="F251" s="12">
        <v>37.5</v>
      </c>
      <c r="G251" s="12">
        <v>37.5</v>
      </c>
      <c r="H251" s="12">
        <v>37.5</v>
      </c>
      <c r="I251" s="12">
        <v>37.5</v>
      </c>
      <c r="J251" s="12"/>
      <c r="K251" s="12"/>
      <c r="L251" s="12"/>
      <c r="M251" s="74" t="str">
        <f t="shared" si="89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90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1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20.94240838</v>
      </c>
      <c r="AO251" s="41">
        <v>1337</v>
      </c>
      <c r="AP251" s="110"/>
      <c r="AQ251" s="111"/>
      <c r="AR251" s="126" t="str">
        <f t="shared" si="92"/>
        <v/>
      </c>
      <c r="AS251" s="126" t="str">
        <f t="shared" si="93"/>
        <v/>
      </c>
      <c r="AT251" s="127">
        <v>1577</v>
      </c>
      <c r="AU251" s="128"/>
      <c r="AV251" s="129"/>
      <c r="AW251" s="126" t="str">
        <f t="shared" si="94"/>
        <v/>
      </c>
      <c r="AX251" s="126" t="str">
        <f t="shared" si="95"/>
        <v/>
      </c>
      <c r="AY251" s="143" t="str">
        <f t="shared" si="96"/>
        <v/>
      </c>
      <c r="AZ251" s="97">
        <v>81</v>
      </c>
      <c r="BA251" s="68"/>
      <c r="BB251" s="68"/>
      <c r="BC251" s="68"/>
      <c r="BD251" s="68"/>
      <c r="BE251" s="15"/>
      <c r="BF251" s="5">
        <f t="shared" si="97"/>
        <v>25429</v>
      </c>
      <c r="BG251" s="42">
        <v>6893</v>
      </c>
      <c r="BH251" s="42">
        <v>18536</v>
      </c>
      <c r="BI251" s="42"/>
      <c r="BJ251" s="42"/>
      <c r="BK251" s="42"/>
      <c r="BL251" s="42"/>
      <c r="BM251" s="15"/>
    </row>
    <row r="252" spans="1:65" outlineLevel="5" x14ac:dyDescent="0.45">
      <c r="A252" s="22">
        <f t="shared" si="99"/>
        <v>7</v>
      </c>
      <c r="B252" s="9">
        <f t="shared" si="98"/>
        <v>42581</v>
      </c>
      <c r="C252" s="51">
        <v>42581</v>
      </c>
      <c r="D252" s="64">
        <v>352957</v>
      </c>
      <c r="E252" s="12"/>
      <c r="F252" s="12">
        <v>37.6</v>
      </c>
      <c r="G252" s="12">
        <v>37.6</v>
      </c>
      <c r="H252" s="12">
        <v>37.6</v>
      </c>
      <c r="I252" s="12">
        <v>37.6</v>
      </c>
      <c r="J252" s="12"/>
      <c r="K252" s="12"/>
      <c r="L252" s="12"/>
      <c r="M252" s="74" t="str">
        <f t="shared" si="89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90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1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23.352793989999999</v>
      </c>
      <c r="AO252" s="41">
        <v>1199</v>
      </c>
      <c r="AP252" s="110"/>
      <c r="AQ252" s="111"/>
      <c r="AR252" s="126" t="str">
        <f t="shared" si="92"/>
        <v/>
      </c>
      <c r="AS252" s="126" t="str">
        <f t="shared" si="93"/>
        <v/>
      </c>
      <c r="AT252" s="127">
        <v>1268</v>
      </c>
      <c r="AU252" s="128"/>
      <c r="AV252" s="129"/>
      <c r="AW252" s="126" t="str">
        <f t="shared" si="94"/>
        <v/>
      </c>
      <c r="AX252" s="126" t="str">
        <f t="shared" si="95"/>
        <v/>
      </c>
      <c r="AY252" s="143" t="str">
        <f t="shared" si="96"/>
        <v/>
      </c>
      <c r="AZ252" s="97"/>
      <c r="BA252" s="68"/>
      <c r="BB252" s="68"/>
      <c r="BC252" s="68"/>
      <c r="BD252" s="68"/>
      <c r="BE252" s="15"/>
      <c r="BF252" s="5">
        <f t="shared" si="97"/>
        <v>22016</v>
      </c>
      <c r="BG252" s="42">
        <v>3036</v>
      </c>
      <c r="BH252" s="42">
        <v>18980</v>
      </c>
      <c r="BI252" s="42"/>
      <c r="BJ252" s="42"/>
      <c r="BK252" s="42"/>
      <c r="BL252" s="42"/>
      <c r="BM252" s="15"/>
    </row>
    <row r="253" spans="1:65" ht="17.5" outlineLevel="5" thickBot="1" x14ac:dyDescent="0.5">
      <c r="A253" s="31">
        <f t="shared" si="99"/>
        <v>7</v>
      </c>
      <c r="B253" s="32">
        <f t="shared" si="98"/>
        <v>42582</v>
      </c>
      <c r="C253" s="51">
        <v>42582</v>
      </c>
      <c r="D253" s="64">
        <v>347034</v>
      </c>
      <c r="E253" s="12"/>
      <c r="F253" s="12">
        <v>37.4</v>
      </c>
      <c r="G253" s="12">
        <v>37.4</v>
      </c>
      <c r="H253" s="12">
        <v>37.799999999999997</v>
      </c>
      <c r="I253" s="12">
        <v>37.799999999999997</v>
      </c>
      <c r="J253" s="12"/>
      <c r="K253" s="12"/>
      <c r="L253" s="12"/>
      <c r="M253" s="74" t="str">
        <f t="shared" si="89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90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1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28.717948719999999</v>
      </c>
      <c r="AO253" s="41">
        <v>975</v>
      </c>
      <c r="AP253" s="110"/>
      <c r="AQ253" s="111"/>
      <c r="AR253" s="126" t="str">
        <f t="shared" si="92"/>
        <v/>
      </c>
      <c r="AS253" s="126" t="str">
        <f t="shared" si="93"/>
        <v/>
      </c>
      <c r="AT253" s="127">
        <v>1043</v>
      </c>
      <c r="AU253" s="128"/>
      <c r="AV253" s="129"/>
      <c r="AW253" s="126" t="str">
        <f t="shared" si="94"/>
        <v/>
      </c>
      <c r="AX253" s="126" t="str">
        <f t="shared" si="95"/>
        <v/>
      </c>
      <c r="AY253" s="143" t="str">
        <f t="shared" si="96"/>
        <v/>
      </c>
      <c r="AZ253" s="97"/>
      <c r="BA253" s="68"/>
      <c r="BB253" s="68"/>
      <c r="BC253" s="68"/>
      <c r="BD253" s="68"/>
      <c r="BE253" s="15"/>
      <c r="BF253" s="5">
        <f t="shared" si="97"/>
        <v>12377</v>
      </c>
      <c r="BG253" s="42">
        <v>2108</v>
      </c>
      <c r="BH253" s="42">
        <v>10269</v>
      </c>
      <c r="BI253" s="42"/>
      <c r="BJ253" s="42"/>
      <c r="BK253" s="42"/>
      <c r="BL253" s="42"/>
      <c r="BM253" s="15"/>
    </row>
    <row r="254" spans="1:65" outlineLevel="4" x14ac:dyDescent="0.45">
      <c r="A254" s="150" t="s">
        <v>41</v>
      </c>
      <c r="B254" s="151"/>
      <c r="C254" s="50">
        <f t="shared" ref="C254:BM254" si="100">SUBTOTAL(4,C223:C253)</f>
        <v>42582</v>
      </c>
      <c r="D254" s="60">
        <f t="shared" si="100"/>
        <v>484882</v>
      </c>
      <c r="E254" s="28">
        <f t="shared" si="100"/>
        <v>0</v>
      </c>
      <c r="F254" s="28">
        <f t="shared" si="100"/>
        <v>37.799999999999997</v>
      </c>
      <c r="G254" s="28">
        <f t="shared" si="100"/>
        <v>37.799999999999997</v>
      </c>
      <c r="H254" s="28">
        <f t="shared" si="100"/>
        <v>37.799999999999997</v>
      </c>
      <c r="I254" s="28">
        <f t="shared" si="100"/>
        <v>37.799999999999997</v>
      </c>
      <c r="J254" s="28">
        <f t="shared" si="100"/>
        <v>0</v>
      </c>
      <c r="K254" s="28">
        <f t="shared" si="100"/>
        <v>0</v>
      </c>
      <c r="L254" s="28">
        <f t="shared" si="100"/>
        <v>0</v>
      </c>
      <c r="M254" s="71">
        <f t="shared" si="100"/>
        <v>0</v>
      </c>
      <c r="N254" s="82">
        <f t="shared" si="100"/>
        <v>0</v>
      </c>
      <c r="O254" s="82">
        <f t="shared" si="100"/>
        <v>0</v>
      </c>
      <c r="P254" s="82">
        <f t="shared" si="100"/>
        <v>0</v>
      </c>
      <c r="Q254" s="82">
        <f t="shared" si="100"/>
        <v>0</v>
      </c>
      <c r="R254" s="82">
        <f t="shared" si="100"/>
        <v>0</v>
      </c>
      <c r="S254" s="82">
        <f t="shared" si="100"/>
        <v>0</v>
      </c>
      <c r="T254" s="82">
        <f t="shared" si="100"/>
        <v>0</v>
      </c>
      <c r="U254" s="82">
        <f t="shared" si="100"/>
        <v>0</v>
      </c>
      <c r="V254" s="29">
        <f t="shared" si="100"/>
        <v>0</v>
      </c>
      <c r="W254" s="39">
        <f t="shared" si="100"/>
        <v>0</v>
      </c>
      <c r="X254" s="39">
        <f t="shared" si="100"/>
        <v>0</v>
      </c>
      <c r="Y254" s="39">
        <f t="shared" si="100"/>
        <v>0</v>
      </c>
      <c r="Z254" s="39">
        <f t="shared" si="100"/>
        <v>0</v>
      </c>
      <c r="AA254" s="39">
        <f t="shared" si="100"/>
        <v>0</v>
      </c>
      <c r="AB254" s="39">
        <f t="shared" si="100"/>
        <v>0</v>
      </c>
      <c r="AC254" s="39">
        <f t="shared" si="100"/>
        <v>0</v>
      </c>
      <c r="AD254" s="39">
        <f t="shared" si="100"/>
        <v>0</v>
      </c>
      <c r="AE254" s="29">
        <f t="shared" si="100"/>
        <v>0</v>
      </c>
      <c r="AF254" s="39">
        <f t="shared" si="100"/>
        <v>0</v>
      </c>
      <c r="AG254" s="39">
        <f t="shared" si="100"/>
        <v>0</v>
      </c>
      <c r="AH254" s="39">
        <f t="shared" si="100"/>
        <v>0</v>
      </c>
      <c r="AI254" s="39">
        <f t="shared" si="100"/>
        <v>0</v>
      </c>
      <c r="AJ254" s="39">
        <f t="shared" si="100"/>
        <v>0</v>
      </c>
      <c r="AK254" s="39">
        <f t="shared" si="100"/>
        <v>0</v>
      </c>
      <c r="AL254" s="39">
        <f t="shared" si="100"/>
        <v>0</v>
      </c>
      <c r="AM254" s="39">
        <f t="shared" si="100"/>
        <v>0</v>
      </c>
      <c r="AN254" s="39">
        <f t="shared" si="100"/>
        <v>50.909090910000003</v>
      </c>
      <c r="AO254" s="39">
        <f t="shared" si="100"/>
        <v>1337</v>
      </c>
      <c r="AP254" s="104">
        <f t="shared" si="100"/>
        <v>0</v>
      </c>
      <c r="AQ254" s="105">
        <f t="shared" si="100"/>
        <v>0</v>
      </c>
      <c r="AR254" s="106">
        <f t="shared" si="100"/>
        <v>0</v>
      </c>
      <c r="AS254" s="106">
        <f t="shared" si="100"/>
        <v>0</v>
      </c>
      <c r="AT254" s="107">
        <f t="shared" si="100"/>
        <v>1577</v>
      </c>
      <c r="AU254" s="108">
        <f t="shared" si="100"/>
        <v>0</v>
      </c>
      <c r="AV254" s="109">
        <f t="shared" si="100"/>
        <v>0</v>
      </c>
      <c r="AW254" s="106">
        <f t="shared" si="100"/>
        <v>0</v>
      </c>
      <c r="AX254" s="106">
        <f t="shared" si="100"/>
        <v>0</v>
      </c>
      <c r="AY254" s="60">
        <f t="shared" si="100"/>
        <v>0</v>
      </c>
      <c r="AZ254" s="96">
        <f t="shared" si="100"/>
        <v>81.099999999999994</v>
      </c>
      <c r="BA254" s="67">
        <f t="shared" si="100"/>
        <v>0</v>
      </c>
      <c r="BB254" s="67">
        <f t="shared" si="100"/>
        <v>0</v>
      </c>
      <c r="BC254" s="67">
        <f t="shared" si="100"/>
        <v>0</v>
      </c>
      <c r="BD254" s="67">
        <f t="shared" si="100"/>
        <v>0</v>
      </c>
      <c r="BE254" s="27">
        <f t="shared" si="100"/>
        <v>0</v>
      </c>
      <c r="BF254" s="29">
        <f t="shared" si="100"/>
        <v>26546</v>
      </c>
      <c r="BG254" s="39">
        <f t="shared" si="100"/>
        <v>8284</v>
      </c>
      <c r="BH254" s="40">
        <f t="shared" si="100"/>
        <v>19288</v>
      </c>
      <c r="BI254" s="40">
        <f t="shared" si="100"/>
        <v>0</v>
      </c>
      <c r="BJ254" s="40">
        <f t="shared" si="100"/>
        <v>0</v>
      </c>
      <c r="BK254" s="40">
        <f t="shared" si="100"/>
        <v>0</v>
      </c>
      <c r="BL254" s="40">
        <f t="shared" si="100"/>
        <v>0</v>
      </c>
      <c r="BM254" s="27">
        <f t="shared" si="100"/>
        <v>0</v>
      </c>
    </row>
    <row r="255" spans="1:65" outlineLevel="3" x14ac:dyDescent="0.45">
      <c r="A255" s="180" t="s">
        <v>30</v>
      </c>
      <c r="B255" s="181"/>
      <c r="C255" s="51">
        <f t="shared" ref="C255:BM255" si="101">SUBTOTAL(5,C223:C253)</f>
        <v>42552</v>
      </c>
      <c r="D255" s="61">
        <f t="shared" si="101"/>
        <v>347034</v>
      </c>
      <c r="E255" s="12">
        <f t="shared" si="101"/>
        <v>0</v>
      </c>
      <c r="F255" s="12">
        <f t="shared" si="101"/>
        <v>36.799999999999997</v>
      </c>
      <c r="G255" s="12">
        <f t="shared" si="101"/>
        <v>36.799999999999997</v>
      </c>
      <c r="H255" s="12">
        <f t="shared" si="101"/>
        <v>36.799999999999997</v>
      </c>
      <c r="I255" s="12">
        <f t="shared" si="101"/>
        <v>36.799999999999997</v>
      </c>
      <c r="J255" s="12">
        <f t="shared" si="101"/>
        <v>0</v>
      </c>
      <c r="K255" s="12">
        <f t="shared" si="101"/>
        <v>0</v>
      </c>
      <c r="L255" s="12">
        <f t="shared" si="101"/>
        <v>0</v>
      </c>
      <c r="M255" s="72">
        <f t="shared" si="101"/>
        <v>0</v>
      </c>
      <c r="N255" s="83">
        <f t="shared" si="101"/>
        <v>0</v>
      </c>
      <c r="O255" s="83">
        <f t="shared" si="101"/>
        <v>0</v>
      </c>
      <c r="P255" s="83">
        <f t="shared" si="101"/>
        <v>0</v>
      </c>
      <c r="Q255" s="83">
        <f t="shared" si="101"/>
        <v>0</v>
      </c>
      <c r="R255" s="83">
        <f t="shared" si="101"/>
        <v>0</v>
      </c>
      <c r="S255" s="83">
        <f t="shared" si="101"/>
        <v>0</v>
      </c>
      <c r="T255" s="83">
        <f t="shared" si="101"/>
        <v>0</v>
      </c>
      <c r="U255" s="83">
        <f t="shared" si="101"/>
        <v>0</v>
      </c>
      <c r="V255" s="6">
        <f t="shared" si="101"/>
        <v>0</v>
      </c>
      <c r="W255" s="41">
        <f t="shared" si="101"/>
        <v>0</v>
      </c>
      <c r="X255" s="41">
        <f t="shared" si="101"/>
        <v>0</v>
      </c>
      <c r="Y255" s="41">
        <f t="shared" si="101"/>
        <v>0</v>
      </c>
      <c r="Z255" s="41">
        <f t="shared" si="101"/>
        <v>0</v>
      </c>
      <c r="AA255" s="41">
        <f t="shared" si="101"/>
        <v>0</v>
      </c>
      <c r="AB255" s="41">
        <f t="shared" si="101"/>
        <v>0</v>
      </c>
      <c r="AC255" s="41">
        <f t="shared" si="101"/>
        <v>0</v>
      </c>
      <c r="AD255" s="41">
        <f t="shared" si="101"/>
        <v>0</v>
      </c>
      <c r="AE255" s="6">
        <f t="shared" si="101"/>
        <v>0</v>
      </c>
      <c r="AF255" s="41">
        <f t="shared" si="101"/>
        <v>0</v>
      </c>
      <c r="AG255" s="41">
        <f t="shared" si="101"/>
        <v>0</v>
      </c>
      <c r="AH255" s="41">
        <f t="shared" si="101"/>
        <v>0</v>
      </c>
      <c r="AI255" s="41">
        <f t="shared" si="101"/>
        <v>0</v>
      </c>
      <c r="AJ255" s="41">
        <f t="shared" si="101"/>
        <v>0</v>
      </c>
      <c r="AK255" s="41">
        <f t="shared" si="101"/>
        <v>0</v>
      </c>
      <c r="AL255" s="41">
        <f t="shared" si="101"/>
        <v>0</v>
      </c>
      <c r="AM255" s="41">
        <f t="shared" si="101"/>
        <v>0</v>
      </c>
      <c r="AN255" s="41">
        <f t="shared" si="101"/>
        <v>20.94240838</v>
      </c>
      <c r="AO255" s="41">
        <f t="shared" si="101"/>
        <v>550</v>
      </c>
      <c r="AP255" s="110">
        <f t="shared" si="101"/>
        <v>0</v>
      </c>
      <c r="AQ255" s="111">
        <f t="shared" si="101"/>
        <v>0</v>
      </c>
      <c r="AR255" s="112">
        <f t="shared" si="101"/>
        <v>0</v>
      </c>
      <c r="AS255" s="112">
        <f t="shared" si="101"/>
        <v>0</v>
      </c>
      <c r="AT255" s="113">
        <f t="shared" si="101"/>
        <v>679</v>
      </c>
      <c r="AU255" s="114">
        <f t="shared" si="101"/>
        <v>0</v>
      </c>
      <c r="AV255" s="115">
        <f t="shared" si="101"/>
        <v>0</v>
      </c>
      <c r="AW255" s="112">
        <f t="shared" si="101"/>
        <v>0</v>
      </c>
      <c r="AX255" s="112">
        <f t="shared" si="101"/>
        <v>0</v>
      </c>
      <c r="AY255" s="61">
        <f t="shared" si="101"/>
        <v>0</v>
      </c>
      <c r="AZ255" s="97">
        <f t="shared" si="101"/>
        <v>78.5</v>
      </c>
      <c r="BA255" s="68">
        <f t="shared" si="101"/>
        <v>0</v>
      </c>
      <c r="BB255" s="68">
        <f t="shared" si="101"/>
        <v>0</v>
      </c>
      <c r="BC255" s="68">
        <f t="shared" si="101"/>
        <v>0</v>
      </c>
      <c r="BD255" s="68">
        <f t="shared" si="101"/>
        <v>0</v>
      </c>
      <c r="BE255" s="15">
        <f t="shared" si="101"/>
        <v>0</v>
      </c>
      <c r="BF255" s="6">
        <f t="shared" si="101"/>
        <v>9420</v>
      </c>
      <c r="BG255" s="41">
        <f t="shared" si="101"/>
        <v>1483</v>
      </c>
      <c r="BH255" s="42">
        <f t="shared" si="101"/>
        <v>5817</v>
      </c>
      <c r="BI255" s="42">
        <f t="shared" si="101"/>
        <v>0</v>
      </c>
      <c r="BJ255" s="42">
        <f t="shared" si="101"/>
        <v>0</v>
      </c>
      <c r="BK255" s="42">
        <f t="shared" si="101"/>
        <v>0</v>
      </c>
      <c r="BL255" s="42">
        <f t="shared" si="101"/>
        <v>0</v>
      </c>
      <c r="BM255" s="15">
        <f t="shared" si="101"/>
        <v>0</v>
      </c>
    </row>
    <row r="256" spans="1:65" outlineLevel="2" x14ac:dyDescent="0.45">
      <c r="A256" s="180" t="s">
        <v>19</v>
      </c>
      <c r="B256" s="181"/>
      <c r="C256" s="51">
        <f>IFERROR(SUBTOTAL(1,C223:C253),"")</f>
        <v>42567</v>
      </c>
      <c r="D256" s="61">
        <f t="shared" ref="D256:BM256" si="102">IFERROR(SUBTOTAL(1,D223:D253),"")</f>
        <v>398666.61290322582</v>
      </c>
      <c r="E256" s="12" t="str">
        <f t="shared" si="102"/>
        <v/>
      </c>
      <c r="F256" s="12">
        <f t="shared" si="102"/>
        <v>37.41935483870968</v>
      </c>
      <c r="G256" s="12">
        <f t="shared" si="102"/>
        <v>37.41935483870968</v>
      </c>
      <c r="H256" s="12">
        <f t="shared" si="102"/>
        <v>37.458064516129021</v>
      </c>
      <c r="I256" s="12">
        <f t="shared" si="102"/>
        <v>37.458064516129021</v>
      </c>
      <c r="J256" s="12" t="str">
        <f t="shared" si="102"/>
        <v/>
      </c>
      <c r="K256" s="12" t="str">
        <f t="shared" si="102"/>
        <v/>
      </c>
      <c r="L256" s="12" t="str">
        <f t="shared" si="102"/>
        <v/>
      </c>
      <c r="M256" s="72" t="str">
        <f t="shared" si="102"/>
        <v/>
      </c>
      <c r="N256" s="83" t="str">
        <f t="shared" si="102"/>
        <v/>
      </c>
      <c r="O256" s="83" t="str">
        <f t="shared" si="102"/>
        <v/>
      </c>
      <c r="P256" s="83" t="str">
        <f t="shared" si="102"/>
        <v/>
      </c>
      <c r="Q256" s="83" t="str">
        <f t="shared" si="102"/>
        <v/>
      </c>
      <c r="R256" s="83" t="str">
        <f t="shared" si="102"/>
        <v/>
      </c>
      <c r="S256" s="83" t="str">
        <f t="shared" si="102"/>
        <v/>
      </c>
      <c r="T256" s="83" t="str">
        <f t="shared" si="102"/>
        <v/>
      </c>
      <c r="U256" s="83" t="str">
        <f t="shared" si="102"/>
        <v/>
      </c>
      <c r="V256" s="6" t="str">
        <f t="shared" si="102"/>
        <v/>
      </c>
      <c r="W256" s="41" t="str">
        <f t="shared" si="102"/>
        <v/>
      </c>
      <c r="X256" s="41" t="str">
        <f t="shared" si="102"/>
        <v/>
      </c>
      <c r="Y256" s="41" t="str">
        <f t="shared" si="102"/>
        <v/>
      </c>
      <c r="Z256" s="41" t="str">
        <f t="shared" si="102"/>
        <v/>
      </c>
      <c r="AA256" s="41" t="str">
        <f t="shared" si="102"/>
        <v/>
      </c>
      <c r="AB256" s="41" t="str">
        <f t="shared" si="102"/>
        <v/>
      </c>
      <c r="AC256" s="41" t="str">
        <f t="shared" si="102"/>
        <v/>
      </c>
      <c r="AD256" s="41" t="str">
        <f t="shared" si="102"/>
        <v/>
      </c>
      <c r="AE256" s="6" t="str">
        <f t="shared" si="102"/>
        <v/>
      </c>
      <c r="AF256" s="41" t="str">
        <f t="shared" si="102"/>
        <v/>
      </c>
      <c r="AG256" s="41" t="str">
        <f t="shared" si="102"/>
        <v/>
      </c>
      <c r="AH256" s="41" t="str">
        <f t="shared" si="102"/>
        <v/>
      </c>
      <c r="AI256" s="41" t="str">
        <f t="shared" si="102"/>
        <v/>
      </c>
      <c r="AJ256" s="41" t="str">
        <f t="shared" si="102"/>
        <v/>
      </c>
      <c r="AK256" s="41" t="str">
        <f t="shared" si="102"/>
        <v/>
      </c>
      <c r="AL256" s="41" t="str">
        <f t="shared" si="102"/>
        <v/>
      </c>
      <c r="AM256" s="41" t="str">
        <f t="shared" si="102"/>
        <v/>
      </c>
      <c r="AN256" s="41">
        <f t="shared" si="102"/>
        <v>27.207857070322579</v>
      </c>
      <c r="AO256" s="41">
        <f t="shared" si="102"/>
        <v>1058.7096774193549</v>
      </c>
      <c r="AP256" s="110" t="str">
        <f t="shared" si="102"/>
        <v/>
      </c>
      <c r="AQ256" s="111" t="str">
        <f t="shared" si="102"/>
        <v/>
      </c>
      <c r="AR256" s="112" t="str">
        <f t="shared" si="102"/>
        <v/>
      </c>
      <c r="AS256" s="112" t="str">
        <f t="shared" si="102"/>
        <v/>
      </c>
      <c r="AT256" s="113">
        <f t="shared" si="102"/>
        <v>1221.3870967741937</v>
      </c>
      <c r="AU256" s="114" t="str">
        <f t="shared" si="102"/>
        <v/>
      </c>
      <c r="AV256" s="115" t="str">
        <f t="shared" si="102"/>
        <v/>
      </c>
      <c r="AW256" s="112" t="str">
        <f t="shared" si="102"/>
        <v/>
      </c>
      <c r="AX256" s="112" t="str">
        <f t="shared" si="102"/>
        <v/>
      </c>
      <c r="AY256" s="61" t="str">
        <f t="shared" si="102"/>
        <v/>
      </c>
      <c r="AZ256" s="97">
        <f t="shared" si="102"/>
        <v>79.798571428571435</v>
      </c>
      <c r="BA256" s="68" t="str">
        <f t="shared" si="102"/>
        <v/>
      </c>
      <c r="BB256" s="68" t="str">
        <f t="shared" si="102"/>
        <v/>
      </c>
      <c r="BC256" s="68" t="str">
        <f t="shared" si="102"/>
        <v/>
      </c>
      <c r="BD256" s="68" t="str">
        <f t="shared" si="102"/>
        <v/>
      </c>
      <c r="BE256" s="15" t="str">
        <f>IFERROR(SUBTOTAL(1,BE223:BE253),"")</f>
        <v/>
      </c>
      <c r="BF256" s="6">
        <f t="shared" si="102"/>
        <v>20905.548387096773</v>
      </c>
      <c r="BG256" s="41">
        <f t="shared" si="102"/>
        <v>4765.2</v>
      </c>
      <c r="BH256" s="42">
        <f t="shared" si="102"/>
        <v>16294.064516129032</v>
      </c>
      <c r="BI256" s="42" t="str">
        <f t="shared" si="102"/>
        <v/>
      </c>
      <c r="BJ256" s="42" t="str">
        <f t="shared" si="102"/>
        <v/>
      </c>
      <c r="BK256" s="42" t="str">
        <f t="shared" si="102"/>
        <v/>
      </c>
      <c r="BL256" s="42" t="str">
        <f t="shared" si="102"/>
        <v/>
      </c>
      <c r="BM256" s="15" t="str">
        <f t="shared" si="102"/>
        <v/>
      </c>
    </row>
    <row r="257" spans="1:65" ht="17.5" outlineLevel="1" thickBot="1" x14ac:dyDescent="0.5">
      <c r="A257" s="182" t="s">
        <v>54</v>
      </c>
      <c r="B257" s="183"/>
      <c r="C257" s="52">
        <f>SUBTOTAL(9,C223:C253)</f>
        <v>1319577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32820</v>
      </c>
      <c r="AP257" s="116"/>
      <c r="AQ257" s="117"/>
      <c r="AR257" s="118"/>
      <c r="AS257" s="118"/>
      <c r="AT257" s="119">
        <f>SUBTOTAL(9,AT223:AT253)</f>
        <v>37863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03">SUBTOTAL(9,BF223:BF253)</f>
        <v>648072</v>
      </c>
      <c r="BG257" s="43">
        <f t="shared" si="103"/>
        <v>142956</v>
      </c>
      <c r="BH257" s="44">
        <f t="shared" si="103"/>
        <v>505116</v>
      </c>
      <c r="BI257" s="44">
        <f t="shared" si="103"/>
        <v>0</v>
      </c>
      <c r="BJ257" s="44">
        <f t="shared" si="103"/>
        <v>0</v>
      </c>
      <c r="BK257" s="44">
        <f t="shared" si="103"/>
        <v>0</v>
      </c>
      <c r="BL257" s="44">
        <f t="shared" si="103"/>
        <v>0</v>
      </c>
      <c r="BM257" s="16">
        <f t="shared" si="103"/>
        <v>0</v>
      </c>
    </row>
    <row r="258" spans="1:65" outlineLevel="5" x14ac:dyDescent="0.45">
      <c r="A258" s="21">
        <f t="shared" si="99"/>
        <v>8</v>
      </c>
      <c r="B258" s="33">
        <f>B253+1</f>
        <v>42583</v>
      </c>
      <c r="C258" s="51">
        <v>42583</v>
      </c>
      <c r="D258" s="64">
        <v>370291</v>
      </c>
      <c r="E258" s="12"/>
      <c r="F258" s="12">
        <v>38</v>
      </c>
      <c r="G258" s="12">
        <v>38</v>
      </c>
      <c r="H258" s="12">
        <v>38.200000000000003</v>
      </c>
      <c r="I258" s="12">
        <v>38.200000000000003</v>
      </c>
      <c r="J258" s="12"/>
      <c r="K258" s="12"/>
      <c r="L258" s="12"/>
      <c r="M258" s="74" t="str">
        <f t="shared" ref="M258:M288" si="104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05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06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v>23.87041773</v>
      </c>
      <c r="AO258" s="41">
        <v>1173</v>
      </c>
      <c r="AP258" s="110"/>
      <c r="AQ258" s="111"/>
      <c r="AR258" s="126" t="str">
        <f t="shared" ref="AR258:AR288" si="107">IFERROR(AQ258/AP258*100,"")</f>
        <v/>
      </c>
      <c r="AS258" s="126" t="str">
        <f t="shared" ref="AS258:AS288" si="108">IFERROR(100-AR258,"")</f>
        <v/>
      </c>
      <c r="AT258" s="127">
        <v>1374</v>
      </c>
      <c r="AU258" s="128"/>
      <c r="AV258" s="129"/>
      <c r="AW258" s="126" t="str">
        <f t="shared" ref="AW258:AW288" si="109">IFERROR(AV258/AU258*100,"")</f>
        <v/>
      </c>
      <c r="AX258" s="126" t="str">
        <f t="shared" ref="AX258:AX288" si="110">IFERROR(100-AW258,"")</f>
        <v/>
      </c>
      <c r="AY258" s="64" t="str">
        <f t="shared" ref="AY258:AY288" si="111">IFERROR((1-((AW258*AS258)/(AX258*AR258)))*100,"")</f>
        <v/>
      </c>
      <c r="AZ258" s="97">
        <v>78.599999999999994</v>
      </c>
      <c r="BA258" s="68"/>
      <c r="BB258" s="68"/>
      <c r="BC258" s="68"/>
      <c r="BD258" s="68"/>
      <c r="BE258" s="15"/>
      <c r="BF258" s="5">
        <f t="shared" ref="BF258:BF288" si="112">IF(SUM(BG258:BM258)=0,"",SUM(BG258:BM258))</f>
        <v>23537</v>
      </c>
      <c r="BG258" s="42">
        <v>5031</v>
      </c>
      <c r="BH258" s="42">
        <v>18506</v>
      </c>
      <c r="BI258" s="42"/>
      <c r="BJ258" s="42"/>
      <c r="BK258" s="42"/>
      <c r="BL258" s="42"/>
      <c r="BM258" s="15"/>
    </row>
    <row r="259" spans="1:65" outlineLevel="5" x14ac:dyDescent="0.45">
      <c r="A259" s="22">
        <f t="shared" si="99"/>
        <v>8</v>
      </c>
      <c r="B259" s="9">
        <f t="shared" si="98"/>
        <v>42584</v>
      </c>
      <c r="C259" s="51">
        <v>42584</v>
      </c>
      <c r="D259" s="64">
        <v>361945</v>
      </c>
      <c r="E259" s="12"/>
      <c r="F259" s="12">
        <v>37.4</v>
      </c>
      <c r="G259" s="12">
        <v>37.4</v>
      </c>
      <c r="H259" s="12">
        <v>36.799999999999997</v>
      </c>
      <c r="I259" s="12">
        <v>36.799999999999997</v>
      </c>
      <c r="J259" s="12"/>
      <c r="K259" s="12"/>
      <c r="L259" s="12"/>
      <c r="M259" s="74" t="str">
        <f t="shared" si="104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05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06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27.55905512</v>
      </c>
      <c r="AO259" s="41">
        <v>1016</v>
      </c>
      <c r="AP259" s="110"/>
      <c r="AQ259" s="111"/>
      <c r="AR259" s="126" t="str">
        <f t="shared" si="107"/>
        <v/>
      </c>
      <c r="AS259" s="126" t="str">
        <f t="shared" si="108"/>
        <v/>
      </c>
      <c r="AT259" s="127">
        <v>1139</v>
      </c>
      <c r="AU259" s="128"/>
      <c r="AV259" s="129"/>
      <c r="AW259" s="126" t="str">
        <f t="shared" si="109"/>
        <v/>
      </c>
      <c r="AX259" s="126" t="str">
        <f t="shared" si="110"/>
        <v/>
      </c>
      <c r="AY259" s="64" t="str">
        <f t="shared" si="111"/>
        <v/>
      </c>
      <c r="AZ259" s="97">
        <v>80.2</v>
      </c>
      <c r="BA259" s="68"/>
      <c r="BB259" s="68"/>
      <c r="BC259" s="68"/>
      <c r="BD259" s="68"/>
      <c r="BE259" s="15"/>
      <c r="BF259" s="5">
        <f t="shared" si="112"/>
        <v>21535</v>
      </c>
      <c r="BG259" s="42">
        <v>2884</v>
      </c>
      <c r="BH259" s="42">
        <v>18651</v>
      </c>
      <c r="BI259" s="42"/>
      <c r="BJ259" s="42"/>
      <c r="BK259" s="42"/>
      <c r="BL259" s="42"/>
      <c r="BM259" s="15"/>
    </row>
    <row r="260" spans="1:65" outlineLevel="5" x14ac:dyDescent="0.45">
      <c r="A260" s="22">
        <f t="shared" si="99"/>
        <v>8</v>
      </c>
      <c r="B260" s="9">
        <f t="shared" si="98"/>
        <v>42585</v>
      </c>
      <c r="C260" s="51">
        <v>42585</v>
      </c>
      <c r="D260" s="64">
        <v>368566</v>
      </c>
      <c r="E260" s="12"/>
      <c r="F260" s="12">
        <v>37.4</v>
      </c>
      <c r="G260" s="12">
        <v>37.4</v>
      </c>
      <c r="H260" s="12">
        <v>37.4</v>
      </c>
      <c r="I260" s="12">
        <v>37.4</v>
      </c>
      <c r="J260" s="12"/>
      <c r="K260" s="12"/>
      <c r="L260" s="12"/>
      <c r="M260" s="74" t="str">
        <f t="shared" si="104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05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06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23.748939780000001</v>
      </c>
      <c r="AO260" s="41">
        <v>1179</v>
      </c>
      <c r="AP260" s="110"/>
      <c r="AQ260" s="111"/>
      <c r="AR260" s="126" t="str">
        <f t="shared" si="107"/>
        <v/>
      </c>
      <c r="AS260" s="126" t="str">
        <f t="shared" si="108"/>
        <v/>
      </c>
      <c r="AT260" s="127">
        <v>1387</v>
      </c>
      <c r="AU260" s="128"/>
      <c r="AV260" s="129"/>
      <c r="AW260" s="126" t="str">
        <f t="shared" si="109"/>
        <v/>
      </c>
      <c r="AX260" s="126" t="str">
        <f t="shared" si="110"/>
        <v/>
      </c>
      <c r="AY260" s="64" t="str">
        <f t="shared" si="111"/>
        <v/>
      </c>
      <c r="AZ260" s="97">
        <v>79.400000000000006</v>
      </c>
      <c r="BA260" s="68"/>
      <c r="BB260" s="68"/>
      <c r="BC260" s="68"/>
      <c r="BD260" s="68"/>
      <c r="BE260" s="15"/>
      <c r="BF260" s="5">
        <f t="shared" si="112"/>
        <v>22251</v>
      </c>
      <c r="BG260" s="42">
        <v>5262</v>
      </c>
      <c r="BH260" s="42">
        <v>16989</v>
      </c>
      <c r="BI260" s="42"/>
      <c r="BJ260" s="42"/>
      <c r="BK260" s="42"/>
      <c r="BL260" s="42"/>
      <c r="BM260" s="15"/>
    </row>
    <row r="261" spans="1:65" outlineLevel="5" x14ac:dyDescent="0.45">
      <c r="A261" s="22">
        <f t="shared" si="99"/>
        <v>8</v>
      </c>
      <c r="B261" s="9">
        <f t="shared" si="98"/>
        <v>42586</v>
      </c>
      <c r="C261" s="51">
        <v>42586</v>
      </c>
      <c r="D261" s="64">
        <v>423571</v>
      </c>
      <c r="E261" s="12"/>
      <c r="F261" s="12">
        <v>37.6</v>
      </c>
      <c r="G261" s="12">
        <v>37.6</v>
      </c>
      <c r="H261" s="12">
        <v>37.6</v>
      </c>
      <c r="I261" s="12">
        <v>37.6</v>
      </c>
      <c r="J261" s="12"/>
      <c r="K261" s="12"/>
      <c r="L261" s="12"/>
      <c r="M261" s="74" t="str">
        <f t="shared" si="104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05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06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26.390197929999999</v>
      </c>
      <c r="AO261" s="41">
        <v>1061</v>
      </c>
      <c r="AP261" s="110"/>
      <c r="AQ261" s="111"/>
      <c r="AR261" s="126" t="str">
        <f t="shared" si="107"/>
        <v/>
      </c>
      <c r="AS261" s="126" t="str">
        <f t="shared" si="108"/>
        <v/>
      </c>
      <c r="AT261" s="127">
        <v>1151</v>
      </c>
      <c r="AU261" s="128"/>
      <c r="AV261" s="129"/>
      <c r="AW261" s="126" t="str">
        <f t="shared" si="109"/>
        <v/>
      </c>
      <c r="AX261" s="126" t="str">
        <f t="shared" si="110"/>
        <v/>
      </c>
      <c r="AY261" s="64" t="str">
        <f t="shared" si="111"/>
        <v/>
      </c>
      <c r="AZ261" s="97">
        <v>79.3</v>
      </c>
      <c r="BA261" s="68"/>
      <c r="BB261" s="68"/>
      <c r="BC261" s="68"/>
      <c r="BD261" s="68"/>
      <c r="BE261" s="15"/>
      <c r="BF261" s="5">
        <f t="shared" si="112"/>
        <v>25003</v>
      </c>
      <c r="BG261" s="42">
        <v>6153</v>
      </c>
      <c r="BH261" s="42">
        <v>18850</v>
      </c>
      <c r="BI261" s="42"/>
      <c r="BJ261" s="42"/>
      <c r="BK261" s="42"/>
      <c r="BL261" s="42"/>
      <c r="BM261" s="15"/>
    </row>
    <row r="262" spans="1:65" outlineLevel="5" x14ac:dyDescent="0.45">
      <c r="A262" s="22">
        <f t="shared" si="99"/>
        <v>8</v>
      </c>
      <c r="B262" s="9">
        <f t="shared" si="98"/>
        <v>42587</v>
      </c>
      <c r="C262" s="51">
        <v>42587</v>
      </c>
      <c r="D262" s="64">
        <v>384481</v>
      </c>
      <c r="E262" s="12"/>
      <c r="F262" s="12">
        <v>37.5</v>
      </c>
      <c r="G262" s="12">
        <v>37.5</v>
      </c>
      <c r="H262" s="12">
        <v>37.5</v>
      </c>
      <c r="I262" s="12">
        <v>37.5</v>
      </c>
      <c r="J262" s="12"/>
      <c r="K262" s="12"/>
      <c r="L262" s="12"/>
      <c r="M262" s="74" t="str">
        <f t="shared" si="104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05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06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22.913256959999998</v>
      </c>
      <c r="AO262" s="41">
        <v>1222</v>
      </c>
      <c r="AP262" s="110"/>
      <c r="AQ262" s="111"/>
      <c r="AR262" s="126" t="str">
        <f t="shared" si="107"/>
        <v/>
      </c>
      <c r="AS262" s="126" t="str">
        <f t="shared" si="108"/>
        <v/>
      </c>
      <c r="AT262" s="127">
        <v>1435</v>
      </c>
      <c r="AU262" s="128"/>
      <c r="AV262" s="129"/>
      <c r="AW262" s="126" t="str">
        <f t="shared" si="109"/>
        <v/>
      </c>
      <c r="AX262" s="126" t="str">
        <f t="shared" si="110"/>
        <v/>
      </c>
      <c r="AY262" s="64" t="str">
        <f t="shared" si="111"/>
        <v/>
      </c>
      <c r="AZ262" s="97">
        <v>79.3</v>
      </c>
      <c r="BA262" s="68"/>
      <c r="BB262" s="68"/>
      <c r="BC262" s="68"/>
      <c r="BD262" s="68"/>
      <c r="BE262" s="15"/>
      <c r="BF262" s="5">
        <f t="shared" si="112"/>
        <v>25633</v>
      </c>
      <c r="BG262" s="42">
        <v>7082</v>
      </c>
      <c r="BH262" s="42">
        <v>18551</v>
      </c>
      <c r="BI262" s="42"/>
      <c r="BJ262" s="42"/>
      <c r="BK262" s="42"/>
      <c r="BL262" s="42"/>
      <c r="BM262" s="15"/>
    </row>
    <row r="263" spans="1:65" outlineLevel="5" x14ac:dyDescent="0.45">
      <c r="A263" s="22">
        <f t="shared" si="99"/>
        <v>8</v>
      </c>
      <c r="B263" s="9">
        <f t="shared" si="98"/>
        <v>42588</v>
      </c>
      <c r="C263" s="51">
        <v>42588</v>
      </c>
      <c r="D263" s="64">
        <v>373263</v>
      </c>
      <c r="E263" s="12"/>
      <c r="F263" s="12">
        <v>37.6</v>
      </c>
      <c r="G263" s="12">
        <v>37.6</v>
      </c>
      <c r="H263" s="12">
        <v>37.6</v>
      </c>
      <c r="I263" s="12">
        <v>37.6</v>
      </c>
      <c r="J263" s="12"/>
      <c r="K263" s="12"/>
      <c r="L263" s="12"/>
      <c r="M263" s="74" t="str">
        <f t="shared" si="104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05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06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25.408348459999999</v>
      </c>
      <c r="AO263" s="41">
        <v>1102</v>
      </c>
      <c r="AP263" s="110"/>
      <c r="AQ263" s="111"/>
      <c r="AR263" s="126" t="str">
        <f t="shared" si="107"/>
        <v/>
      </c>
      <c r="AS263" s="126" t="str">
        <f t="shared" si="108"/>
        <v/>
      </c>
      <c r="AT263" s="127">
        <v>1271</v>
      </c>
      <c r="AU263" s="128"/>
      <c r="AV263" s="129"/>
      <c r="AW263" s="126" t="str">
        <f t="shared" si="109"/>
        <v/>
      </c>
      <c r="AX263" s="126" t="str">
        <f t="shared" si="110"/>
        <v/>
      </c>
      <c r="AY263" s="64" t="str">
        <f t="shared" si="111"/>
        <v/>
      </c>
      <c r="AZ263" s="97"/>
      <c r="BA263" s="68"/>
      <c r="BB263" s="68"/>
      <c r="BC263" s="68"/>
      <c r="BD263" s="68"/>
      <c r="BE263" s="15"/>
      <c r="BF263" s="5">
        <f t="shared" si="112"/>
        <v>20934</v>
      </c>
      <c r="BG263" s="42">
        <v>4258</v>
      </c>
      <c r="BH263" s="42">
        <v>16676</v>
      </c>
      <c r="BI263" s="42"/>
      <c r="BJ263" s="42"/>
      <c r="BK263" s="42"/>
      <c r="BL263" s="42"/>
      <c r="BM263" s="15"/>
    </row>
    <row r="264" spans="1:65" outlineLevel="5" x14ac:dyDescent="0.45">
      <c r="A264" s="22">
        <f t="shared" si="99"/>
        <v>8</v>
      </c>
      <c r="B264" s="9">
        <f t="shared" si="98"/>
        <v>42589</v>
      </c>
      <c r="C264" s="51">
        <v>42589</v>
      </c>
      <c r="D264" s="64">
        <v>367051</v>
      </c>
      <c r="E264" s="12"/>
      <c r="F264" s="12">
        <v>37.6</v>
      </c>
      <c r="G264" s="12">
        <v>37.799999999999997</v>
      </c>
      <c r="H264" s="12">
        <v>37.799999999999997</v>
      </c>
      <c r="I264" s="12">
        <v>37.799999999999997</v>
      </c>
      <c r="J264" s="12"/>
      <c r="K264" s="12"/>
      <c r="L264" s="12"/>
      <c r="M264" s="74" t="str">
        <f t="shared" si="104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05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06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26.590693259999998</v>
      </c>
      <c r="AO264" s="41">
        <v>1053</v>
      </c>
      <c r="AP264" s="110"/>
      <c r="AQ264" s="111"/>
      <c r="AR264" s="126" t="str">
        <f t="shared" si="107"/>
        <v/>
      </c>
      <c r="AS264" s="126" t="str">
        <f t="shared" si="108"/>
        <v/>
      </c>
      <c r="AT264" s="127">
        <v>1149</v>
      </c>
      <c r="AU264" s="128"/>
      <c r="AV264" s="129"/>
      <c r="AW264" s="126" t="str">
        <f t="shared" si="109"/>
        <v/>
      </c>
      <c r="AX264" s="126" t="str">
        <f t="shared" si="110"/>
        <v/>
      </c>
      <c r="AY264" s="64" t="str">
        <f t="shared" si="111"/>
        <v/>
      </c>
      <c r="AZ264" s="97"/>
      <c r="BA264" s="68"/>
      <c r="BB264" s="68"/>
      <c r="BC264" s="68"/>
      <c r="BD264" s="68"/>
      <c r="BE264" s="15"/>
      <c r="BF264" s="5">
        <f t="shared" si="112"/>
        <v>10459</v>
      </c>
      <c r="BG264" s="42"/>
      <c r="BH264" s="42">
        <v>10459</v>
      </c>
      <c r="BI264" s="42"/>
      <c r="BJ264" s="42"/>
      <c r="BK264" s="42"/>
      <c r="BL264" s="42"/>
      <c r="BM264" s="15"/>
    </row>
    <row r="265" spans="1:65" outlineLevel="5" x14ac:dyDescent="0.45">
      <c r="A265" s="22">
        <f t="shared" si="99"/>
        <v>8</v>
      </c>
      <c r="B265" s="9">
        <f t="shared" si="98"/>
        <v>42590</v>
      </c>
      <c r="C265" s="51">
        <v>42590</v>
      </c>
      <c r="D265" s="64">
        <v>353842</v>
      </c>
      <c r="E265" s="12"/>
      <c r="F265" s="12">
        <v>37.799999999999997</v>
      </c>
      <c r="G265" s="12">
        <v>37.799999999999997</v>
      </c>
      <c r="H265" s="12">
        <v>37.799999999999997</v>
      </c>
      <c r="I265" s="12">
        <v>37.799999999999997</v>
      </c>
      <c r="J265" s="12"/>
      <c r="K265" s="12"/>
      <c r="L265" s="12"/>
      <c r="M265" s="74" t="str">
        <f t="shared" si="104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05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06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v>24.518388789999999</v>
      </c>
      <c r="AO265" s="41">
        <v>1142</v>
      </c>
      <c r="AP265" s="110"/>
      <c r="AQ265" s="111"/>
      <c r="AR265" s="126" t="str">
        <f t="shared" si="107"/>
        <v/>
      </c>
      <c r="AS265" s="126" t="str">
        <f t="shared" si="108"/>
        <v/>
      </c>
      <c r="AT265" s="127">
        <v>1350</v>
      </c>
      <c r="AU265" s="128"/>
      <c r="AV265" s="129"/>
      <c r="AW265" s="126" t="str">
        <f t="shared" si="109"/>
        <v/>
      </c>
      <c r="AX265" s="126" t="str">
        <f t="shared" si="110"/>
        <v/>
      </c>
      <c r="AY265" s="64" t="str">
        <f t="shared" si="111"/>
        <v/>
      </c>
      <c r="AZ265" s="97">
        <v>78.7</v>
      </c>
      <c r="BA265" s="68"/>
      <c r="BB265" s="68"/>
      <c r="BC265" s="68"/>
      <c r="BD265" s="68"/>
      <c r="BE265" s="15"/>
      <c r="BF265" s="5">
        <f t="shared" si="112"/>
        <v>22572</v>
      </c>
      <c r="BG265" s="42">
        <v>4269</v>
      </c>
      <c r="BH265" s="42">
        <v>18303</v>
      </c>
      <c r="BI265" s="42"/>
      <c r="BJ265" s="42"/>
      <c r="BK265" s="42"/>
      <c r="BL265" s="42"/>
      <c r="BM265" s="15"/>
    </row>
    <row r="266" spans="1:65" outlineLevel="5" x14ac:dyDescent="0.45">
      <c r="A266" s="22">
        <f t="shared" si="99"/>
        <v>8</v>
      </c>
      <c r="B266" s="9">
        <f t="shared" si="98"/>
        <v>42591</v>
      </c>
      <c r="C266" s="51">
        <v>42591</v>
      </c>
      <c r="D266" s="64">
        <v>358034</v>
      </c>
      <c r="E266" s="12"/>
      <c r="F266" s="12">
        <v>37.799999999999997</v>
      </c>
      <c r="G266" s="12">
        <v>37.799999999999997</v>
      </c>
      <c r="H266" s="12">
        <v>37.799999999999997</v>
      </c>
      <c r="I266" s="12">
        <v>37.799999999999997</v>
      </c>
      <c r="J266" s="12"/>
      <c r="K266" s="12"/>
      <c r="L266" s="12"/>
      <c r="M266" s="74" t="str">
        <f t="shared" si="104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05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06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22.875816990000001</v>
      </c>
      <c r="AO266" s="41">
        <v>1224</v>
      </c>
      <c r="AP266" s="110"/>
      <c r="AQ266" s="111"/>
      <c r="AR266" s="126" t="str">
        <f t="shared" si="107"/>
        <v/>
      </c>
      <c r="AS266" s="126" t="str">
        <f t="shared" si="108"/>
        <v/>
      </c>
      <c r="AT266" s="127">
        <v>1313</v>
      </c>
      <c r="AU266" s="128"/>
      <c r="AV266" s="129"/>
      <c r="AW266" s="126" t="str">
        <f t="shared" si="109"/>
        <v/>
      </c>
      <c r="AX266" s="126" t="str">
        <f t="shared" si="110"/>
        <v/>
      </c>
      <c r="AY266" s="64" t="str">
        <f t="shared" si="111"/>
        <v/>
      </c>
      <c r="AZ266" s="97">
        <v>79.5</v>
      </c>
      <c r="BA266" s="68"/>
      <c r="BB266" s="68"/>
      <c r="BC266" s="68"/>
      <c r="BD266" s="68"/>
      <c r="BE266" s="15"/>
      <c r="BF266" s="5">
        <f t="shared" si="112"/>
        <v>18860</v>
      </c>
      <c r="BG266" s="42"/>
      <c r="BH266" s="42">
        <v>18860</v>
      </c>
      <c r="BI266" s="42"/>
      <c r="BJ266" s="42"/>
      <c r="BK266" s="42"/>
      <c r="BL266" s="42"/>
      <c r="BM266" s="15"/>
    </row>
    <row r="267" spans="1:65" outlineLevel="5" x14ac:dyDescent="0.45">
      <c r="A267" s="22">
        <f t="shared" si="99"/>
        <v>8</v>
      </c>
      <c r="B267" s="9">
        <f t="shared" si="98"/>
        <v>42592</v>
      </c>
      <c r="C267" s="51">
        <v>42592</v>
      </c>
      <c r="D267" s="64">
        <v>351167</v>
      </c>
      <c r="E267" s="12"/>
      <c r="F267" s="12">
        <v>38.4</v>
      </c>
      <c r="G267" s="12">
        <v>38.4</v>
      </c>
      <c r="H267" s="12">
        <v>38.4</v>
      </c>
      <c r="I267" s="12">
        <v>38.4</v>
      </c>
      <c r="J267" s="12"/>
      <c r="K267" s="12"/>
      <c r="L267" s="12"/>
      <c r="M267" s="74" t="str">
        <f t="shared" si="104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05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06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22.635408250000001</v>
      </c>
      <c r="AO267" s="41">
        <v>1237</v>
      </c>
      <c r="AP267" s="110"/>
      <c r="AQ267" s="111"/>
      <c r="AR267" s="126" t="str">
        <f t="shared" si="107"/>
        <v/>
      </c>
      <c r="AS267" s="126" t="str">
        <f t="shared" si="108"/>
        <v/>
      </c>
      <c r="AT267" s="127">
        <v>1409</v>
      </c>
      <c r="AU267" s="128"/>
      <c r="AV267" s="129"/>
      <c r="AW267" s="126" t="str">
        <f t="shared" si="109"/>
        <v/>
      </c>
      <c r="AX267" s="126" t="str">
        <f t="shared" si="110"/>
        <v/>
      </c>
      <c r="AY267" s="64" t="str">
        <f t="shared" si="111"/>
        <v/>
      </c>
      <c r="AZ267" s="97">
        <v>78.8</v>
      </c>
      <c r="BA267" s="68"/>
      <c r="BB267" s="68"/>
      <c r="BC267" s="68"/>
      <c r="BD267" s="68"/>
      <c r="BE267" s="15"/>
      <c r="BF267" s="5">
        <f t="shared" si="112"/>
        <v>24972</v>
      </c>
      <c r="BG267" s="42">
        <v>7981</v>
      </c>
      <c r="BH267" s="42">
        <v>16991</v>
      </c>
      <c r="BI267" s="42"/>
      <c r="BJ267" s="42"/>
      <c r="BK267" s="42"/>
      <c r="BL267" s="42"/>
      <c r="BM267" s="15"/>
    </row>
    <row r="268" spans="1:65" outlineLevel="5" x14ac:dyDescent="0.45">
      <c r="A268" s="22">
        <f t="shared" si="99"/>
        <v>8</v>
      </c>
      <c r="B268" s="9">
        <f t="shared" si="98"/>
        <v>42593</v>
      </c>
      <c r="C268" s="51">
        <v>42593</v>
      </c>
      <c r="D268" s="64">
        <v>352958</v>
      </c>
      <c r="E268" s="12"/>
      <c r="F268" s="12">
        <v>37.6</v>
      </c>
      <c r="G268" s="12">
        <v>37.6</v>
      </c>
      <c r="H268" s="12">
        <v>37.6</v>
      </c>
      <c r="I268" s="12">
        <v>37.6</v>
      </c>
      <c r="J268" s="12"/>
      <c r="K268" s="12"/>
      <c r="L268" s="12"/>
      <c r="M268" s="74" t="str">
        <f t="shared" si="104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05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06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25.089605729999999</v>
      </c>
      <c r="AO268" s="41">
        <v>1116</v>
      </c>
      <c r="AP268" s="110"/>
      <c r="AQ268" s="111"/>
      <c r="AR268" s="126" t="str">
        <f t="shared" si="107"/>
        <v/>
      </c>
      <c r="AS268" s="126" t="str">
        <f t="shared" si="108"/>
        <v/>
      </c>
      <c r="AT268" s="127">
        <v>1250</v>
      </c>
      <c r="AU268" s="128"/>
      <c r="AV268" s="129"/>
      <c r="AW268" s="126" t="str">
        <f t="shared" si="109"/>
        <v/>
      </c>
      <c r="AX268" s="126" t="str">
        <f t="shared" si="110"/>
        <v/>
      </c>
      <c r="AY268" s="64" t="str">
        <f t="shared" si="111"/>
        <v/>
      </c>
      <c r="AZ268" s="97">
        <v>80.599999999999994</v>
      </c>
      <c r="BA268" s="68"/>
      <c r="BB268" s="68"/>
      <c r="BC268" s="68"/>
      <c r="BD268" s="68"/>
      <c r="BE268" s="15"/>
      <c r="BF268" s="5">
        <f t="shared" si="112"/>
        <v>20810</v>
      </c>
      <c r="BG268" s="42">
        <v>3031</v>
      </c>
      <c r="BH268" s="42">
        <v>17779</v>
      </c>
      <c r="BI268" s="42"/>
      <c r="BJ268" s="42"/>
      <c r="BK268" s="42"/>
      <c r="BL268" s="42"/>
      <c r="BM268" s="15"/>
    </row>
    <row r="269" spans="1:65" outlineLevel="5" x14ac:dyDescent="0.45">
      <c r="A269" s="22">
        <f t="shared" si="99"/>
        <v>8</v>
      </c>
      <c r="B269" s="9">
        <f t="shared" si="98"/>
        <v>42594</v>
      </c>
      <c r="C269" s="51">
        <v>42594</v>
      </c>
      <c r="D269" s="64">
        <v>355568</v>
      </c>
      <c r="E269" s="12"/>
      <c r="F269" s="12">
        <v>37.4</v>
      </c>
      <c r="G269" s="12">
        <v>37.4</v>
      </c>
      <c r="H269" s="12">
        <v>37.4</v>
      </c>
      <c r="I269" s="12">
        <v>37.4</v>
      </c>
      <c r="J269" s="12"/>
      <c r="K269" s="12"/>
      <c r="L269" s="12"/>
      <c r="M269" s="74" t="str">
        <f t="shared" si="104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05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06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24.200518580000001</v>
      </c>
      <c r="AO269" s="41">
        <v>1157</v>
      </c>
      <c r="AP269" s="110"/>
      <c r="AQ269" s="111"/>
      <c r="AR269" s="126" t="str">
        <f t="shared" si="107"/>
        <v/>
      </c>
      <c r="AS269" s="126" t="str">
        <f t="shared" si="108"/>
        <v/>
      </c>
      <c r="AT269" s="127">
        <v>1338</v>
      </c>
      <c r="AU269" s="128"/>
      <c r="AV269" s="129"/>
      <c r="AW269" s="126" t="str">
        <f t="shared" si="109"/>
        <v/>
      </c>
      <c r="AX269" s="126" t="str">
        <f t="shared" si="110"/>
        <v/>
      </c>
      <c r="AY269" s="64" t="str">
        <f t="shared" si="111"/>
        <v/>
      </c>
      <c r="AZ269" s="97">
        <v>79.099999999999994</v>
      </c>
      <c r="BA269" s="68"/>
      <c r="BB269" s="68"/>
      <c r="BC269" s="68"/>
      <c r="BD269" s="68"/>
      <c r="BE269" s="15"/>
      <c r="BF269" s="5">
        <f t="shared" si="112"/>
        <v>25029</v>
      </c>
      <c r="BG269" s="42">
        <v>6183</v>
      </c>
      <c r="BH269" s="42">
        <v>18846</v>
      </c>
      <c r="BI269" s="42"/>
      <c r="BJ269" s="42"/>
      <c r="BK269" s="42"/>
      <c r="BL269" s="42"/>
      <c r="BM269" s="15"/>
    </row>
    <row r="270" spans="1:65" outlineLevel="5" x14ac:dyDescent="0.45">
      <c r="A270" s="22">
        <f t="shared" si="99"/>
        <v>8</v>
      </c>
      <c r="B270" s="9">
        <f t="shared" si="98"/>
        <v>42595</v>
      </c>
      <c r="C270" s="51">
        <v>42595</v>
      </c>
      <c r="D270" s="64">
        <v>355036</v>
      </c>
      <c r="E270" s="12"/>
      <c r="F270" s="12">
        <v>37.4</v>
      </c>
      <c r="G270" s="12">
        <v>37.4</v>
      </c>
      <c r="H270" s="12">
        <v>37.4</v>
      </c>
      <c r="I270" s="12">
        <v>37.4</v>
      </c>
      <c r="J270" s="12"/>
      <c r="K270" s="12"/>
      <c r="L270" s="12"/>
      <c r="M270" s="74" t="str">
        <f t="shared" si="104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05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06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v>27.55905512</v>
      </c>
      <c r="AO270" s="41">
        <v>1016</v>
      </c>
      <c r="AP270" s="110"/>
      <c r="AQ270" s="111"/>
      <c r="AR270" s="126" t="str">
        <f t="shared" si="107"/>
        <v/>
      </c>
      <c r="AS270" s="126" t="str">
        <f t="shared" si="108"/>
        <v/>
      </c>
      <c r="AT270" s="127">
        <v>1122</v>
      </c>
      <c r="AU270" s="128"/>
      <c r="AV270" s="129"/>
      <c r="AW270" s="126" t="str">
        <f t="shared" si="109"/>
        <v/>
      </c>
      <c r="AX270" s="126" t="str">
        <f t="shared" si="110"/>
        <v/>
      </c>
      <c r="AY270" s="64" t="str">
        <f t="shared" si="111"/>
        <v/>
      </c>
      <c r="AZ270" s="97"/>
      <c r="BA270" s="68"/>
      <c r="BB270" s="68"/>
      <c r="BC270" s="68"/>
      <c r="BD270" s="68"/>
      <c r="BE270" s="15"/>
      <c r="BF270" s="5">
        <f t="shared" si="112"/>
        <v>22017</v>
      </c>
      <c r="BG270" s="42">
        <v>5803</v>
      </c>
      <c r="BH270" s="42">
        <v>16214</v>
      </c>
      <c r="BI270" s="42"/>
      <c r="BJ270" s="42"/>
      <c r="BK270" s="42"/>
      <c r="BL270" s="42"/>
      <c r="BM270" s="15"/>
    </row>
    <row r="271" spans="1:65" outlineLevel="5" x14ac:dyDescent="0.45">
      <c r="A271" s="22">
        <f t="shared" si="99"/>
        <v>8</v>
      </c>
      <c r="B271" s="9">
        <f t="shared" si="98"/>
        <v>42596</v>
      </c>
      <c r="C271" s="51">
        <v>42596</v>
      </c>
      <c r="D271" s="64">
        <v>338475</v>
      </c>
      <c r="E271" s="12"/>
      <c r="F271" s="12">
        <v>37.4</v>
      </c>
      <c r="G271" s="12">
        <v>37.4</v>
      </c>
      <c r="H271" s="12">
        <v>37.4</v>
      </c>
      <c r="I271" s="12">
        <v>37.4</v>
      </c>
      <c r="J271" s="12"/>
      <c r="K271" s="12"/>
      <c r="L271" s="12"/>
      <c r="M271" s="74" t="str">
        <f t="shared" si="104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05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06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27.477919530000001</v>
      </c>
      <c r="AO271" s="41">
        <v>1019</v>
      </c>
      <c r="AP271" s="110"/>
      <c r="AQ271" s="111"/>
      <c r="AR271" s="126" t="str">
        <f t="shared" si="107"/>
        <v/>
      </c>
      <c r="AS271" s="126" t="str">
        <f t="shared" si="108"/>
        <v/>
      </c>
      <c r="AT271" s="127">
        <v>1128</v>
      </c>
      <c r="AU271" s="128"/>
      <c r="AV271" s="129"/>
      <c r="AW271" s="126" t="str">
        <f t="shared" si="109"/>
        <v/>
      </c>
      <c r="AX271" s="126" t="str">
        <f t="shared" si="110"/>
        <v/>
      </c>
      <c r="AY271" s="64" t="str">
        <f t="shared" si="111"/>
        <v/>
      </c>
      <c r="AZ271" s="97"/>
      <c r="BA271" s="68"/>
      <c r="BB271" s="68"/>
      <c r="BC271" s="68"/>
      <c r="BD271" s="68"/>
      <c r="BE271" s="15"/>
      <c r="BF271" s="5">
        <f t="shared" si="112"/>
        <v>10595</v>
      </c>
      <c r="BG271" s="42"/>
      <c r="BH271" s="42">
        <v>10595</v>
      </c>
      <c r="BI271" s="42"/>
      <c r="BJ271" s="42"/>
      <c r="BK271" s="42"/>
      <c r="BL271" s="42"/>
      <c r="BM271" s="15"/>
    </row>
    <row r="272" spans="1:65" outlineLevel="5" x14ac:dyDescent="0.45">
      <c r="A272" s="22">
        <f t="shared" si="99"/>
        <v>8</v>
      </c>
      <c r="B272" s="9">
        <f t="shared" si="98"/>
        <v>42597</v>
      </c>
      <c r="C272" s="51">
        <v>42597</v>
      </c>
      <c r="D272" s="64">
        <v>361583</v>
      </c>
      <c r="E272" s="12"/>
      <c r="F272" s="12">
        <v>37.799999999999997</v>
      </c>
      <c r="G272" s="12">
        <v>37.799999999999997</v>
      </c>
      <c r="H272" s="12">
        <v>37.799999999999997</v>
      </c>
      <c r="I272" s="12">
        <v>37.799999999999997</v>
      </c>
      <c r="J272" s="12"/>
      <c r="K272" s="12"/>
      <c r="L272" s="12"/>
      <c r="M272" s="74" t="str">
        <f t="shared" si="104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05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06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22.913256959999998</v>
      </c>
      <c r="AO272" s="41">
        <v>1222</v>
      </c>
      <c r="AP272" s="110"/>
      <c r="AQ272" s="111"/>
      <c r="AR272" s="126" t="str">
        <f t="shared" si="107"/>
        <v/>
      </c>
      <c r="AS272" s="126" t="str">
        <f t="shared" si="108"/>
        <v/>
      </c>
      <c r="AT272" s="127">
        <v>1539</v>
      </c>
      <c r="AU272" s="128"/>
      <c r="AV272" s="129"/>
      <c r="AW272" s="126" t="str">
        <f t="shared" si="109"/>
        <v/>
      </c>
      <c r="AX272" s="126" t="str">
        <f t="shared" si="110"/>
        <v/>
      </c>
      <c r="AY272" s="64" t="str">
        <f t="shared" si="111"/>
        <v/>
      </c>
      <c r="AZ272" s="97"/>
      <c r="BA272" s="68"/>
      <c r="BB272" s="68"/>
      <c r="BC272" s="68"/>
      <c r="BD272" s="68"/>
      <c r="BE272" s="15"/>
      <c r="BF272" s="5">
        <f t="shared" si="112"/>
        <v>23309</v>
      </c>
      <c r="BG272" s="42">
        <v>6696</v>
      </c>
      <c r="BH272" s="42">
        <v>16613</v>
      </c>
      <c r="BI272" s="42"/>
      <c r="BJ272" s="42"/>
      <c r="BK272" s="42"/>
      <c r="BL272" s="42"/>
      <c r="BM272" s="15"/>
    </row>
    <row r="273" spans="1:65" outlineLevel="5" x14ac:dyDescent="0.45">
      <c r="A273" s="22">
        <f t="shared" si="99"/>
        <v>8</v>
      </c>
      <c r="B273" s="9">
        <f t="shared" si="98"/>
        <v>42598</v>
      </c>
      <c r="C273" s="51">
        <v>42598</v>
      </c>
      <c r="D273" s="64">
        <v>359348</v>
      </c>
      <c r="E273" s="12"/>
      <c r="F273" s="12">
        <v>37.799999999999997</v>
      </c>
      <c r="G273" s="12">
        <v>37.799999999999997</v>
      </c>
      <c r="H273" s="12">
        <v>37.799999999999997</v>
      </c>
      <c r="I273" s="12">
        <v>37.799999999999997</v>
      </c>
      <c r="J273" s="12"/>
      <c r="K273" s="12"/>
      <c r="L273" s="12"/>
      <c r="M273" s="74" t="str">
        <f t="shared" si="104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05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06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22.4</v>
      </c>
      <c r="AO273" s="41">
        <v>1250</v>
      </c>
      <c r="AP273" s="110"/>
      <c r="AQ273" s="111"/>
      <c r="AR273" s="126" t="str">
        <f t="shared" si="107"/>
        <v/>
      </c>
      <c r="AS273" s="126" t="str">
        <f t="shared" si="108"/>
        <v/>
      </c>
      <c r="AT273" s="127">
        <v>1445</v>
      </c>
      <c r="AU273" s="128"/>
      <c r="AV273" s="129"/>
      <c r="AW273" s="126" t="str">
        <f t="shared" si="109"/>
        <v/>
      </c>
      <c r="AX273" s="126" t="str">
        <f t="shared" si="110"/>
        <v/>
      </c>
      <c r="AY273" s="64" t="str">
        <f t="shared" si="111"/>
        <v/>
      </c>
      <c r="AZ273" s="97">
        <v>80.099999999999994</v>
      </c>
      <c r="BA273" s="68"/>
      <c r="BB273" s="68"/>
      <c r="BC273" s="68"/>
      <c r="BD273" s="68"/>
      <c r="BE273" s="15"/>
      <c r="BF273" s="5">
        <f t="shared" si="112"/>
        <v>22730</v>
      </c>
      <c r="BG273" s="42">
        <v>3829</v>
      </c>
      <c r="BH273" s="42">
        <v>18901</v>
      </c>
      <c r="BI273" s="42"/>
      <c r="BJ273" s="42"/>
      <c r="BK273" s="42"/>
      <c r="BL273" s="42"/>
      <c r="BM273" s="15"/>
    </row>
    <row r="274" spans="1:65" outlineLevel="5" x14ac:dyDescent="0.45">
      <c r="A274" s="22">
        <f t="shared" si="99"/>
        <v>8</v>
      </c>
      <c r="B274" s="9">
        <f t="shared" si="98"/>
        <v>42599</v>
      </c>
      <c r="C274" s="51">
        <v>42599</v>
      </c>
      <c r="D274" s="64">
        <v>348125</v>
      </c>
      <c r="E274" s="12"/>
      <c r="F274" s="12">
        <v>38</v>
      </c>
      <c r="G274" s="12">
        <v>38</v>
      </c>
      <c r="H274" s="12">
        <v>38</v>
      </c>
      <c r="I274" s="12">
        <v>38</v>
      </c>
      <c r="J274" s="12"/>
      <c r="K274" s="12"/>
      <c r="L274" s="12"/>
      <c r="M274" s="74" t="str">
        <f t="shared" si="104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05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06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v>21.840873630000001</v>
      </c>
      <c r="AO274" s="41">
        <v>1282</v>
      </c>
      <c r="AP274" s="110"/>
      <c r="AQ274" s="111"/>
      <c r="AR274" s="126" t="str">
        <f t="shared" si="107"/>
        <v/>
      </c>
      <c r="AS274" s="126" t="str">
        <f t="shared" si="108"/>
        <v/>
      </c>
      <c r="AT274" s="127">
        <v>1540</v>
      </c>
      <c r="AU274" s="128"/>
      <c r="AV274" s="129"/>
      <c r="AW274" s="126" t="str">
        <f t="shared" si="109"/>
        <v/>
      </c>
      <c r="AX274" s="126" t="str">
        <f t="shared" si="110"/>
        <v/>
      </c>
      <c r="AY274" s="64" t="str">
        <f t="shared" si="111"/>
        <v/>
      </c>
      <c r="AZ274" s="97">
        <v>78.8</v>
      </c>
      <c r="BA274" s="68"/>
      <c r="BB274" s="68"/>
      <c r="BC274" s="68"/>
      <c r="BD274" s="68"/>
      <c r="BE274" s="15"/>
      <c r="BF274" s="5">
        <f t="shared" si="112"/>
        <v>24282</v>
      </c>
      <c r="BG274" s="42">
        <v>5487</v>
      </c>
      <c r="BH274" s="42">
        <v>18795</v>
      </c>
      <c r="BI274" s="42"/>
      <c r="BJ274" s="42"/>
      <c r="BK274" s="42"/>
      <c r="BL274" s="42"/>
      <c r="BM274" s="15"/>
    </row>
    <row r="275" spans="1:65" outlineLevel="5" x14ac:dyDescent="0.45">
      <c r="A275" s="22">
        <f t="shared" si="99"/>
        <v>8</v>
      </c>
      <c r="B275" s="9">
        <f t="shared" si="98"/>
        <v>42600</v>
      </c>
      <c r="C275" s="51">
        <v>42600</v>
      </c>
      <c r="D275" s="64">
        <v>344728</v>
      </c>
      <c r="E275" s="12"/>
      <c r="F275" s="12">
        <v>38.200000000000003</v>
      </c>
      <c r="G275" s="12">
        <v>38.200000000000003</v>
      </c>
      <c r="H275" s="12">
        <v>38.200000000000003</v>
      </c>
      <c r="I275" s="12">
        <v>38.200000000000003</v>
      </c>
      <c r="J275" s="12"/>
      <c r="K275" s="12"/>
      <c r="L275" s="12"/>
      <c r="M275" s="74" t="str">
        <f t="shared" si="104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05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06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23.952095809999999</v>
      </c>
      <c r="AO275" s="41">
        <v>1169</v>
      </c>
      <c r="AP275" s="110"/>
      <c r="AQ275" s="111"/>
      <c r="AR275" s="126" t="str">
        <f t="shared" si="107"/>
        <v/>
      </c>
      <c r="AS275" s="126" t="str">
        <f t="shared" si="108"/>
        <v/>
      </c>
      <c r="AT275" s="127">
        <v>1336</v>
      </c>
      <c r="AU275" s="128"/>
      <c r="AV275" s="129"/>
      <c r="AW275" s="126" t="str">
        <f t="shared" si="109"/>
        <v/>
      </c>
      <c r="AX275" s="126" t="str">
        <f t="shared" si="110"/>
        <v/>
      </c>
      <c r="AY275" s="64" t="str">
        <f t="shared" si="111"/>
        <v/>
      </c>
      <c r="AZ275" s="97">
        <v>79.599999999999994</v>
      </c>
      <c r="BA275" s="68"/>
      <c r="BB275" s="68"/>
      <c r="BC275" s="68"/>
      <c r="BD275" s="68"/>
      <c r="BE275" s="15"/>
      <c r="BF275" s="5">
        <f t="shared" si="112"/>
        <v>39279</v>
      </c>
      <c r="BG275" s="42">
        <v>20967</v>
      </c>
      <c r="BH275" s="42">
        <v>18312</v>
      </c>
      <c r="BI275" s="42"/>
      <c r="BJ275" s="42"/>
      <c r="BK275" s="42"/>
      <c r="BL275" s="42"/>
      <c r="BM275" s="15"/>
    </row>
    <row r="276" spans="1:65" outlineLevel="5" x14ac:dyDescent="0.45">
      <c r="A276" s="22">
        <f t="shared" si="99"/>
        <v>8</v>
      </c>
      <c r="B276" s="9">
        <f t="shared" si="98"/>
        <v>42601</v>
      </c>
      <c r="C276" s="51">
        <v>42601</v>
      </c>
      <c r="D276" s="64">
        <v>341029</v>
      </c>
      <c r="E276" s="12"/>
      <c r="F276" s="12">
        <v>38</v>
      </c>
      <c r="G276" s="12">
        <v>38</v>
      </c>
      <c r="H276" s="12">
        <v>38</v>
      </c>
      <c r="I276" s="12">
        <v>38</v>
      </c>
      <c r="J276" s="12"/>
      <c r="K276" s="12"/>
      <c r="L276" s="12"/>
      <c r="M276" s="74" t="str">
        <f t="shared" si="104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05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06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20.633750920000001</v>
      </c>
      <c r="AO276" s="41">
        <v>1357</v>
      </c>
      <c r="AP276" s="110"/>
      <c r="AQ276" s="111"/>
      <c r="AR276" s="126" t="str">
        <f t="shared" si="107"/>
        <v/>
      </c>
      <c r="AS276" s="126" t="str">
        <f t="shared" si="108"/>
        <v/>
      </c>
      <c r="AT276" s="127">
        <v>1576</v>
      </c>
      <c r="AU276" s="128"/>
      <c r="AV276" s="129"/>
      <c r="AW276" s="126" t="str">
        <f t="shared" si="109"/>
        <v/>
      </c>
      <c r="AX276" s="126" t="str">
        <f t="shared" si="110"/>
        <v/>
      </c>
      <c r="AY276" s="64" t="str">
        <f t="shared" si="111"/>
        <v/>
      </c>
      <c r="AZ276" s="97">
        <v>79</v>
      </c>
      <c r="BA276" s="68"/>
      <c r="BB276" s="68"/>
      <c r="BC276" s="68"/>
      <c r="BD276" s="68"/>
      <c r="BE276" s="15"/>
      <c r="BF276" s="5">
        <f t="shared" si="112"/>
        <v>23901</v>
      </c>
      <c r="BG276" s="42">
        <v>5061</v>
      </c>
      <c r="BH276" s="42">
        <v>18840</v>
      </c>
      <c r="BI276" s="42"/>
      <c r="BJ276" s="42"/>
      <c r="BK276" s="42"/>
      <c r="BL276" s="42"/>
      <c r="BM276" s="15"/>
    </row>
    <row r="277" spans="1:65" outlineLevel="5" x14ac:dyDescent="0.45">
      <c r="A277" s="22">
        <f t="shared" si="99"/>
        <v>8</v>
      </c>
      <c r="B277" s="9">
        <f t="shared" si="98"/>
        <v>42602</v>
      </c>
      <c r="C277" s="51">
        <v>42602</v>
      </c>
      <c r="D277" s="64">
        <v>345278</v>
      </c>
      <c r="E277" s="12"/>
      <c r="F277" s="12">
        <v>37.799999999999997</v>
      </c>
      <c r="G277" s="12">
        <v>37.799999999999997</v>
      </c>
      <c r="H277" s="12">
        <v>37.799999999999997</v>
      </c>
      <c r="I277" s="12">
        <v>37.799999999999997</v>
      </c>
      <c r="J277" s="12"/>
      <c r="K277" s="12"/>
      <c r="L277" s="12"/>
      <c r="M277" s="74" t="str">
        <f t="shared" si="104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05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06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22.134387350000001</v>
      </c>
      <c r="AO277" s="41">
        <v>1265</v>
      </c>
      <c r="AP277" s="110"/>
      <c r="AQ277" s="111"/>
      <c r="AR277" s="126" t="str">
        <f t="shared" si="107"/>
        <v/>
      </c>
      <c r="AS277" s="126" t="str">
        <f t="shared" si="108"/>
        <v/>
      </c>
      <c r="AT277" s="127">
        <v>1361</v>
      </c>
      <c r="AU277" s="128"/>
      <c r="AV277" s="129"/>
      <c r="AW277" s="126" t="str">
        <f t="shared" si="109"/>
        <v/>
      </c>
      <c r="AX277" s="126" t="str">
        <f t="shared" si="110"/>
        <v/>
      </c>
      <c r="AY277" s="64" t="str">
        <f t="shared" si="111"/>
        <v/>
      </c>
      <c r="AZ277" s="97"/>
      <c r="BA277" s="68"/>
      <c r="BB277" s="68"/>
      <c r="BC277" s="68"/>
      <c r="BD277" s="68"/>
      <c r="BE277" s="15"/>
      <c r="BF277" s="5">
        <f t="shared" si="112"/>
        <v>22220</v>
      </c>
      <c r="BG277" s="42">
        <v>3766</v>
      </c>
      <c r="BH277" s="42">
        <v>18454</v>
      </c>
      <c r="BI277" s="42"/>
      <c r="BJ277" s="42"/>
      <c r="BK277" s="42"/>
      <c r="BL277" s="42"/>
      <c r="BM277" s="15"/>
    </row>
    <row r="278" spans="1:65" outlineLevel="5" x14ac:dyDescent="0.45">
      <c r="A278" s="22">
        <f t="shared" si="99"/>
        <v>8</v>
      </c>
      <c r="B278" s="9">
        <f t="shared" si="98"/>
        <v>42603</v>
      </c>
      <c r="C278" s="51">
        <v>42603</v>
      </c>
      <c r="D278" s="64">
        <v>338597</v>
      </c>
      <c r="E278" s="12"/>
      <c r="F278" s="12">
        <v>37.6</v>
      </c>
      <c r="G278" s="12">
        <v>37.6</v>
      </c>
      <c r="H278" s="12">
        <v>37.6</v>
      </c>
      <c r="I278" s="12">
        <v>37.6</v>
      </c>
      <c r="J278" s="12"/>
      <c r="K278" s="12"/>
      <c r="L278" s="12"/>
      <c r="M278" s="74" t="str">
        <f t="shared" si="104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05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06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26.666666670000001</v>
      </c>
      <c r="AO278" s="41">
        <v>1050</v>
      </c>
      <c r="AP278" s="110"/>
      <c r="AQ278" s="111"/>
      <c r="AR278" s="126" t="str">
        <f t="shared" si="107"/>
        <v/>
      </c>
      <c r="AS278" s="126" t="str">
        <f t="shared" si="108"/>
        <v/>
      </c>
      <c r="AT278" s="127">
        <v>1216</v>
      </c>
      <c r="AU278" s="128"/>
      <c r="AV278" s="129"/>
      <c r="AW278" s="126" t="str">
        <f t="shared" si="109"/>
        <v/>
      </c>
      <c r="AX278" s="126" t="str">
        <f t="shared" si="110"/>
        <v/>
      </c>
      <c r="AY278" s="64" t="str">
        <f t="shared" si="111"/>
        <v/>
      </c>
      <c r="AZ278" s="97"/>
      <c r="BA278" s="68"/>
      <c r="BB278" s="68"/>
      <c r="BC278" s="68"/>
      <c r="BD278" s="68"/>
      <c r="BE278" s="15"/>
      <c r="BF278" s="5">
        <f t="shared" si="112"/>
        <v>9917</v>
      </c>
      <c r="BG278" s="42"/>
      <c r="BH278" s="42">
        <v>9917</v>
      </c>
      <c r="BI278" s="42"/>
      <c r="BJ278" s="42"/>
      <c r="BK278" s="42"/>
      <c r="BL278" s="42"/>
      <c r="BM278" s="15"/>
    </row>
    <row r="279" spans="1:65" outlineLevel="5" x14ac:dyDescent="0.45">
      <c r="A279" s="22">
        <f t="shared" si="99"/>
        <v>8</v>
      </c>
      <c r="B279" s="9">
        <f t="shared" si="98"/>
        <v>42604</v>
      </c>
      <c r="C279" s="51">
        <v>42604</v>
      </c>
      <c r="D279" s="64">
        <v>341089</v>
      </c>
      <c r="E279" s="12"/>
      <c r="F279" s="12">
        <v>37.6</v>
      </c>
      <c r="G279" s="12">
        <v>37.6</v>
      </c>
      <c r="H279" s="12">
        <v>37.6</v>
      </c>
      <c r="I279" s="12">
        <v>37.6</v>
      </c>
      <c r="J279" s="12"/>
      <c r="K279" s="12"/>
      <c r="L279" s="12"/>
      <c r="M279" s="74" t="str">
        <f t="shared" si="104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05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06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v>22.099447510000001</v>
      </c>
      <c r="AO279" s="41">
        <v>1267</v>
      </c>
      <c r="AP279" s="110"/>
      <c r="AQ279" s="111"/>
      <c r="AR279" s="126" t="str">
        <f t="shared" si="107"/>
        <v/>
      </c>
      <c r="AS279" s="126" t="str">
        <f t="shared" si="108"/>
        <v/>
      </c>
      <c r="AT279" s="127">
        <v>1565</v>
      </c>
      <c r="AU279" s="128"/>
      <c r="AV279" s="129"/>
      <c r="AW279" s="126" t="str">
        <f t="shared" si="109"/>
        <v/>
      </c>
      <c r="AX279" s="126" t="str">
        <f t="shared" si="110"/>
        <v/>
      </c>
      <c r="AY279" s="64" t="str">
        <f t="shared" si="111"/>
        <v/>
      </c>
      <c r="AZ279" s="97">
        <v>79.3</v>
      </c>
      <c r="BA279" s="68"/>
      <c r="BB279" s="68"/>
      <c r="BC279" s="68"/>
      <c r="BD279" s="68"/>
      <c r="BE279" s="15"/>
      <c r="BF279" s="5">
        <f t="shared" si="112"/>
        <v>24134</v>
      </c>
      <c r="BG279" s="42">
        <v>7917</v>
      </c>
      <c r="BH279" s="42">
        <v>16217</v>
      </c>
      <c r="BI279" s="42"/>
      <c r="BJ279" s="42"/>
      <c r="BK279" s="42"/>
      <c r="BL279" s="42"/>
      <c r="BM279" s="15"/>
    </row>
    <row r="280" spans="1:65" outlineLevel="5" x14ac:dyDescent="0.45">
      <c r="A280" s="22">
        <f t="shared" si="99"/>
        <v>8</v>
      </c>
      <c r="B280" s="9">
        <f t="shared" si="98"/>
        <v>42605</v>
      </c>
      <c r="C280" s="51">
        <v>42605</v>
      </c>
      <c r="D280" s="64">
        <v>332796</v>
      </c>
      <c r="E280" s="12"/>
      <c r="F280" s="12">
        <v>37.799999999999997</v>
      </c>
      <c r="G280" s="12">
        <v>37.799999999999997</v>
      </c>
      <c r="H280" s="12">
        <v>37.799999999999997</v>
      </c>
      <c r="I280" s="12">
        <v>37.799999999999997</v>
      </c>
      <c r="J280" s="12"/>
      <c r="K280" s="12"/>
      <c r="L280" s="12"/>
      <c r="M280" s="74" t="str">
        <f t="shared" si="104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05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06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21.116138759999998</v>
      </c>
      <c r="AO280" s="41">
        <v>1326</v>
      </c>
      <c r="AP280" s="110"/>
      <c r="AQ280" s="111"/>
      <c r="AR280" s="126" t="str">
        <f t="shared" si="107"/>
        <v/>
      </c>
      <c r="AS280" s="126" t="str">
        <f t="shared" si="108"/>
        <v/>
      </c>
      <c r="AT280" s="127">
        <v>1570</v>
      </c>
      <c r="AU280" s="128"/>
      <c r="AV280" s="129"/>
      <c r="AW280" s="126" t="str">
        <f t="shared" si="109"/>
        <v/>
      </c>
      <c r="AX280" s="126" t="str">
        <f t="shared" si="110"/>
        <v/>
      </c>
      <c r="AY280" s="64" t="str">
        <f t="shared" si="111"/>
        <v/>
      </c>
      <c r="AZ280" s="97">
        <v>80.099999999999994</v>
      </c>
      <c r="BA280" s="68"/>
      <c r="BB280" s="68"/>
      <c r="BC280" s="68"/>
      <c r="BD280" s="68"/>
      <c r="BE280" s="15"/>
      <c r="BF280" s="5">
        <f t="shared" si="112"/>
        <v>22384</v>
      </c>
      <c r="BG280" s="42">
        <v>4494</v>
      </c>
      <c r="BH280" s="42">
        <v>17890</v>
      </c>
      <c r="BI280" s="42"/>
      <c r="BJ280" s="42"/>
      <c r="BK280" s="42"/>
      <c r="BL280" s="42"/>
      <c r="BM280" s="15"/>
    </row>
    <row r="281" spans="1:65" outlineLevel="5" x14ac:dyDescent="0.45">
      <c r="A281" s="22">
        <f t="shared" si="99"/>
        <v>8</v>
      </c>
      <c r="B281" s="9">
        <f t="shared" si="98"/>
        <v>42606</v>
      </c>
      <c r="C281" s="51">
        <v>42606</v>
      </c>
      <c r="D281" s="64">
        <v>331805</v>
      </c>
      <c r="E281" s="12"/>
      <c r="F281" s="12">
        <v>37.799999999999997</v>
      </c>
      <c r="G281" s="12">
        <v>37.799999999999997</v>
      </c>
      <c r="H281" s="12">
        <v>37.799999999999997</v>
      </c>
      <c r="I281" s="12">
        <v>37.799999999999997</v>
      </c>
      <c r="J281" s="12"/>
      <c r="K281" s="12"/>
      <c r="L281" s="12"/>
      <c r="M281" s="74" t="str">
        <f t="shared" si="104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05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06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20.07168459</v>
      </c>
      <c r="AO281" s="41">
        <v>1395</v>
      </c>
      <c r="AP281" s="110"/>
      <c r="AQ281" s="111"/>
      <c r="AR281" s="126" t="str">
        <f t="shared" si="107"/>
        <v/>
      </c>
      <c r="AS281" s="126" t="str">
        <f t="shared" si="108"/>
        <v/>
      </c>
      <c r="AT281" s="127">
        <v>1521</v>
      </c>
      <c r="AU281" s="128"/>
      <c r="AV281" s="129"/>
      <c r="AW281" s="126" t="str">
        <f t="shared" si="109"/>
        <v/>
      </c>
      <c r="AX281" s="126" t="str">
        <f t="shared" si="110"/>
        <v/>
      </c>
      <c r="AY281" s="64" t="str">
        <f t="shared" si="111"/>
        <v/>
      </c>
      <c r="AZ281" s="97">
        <v>78.8</v>
      </c>
      <c r="BA281" s="68"/>
      <c r="BB281" s="68"/>
      <c r="BC281" s="68"/>
      <c r="BD281" s="68"/>
      <c r="BE281" s="15"/>
      <c r="BF281" s="5">
        <f t="shared" si="112"/>
        <v>23804</v>
      </c>
      <c r="BG281" s="42">
        <v>4876</v>
      </c>
      <c r="BH281" s="42">
        <v>18928</v>
      </c>
      <c r="BI281" s="42"/>
      <c r="BJ281" s="42"/>
      <c r="BK281" s="42"/>
      <c r="BL281" s="42"/>
      <c r="BM281" s="15"/>
    </row>
    <row r="282" spans="1:65" outlineLevel="5" x14ac:dyDescent="0.45">
      <c r="A282" s="22">
        <f t="shared" si="99"/>
        <v>8</v>
      </c>
      <c r="B282" s="9">
        <f t="shared" si="98"/>
        <v>42607</v>
      </c>
      <c r="C282" s="51">
        <v>42607</v>
      </c>
      <c r="D282" s="64">
        <v>330609</v>
      </c>
      <c r="E282" s="12"/>
      <c r="F282" s="12">
        <v>37.799999999999997</v>
      </c>
      <c r="G282" s="12">
        <v>37.799999999999997</v>
      </c>
      <c r="H282" s="12">
        <v>37.799999999999997</v>
      </c>
      <c r="I282" s="12">
        <v>37.799999999999997</v>
      </c>
      <c r="J282" s="12"/>
      <c r="K282" s="12"/>
      <c r="L282" s="12"/>
      <c r="M282" s="74" t="str">
        <f t="shared" si="104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05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06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23.00739523</v>
      </c>
      <c r="AO282" s="41">
        <v>1217</v>
      </c>
      <c r="AP282" s="110"/>
      <c r="AQ282" s="111"/>
      <c r="AR282" s="126" t="str">
        <f t="shared" si="107"/>
        <v/>
      </c>
      <c r="AS282" s="126" t="str">
        <f t="shared" si="108"/>
        <v/>
      </c>
      <c r="AT282" s="127">
        <v>1400</v>
      </c>
      <c r="AU282" s="128"/>
      <c r="AV282" s="129"/>
      <c r="AW282" s="126" t="str">
        <f t="shared" si="109"/>
        <v/>
      </c>
      <c r="AX282" s="126" t="str">
        <f t="shared" si="110"/>
        <v/>
      </c>
      <c r="AY282" s="64" t="str">
        <f t="shared" si="111"/>
        <v/>
      </c>
      <c r="AZ282" s="97">
        <v>79.900000000000006</v>
      </c>
      <c r="BA282" s="68"/>
      <c r="BB282" s="68"/>
      <c r="BC282" s="68"/>
      <c r="BD282" s="68"/>
      <c r="BE282" s="15"/>
      <c r="BF282" s="5">
        <f t="shared" si="112"/>
        <v>21618</v>
      </c>
      <c r="BG282" s="42">
        <v>2987</v>
      </c>
      <c r="BH282" s="42">
        <v>18631</v>
      </c>
      <c r="BI282" s="42"/>
      <c r="BJ282" s="42"/>
      <c r="BK282" s="42"/>
      <c r="BL282" s="42"/>
      <c r="BM282" s="15"/>
    </row>
    <row r="283" spans="1:65" outlineLevel="5" x14ac:dyDescent="0.45">
      <c r="A283" s="22">
        <f t="shared" si="99"/>
        <v>8</v>
      </c>
      <c r="B283" s="9">
        <f t="shared" si="98"/>
        <v>42608</v>
      </c>
      <c r="C283" s="51">
        <v>42608</v>
      </c>
      <c r="D283" s="64">
        <v>333454</v>
      </c>
      <c r="E283" s="12"/>
      <c r="F283" s="12">
        <v>37.799999999999997</v>
      </c>
      <c r="G283" s="12">
        <v>37.799999999999997</v>
      </c>
      <c r="H283" s="12">
        <v>37.799999999999997</v>
      </c>
      <c r="I283" s="12">
        <v>37.799999999999997</v>
      </c>
      <c r="J283" s="12"/>
      <c r="K283" s="12"/>
      <c r="L283" s="12"/>
      <c r="M283" s="74" t="str">
        <f t="shared" si="104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05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06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25.949953659999998</v>
      </c>
      <c r="AO283" s="41">
        <v>1079</v>
      </c>
      <c r="AP283" s="110"/>
      <c r="AQ283" s="111"/>
      <c r="AR283" s="126" t="str">
        <f t="shared" si="107"/>
        <v/>
      </c>
      <c r="AS283" s="126" t="str">
        <f t="shared" si="108"/>
        <v/>
      </c>
      <c r="AT283" s="127">
        <v>1359</v>
      </c>
      <c r="AU283" s="128"/>
      <c r="AV283" s="129"/>
      <c r="AW283" s="126" t="str">
        <f t="shared" si="109"/>
        <v/>
      </c>
      <c r="AX283" s="126" t="str">
        <f t="shared" si="110"/>
        <v/>
      </c>
      <c r="AY283" s="64" t="str">
        <f t="shared" si="111"/>
        <v/>
      </c>
      <c r="AZ283" s="97">
        <v>80.2</v>
      </c>
      <c r="BA283" s="68"/>
      <c r="BB283" s="68"/>
      <c r="BC283" s="68"/>
      <c r="BD283" s="68"/>
      <c r="BE283" s="15"/>
      <c r="BF283" s="5">
        <f t="shared" si="112"/>
        <v>24204</v>
      </c>
      <c r="BG283" s="42">
        <v>6661</v>
      </c>
      <c r="BH283" s="42">
        <v>17543</v>
      </c>
      <c r="BI283" s="42"/>
      <c r="BJ283" s="42"/>
      <c r="BK283" s="42"/>
      <c r="BL283" s="42"/>
      <c r="BM283" s="15"/>
    </row>
    <row r="284" spans="1:65" outlineLevel="5" x14ac:dyDescent="0.45">
      <c r="A284" s="22">
        <f t="shared" si="99"/>
        <v>8</v>
      </c>
      <c r="B284" s="9">
        <f t="shared" si="98"/>
        <v>42609</v>
      </c>
      <c r="C284" s="51">
        <v>42609</v>
      </c>
      <c r="D284" s="64">
        <v>323583</v>
      </c>
      <c r="E284" s="12"/>
      <c r="F284" s="12">
        <v>37.799999999999997</v>
      </c>
      <c r="G284" s="12">
        <v>37.799999999999997</v>
      </c>
      <c r="H284" s="12">
        <v>38</v>
      </c>
      <c r="I284" s="12">
        <v>38</v>
      </c>
      <c r="J284" s="12"/>
      <c r="K284" s="12"/>
      <c r="L284" s="12"/>
      <c r="M284" s="74" t="str">
        <f t="shared" si="104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05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06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29.13631634</v>
      </c>
      <c r="AO284" s="41">
        <v>961</v>
      </c>
      <c r="AP284" s="110"/>
      <c r="AQ284" s="111"/>
      <c r="AR284" s="126" t="str">
        <f t="shared" si="107"/>
        <v/>
      </c>
      <c r="AS284" s="126" t="str">
        <f t="shared" si="108"/>
        <v/>
      </c>
      <c r="AT284" s="127">
        <v>1035</v>
      </c>
      <c r="AU284" s="128"/>
      <c r="AV284" s="129"/>
      <c r="AW284" s="126" t="str">
        <f t="shared" si="109"/>
        <v/>
      </c>
      <c r="AX284" s="126" t="str">
        <f t="shared" si="110"/>
        <v/>
      </c>
      <c r="AY284" s="64" t="str">
        <f t="shared" si="111"/>
        <v/>
      </c>
      <c r="AZ284" s="97"/>
      <c r="BA284" s="68"/>
      <c r="BB284" s="68"/>
      <c r="BC284" s="68"/>
      <c r="BD284" s="68"/>
      <c r="BE284" s="15"/>
      <c r="BF284" s="5">
        <f t="shared" si="112"/>
        <v>17296</v>
      </c>
      <c r="BG284" s="42">
        <v>1106</v>
      </c>
      <c r="BH284" s="42">
        <v>16190</v>
      </c>
      <c r="BI284" s="42"/>
      <c r="BJ284" s="42"/>
      <c r="BK284" s="42"/>
      <c r="BL284" s="42"/>
      <c r="BM284" s="15"/>
    </row>
    <row r="285" spans="1:65" outlineLevel="5" x14ac:dyDescent="0.45">
      <c r="A285" s="22">
        <f t="shared" si="99"/>
        <v>8</v>
      </c>
      <c r="B285" s="9">
        <f t="shared" si="98"/>
        <v>42610</v>
      </c>
      <c r="C285" s="51">
        <v>42610</v>
      </c>
      <c r="D285" s="64">
        <v>442208</v>
      </c>
      <c r="E285" s="12"/>
      <c r="F285" s="12">
        <v>36.6</v>
      </c>
      <c r="G285" s="12">
        <v>36.6</v>
      </c>
      <c r="H285" s="12">
        <v>37</v>
      </c>
      <c r="I285" s="12">
        <v>37</v>
      </c>
      <c r="J285" s="12"/>
      <c r="K285" s="12"/>
      <c r="L285" s="12"/>
      <c r="M285" s="74" t="str">
        <f t="shared" si="104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05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06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35.53299492</v>
      </c>
      <c r="AO285" s="41">
        <v>788</v>
      </c>
      <c r="AP285" s="110"/>
      <c r="AQ285" s="111"/>
      <c r="AR285" s="126" t="str">
        <f t="shared" si="107"/>
        <v/>
      </c>
      <c r="AS285" s="126" t="str">
        <f t="shared" si="108"/>
        <v/>
      </c>
      <c r="AT285" s="127">
        <v>975</v>
      </c>
      <c r="AU285" s="128"/>
      <c r="AV285" s="129"/>
      <c r="AW285" s="126" t="str">
        <f t="shared" si="109"/>
        <v/>
      </c>
      <c r="AX285" s="126" t="str">
        <f t="shared" si="110"/>
        <v/>
      </c>
      <c r="AY285" s="64" t="str">
        <f t="shared" si="111"/>
        <v/>
      </c>
      <c r="AZ285" s="97"/>
      <c r="BA285" s="68"/>
      <c r="BB285" s="68"/>
      <c r="BC285" s="68"/>
      <c r="BD285" s="68"/>
      <c r="BE285" s="15"/>
      <c r="BF285" s="5">
        <f t="shared" si="112"/>
        <v>10277</v>
      </c>
      <c r="BG285" s="42">
        <v>1204</v>
      </c>
      <c r="BH285" s="42">
        <v>9073</v>
      </c>
      <c r="BI285" s="42"/>
      <c r="BJ285" s="42"/>
      <c r="BK285" s="42"/>
      <c r="BL285" s="42"/>
      <c r="BM285" s="15"/>
    </row>
    <row r="286" spans="1:65" outlineLevel="5" x14ac:dyDescent="0.45">
      <c r="A286" s="22">
        <f t="shared" si="99"/>
        <v>8</v>
      </c>
      <c r="B286" s="9">
        <f t="shared" si="98"/>
        <v>42611</v>
      </c>
      <c r="C286" s="51">
        <v>42611</v>
      </c>
      <c r="D286" s="64">
        <v>452023</v>
      </c>
      <c r="E286" s="12"/>
      <c r="F286" s="12">
        <v>37.200000000000003</v>
      </c>
      <c r="G286" s="12">
        <v>37.200000000000003</v>
      </c>
      <c r="H286" s="12">
        <v>37.200000000000003</v>
      </c>
      <c r="I286" s="12">
        <v>37.200000000000003</v>
      </c>
      <c r="J286" s="12"/>
      <c r="K286" s="12"/>
      <c r="L286" s="12"/>
      <c r="M286" s="74" t="str">
        <f t="shared" si="104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05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06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v>25.247971150000001</v>
      </c>
      <c r="AO286" s="41">
        <v>1109</v>
      </c>
      <c r="AP286" s="110"/>
      <c r="AQ286" s="111"/>
      <c r="AR286" s="126" t="str">
        <f t="shared" si="107"/>
        <v/>
      </c>
      <c r="AS286" s="126" t="str">
        <f t="shared" si="108"/>
        <v/>
      </c>
      <c r="AT286" s="127">
        <v>1341</v>
      </c>
      <c r="AU286" s="128"/>
      <c r="AV286" s="129"/>
      <c r="AW286" s="126" t="str">
        <f t="shared" si="109"/>
        <v/>
      </c>
      <c r="AX286" s="126" t="str">
        <f t="shared" si="110"/>
        <v/>
      </c>
      <c r="AY286" s="64" t="str">
        <f t="shared" si="111"/>
        <v/>
      </c>
      <c r="AZ286" s="97">
        <v>78.7</v>
      </c>
      <c r="BA286" s="68"/>
      <c r="BB286" s="68"/>
      <c r="BC286" s="68"/>
      <c r="BD286" s="68"/>
      <c r="BE286" s="15"/>
      <c r="BF286" s="5">
        <f t="shared" si="112"/>
        <v>20278</v>
      </c>
      <c r="BG286" s="42">
        <v>3901</v>
      </c>
      <c r="BH286" s="42">
        <v>16377</v>
      </c>
      <c r="BI286" s="42"/>
      <c r="BJ286" s="42"/>
      <c r="BK286" s="42"/>
      <c r="BL286" s="42"/>
      <c r="BM286" s="15"/>
    </row>
    <row r="287" spans="1:65" outlineLevel="5" x14ac:dyDescent="0.45">
      <c r="A287" s="22">
        <f t="shared" si="99"/>
        <v>8</v>
      </c>
      <c r="B287" s="9">
        <f t="shared" si="98"/>
        <v>42612</v>
      </c>
      <c r="C287" s="51">
        <v>42612</v>
      </c>
      <c r="D287" s="64">
        <v>377762</v>
      </c>
      <c r="E287" s="12"/>
      <c r="F287" s="12">
        <v>37.6</v>
      </c>
      <c r="G287" s="12">
        <v>37.6</v>
      </c>
      <c r="H287" s="12">
        <v>37.6</v>
      </c>
      <c r="I287" s="12">
        <v>37.6</v>
      </c>
      <c r="J287" s="12"/>
      <c r="K287" s="12"/>
      <c r="L287" s="12"/>
      <c r="M287" s="74" t="str">
        <f t="shared" si="104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05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06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27.916251249999998</v>
      </c>
      <c r="AO287" s="41">
        <v>1003</v>
      </c>
      <c r="AP287" s="110"/>
      <c r="AQ287" s="111"/>
      <c r="AR287" s="126" t="str">
        <f t="shared" si="107"/>
        <v/>
      </c>
      <c r="AS287" s="126" t="str">
        <f t="shared" si="108"/>
        <v/>
      </c>
      <c r="AT287" s="127">
        <v>1280</v>
      </c>
      <c r="AU287" s="128"/>
      <c r="AV287" s="129"/>
      <c r="AW287" s="126" t="str">
        <f t="shared" si="109"/>
        <v/>
      </c>
      <c r="AX287" s="126" t="str">
        <f t="shared" si="110"/>
        <v/>
      </c>
      <c r="AY287" s="64" t="str">
        <f t="shared" si="111"/>
        <v/>
      </c>
      <c r="AZ287" s="97">
        <v>79.8</v>
      </c>
      <c r="BA287" s="68"/>
      <c r="BB287" s="68"/>
      <c r="BC287" s="68"/>
      <c r="BD287" s="68"/>
      <c r="BE287" s="15"/>
      <c r="BF287" s="5">
        <f t="shared" si="112"/>
        <v>24961</v>
      </c>
      <c r="BG287" s="42">
        <v>6194</v>
      </c>
      <c r="BH287" s="42">
        <v>18767</v>
      </c>
      <c r="BI287" s="42"/>
      <c r="BJ287" s="42"/>
      <c r="BK287" s="42"/>
      <c r="BL287" s="42"/>
      <c r="BM287" s="15"/>
    </row>
    <row r="288" spans="1:65" ht="17.5" outlineLevel="5" thickBot="1" x14ac:dyDescent="0.5">
      <c r="A288" s="31">
        <f t="shared" si="99"/>
        <v>8</v>
      </c>
      <c r="B288" s="32">
        <f t="shared" ref="B288:B351" si="113">B287+1</f>
        <v>42613</v>
      </c>
      <c r="C288" s="51">
        <v>42613</v>
      </c>
      <c r="D288" s="64">
        <v>362835</v>
      </c>
      <c r="E288" s="12"/>
      <c r="F288" s="12">
        <v>37.799999999999997</v>
      </c>
      <c r="G288" s="12">
        <v>37.799999999999997</v>
      </c>
      <c r="H288" s="12">
        <v>37.799999999999997</v>
      </c>
      <c r="I288" s="12">
        <v>37.799999999999997</v>
      </c>
      <c r="J288" s="12"/>
      <c r="K288" s="12"/>
      <c r="L288" s="12"/>
      <c r="M288" s="74" t="str">
        <f t="shared" si="104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05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06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26.565464899999998</v>
      </c>
      <c r="AO288" s="41">
        <v>1054</v>
      </c>
      <c r="AP288" s="110"/>
      <c r="AQ288" s="111"/>
      <c r="AR288" s="126" t="str">
        <f t="shared" si="107"/>
        <v/>
      </c>
      <c r="AS288" s="126" t="str">
        <f t="shared" si="108"/>
        <v/>
      </c>
      <c r="AT288" s="127">
        <v>1266</v>
      </c>
      <c r="AU288" s="128"/>
      <c r="AV288" s="129"/>
      <c r="AW288" s="126" t="str">
        <f t="shared" si="109"/>
        <v/>
      </c>
      <c r="AX288" s="126" t="str">
        <f t="shared" si="110"/>
        <v/>
      </c>
      <c r="AY288" s="64" t="str">
        <f t="shared" si="111"/>
        <v/>
      </c>
      <c r="AZ288" s="97">
        <v>81</v>
      </c>
      <c r="BA288" s="68"/>
      <c r="BB288" s="68"/>
      <c r="BC288" s="68"/>
      <c r="BD288" s="68"/>
      <c r="BE288" s="15"/>
      <c r="BF288" s="5">
        <f t="shared" si="112"/>
        <v>23265</v>
      </c>
      <c r="BG288" s="42">
        <v>5487</v>
      </c>
      <c r="BH288" s="42">
        <v>17778</v>
      </c>
      <c r="BI288" s="42"/>
      <c r="BJ288" s="42"/>
      <c r="BK288" s="42"/>
      <c r="BL288" s="42"/>
      <c r="BM288" s="15"/>
    </row>
    <row r="289" spans="1:65" outlineLevel="4" x14ac:dyDescent="0.45">
      <c r="A289" s="150" t="s">
        <v>42</v>
      </c>
      <c r="B289" s="151"/>
      <c r="C289" s="50">
        <f t="shared" ref="C289:BM289" si="114">SUBTOTAL(4,C258:C288)</f>
        <v>42613</v>
      </c>
      <c r="D289" s="60">
        <f t="shared" si="114"/>
        <v>452023</v>
      </c>
      <c r="E289" s="28">
        <f t="shared" si="114"/>
        <v>0</v>
      </c>
      <c r="F289" s="28">
        <f t="shared" si="114"/>
        <v>38.4</v>
      </c>
      <c r="G289" s="28">
        <f t="shared" si="114"/>
        <v>38.4</v>
      </c>
      <c r="H289" s="28">
        <f t="shared" si="114"/>
        <v>38.4</v>
      </c>
      <c r="I289" s="28">
        <f t="shared" si="114"/>
        <v>38.4</v>
      </c>
      <c r="J289" s="28">
        <f t="shared" si="114"/>
        <v>0</v>
      </c>
      <c r="K289" s="28">
        <f t="shared" si="114"/>
        <v>0</v>
      </c>
      <c r="L289" s="28">
        <f t="shared" si="114"/>
        <v>0</v>
      </c>
      <c r="M289" s="71">
        <f t="shared" si="114"/>
        <v>0</v>
      </c>
      <c r="N289" s="82">
        <f t="shared" si="114"/>
        <v>0</v>
      </c>
      <c r="O289" s="82">
        <f t="shared" si="114"/>
        <v>0</v>
      </c>
      <c r="P289" s="82">
        <f t="shared" si="114"/>
        <v>0</v>
      </c>
      <c r="Q289" s="82">
        <f t="shared" si="114"/>
        <v>0</v>
      </c>
      <c r="R289" s="82">
        <f t="shared" si="114"/>
        <v>0</v>
      </c>
      <c r="S289" s="82">
        <f t="shared" si="114"/>
        <v>0</v>
      </c>
      <c r="T289" s="82">
        <f t="shared" si="114"/>
        <v>0</v>
      </c>
      <c r="U289" s="82">
        <f t="shared" si="114"/>
        <v>0</v>
      </c>
      <c r="V289" s="29">
        <f t="shared" si="114"/>
        <v>0</v>
      </c>
      <c r="W289" s="39">
        <f t="shared" si="114"/>
        <v>0</v>
      </c>
      <c r="X289" s="39">
        <f t="shared" si="114"/>
        <v>0</v>
      </c>
      <c r="Y289" s="39">
        <f t="shared" si="114"/>
        <v>0</v>
      </c>
      <c r="Z289" s="39">
        <f t="shared" si="114"/>
        <v>0</v>
      </c>
      <c r="AA289" s="39">
        <f t="shared" si="114"/>
        <v>0</v>
      </c>
      <c r="AB289" s="39">
        <f t="shared" si="114"/>
        <v>0</v>
      </c>
      <c r="AC289" s="39">
        <f t="shared" si="114"/>
        <v>0</v>
      </c>
      <c r="AD289" s="39">
        <f t="shared" si="114"/>
        <v>0</v>
      </c>
      <c r="AE289" s="29">
        <f t="shared" si="114"/>
        <v>0</v>
      </c>
      <c r="AF289" s="39">
        <f t="shared" si="114"/>
        <v>0</v>
      </c>
      <c r="AG289" s="39">
        <f t="shared" si="114"/>
        <v>0</v>
      </c>
      <c r="AH289" s="39">
        <f t="shared" si="114"/>
        <v>0</v>
      </c>
      <c r="AI289" s="39">
        <f t="shared" si="114"/>
        <v>0</v>
      </c>
      <c r="AJ289" s="39">
        <f t="shared" si="114"/>
        <v>0</v>
      </c>
      <c r="AK289" s="39">
        <f t="shared" si="114"/>
        <v>0</v>
      </c>
      <c r="AL289" s="39">
        <f t="shared" si="114"/>
        <v>0</v>
      </c>
      <c r="AM289" s="39">
        <f t="shared" si="114"/>
        <v>0</v>
      </c>
      <c r="AN289" s="39">
        <f t="shared" si="114"/>
        <v>35.53299492</v>
      </c>
      <c r="AO289" s="39">
        <f t="shared" si="114"/>
        <v>1395</v>
      </c>
      <c r="AP289" s="104">
        <f t="shared" si="114"/>
        <v>0</v>
      </c>
      <c r="AQ289" s="105">
        <f t="shared" si="114"/>
        <v>0</v>
      </c>
      <c r="AR289" s="106">
        <f t="shared" si="114"/>
        <v>0</v>
      </c>
      <c r="AS289" s="106">
        <f t="shared" si="114"/>
        <v>0</v>
      </c>
      <c r="AT289" s="107">
        <f t="shared" si="114"/>
        <v>1576</v>
      </c>
      <c r="AU289" s="108">
        <f t="shared" si="114"/>
        <v>0</v>
      </c>
      <c r="AV289" s="109">
        <f t="shared" si="114"/>
        <v>0</v>
      </c>
      <c r="AW289" s="106">
        <f t="shared" si="114"/>
        <v>0</v>
      </c>
      <c r="AX289" s="106">
        <f t="shared" si="114"/>
        <v>0</v>
      </c>
      <c r="AY289" s="60">
        <f t="shared" si="114"/>
        <v>0</v>
      </c>
      <c r="AZ289" s="96">
        <f t="shared" si="114"/>
        <v>81</v>
      </c>
      <c r="BA289" s="67">
        <f t="shared" si="114"/>
        <v>0</v>
      </c>
      <c r="BB289" s="67">
        <f t="shared" si="114"/>
        <v>0</v>
      </c>
      <c r="BC289" s="67">
        <f t="shared" si="114"/>
        <v>0</v>
      </c>
      <c r="BD289" s="67">
        <f t="shared" si="114"/>
        <v>0</v>
      </c>
      <c r="BE289" s="27">
        <f t="shared" si="114"/>
        <v>0</v>
      </c>
      <c r="BF289" s="29">
        <f t="shared" si="114"/>
        <v>39279</v>
      </c>
      <c r="BG289" s="39">
        <f t="shared" si="114"/>
        <v>20967</v>
      </c>
      <c r="BH289" s="40">
        <f t="shared" si="114"/>
        <v>18928</v>
      </c>
      <c r="BI289" s="40">
        <f t="shared" si="114"/>
        <v>0</v>
      </c>
      <c r="BJ289" s="40">
        <f t="shared" si="114"/>
        <v>0</v>
      </c>
      <c r="BK289" s="40">
        <f t="shared" si="114"/>
        <v>0</v>
      </c>
      <c r="BL289" s="40">
        <f t="shared" si="114"/>
        <v>0</v>
      </c>
      <c r="BM289" s="27">
        <f t="shared" si="114"/>
        <v>0</v>
      </c>
    </row>
    <row r="290" spans="1:65" outlineLevel="3" x14ac:dyDescent="0.45">
      <c r="A290" s="180" t="s">
        <v>31</v>
      </c>
      <c r="B290" s="181"/>
      <c r="C290" s="51">
        <f t="shared" ref="C290:BM290" si="115">SUBTOTAL(5,C258:C288)</f>
        <v>42583</v>
      </c>
      <c r="D290" s="61">
        <f t="shared" si="115"/>
        <v>323583</v>
      </c>
      <c r="E290" s="12">
        <f t="shared" si="115"/>
        <v>0</v>
      </c>
      <c r="F290" s="12">
        <f t="shared" si="115"/>
        <v>36.6</v>
      </c>
      <c r="G290" s="12">
        <f t="shared" si="115"/>
        <v>36.6</v>
      </c>
      <c r="H290" s="12">
        <f t="shared" si="115"/>
        <v>36.799999999999997</v>
      </c>
      <c r="I290" s="12">
        <f t="shared" si="115"/>
        <v>36.799999999999997</v>
      </c>
      <c r="J290" s="12">
        <f t="shared" si="115"/>
        <v>0</v>
      </c>
      <c r="K290" s="12">
        <f t="shared" si="115"/>
        <v>0</v>
      </c>
      <c r="L290" s="12">
        <f t="shared" si="115"/>
        <v>0</v>
      </c>
      <c r="M290" s="72">
        <f t="shared" si="115"/>
        <v>0</v>
      </c>
      <c r="N290" s="83">
        <f t="shared" si="115"/>
        <v>0</v>
      </c>
      <c r="O290" s="83">
        <f t="shared" si="115"/>
        <v>0</v>
      </c>
      <c r="P290" s="83">
        <f t="shared" si="115"/>
        <v>0</v>
      </c>
      <c r="Q290" s="83">
        <f t="shared" si="115"/>
        <v>0</v>
      </c>
      <c r="R290" s="83">
        <f t="shared" si="115"/>
        <v>0</v>
      </c>
      <c r="S290" s="83">
        <f t="shared" si="115"/>
        <v>0</v>
      </c>
      <c r="T290" s="83">
        <f t="shared" si="115"/>
        <v>0</v>
      </c>
      <c r="U290" s="83">
        <f t="shared" si="115"/>
        <v>0</v>
      </c>
      <c r="V290" s="6">
        <f t="shared" si="115"/>
        <v>0</v>
      </c>
      <c r="W290" s="41">
        <f t="shared" si="115"/>
        <v>0</v>
      </c>
      <c r="X290" s="41">
        <f t="shared" si="115"/>
        <v>0</v>
      </c>
      <c r="Y290" s="41">
        <f t="shared" si="115"/>
        <v>0</v>
      </c>
      <c r="Z290" s="41">
        <f t="shared" si="115"/>
        <v>0</v>
      </c>
      <c r="AA290" s="41">
        <f t="shared" si="115"/>
        <v>0</v>
      </c>
      <c r="AB290" s="41">
        <f t="shared" si="115"/>
        <v>0</v>
      </c>
      <c r="AC290" s="41">
        <f t="shared" si="115"/>
        <v>0</v>
      </c>
      <c r="AD290" s="41">
        <f t="shared" si="115"/>
        <v>0</v>
      </c>
      <c r="AE290" s="6">
        <f t="shared" si="115"/>
        <v>0</v>
      </c>
      <c r="AF290" s="41">
        <f t="shared" si="115"/>
        <v>0</v>
      </c>
      <c r="AG290" s="41">
        <f t="shared" si="115"/>
        <v>0</v>
      </c>
      <c r="AH290" s="41">
        <f t="shared" si="115"/>
        <v>0</v>
      </c>
      <c r="AI290" s="41">
        <f t="shared" si="115"/>
        <v>0</v>
      </c>
      <c r="AJ290" s="41">
        <f t="shared" si="115"/>
        <v>0</v>
      </c>
      <c r="AK290" s="41">
        <f t="shared" si="115"/>
        <v>0</v>
      </c>
      <c r="AL290" s="41">
        <f t="shared" si="115"/>
        <v>0</v>
      </c>
      <c r="AM290" s="41">
        <f t="shared" si="115"/>
        <v>0</v>
      </c>
      <c r="AN290" s="41">
        <f t="shared" si="115"/>
        <v>20.07168459</v>
      </c>
      <c r="AO290" s="41">
        <f t="shared" si="115"/>
        <v>788</v>
      </c>
      <c r="AP290" s="110">
        <f t="shared" si="115"/>
        <v>0</v>
      </c>
      <c r="AQ290" s="111">
        <f t="shared" si="115"/>
        <v>0</v>
      </c>
      <c r="AR290" s="112">
        <f t="shared" si="115"/>
        <v>0</v>
      </c>
      <c r="AS290" s="112">
        <f t="shared" si="115"/>
        <v>0</v>
      </c>
      <c r="AT290" s="113">
        <f t="shared" si="115"/>
        <v>975</v>
      </c>
      <c r="AU290" s="114">
        <f t="shared" si="115"/>
        <v>0</v>
      </c>
      <c r="AV290" s="115">
        <f t="shared" si="115"/>
        <v>0</v>
      </c>
      <c r="AW290" s="112">
        <f t="shared" si="115"/>
        <v>0</v>
      </c>
      <c r="AX290" s="112">
        <f t="shared" si="115"/>
        <v>0</v>
      </c>
      <c r="AY290" s="61">
        <f t="shared" si="115"/>
        <v>0</v>
      </c>
      <c r="AZ290" s="97">
        <f t="shared" si="115"/>
        <v>78.599999999999994</v>
      </c>
      <c r="BA290" s="68">
        <f t="shared" si="115"/>
        <v>0</v>
      </c>
      <c r="BB290" s="68">
        <f t="shared" si="115"/>
        <v>0</v>
      </c>
      <c r="BC290" s="68">
        <f t="shared" si="115"/>
        <v>0</v>
      </c>
      <c r="BD290" s="68">
        <f t="shared" si="115"/>
        <v>0</v>
      </c>
      <c r="BE290" s="15">
        <f t="shared" si="115"/>
        <v>0</v>
      </c>
      <c r="BF290" s="6">
        <f t="shared" si="115"/>
        <v>9917</v>
      </c>
      <c r="BG290" s="41">
        <f t="shared" si="115"/>
        <v>1106</v>
      </c>
      <c r="BH290" s="42">
        <f t="shared" si="115"/>
        <v>9073</v>
      </c>
      <c r="BI290" s="42">
        <f t="shared" si="115"/>
        <v>0</v>
      </c>
      <c r="BJ290" s="42">
        <f t="shared" si="115"/>
        <v>0</v>
      </c>
      <c r="BK290" s="42">
        <f t="shared" si="115"/>
        <v>0</v>
      </c>
      <c r="BL290" s="42">
        <f t="shared" si="115"/>
        <v>0</v>
      </c>
      <c r="BM290" s="15">
        <f t="shared" si="115"/>
        <v>0</v>
      </c>
    </row>
    <row r="291" spans="1:65" outlineLevel="2" x14ac:dyDescent="0.45">
      <c r="A291" s="180" t="s">
        <v>20</v>
      </c>
      <c r="B291" s="181"/>
      <c r="C291" s="51">
        <f>IFERROR(SUBTOTAL(1,C258:C288),"")</f>
        <v>42598</v>
      </c>
      <c r="D291" s="61">
        <f t="shared" ref="D291:BM291" si="116">IFERROR(SUBTOTAL(1,D258:D288),"")</f>
        <v>360680.6451612903</v>
      </c>
      <c r="E291" s="12" t="str">
        <f t="shared" si="116"/>
        <v/>
      </c>
      <c r="F291" s="12">
        <f t="shared" si="116"/>
        <v>37.674193548387088</v>
      </c>
      <c r="G291" s="12">
        <f t="shared" si="116"/>
        <v>37.680645161290315</v>
      </c>
      <c r="H291" s="12">
        <f t="shared" si="116"/>
        <v>37.687096774193542</v>
      </c>
      <c r="I291" s="12">
        <f t="shared" si="116"/>
        <v>37.687096774193542</v>
      </c>
      <c r="J291" s="12" t="str">
        <f t="shared" si="116"/>
        <v/>
      </c>
      <c r="K291" s="12" t="str">
        <f t="shared" si="116"/>
        <v/>
      </c>
      <c r="L291" s="12" t="str">
        <f t="shared" si="116"/>
        <v/>
      </c>
      <c r="M291" s="72" t="str">
        <f t="shared" si="116"/>
        <v/>
      </c>
      <c r="N291" s="83" t="str">
        <f t="shared" si="116"/>
        <v/>
      </c>
      <c r="O291" s="83" t="str">
        <f t="shared" si="116"/>
        <v/>
      </c>
      <c r="P291" s="83" t="str">
        <f t="shared" si="116"/>
        <v/>
      </c>
      <c r="Q291" s="83" t="str">
        <f t="shared" si="116"/>
        <v/>
      </c>
      <c r="R291" s="83" t="str">
        <f t="shared" si="116"/>
        <v/>
      </c>
      <c r="S291" s="83" t="str">
        <f t="shared" si="116"/>
        <v/>
      </c>
      <c r="T291" s="83" t="str">
        <f t="shared" si="116"/>
        <v/>
      </c>
      <c r="U291" s="83" t="str">
        <f t="shared" si="116"/>
        <v/>
      </c>
      <c r="V291" s="6" t="str">
        <f t="shared" si="116"/>
        <v/>
      </c>
      <c r="W291" s="41" t="str">
        <f t="shared" si="116"/>
        <v/>
      </c>
      <c r="X291" s="41" t="str">
        <f t="shared" si="116"/>
        <v/>
      </c>
      <c r="Y291" s="41" t="str">
        <f t="shared" si="116"/>
        <v/>
      </c>
      <c r="Z291" s="41" t="str">
        <f t="shared" si="116"/>
        <v/>
      </c>
      <c r="AA291" s="41" t="str">
        <f t="shared" si="116"/>
        <v/>
      </c>
      <c r="AB291" s="41" t="str">
        <f t="shared" si="116"/>
        <v/>
      </c>
      <c r="AC291" s="41" t="str">
        <f t="shared" si="116"/>
        <v/>
      </c>
      <c r="AD291" s="41" t="str">
        <f t="shared" si="116"/>
        <v/>
      </c>
      <c r="AE291" s="6" t="str">
        <f t="shared" si="116"/>
        <v/>
      </c>
      <c r="AF291" s="41" t="str">
        <f t="shared" si="116"/>
        <v/>
      </c>
      <c r="AG291" s="41" t="str">
        <f t="shared" si="116"/>
        <v/>
      </c>
      <c r="AH291" s="41" t="str">
        <f t="shared" si="116"/>
        <v/>
      </c>
      <c r="AI291" s="41" t="str">
        <f t="shared" si="116"/>
        <v/>
      </c>
      <c r="AJ291" s="41" t="str">
        <f t="shared" si="116"/>
        <v/>
      </c>
      <c r="AK291" s="41" t="str">
        <f t="shared" si="116"/>
        <v/>
      </c>
      <c r="AL291" s="41" t="str">
        <f t="shared" si="116"/>
        <v/>
      </c>
      <c r="AM291" s="41" t="str">
        <f t="shared" si="116"/>
        <v/>
      </c>
      <c r="AN291" s="41">
        <f t="shared" si="116"/>
        <v>24.774911996129031</v>
      </c>
      <c r="AO291" s="41">
        <f t="shared" si="116"/>
        <v>1145.516129032258</v>
      </c>
      <c r="AP291" s="110" t="str">
        <f t="shared" si="116"/>
        <v/>
      </c>
      <c r="AQ291" s="111" t="str">
        <f t="shared" si="116"/>
        <v/>
      </c>
      <c r="AR291" s="112" t="str">
        <f t="shared" si="116"/>
        <v/>
      </c>
      <c r="AS291" s="112" t="str">
        <f t="shared" si="116"/>
        <v/>
      </c>
      <c r="AT291" s="113">
        <f t="shared" si="116"/>
        <v>1327.1290322580646</v>
      </c>
      <c r="AU291" s="114" t="str">
        <f t="shared" si="116"/>
        <v/>
      </c>
      <c r="AV291" s="115" t="str">
        <f t="shared" si="116"/>
        <v/>
      </c>
      <c r="AW291" s="112" t="str">
        <f t="shared" si="116"/>
        <v/>
      </c>
      <c r="AX291" s="112" t="str">
        <f t="shared" si="116"/>
        <v/>
      </c>
      <c r="AY291" s="61" t="str">
        <f t="shared" si="116"/>
        <v/>
      </c>
      <c r="AZ291" s="97">
        <f t="shared" si="116"/>
        <v>79.490909090909085</v>
      </c>
      <c r="BA291" s="68" t="str">
        <f t="shared" si="116"/>
        <v/>
      </c>
      <c r="BB291" s="68" t="str">
        <f t="shared" si="116"/>
        <v/>
      </c>
      <c r="BC291" s="68" t="str">
        <f t="shared" si="116"/>
        <v/>
      </c>
      <c r="BD291" s="68" t="str">
        <f t="shared" si="116"/>
        <v/>
      </c>
      <c r="BE291" s="15" t="str">
        <f>IFERROR(SUBTOTAL(1,BE258:BE288),"")</f>
        <v/>
      </c>
      <c r="BF291" s="6">
        <f t="shared" si="116"/>
        <v>21679.548387096773</v>
      </c>
      <c r="BG291" s="41">
        <f t="shared" si="116"/>
        <v>5502.5925925925922</v>
      </c>
      <c r="BH291" s="42">
        <f t="shared" si="116"/>
        <v>16886.967741935485</v>
      </c>
      <c r="BI291" s="42" t="str">
        <f t="shared" si="116"/>
        <v/>
      </c>
      <c r="BJ291" s="42" t="str">
        <f t="shared" si="116"/>
        <v/>
      </c>
      <c r="BK291" s="42" t="str">
        <f t="shared" si="116"/>
        <v/>
      </c>
      <c r="BL291" s="42" t="str">
        <f t="shared" si="116"/>
        <v/>
      </c>
      <c r="BM291" s="15" t="str">
        <f t="shared" si="116"/>
        <v/>
      </c>
    </row>
    <row r="292" spans="1:65" ht="17.5" outlineLevel="1" thickBot="1" x14ac:dyDescent="0.5">
      <c r="A292" s="182" t="s">
        <v>53</v>
      </c>
      <c r="B292" s="183"/>
      <c r="C292" s="52">
        <f>SUBTOTAL(9,C258:C288)</f>
        <v>1320538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35511</v>
      </c>
      <c r="AP292" s="116"/>
      <c r="AQ292" s="117"/>
      <c r="AR292" s="118"/>
      <c r="AS292" s="118"/>
      <c r="AT292" s="119">
        <f>SUBTOTAL(9,AT258:AT288)</f>
        <v>41141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17">SUBTOTAL(9,BF258:BF288)</f>
        <v>672066</v>
      </c>
      <c r="BG292" s="43">
        <f t="shared" si="117"/>
        <v>148570</v>
      </c>
      <c r="BH292" s="44">
        <f t="shared" si="117"/>
        <v>523496</v>
      </c>
      <c r="BI292" s="44">
        <f t="shared" si="117"/>
        <v>0</v>
      </c>
      <c r="BJ292" s="44">
        <f t="shared" si="117"/>
        <v>0</v>
      </c>
      <c r="BK292" s="44">
        <f t="shared" si="117"/>
        <v>0</v>
      </c>
      <c r="BL292" s="44">
        <f t="shared" si="117"/>
        <v>0</v>
      </c>
      <c r="BM292" s="16">
        <f t="shared" si="117"/>
        <v>0</v>
      </c>
    </row>
    <row r="293" spans="1:65" outlineLevel="5" x14ac:dyDescent="0.45">
      <c r="A293" s="21">
        <f t="shared" si="99"/>
        <v>9</v>
      </c>
      <c r="B293" s="33">
        <f>B288+1</f>
        <v>42614</v>
      </c>
      <c r="C293" s="51">
        <v>42614</v>
      </c>
      <c r="D293" s="64">
        <v>356105</v>
      </c>
      <c r="E293" s="12"/>
      <c r="F293" s="12">
        <v>37.799999999999997</v>
      </c>
      <c r="G293" s="12">
        <v>37.799999999999997</v>
      </c>
      <c r="H293" s="12">
        <v>38</v>
      </c>
      <c r="I293" s="12">
        <v>38</v>
      </c>
      <c r="J293" s="12"/>
      <c r="K293" s="12"/>
      <c r="L293" s="12"/>
      <c r="M293" s="74" t="str">
        <f t="shared" ref="M293:M322" si="118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19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0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25.454545450000001</v>
      </c>
      <c r="AO293" s="41">
        <v>1100</v>
      </c>
      <c r="AP293" s="110"/>
      <c r="AQ293" s="111"/>
      <c r="AR293" s="126" t="str">
        <f t="shared" ref="AR293:AR322" si="121">IFERROR(AQ293/AP293*100,"")</f>
        <v/>
      </c>
      <c r="AS293" s="126" t="str">
        <f t="shared" ref="AS293:AS322" si="122">IFERROR(100-AR293,"")</f>
        <v/>
      </c>
      <c r="AT293" s="127">
        <v>1245</v>
      </c>
      <c r="AU293" s="128"/>
      <c r="AV293" s="129"/>
      <c r="AW293" s="126" t="str">
        <f t="shared" ref="AW293:AW322" si="123">IFERROR(AV293/AU293*100,"")</f>
        <v/>
      </c>
      <c r="AX293" s="126" t="str">
        <f t="shared" ref="AX293:AX322" si="124">IFERROR(100-AW293,"")</f>
        <v/>
      </c>
      <c r="AY293" s="64" t="str">
        <f t="shared" ref="AY293:AY322" si="125">IFERROR((1-((AW293*AS293)/(AX293*AR293)))*100,"")</f>
        <v/>
      </c>
      <c r="AZ293" s="97">
        <v>79.5</v>
      </c>
      <c r="BA293" s="68"/>
      <c r="BB293" s="68"/>
      <c r="BC293" s="68"/>
      <c r="BD293" s="68"/>
      <c r="BE293" s="15"/>
      <c r="BF293" s="5">
        <f t="shared" ref="BF293:BF322" si="126">IF(SUM(BG293:BM293)=0,"",SUM(BG293:BM293))</f>
        <v>21586</v>
      </c>
      <c r="BG293" s="42">
        <v>2618</v>
      </c>
      <c r="BH293" s="42">
        <v>18968</v>
      </c>
      <c r="BI293" s="42"/>
      <c r="BJ293" s="42"/>
      <c r="BK293" s="42"/>
      <c r="BL293" s="42"/>
      <c r="BM293" s="15"/>
    </row>
    <row r="294" spans="1:65" outlineLevel="5" x14ac:dyDescent="0.45">
      <c r="A294" s="22">
        <f t="shared" si="99"/>
        <v>9</v>
      </c>
      <c r="B294" s="9">
        <f t="shared" si="113"/>
        <v>42615</v>
      </c>
      <c r="C294" s="51">
        <v>42615</v>
      </c>
      <c r="D294" s="64">
        <v>438367</v>
      </c>
      <c r="E294" s="12"/>
      <c r="F294" s="12">
        <v>37.799999999999997</v>
      </c>
      <c r="G294" s="12">
        <v>37.799999999999997</v>
      </c>
      <c r="H294" s="12">
        <v>38</v>
      </c>
      <c r="I294" s="12">
        <v>38</v>
      </c>
      <c r="J294" s="12"/>
      <c r="K294" s="12"/>
      <c r="L294" s="12"/>
      <c r="M294" s="74" t="str">
        <f t="shared" si="118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19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0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25.524156789999999</v>
      </c>
      <c r="AO294" s="41">
        <v>1097</v>
      </c>
      <c r="AP294" s="110"/>
      <c r="AQ294" s="111"/>
      <c r="AR294" s="126" t="str">
        <f t="shared" si="121"/>
        <v/>
      </c>
      <c r="AS294" s="126" t="str">
        <f t="shared" si="122"/>
        <v/>
      </c>
      <c r="AT294" s="127">
        <v>1318</v>
      </c>
      <c r="AU294" s="128"/>
      <c r="AV294" s="129"/>
      <c r="AW294" s="126" t="str">
        <f t="shared" si="123"/>
        <v/>
      </c>
      <c r="AX294" s="126" t="str">
        <f t="shared" si="124"/>
        <v/>
      </c>
      <c r="AY294" s="64" t="str">
        <f t="shared" si="125"/>
        <v/>
      </c>
      <c r="AZ294" s="97">
        <v>79.3</v>
      </c>
      <c r="BA294" s="68"/>
      <c r="BB294" s="68"/>
      <c r="BC294" s="68"/>
      <c r="BD294" s="68"/>
      <c r="BE294" s="15"/>
      <c r="BF294" s="5">
        <f t="shared" si="126"/>
        <v>20740</v>
      </c>
      <c r="BG294" s="42">
        <v>4469</v>
      </c>
      <c r="BH294" s="42">
        <v>16271</v>
      </c>
      <c r="BI294" s="42"/>
      <c r="BJ294" s="42"/>
      <c r="BK294" s="42"/>
      <c r="BL294" s="42"/>
      <c r="BM294" s="15"/>
    </row>
    <row r="295" spans="1:65" outlineLevel="5" x14ac:dyDescent="0.45">
      <c r="A295" s="22">
        <f t="shared" si="99"/>
        <v>9</v>
      </c>
      <c r="B295" s="9">
        <f t="shared" si="113"/>
        <v>42616</v>
      </c>
      <c r="C295" s="51">
        <v>42616</v>
      </c>
      <c r="D295" s="64">
        <v>480983</v>
      </c>
      <c r="E295" s="12"/>
      <c r="F295" s="12">
        <v>37.799999999999997</v>
      </c>
      <c r="G295" s="12">
        <v>37.799999999999997</v>
      </c>
      <c r="H295" s="12">
        <v>38</v>
      </c>
      <c r="I295" s="12">
        <v>38</v>
      </c>
      <c r="J295" s="12"/>
      <c r="K295" s="12"/>
      <c r="L295" s="12"/>
      <c r="M295" s="74" t="str">
        <f t="shared" si="118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19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0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28.629856849999999</v>
      </c>
      <c r="AO295" s="41">
        <v>978</v>
      </c>
      <c r="AP295" s="110"/>
      <c r="AQ295" s="111"/>
      <c r="AR295" s="126" t="str">
        <f t="shared" si="121"/>
        <v/>
      </c>
      <c r="AS295" s="126" t="str">
        <f t="shared" si="122"/>
        <v/>
      </c>
      <c r="AT295" s="127">
        <v>1179</v>
      </c>
      <c r="AU295" s="128"/>
      <c r="AV295" s="129"/>
      <c r="AW295" s="126" t="str">
        <f t="shared" si="123"/>
        <v/>
      </c>
      <c r="AX295" s="126" t="str">
        <f t="shared" si="124"/>
        <v/>
      </c>
      <c r="AY295" s="64" t="str">
        <f t="shared" si="125"/>
        <v/>
      </c>
      <c r="AZ295" s="97"/>
      <c r="BA295" s="68"/>
      <c r="BB295" s="68"/>
      <c r="BC295" s="68"/>
      <c r="BD295" s="68"/>
      <c r="BE295" s="15"/>
      <c r="BF295" s="5">
        <f t="shared" si="126"/>
        <v>17692</v>
      </c>
      <c r="BG295" s="42">
        <v>5070</v>
      </c>
      <c r="BH295" s="42">
        <v>12622</v>
      </c>
      <c r="BI295" s="42"/>
      <c r="BJ295" s="42"/>
      <c r="BK295" s="42"/>
      <c r="BL295" s="42"/>
      <c r="BM295" s="15"/>
    </row>
    <row r="296" spans="1:65" outlineLevel="5" x14ac:dyDescent="0.45">
      <c r="A296" s="22">
        <f t="shared" si="99"/>
        <v>9</v>
      </c>
      <c r="B296" s="9">
        <f t="shared" si="113"/>
        <v>42617</v>
      </c>
      <c r="C296" s="51">
        <v>42617</v>
      </c>
      <c r="D296" s="64">
        <v>476603</v>
      </c>
      <c r="E296" s="12"/>
      <c r="F296" s="12">
        <v>37.799999999999997</v>
      </c>
      <c r="G296" s="12">
        <v>37.799999999999997</v>
      </c>
      <c r="H296" s="12">
        <v>37.6</v>
      </c>
      <c r="I296" s="12">
        <v>37.6</v>
      </c>
      <c r="J296" s="12"/>
      <c r="K296" s="12"/>
      <c r="L296" s="12"/>
      <c r="M296" s="74" t="str">
        <f t="shared" si="118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19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0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33.096926709999998</v>
      </c>
      <c r="AO296" s="41">
        <v>846</v>
      </c>
      <c r="AP296" s="110"/>
      <c r="AQ296" s="111"/>
      <c r="AR296" s="126" t="str">
        <f t="shared" si="121"/>
        <v/>
      </c>
      <c r="AS296" s="126" t="str">
        <f t="shared" si="122"/>
        <v/>
      </c>
      <c r="AT296" s="127">
        <v>1008</v>
      </c>
      <c r="AU296" s="128"/>
      <c r="AV296" s="129"/>
      <c r="AW296" s="126" t="str">
        <f t="shared" si="123"/>
        <v/>
      </c>
      <c r="AX296" s="126" t="str">
        <f t="shared" si="124"/>
        <v/>
      </c>
      <c r="AY296" s="64" t="str">
        <f t="shared" si="125"/>
        <v/>
      </c>
      <c r="AZ296" s="97"/>
      <c r="BA296" s="68"/>
      <c r="BB296" s="68"/>
      <c r="BC296" s="68"/>
      <c r="BD296" s="68"/>
      <c r="BE296" s="15"/>
      <c r="BF296" s="5">
        <f t="shared" si="126"/>
        <v>10109</v>
      </c>
      <c r="BG296" s="42"/>
      <c r="BH296" s="42">
        <v>10109</v>
      </c>
      <c r="BI296" s="42"/>
      <c r="BJ296" s="42"/>
      <c r="BK296" s="42"/>
      <c r="BL296" s="42"/>
      <c r="BM296" s="15"/>
    </row>
    <row r="297" spans="1:65" outlineLevel="5" x14ac:dyDescent="0.45">
      <c r="A297" s="22">
        <f t="shared" si="99"/>
        <v>9</v>
      </c>
      <c r="B297" s="9">
        <f t="shared" si="113"/>
        <v>42618</v>
      </c>
      <c r="C297" s="51">
        <v>42618</v>
      </c>
      <c r="D297" s="64">
        <v>449513</v>
      </c>
      <c r="E297" s="12"/>
      <c r="F297" s="12">
        <v>37.200000000000003</v>
      </c>
      <c r="G297" s="12">
        <v>37.200000000000003</v>
      </c>
      <c r="H297" s="12">
        <v>37.799999999999997</v>
      </c>
      <c r="I297" s="12">
        <v>37.799999999999997</v>
      </c>
      <c r="J297" s="12"/>
      <c r="K297" s="12"/>
      <c r="L297" s="12"/>
      <c r="M297" s="74" t="str">
        <f t="shared" si="118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19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20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v>22.562449640000001</v>
      </c>
      <c r="AO297" s="41">
        <v>1241</v>
      </c>
      <c r="AP297" s="110"/>
      <c r="AQ297" s="111"/>
      <c r="AR297" s="126" t="str">
        <f t="shared" si="121"/>
        <v/>
      </c>
      <c r="AS297" s="126" t="str">
        <f t="shared" si="122"/>
        <v/>
      </c>
      <c r="AT297" s="127">
        <v>1408</v>
      </c>
      <c r="AU297" s="128"/>
      <c r="AV297" s="129"/>
      <c r="AW297" s="126" t="str">
        <f t="shared" si="123"/>
        <v/>
      </c>
      <c r="AX297" s="126" t="str">
        <f t="shared" si="124"/>
        <v/>
      </c>
      <c r="AY297" s="64" t="str">
        <f t="shared" si="125"/>
        <v/>
      </c>
      <c r="AZ297" s="97">
        <v>78.400000000000006</v>
      </c>
      <c r="BA297" s="68"/>
      <c r="BB297" s="68"/>
      <c r="BC297" s="68"/>
      <c r="BD297" s="68"/>
      <c r="BE297" s="15"/>
      <c r="BF297" s="5">
        <f t="shared" si="126"/>
        <v>20800</v>
      </c>
      <c r="BG297" s="42">
        <v>3049</v>
      </c>
      <c r="BH297" s="42">
        <v>17751</v>
      </c>
      <c r="BI297" s="42"/>
      <c r="BJ297" s="42"/>
      <c r="BK297" s="42"/>
      <c r="BL297" s="42"/>
      <c r="BM297" s="15"/>
    </row>
    <row r="298" spans="1:65" outlineLevel="5" x14ac:dyDescent="0.45">
      <c r="A298" s="22">
        <f t="shared" si="99"/>
        <v>9</v>
      </c>
      <c r="B298" s="9">
        <f t="shared" si="113"/>
        <v>42619</v>
      </c>
      <c r="C298" s="51">
        <v>42619</v>
      </c>
      <c r="D298" s="64">
        <v>428678</v>
      </c>
      <c r="E298" s="12"/>
      <c r="F298" s="12">
        <v>37.6</v>
      </c>
      <c r="G298" s="12">
        <v>37.6</v>
      </c>
      <c r="H298" s="12">
        <v>37.6</v>
      </c>
      <c r="I298" s="12">
        <v>37.6</v>
      </c>
      <c r="J298" s="12"/>
      <c r="K298" s="12"/>
      <c r="L298" s="12"/>
      <c r="M298" s="74" t="str">
        <f t="shared" si="118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19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0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25.925925929999998</v>
      </c>
      <c r="AO298" s="41">
        <v>1080</v>
      </c>
      <c r="AP298" s="110"/>
      <c r="AQ298" s="111"/>
      <c r="AR298" s="126" t="str">
        <f t="shared" si="121"/>
        <v/>
      </c>
      <c r="AS298" s="126" t="str">
        <f t="shared" si="122"/>
        <v/>
      </c>
      <c r="AT298" s="127">
        <v>1230</v>
      </c>
      <c r="AU298" s="128"/>
      <c r="AV298" s="129"/>
      <c r="AW298" s="126" t="str">
        <f t="shared" si="123"/>
        <v/>
      </c>
      <c r="AX298" s="126" t="str">
        <f t="shared" si="124"/>
        <v/>
      </c>
      <c r="AY298" s="64" t="str">
        <f t="shared" si="125"/>
        <v/>
      </c>
      <c r="AZ298" s="97">
        <v>78.900000000000006</v>
      </c>
      <c r="BA298" s="68"/>
      <c r="BB298" s="68"/>
      <c r="BC298" s="68"/>
      <c r="BD298" s="68"/>
      <c r="BE298" s="15"/>
      <c r="BF298" s="5">
        <f t="shared" si="126"/>
        <v>23535</v>
      </c>
      <c r="BG298" s="42">
        <v>5010</v>
      </c>
      <c r="BH298" s="42">
        <v>18525</v>
      </c>
      <c r="BI298" s="42"/>
      <c r="BJ298" s="42"/>
      <c r="BK298" s="42"/>
      <c r="BL298" s="42"/>
      <c r="BM298" s="15"/>
    </row>
    <row r="299" spans="1:65" outlineLevel="5" x14ac:dyDescent="0.45">
      <c r="A299" s="22">
        <f t="shared" si="99"/>
        <v>9</v>
      </c>
      <c r="B299" s="9">
        <f t="shared" si="113"/>
        <v>42620</v>
      </c>
      <c r="C299" s="51">
        <v>42620</v>
      </c>
      <c r="D299" s="64">
        <v>406509</v>
      </c>
      <c r="E299" s="12"/>
      <c r="F299" s="12">
        <v>37.799999999999997</v>
      </c>
      <c r="G299" s="12">
        <v>37.799999999999997</v>
      </c>
      <c r="H299" s="12">
        <v>37.799999999999997</v>
      </c>
      <c r="I299" s="12">
        <v>37.799999999999997</v>
      </c>
      <c r="J299" s="12"/>
      <c r="K299" s="12"/>
      <c r="L299" s="12"/>
      <c r="M299" s="74" t="str">
        <f t="shared" si="118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19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20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27.158098930000001</v>
      </c>
      <c r="AO299" s="41">
        <v>1031</v>
      </c>
      <c r="AP299" s="110"/>
      <c r="AQ299" s="111"/>
      <c r="AR299" s="126" t="str">
        <f t="shared" si="121"/>
        <v/>
      </c>
      <c r="AS299" s="126" t="str">
        <f t="shared" si="122"/>
        <v/>
      </c>
      <c r="AT299" s="127">
        <v>1264</v>
      </c>
      <c r="AU299" s="128"/>
      <c r="AV299" s="129"/>
      <c r="AW299" s="126" t="str">
        <f t="shared" si="123"/>
        <v/>
      </c>
      <c r="AX299" s="126" t="str">
        <f t="shared" si="124"/>
        <v/>
      </c>
      <c r="AY299" s="64" t="str">
        <f t="shared" si="125"/>
        <v/>
      </c>
      <c r="AZ299" s="97">
        <v>79</v>
      </c>
      <c r="BA299" s="68"/>
      <c r="BB299" s="68"/>
      <c r="BC299" s="68"/>
      <c r="BD299" s="68"/>
      <c r="BE299" s="15"/>
      <c r="BF299" s="5">
        <f t="shared" si="126"/>
        <v>22857</v>
      </c>
      <c r="BG299" s="42">
        <v>5234</v>
      </c>
      <c r="BH299" s="42">
        <v>17623</v>
      </c>
      <c r="BI299" s="42"/>
      <c r="BJ299" s="42"/>
      <c r="BK299" s="42"/>
      <c r="BL299" s="42"/>
      <c r="BM299" s="15"/>
    </row>
    <row r="300" spans="1:65" outlineLevel="5" x14ac:dyDescent="0.45">
      <c r="A300" s="22">
        <f t="shared" si="99"/>
        <v>9</v>
      </c>
      <c r="B300" s="9">
        <f t="shared" si="113"/>
        <v>42621</v>
      </c>
      <c r="C300" s="51">
        <v>42621</v>
      </c>
      <c r="D300" s="64">
        <v>423729</v>
      </c>
      <c r="E300" s="12"/>
      <c r="F300" s="12">
        <v>37.799999999999997</v>
      </c>
      <c r="G300" s="12">
        <v>37.799999999999997</v>
      </c>
      <c r="H300" s="12">
        <v>38</v>
      </c>
      <c r="I300" s="12">
        <v>38</v>
      </c>
      <c r="J300" s="12"/>
      <c r="K300" s="12"/>
      <c r="L300" s="12"/>
      <c r="M300" s="74" t="str">
        <f t="shared" si="118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19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0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24.45414847</v>
      </c>
      <c r="AO300" s="41">
        <v>1145</v>
      </c>
      <c r="AP300" s="110"/>
      <c r="AQ300" s="111"/>
      <c r="AR300" s="126" t="str">
        <f t="shared" si="121"/>
        <v/>
      </c>
      <c r="AS300" s="126" t="str">
        <f t="shared" si="122"/>
        <v/>
      </c>
      <c r="AT300" s="127">
        <v>1289</v>
      </c>
      <c r="AU300" s="128"/>
      <c r="AV300" s="129"/>
      <c r="AW300" s="126" t="str">
        <f t="shared" si="123"/>
        <v/>
      </c>
      <c r="AX300" s="126" t="str">
        <f t="shared" si="124"/>
        <v/>
      </c>
      <c r="AY300" s="64" t="str">
        <f t="shared" si="125"/>
        <v/>
      </c>
      <c r="AZ300" s="97">
        <v>80.66</v>
      </c>
      <c r="BA300" s="68"/>
      <c r="BB300" s="68"/>
      <c r="BC300" s="68"/>
      <c r="BD300" s="68"/>
      <c r="BE300" s="15"/>
      <c r="BF300" s="5">
        <f t="shared" si="126"/>
        <v>24286</v>
      </c>
      <c r="BG300" s="42">
        <v>5755</v>
      </c>
      <c r="BH300" s="42">
        <v>18531</v>
      </c>
      <c r="BI300" s="42"/>
      <c r="BJ300" s="42"/>
      <c r="BK300" s="42"/>
      <c r="BL300" s="42"/>
      <c r="BM300" s="15"/>
    </row>
    <row r="301" spans="1:65" outlineLevel="5" x14ac:dyDescent="0.45">
      <c r="A301" s="22">
        <f t="shared" si="99"/>
        <v>9</v>
      </c>
      <c r="B301" s="9">
        <f t="shared" si="113"/>
        <v>42622</v>
      </c>
      <c r="C301" s="51">
        <v>42622</v>
      </c>
      <c r="D301" s="64">
        <v>384934</v>
      </c>
      <c r="E301" s="12"/>
      <c r="F301" s="12">
        <v>37.799999999999997</v>
      </c>
      <c r="G301" s="12">
        <v>37.799999999999997</v>
      </c>
      <c r="H301" s="12">
        <v>38</v>
      </c>
      <c r="I301" s="12">
        <v>38</v>
      </c>
      <c r="J301" s="12"/>
      <c r="K301" s="12"/>
      <c r="L301" s="12"/>
      <c r="M301" s="74" t="str">
        <f t="shared" si="118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19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0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23.391812869999999</v>
      </c>
      <c r="AO301" s="41">
        <v>1197</v>
      </c>
      <c r="AP301" s="110"/>
      <c r="AQ301" s="111"/>
      <c r="AR301" s="126" t="str">
        <f t="shared" si="121"/>
        <v/>
      </c>
      <c r="AS301" s="126" t="str">
        <f t="shared" si="122"/>
        <v/>
      </c>
      <c r="AT301" s="127">
        <v>1356</v>
      </c>
      <c r="AU301" s="128"/>
      <c r="AV301" s="129"/>
      <c r="AW301" s="126" t="str">
        <f t="shared" si="123"/>
        <v/>
      </c>
      <c r="AX301" s="126" t="str">
        <f t="shared" si="124"/>
        <v/>
      </c>
      <c r="AY301" s="64" t="str">
        <f t="shared" si="125"/>
        <v/>
      </c>
      <c r="AZ301" s="97">
        <v>79.3</v>
      </c>
      <c r="BA301" s="68"/>
      <c r="BB301" s="68"/>
      <c r="BC301" s="68"/>
      <c r="BD301" s="68"/>
      <c r="BE301" s="15"/>
      <c r="BF301" s="5">
        <f t="shared" si="126"/>
        <v>21916</v>
      </c>
      <c r="BG301" s="42">
        <v>2827</v>
      </c>
      <c r="BH301" s="42">
        <v>19089</v>
      </c>
      <c r="BI301" s="42"/>
      <c r="BJ301" s="42"/>
      <c r="BK301" s="42"/>
      <c r="BL301" s="42"/>
      <c r="BM301" s="15"/>
    </row>
    <row r="302" spans="1:65" outlineLevel="5" x14ac:dyDescent="0.45">
      <c r="A302" s="22">
        <f t="shared" si="99"/>
        <v>9</v>
      </c>
      <c r="B302" s="9">
        <f t="shared" si="113"/>
        <v>42623</v>
      </c>
      <c r="C302" s="51">
        <v>42623</v>
      </c>
      <c r="D302" s="64">
        <v>379930</v>
      </c>
      <c r="E302" s="12"/>
      <c r="F302" s="12">
        <v>38</v>
      </c>
      <c r="G302" s="12">
        <v>38</v>
      </c>
      <c r="H302" s="12">
        <v>38</v>
      </c>
      <c r="I302" s="12">
        <v>38</v>
      </c>
      <c r="J302" s="12"/>
      <c r="K302" s="12"/>
      <c r="L302" s="12"/>
      <c r="M302" s="74" t="str">
        <f t="shared" si="118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19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0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26.666666670000001</v>
      </c>
      <c r="AO302" s="41">
        <v>1050</v>
      </c>
      <c r="AP302" s="110"/>
      <c r="AQ302" s="111"/>
      <c r="AR302" s="126" t="str">
        <f t="shared" si="121"/>
        <v/>
      </c>
      <c r="AS302" s="126" t="str">
        <f t="shared" si="122"/>
        <v/>
      </c>
      <c r="AT302" s="127">
        <v>1118</v>
      </c>
      <c r="AU302" s="128"/>
      <c r="AV302" s="129"/>
      <c r="AW302" s="126" t="str">
        <f t="shared" si="123"/>
        <v/>
      </c>
      <c r="AX302" s="126" t="str">
        <f t="shared" si="124"/>
        <v/>
      </c>
      <c r="AY302" s="64" t="str">
        <f t="shared" si="125"/>
        <v/>
      </c>
      <c r="AZ302" s="97"/>
      <c r="BA302" s="68"/>
      <c r="BB302" s="68"/>
      <c r="BC302" s="68"/>
      <c r="BD302" s="68"/>
      <c r="BE302" s="15"/>
      <c r="BF302" s="5">
        <f t="shared" si="126"/>
        <v>21299</v>
      </c>
      <c r="BG302" s="42">
        <v>2701</v>
      </c>
      <c r="BH302" s="42">
        <v>18598</v>
      </c>
      <c r="BI302" s="42"/>
      <c r="BJ302" s="42"/>
      <c r="BK302" s="42"/>
      <c r="BL302" s="42"/>
      <c r="BM302" s="15"/>
    </row>
    <row r="303" spans="1:65" outlineLevel="5" x14ac:dyDescent="0.45">
      <c r="A303" s="22">
        <f t="shared" si="99"/>
        <v>9</v>
      </c>
      <c r="B303" s="9">
        <f t="shared" si="113"/>
        <v>42624</v>
      </c>
      <c r="C303" s="51">
        <v>42624</v>
      </c>
      <c r="D303" s="64">
        <v>375317</v>
      </c>
      <c r="E303" s="12"/>
      <c r="F303" s="12">
        <v>38</v>
      </c>
      <c r="G303" s="12">
        <v>38</v>
      </c>
      <c r="H303" s="12">
        <v>38</v>
      </c>
      <c r="I303" s="12">
        <v>38</v>
      </c>
      <c r="J303" s="12"/>
      <c r="K303" s="12"/>
      <c r="L303" s="12"/>
      <c r="M303" s="74" t="str">
        <f t="shared" si="118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19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0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29.978586719999999</v>
      </c>
      <c r="AO303" s="41">
        <v>934</v>
      </c>
      <c r="AP303" s="110"/>
      <c r="AQ303" s="111"/>
      <c r="AR303" s="126" t="str">
        <f t="shared" si="121"/>
        <v/>
      </c>
      <c r="AS303" s="126" t="str">
        <f t="shared" si="122"/>
        <v/>
      </c>
      <c r="AT303" s="127">
        <v>994</v>
      </c>
      <c r="AU303" s="128"/>
      <c r="AV303" s="129"/>
      <c r="AW303" s="126" t="str">
        <f t="shared" si="123"/>
        <v/>
      </c>
      <c r="AX303" s="126" t="str">
        <f t="shared" si="124"/>
        <v/>
      </c>
      <c r="AY303" s="64" t="str">
        <f t="shared" si="125"/>
        <v/>
      </c>
      <c r="AZ303" s="97"/>
      <c r="BA303" s="68"/>
      <c r="BB303" s="68"/>
      <c r="BC303" s="68"/>
      <c r="BD303" s="68"/>
      <c r="BE303" s="15"/>
      <c r="BF303" s="5">
        <f t="shared" si="126"/>
        <v>10899</v>
      </c>
      <c r="BG303" s="42">
        <v>2374</v>
      </c>
      <c r="BH303" s="42">
        <v>8525</v>
      </c>
      <c r="BI303" s="42"/>
      <c r="BJ303" s="42"/>
      <c r="BK303" s="42"/>
      <c r="BL303" s="42"/>
      <c r="BM303" s="15"/>
    </row>
    <row r="304" spans="1:65" outlineLevel="5" x14ac:dyDescent="0.45">
      <c r="A304" s="22">
        <f t="shared" si="99"/>
        <v>9</v>
      </c>
      <c r="B304" s="9">
        <f t="shared" si="113"/>
        <v>42625</v>
      </c>
      <c r="C304" s="51">
        <v>42625</v>
      </c>
      <c r="D304" s="64">
        <v>405914</v>
      </c>
      <c r="E304" s="12"/>
      <c r="F304" s="12">
        <v>37.4</v>
      </c>
      <c r="G304" s="12">
        <v>37.4</v>
      </c>
      <c r="H304" s="12">
        <v>37.4</v>
      </c>
      <c r="I304" s="12">
        <v>37.4</v>
      </c>
      <c r="J304" s="12"/>
      <c r="K304" s="12"/>
      <c r="L304" s="12"/>
      <c r="M304" s="74" t="str">
        <f t="shared" si="118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19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20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v>23.628691979999999</v>
      </c>
      <c r="AO304" s="41">
        <v>1185</v>
      </c>
      <c r="AP304" s="110"/>
      <c r="AQ304" s="111"/>
      <c r="AR304" s="126" t="str">
        <f t="shared" si="121"/>
        <v/>
      </c>
      <c r="AS304" s="126" t="str">
        <f t="shared" si="122"/>
        <v/>
      </c>
      <c r="AT304" s="127">
        <v>1397</v>
      </c>
      <c r="AU304" s="128"/>
      <c r="AV304" s="129"/>
      <c r="AW304" s="126" t="str">
        <f t="shared" si="123"/>
        <v/>
      </c>
      <c r="AX304" s="126" t="str">
        <f t="shared" si="124"/>
        <v/>
      </c>
      <c r="AY304" s="64" t="str">
        <f t="shared" si="125"/>
        <v/>
      </c>
      <c r="AZ304" s="97">
        <v>81</v>
      </c>
      <c r="BA304" s="68"/>
      <c r="BB304" s="68"/>
      <c r="BC304" s="68"/>
      <c r="BD304" s="68"/>
      <c r="BE304" s="15"/>
      <c r="BF304" s="5">
        <f t="shared" si="126"/>
        <v>18489</v>
      </c>
      <c r="BG304" s="42">
        <v>2187</v>
      </c>
      <c r="BH304" s="42">
        <v>16302</v>
      </c>
      <c r="BI304" s="42"/>
      <c r="BJ304" s="42"/>
      <c r="BK304" s="42"/>
      <c r="BL304" s="42"/>
      <c r="BM304" s="15"/>
    </row>
    <row r="305" spans="1:65" outlineLevel="5" x14ac:dyDescent="0.45">
      <c r="A305" s="22">
        <f t="shared" si="99"/>
        <v>9</v>
      </c>
      <c r="B305" s="9">
        <f t="shared" si="113"/>
        <v>42626</v>
      </c>
      <c r="C305" s="51">
        <v>42626</v>
      </c>
      <c r="D305" s="64">
        <v>418560</v>
      </c>
      <c r="E305" s="12"/>
      <c r="F305" s="12">
        <v>37.6</v>
      </c>
      <c r="G305" s="12">
        <v>37.6</v>
      </c>
      <c r="H305" s="12">
        <v>37.799999999999997</v>
      </c>
      <c r="I305" s="12">
        <v>37.799999999999997</v>
      </c>
      <c r="J305" s="12"/>
      <c r="K305" s="12"/>
      <c r="L305" s="12"/>
      <c r="M305" s="74" t="str">
        <f t="shared" si="118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19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0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24.844720500000001</v>
      </c>
      <c r="AO305" s="41">
        <v>1127</v>
      </c>
      <c r="AP305" s="110"/>
      <c r="AQ305" s="111"/>
      <c r="AR305" s="126" t="str">
        <f t="shared" si="121"/>
        <v/>
      </c>
      <c r="AS305" s="126" t="str">
        <f t="shared" si="122"/>
        <v/>
      </c>
      <c r="AT305" s="127">
        <v>1266</v>
      </c>
      <c r="AU305" s="128"/>
      <c r="AV305" s="129"/>
      <c r="AW305" s="126" t="str">
        <f t="shared" si="123"/>
        <v/>
      </c>
      <c r="AX305" s="126" t="str">
        <f t="shared" si="124"/>
        <v/>
      </c>
      <c r="AY305" s="64" t="str">
        <f t="shared" si="125"/>
        <v/>
      </c>
      <c r="AZ305" s="97">
        <v>79.2</v>
      </c>
      <c r="BA305" s="68"/>
      <c r="BB305" s="68"/>
      <c r="BC305" s="68"/>
      <c r="BD305" s="68"/>
      <c r="BE305" s="15"/>
      <c r="BF305" s="5">
        <f t="shared" si="126"/>
        <v>24665</v>
      </c>
      <c r="BG305" s="42">
        <v>5405</v>
      </c>
      <c r="BH305" s="42">
        <v>19260</v>
      </c>
      <c r="BI305" s="42"/>
      <c r="BJ305" s="42"/>
      <c r="BK305" s="42"/>
      <c r="BL305" s="42"/>
      <c r="BM305" s="15"/>
    </row>
    <row r="306" spans="1:65" outlineLevel="5" x14ac:dyDescent="0.45">
      <c r="A306" s="22">
        <f t="shared" si="99"/>
        <v>9</v>
      </c>
      <c r="B306" s="9">
        <f t="shared" si="113"/>
        <v>42627</v>
      </c>
      <c r="C306" s="51">
        <v>42627</v>
      </c>
      <c r="D306" s="64">
        <v>406499</v>
      </c>
      <c r="E306" s="12"/>
      <c r="F306" s="12">
        <v>37.6</v>
      </c>
      <c r="G306" s="12">
        <v>37.6</v>
      </c>
      <c r="H306" s="12">
        <v>38</v>
      </c>
      <c r="I306" s="12">
        <v>38</v>
      </c>
      <c r="J306" s="12"/>
      <c r="K306" s="12"/>
      <c r="L306" s="12"/>
      <c r="M306" s="74" t="str">
        <f t="shared" si="118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19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20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23.529411759999999</v>
      </c>
      <c r="AO306" s="41">
        <v>1190</v>
      </c>
      <c r="AP306" s="110"/>
      <c r="AQ306" s="111"/>
      <c r="AR306" s="126" t="str">
        <f t="shared" si="121"/>
        <v/>
      </c>
      <c r="AS306" s="126" t="str">
        <f t="shared" si="122"/>
        <v/>
      </c>
      <c r="AT306" s="127">
        <v>1396</v>
      </c>
      <c r="AU306" s="128"/>
      <c r="AV306" s="129"/>
      <c r="AW306" s="126" t="str">
        <f t="shared" si="123"/>
        <v/>
      </c>
      <c r="AX306" s="126" t="str">
        <f t="shared" si="124"/>
        <v/>
      </c>
      <c r="AY306" s="64" t="str">
        <f t="shared" si="125"/>
        <v/>
      </c>
      <c r="AZ306" s="97"/>
      <c r="BA306" s="68"/>
      <c r="BB306" s="68"/>
      <c r="BC306" s="68"/>
      <c r="BD306" s="68"/>
      <c r="BE306" s="15"/>
      <c r="BF306" s="5">
        <f t="shared" si="126"/>
        <v>23133</v>
      </c>
      <c r="BG306" s="42">
        <v>3940</v>
      </c>
      <c r="BH306" s="42">
        <v>19193</v>
      </c>
      <c r="BI306" s="42"/>
      <c r="BJ306" s="42"/>
      <c r="BK306" s="42"/>
      <c r="BL306" s="42"/>
      <c r="BM306" s="15"/>
    </row>
    <row r="307" spans="1:65" outlineLevel="5" x14ac:dyDescent="0.45">
      <c r="A307" s="22">
        <f t="shared" ref="A307:A378" si="127">MONTH(B307)</f>
        <v>9</v>
      </c>
      <c r="B307" s="9">
        <f t="shared" si="113"/>
        <v>42628</v>
      </c>
      <c r="C307" s="51">
        <v>42628</v>
      </c>
      <c r="D307" s="64">
        <v>373538</v>
      </c>
      <c r="E307" s="12"/>
      <c r="F307" s="12">
        <v>37.6</v>
      </c>
      <c r="G307" s="12">
        <v>37.6</v>
      </c>
      <c r="H307" s="12">
        <v>37.799999999999997</v>
      </c>
      <c r="I307" s="12">
        <v>37.799999999999997</v>
      </c>
      <c r="J307" s="12"/>
      <c r="K307" s="12"/>
      <c r="L307" s="12"/>
      <c r="M307" s="74" t="str">
        <f t="shared" si="118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19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20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v>31.602708799999998</v>
      </c>
      <c r="AO307" s="41">
        <v>886</v>
      </c>
      <c r="AP307" s="110"/>
      <c r="AQ307" s="111"/>
      <c r="AR307" s="126" t="str">
        <f t="shared" si="121"/>
        <v/>
      </c>
      <c r="AS307" s="126" t="str">
        <f t="shared" si="122"/>
        <v/>
      </c>
      <c r="AT307" s="127">
        <v>929</v>
      </c>
      <c r="AU307" s="128"/>
      <c r="AV307" s="129"/>
      <c r="AW307" s="126" t="str">
        <f t="shared" si="123"/>
        <v/>
      </c>
      <c r="AX307" s="126" t="str">
        <f t="shared" si="124"/>
        <v/>
      </c>
      <c r="AY307" s="64" t="str">
        <f t="shared" si="125"/>
        <v/>
      </c>
      <c r="AZ307" s="97"/>
      <c r="BA307" s="68"/>
      <c r="BB307" s="68"/>
      <c r="BC307" s="68"/>
      <c r="BD307" s="68"/>
      <c r="BE307" s="15"/>
      <c r="BF307" s="5">
        <f t="shared" si="126"/>
        <v>16531</v>
      </c>
      <c r="BG307" s="42">
        <v>3749</v>
      </c>
      <c r="BH307" s="42">
        <v>12782</v>
      </c>
      <c r="BI307" s="42"/>
      <c r="BJ307" s="42"/>
      <c r="BK307" s="42"/>
      <c r="BL307" s="42"/>
      <c r="BM307" s="15"/>
    </row>
    <row r="308" spans="1:65" outlineLevel="5" x14ac:dyDescent="0.45">
      <c r="A308" s="22">
        <f t="shared" si="127"/>
        <v>9</v>
      </c>
      <c r="B308" s="9">
        <f t="shared" si="113"/>
        <v>42629</v>
      </c>
      <c r="C308" s="51">
        <v>42629</v>
      </c>
      <c r="D308" s="64">
        <v>361579</v>
      </c>
      <c r="E308" s="12"/>
      <c r="F308" s="12">
        <v>37.6</v>
      </c>
      <c r="G308" s="12">
        <v>37.6</v>
      </c>
      <c r="H308" s="12">
        <v>38</v>
      </c>
      <c r="I308" s="12">
        <v>38</v>
      </c>
      <c r="J308" s="12"/>
      <c r="K308" s="12"/>
      <c r="L308" s="12"/>
      <c r="M308" s="74" t="str">
        <f t="shared" si="118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19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0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25.641025639999999</v>
      </c>
      <c r="AO308" s="41">
        <v>1092</v>
      </c>
      <c r="AP308" s="110"/>
      <c r="AQ308" s="111"/>
      <c r="AR308" s="126" t="str">
        <f t="shared" si="121"/>
        <v/>
      </c>
      <c r="AS308" s="126" t="str">
        <f t="shared" si="122"/>
        <v/>
      </c>
      <c r="AT308" s="127">
        <v>1231</v>
      </c>
      <c r="AU308" s="128"/>
      <c r="AV308" s="129"/>
      <c r="AW308" s="126" t="str">
        <f t="shared" si="123"/>
        <v/>
      </c>
      <c r="AX308" s="126" t="str">
        <f t="shared" si="124"/>
        <v/>
      </c>
      <c r="AY308" s="64" t="str">
        <f t="shared" si="125"/>
        <v/>
      </c>
      <c r="AZ308" s="97"/>
      <c r="BA308" s="68"/>
      <c r="BB308" s="68"/>
      <c r="BC308" s="68"/>
      <c r="BD308" s="68"/>
      <c r="BE308" s="15"/>
      <c r="BF308" s="5">
        <f t="shared" si="126"/>
        <v>17884</v>
      </c>
      <c r="BG308" s="42">
        <v>1940</v>
      </c>
      <c r="BH308" s="42">
        <v>15944</v>
      </c>
      <c r="BI308" s="42"/>
      <c r="BJ308" s="42"/>
      <c r="BK308" s="42"/>
      <c r="BL308" s="42"/>
      <c r="BM308" s="15"/>
    </row>
    <row r="309" spans="1:65" outlineLevel="5" x14ac:dyDescent="0.45">
      <c r="A309" s="22">
        <f t="shared" si="127"/>
        <v>9</v>
      </c>
      <c r="B309" s="9">
        <f t="shared" si="113"/>
        <v>42630</v>
      </c>
      <c r="C309" s="51">
        <v>42630</v>
      </c>
      <c r="D309" s="64">
        <v>439173</v>
      </c>
      <c r="E309" s="12"/>
      <c r="F309" s="12">
        <v>37.799999999999997</v>
      </c>
      <c r="G309" s="12">
        <v>37.799999999999997</v>
      </c>
      <c r="H309" s="12">
        <v>37.799999999999997</v>
      </c>
      <c r="I309" s="12">
        <v>37.799999999999997</v>
      </c>
      <c r="J309" s="12"/>
      <c r="K309" s="12"/>
      <c r="L309" s="12"/>
      <c r="M309" s="74" t="str">
        <f t="shared" si="118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19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0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25.089605729999999</v>
      </c>
      <c r="AO309" s="41">
        <v>1116</v>
      </c>
      <c r="AP309" s="110"/>
      <c r="AQ309" s="111"/>
      <c r="AR309" s="126" t="str">
        <f t="shared" si="121"/>
        <v/>
      </c>
      <c r="AS309" s="126" t="str">
        <f t="shared" si="122"/>
        <v/>
      </c>
      <c r="AT309" s="127">
        <v>1280</v>
      </c>
      <c r="AU309" s="128"/>
      <c r="AV309" s="129"/>
      <c r="AW309" s="126" t="str">
        <f t="shared" si="123"/>
        <v/>
      </c>
      <c r="AX309" s="126" t="str">
        <f t="shared" si="124"/>
        <v/>
      </c>
      <c r="AY309" s="64" t="str">
        <f t="shared" si="125"/>
        <v/>
      </c>
      <c r="AZ309" s="97"/>
      <c r="BA309" s="68"/>
      <c r="BB309" s="68"/>
      <c r="BC309" s="68"/>
      <c r="BD309" s="68"/>
      <c r="BE309" s="15"/>
      <c r="BF309" s="5">
        <f t="shared" si="126"/>
        <v>17059</v>
      </c>
      <c r="BG309" s="42">
        <v>3411</v>
      </c>
      <c r="BH309" s="42">
        <v>13648</v>
      </c>
      <c r="BI309" s="42"/>
      <c r="BJ309" s="42"/>
      <c r="BK309" s="42"/>
      <c r="BL309" s="42"/>
      <c r="BM309" s="15"/>
    </row>
    <row r="310" spans="1:65" outlineLevel="5" x14ac:dyDescent="0.45">
      <c r="A310" s="22">
        <f t="shared" si="127"/>
        <v>9</v>
      </c>
      <c r="B310" s="9">
        <f t="shared" si="113"/>
        <v>42631</v>
      </c>
      <c r="C310" s="51">
        <v>42631</v>
      </c>
      <c r="D310" s="64">
        <v>445350</v>
      </c>
      <c r="E310" s="12"/>
      <c r="F310" s="12">
        <v>37.799999999999997</v>
      </c>
      <c r="G310" s="12">
        <v>37.799999999999997</v>
      </c>
      <c r="H310" s="12">
        <v>37.799999999999997</v>
      </c>
      <c r="I310" s="12">
        <v>37.799999999999997</v>
      </c>
      <c r="J310" s="12"/>
      <c r="K310" s="12"/>
      <c r="L310" s="12"/>
      <c r="M310" s="74" t="str">
        <f t="shared" si="118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19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0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29.567053850000001</v>
      </c>
      <c r="AO310" s="41">
        <v>947</v>
      </c>
      <c r="AP310" s="110"/>
      <c r="AQ310" s="111"/>
      <c r="AR310" s="126" t="str">
        <f t="shared" si="121"/>
        <v/>
      </c>
      <c r="AS310" s="126" t="str">
        <f t="shared" si="122"/>
        <v/>
      </c>
      <c r="AT310" s="127">
        <v>1009</v>
      </c>
      <c r="AU310" s="128"/>
      <c r="AV310" s="129"/>
      <c r="AW310" s="126" t="str">
        <f t="shared" si="123"/>
        <v/>
      </c>
      <c r="AX310" s="126" t="str">
        <f t="shared" si="124"/>
        <v/>
      </c>
      <c r="AY310" s="64" t="str">
        <f t="shared" si="125"/>
        <v/>
      </c>
      <c r="AZ310" s="97"/>
      <c r="BA310" s="68"/>
      <c r="BB310" s="68"/>
      <c r="BC310" s="68"/>
      <c r="BD310" s="68"/>
      <c r="BE310" s="15"/>
      <c r="BF310" s="5">
        <f t="shared" si="126"/>
        <v>11258</v>
      </c>
      <c r="BG310" s="42">
        <v>4398</v>
      </c>
      <c r="BH310" s="42">
        <v>6860</v>
      </c>
      <c r="BI310" s="42"/>
      <c r="BJ310" s="42"/>
      <c r="BK310" s="42"/>
      <c r="BL310" s="42"/>
      <c r="BM310" s="15"/>
    </row>
    <row r="311" spans="1:65" outlineLevel="5" x14ac:dyDescent="0.45">
      <c r="A311" s="22">
        <f t="shared" si="127"/>
        <v>9</v>
      </c>
      <c r="B311" s="9">
        <f t="shared" si="113"/>
        <v>42632</v>
      </c>
      <c r="C311" s="51">
        <v>42632</v>
      </c>
      <c r="D311" s="64">
        <v>449130</v>
      </c>
      <c r="E311" s="12"/>
      <c r="F311" s="12">
        <v>37.799999999999997</v>
      </c>
      <c r="G311" s="12">
        <v>37.799999999999997</v>
      </c>
      <c r="H311" s="12">
        <v>37.799999999999997</v>
      </c>
      <c r="I311" s="12">
        <v>37.799999999999997</v>
      </c>
      <c r="J311" s="12"/>
      <c r="K311" s="12"/>
      <c r="L311" s="12"/>
      <c r="M311" s="74" t="str">
        <f t="shared" si="118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19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20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v>25.43142598</v>
      </c>
      <c r="AO311" s="41">
        <v>1101</v>
      </c>
      <c r="AP311" s="110"/>
      <c r="AQ311" s="111"/>
      <c r="AR311" s="126" t="str">
        <f t="shared" si="121"/>
        <v/>
      </c>
      <c r="AS311" s="126" t="str">
        <f t="shared" si="122"/>
        <v/>
      </c>
      <c r="AT311" s="127">
        <v>1344</v>
      </c>
      <c r="AU311" s="128"/>
      <c r="AV311" s="129"/>
      <c r="AW311" s="126" t="str">
        <f t="shared" si="123"/>
        <v/>
      </c>
      <c r="AX311" s="126" t="str">
        <f t="shared" si="124"/>
        <v/>
      </c>
      <c r="AY311" s="64" t="str">
        <f t="shared" si="125"/>
        <v/>
      </c>
      <c r="AZ311" s="97">
        <v>78.3</v>
      </c>
      <c r="BA311" s="68"/>
      <c r="BB311" s="68"/>
      <c r="BC311" s="68"/>
      <c r="BD311" s="68"/>
      <c r="BE311" s="15"/>
      <c r="BF311" s="5">
        <f t="shared" si="126"/>
        <v>22725</v>
      </c>
      <c r="BG311" s="42">
        <v>6198</v>
      </c>
      <c r="BH311" s="42">
        <v>16527</v>
      </c>
      <c r="BI311" s="42"/>
      <c r="BJ311" s="42"/>
      <c r="BK311" s="42"/>
      <c r="BL311" s="42"/>
      <c r="BM311" s="15"/>
    </row>
    <row r="312" spans="1:65" outlineLevel="5" x14ac:dyDescent="0.45">
      <c r="A312" s="22">
        <f t="shared" si="127"/>
        <v>9</v>
      </c>
      <c r="B312" s="9">
        <f t="shared" si="113"/>
        <v>42633</v>
      </c>
      <c r="C312" s="51">
        <v>42633</v>
      </c>
      <c r="D312" s="64">
        <v>448276</v>
      </c>
      <c r="E312" s="12"/>
      <c r="F312" s="12">
        <v>37.6</v>
      </c>
      <c r="G312" s="12">
        <v>37.6</v>
      </c>
      <c r="H312" s="12">
        <v>37.799999999999997</v>
      </c>
      <c r="I312" s="12">
        <v>37.799999999999997</v>
      </c>
      <c r="J312" s="12"/>
      <c r="K312" s="12"/>
      <c r="L312" s="12"/>
      <c r="M312" s="74" t="str">
        <f t="shared" si="118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19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0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23.470243079999999</v>
      </c>
      <c r="AO312" s="41">
        <v>1193</v>
      </c>
      <c r="AP312" s="110"/>
      <c r="AQ312" s="111"/>
      <c r="AR312" s="126" t="str">
        <f t="shared" si="121"/>
        <v/>
      </c>
      <c r="AS312" s="126" t="str">
        <f t="shared" si="122"/>
        <v/>
      </c>
      <c r="AT312" s="127">
        <v>1364</v>
      </c>
      <c r="AU312" s="128"/>
      <c r="AV312" s="129"/>
      <c r="AW312" s="126" t="str">
        <f t="shared" si="123"/>
        <v/>
      </c>
      <c r="AX312" s="126" t="str">
        <f t="shared" si="124"/>
        <v/>
      </c>
      <c r="AY312" s="64" t="str">
        <f t="shared" si="125"/>
        <v/>
      </c>
      <c r="AZ312" s="97">
        <v>78</v>
      </c>
      <c r="BA312" s="68"/>
      <c r="BB312" s="68"/>
      <c r="BC312" s="68"/>
      <c r="BD312" s="68"/>
      <c r="BE312" s="15"/>
      <c r="BF312" s="5">
        <f t="shared" si="126"/>
        <v>21721</v>
      </c>
      <c r="BG312" s="42">
        <v>2569</v>
      </c>
      <c r="BH312" s="42">
        <v>19152</v>
      </c>
      <c r="BI312" s="42"/>
      <c r="BJ312" s="42"/>
      <c r="BK312" s="42"/>
      <c r="BL312" s="42"/>
      <c r="BM312" s="15"/>
    </row>
    <row r="313" spans="1:65" outlineLevel="5" x14ac:dyDescent="0.45">
      <c r="A313" s="22">
        <f t="shared" si="127"/>
        <v>9</v>
      </c>
      <c r="B313" s="9">
        <f t="shared" si="113"/>
        <v>42634</v>
      </c>
      <c r="C313" s="51">
        <v>42634</v>
      </c>
      <c r="D313" s="64">
        <v>428193</v>
      </c>
      <c r="E313" s="12"/>
      <c r="F313" s="12">
        <v>37.6</v>
      </c>
      <c r="G313" s="12">
        <v>37.6</v>
      </c>
      <c r="H313" s="12">
        <v>38</v>
      </c>
      <c r="I313" s="12">
        <v>38</v>
      </c>
      <c r="J313" s="12"/>
      <c r="K313" s="12"/>
      <c r="L313" s="12"/>
      <c r="M313" s="74" t="str">
        <f t="shared" si="118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19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20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26.070763500000002</v>
      </c>
      <c r="AO313" s="41">
        <v>1074</v>
      </c>
      <c r="AP313" s="110"/>
      <c r="AQ313" s="111"/>
      <c r="AR313" s="126" t="str">
        <f t="shared" si="121"/>
        <v/>
      </c>
      <c r="AS313" s="126" t="str">
        <f t="shared" si="122"/>
        <v/>
      </c>
      <c r="AT313" s="127">
        <v>1141</v>
      </c>
      <c r="AU313" s="128"/>
      <c r="AV313" s="129"/>
      <c r="AW313" s="126" t="str">
        <f t="shared" si="123"/>
        <v/>
      </c>
      <c r="AX313" s="126" t="str">
        <f t="shared" si="124"/>
        <v/>
      </c>
      <c r="AY313" s="64" t="str">
        <f t="shared" si="125"/>
        <v/>
      </c>
      <c r="AZ313" s="97">
        <v>79</v>
      </c>
      <c r="BA313" s="68"/>
      <c r="BB313" s="68"/>
      <c r="BC313" s="68"/>
      <c r="BD313" s="68"/>
      <c r="BE313" s="15"/>
      <c r="BF313" s="5">
        <f t="shared" si="126"/>
        <v>20897</v>
      </c>
      <c r="BG313" s="42">
        <v>2029</v>
      </c>
      <c r="BH313" s="42">
        <v>18868</v>
      </c>
      <c r="BI313" s="42"/>
      <c r="BJ313" s="42"/>
      <c r="BK313" s="42"/>
      <c r="BL313" s="42"/>
      <c r="BM313" s="15"/>
    </row>
    <row r="314" spans="1:65" outlineLevel="5" x14ac:dyDescent="0.45">
      <c r="A314" s="22">
        <f t="shared" si="127"/>
        <v>9</v>
      </c>
      <c r="B314" s="9">
        <f t="shared" si="113"/>
        <v>42635</v>
      </c>
      <c r="C314" s="51">
        <v>42635</v>
      </c>
      <c r="D314" s="64">
        <v>404388</v>
      </c>
      <c r="E314" s="12"/>
      <c r="F314" s="12">
        <v>37.4</v>
      </c>
      <c r="G314" s="12">
        <v>37.4</v>
      </c>
      <c r="H314" s="12">
        <v>37.4</v>
      </c>
      <c r="I314" s="12">
        <v>37.4</v>
      </c>
      <c r="J314" s="12"/>
      <c r="K314" s="12"/>
      <c r="L314" s="12"/>
      <c r="M314" s="74" t="str">
        <f t="shared" si="118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19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0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30.501089319999998</v>
      </c>
      <c r="AO314" s="41">
        <v>918</v>
      </c>
      <c r="AP314" s="110"/>
      <c r="AQ314" s="111"/>
      <c r="AR314" s="126" t="str">
        <f t="shared" si="121"/>
        <v/>
      </c>
      <c r="AS314" s="126" t="str">
        <f t="shared" si="122"/>
        <v/>
      </c>
      <c r="AT314" s="127">
        <v>1009</v>
      </c>
      <c r="AU314" s="128"/>
      <c r="AV314" s="129"/>
      <c r="AW314" s="126" t="str">
        <f t="shared" si="123"/>
        <v/>
      </c>
      <c r="AX314" s="126" t="str">
        <f t="shared" si="124"/>
        <v/>
      </c>
      <c r="AY314" s="64" t="str">
        <f t="shared" si="125"/>
        <v/>
      </c>
      <c r="AZ314" s="97">
        <v>78.599999999999994</v>
      </c>
      <c r="BA314" s="68"/>
      <c r="BB314" s="68"/>
      <c r="BC314" s="68"/>
      <c r="BD314" s="68"/>
      <c r="BE314" s="15"/>
      <c r="BF314" s="5">
        <f t="shared" si="126"/>
        <v>20713</v>
      </c>
      <c r="BG314" s="42">
        <v>3184</v>
      </c>
      <c r="BH314" s="42">
        <v>17529</v>
      </c>
      <c r="BI314" s="42"/>
      <c r="BJ314" s="42"/>
      <c r="BK314" s="42"/>
      <c r="BL314" s="42"/>
      <c r="BM314" s="15"/>
    </row>
    <row r="315" spans="1:65" outlineLevel="5" x14ac:dyDescent="0.45">
      <c r="A315" s="22">
        <f t="shared" si="127"/>
        <v>9</v>
      </c>
      <c r="B315" s="9">
        <f t="shared" si="113"/>
        <v>42636</v>
      </c>
      <c r="C315" s="51">
        <v>42636</v>
      </c>
      <c r="D315" s="64">
        <v>396838</v>
      </c>
      <c r="E315" s="12"/>
      <c r="F315" s="12">
        <v>37.4</v>
      </c>
      <c r="G315" s="12">
        <v>37.4</v>
      </c>
      <c r="H315" s="12">
        <v>37.4</v>
      </c>
      <c r="I315" s="12">
        <v>37.4</v>
      </c>
      <c r="J315" s="12"/>
      <c r="K315" s="12"/>
      <c r="L315" s="12"/>
      <c r="M315" s="74" t="str">
        <f t="shared" si="118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19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0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22.064617810000001</v>
      </c>
      <c r="AO315" s="41">
        <v>1269</v>
      </c>
      <c r="AP315" s="110"/>
      <c r="AQ315" s="111"/>
      <c r="AR315" s="126" t="str">
        <f t="shared" si="121"/>
        <v/>
      </c>
      <c r="AS315" s="126" t="str">
        <f t="shared" si="122"/>
        <v/>
      </c>
      <c r="AT315" s="127">
        <v>1511</v>
      </c>
      <c r="AU315" s="128"/>
      <c r="AV315" s="129"/>
      <c r="AW315" s="126" t="str">
        <f t="shared" si="123"/>
        <v/>
      </c>
      <c r="AX315" s="126" t="str">
        <f t="shared" si="124"/>
        <v/>
      </c>
      <c r="AY315" s="64" t="str">
        <f t="shared" si="125"/>
        <v/>
      </c>
      <c r="AZ315" s="97">
        <v>79</v>
      </c>
      <c r="BA315" s="68"/>
      <c r="BB315" s="68"/>
      <c r="BC315" s="68"/>
      <c r="BD315" s="68"/>
      <c r="BE315" s="15"/>
      <c r="BF315" s="5">
        <f t="shared" si="126"/>
        <v>25834</v>
      </c>
      <c r="BG315" s="42">
        <v>8294</v>
      </c>
      <c r="BH315" s="42">
        <v>17540</v>
      </c>
      <c r="BI315" s="42"/>
      <c r="BJ315" s="42"/>
      <c r="BK315" s="42"/>
      <c r="BL315" s="42"/>
      <c r="BM315" s="15"/>
    </row>
    <row r="316" spans="1:65" outlineLevel="5" x14ac:dyDescent="0.45">
      <c r="A316" s="22">
        <f t="shared" si="127"/>
        <v>9</v>
      </c>
      <c r="B316" s="9">
        <f t="shared" si="113"/>
        <v>42637</v>
      </c>
      <c r="C316" s="51">
        <v>42637</v>
      </c>
      <c r="D316" s="64">
        <v>390107</v>
      </c>
      <c r="E316" s="12"/>
      <c r="F316" s="12">
        <v>37.4</v>
      </c>
      <c r="G316" s="12">
        <v>37.4</v>
      </c>
      <c r="H316" s="12">
        <v>37.4</v>
      </c>
      <c r="I316" s="12">
        <v>37.4</v>
      </c>
      <c r="J316" s="12"/>
      <c r="K316" s="12"/>
      <c r="L316" s="12"/>
      <c r="M316" s="74" t="str">
        <f t="shared" si="118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19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0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22.764227640000001</v>
      </c>
      <c r="AO316" s="41">
        <v>1230</v>
      </c>
      <c r="AP316" s="110"/>
      <c r="AQ316" s="111"/>
      <c r="AR316" s="126" t="str">
        <f t="shared" si="121"/>
        <v/>
      </c>
      <c r="AS316" s="126" t="str">
        <f t="shared" si="122"/>
        <v/>
      </c>
      <c r="AT316" s="127">
        <v>1364</v>
      </c>
      <c r="AU316" s="128"/>
      <c r="AV316" s="129"/>
      <c r="AW316" s="126" t="str">
        <f t="shared" si="123"/>
        <v/>
      </c>
      <c r="AX316" s="126" t="str">
        <f t="shared" si="124"/>
        <v/>
      </c>
      <c r="AY316" s="64" t="str">
        <f t="shared" si="125"/>
        <v/>
      </c>
      <c r="AZ316" s="97"/>
      <c r="BA316" s="68"/>
      <c r="BB316" s="68"/>
      <c r="BC316" s="68"/>
      <c r="BD316" s="68"/>
      <c r="BE316" s="15"/>
      <c r="BF316" s="5">
        <f t="shared" si="126"/>
        <v>19134</v>
      </c>
      <c r="BG316" s="42">
        <v>3725</v>
      </c>
      <c r="BH316" s="42">
        <v>15409</v>
      </c>
      <c r="BI316" s="42"/>
      <c r="BJ316" s="42"/>
      <c r="BK316" s="42"/>
      <c r="BL316" s="42"/>
      <c r="BM316" s="15"/>
    </row>
    <row r="317" spans="1:65" outlineLevel="5" x14ac:dyDescent="0.45">
      <c r="A317" s="22">
        <f t="shared" si="127"/>
        <v>9</v>
      </c>
      <c r="B317" s="9">
        <f t="shared" si="113"/>
        <v>42638</v>
      </c>
      <c r="C317" s="51">
        <v>42638</v>
      </c>
      <c r="D317" s="64">
        <v>380030</v>
      </c>
      <c r="E317" s="12"/>
      <c r="F317" s="12">
        <v>37.4</v>
      </c>
      <c r="G317" s="12">
        <v>37.4</v>
      </c>
      <c r="H317" s="12">
        <v>37.4</v>
      </c>
      <c r="I317" s="12">
        <v>37.4</v>
      </c>
      <c r="J317" s="12"/>
      <c r="K317" s="12"/>
      <c r="L317" s="12"/>
      <c r="M317" s="74" t="str">
        <f t="shared" si="118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19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0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27.750247770000001</v>
      </c>
      <c r="AO317" s="41">
        <v>1009</v>
      </c>
      <c r="AP317" s="110"/>
      <c r="AQ317" s="111"/>
      <c r="AR317" s="126" t="str">
        <f t="shared" si="121"/>
        <v/>
      </c>
      <c r="AS317" s="126" t="str">
        <f t="shared" si="122"/>
        <v/>
      </c>
      <c r="AT317" s="127">
        <v>1236</v>
      </c>
      <c r="AU317" s="128"/>
      <c r="AV317" s="129"/>
      <c r="AW317" s="126" t="str">
        <f t="shared" si="123"/>
        <v/>
      </c>
      <c r="AX317" s="126" t="str">
        <f t="shared" si="124"/>
        <v/>
      </c>
      <c r="AY317" s="64" t="str">
        <f t="shared" si="125"/>
        <v/>
      </c>
      <c r="AZ317" s="97"/>
      <c r="BA317" s="68"/>
      <c r="BB317" s="68"/>
      <c r="BC317" s="68"/>
      <c r="BD317" s="68"/>
      <c r="BE317" s="15"/>
      <c r="BF317" s="5">
        <f t="shared" si="126"/>
        <v>10790</v>
      </c>
      <c r="BG317" s="42">
        <v>2493</v>
      </c>
      <c r="BH317" s="42">
        <v>8297</v>
      </c>
      <c r="BI317" s="42"/>
      <c r="BJ317" s="42"/>
      <c r="BK317" s="42"/>
      <c r="BL317" s="42"/>
      <c r="BM317" s="15"/>
    </row>
    <row r="318" spans="1:65" outlineLevel="5" x14ac:dyDescent="0.45">
      <c r="A318" s="22">
        <f t="shared" si="127"/>
        <v>9</v>
      </c>
      <c r="B318" s="9">
        <f t="shared" si="113"/>
        <v>42639</v>
      </c>
      <c r="C318" s="51">
        <v>42639</v>
      </c>
      <c r="D318" s="64">
        <v>368017</v>
      </c>
      <c r="E318" s="12"/>
      <c r="F318" s="12">
        <v>37.799999999999997</v>
      </c>
      <c r="G318" s="12">
        <v>37.799999999999997</v>
      </c>
      <c r="H318" s="12">
        <v>37.799999999999997</v>
      </c>
      <c r="I318" s="12">
        <v>37.799999999999997</v>
      </c>
      <c r="J318" s="12"/>
      <c r="K318" s="12"/>
      <c r="L318" s="12"/>
      <c r="M318" s="74" t="str">
        <f t="shared" si="118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19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20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v>23.931623930000001</v>
      </c>
      <c r="AO318" s="41">
        <v>1170</v>
      </c>
      <c r="AP318" s="110"/>
      <c r="AQ318" s="111"/>
      <c r="AR318" s="126" t="str">
        <f t="shared" si="121"/>
        <v/>
      </c>
      <c r="AS318" s="126" t="str">
        <f t="shared" si="122"/>
        <v/>
      </c>
      <c r="AT318" s="127">
        <v>1415</v>
      </c>
      <c r="AU318" s="128"/>
      <c r="AV318" s="129"/>
      <c r="AW318" s="126" t="str">
        <f t="shared" si="123"/>
        <v/>
      </c>
      <c r="AX318" s="126" t="str">
        <f t="shared" si="124"/>
        <v/>
      </c>
      <c r="AY318" s="64" t="str">
        <f t="shared" si="125"/>
        <v/>
      </c>
      <c r="AZ318" s="97">
        <v>79</v>
      </c>
      <c r="BA318" s="68"/>
      <c r="BB318" s="68"/>
      <c r="BC318" s="68"/>
      <c r="BD318" s="68"/>
      <c r="BE318" s="15"/>
      <c r="BF318" s="5">
        <f t="shared" si="126"/>
        <v>24770</v>
      </c>
      <c r="BG318" s="42">
        <v>5882</v>
      </c>
      <c r="BH318" s="42">
        <v>18888</v>
      </c>
      <c r="BI318" s="42"/>
      <c r="BJ318" s="42"/>
      <c r="BK318" s="42"/>
      <c r="BL318" s="42"/>
      <c r="BM318" s="15"/>
    </row>
    <row r="319" spans="1:65" outlineLevel="5" x14ac:dyDescent="0.45">
      <c r="A319" s="22">
        <f t="shared" si="127"/>
        <v>9</v>
      </c>
      <c r="B319" s="9">
        <f t="shared" si="113"/>
        <v>42640</v>
      </c>
      <c r="C319" s="51">
        <v>42640</v>
      </c>
      <c r="D319" s="64">
        <v>374771</v>
      </c>
      <c r="E319" s="12"/>
      <c r="F319" s="12">
        <v>38.4</v>
      </c>
      <c r="G319" s="12">
        <v>38.4</v>
      </c>
      <c r="H319" s="12">
        <v>38.4</v>
      </c>
      <c r="I319" s="12">
        <v>38.4</v>
      </c>
      <c r="J319" s="12"/>
      <c r="K319" s="12"/>
      <c r="L319" s="12"/>
      <c r="M319" s="74" t="str">
        <f t="shared" si="118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19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0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25.408348459999999</v>
      </c>
      <c r="AO319" s="41">
        <v>1102</v>
      </c>
      <c r="AP319" s="110"/>
      <c r="AQ319" s="111"/>
      <c r="AR319" s="126" t="str">
        <f t="shared" si="121"/>
        <v/>
      </c>
      <c r="AS319" s="126" t="str">
        <f t="shared" si="122"/>
        <v/>
      </c>
      <c r="AT319" s="127">
        <v>1275</v>
      </c>
      <c r="AU319" s="128"/>
      <c r="AV319" s="129"/>
      <c r="AW319" s="126" t="str">
        <f t="shared" si="123"/>
        <v/>
      </c>
      <c r="AX319" s="126" t="str">
        <f t="shared" si="124"/>
        <v/>
      </c>
      <c r="AY319" s="64" t="str">
        <f t="shared" si="125"/>
        <v/>
      </c>
      <c r="AZ319" s="97">
        <v>78.099999999999994</v>
      </c>
      <c r="BA319" s="68"/>
      <c r="BB319" s="68"/>
      <c r="BC319" s="68"/>
      <c r="BD319" s="68"/>
      <c r="BE319" s="15"/>
      <c r="BF319" s="5">
        <f t="shared" si="126"/>
        <v>22129</v>
      </c>
      <c r="BG319" s="42">
        <v>3034</v>
      </c>
      <c r="BH319" s="42">
        <v>19095</v>
      </c>
      <c r="BI319" s="42"/>
      <c r="BJ319" s="42"/>
      <c r="BK319" s="42"/>
      <c r="BL319" s="42"/>
      <c r="BM319" s="15"/>
    </row>
    <row r="320" spans="1:65" outlineLevel="5" x14ac:dyDescent="0.45">
      <c r="A320" s="22">
        <f t="shared" si="127"/>
        <v>9</v>
      </c>
      <c r="B320" s="9">
        <f t="shared" si="113"/>
        <v>42641</v>
      </c>
      <c r="C320" s="51">
        <v>42641</v>
      </c>
      <c r="D320" s="64">
        <v>406994</v>
      </c>
      <c r="E320" s="12"/>
      <c r="F320" s="12">
        <v>38.4</v>
      </c>
      <c r="G320" s="12">
        <v>38.4</v>
      </c>
      <c r="H320" s="12">
        <v>38.4</v>
      </c>
      <c r="I320" s="12">
        <v>38.4</v>
      </c>
      <c r="J320" s="12"/>
      <c r="K320" s="12"/>
      <c r="L320" s="12"/>
      <c r="M320" s="74" t="str">
        <f t="shared" si="118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19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0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21.505376340000002</v>
      </c>
      <c r="AO320" s="41">
        <v>1302</v>
      </c>
      <c r="AP320" s="110"/>
      <c r="AQ320" s="111"/>
      <c r="AR320" s="126" t="str">
        <f t="shared" si="121"/>
        <v/>
      </c>
      <c r="AS320" s="126" t="str">
        <f t="shared" si="122"/>
        <v/>
      </c>
      <c r="AT320" s="127">
        <v>1435</v>
      </c>
      <c r="AU320" s="128"/>
      <c r="AV320" s="129"/>
      <c r="AW320" s="126" t="str">
        <f t="shared" si="123"/>
        <v/>
      </c>
      <c r="AX320" s="126" t="str">
        <f t="shared" si="124"/>
        <v/>
      </c>
      <c r="AY320" s="64" t="str">
        <f t="shared" si="125"/>
        <v/>
      </c>
      <c r="AZ320" s="97">
        <v>80</v>
      </c>
      <c r="BA320" s="68"/>
      <c r="BB320" s="68"/>
      <c r="BC320" s="68"/>
      <c r="BD320" s="68"/>
      <c r="BE320" s="15"/>
      <c r="BF320" s="5">
        <f t="shared" si="126"/>
        <v>22460</v>
      </c>
      <c r="BG320" s="42">
        <v>3271</v>
      </c>
      <c r="BH320" s="42">
        <v>19189</v>
      </c>
      <c r="BI320" s="42"/>
      <c r="BJ320" s="42"/>
      <c r="BK320" s="42"/>
      <c r="BL320" s="42"/>
      <c r="BM320" s="15"/>
    </row>
    <row r="321" spans="1:65" outlineLevel="5" x14ac:dyDescent="0.45">
      <c r="A321" s="22">
        <f t="shared" si="127"/>
        <v>9</v>
      </c>
      <c r="B321" s="9">
        <f t="shared" si="113"/>
        <v>42642</v>
      </c>
      <c r="C321" s="51">
        <v>42642</v>
      </c>
      <c r="D321" s="64">
        <v>459288</v>
      </c>
      <c r="E321" s="12"/>
      <c r="F321" s="12">
        <v>37.6</v>
      </c>
      <c r="G321" s="12">
        <v>37.6</v>
      </c>
      <c r="H321" s="12">
        <v>37.200000000000003</v>
      </c>
      <c r="I321" s="12">
        <v>37.200000000000003</v>
      </c>
      <c r="J321" s="12"/>
      <c r="K321" s="12"/>
      <c r="L321" s="12"/>
      <c r="M321" s="74" t="str">
        <f t="shared" si="118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19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0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21.164021160000001</v>
      </c>
      <c r="AO321" s="41">
        <v>1323</v>
      </c>
      <c r="AP321" s="110"/>
      <c r="AQ321" s="111"/>
      <c r="AR321" s="126" t="str">
        <f t="shared" si="121"/>
        <v/>
      </c>
      <c r="AS321" s="126" t="str">
        <f t="shared" si="122"/>
        <v/>
      </c>
      <c r="AT321" s="127">
        <v>1431</v>
      </c>
      <c r="AU321" s="128"/>
      <c r="AV321" s="129"/>
      <c r="AW321" s="126" t="str">
        <f t="shared" si="123"/>
        <v/>
      </c>
      <c r="AX321" s="126" t="str">
        <f t="shared" si="124"/>
        <v/>
      </c>
      <c r="AY321" s="64" t="str">
        <f t="shared" si="125"/>
        <v/>
      </c>
      <c r="AZ321" s="97">
        <v>78.3</v>
      </c>
      <c r="BA321" s="68"/>
      <c r="BB321" s="68"/>
      <c r="BC321" s="68"/>
      <c r="BD321" s="68"/>
      <c r="BE321" s="15"/>
      <c r="BF321" s="5">
        <f t="shared" si="126"/>
        <v>22189</v>
      </c>
      <c r="BG321" s="42">
        <v>4245</v>
      </c>
      <c r="BH321" s="42">
        <v>17944</v>
      </c>
      <c r="BI321" s="42"/>
      <c r="BJ321" s="42"/>
      <c r="BK321" s="42"/>
      <c r="BL321" s="42"/>
      <c r="BM321" s="15"/>
    </row>
    <row r="322" spans="1:65" ht="17.5" outlineLevel="5" thickBot="1" x14ac:dyDescent="0.5">
      <c r="A322" s="31">
        <f t="shared" si="127"/>
        <v>9</v>
      </c>
      <c r="B322" s="32">
        <f t="shared" si="113"/>
        <v>42643</v>
      </c>
      <c r="C322" s="51">
        <v>42643</v>
      </c>
      <c r="D322" s="64">
        <v>442048</v>
      </c>
      <c r="E322" s="12"/>
      <c r="F322" s="12">
        <v>37.6</v>
      </c>
      <c r="G322" s="12">
        <v>37.6</v>
      </c>
      <c r="H322" s="12">
        <v>37.6</v>
      </c>
      <c r="I322" s="12">
        <v>37.6</v>
      </c>
      <c r="J322" s="12"/>
      <c r="K322" s="12"/>
      <c r="L322" s="12"/>
      <c r="M322" s="74" t="str">
        <f t="shared" si="118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19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0"/>
        <v/>
      </c>
      <c r="AF322" s="41"/>
      <c r="AG322" s="41"/>
      <c r="AH322" s="41"/>
      <c r="AI322" s="41"/>
      <c r="AJ322" s="41"/>
      <c r="AK322" s="41"/>
      <c r="AL322" s="41"/>
      <c r="AM322" s="41"/>
      <c r="AN322" s="46">
        <v>21.423106350000001</v>
      </c>
      <c r="AO322" s="41">
        <v>1307</v>
      </c>
      <c r="AP322" s="110"/>
      <c r="AQ322" s="111"/>
      <c r="AR322" s="126" t="str">
        <f t="shared" si="121"/>
        <v/>
      </c>
      <c r="AS322" s="126" t="str">
        <f t="shared" si="122"/>
        <v/>
      </c>
      <c r="AT322" s="127">
        <v>1482</v>
      </c>
      <c r="AU322" s="128"/>
      <c r="AV322" s="129"/>
      <c r="AW322" s="126" t="str">
        <f t="shared" si="123"/>
        <v/>
      </c>
      <c r="AX322" s="126" t="str">
        <f t="shared" si="124"/>
        <v/>
      </c>
      <c r="AY322" s="64" t="str">
        <f t="shared" si="125"/>
        <v/>
      </c>
      <c r="AZ322" s="97">
        <v>78.8</v>
      </c>
      <c r="BA322" s="68"/>
      <c r="BB322" s="68"/>
      <c r="BC322" s="68"/>
      <c r="BD322" s="68"/>
      <c r="BE322" s="15"/>
      <c r="BF322" s="5">
        <f t="shared" si="126"/>
        <v>23929</v>
      </c>
      <c r="BG322" s="42">
        <v>4735</v>
      </c>
      <c r="BH322" s="42">
        <v>19194</v>
      </c>
      <c r="BI322" s="42"/>
      <c r="BJ322" s="42"/>
      <c r="BK322" s="42"/>
      <c r="BL322" s="42"/>
      <c r="BM322" s="15"/>
    </row>
    <row r="323" spans="1:65" outlineLevel="4" x14ac:dyDescent="0.45">
      <c r="A323" s="150" t="s">
        <v>43</v>
      </c>
      <c r="B323" s="151"/>
      <c r="C323" s="50">
        <f t="shared" ref="C323:BM323" si="128">SUBTOTAL(4,C293:C322)</f>
        <v>42643</v>
      </c>
      <c r="D323" s="60">
        <f t="shared" si="128"/>
        <v>480983</v>
      </c>
      <c r="E323" s="28">
        <f t="shared" si="128"/>
        <v>0</v>
      </c>
      <c r="F323" s="28">
        <f t="shared" si="128"/>
        <v>38.4</v>
      </c>
      <c r="G323" s="28">
        <f t="shared" si="128"/>
        <v>38.4</v>
      </c>
      <c r="H323" s="28">
        <f t="shared" si="128"/>
        <v>38.4</v>
      </c>
      <c r="I323" s="28">
        <f t="shared" si="128"/>
        <v>38.4</v>
      </c>
      <c r="J323" s="28">
        <f t="shared" si="128"/>
        <v>0</v>
      </c>
      <c r="K323" s="28">
        <f t="shared" si="128"/>
        <v>0</v>
      </c>
      <c r="L323" s="28">
        <f t="shared" si="128"/>
        <v>0</v>
      </c>
      <c r="M323" s="71">
        <f t="shared" si="128"/>
        <v>0</v>
      </c>
      <c r="N323" s="82">
        <f t="shared" si="128"/>
        <v>0</v>
      </c>
      <c r="O323" s="82">
        <f t="shared" si="128"/>
        <v>0</v>
      </c>
      <c r="P323" s="82">
        <f t="shared" si="128"/>
        <v>0</v>
      </c>
      <c r="Q323" s="82">
        <f t="shared" si="128"/>
        <v>0</v>
      </c>
      <c r="R323" s="82">
        <f t="shared" si="128"/>
        <v>0</v>
      </c>
      <c r="S323" s="82">
        <f t="shared" si="128"/>
        <v>0</v>
      </c>
      <c r="T323" s="82">
        <f t="shared" si="128"/>
        <v>0</v>
      </c>
      <c r="U323" s="82">
        <f t="shared" si="128"/>
        <v>0</v>
      </c>
      <c r="V323" s="29">
        <f t="shared" si="128"/>
        <v>0</v>
      </c>
      <c r="W323" s="39">
        <f t="shared" si="128"/>
        <v>0</v>
      </c>
      <c r="X323" s="39">
        <f t="shared" si="128"/>
        <v>0</v>
      </c>
      <c r="Y323" s="39">
        <f t="shared" si="128"/>
        <v>0</v>
      </c>
      <c r="Z323" s="39">
        <f t="shared" si="128"/>
        <v>0</v>
      </c>
      <c r="AA323" s="39">
        <f t="shared" si="128"/>
        <v>0</v>
      </c>
      <c r="AB323" s="39">
        <f t="shared" si="128"/>
        <v>0</v>
      </c>
      <c r="AC323" s="39">
        <f t="shared" si="128"/>
        <v>0</v>
      </c>
      <c r="AD323" s="39">
        <f t="shared" si="128"/>
        <v>0</v>
      </c>
      <c r="AE323" s="29">
        <f t="shared" si="128"/>
        <v>0</v>
      </c>
      <c r="AF323" s="39">
        <f t="shared" si="128"/>
        <v>0</v>
      </c>
      <c r="AG323" s="39">
        <f t="shared" si="128"/>
        <v>0</v>
      </c>
      <c r="AH323" s="39">
        <f t="shared" si="128"/>
        <v>0</v>
      </c>
      <c r="AI323" s="39">
        <f t="shared" si="128"/>
        <v>0</v>
      </c>
      <c r="AJ323" s="39">
        <f t="shared" si="128"/>
        <v>0</v>
      </c>
      <c r="AK323" s="39">
        <f t="shared" si="128"/>
        <v>0</v>
      </c>
      <c r="AL323" s="39">
        <f t="shared" si="128"/>
        <v>0</v>
      </c>
      <c r="AM323" s="39">
        <f t="shared" si="128"/>
        <v>0</v>
      </c>
      <c r="AN323" s="39">
        <f>SUBTOTAL(4,AN293:AN322)</f>
        <v>33.096926709999998</v>
      </c>
      <c r="AO323" s="39">
        <f t="shared" ref="AO323:AX323" si="129">SUBTOTAL(4,AO293:AO322)</f>
        <v>1323</v>
      </c>
      <c r="AP323" s="104">
        <f t="shared" si="129"/>
        <v>0</v>
      </c>
      <c r="AQ323" s="105">
        <f t="shared" si="129"/>
        <v>0</v>
      </c>
      <c r="AR323" s="106">
        <f t="shared" si="129"/>
        <v>0</v>
      </c>
      <c r="AS323" s="106">
        <f t="shared" si="129"/>
        <v>0</v>
      </c>
      <c r="AT323" s="107">
        <f t="shared" si="129"/>
        <v>1511</v>
      </c>
      <c r="AU323" s="108">
        <f t="shared" si="129"/>
        <v>0</v>
      </c>
      <c r="AV323" s="109">
        <f t="shared" si="129"/>
        <v>0</v>
      </c>
      <c r="AW323" s="106">
        <f t="shared" si="129"/>
        <v>0</v>
      </c>
      <c r="AX323" s="106">
        <f t="shared" si="129"/>
        <v>0</v>
      </c>
      <c r="AY323" s="60">
        <f t="shared" si="128"/>
        <v>0</v>
      </c>
      <c r="AZ323" s="96">
        <f t="shared" si="128"/>
        <v>81</v>
      </c>
      <c r="BA323" s="67">
        <f t="shared" si="128"/>
        <v>0</v>
      </c>
      <c r="BB323" s="67">
        <f t="shared" si="128"/>
        <v>0</v>
      </c>
      <c r="BC323" s="67">
        <f t="shared" si="128"/>
        <v>0</v>
      </c>
      <c r="BD323" s="67">
        <f t="shared" si="128"/>
        <v>0</v>
      </c>
      <c r="BE323" s="27">
        <f t="shared" si="128"/>
        <v>0</v>
      </c>
      <c r="BF323" s="29">
        <f t="shared" si="128"/>
        <v>25834</v>
      </c>
      <c r="BG323" s="39">
        <f t="shared" si="128"/>
        <v>8294</v>
      </c>
      <c r="BH323" s="40">
        <f t="shared" si="128"/>
        <v>19260</v>
      </c>
      <c r="BI323" s="40">
        <f t="shared" si="128"/>
        <v>0</v>
      </c>
      <c r="BJ323" s="40">
        <f t="shared" si="128"/>
        <v>0</v>
      </c>
      <c r="BK323" s="40">
        <f t="shared" si="128"/>
        <v>0</v>
      </c>
      <c r="BL323" s="40">
        <f t="shared" si="128"/>
        <v>0</v>
      </c>
      <c r="BM323" s="27">
        <f t="shared" si="128"/>
        <v>0</v>
      </c>
    </row>
    <row r="324" spans="1:65" outlineLevel="3" x14ac:dyDescent="0.45">
      <c r="A324" s="180" t="s">
        <v>32</v>
      </c>
      <c r="B324" s="181"/>
      <c r="C324" s="51">
        <f t="shared" ref="C324:BM324" si="130">SUBTOTAL(5,C293:C322)</f>
        <v>42614</v>
      </c>
      <c r="D324" s="61">
        <f t="shared" si="130"/>
        <v>356105</v>
      </c>
      <c r="E324" s="12">
        <f t="shared" si="130"/>
        <v>0</v>
      </c>
      <c r="F324" s="12">
        <f t="shared" si="130"/>
        <v>37.200000000000003</v>
      </c>
      <c r="G324" s="12">
        <f t="shared" si="130"/>
        <v>37.200000000000003</v>
      </c>
      <c r="H324" s="12">
        <f t="shared" si="130"/>
        <v>37.200000000000003</v>
      </c>
      <c r="I324" s="12">
        <f t="shared" si="130"/>
        <v>37.200000000000003</v>
      </c>
      <c r="J324" s="12">
        <f t="shared" si="130"/>
        <v>0</v>
      </c>
      <c r="K324" s="12">
        <f t="shared" si="130"/>
        <v>0</v>
      </c>
      <c r="L324" s="12">
        <f t="shared" si="130"/>
        <v>0</v>
      </c>
      <c r="M324" s="72">
        <f t="shared" si="130"/>
        <v>0</v>
      </c>
      <c r="N324" s="83">
        <f t="shared" si="130"/>
        <v>0</v>
      </c>
      <c r="O324" s="83">
        <f t="shared" si="130"/>
        <v>0</v>
      </c>
      <c r="P324" s="83">
        <f t="shared" si="130"/>
        <v>0</v>
      </c>
      <c r="Q324" s="83">
        <f t="shared" si="130"/>
        <v>0</v>
      </c>
      <c r="R324" s="83">
        <f t="shared" si="130"/>
        <v>0</v>
      </c>
      <c r="S324" s="83">
        <f t="shared" si="130"/>
        <v>0</v>
      </c>
      <c r="T324" s="83">
        <f t="shared" si="130"/>
        <v>0</v>
      </c>
      <c r="U324" s="83">
        <f t="shared" si="130"/>
        <v>0</v>
      </c>
      <c r="V324" s="6">
        <f t="shared" si="130"/>
        <v>0</v>
      </c>
      <c r="W324" s="41">
        <f t="shared" si="130"/>
        <v>0</v>
      </c>
      <c r="X324" s="41">
        <f t="shared" si="130"/>
        <v>0</v>
      </c>
      <c r="Y324" s="41">
        <f t="shared" si="130"/>
        <v>0</v>
      </c>
      <c r="Z324" s="41">
        <f t="shared" si="130"/>
        <v>0</v>
      </c>
      <c r="AA324" s="41">
        <f t="shared" si="130"/>
        <v>0</v>
      </c>
      <c r="AB324" s="41">
        <f t="shared" si="130"/>
        <v>0</v>
      </c>
      <c r="AC324" s="41">
        <f t="shared" si="130"/>
        <v>0</v>
      </c>
      <c r="AD324" s="41">
        <f t="shared" si="130"/>
        <v>0</v>
      </c>
      <c r="AE324" s="6">
        <f t="shared" si="130"/>
        <v>0</v>
      </c>
      <c r="AF324" s="41">
        <f t="shared" si="130"/>
        <v>0</v>
      </c>
      <c r="AG324" s="41">
        <f t="shared" si="130"/>
        <v>0</v>
      </c>
      <c r="AH324" s="41">
        <f t="shared" si="130"/>
        <v>0</v>
      </c>
      <c r="AI324" s="41">
        <f t="shared" si="130"/>
        <v>0</v>
      </c>
      <c r="AJ324" s="41">
        <f t="shared" si="130"/>
        <v>0</v>
      </c>
      <c r="AK324" s="41">
        <f t="shared" si="130"/>
        <v>0</v>
      </c>
      <c r="AL324" s="41">
        <f t="shared" si="130"/>
        <v>0</v>
      </c>
      <c r="AM324" s="41">
        <f t="shared" si="130"/>
        <v>0</v>
      </c>
      <c r="AN324" s="41">
        <f>SUBTOTAL(5,AN293:AN322)</f>
        <v>21.164021160000001</v>
      </c>
      <c r="AO324" s="41">
        <f t="shared" ref="AO324:AX324" si="131">SUBTOTAL(5,AO293:AO322)</f>
        <v>846</v>
      </c>
      <c r="AP324" s="110">
        <f t="shared" si="131"/>
        <v>0</v>
      </c>
      <c r="AQ324" s="111">
        <f t="shared" si="131"/>
        <v>0</v>
      </c>
      <c r="AR324" s="112">
        <f t="shared" si="131"/>
        <v>0</v>
      </c>
      <c r="AS324" s="112">
        <f t="shared" si="131"/>
        <v>0</v>
      </c>
      <c r="AT324" s="113">
        <f t="shared" si="131"/>
        <v>929</v>
      </c>
      <c r="AU324" s="114">
        <f t="shared" si="131"/>
        <v>0</v>
      </c>
      <c r="AV324" s="115">
        <f t="shared" si="131"/>
        <v>0</v>
      </c>
      <c r="AW324" s="112">
        <f t="shared" si="131"/>
        <v>0</v>
      </c>
      <c r="AX324" s="112">
        <f t="shared" si="131"/>
        <v>0</v>
      </c>
      <c r="AY324" s="61">
        <f t="shared" si="130"/>
        <v>0</v>
      </c>
      <c r="AZ324" s="97">
        <f t="shared" si="130"/>
        <v>78</v>
      </c>
      <c r="BA324" s="68">
        <f t="shared" si="130"/>
        <v>0</v>
      </c>
      <c r="BB324" s="68">
        <f t="shared" si="130"/>
        <v>0</v>
      </c>
      <c r="BC324" s="68">
        <f t="shared" si="130"/>
        <v>0</v>
      </c>
      <c r="BD324" s="68">
        <f t="shared" si="130"/>
        <v>0</v>
      </c>
      <c r="BE324" s="15">
        <f t="shared" si="130"/>
        <v>0</v>
      </c>
      <c r="BF324" s="6">
        <f t="shared" si="130"/>
        <v>10109</v>
      </c>
      <c r="BG324" s="41">
        <f t="shared" si="130"/>
        <v>1940</v>
      </c>
      <c r="BH324" s="42">
        <f t="shared" si="130"/>
        <v>6860</v>
      </c>
      <c r="BI324" s="42">
        <f t="shared" si="130"/>
        <v>0</v>
      </c>
      <c r="BJ324" s="42">
        <f t="shared" si="130"/>
        <v>0</v>
      </c>
      <c r="BK324" s="42">
        <f t="shared" si="130"/>
        <v>0</v>
      </c>
      <c r="BL324" s="42">
        <f t="shared" si="130"/>
        <v>0</v>
      </c>
      <c r="BM324" s="15">
        <f t="shared" si="130"/>
        <v>0</v>
      </c>
    </row>
    <row r="325" spans="1:65" outlineLevel="2" x14ac:dyDescent="0.45">
      <c r="A325" s="180" t="s">
        <v>21</v>
      </c>
      <c r="B325" s="181"/>
      <c r="C325" s="51">
        <f>IFERROR(SUBTOTAL(1,C293:C322),"")</f>
        <v>42628.5</v>
      </c>
      <c r="D325" s="61">
        <f t="shared" ref="D325:BM325" si="132">IFERROR(SUBTOTAL(1,D293:D322),"")</f>
        <v>413312.03333333333</v>
      </c>
      <c r="E325" s="12" t="str">
        <f t="shared" si="132"/>
        <v/>
      </c>
      <c r="F325" s="12">
        <f t="shared" si="132"/>
        <v>37.706666666666656</v>
      </c>
      <c r="G325" s="12">
        <f t="shared" si="132"/>
        <v>37.706666666666656</v>
      </c>
      <c r="H325" s="12">
        <f t="shared" si="132"/>
        <v>37.799999999999983</v>
      </c>
      <c r="I325" s="12">
        <f t="shared" si="132"/>
        <v>37.799999999999983</v>
      </c>
      <c r="J325" s="12" t="str">
        <f t="shared" si="132"/>
        <v/>
      </c>
      <c r="K325" s="12" t="str">
        <f t="shared" si="132"/>
        <v/>
      </c>
      <c r="L325" s="12" t="str">
        <f t="shared" si="132"/>
        <v/>
      </c>
      <c r="M325" s="72" t="str">
        <f t="shared" si="132"/>
        <v/>
      </c>
      <c r="N325" s="83" t="str">
        <f t="shared" si="132"/>
        <v/>
      </c>
      <c r="O325" s="83" t="str">
        <f t="shared" si="132"/>
        <v/>
      </c>
      <c r="P325" s="83" t="str">
        <f t="shared" si="132"/>
        <v/>
      </c>
      <c r="Q325" s="83" t="str">
        <f t="shared" si="132"/>
        <v/>
      </c>
      <c r="R325" s="83" t="str">
        <f t="shared" si="132"/>
        <v/>
      </c>
      <c r="S325" s="83" t="str">
        <f t="shared" si="132"/>
        <v/>
      </c>
      <c r="T325" s="83" t="str">
        <f t="shared" si="132"/>
        <v/>
      </c>
      <c r="U325" s="83" t="str">
        <f t="shared" si="132"/>
        <v/>
      </c>
      <c r="V325" s="6" t="str">
        <f t="shared" si="132"/>
        <v/>
      </c>
      <c r="W325" s="41" t="str">
        <f t="shared" si="132"/>
        <v/>
      </c>
      <c r="X325" s="41" t="str">
        <f t="shared" si="132"/>
        <v/>
      </c>
      <c r="Y325" s="41" t="str">
        <f t="shared" si="132"/>
        <v/>
      </c>
      <c r="Z325" s="41" t="str">
        <f t="shared" si="132"/>
        <v/>
      </c>
      <c r="AA325" s="41" t="str">
        <f t="shared" si="132"/>
        <v/>
      </c>
      <c r="AB325" s="41" t="str">
        <f t="shared" si="132"/>
        <v/>
      </c>
      <c r="AC325" s="41" t="str">
        <f t="shared" si="132"/>
        <v/>
      </c>
      <c r="AD325" s="41" t="str">
        <f t="shared" si="132"/>
        <v/>
      </c>
      <c r="AE325" s="6" t="str">
        <f t="shared" si="132"/>
        <v/>
      </c>
      <c r="AF325" s="41" t="str">
        <f t="shared" si="132"/>
        <v/>
      </c>
      <c r="AG325" s="41" t="str">
        <f t="shared" si="132"/>
        <v/>
      </c>
      <c r="AH325" s="41" t="str">
        <f t="shared" si="132"/>
        <v/>
      </c>
      <c r="AI325" s="41" t="str">
        <f t="shared" si="132"/>
        <v/>
      </c>
      <c r="AJ325" s="41" t="str">
        <f t="shared" si="132"/>
        <v/>
      </c>
      <c r="AK325" s="41" t="str">
        <f t="shared" si="132"/>
        <v/>
      </c>
      <c r="AL325" s="41" t="str">
        <f t="shared" si="132"/>
        <v/>
      </c>
      <c r="AM325" s="41" t="str">
        <f t="shared" si="132"/>
        <v/>
      </c>
      <c r="AN325" s="41">
        <f>IFERROR(SUBTOTAL(1,AN293:AN322),"")</f>
        <v>25.607716154333328</v>
      </c>
      <c r="AO325" s="41">
        <f t="shared" si="132"/>
        <v>1108</v>
      </c>
      <c r="AP325" s="110" t="str">
        <f t="shared" si="132"/>
        <v/>
      </c>
      <c r="AQ325" s="111" t="str">
        <f t="shared" si="132"/>
        <v/>
      </c>
      <c r="AR325" s="112" t="str">
        <f t="shared" si="132"/>
        <v/>
      </c>
      <c r="AS325" s="112" t="str">
        <f t="shared" si="132"/>
        <v/>
      </c>
      <c r="AT325" s="113">
        <f t="shared" si="132"/>
        <v>1264.1333333333334</v>
      </c>
      <c r="AU325" s="114" t="str">
        <f t="shared" si="132"/>
        <v/>
      </c>
      <c r="AV325" s="115" t="str">
        <f t="shared" si="132"/>
        <v/>
      </c>
      <c r="AW325" s="112" t="str">
        <f t="shared" si="132"/>
        <v/>
      </c>
      <c r="AX325" s="112" t="str">
        <f t="shared" si="132"/>
        <v/>
      </c>
      <c r="AY325" s="61" t="str">
        <f t="shared" si="132"/>
        <v/>
      </c>
      <c r="AZ325" s="97">
        <f t="shared" si="132"/>
        <v>79.071578947368408</v>
      </c>
      <c r="BA325" s="68" t="str">
        <f t="shared" si="132"/>
        <v/>
      </c>
      <c r="BB325" s="68" t="str">
        <f t="shared" si="132"/>
        <v/>
      </c>
      <c r="BC325" s="68" t="str">
        <f t="shared" si="132"/>
        <v/>
      </c>
      <c r="BD325" s="68" t="str">
        <f t="shared" si="132"/>
        <v/>
      </c>
      <c r="BE325" s="15" t="str">
        <f>IFERROR(SUBTOTAL(1,BE293:BE322),"")</f>
        <v/>
      </c>
      <c r="BF325" s="6">
        <f t="shared" si="132"/>
        <v>20067.633333333335</v>
      </c>
      <c r="BG325" s="41">
        <f t="shared" si="132"/>
        <v>3924</v>
      </c>
      <c r="BH325" s="42">
        <f t="shared" si="132"/>
        <v>16274.433333333332</v>
      </c>
      <c r="BI325" s="42" t="str">
        <f t="shared" si="132"/>
        <v/>
      </c>
      <c r="BJ325" s="42" t="str">
        <f t="shared" si="132"/>
        <v/>
      </c>
      <c r="BK325" s="42" t="str">
        <f t="shared" si="132"/>
        <v/>
      </c>
      <c r="BL325" s="42" t="str">
        <f t="shared" si="132"/>
        <v/>
      </c>
      <c r="BM325" s="15" t="str">
        <f t="shared" si="132"/>
        <v/>
      </c>
    </row>
    <row r="326" spans="1:65" ht="17.5" outlineLevel="1" thickBot="1" x14ac:dyDescent="0.5">
      <c r="A326" s="182" t="s">
        <v>52</v>
      </c>
      <c r="B326" s="183"/>
      <c r="C326" s="52">
        <f>SUBTOTAL(9,C293:C322)</f>
        <v>1278855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33240</v>
      </c>
      <c r="AP326" s="116"/>
      <c r="AQ326" s="117"/>
      <c r="AR326" s="118"/>
      <c r="AS326" s="118"/>
      <c r="AT326" s="119">
        <f>SUBTOTAL(9,AT293:AT322)</f>
        <v>37924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33">SUBTOTAL(9,BF293:BF322)</f>
        <v>602029</v>
      </c>
      <c r="BG326" s="43">
        <f t="shared" si="133"/>
        <v>113796</v>
      </c>
      <c r="BH326" s="44">
        <f t="shared" si="133"/>
        <v>488233</v>
      </c>
      <c r="BI326" s="44">
        <f t="shared" si="133"/>
        <v>0</v>
      </c>
      <c r="BJ326" s="44">
        <f t="shared" si="133"/>
        <v>0</v>
      </c>
      <c r="BK326" s="44">
        <f t="shared" si="133"/>
        <v>0</v>
      </c>
      <c r="BL326" s="44">
        <f t="shared" si="133"/>
        <v>0</v>
      </c>
      <c r="BM326" s="16">
        <f t="shared" si="133"/>
        <v>0</v>
      </c>
    </row>
    <row r="327" spans="1:65" outlineLevel="5" x14ac:dyDescent="0.45">
      <c r="A327" s="21">
        <f t="shared" si="127"/>
        <v>10</v>
      </c>
      <c r="B327" s="33">
        <f>B322+1</f>
        <v>42644</v>
      </c>
      <c r="C327" s="51">
        <v>42644</v>
      </c>
      <c r="D327" s="64">
        <v>464084</v>
      </c>
      <c r="E327" s="12"/>
      <c r="F327" s="12">
        <v>37.799999999999997</v>
      </c>
      <c r="G327" s="12">
        <v>37.799999999999997</v>
      </c>
      <c r="H327" s="12">
        <v>37.799999999999997</v>
      </c>
      <c r="I327" s="12">
        <v>37.799999999999997</v>
      </c>
      <c r="J327" s="12"/>
      <c r="K327" s="12"/>
      <c r="L327" s="12"/>
      <c r="M327" s="74" t="str">
        <f t="shared" ref="M327:M357" si="134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35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36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24.432809769999999</v>
      </c>
      <c r="AO327" s="41">
        <v>1146</v>
      </c>
      <c r="AP327" s="110"/>
      <c r="AQ327" s="111"/>
      <c r="AR327" s="126" t="str">
        <f t="shared" ref="AR327:AR357" si="137">IFERROR(AQ327/AP327*100,"")</f>
        <v/>
      </c>
      <c r="AS327" s="126" t="str">
        <f t="shared" ref="AS327:AS357" si="138">IFERROR(100-AR327,"")</f>
        <v/>
      </c>
      <c r="AT327" s="127">
        <v>1273</v>
      </c>
      <c r="AU327" s="128"/>
      <c r="AV327" s="129"/>
      <c r="AW327" s="126" t="str">
        <f t="shared" ref="AW327:AW357" si="139">IFERROR(AV327/AU327*100,"")</f>
        <v/>
      </c>
      <c r="AX327" s="126" t="str">
        <f t="shared" ref="AX327:AX357" si="140">IFERROR(100-AW327,"")</f>
        <v/>
      </c>
      <c r="AY327" s="64" t="str">
        <f t="shared" ref="AY327:AY357" si="141">IFERROR((1-((AW327*AS327)/(AX327*AR327)))*100,"")</f>
        <v/>
      </c>
      <c r="AZ327" s="97"/>
      <c r="BA327" s="68"/>
      <c r="BB327" s="68"/>
      <c r="BC327" s="68"/>
      <c r="BD327" s="68"/>
      <c r="BE327" s="15"/>
      <c r="BF327" s="5">
        <f t="shared" ref="BF327:BF357" si="142">IF(SUM(BG327:BM327)=0,"",SUM(BG327:BM327))</f>
        <v>16108</v>
      </c>
      <c r="BG327" s="41">
        <v>4111</v>
      </c>
      <c r="BH327" s="42">
        <v>11997</v>
      </c>
      <c r="BI327" s="42"/>
      <c r="BJ327" s="42"/>
      <c r="BK327" s="42"/>
      <c r="BL327" s="42"/>
      <c r="BM327" s="15"/>
    </row>
    <row r="328" spans="1:65" outlineLevel="5" x14ac:dyDescent="0.45">
      <c r="A328" s="22">
        <f t="shared" si="127"/>
        <v>10</v>
      </c>
      <c r="B328" s="9">
        <f t="shared" si="113"/>
        <v>42645</v>
      </c>
      <c r="C328" s="51">
        <v>42645</v>
      </c>
      <c r="D328" s="64">
        <v>443948</v>
      </c>
      <c r="E328" s="12"/>
      <c r="F328" s="12">
        <v>37.4</v>
      </c>
      <c r="G328" s="12">
        <v>37.4</v>
      </c>
      <c r="H328" s="12">
        <v>37.6</v>
      </c>
      <c r="I328" s="12">
        <v>37.6</v>
      </c>
      <c r="J328" s="12"/>
      <c r="K328" s="12"/>
      <c r="L328" s="12"/>
      <c r="M328" s="74" t="str">
        <f t="shared" si="134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35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36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30.075187970000002</v>
      </c>
      <c r="AO328" s="41">
        <v>931</v>
      </c>
      <c r="AP328" s="110"/>
      <c r="AQ328" s="111"/>
      <c r="AR328" s="126" t="str">
        <f t="shared" si="137"/>
        <v/>
      </c>
      <c r="AS328" s="126" t="str">
        <f t="shared" si="138"/>
        <v/>
      </c>
      <c r="AT328" s="127">
        <v>1053</v>
      </c>
      <c r="AU328" s="128"/>
      <c r="AV328" s="129"/>
      <c r="AW328" s="126" t="str">
        <f t="shared" si="139"/>
        <v/>
      </c>
      <c r="AX328" s="126" t="str">
        <f t="shared" si="140"/>
        <v/>
      </c>
      <c r="AY328" s="64" t="str">
        <f t="shared" si="141"/>
        <v/>
      </c>
      <c r="AZ328" s="97"/>
      <c r="BA328" s="68"/>
      <c r="BB328" s="68"/>
      <c r="BC328" s="68"/>
      <c r="BD328" s="68"/>
      <c r="BE328" s="15"/>
      <c r="BF328" s="5">
        <f t="shared" si="142"/>
        <v>10812</v>
      </c>
      <c r="BG328" s="41">
        <v>4585</v>
      </c>
      <c r="BH328" s="42">
        <v>6227</v>
      </c>
      <c r="BI328" s="42"/>
      <c r="BJ328" s="42"/>
      <c r="BK328" s="42"/>
      <c r="BL328" s="42"/>
      <c r="BM328" s="15"/>
    </row>
    <row r="329" spans="1:65" outlineLevel="5" x14ac:dyDescent="0.45">
      <c r="A329" s="22">
        <f t="shared" si="127"/>
        <v>10</v>
      </c>
      <c r="B329" s="9">
        <f t="shared" si="113"/>
        <v>42646</v>
      </c>
      <c r="C329" s="51">
        <v>42646</v>
      </c>
      <c r="D329" s="64">
        <v>424637</v>
      </c>
      <c r="E329" s="12"/>
      <c r="F329" s="12">
        <v>37.4</v>
      </c>
      <c r="G329" s="12">
        <v>37.4</v>
      </c>
      <c r="H329" s="12">
        <v>37.799999999999997</v>
      </c>
      <c r="I329" s="12">
        <v>37.799999999999997</v>
      </c>
      <c r="J329" s="12"/>
      <c r="K329" s="12"/>
      <c r="L329" s="12"/>
      <c r="M329" s="74" t="str">
        <f t="shared" si="134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35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36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23.569023569999999</v>
      </c>
      <c r="AO329" s="41">
        <v>1188</v>
      </c>
      <c r="AP329" s="110"/>
      <c r="AQ329" s="111"/>
      <c r="AR329" s="126" t="str">
        <f t="shared" si="137"/>
        <v/>
      </c>
      <c r="AS329" s="126" t="str">
        <f t="shared" si="138"/>
        <v/>
      </c>
      <c r="AT329" s="127">
        <v>1388</v>
      </c>
      <c r="AU329" s="128"/>
      <c r="AV329" s="129"/>
      <c r="AW329" s="126" t="str">
        <f t="shared" si="139"/>
        <v/>
      </c>
      <c r="AX329" s="126" t="str">
        <f t="shared" si="140"/>
        <v/>
      </c>
      <c r="AY329" s="64" t="str">
        <f t="shared" si="141"/>
        <v/>
      </c>
      <c r="AZ329" s="97"/>
      <c r="BA329" s="68"/>
      <c r="BB329" s="68"/>
      <c r="BC329" s="68"/>
      <c r="BD329" s="68"/>
      <c r="BE329" s="15"/>
      <c r="BF329" s="5">
        <f t="shared" si="142"/>
        <v>20658</v>
      </c>
      <c r="BG329" s="41">
        <v>3628</v>
      </c>
      <c r="BH329" s="42">
        <v>17030</v>
      </c>
      <c r="BI329" s="42"/>
      <c r="BJ329" s="42"/>
      <c r="BK329" s="42"/>
      <c r="BL329" s="42"/>
      <c r="BM329" s="15"/>
    </row>
    <row r="330" spans="1:65" outlineLevel="5" x14ac:dyDescent="0.45">
      <c r="A330" s="22">
        <f t="shared" si="127"/>
        <v>10</v>
      </c>
      <c r="B330" s="9">
        <f t="shared" si="113"/>
        <v>42647</v>
      </c>
      <c r="C330" s="51">
        <v>42647</v>
      </c>
      <c r="D330" s="64">
        <v>412428</v>
      </c>
      <c r="E330" s="12"/>
      <c r="F330" s="12">
        <v>37.4</v>
      </c>
      <c r="G330" s="12">
        <v>37.4</v>
      </c>
      <c r="H330" s="12">
        <v>37.6</v>
      </c>
      <c r="I330" s="12">
        <v>37.6</v>
      </c>
      <c r="J330" s="12"/>
      <c r="K330" s="12"/>
      <c r="L330" s="12"/>
      <c r="M330" s="74" t="str">
        <f t="shared" si="134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35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36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22.23987292</v>
      </c>
      <c r="AO330" s="41">
        <v>1259</v>
      </c>
      <c r="AP330" s="110"/>
      <c r="AQ330" s="111"/>
      <c r="AR330" s="126" t="str">
        <f t="shared" si="137"/>
        <v/>
      </c>
      <c r="AS330" s="126" t="str">
        <f t="shared" si="138"/>
        <v/>
      </c>
      <c r="AT330" s="127">
        <v>1352</v>
      </c>
      <c r="AU330" s="128"/>
      <c r="AV330" s="129"/>
      <c r="AW330" s="126" t="str">
        <f t="shared" si="139"/>
        <v/>
      </c>
      <c r="AX330" s="126" t="str">
        <f t="shared" si="140"/>
        <v/>
      </c>
      <c r="AY330" s="64" t="str">
        <f t="shared" si="141"/>
        <v/>
      </c>
      <c r="AZ330" s="97">
        <v>78</v>
      </c>
      <c r="BA330" s="68"/>
      <c r="BB330" s="68"/>
      <c r="BC330" s="68"/>
      <c r="BD330" s="68"/>
      <c r="BE330" s="15"/>
      <c r="BF330" s="5">
        <f t="shared" si="142"/>
        <v>25604</v>
      </c>
      <c r="BG330" s="41">
        <v>6509</v>
      </c>
      <c r="BH330" s="42">
        <v>19095</v>
      </c>
      <c r="BI330" s="42"/>
      <c r="BJ330" s="42"/>
      <c r="BK330" s="42"/>
      <c r="BL330" s="42"/>
      <c r="BM330" s="15"/>
    </row>
    <row r="331" spans="1:65" outlineLevel="5" x14ac:dyDescent="0.45">
      <c r="A331" s="22">
        <f t="shared" si="127"/>
        <v>10</v>
      </c>
      <c r="B331" s="9">
        <f t="shared" si="113"/>
        <v>42648</v>
      </c>
      <c r="C331" s="51">
        <v>42648</v>
      </c>
      <c r="D331" s="64">
        <v>464615</v>
      </c>
      <c r="E331" s="12"/>
      <c r="F331" s="12">
        <v>38.200000000000003</v>
      </c>
      <c r="G331" s="12">
        <v>38.200000000000003</v>
      </c>
      <c r="H331" s="12">
        <v>37.799999999999997</v>
      </c>
      <c r="I331" s="12">
        <v>37.799999999999997</v>
      </c>
      <c r="J331" s="12"/>
      <c r="K331" s="12"/>
      <c r="L331" s="12"/>
      <c r="M331" s="74" t="str">
        <f t="shared" si="134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35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36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24.075666380000001</v>
      </c>
      <c r="AO331" s="41">
        <v>1163</v>
      </c>
      <c r="AP331" s="110"/>
      <c r="AQ331" s="111"/>
      <c r="AR331" s="126" t="str">
        <f t="shared" si="137"/>
        <v/>
      </c>
      <c r="AS331" s="126" t="str">
        <f t="shared" si="138"/>
        <v/>
      </c>
      <c r="AT331" s="127">
        <v>1361</v>
      </c>
      <c r="AU331" s="128"/>
      <c r="AV331" s="129"/>
      <c r="AW331" s="126" t="str">
        <f t="shared" si="139"/>
        <v/>
      </c>
      <c r="AX331" s="126" t="str">
        <f t="shared" si="140"/>
        <v/>
      </c>
      <c r="AY331" s="64" t="str">
        <f t="shared" si="141"/>
        <v/>
      </c>
      <c r="AZ331" s="97">
        <v>79.5</v>
      </c>
      <c r="BA331" s="68"/>
      <c r="BB331" s="68"/>
      <c r="BC331" s="68"/>
      <c r="BD331" s="68"/>
      <c r="BE331" s="15"/>
      <c r="BF331" s="5">
        <f t="shared" si="142"/>
        <v>25672</v>
      </c>
      <c r="BG331" s="41">
        <v>8140</v>
      </c>
      <c r="BH331" s="42">
        <v>17532</v>
      </c>
      <c r="BI331" s="42"/>
      <c r="BJ331" s="42"/>
      <c r="BK331" s="42"/>
      <c r="BL331" s="42"/>
      <c r="BM331" s="15"/>
    </row>
    <row r="332" spans="1:65" outlineLevel="5" x14ac:dyDescent="0.45">
      <c r="A332" s="22">
        <f t="shared" si="127"/>
        <v>10</v>
      </c>
      <c r="B332" s="9">
        <f t="shared" si="113"/>
        <v>42649</v>
      </c>
      <c r="C332" s="51">
        <v>42649</v>
      </c>
      <c r="D332" s="64">
        <v>459852</v>
      </c>
      <c r="E332" s="12"/>
      <c r="F332" s="12">
        <v>38.200000000000003</v>
      </c>
      <c r="G332" s="12">
        <v>38.200000000000003</v>
      </c>
      <c r="H332" s="12">
        <v>37.4</v>
      </c>
      <c r="I332" s="12">
        <v>37.4</v>
      </c>
      <c r="J332" s="12"/>
      <c r="K332" s="12"/>
      <c r="L332" s="12"/>
      <c r="M332" s="74" t="str">
        <f t="shared" si="134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35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36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25.157232700000002</v>
      </c>
      <c r="AO332" s="41">
        <v>1113</v>
      </c>
      <c r="AP332" s="110"/>
      <c r="AQ332" s="111"/>
      <c r="AR332" s="126" t="str">
        <f t="shared" si="137"/>
        <v/>
      </c>
      <c r="AS332" s="126" t="str">
        <f t="shared" si="138"/>
        <v/>
      </c>
      <c r="AT332" s="127">
        <v>1243</v>
      </c>
      <c r="AU332" s="128"/>
      <c r="AV332" s="129"/>
      <c r="AW332" s="126" t="str">
        <f t="shared" si="139"/>
        <v/>
      </c>
      <c r="AX332" s="126" t="str">
        <f t="shared" si="140"/>
        <v/>
      </c>
      <c r="AY332" s="64" t="str">
        <f t="shared" si="141"/>
        <v/>
      </c>
      <c r="AZ332" s="97">
        <v>79.5</v>
      </c>
      <c r="BA332" s="68"/>
      <c r="BB332" s="68"/>
      <c r="BC332" s="68"/>
      <c r="BD332" s="68"/>
      <c r="BE332" s="15"/>
      <c r="BF332" s="5">
        <f t="shared" si="142"/>
        <v>20683</v>
      </c>
      <c r="BG332" s="41">
        <v>3160</v>
      </c>
      <c r="BH332" s="42">
        <v>17523</v>
      </c>
      <c r="BI332" s="42"/>
      <c r="BJ332" s="42"/>
      <c r="BK332" s="42"/>
      <c r="BL332" s="42"/>
      <c r="BM332" s="15"/>
    </row>
    <row r="333" spans="1:65" outlineLevel="5" x14ac:dyDescent="0.45">
      <c r="A333" s="22">
        <f t="shared" si="127"/>
        <v>10</v>
      </c>
      <c r="B333" s="9">
        <f t="shared" si="113"/>
        <v>42650</v>
      </c>
      <c r="C333" s="51">
        <v>42650</v>
      </c>
      <c r="D333" s="64">
        <v>452370</v>
      </c>
      <c r="E333" s="12"/>
      <c r="F333" s="12">
        <v>38</v>
      </c>
      <c r="G333" s="12">
        <v>38</v>
      </c>
      <c r="H333" s="12">
        <v>37.799999999999997</v>
      </c>
      <c r="I333" s="12">
        <v>37.799999999999997</v>
      </c>
      <c r="J333" s="12"/>
      <c r="K333" s="12"/>
      <c r="L333" s="12"/>
      <c r="M333" s="74" t="str">
        <f t="shared" si="134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35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36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21.068472539999998</v>
      </c>
      <c r="AO333" s="41">
        <v>1329</v>
      </c>
      <c r="AP333" s="110"/>
      <c r="AQ333" s="111"/>
      <c r="AR333" s="126" t="str">
        <f t="shared" si="137"/>
        <v/>
      </c>
      <c r="AS333" s="126" t="str">
        <f t="shared" si="138"/>
        <v/>
      </c>
      <c r="AT333" s="127">
        <v>1421</v>
      </c>
      <c r="AU333" s="128"/>
      <c r="AV333" s="129"/>
      <c r="AW333" s="126" t="str">
        <f t="shared" si="139"/>
        <v/>
      </c>
      <c r="AX333" s="126" t="str">
        <f t="shared" si="140"/>
        <v/>
      </c>
      <c r="AY333" s="64" t="str">
        <f t="shared" si="141"/>
        <v/>
      </c>
      <c r="AZ333" s="97">
        <v>79</v>
      </c>
      <c r="BA333" s="68"/>
      <c r="BB333" s="68"/>
      <c r="BC333" s="68"/>
      <c r="BD333" s="68"/>
      <c r="BE333" s="15"/>
      <c r="BF333" s="5">
        <f t="shared" si="142"/>
        <v>22426</v>
      </c>
      <c r="BG333" s="41">
        <v>3468</v>
      </c>
      <c r="BH333" s="42">
        <v>18958</v>
      </c>
      <c r="BI333" s="42"/>
      <c r="BJ333" s="42"/>
      <c r="BK333" s="42"/>
      <c r="BL333" s="42"/>
      <c r="BM333" s="15"/>
    </row>
    <row r="334" spans="1:65" outlineLevel="5" x14ac:dyDescent="0.45">
      <c r="A334" s="22">
        <f t="shared" si="127"/>
        <v>10</v>
      </c>
      <c r="B334" s="9">
        <f t="shared" si="113"/>
        <v>42651</v>
      </c>
      <c r="C334" s="51">
        <v>42651</v>
      </c>
      <c r="D334" s="64">
        <v>461505</v>
      </c>
      <c r="E334" s="12"/>
      <c r="F334" s="12">
        <v>37</v>
      </c>
      <c r="G334" s="12">
        <v>37</v>
      </c>
      <c r="H334" s="12">
        <v>37.799999999999997</v>
      </c>
      <c r="I334" s="12">
        <v>37.799999999999997</v>
      </c>
      <c r="J334" s="12"/>
      <c r="K334" s="12"/>
      <c r="L334" s="12"/>
      <c r="M334" s="74" t="str">
        <f t="shared" si="134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35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36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24.844720500000001</v>
      </c>
      <c r="AO334" s="41">
        <v>1127</v>
      </c>
      <c r="AP334" s="110"/>
      <c r="AQ334" s="111"/>
      <c r="AR334" s="126" t="str">
        <f t="shared" si="137"/>
        <v/>
      </c>
      <c r="AS334" s="126" t="str">
        <f t="shared" si="138"/>
        <v/>
      </c>
      <c r="AT334" s="127">
        <v>1295</v>
      </c>
      <c r="AU334" s="128"/>
      <c r="AV334" s="129"/>
      <c r="AW334" s="126" t="str">
        <f t="shared" si="139"/>
        <v/>
      </c>
      <c r="AX334" s="126" t="str">
        <f t="shared" si="140"/>
        <v/>
      </c>
      <c r="AY334" s="64" t="str">
        <f t="shared" si="141"/>
        <v/>
      </c>
      <c r="AZ334" s="97"/>
      <c r="BA334" s="68"/>
      <c r="BB334" s="68"/>
      <c r="BC334" s="68"/>
      <c r="BD334" s="68"/>
      <c r="BE334" s="15"/>
      <c r="BF334" s="5">
        <f t="shared" si="142"/>
        <v>18068</v>
      </c>
      <c r="BG334" s="41">
        <v>4752</v>
      </c>
      <c r="BH334" s="42">
        <v>13316</v>
      </c>
      <c r="BI334" s="42"/>
      <c r="BJ334" s="42"/>
      <c r="BK334" s="42"/>
      <c r="BL334" s="42"/>
      <c r="BM334" s="15"/>
    </row>
    <row r="335" spans="1:65" outlineLevel="5" x14ac:dyDescent="0.45">
      <c r="A335" s="22">
        <f t="shared" si="127"/>
        <v>10</v>
      </c>
      <c r="B335" s="9">
        <f t="shared" si="113"/>
        <v>42652</v>
      </c>
      <c r="C335" s="51">
        <v>42652</v>
      </c>
      <c r="D335" s="64">
        <v>455814</v>
      </c>
      <c r="E335" s="12"/>
      <c r="F335" s="12">
        <v>37</v>
      </c>
      <c r="G335" s="12">
        <v>37</v>
      </c>
      <c r="H335" s="12">
        <v>37</v>
      </c>
      <c r="I335" s="12">
        <v>37</v>
      </c>
      <c r="J335" s="12"/>
      <c r="K335" s="12"/>
      <c r="L335" s="12"/>
      <c r="M335" s="74" t="str">
        <f t="shared" si="134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35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36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25.97402597</v>
      </c>
      <c r="AO335" s="41">
        <v>1078</v>
      </c>
      <c r="AP335" s="110"/>
      <c r="AQ335" s="111"/>
      <c r="AR335" s="126" t="str">
        <f t="shared" si="137"/>
        <v/>
      </c>
      <c r="AS335" s="126" t="str">
        <f t="shared" si="138"/>
        <v/>
      </c>
      <c r="AT335" s="127">
        <v>1216</v>
      </c>
      <c r="AU335" s="128"/>
      <c r="AV335" s="129"/>
      <c r="AW335" s="126" t="str">
        <f t="shared" si="139"/>
        <v/>
      </c>
      <c r="AX335" s="126" t="str">
        <f t="shared" si="140"/>
        <v/>
      </c>
      <c r="AY335" s="64" t="str">
        <f t="shared" si="141"/>
        <v/>
      </c>
      <c r="AZ335" s="97"/>
      <c r="BA335" s="68"/>
      <c r="BB335" s="68"/>
      <c r="BC335" s="68"/>
      <c r="BD335" s="68"/>
      <c r="BE335" s="15"/>
      <c r="BF335" s="5">
        <f t="shared" si="142"/>
        <v>7705</v>
      </c>
      <c r="BG335" s="41">
        <v>2912</v>
      </c>
      <c r="BH335" s="42">
        <v>4793</v>
      </c>
      <c r="BI335" s="42"/>
      <c r="BJ335" s="42"/>
      <c r="BK335" s="42"/>
      <c r="BL335" s="42"/>
      <c r="BM335" s="15"/>
    </row>
    <row r="336" spans="1:65" outlineLevel="5" x14ac:dyDescent="0.45">
      <c r="A336" s="22">
        <f t="shared" si="127"/>
        <v>10</v>
      </c>
      <c r="B336" s="9">
        <f t="shared" si="113"/>
        <v>42653</v>
      </c>
      <c r="C336" s="51">
        <v>42653</v>
      </c>
      <c r="D336" s="64">
        <v>442637</v>
      </c>
      <c r="E336" s="12"/>
      <c r="F336" s="12">
        <v>36.799999999999997</v>
      </c>
      <c r="G336" s="12">
        <v>36.799999999999997</v>
      </c>
      <c r="H336" s="12">
        <v>37.6</v>
      </c>
      <c r="I336" s="12">
        <v>37.6</v>
      </c>
      <c r="J336" s="12"/>
      <c r="K336" s="12"/>
      <c r="L336" s="12"/>
      <c r="M336" s="74" t="str">
        <f t="shared" si="134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35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36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21.995286719999999</v>
      </c>
      <c r="AO336" s="41">
        <v>1273</v>
      </c>
      <c r="AP336" s="110"/>
      <c r="AQ336" s="111"/>
      <c r="AR336" s="126" t="str">
        <f t="shared" si="137"/>
        <v/>
      </c>
      <c r="AS336" s="126" t="str">
        <f t="shared" si="138"/>
        <v/>
      </c>
      <c r="AT336" s="127">
        <v>1600</v>
      </c>
      <c r="AU336" s="128"/>
      <c r="AV336" s="129"/>
      <c r="AW336" s="126" t="str">
        <f t="shared" si="139"/>
        <v/>
      </c>
      <c r="AX336" s="126" t="str">
        <f t="shared" si="140"/>
        <v/>
      </c>
      <c r="AY336" s="64" t="str">
        <f t="shared" si="141"/>
        <v/>
      </c>
      <c r="AZ336" s="97">
        <v>80.2</v>
      </c>
      <c r="BA336" s="68"/>
      <c r="BB336" s="68"/>
      <c r="BC336" s="68"/>
      <c r="BD336" s="68"/>
      <c r="BE336" s="15"/>
      <c r="BF336" s="5">
        <f t="shared" si="142"/>
        <v>20328</v>
      </c>
      <c r="BG336" s="41">
        <v>7145</v>
      </c>
      <c r="BH336" s="42">
        <v>13183</v>
      </c>
      <c r="BI336" s="42"/>
      <c r="BJ336" s="42"/>
      <c r="BK336" s="42"/>
      <c r="BL336" s="42"/>
      <c r="BM336" s="15"/>
    </row>
    <row r="337" spans="1:65" outlineLevel="5" x14ac:dyDescent="0.45">
      <c r="A337" s="22">
        <f t="shared" si="127"/>
        <v>10</v>
      </c>
      <c r="B337" s="9">
        <f t="shared" si="113"/>
        <v>42654</v>
      </c>
      <c r="C337" s="51">
        <v>42654</v>
      </c>
      <c r="D337" s="64">
        <v>422116</v>
      </c>
      <c r="E337" s="12"/>
      <c r="F337" s="12">
        <v>37.200000000000003</v>
      </c>
      <c r="G337" s="12">
        <v>37.200000000000003</v>
      </c>
      <c r="H337" s="12">
        <v>37.6</v>
      </c>
      <c r="I337" s="12">
        <v>37.6</v>
      </c>
      <c r="J337" s="12"/>
      <c r="K337" s="12"/>
      <c r="L337" s="12"/>
      <c r="M337" s="74" t="str">
        <f t="shared" si="134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35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36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21.423106350000001</v>
      </c>
      <c r="AO337" s="41">
        <v>1307</v>
      </c>
      <c r="AP337" s="110"/>
      <c r="AQ337" s="111"/>
      <c r="AR337" s="126" t="str">
        <f t="shared" si="137"/>
        <v/>
      </c>
      <c r="AS337" s="126" t="str">
        <f t="shared" si="138"/>
        <v/>
      </c>
      <c r="AT337" s="127">
        <v>1503</v>
      </c>
      <c r="AU337" s="128"/>
      <c r="AV337" s="129"/>
      <c r="AW337" s="126" t="str">
        <f t="shared" si="139"/>
        <v/>
      </c>
      <c r="AX337" s="126" t="str">
        <f t="shared" si="140"/>
        <v/>
      </c>
      <c r="AY337" s="64" t="str">
        <f t="shared" si="141"/>
        <v/>
      </c>
      <c r="AZ337" s="97">
        <v>80.2</v>
      </c>
      <c r="BA337" s="68"/>
      <c r="BB337" s="68"/>
      <c r="BC337" s="68"/>
      <c r="BD337" s="68"/>
      <c r="BE337" s="15"/>
      <c r="BF337" s="5">
        <f t="shared" si="142"/>
        <v>23320</v>
      </c>
      <c r="BG337" s="41">
        <v>5497</v>
      </c>
      <c r="BH337" s="42">
        <v>17823</v>
      </c>
      <c r="BI337" s="42"/>
      <c r="BJ337" s="42"/>
      <c r="BK337" s="42"/>
      <c r="BL337" s="42"/>
      <c r="BM337" s="15"/>
    </row>
    <row r="338" spans="1:65" outlineLevel="5" x14ac:dyDescent="0.45">
      <c r="A338" s="22">
        <f t="shared" si="127"/>
        <v>10</v>
      </c>
      <c r="B338" s="9">
        <f t="shared" si="113"/>
        <v>42655</v>
      </c>
      <c r="C338" s="51">
        <v>42655</v>
      </c>
      <c r="D338" s="64">
        <v>409605</v>
      </c>
      <c r="E338" s="12"/>
      <c r="F338" s="12">
        <v>37.6</v>
      </c>
      <c r="G338" s="12">
        <v>37.6</v>
      </c>
      <c r="H338" s="12">
        <v>37.4</v>
      </c>
      <c r="I338" s="12">
        <v>37.4</v>
      </c>
      <c r="J338" s="12"/>
      <c r="K338" s="12"/>
      <c r="L338" s="12"/>
      <c r="M338" s="74" t="str">
        <f t="shared" si="134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35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36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20.926756350000002</v>
      </c>
      <c r="AO338" s="41">
        <v>1338</v>
      </c>
      <c r="AP338" s="110"/>
      <c r="AQ338" s="111"/>
      <c r="AR338" s="126" t="str">
        <f t="shared" si="137"/>
        <v/>
      </c>
      <c r="AS338" s="126" t="str">
        <f t="shared" si="138"/>
        <v/>
      </c>
      <c r="AT338" s="127">
        <v>1488</v>
      </c>
      <c r="AU338" s="128"/>
      <c r="AV338" s="129"/>
      <c r="AW338" s="126" t="str">
        <f t="shared" si="139"/>
        <v/>
      </c>
      <c r="AX338" s="126" t="str">
        <f t="shared" si="140"/>
        <v/>
      </c>
      <c r="AY338" s="64" t="str">
        <f t="shared" si="141"/>
        <v/>
      </c>
      <c r="AZ338" s="97">
        <v>78.8</v>
      </c>
      <c r="BA338" s="68"/>
      <c r="BB338" s="68"/>
      <c r="BC338" s="68"/>
      <c r="BD338" s="68"/>
      <c r="BE338" s="15"/>
      <c r="BF338" s="5">
        <f t="shared" si="142"/>
        <v>21786</v>
      </c>
      <c r="BG338" s="41">
        <v>4683</v>
      </c>
      <c r="BH338" s="42">
        <v>17103</v>
      </c>
      <c r="BI338" s="42"/>
      <c r="BJ338" s="42"/>
      <c r="BK338" s="42"/>
      <c r="BL338" s="42"/>
      <c r="BM338" s="15"/>
    </row>
    <row r="339" spans="1:65" outlineLevel="5" x14ac:dyDescent="0.45">
      <c r="A339" s="22">
        <f t="shared" si="127"/>
        <v>10</v>
      </c>
      <c r="B339" s="9">
        <f t="shared" si="113"/>
        <v>42656</v>
      </c>
      <c r="C339" s="51">
        <v>42656</v>
      </c>
      <c r="D339" s="64">
        <v>397558</v>
      </c>
      <c r="E339" s="12"/>
      <c r="F339" s="12">
        <v>37.799999999999997</v>
      </c>
      <c r="G339" s="12">
        <v>37.799999999999997</v>
      </c>
      <c r="H339" s="12">
        <v>38</v>
      </c>
      <c r="I339" s="12">
        <v>38</v>
      </c>
      <c r="J339" s="12"/>
      <c r="K339" s="12"/>
      <c r="L339" s="12"/>
      <c r="M339" s="74" t="str">
        <f t="shared" si="134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35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36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21.03681443</v>
      </c>
      <c r="AO339" s="41">
        <v>1331</v>
      </c>
      <c r="AP339" s="110"/>
      <c r="AQ339" s="111"/>
      <c r="AR339" s="126" t="str">
        <f t="shared" si="137"/>
        <v/>
      </c>
      <c r="AS339" s="126" t="str">
        <f t="shared" si="138"/>
        <v/>
      </c>
      <c r="AT339" s="127">
        <v>1552</v>
      </c>
      <c r="AU339" s="128"/>
      <c r="AV339" s="129"/>
      <c r="AW339" s="126" t="str">
        <f t="shared" si="139"/>
        <v/>
      </c>
      <c r="AX339" s="126" t="str">
        <f t="shared" si="140"/>
        <v/>
      </c>
      <c r="AY339" s="64" t="str">
        <f t="shared" si="141"/>
        <v/>
      </c>
      <c r="AZ339" s="97">
        <v>78.8</v>
      </c>
      <c r="BA339" s="68"/>
      <c r="BB339" s="68"/>
      <c r="BC339" s="68"/>
      <c r="BD339" s="68"/>
      <c r="BE339" s="15"/>
      <c r="BF339" s="5">
        <f t="shared" si="142"/>
        <v>21710</v>
      </c>
      <c r="BG339" s="41">
        <v>7596</v>
      </c>
      <c r="BH339" s="42">
        <v>14114</v>
      </c>
      <c r="BI339" s="42"/>
      <c r="BJ339" s="42"/>
      <c r="BK339" s="42"/>
      <c r="BL339" s="42"/>
      <c r="BM339" s="15"/>
    </row>
    <row r="340" spans="1:65" outlineLevel="5" x14ac:dyDescent="0.45">
      <c r="A340" s="22">
        <f t="shared" si="127"/>
        <v>10</v>
      </c>
      <c r="B340" s="9">
        <f t="shared" si="113"/>
        <v>42657</v>
      </c>
      <c r="C340" s="51">
        <v>42657</v>
      </c>
      <c r="D340" s="64">
        <v>394791</v>
      </c>
      <c r="E340" s="12"/>
      <c r="F340" s="12">
        <v>38.200000000000003</v>
      </c>
      <c r="G340" s="12">
        <v>38.200000000000003</v>
      </c>
      <c r="H340" s="12">
        <v>37.6</v>
      </c>
      <c r="I340" s="12">
        <v>37.6</v>
      </c>
      <c r="J340" s="12"/>
      <c r="K340" s="12"/>
      <c r="L340" s="12"/>
      <c r="M340" s="74" t="str">
        <f t="shared" si="134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35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36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20.911127709999999</v>
      </c>
      <c r="AO340" s="41">
        <v>1339</v>
      </c>
      <c r="AP340" s="110"/>
      <c r="AQ340" s="111"/>
      <c r="AR340" s="126" t="str">
        <f t="shared" si="137"/>
        <v/>
      </c>
      <c r="AS340" s="126" t="str">
        <f t="shared" si="138"/>
        <v/>
      </c>
      <c r="AT340" s="127">
        <v>1492</v>
      </c>
      <c r="AU340" s="128"/>
      <c r="AV340" s="129"/>
      <c r="AW340" s="126" t="str">
        <f t="shared" si="139"/>
        <v/>
      </c>
      <c r="AX340" s="126" t="str">
        <f t="shared" si="140"/>
        <v/>
      </c>
      <c r="AY340" s="64" t="str">
        <f t="shared" si="141"/>
        <v/>
      </c>
      <c r="AZ340" s="97">
        <v>81</v>
      </c>
      <c r="BA340" s="68"/>
      <c r="BB340" s="68"/>
      <c r="BC340" s="68"/>
      <c r="BD340" s="68"/>
      <c r="BE340" s="15"/>
      <c r="BF340" s="5">
        <f t="shared" si="142"/>
        <v>21134</v>
      </c>
      <c r="BG340" s="41">
        <v>3458</v>
      </c>
      <c r="BH340" s="42">
        <v>17676</v>
      </c>
      <c r="BI340" s="42"/>
      <c r="BJ340" s="42"/>
      <c r="BK340" s="42"/>
      <c r="BL340" s="42"/>
      <c r="BM340" s="15"/>
    </row>
    <row r="341" spans="1:65" outlineLevel="5" x14ac:dyDescent="0.45">
      <c r="A341" s="22">
        <f t="shared" si="127"/>
        <v>10</v>
      </c>
      <c r="B341" s="9">
        <f t="shared" si="113"/>
        <v>42658</v>
      </c>
      <c r="C341" s="51">
        <v>42658</v>
      </c>
      <c r="D341" s="64">
        <v>394303</v>
      </c>
      <c r="E341" s="12"/>
      <c r="F341" s="12">
        <v>38</v>
      </c>
      <c r="G341" s="12">
        <v>38</v>
      </c>
      <c r="H341" s="12">
        <v>37.799999999999997</v>
      </c>
      <c r="I341" s="12">
        <v>37.799999999999997</v>
      </c>
      <c r="J341" s="12"/>
      <c r="K341" s="12"/>
      <c r="L341" s="12"/>
      <c r="M341" s="74" t="str">
        <f t="shared" si="134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35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36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22.328548640000001</v>
      </c>
      <c r="AO341" s="41">
        <v>1254</v>
      </c>
      <c r="AP341" s="110"/>
      <c r="AQ341" s="111"/>
      <c r="AR341" s="126" t="str">
        <f t="shared" si="137"/>
        <v/>
      </c>
      <c r="AS341" s="126" t="str">
        <f t="shared" si="138"/>
        <v/>
      </c>
      <c r="AT341" s="127">
        <v>1427</v>
      </c>
      <c r="AU341" s="128"/>
      <c r="AV341" s="129"/>
      <c r="AW341" s="126" t="str">
        <f t="shared" si="139"/>
        <v/>
      </c>
      <c r="AX341" s="126" t="str">
        <f t="shared" si="140"/>
        <v/>
      </c>
      <c r="AY341" s="64" t="str">
        <f t="shared" si="141"/>
        <v/>
      </c>
      <c r="AZ341" s="97"/>
      <c r="BA341" s="68"/>
      <c r="BB341" s="68"/>
      <c r="BC341" s="68"/>
      <c r="BD341" s="68"/>
      <c r="BE341" s="15"/>
      <c r="BF341" s="5">
        <f t="shared" si="142"/>
        <v>17373</v>
      </c>
      <c r="BG341" s="41">
        <v>3892</v>
      </c>
      <c r="BH341" s="42">
        <v>13481</v>
      </c>
      <c r="BI341" s="42"/>
      <c r="BJ341" s="42"/>
      <c r="BK341" s="42"/>
      <c r="BL341" s="42"/>
      <c r="BM341" s="15"/>
    </row>
    <row r="342" spans="1:65" outlineLevel="5" x14ac:dyDescent="0.45">
      <c r="A342" s="22">
        <f t="shared" si="127"/>
        <v>10</v>
      </c>
      <c r="B342" s="9">
        <f t="shared" si="113"/>
        <v>42659</v>
      </c>
      <c r="C342" s="51">
        <v>42659</v>
      </c>
      <c r="D342" s="64">
        <v>402340</v>
      </c>
      <c r="E342" s="12"/>
      <c r="F342" s="12">
        <v>37.4</v>
      </c>
      <c r="G342" s="12">
        <v>37.4</v>
      </c>
      <c r="H342" s="12">
        <v>37.4</v>
      </c>
      <c r="I342" s="12">
        <v>37.4</v>
      </c>
      <c r="J342" s="12"/>
      <c r="K342" s="12"/>
      <c r="L342" s="12"/>
      <c r="M342" s="74" t="str">
        <f t="shared" si="134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35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36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25.54744526</v>
      </c>
      <c r="AO342" s="41">
        <v>1096</v>
      </c>
      <c r="AP342" s="110"/>
      <c r="AQ342" s="111"/>
      <c r="AR342" s="126" t="str">
        <f t="shared" si="137"/>
        <v/>
      </c>
      <c r="AS342" s="126" t="str">
        <f t="shared" si="138"/>
        <v/>
      </c>
      <c r="AT342" s="127">
        <v>1224</v>
      </c>
      <c r="AU342" s="128"/>
      <c r="AV342" s="129"/>
      <c r="AW342" s="126" t="str">
        <f t="shared" si="139"/>
        <v/>
      </c>
      <c r="AX342" s="126" t="str">
        <f t="shared" si="140"/>
        <v/>
      </c>
      <c r="AY342" s="64" t="str">
        <f t="shared" si="141"/>
        <v/>
      </c>
      <c r="AZ342" s="97"/>
      <c r="BA342" s="68"/>
      <c r="BB342" s="68"/>
      <c r="BC342" s="68"/>
      <c r="BD342" s="68"/>
      <c r="BE342" s="15"/>
      <c r="BF342" s="5">
        <f t="shared" si="142"/>
        <v>9888</v>
      </c>
      <c r="BG342" s="41">
        <v>5279</v>
      </c>
      <c r="BH342" s="42">
        <v>4609</v>
      </c>
      <c r="BI342" s="42"/>
      <c r="BJ342" s="42"/>
      <c r="BK342" s="42"/>
      <c r="BL342" s="42"/>
      <c r="BM342" s="15"/>
    </row>
    <row r="343" spans="1:65" outlineLevel="5" x14ac:dyDescent="0.45">
      <c r="A343" s="22">
        <f t="shared" si="127"/>
        <v>10</v>
      </c>
      <c r="B343" s="9">
        <f t="shared" si="113"/>
        <v>42660</v>
      </c>
      <c r="C343" s="51">
        <v>42660</v>
      </c>
      <c r="D343" s="64">
        <v>464098</v>
      </c>
      <c r="E343" s="12"/>
      <c r="F343" s="12">
        <v>37.6</v>
      </c>
      <c r="G343" s="12">
        <v>37.6</v>
      </c>
      <c r="H343" s="12">
        <v>37.6</v>
      </c>
      <c r="I343" s="12">
        <v>37.6</v>
      </c>
      <c r="J343" s="12"/>
      <c r="K343" s="12"/>
      <c r="L343" s="12"/>
      <c r="M343" s="74" t="str">
        <f t="shared" si="134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35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36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v>22.151898729999999</v>
      </c>
      <c r="AO343" s="41">
        <v>1264</v>
      </c>
      <c r="AP343" s="110"/>
      <c r="AQ343" s="111"/>
      <c r="AR343" s="126" t="str">
        <f t="shared" si="137"/>
        <v/>
      </c>
      <c r="AS343" s="126" t="str">
        <f t="shared" si="138"/>
        <v/>
      </c>
      <c r="AT343" s="127">
        <v>1442</v>
      </c>
      <c r="AU343" s="128"/>
      <c r="AV343" s="129"/>
      <c r="AW343" s="126" t="str">
        <f t="shared" si="139"/>
        <v/>
      </c>
      <c r="AX343" s="126" t="str">
        <f t="shared" si="140"/>
        <v/>
      </c>
      <c r="AY343" s="64" t="str">
        <f t="shared" si="141"/>
        <v/>
      </c>
      <c r="AZ343" s="97"/>
      <c r="BA343" s="68"/>
      <c r="BB343" s="68"/>
      <c r="BC343" s="68"/>
      <c r="BD343" s="68"/>
      <c r="BE343" s="15"/>
      <c r="BF343" s="5">
        <f t="shared" si="142"/>
        <v>21556</v>
      </c>
      <c r="BG343" s="41">
        <v>6084</v>
      </c>
      <c r="BH343" s="42">
        <v>15472</v>
      </c>
      <c r="BI343" s="42"/>
      <c r="BJ343" s="42"/>
      <c r="BK343" s="42"/>
      <c r="BL343" s="42"/>
      <c r="BM343" s="15"/>
    </row>
    <row r="344" spans="1:65" outlineLevel="5" x14ac:dyDescent="0.45">
      <c r="A344" s="22">
        <f t="shared" si="127"/>
        <v>10</v>
      </c>
      <c r="B344" s="9">
        <f t="shared" si="113"/>
        <v>42661</v>
      </c>
      <c r="C344" s="51">
        <v>42661</v>
      </c>
      <c r="D344" s="64">
        <v>452084</v>
      </c>
      <c r="E344" s="12"/>
      <c r="F344" s="12">
        <v>38</v>
      </c>
      <c r="G344" s="12">
        <v>38</v>
      </c>
      <c r="H344" s="12">
        <v>37.799999999999997</v>
      </c>
      <c r="I344" s="12">
        <v>37.799999999999997</v>
      </c>
      <c r="J344" s="12"/>
      <c r="K344" s="12"/>
      <c r="L344" s="12"/>
      <c r="M344" s="74" t="str">
        <f t="shared" si="134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35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36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24.09638554</v>
      </c>
      <c r="AO344" s="41">
        <v>1162</v>
      </c>
      <c r="AP344" s="110"/>
      <c r="AQ344" s="111"/>
      <c r="AR344" s="126" t="str">
        <f t="shared" si="137"/>
        <v/>
      </c>
      <c r="AS344" s="126" t="str">
        <f t="shared" si="138"/>
        <v/>
      </c>
      <c r="AT344" s="127">
        <v>1408</v>
      </c>
      <c r="AU344" s="128"/>
      <c r="AV344" s="129"/>
      <c r="AW344" s="126" t="str">
        <f t="shared" si="139"/>
        <v/>
      </c>
      <c r="AX344" s="126" t="str">
        <f t="shared" si="140"/>
        <v/>
      </c>
      <c r="AY344" s="64" t="str">
        <f t="shared" si="141"/>
        <v/>
      </c>
      <c r="AZ344" s="97">
        <v>78</v>
      </c>
      <c r="BA344" s="68"/>
      <c r="BB344" s="68"/>
      <c r="BC344" s="68"/>
      <c r="BD344" s="68"/>
      <c r="BE344" s="15"/>
      <c r="BF344" s="5">
        <f t="shared" si="142"/>
        <v>22214</v>
      </c>
      <c r="BG344" s="41">
        <v>6752</v>
      </c>
      <c r="BH344" s="42">
        <v>15462</v>
      </c>
      <c r="BI344" s="42"/>
      <c r="BJ344" s="42"/>
      <c r="BK344" s="42"/>
      <c r="BL344" s="42"/>
      <c r="BM344" s="15"/>
    </row>
    <row r="345" spans="1:65" outlineLevel="5" x14ac:dyDescent="0.45">
      <c r="A345" s="22">
        <f t="shared" si="127"/>
        <v>10</v>
      </c>
      <c r="B345" s="9">
        <f t="shared" si="113"/>
        <v>42662</v>
      </c>
      <c r="C345" s="51">
        <v>42662</v>
      </c>
      <c r="D345" s="64">
        <v>435955</v>
      </c>
      <c r="E345" s="12"/>
      <c r="F345" s="12">
        <v>37.6</v>
      </c>
      <c r="G345" s="12">
        <v>37.6</v>
      </c>
      <c r="H345" s="12">
        <v>38</v>
      </c>
      <c r="I345" s="12">
        <v>38</v>
      </c>
      <c r="J345" s="12"/>
      <c r="K345" s="12"/>
      <c r="L345" s="12"/>
      <c r="M345" s="74" t="str">
        <f t="shared" si="134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35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36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21.840873630000001</v>
      </c>
      <c r="AO345" s="41">
        <v>1282</v>
      </c>
      <c r="AP345" s="110"/>
      <c r="AQ345" s="111"/>
      <c r="AR345" s="126" t="str">
        <f t="shared" si="137"/>
        <v/>
      </c>
      <c r="AS345" s="126" t="str">
        <f t="shared" si="138"/>
        <v/>
      </c>
      <c r="AT345" s="127">
        <v>1410</v>
      </c>
      <c r="AU345" s="128"/>
      <c r="AV345" s="129"/>
      <c r="AW345" s="126" t="str">
        <f t="shared" si="139"/>
        <v/>
      </c>
      <c r="AX345" s="126" t="str">
        <f t="shared" si="140"/>
        <v/>
      </c>
      <c r="AY345" s="64" t="str">
        <f t="shared" si="141"/>
        <v/>
      </c>
      <c r="AZ345" s="97">
        <v>79.5</v>
      </c>
      <c r="BA345" s="68"/>
      <c r="BB345" s="68"/>
      <c r="BC345" s="68"/>
      <c r="BD345" s="68"/>
      <c r="BE345" s="15"/>
      <c r="BF345" s="5">
        <f t="shared" si="142"/>
        <v>22687</v>
      </c>
      <c r="BG345" s="41">
        <v>3387</v>
      </c>
      <c r="BH345" s="42">
        <v>19300</v>
      </c>
      <c r="BI345" s="42"/>
      <c r="BJ345" s="42"/>
      <c r="BK345" s="42"/>
      <c r="BL345" s="42"/>
      <c r="BM345" s="15"/>
    </row>
    <row r="346" spans="1:65" outlineLevel="5" x14ac:dyDescent="0.45">
      <c r="A346" s="22">
        <f t="shared" si="127"/>
        <v>10</v>
      </c>
      <c r="B346" s="9">
        <f t="shared" si="113"/>
        <v>42663</v>
      </c>
      <c r="C346" s="51">
        <v>42663</v>
      </c>
      <c r="D346" s="64">
        <v>412670</v>
      </c>
      <c r="E346" s="12"/>
      <c r="F346" s="12">
        <v>37.6</v>
      </c>
      <c r="G346" s="12">
        <v>37.6</v>
      </c>
      <c r="H346" s="12">
        <v>37.6</v>
      </c>
      <c r="I346" s="12">
        <v>37.6</v>
      </c>
      <c r="J346" s="12"/>
      <c r="K346" s="12"/>
      <c r="L346" s="12"/>
      <c r="M346" s="74" t="str">
        <f t="shared" si="134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35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36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22.18700475</v>
      </c>
      <c r="AO346" s="41">
        <v>1262</v>
      </c>
      <c r="AP346" s="110"/>
      <c r="AQ346" s="111"/>
      <c r="AR346" s="126" t="str">
        <f t="shared" si="137"/>
        <v/>
      </c>
      <c r="AS346" s="126" t="str">
        <f t="shared" si="138"/>
        <v/>
      </c>
      <c r="AT346" s="127">
        <v>1347</v>
      </c>
      <c r="AU346" s="128"/>
      <c r="AV346" s="129"/>
      <c r="AW346" s="126" t="str">
        <f t="shared" si="139"/>
        <v/>
      </c>
      <c r="AX346" s="126" t="str">
        <f t="shared" si="140"/>
        <v/>
      </c>
      <c r="AY346" s="64" t="str">
        <f t="shared" si="141"/>
        <v/>
      </c>
      <c r="AZ346" s="97">
        <v>79.599999999999994</v>
      </c>
      <c r="BA346" s="68"/>
      <c r="BB346" s="68"/>
      <c r="BC346" s="68"/>
      <c r="BD346" s="68"/>
      <c r="BE346" s="15"/>
      <c r="BF346" s="5">
        <f t="shared" si="142"/>
        <v>21647</v>
      </c>
      <c r="BG346" s="41">
        <v>4417</v>
      </c>
      <c r="BH346" s="42">
        <v>17230</v>
      </c>
      <c r="BI346" s="42"/>
      <c r="BJ346" s="42"/>
      <c r="BK346" s="42"/>
      <c r="BL346" s="42"/>
      <c r="BM346" s="15"/>
    </row>
    <row r="347" spans="1:65" outlineLevel="5" x14ac:dyDescent="0.45">
      <c r="A347" s="22">
        <f t="shared" si="127"/>
        <v>10</v>
      </c>
      <c r="B347" s="9">
        <f t="shared" si="113"/>
        <v>42664</v>
      </c>
      <c r="C347" s="51">
        <v>42664</v>
      </c>
      <c r="D347" s="64">
        <v>393586</v>
      </c>
      <c r="E347" s="12"/>
      <c r="F347" s="12">
        <v>37.6</v>
      </c>
      <c r="G347" s="12">
        <v>37.6</v>
      </c>
      <c r="H347" s="12">
        <v>37.6</v>
      </c>
      <c r="I347" s="12">
        <v>37.6</v>
      </c>
      <c r="J347" s="12"/>
      <c r="K347" s="12"/>
      <c r="L347" s="12"/>
      <c r="M347" s="74" t="str">
        <f t="shared" si="134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35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36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22.70884023</v>
      </c>
      <c r="AO347" s="41">
        <v>1233</v>
      </c>
      <c r="AP347" s="110"/>
      <c r="AQ347" s="111"/>
      <c r="AR347" s="126" t="str">
        <f t="shared" si="137"/>
        <v/>
      </c>
      <c r="AS347" s="126" t="str">
        <f t="shared" si="138"/>
        <v/>
      </c>
      <c r="AT347" s="127">
        <v>1380</v>
      </c>
      <c r="AU347" s="128"/>
      <c r="AV347" s="129"/>
      <c r="AW347" s="126" t="str">
        <f t="shared" si="139"/>
        <v/>
      </c>
      <c r="AX347" s="126" t="str">
        <f t="shared" si="140"/>
        <v/>
      </c>
      <c r="AY347" s="64" t="str">
        <f t="shared" si="141"/>
        <v/>
      </c>
      <c r="AZ347" s="97">
        <v>80.599999999999994</v>
      </c>
      <c r="BA347" s="68"/>
      <c r="BB347" s="68"/>
      <c r="BC347" s="68"/>
      <c r="BD347" s="68"/>
      <c r="BE347" s="15"/>
      <c r="BF347" s="5">
        <f t="shared" si="142"/>
        <v>22140</v>
      </c>
      <c r="BG347" s="41">
        <v>5745</v>
      </c>
      <c r="BH347" s="42">
        <v>16395</v>
      </c>
      <c r="BI347" s="42"/>
      <c r="BJ347" s="42"/>
      <c r="BK347" s="42"/>
      <c r="BL347" s="42"/>
      <c r="BM347" s="15"/>
    </row>
    <row r="348" spans="1:65" outlineLevel="5" x14ac:dyDescent="0.45">
      <c r="A348" s="22">
        <f t="shared" si="127"/>
        <v>10</v>
      </c>
      <c r="B348" s="9">
        <f t="shared" si="113"/>
        <v>42665</v>
      </c>
      <c r="C348" s="51">
        <v>42665</v>
      </c>
      <c r="D348" s="64">
        <v>389155</v>
      </c>
      <c r="E348" s="12"/>
      <c r="F348" s="12">
        <v>38</v>
      </c>
      <c r="G348" s="12">
        <v>38</v>
      </c>
      <c r="H348" s="12">
        <v>37.799999999999997</v>
      </c>
      <c r="I348" s="12">
        <v>37.799999999999997</v>
      </c>
      <c r="J348" s="12"/>
      <c r="K348" s="12"/>
      <c r="L348" s="12"/>
      <c r="M348" s="74" t="str">
        <f t="shared" si="134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35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36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26.022304829999999</v>
      </c>
      <c r="AO348" s="41">
        <v>1076</v>
      </c>
      <c r="AP348" s="110"/>
      <c r="AQ348" s="111"/>
      <c r="AR348" s="126" t="str">
        <f t="shared" si="137"/>
        <v/>
      </c>
      <c r="AS348" s="126" t="str">
        <f t="shared" si="138"/>
        <v/>
      </c>
      <c r="AT348" s="127">
        <v>1224</v>
      </c>
      <c r="AU348" s="128"/>
      <c r="AV348" s="129"/>
      <c r="AW348" s="126" t="str">
        <f t="shared" si="139"/>
        <v/>
      </c>
      <c r="AX348" s="126" t="str">
        <f t="shared" si="140"/>
        <v/>
      </c>
      <c r="AY348" s="64" t="str">
        <f t="shared" si="141"/>
        <v/>
      </c>
      <c r="AZ348" s="97"/>
      <c r="BA348" s="68"/>
      <c r="BB348" s="68"/>
      <c r="BC348" s="68"/>
      <c r="BD348" s="68"/>
      <c r="BE348" s="15"/>
      <c r="BF348" s="5">
        <f t="shared" si="142"/>
        <v>16764</v>
      </c>
      <c r="BG348" s="41">
        <v>3183</v>
      </c>
      <c r="BH348" s="42">
        <v>13581</v>
      </c>
      <c r="BI348" s="42"/>
      <c r="BJ348" s="42"/>
      <c r="BK348" s="42"/>
      <c r="BL348" s="42"/>
      <c r="BM348" s="15"/>
    </row>
    <row r="349" spans="1:65" outlineLevel="5" x14ac:dyDescent="0.45">
      <c r="A349" s="22">
        <f t="shared" si="127"/>
        <v>10</v>
      </c>
      <c r="B349" s="9">
        <f t="shared" si="113"/>
        <v>42666</v>
      </c>
      <c r="C349" s="51">
        <v>42666</v>
      </c>
      <c r="D349" s="64">
        <v>382032</v>
      </c>
      <c r="E349" s="12"/>
      <c r="F349" s="12">
        <v>37.799999999999997</v>
      </c>
      <c r="G349" s="12">
        <v>37.799999999999997</v>
      </c>
      <c r="H349" s="12">
        <v>37.799999999999997</v>
      </c>
      <c r="I349" s="12">
        <v>37.799999999999997</v>
      </c>
      <c r="J349" s="12"/>
      <c r="K349" s="12"/>
      <c r="L349" s="12"/>
      <c r="M349" s="74" t="str">
        <f t="shared" si="134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35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36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31.81818182</v>
      </c>
      <c r="AO349" s="41">
        <v>880</v>
      </c>
      <c r="AP349" s="110"/>
      <c r="AQ349" s="111"/>
      <c r="AR349" s="126" t="str">
        <f t="shared" si="137"/>
        <v/>
      </c>
      <c r="AS349" s="126" t="str">
        <f t="shared" si="138"/>
        <v/>
      </c>
      <c r="AT349" s="127">
        <v>1072</v>
      </c>
      <c r="AU349" s="128"/>
      <c r="AV349" s="129"/>
      <c r="AW349" s="126" t="str">
        <f t="shared" si="139"/>
        <v/>
      </c>
      <c r="AX349" s="126" t="str">
        <f t="shared" si="140"/>
        <v/>
      </c>
      <c r="AY349" s="64" t="str">
        <f t="shared" si="141"/>
        <v/>
      </c>
      <c r="AZ349" s="97"/>
      <c r="BA349" s="68"/>
      <c r="BB349" s="68"/>
      <c r="BC349" s="68"/>
      <c r="BD349" s="68"/>
      <c r="BE349" s="15"/>
      <c r="BF349" s="5">
        <f t="shared" si="142"/>
        <v>11395</v>
      </c>
      <c r="BG349" s="41">
        <v>3382</v>
      </c>
      <c r="BH349" s="42">
        <v>8013</v>
      </c>
      <c r="BI349" s="42"/>
      <c r="BJ349" s="42"/>
      <c r="BK349" s="42"/>
      <c r="BL349" s="42"/>
      <c r="BM349" s="15"/>
    </row>
    <row r="350" spans="1:65" outlineLevel="5" x14ac:dyDescent="0.45">
      <c r="A350" s="22">
        <f t="shared" si="127"/>
        <v>10</v>
      </c>
      <c r="B350" s="9">
        <f t="shared" si="113"/>
        <v>42667</v>
      </c>
      <c r="C350" s="51">
        <v>42667</v>
      </c>
      <c r="D350" s="64">
        <v>375484</v>
      </c>
      <c r="E350" s="12"/>
      <c r="F350" s="12">
        <v>37.6</v>
      </c>
      <c r="G350" s="12">
        <v>37.6</v>
      </c>
      <c r="H350" s="12">
        <v>37.6</v>
      </c>
      <c r="I350" s="12">
        <v>37.6</v>
      </c>
      <c r="J350" s="12"/>
      <c r="K350" s="12"/>
      <c r="L350" s="12"/>
      <c r="M350" s="74" t="str">
        <f t="shared" si="134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35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36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v>23.769100170000002</v>
      </c>
      <c r="AO350" s="41">
        <v>1178</v>
      </c>
      <c r="AP350" s="110"/>
      <c r="AQ350" s="111"/>
      <c r="AR350" s="126" t="str">
        <f t="shared" si="137"/>
        <v/>
      </c>
      <c r="AS350" s="126" t="str">
        <f t="shared" si="138"/>
        <v/>
      </c>
      <c r="AT350" s="127">
        <v>1366</v>
      </c>
      <c r="AU350" s="128"/>
      <c r="AV350" s="129"/>
      <c r="AW350" s="126" t="str">
        <f t="shared" si="139"/>
        <v/>
      </c>
      <c r="AX350" s="126" t="str">
        <f t="shared" si="140"/>
        <v/>
      </c>
      <c r="AY350" s="64" t="str">
        <f t="shared" si="141"/>
        <v/>
      </c>
      <c r="AZ350" s="97">
        <v>79.5</v>
      </c>
      <c r="BA350" s="68"/>
      <c r="BB350" s="68"/>
      <c r="BC350" s="68"/>
      <c r="BD350" s="68"/>
      <c r="BE350" s="15"/>
      <c r="BF350" s="5">
        <f t="shared" si="142"/>
        <v>21466</v>
      </c>
      <c r="BG350" s="41">
        <v>5530</v>
      </c>
      <c r="BH350" s="42">
        <v>15936</v>
      </c>
      <c r="BI350" s="42"/>
      <c r="BJ350" s="42"/>
      <c r="BK350" s="42"/>
      <c r="BL350" s="42"/>
      <c r="BM350" s="15"/>
    </row>
    <row r="351" spans="1:65" outlineLevel="5" x14ac:dyDescent="0.45">
      <c r="A351" s="22">
        <f t="shared" si="127"/>
        <v>10</v>
      </c>
      <c r="B351" s="9">
        <f t="shared" si="113"/>
        <v>42668</v>
      </c>
      <c r="C351" s="51">
        <v>42668</v>
      </c>
      <c r="D351" s="64">
        <v>376799</v>
      </c>
      <c r="E351" s="12"/>
      <c r="F351" s="12">
        <v>36.700000000000003</v>
      </c>
      <c r="G351" s="12">
        <v>36.700000000000003</v>
      </c>
      <c r="H351" s="12">
        <v>36.700000000000003</v>
      </c>
      <c r="I351" s="12">
        <v>36.700000000000003</v>
      </c>
      <c r="J351" s="12"/>
      <c r="K351" s="12"/>
      <c r="L351" s="12"/>
      <c r="M351" s="74" t="str">
        <f t="shared" si="134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35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36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22.417934349999999</v>
      </c>
      <c r="AO351" s="41">
        <v>1249</v>
      </c>
      <c r="AP351" s="110"/>
      <c r="AQ351" s="111"/>
      <c r="AR351" s="126" t="str">
        <f t="shared" si="137"/>
        <v/>
      </c>
      <c r="AS351" s="126" t="str">
        <f t="shared" si="138"/>
        <v/>
      </c>
      <c r="AT351" s="127">
        <v>1503</v>
      </c>
      <c r="AU351" s="128"/>
      <c r="AV351" s="129"/>
      <c r="AW351" s="126" t="str">
        <f t="shared" si="139"/>
        <v/>
      </c>
      <c r="AX351" s="126" t="str">
        <f t="shared" si="140"/>
        <v/>
      </c>
      <c r="AY351" s="64" t="str">
        <f t="shared" si="141"/>
        <v/>
      </c>
      <c r="AZ351" s="97"/>
      <c r="BA351" s="68"/>
      <c r="BB351" s="68"/>
      <c r="BC351" s="68"/>
      <c r="BD351" s="68"/>
      <c r="BE351" s="15"/>
      <c r="BF351" s="5">
        <f t="shared" si="142"/>
        <v>23584</v>
      </c>
      <c r="BG351" s="41">
        <v>6379</v>
      </c>
      <c r="BH351" s="42">
        <v>17205</v>
      </c>
      <c r="BI351" s="42"/>
      <c r="BJ351" s="42"/>
      <c r="BK351" s="42"/>
      <c r="BL351" s="42"/>
      <c r="BM351" s="15"/>
    </row>
    <row r="352" spans="1:65" outlineLevel="5" x14ac:dyDescent="0.45">
      <c r="A352" s="22">
        <f t="shared" si="127"/>
        <v>10</v>
      </c>
      <c r="B352" s="9">
        <f t="shared" ref="B352:B415" si="143">B351+1</f>
        <v>42669</v>
      </c>
      <c r="C352" s="51">
        <v>42669</v>
      </c>
      <c r="D352" s="64">
        <v>370200</v>
      </c>
      <c r="E352" s="12"/>
      <c r="F352" s="12">
        <v>37.6</v>
      </c>
      <c r="G352" s="12">
        <v>37.6</v>
      </c>
      <c r="H352" s="12">
        <v>38</v>
      </c>
      <c r="I352" s="12">
        <v>38</v>
      </c>
      <c r="J352" s="12"/>
      <c r="K352" s="12"/>
      <c r="L352" s="12"/>
      <c r="M352" s="74" t="str">
        <f t="shared" si="134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35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36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21.521906229999999</v>
      </c>
      <c r="AO352" s="41">
        <v>1301</v>
      </c>
      <c r="AP352" s="110"/>
      <c r="AQ352" s="111"/>
      <c r="AR352" s="126" t="str">
        <f t="shared" si="137"/>
        <v/>
      </c>
      <c r="AS352" s="126" t="str">
        <f t="shared" si="138"/>
        <v/>
      </c>
      <c r="AT352" s="127">
        <v>1497</v>
      </c>
      <c r="AU352" s="128"/>
      <c r="AV352" s="129"/>
      <c r="AW352" s="126" t="str">
        <f t="shared" si="139"/>
        <v/>
      </c>
      <c r="AX352" s="126" t="str">
        <f t="shared" si="140"/>
        <v/>
      </c>
      <c r="AY352" s="64" t="str">
        <f t="shared" si="141"/>
        <v/>
      </c>
      <c r="AZ352" s="97">
        <v>78.2</v>
      </c>
      <c r="BA352" s="68"/>
      <c r="BB352" s="68"/>
      <c r="BC352" s="68"/>
      <c r="BD352" s="68"/>
      <c r="BE352" s="15"/>
      <c r="BF352" s="5">
        <f t="shared" si="142"/>
        <v>22022</v>
      </c>
      <c r="BG352" s="41">
        <v>4091</v>
      </c>
      <c r="BH352" s="42">
        <v>17931</v>
      </c>
      <c r="BI352" s="42"/>
      <c r="BJ352" s="42"/>
      <c r="BK352" s="42"/>
      <c r="BL352" s="42"/>
      <c r="BM352" s="15"/>
    </row>
    <row r="353" spans="1:65" outlineLevel="5" x14ac:dyDescent="0.45">
      <c r="A353" s="22">
        <f t="shared" si="127"/>
        <v>10</v>
      </c>
      <c r="B353" s="9">
        <f t="shared" si="143"/>
        <v>42670</v>
      </c>
      <c r="C353" s="51">
        <v>42670</v>
      </c>
      <c r="D353" s="64">
        <v>358418</v>
      </c>
      <c r="E353" s="12"/>
      <c r="F353" s="12">
        <v>37.799999999999997</v>
      </c>
      <c r="G353" s="12">
        <v>37.799999999999997</v>
      </c>
      <c r="H353" s="12">
        <v>37.799999999999997</v>
      </c>
      <c r="I353" s="12">
        <v>37.799999999999997</v>
      </c>
      <c r="J353" s="12"/>
      <c r="K353" s="12"/>
      <c r="L353" s="12"/>
      <c r="M353" s="74" t="str">
        <f t="shared" si="134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35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36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23.372287149999998</v>
      </c>
      <c r="AO353" s="41">
        <v>1198</v>
      </c>
      <c r="AP353" s="110"/>
      <c r="AQ353" s="111"/>
      <c r="AR353" s="126" t="str">
        <f t="shared" si="137"/>
        <v/>
      </c>
      <c r="AS353" s="126" t="str">
        <f t="shared" si="138"/>
        <v/>
      </c>
      <c r="AT353" s="127">
        <v>1381</v>
      </c>
      <c r="AU353" s="128"/>
      <c r="AV353" s="129"/>
      <c r="AW353" s="126" t="str">
        <f t="shared" si="139"/>
        <v/>
      </c>
      <c r="AX353" s="126" t="str">
        <f t="shared" si="140"/>
        <v/>
      </c>
      <c r="AY353" s="64" t="str">
        <f t="shared" si="141"/>
        <v/>
      </c>
      <c r="AZ353" s="97">
        <v>78.2</v>
      </c>
      <c r="BA353" s="68"/>
      <c r="BB353" s="68"/>
      <c r="BC353" s="68"/>
      <c r="BD353" s="68"/>
      <c r="BE353" s="15"/>
      <c r="BF353" s="5">
        <f t="shared" si="142"/>
        <v>23619</v>
      </c>
      <c r="BG353" s="41">
        <v>4358</v>
      </c>
      <c r="BH353" s="42">
        <v>19261</v>
      </c>
      <c r="BI353" s="42"/>
      <c r="BJ353" s="42"/>
      <c r="BK353" s="42"/>
      <c r="BL353" s="42"/>
      <c r="BM353" s="15"/>
    </row>
    <row r="354" spans="1:65" outlineLevel="5" x14ac:dyDescent="0.45">
      <c r="A354" s="22">
        <f t="shared" si="127"/>
        <v>10</v>
      </c>
      <c r="B354" s="9">
        <f t="shared" si="143"/>
        <v>42671</v>
      </c>
      <c r="C354" s="51">
        <v>42671</v>
      </c>
      <c r="D354" s="64">
        <v>406275</v>
      </c>
      <c r="E354" s="12"/>
      <c r="F354" s="12">
        <v>37.799999999999997</v>
      </c>
      <c r="G354" s="12">
        <v>37.799999999999997</v>
      </c>
      <c r="H354" s="12">
        <v>37.4</v>
      </c>
      <c r="I354" s="12">
        <v>37.4</v>
      </c>
      <c r="J354" s="12"/>
      <c r="K354" s="12"/>
      <c r="L354" s="12"/>
      <c r="M354" s="74" t="str">
        <f t="shared" si="134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35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36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22.328548640000001</v>
      </c>
      <c r="AO354" s="41">
        <v>1254</v>
      </c>
      <c r="AP354" s="110"/>
      <c r="AQ354" s="111"/>
      <c r="AR354" s="126" t="str">
        <f t="shared" si="137"/>
        <v/>
      </c>
      <c r="AS354" s="126" t="str">
        <f t="shared" si="138"/>
        <v/>
      </c>
      <c r="AT354" s="127">
        <v>1427</v>
      </c>
      <c r="AU354" s="128"/>
      <c r="AV354" s="129"/>
      <c r="AW354" s="126" t="str">
        <f t="shared" si="139"/>
        <v/>
      </c>
      <c r="AX354" s="126" t="str">
        <f t="shared" si="140"/>
        <v/>
      </c>
      <c r="AY354" s="64" t="str">
        <f t="shared" si="141"/>
        <v/>
      </c>
      <c r="AZ354" s="97">
        <v>79</v>
      </c>
      <c r="BA354" s="68"/>
      <c r="BB354" s="68"/>
      <c r="BC354" s="68"/>
      <c r="BD354" s="68"/>
      <c r="BE354" s="15"/>
      <c r="BF354" s="5">
        <f t="shared" si="142"/>
        <v>22970</v>
      </c>
      <c r="BG354" s="41">
        <v>4501</v>
      </c>
      <c r="BH354" s="42">
        <v>18469</v>
      </c>
      <c r="BI354" s="42"/>
      <c r="BJ354" s="42"/>
      <c r="BK354" s="42"/>
      <c r="BL354" s="42"/>
      <c r="BM354" s="15"/>
    </row>
    <row r="355" spans="1:65" outlineLevel="5" x14ac:dyDescent="0.45">
      <c r="A355" s="22">
        <f t="shared" si="127"/>
        <v>10</v>
      </c>
      <c r="B355" s="9">
        <f t="shared" si="143"/>
        <v>42672</v>
      </c>
      <c r="C355" s="51">
        <v>42672</v>
      </c>
      <c r="D355" s="64">
        <v>377481</v>
      </c>
      <c r="E355" s="12"/>
      <c r="F355" s="12">
        <v>37.6</v>
      </c>
      <c r="G355" s="12">
        <v>37.6</v>
      </c>
      <c r="H355" s="12">
        <v>37.4</v>
      </c>
      <c r="I355" s="12">
        <v>37.4</v>
      </c>
      <c r="J355" s="12"/>
      <c r="K355" s="12"/>
      <c r="L355" s="12"/>
      <c r="M355" s="74" t="str">
        <f t="shared" si="134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35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36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21.655065740000001</v>
      </c>
      <c r="AO355" s="41">
        <v>1293</v>
      </c>
      <c r="AP355" s="110"/>
      <c r="AQ355" s="111"/>
      <c r="AR355" s="126" t="str">
        <f t="shared" si="137"/>
        <v/>
      </c>
      <c r="AS355" s="126" t="str">
        <f t="shared" si="138"/>
        <v/>
      </c>
      <c r="AT355" s="127">
        <v>1491</v>
      </c>
      <c r="AU355" s="128"/>
      <c r="AV355" s="129"/>
      <c r="AW355" s="126" t="str">
        <f t="shared" si="139"/>
        <v/>
      </c>
      <c r="AX355" s="126" t="str">
        <f t="shared" si="140"/>
        <v/>
      </c>
      <c r="AY355" s="64" t="str">
        <f t="shared" si="141"/>
        <v/>
      </c>
      <c r="AZ355" s="97"/>
      <c r="BA355" s="68"/>
      <c r="BB355" s="68"/>
      <c r="BC355" s="68"/>
      <c r="BD355" s="68"/>
      <c r="BE355" s="15"/>
      <c r="BF355" s="5">
        <f t="shared" si="142"/>
        <v>18720</v>
      </c>
      <c r="BG355" s="41">
        <v>3996</v>
      </c>
      <c r="BH355" s="42">
        <v>14724</v>
      </c>
      <c r="BI355" s="42"/>
      <c r="BJ355" s="42"/>
      <c r="BK355" s="42"/>
      <c r="BL355" s="42"/>
      <c r="BM355" s="15"/>
    </row>
    <row r="356" spans="1:65" outlineLevel="5" x14ac:dyDescent="0.45">
      <c r="A356" s="22">
        <f t="shared" si="127"/>
        <v>10</v>
      </c>
      <c r="B356" s="9">
        <f t="shared" si="143"/>
        <v>42673</v>
      </c>
      <c r="C356" s="51">
        <v>42673</v>
      </c>
      <c r="D356" s="64">
        <v>358188</v>
      </c>
      <c r="E356" s="12"/>
      <c r="F356" s="12">
        <v>37.200000000000003</v>
      </c>
      <c r="G356" s="12">
        <v>37.200000000000003</v>
      </c>
      <c r="H356" s="12">
        <v>37</v>
      </c>
      <c r="I356" s="12">
        <v>37</v>
      </c>
      <c r="J356" s="12"/>
      <c r="K356" s="12"/>
      <c r="L356" s="12"/>
      <c r="M356" s="74" t="str">
        <f t="shared" si="134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35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36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23.198011600000001</v>
      </c>
      <c r="AO356" s="41">
        <v>1207</v>
      </c>
      <c r="AP356" s="110"/>
      <c r="AQ356" s="111"/>
      <c r="AR356" s="126" t="str">
        <f t="shared" si="137"/>
        <v/>
      </c>
      <c r="AS356" s="126" t="str">
        <f t="shared" si="138"/>
        <v/>
      </c>
      <c r="AT356" s="127">
        <v>1394</v>
      </c>
      <c r="AU356" s="128"/>
      <c r="AV356" s="129"/>
      <c r="AW356" s="126" t="str">
        <f t="shared" si="139"/>
        <v/>
      </c>
      <c r="AX356" s="126" t="str">
        <f t="shared" si="140"/>
        <v/>
      </c>
      <c r="AY356" s="64" t="str">
        <f t="shared" si="141"/>
        <v/>
      </c>
      <c r="AZ356" s="97"/>
      <c r="BA356" s="68"/>
      <c r="BB356" s="68"/>
      <c r="BC356" s="68"/>
      <c r="BD356" s="68"/>
      <c r="BE356" s="15"/>
      <c r="BF356" s="5">
        <f t="shared" si="142"/>
        <v>8851</v>
      </c>
      <c r="BG356" s="41">
        <v>2913</v>
      </c>
      <c r="BH356" s="42">
        <v>5938</v>
      </c>
      <c r="BI356" s="42"/>
      <c r="BJ356" s="42"/>
      <c r="BK356" s="42"/>
      <c r="BL356" s="42"/>
      <c r="BM356" s="15"/>
    </row>
    <row r="357" spans="1:65" ht="17.5" outlineLevel="5" thickBot="1" x14ac:dyDescent="0.5">
      <c r="A357" s="31">
        <f t="shared" si="127"/>
        <v>10</v>
      </c>
      <c r="B357" s="32">
        <f t="shared" si="143"/>
        <v>42674</v>
      </c>
      <c r="C357" s="51">
        <v>42674</v>
      </c>
      <c r="D357" s="64">
        <v>348900</v>
      </c>
      <c r="E357" s="12"/>
      <c r="F357" s="12">
        <v>37.200000000000003</v>
      </c>
      <c r="G357" s="12">
        <v>37.200000000000003</v>
      </c>
      <c r="H357" s="12">
        <v>36.799999999999997</v>
      </c>
      <c r="I357" s="12">
        <v>36.799999999999997</v>
      </c>
      <c r="J357" s="12"/>
      <c r="K357" s="12"/>
      <c r="L357" s="12"/>
      <c r="M357" s="74" t="str">
        <f t="shared" si="134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35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36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v>19.985724479999998</v>
      </c>
      <c r="AO357" s="41">
        <v>1401</v>
      </c>
      <c r="AP357" s="110"/>
      <c r="AQ357" s="111"/>
      <c r="AR357" s="126" t="str">
        <f t="shared" si="137"/>
        <v/>
      </c>
      <c r="AS357" s="126" t="str">
        <f t="shared" si="138"/>
        <v/>
      </c>
      <c r="AT357" s="127">
        <v>1629</v>
      </c>
      <c r="AU357" s="128"/>
      <c r="AV357" s="129"/>
      <c r="AW357" s="126" t="str">
        <f t="shared" si="139"/>
        <v/>
      </c>
      <c r="AX357" s="126" t="str">
        <f t="shared" si="140"/>
        <v/>
      </c>
      <c r="AY357" s="64" t="str">
        <f t="shared" si="141"/>
        <v/>
      </c>
      <c r="AZ357" s="97">
        <v>79.3</v>
      </c>
      <c r="BA357" s="68"/>
      <c r="BB357" s="68"/>
      <c r="BC357" s="68"/>
      <c r="BD357" s="68"/>
      <c r="BE357" s="15"/>
      <c r="BF357" s="5">
        <f t="shared" si="142"/>
        <v>21480</v>
      </c>
      <c r="BG357" s="41">
        <v>8165</v>
      </c>
      <c r="BH357" s="42">
        <v>13315</v>
      </c>
      <c r="BI357" s="42"/>
      <c r="BJ357" s="42"/>
      <c r="BK357" s="42"/>
      <c r="BL357" s="42"/>
      <c r="BM357" s="15"/>
    </row>
    <row r="358" spans="1:65" outlineLevel="4" x14ac:dyDescent="0.45">
      <c r="A358" s="150" t="s">
        <v>48</v>
      </c>
      <c r="B358" s="151"/>
      <c r="C358" s="50">
        <f t="shared" ref="C358:BM358" si="144">SUBTOTAL(4,C327:C357)</f>
        <v>42674</v>
      </c>
      <c r="D358" s="60">
        <f t="shared" si="144"/>
        <v>464615</v>
      </c>
      <c r="E358" s="28">
        <f t="shared" si="144"/>
        <v>0</v>
      </c>
      <c r="F358" s="28">
        <f t="shared" si="144"/>
        <v>38.200000000000003</v>
      </c>
      <c r="G358" s="28">
        <f t="shared" si="144"/>
        <v>38.200000000000003</v>
      </c>
      <c r="H358" s="28">
        <f t="shared" si="144"/>
        <v>38</v>
      </c>
      <c r="I358" s="28">
        <f t="shared" si="144"/>
        <v>38</v>
      </c>
      <c r="J358" s="28">
        <f t="shared" si="144"/>
        <v>0</v>
      </c>
      <c r="K358" s="28">
        <f t="shared" si="144"/>
        <v>0</v>
      </c>
      <c r="L358" s="28">
        <f t="shared" si="144"/>
        <v>0</v>
      </c>
      <c r="M358" s="71">
        <f t="shared" si="144"/>
        <v>0</v>
      </c>
      <c r="N358" s="82">
        <f t="shared" si="144"/>
        <v>0</v>
      </c>
      <c r="O358" s="82">
        <f t="shared" si="144"/>
        <v>0</v>
      </c>
      <c r="P358" s="82">
        <f t="shared" si="144"/>
        <v>0</v>
      </c>
      <c r="Q358" s="82">
        <f t="shared" si="144"/>
        <v>0</v>
      </c>
      <c r="R358" s="82">
        <f t="shared" si="144"/>
        <v>0</v>
      </c>
      <c r="S358" s="82">
        <f t="shared" si="144"/>
        <v>0</v>
      </c>
      <c r="T358" s="82">
        <f t="shared" si="144"/>
        <v>0</v>
      </c>
      <c r="U358" s="82">
        <f t="shared" si="144"/>
        <v>0</v>
      </c>
      <c r="V358" s="29">
        <f t="shared" si="144"/>
        <v>0</v>
      </c>
      <c r="W358" s="39">
        <f t="shared" si="144"/>
        <v>0</v>
      </c>
      <c r="X358" s="39">
        <f t="shared" si="144"/>
        <v>0</v>
      </c>
      <c r="Y358" s="39">
        <f t="shared" si="144"/>
        <v>0</v>
      </c>
      <c r="Z358" s="39">
        <f t="shared" si="144"/>
        <v>0</v>
      </c>
      <c r="AA358" s="39">
        <f t="shared" si="144"/>
        <v>0</v>
      </c>
      <c r="AB358" s="39">
        <f t="shared" si="144"/>
        <v>0</v>
      </c>
      <c r="AC358" s="39">
        <f t="shared" si="144"/>
        <v>0</v>
      </c>
      <c r="AD358" s="39">
        <f t="shared" si="144"/>
        <v>0</v>
      </c>
      <c r="AE358" s="29">
        <f t="shared" si="144"/>
        <v>0</v>
      </c>
      <c r="AF358" s="39">
        <f t="shared" si="144"/>
        <v>0</v>
      </c>
      <c r="AG358" s="39">
        <f t="shared" si="144"/>
        <v>0</v>
      </c>
      <c r="AH358" s="39">
        <f t="shared" si="144"/>
        <v>0</v>
      </c>
      <c r="AI358" s="39">
        <f t="shared" si="144"/>
        <v>0</v>
      </c>
      <c r="AJ358" s="39">
        <f t="shared" si="144"/>
        <v>0</v>
      </c>
      <c r="AK358" s="39">
        <f t="shared" si="144"/>
        <v>0</v>
      </c>
      <c r="AL358" s="39">
        <f t="shared" si="144"/>
        <v>0</v>
      </c>
      <c r="AM358" s="39">
        <f t="shared" si="144"/>
        <v>0</v>
      </c>
      <c r="AN358" s="39">
        <f t="shared" si="144"/>
        <v>31.81818182</v>
      </c>
      <c r="AO358" s="39">
        <f t="shared" si="144"/>
        <v>1401</v>
      </c>
      <c r="AP358" s="104">
        <f t="shared" si="144"/>
        <v>0</v>
      </c>
      <c r="AQ358" s="105">
        <f t="shared" si="144"/>
        <v>0</v>
      </c>
      <c r="AR358" s="106">
        <f t="shared" si="144"/>
        <v>0</v>
      </c>
      <c r="AS358" s="106">
        <f t="shared" si="144"/>
        <v>0</v>
      </c>
      <c r="AT358" s="107">
        <f t="shared" si="144"/>
        <v>1629</v>
      </c>
      <c r="AU358" s="108">
        <f t="shared" si="144"/>
        <v>0</v>
      </c>
      <c r="AV358" s="109">
        <f t="shared" si="144"/>
        <v>0</v>
      </c>
      <c r="AW358" s="106">
        <f t="shared" si="144"/>
        <v>0</v>
      </c>
      <c r="AX358" s="106">
        <f t="shared" si="144"/>
        <v>0</v>
      </c>
      <c r="AY358" s="60">
        <f t="shared" si="144"/>
        <v>0</v>
      </c>
      <c r="AZ358" s="96">
        <f t="shared" si="144"/>
        <v>81</v>
      </c>
      <c r="BA358" s="67">
        <f t="shared" si="144"/>
        <v>0</v>
      </c>
      <c r="BB358" s="67">
        <f t="shared" si="144"/>
        <v>0</v>
      </c>
      <c r="BC358" s="67">
        <f t="shared" si="144"/>
        <v>0</v>
      </c>
      <c r="BD358" s="67">
        <f t="shared" si="144"/>
        <v>0</v>
      </c>
      <c r="BE358" s="27">
        <f t="shared" si="144"/>
        <v>0</v>
      </c>
      <c r="BF358" s="29">
        <f t="shared" si="144"/>
        <v>25672</v>
      </c>
      <c r="BG358" s="39">
        <f t="shared" si="144"/>
        <v>8165</v>
      </c>
      <c r="BH358" s="40">
        <f t="shared" si="144"/>
        <v>19300</v>
      </c>
      <c r="BI358" s="40">
        <f t="shared" si="144"/>
        <v>0</v>
      </c>
      <c r="BJ358" s="40">
        <f t="shared" si="144"/>
        <v>0</v>
      </c>
      <c r="BK358" s="40">
        <f t="shared" si="144"/>
        <v>0</v>
      </c>
      <c r="BL358" s="40">
        <f t="shared" si="144"/>
        <v>0</v>
      </c>
      <c r="BM358" s="27">
        <f t="shared" si="144"/>
        <v>0</v>
      </c>
    </row>
    <row r="359" spans="1:65" outlineLevel="3" x14ac:dyDescent="0.45">
      <c r="A359" s="180" t="s">
        <v>49</v>
      </c>
      <c r="B359" s="181"/>
      <c r="C359" s="51">
        <f t="shared" ref="C359:BM359" si="145">SUBTOTAL(5,C327:C357)</f>
        <v>42644</v>
      </c>
      <c r="D359" s="61">
        <f t="shared" si="145"/>
        <v>348900</v>
      </c>
      <c r="E359" s="12">
        <f t="shared" si="145"/>
        <v>0</v>
      </c>
      <c r="F359" s="12">
        <f t="shared" si="145"/>
        <v>36.700000000000003</v>
      </c>
      <c r="G359" s="12">
        <f t="shared" si="145"/>
        <v>36.700000000000003</v>
      </c>
      <c r="H359" s="12">
        <f t="shared" si="145"/>
        <v>36.700000000000003</v>
      </c>
      <c r="I359" s="12">
        <f t="shared" si="145"/>
        <v>36.700000000000003</v>
      </c>
      <c r="J359" s="12">
        <f t="shared" si="145"/>
        <v>0</v>
      </c>
      <c r="K359" s="12">
        <f t="shared" si="145"/>
        <v>0</v>
      </c>
      <c r="L359" s="12">
        <f t="shared" si="145"/>
        <v>0</v>
      </c>
      <c r="M359" s="72">
        <f t="shared" si="145"/>
        <v>0</v>
      </c>
      <c r="N359" s="83">
        <f t="shared" si="145"/>
        <v>0</v>
      </c>
      <c r="O359" s="83">
        <f t="shared" si="145"/>
        <v>0</v>
      </c>
      <c r="P359" s="83">
        <f t="shared" si="145"/>
        <v>0</v>
      </c>
      <c r="Q359" s="83">
        <f t="shared" si="145"/>
        <v>0</v>
      </c>
      <c r="R359" s="83">
        <f t="shared" si="145"/>
        <v>0</v>
      </c>
      <c r="S359" s="83">
        <f t="shared" si="145"/>
        <v>0</v>
      </c>
      <c r="T359" s="83">
        <f t="shared" si="145"/>
        <v>0</v>
      </c>
      <c r="U359" s="83">
        <f t="shared" si="145"/>
        <v>0</v>
      </c>
      <c r="V359" s="6">
        <f t="shared" si="145"/>
        <v>0</v>
      </c>
      <c r="W359" s="41">
        <f t="shared" si="145"/>
        <v>0</v>
      </c>
      <c r="X359" s="41">
        <f t="shared" si="145"/>
        <v>0</v>
      </c>
      <c r="Y359" s="41">
        <f t="shared" si="145"/>
        <v>0</v>
      </c>
      <c r="Z359" s="41">
        <f t="shared" si="145"/>
        <v>0</v>
      </c>
      <c r="AA359" s="41">
        <f t="shared" si="145"/>
        <v>0</v>
      </c>
      <c r="AB359" s="41">
        <f t="shared" si="145"/>
        <v>0</v>
      </c>
      <c r="AC359" s="41">
        <f t="shared" si="145"/>
        <v>0</v>
      </c>
      <c r="AD359" s="41">
        <f t="shared" si="145"/>
        <v>0</v>
      </c>
      <c r="AE359" s="6">
        <f t="shared" si="145"/>
        <v>0</v>
      </c>
      <c r="AF359" s="41">
        <f t="shared" si="145"/>
        <v>0</v>
      </c>
      <c r="AG359" s="41">
        <f t="shared" si="145"/>
        <v>0</v>
      </c>
      <c r="AH359" s="41">
        <f t="shared" si="145"/>
        <v>0</v>
      </c>
      <c r="AI359" s="41">
        <f t="shared" si="145"/>
        <v>0</v>
      </c>
      <c r="AJ359" s="41">
        <f t="shared" si="145"/>
        <v>0</v>
      </c>
      <c r="AK359" s="41">
        <f t="shared" si="145"/>
        <v>0</v>
      </c>
      <c r="AL359" s="41">
        <f t="shared" si="145"/>
        <v>0</v>
      </c>
      <c r="AM359" s="41">
        <f t="shared" si="145"/>
        <v>0</v>
      </c>
      <c r="AN359" s="41">
        <f t="shared" si="145"/>
        <v>19.985724479999998</v>
      </c>
      <c r="AO359" s="41">
        <f t="shared" si="145"/>
        <v>880</v>
      </c>
      <c r="AP359" s="110">
        <f t="shared" si="145"/>
        <v>0</v>
      </c>
      <c r="AQ359" s="111">
        <f t="shared" si="145"/>
        <v>0</v>
      </c>
      <c r="AR359" s="112">
        <f t="shared" si="145"/>
        <v>0</v>
      </c>
      <c r="AS359" s="112">
        <f t="shared" si="145"/>
        <v>0</v>
      </c>
      <c r="AT359" s="113">
        <f t="shared" si="145"/>
        <v>1053</v>
      </c>
      <c r="AU359" s="114">
        <f t="shared" si="145"/>
        <v>0</v>
      </c>
      <c r="AV359" s="115">
        <f t="shared" si="145"/>
        <v>0</v>
      </c>
      <c r="AW359" s="112">
        <f t="shared" si="145"/>
        <v>0</v>
      </c>
      <c r="AX359" s="112">
        <f t="shared" si="145"/>
        <v>0</v>
      </c>
      <c r="AY359" s="61">
        <f t="shared" si="145"/>
        <v>0</v>
      </c>
      <c r="AZ359" s="97">
        <f t="shared" si="145"/>
        <v>78</v>
      </c>
      <c r="BA359" s="68">
        <f t="shared" si="145"/>
        <v>0</v>
      </c>
      <c r="BB359" s="68">
        <f t="shared" si="145"/>
        <v>0</v>
      </c>
      <c r="BC359" s="68">
        <f t="shared" si="145"/>
        <v>0</v>
      </c>
      <c r="BD359" s="68">
        <f t="shared" si="145"/>
        <v>0</v>
      </c>
      <c r="BE359" s="15">
        <f t="shared" si="145"/>
        <v>0</v>
      </c>
      <c r="BF359" s="6">
        <f t="shared" si="145"/>
        <v>7705</v>
      </c>
      <c r="BG359" s="41">
        <f t="shared" si="145"/>
        <v>2912</v>
      </c>
      <c r="BH359" s="42">
        <f t="shared" si="145"/>
        <v>4609</v>
      </c>
      <c r="BI359" s="42">
        <f t="shared" si="145"/>
        <v>0</v>
      </c>
      <c r="BJ359" s="42">
        <f t="shared" si="145"/>
        <v>0</v>
      </c>
      <c r="BK359" s="42">
        <f t="shared" si="145"/>
        <v>0</v>
      </c>
      <c r="BL359" s="42">
        <f t="shared" si="145"/>
        <v>0</v>
      </c>
      <c r="BM359" s="15">
        <f t="shared" si="145"/>
        <v>0</v>
      </c>
    </row>
    <row r="360" spans="1:65" outlineLevel="2" x14ac:dyDescent="0.45">
      <c r="A360" s="180" t="s">
        <v>50</v>
      </c>
      <c r="B360" s="181"/>
      <c r="C360" s="51">
        <f>IFERROR(SUBTOTAL(1,C327:C357),"")</f>
        <v>42659</v>
      </c>
      <c r="D360" s="61">
        <f t="shared" ref="D360:BM360" si="146">IFERROR(SUBTOTAL(1,D327:D357),"")</f>
        <v>413029.93548387097</v>
      </c>
      <c r="E360" s="12" t="str">
        <f t="shared" si="146"/>
        <v/>
      </c>
      <c r="F360" s="12">
        <f t="shared" si="146"/>
        <v>37.583870967741937</v>
      </c>
      <c r="G360" s="12">
        <f t="shared" si="146"/>
        <v>37.583870967741937</v>
      </c>
      <c r="H360" s="12">
        <f t="shared" si="146"/>
        <v>37.57741935483871</v>
      </c>
      <c r="I360" s="12">
        <f t="shared" si="146"/>
        <v>37.57741935483871</v>
      </c>
      <c r="J360" s="12" t="str">
        <f t="shared" si="146"/>
        <v/>
      </c>
      <c r="K360" s="12" t="str">
        <f t="shared" si="146"/>
        <v/>
      </c>
      <c r="L360" s="12" t="str">
        <f t="shared" si="146"/>
        <v/>
      </c>
      <c r="M360" s="72" t="str">
        <f t="shared" si="146"/>
        <v/>
      </c>
      <c r="N360" s="83" t="str">
        <f t="shared" si="146"/>
        <v/>
      </c>
      <c r="O360" s="83" t="str">
        <f t="shared" si="146"/>
        <v/>
      </c>
      <c r="P360" s="83" t="str">
        <f t="shared" si="146"/>
        <v/>
      </c>
      <c r="Q360" s="83" t="str">
        <f t="shared" si="146"/>
        <v/>
      </c>
      <c r="R360" s="83" t="str">
        <f t="shared" si="146"/>
        <v/>
      </c>
      <c r="S360" s="83" t="str">
        <f t="shared" si="146"/>
        <v/>
      </c>
      <c r="T360" s="83" t="str">
        <f t="shared" si="146"/>
        <v/>
      </c>
      <c r="U360" s="83" t="str">
        <f t="shared" si="146"/>
        <v/>
      </c>
      <c r="V360" s="6" t="str">
        <f t="shared" si="146"/>
        <v/>
      </c>
      <c r="W360" s="41" t="str">
        <f t="shared" si="146"/>
        <v/>
      </c>
      <c r="X360" s="41" t="str">
        <f t="shared" si="146"/>
        <v/>
      </c>
      <c r="Y360" s="41" t="str">
        <f t="shared" si="146"/>
        <v/>
      </c>
      <c r="Z360" s="41" t="str">
        <f t="shared" si="146"/>
        <v/>
      </c>
      <c r="AA360" s="41" t="str">
        <f t="shared" si="146"/>
        <v/>
      </c>
      <c r="AB360" s="41" t="str">
        <f t="shared" si="146"/>
        <v/>
      </c>
      <c r="AC360" s="41" t="str">
        <f t="shared" si="146"/>
        <v/>
      </c>
      <c r="AD360" s="41" t="str">
        <f t="shared" si="146"/>
        <v/>
      </c>
      <c r="AE360" s="6" t="str">
        <f t="shared" si="146"/>
        <v/>
      </c>
      <c r="AF360" s="41" t="str">
        <f t="shared" si="146"/>
        <v/>
      </c>
      <c r="AG360" s="41" t="str">
        <f t="shared" si="146"/>
        <v/>
      </c>
      <c r="AH360" s="41" t="str">
        <f t="shared" si="146"/>
        <v/>
      </c>
      <c r="AI360" s="41" t="str">
        <f t="shared" si="146"/>
        <v/>
      </c>
      <c r="AJ360" s="41" t="str">
        <f t="shared" si="146"/>
        <v/>
      </c>
      <c r="AK360" s="41" t="str">
        <f t="shared" si="146"/>
        <v/>
      </c>
      <c r="AL360" s="41" t="str">
        <f t="shared" si="146"/>
        <v/>
      </c>
      <c r="AM360" s="41" t="str">
        <f t="shared" si="146"/>
        <v/>
      </c>
      <c r="AN360" s="41">
        <f t="shared" si="146"/>
        <v>23.376779537741939</v>
      </c>
      <c r="AO360" s="41">
        <f t="shared" si="146"/>
        <v>1210.0645161290322</v>
      </c>
      <c r="AP360" s="110" t="str">
        <f t="shared" si="146"/>
        <v/>
      </c>
      <c r="AQ360" s="111" t="str">
        <f t="shared" si="146"/>
        <v/>
      </c>
      <c r="AR360" s="112" t="str">
        <f t="shared" si="146"/>
        <v/>
      </c>
      <c r="AS360" s="112" t="str">
        <f t="shared" si="146"/>
        <v/>
      </c>
      <c r="AT360" s="113">
        <f t="shared" si="146"/>
        <v>1382.5483870967741</v>
      </c>
      <c r="AU360" s="114" t="str">
        <f t="shared" si="146"/>
        <v/>
      </c>
      <c r="AV360" s="115" t="str">
        <f t="shared" si="146"/>
        <v/>
      </c>
      <c r="AW360" s="112" t="str">
        <f t="shared" si="146"/>
        <v/>
      </c>
      <c r="AX360" s="112" t="str">
        <f t="shared" si="146"/>
        <v/>
      </c>
      <c r="AY360" s="61" t="str">
        <f t="shared" si="146"/>
        <v/>
      </c>
      <c r="AZ360" s="97">
        <f t="shared" si="146"/>
        <v>79.272222222222211</v>
      </c>
      <c r="BA360" s="68" t="str">
        <f t="shared" si="146"/>
        <v/>
      </c>
      <c r="BB360" s="68" t="str">
        <f t="shared" si="146"/>
        <v/>
      </c>
      <c r="BC360" s="68" t="str">
        <f t="shared" si="146"/>
        <v/>
      </c>
      <c r="BD360" s="68" t="str">
        <f t="shared" si="146"/>
        <v/>
      </c>
      <c r="BE360" s="15" t="str">
        <f>IFERROR(SUBTOTAL(1,BE327:BE357),"")</f>
        <v/>
      </c>
      <c r="BF360" s="6">
        <f t="shared" si="146"/>
        <v>19496.451612903227</v>
      </c>
      <c r="BG360" s="41">
        <f t="shared" si="146"/>
        <v>4893.4838709677415</v>
      </c>
      <c r="BH360" s="42">
        <f t="shared" si="146"/>
        <v>14602.967741935483</v>
      </c>
      <c r="BI360" s="42" t="str">
        <f t="shared" si="146"/>
        <v/>
      </c>
      <c r="BJ360" s="42" t="str">
        <f t="shared" si="146"/>
        <v/>
      </c>
      <c r="BK360" s="42" t="str">
        <f t="shared" si="146"/>
        <v/>
      </c>
      <c r="BL360" s="42" t="str">
        <f t="shared" si="146"/>
        <v/>
      </c>
      <c r="BM360" s="15" t="str">
        <f t="shared" si="146"/>
        <v/>
      </c>
    </row>
    <row r="361" spans="1:65" ht="17.5" outlineLevel="1" thickBot="1" x14ac:dyDescent="0.5">
      <c r="A361" s="182" t="s">
        <v>51</v>
      </c>
      <c r="B361" s="183"/>
      <c r="C361" s="52">
        <f>SUBTOTAL(9,C327:C357)</f>
        <v>1322429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37512</v>
      </c>
      <c r="AP361" s="116"/>
      <c r="AQ361" s="117"/>
      <c r="AR361" s="118"/>
      <c r="AS361" s="118"/>
      <c r="AT361" s="119">
        <f>SUBTOTAL(9,AT327:AT357)</f>
        <v>42859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47">SUBTOTAL(9,BF327:BF357)</f>
        <v>604390</v>
      </c>
      <c r="BG361" s="43">
        <f t="shared" si="147"/>
        <v>151698</v>
      </c>
      <c r="BH361" s="44">
        <f t="shared" si="147"/>
        <v>452692</v>
      </c>
      <c r="BI361" s="44">
        <f t="shared" si="147"/>
        <v>0</v>
      </c>
      <c r="BJ361" s="44">
        <f t="shared" si="147"/>
        <v>0</v>
      </c>
      <c r="BK361" s="44">
        <f t="shared" si="147"/>
        <v>0</v>
      </c>
      <c r="BL361" s="44">
        <f t="shared" si="147"/>
        <v>0</v>
      </c>
      <c r="BM361" s="16">
        <f t="shared" si="147"/>
        <v>0</v>
      </c>
    </row>
    <row r="362" spans="1:65" outlineLevel="5" x14ac:dyDescent="0.45">
      <c r="A362" s="21">
        <f t="shared" si="127"/>
        <v>11</v>
      </c>
      <c r="B362" s="33">
        <f>B357+1</f>
        <v>42675</v>
      </c>
      <c r="C362" s="51">
        <v>42675</v>
      </c>
      <c r="D362" s="64">
        <v>351693</v>
      </c>
      <c r="E362" s="12"/>
      <c r="F362" s="12">
        <v>37.6</v>
      </c>
      <c r="G362" s="12">
        <v>37.6</v>
      </c>
      <c r="H362" s="12">
        <v>37.6</v>
      </c>
      <c r="I362" s="12">
        <v>37.6</v>
      </c>
      <c r="J362" s="12"/>
      <c r="K362" s="12"/>
      <c r="L362" s="12"/>
      <c r="M362" s="74" t="str">
        <f t="shared" ref="M362:M391" si="148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4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5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20.648967549999998</v>
      </c>
      <c r="AO362" s="41">
        <v>1356</v>
      </c>
      <c r="AP362" s="110"/>
      <c r="AQ362" s="111"/>
      <c r="AR362" s="126" t="str">
        <f t="shared" ref="AR362:AR391" si="151">IFERROR(AQ362/AP362*100,"")</f>
        <v/>
      </c>
      <c r="AS362" s="126" t="str">
        <f t="shared" ref="AS362:AS391" si="152">IFERROR(100-AR362,"")</f>
        <v/>
      </c>
      <c r="AT362" s="127">
        <v>1499</v>
      </c>
      <c r="AU362" s="128"/>
      <c r="AV362" s="129"/>
      <c r="AW362" s="126" t="str">
        <f t="shared" ref="AW362:AW391" si="153">IFERROR(AV362/AU362*100,"")</f>
        <v/>
      </c>
      <c r="AX362" s="126" t="str">
        <f t="shared" ref="AX362:AX391" si="154">IFERROR(100-AW362,"")</f>
        <v/>
      </c>
      <c r="AY362" s="64" t="str">
        <f t="shared" ref="AY362:AY391" si="155">IFERROR((1-((AW362*AS362)/(AX362*AR362)))*100,"")</f>
        <v/>
      </c>
      <c r="AZ362" s="97">
        <v>78.5</v>
      </c>
      <c r="BA362" s="68"/>
      <c r="BB362" s="68"/>
      <c r="BC362" s="68"/>
      <c r="BD362" s="68"/>
      <c r="BE362" s="15"/>
      <c r="BF362" s="5">
        <f t="shared" ref="BF362:BF391" si="156">IF(SUM(BG362:BM362)=0,"",SUM(BG362:BM362))</f>
        <v>21986</v>
      </c>
      <c r="BG362" s="41">
        <v>8459</v>
      </c>
      <c r="BH362" s="42">
        <v>13527</v>
      </c>
      <c r="BI362" s="42"/>
      <c r="BJ362" s="42"/>
      <c r="BK362" s="42"/>
      <c r="BL362" s="42"/>
      <c r="BM362" s="15"/>
    </row>
    <row r="363" spans="1:65" outlineLevel="5" x14ac:dyDescent="0.45">
      <c r="A363" s="22">
        <f t="shared" si="127"/>
        <v>11</v>
      </c>
      <c r="B363" s="9">
        <f t="shared" si="143"/>
        <v>42676</v>
      </c>
      <c r="C363" s="51">
        <v>42676</v>
      </c>
      <c r="D363" s="64">
        <v>344674</v>
      </c>
      <c r="E363" s="12"/>
      <c r="F363" s="12">
        <v>37.799999999999997</v>
      </c>
      <c r="G363" s="12">
        <v>37.799999999999997</v>
      </c>
      <c r="H363" s="12">
        <v>37.799999999999997</v>
      </c>
      <c r="I363" s="12">
        <v>37.799999999999997</v>
      </c>
      <c r="J363" s="12"/>
      <c r="K363" s="12"/>
      <c r="L363" s="12"/>
      <c r="M363" s="74" t="str">
        <f t="shared" si="148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4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5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20.014295929999999</v>
      </c>
      <c r="AO363" s="41">
        <v>1399</v>
      </c>
      <c r="AP363" s="110"/>
      <c r="AQ363" s="111"/>
      <c r="AR363" s="126" t="str">
        <f t="shared" si="151"/>
        <v/>
      </c>
      <c r="AS363" s="126" t="str">
        <f t="shared" si="152"/>
        <v/>
      </c>
      <c r="AT363" s="127">
        <v>1621</v>
      </c>
      <c r="AU363" s="128"/>
      <c r="AV363" s="129"/>
      <c r="AW363" s="126" t="str">
        <f t="shared" si="153"/>
        <v/>
      </c>
      <c r="AX363" s="126" t="str">
        <f t="shared" si="154"/>
        <v/>
      </c>
      <c r="AY363" s="64" t="str">
        <f t="shared" si="155"/>
        <v/>
      </c>
      <c r="AZ363" s="97">
        <v>79</v>
      </c>
      <c r="BA363" s="68"/>
      <c r="BB363" s="68"/>
      <c r="BC363" s="68"/>
      <c r="BD363" s="68"/>
      <c r="BE363" s="15"/>
      <c r="BF363" s="5">
        <f t="shared" si="156"/>
        <v>24619</v>
      </c>
      <c r="BG363" s="41">
        <v>11688</v>
      </c>
      <c r="BH363" s="42">
        <v>12931</v>
      </c>
      <c r="BI363" s="42"/>
      <c r="BJ363" s="42"/>
      <c r="BK363" s="42"/>
      <c r="BL363" s="42"/>
      <c r="BM363" s="15"/>
    </row>
    <row r="364" spans="1:65" outlineLevel="5" x14ac:dyDescent="0.45">
      <c r="A364" s="22">
        <f t="shared" si="127"/>
        <v>11</v>
      </c>
      <c r="B364" s="9">
        <f t="shared" si="143"/>
        <v>42677</v>
      </c>
      <c r="C364" s="51">
        <v>42677</v>
      </c>
      <c r="D364" s="64">
        <v>344221</v>
      </c>
      <c r="E364" s="12"/>
      <c r="F364" s="12">
        <v>38</v>
      </c>
      <c r="G364" s="12">
        <v>38</v>
      </c>
      <c r="H364" s="12">
        <v>38</v>
      </c>
      <c r="I364" s="12">
        <v>38</v>
      </c>
      <c r="J364" s="12"/>
      <c r="K364" s="12"/>
      <c r="L364" s="12"/>
      <c r="M364" s="74" t="str">
        <f t="shared" si="148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4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5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22.116903629999999</v>
      </c>
      <c r="AO364" s="41">
        <v>1266</v>
      </c>
      <c r="AP364" s="110"/>
      <c r="AQ364" s="111"/>
      <c r="AR364" s="126" t="str">
        <f t="shared" si="151"/>
        <v/>
      </c>
      <c r="AS364" s="126" t="str">
        <f t="shared" si="152"/>
        <v/>
      </c>
      <c r="AT364" s="127">
        <v>1456</v>
      </c>
      <c r="AU364" s="128"/>
      <c r="AV364" s="129"/>
      <c r="AW364" s="126" t="str">
        <f t="shared" si="153"/>
        <v/>
      </c>
      <c r="AX364" s="126" t="str">
        <f t="shared" si="154"/>
        <v/>
      </c>
      <c r="AY364" s="64" t="str">
        <f t="shared" si="155"/>
        <v/>
      </c>
      <c r="AZ364" s="97">
        <v>78.650000000000006</v>
      </c>
      <c r="BA364" s="68"/>
      <c r="BB364" s="68"/>
      <c r="BC364" s="68"/>
      <c r="BD364" s="68"/>
      <c r="BE364" s="15"/>
      <c r="BF364" s="5">
        <f t="shared" si="156"/>
        <v>18655</v>
      </c>
      <c r="BG364" s="41">
        <v>4746</v>
      </c>
      <c r="BH364" s="42">
        <v>13909</v>
      </c>
      <c r="BI364" s="42"/>
      <c r="BJ364" s="42"/>
      <c r="BK364" s="42"/>
      <c r="BL364" s="42"/>
      <c r="BM364" s="15"/>
    </row>
    <row r="365" spans="1:65" outlineLevel="5" x14ac:dyDescent="0.45">
      <c r="A365" s="22">
        <f t="shared" si="127"/>
        <v>11</v>
      </c>
      <c r="B365" s="9">
        <f t="shared" si="143"/>
        <v>42678</v>
      </c>
      <c r="C365" s="51">
        <v>42678</v>
      </c>
      <c r="D365" s="64">
        <v>341384</v>
      </c>
      <c r="E365" s="12"/>
      <c r="F365" s="12">
        <v>38</v>
      </c>
      <c r="G365" s="12">
        <v>38</v>
      </c>
      <c r="H365" s="12">
        <v>37.6</v>
      </c>
      <c r="I365" s="12">
        <v>37.6</v>
      </c>
      <c r="J365" s="12"/>
      <c r="K365" s="12"/>
      <c r="L365" s="12"/>
      <c r="M365" s="74" t="str">
        <f t="shared" si="148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4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5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20.07168459</v>
      </c>
      <c r="AO365" s="41">
        <v>1395</v>
      </c>
      <c r="AP365" s="110"/>
      <c r="AQ365" s="111"/>
      <c r="AR365" s="126" t="str">
        <f t="shared" si="151"/>
        <v/>
      </c>
      <c r="AS365" s="126" t="str">
        <f t="shared" si="152"/>
        <v/>
      </c>
      <c r="AT365" s="127">
        <v>1570</v>
      </c>
      <c r="AU365" s="128"/>
      <c r="AV365" s="129"/>
      <c r="AW365" s="126" t="str">
        <f t="shared" si="153"/>
        <v/>
      </c>
      <c r="AX365" s="126" t="str">
        <f t="shared" si="154"/>
        <v/>
      </c>
      <c r="AY365" s="64" t="str">
        <f t="shared" si="155"/>
        <v/>
      </c>
      <c r="AZ365" s="97">
        <v>78.8</v>
      </c>
      <c r="BA365" s="68"/>
      <c r="BB365" s="68"/>
      <c r="BC365" s="68"/>
      <c r="BD365" s="68"/>
      <c r="BE365" s="15"/>
      <c r="BF365" s="5">
        <f t="shared" si="156"/>
        <v>18735</v>
      </c>
      <c r="BG365" s="41">
        <v>5820</v>
      </c>
      <c r="BH365" s="42">
        <v>12915</v>
      </c>
      <c r="BI365" s="42"/>
      <c r="BJ365" s="42"/>
      <c r="BK365" s="42"/>
      <c r="BL365" s="42"/>
      <c r="BM365" s="15"/>
    </row>
    <row r="366" spans="1:65" outlineLevel="5" x14ac:dyDescent="0.45">
      <c r="A366" s="22">
        <f t="shared" si="127"/>
        <v>11</v>
      </c>
      <c r="B366" s="9">
        <f t="shared" si="143"/>
        <v>42679</v>
      </c>
      <c r="C366" s="51">
        <v>42679</v>
      </c>
      <c r="D366" s="64">
        <v>350406</v>
      </c>
      <c r="E366" s="12"/>
      <c r="F366" s="12">
        <v>37.200000000000003</v>
      </c>
      <c r="G366" s="12">
        <v>37.200000000000003</v>
      </c>
      <c r="H366" s="12">
        <v>37.4</v>
      </c>
      <c r="I366" s="12">
        <v>37.4</v>
      </c>
      <c r="J366" s="12"/>
      <c r="K366" s="12"/>
      <c r="L366" s="12"/>
      <c r="M366" s="74" t="str">
        <f t="shared" si="148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4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5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20.512820510000001</v>
      </c>
      <c r="AO366" s="41">
        <v>1365</v>
      </c>
      <c r="AP366" s="110"/>
      <c r="AQ366" s="111"/>
      <c r="AR366" s="126" t="str">
        <f t="shared" si="151"/>
        <v/>
      </c>
      <c r="AS366" s="126" t="str">
        <f t="shared" si="152"/>
        <v/>
      </c>
      <c r="AT366" s="127">
        <v>1554</v>
      </c>
      <c r="AU366" s="128"/>
      <c r="AV366" s="129"/>
      <c r="AW366" s="126" t="str">
        <f t="shared" si="153"/>
        <v/>
      </c>
      <c r="AX366" s="126" t="str">
        <f t="shared" si="154"/>
        <v/>
      </c>
      <c r="AY366" s="64" t="str">
        <f t="shared" si="155"/>
        <v/>
      </c>
      <c r="AZ366" s="97"/>
      <c r="BA366" s="68"/>
      <c r="BB366" s="68"/>
      <c r="BC366" s="68"/>
      <c r="BD366" s="68"/>
      <c r="BE366" s="15"/>
      <c r="BF366" s="5">
        <f t="shared" si="156"/>
        <v>17245</v>
      </c>
      <c r="BG366" s="41">
        <v>4408</v>
      </c>
      <c r="BH366" s="42">
        <v>12837</v>
      </c>
      <c r="BI366" s="42"/>
      <c r="BJ366" s="42"/>
      <c r="BK366" s="42"/>
      <c r="BL366" s="42"/>
      <c r="BM366" s="15"/>
    </row>
    <row r="367" spans="1:65" outlineLevel="5" x14ac:dyDescent="0.45">
      <c r="A367" s="22">
        <f t="shared" si="127"/>
        <v>11</v>
      </c>
      <c r="B367" s="9">
        <f t="shared" si="143"/>
        <v>42680</v>
      </c>
      <c r="C367" s="51">
        <v>42680</v>
      </c>
      <c r="D367" s="64">
        <v>338749</v>
      </c>
      <c r="E367" s="12"/>
      <c r="F367" s="12">
        <v>36.6</v>
      </c>
      <c r="G367" s="12">
        <v>36.6</v>
      </c>
      <c r="H367" s="12">
        <v>37.200000000000003</v>
      </c>
      <c r="I367" s="12">
        <v>37.200000000000003</v>
      </c>
      <c r="J367" s="12"/>
      <c r="K367" s="12"/>
      <c r="L367" s="12"/>
      <c r="M367" s="74" t="str">
        <f t="shared" si="148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4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5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26.390197929999999</v>
      </c>
      <c r="AO367" s="41">
        <v>1061</v>
      </c>
      <c r="AP367" s="110"/>
      <c r="AQ367" s="111"/>
      <c r="AR367" s="126" t="str">
        <f t="shared" si="151"/>
        <v/>
      </c>
      <c r="AS367" s="126" t="str">
        <f t="shared" si="152"/>
        <v/>
      </c>
      <c r="AT367" s="127">
        <v>1101</v>
      </c>
      <c r="AU367" s="128"/>
      <c r="AV367" s="129"/>
      <c r="AW367" s="126" t="str">
        <f t="shared" si="153"/>
        <v/>
      </c>
      <c r="AX367" s="126" t="str">
        <f t="shared" si="154"/>
        <v/>
      </c>
      <c r="AY367" s="64" t="str">
        <f t="shared" si="155"/>
        <v/>
      </c>
      <c r="AZ367" s="97"/>
      <c r="BA367" s="68"/>
      <c r="BB367" s="68"/>
      <c r="BC367" s="68"/>
      <c r="BD367" s="68"/>
      <c r="BE367" s="15"/>
      <c r="BF367" s="5">
        <f t="shared" si="156"/>
        <v>9588</v>
      </c>
      <c r="BG367" s="41">
        <v>2396</v>
      </c>
      <c r="BH367" s="42">
        <v>7192</v>
      </c>
      <c r="BI367" s="42"/>
      <c r="BJ367" s="42"/>
      <c r="BK367" s="42"/>
      <c r="BL367" s="42"/>
      <c r="BM367" s="15"/>
    </row>
    <row r="368" spans="1:65" outlineLevel="5" x14ac:dyDescent="0.45">
      <c r="A368" s="22">
        <f t="shared" si="127"/>
        <v>11</v>
      </c>
      <c r="B368" s="9">
        <f t="shared" si="143"/>
        <v>42681</v>
      </c>
      <c r="C368" s="51">
        <v>42681</v>
      </c>
      <c r="D368" s="64">
        <v>334208</v>
      </c>
      <c r="E368" s="12"/>
      <c r="F368" s="12">
        <v>37</v>
      </c>
      <c r="G368" s="12">
        <v>37</v>
      </c>
      <c r="H368" s="12">
        <v>36.799999999999997</v>
      </c>
      <c r="I368" s="12">
        <v>36.799999999999997</v>
      </c>
      <c r="J368" s="12"/>
      <c r="K368" s="12"/>
      <c r="L368" s="12"/>
      <c r="M368" s="74" t="str">
        <f t="shared" si="148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4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5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20.028612299999999</v>
      </c>
      <c r="AO368" s="41">
        <v>1398</v>
      </c>
      <c r="AP368" s="110"/>
      <c r="AQ368" s="111"/>
      <c r="AR368" s="126" t="str">
        <f t="shared" si="151"/>
        <v/>
      </c>
      <c r="AS368" s="126" t="str">
        <f t="shared" si="152"/>
        <v/>
      </c>
      <c r="AT368" s="127">
        <v>1666</v>
      </c>
      <c r="AU368" s="128"/>
      <c r="AV368" s="129"/>
      <c r="AW368" s="126" t="str">
        <f t="shared" si="153"/>
        <v/>
      </c>
      <c r="AX368" s="126" t="str">
        <f t="shared" si="154"/>
        <v/>
      </c>
      <c r="AY368" s="64" t="str">
        <f t="shared" si="155"/>
        <v/>
      </c>
      <c r="AZ368" s="97">
        <v>79</v>
      </c>
      <c r="BA368" s="68"/>
      <c r="BB368" s="68"/>
      <c r="BC368" s="68"/>
      <c r="BD368" s="68"/>
      <c r="BE368" s="15"/>
      <c r="BF368" s="5">
        <f t="shared" si="156"/>
        <v>19473</v>
      </c>
      <c r="BG368" s="41">
        <v>7562</v>
      </c>
      <c r="BH368" s="42">
        <v>11911</v>
      </c>
      <c r="BI368" s="42"/>
      <c r="BJ368" s="42"/>
      <c r="BK368" s="42"/>
      <c r="BL368" s="42"/>
      <c r="BM368" s="15"/>
    </row>
    <row r="369" spans="1:65" outlineLevel="5" x14ac:dyDescent="0.45">
      <c r="A369" s="22">
        <f t="shared" si="127"/>
        <v>11</v>
      </c>
      <c r="B369" s="9">
        <f t="shared" si="143"/>
        <v>42682</v>
      </c>
      <c r="C369" s="51">
        <v>42682</v>
      </c>
      <c r="D369" s="64">
        <v>330347</v>
      </c>
      <c r="E369" s="12"/>
      <c r="F369" s="12">
        <v>37.4</v>
      </c>
      <c r="G369" s="12">
        <v>37.4</v>
      </c>
      <c r="H369" s="12">
        <v>37.6</v>
      </c>
      <c r="I369" s="12">
        <v>37.6</v>
      </c>
      <c r="J369" s="12"/>
      <c r="K369" s="12"/>
      <c r="L369" s="12"/>
      <c r="M369" s="74" t="str">
        <f t="shared" si="148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4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5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19.971469330000001</v>
      </c>
      <c r="AO369" s="41">
        <v>1402</v>
      </c>
      <c r="AP369" s="110"/>
      <c r="AQ369" s="111"/>
      <c r="AR369" s="126" t="str">
        <f t="shared" si="151"/>
        <v/>
      </c>
      <c r="AS369" s="126" t="str">
        <f t="shared" si="152"/>
        <v/>
      </c>
      <c r="AT369" s="127">
        <v>1558</v>
      </c>
      <c r="AU369" s="128"/>
      <c r="AV369" s="129"/>
      <c r="AW369" s="126" t="str">
        <f t="shared" si="153"/>
        <v/>
      </c>
      <c r="AX369" s="126" t="str">
        <f t="shared" si="154"/>
        <v/>
      </c>
      <c r="AY369" s="64" t="str">
        <f t="shared" si="155"/>
        <v/>
      </c>
      <c r="AZ369" s="97">
        <v>79.400000000000006</v>
      </c>
      <c r="BA369" s="68"/>
      <c r="BB369" s="68"/>
      <c r="BC369" s="68"/>
      <c r="BD369" s="68"/>
      <c r="BE369" s="15"/>
      <c r="BF369" s="5">
        <f t="shared" si="156"/>
        <v>23470</v>
      </c>
      <c r="BG369" s="41">
        <v>9284</v>
      </c>
      <c r="BH369" s="42">
        <v>14186</v>
      </c>
      <c r="BI369" s="42"/>
      <c r="BJ369" s="42"/>
      <c r="BK369" s="42"/>
      <c r="BL369" s="42"/>
      <c r="BM369" s="15"/>
    </row>
    <row r="370" spans="1:65" outlineLevel="5" x14ac:dyDescent="0.45">
      <c r="A370" s="22">
        <f t="shared" si="127"/>
        <v>11</v>
      </c>
      <c r="B370" s="9">
        <f t="shared" si="143"/>
        <v>42683</v>
      </c>
      <c r="C370" s="51">
        <v>42683</v>
      </c>
      <c r="D370" s="64">
        <v>327674</v>
      </c>
      <c r="E370" s="12"/>
      <c r="F370" s="12">
        <v>37.6</v>
      </c>
      <c r="G370" s="12">
        <v>37.6</v>
      </c>
      <c r="H370" s="12">
        <v>37.6</v>
      </c>
      <c r="I370" s="12">
        <v>37.6</v>
      </c>
      <c r="J370" s="12"/>
      <c r="K370" s="12"/>
      <c r="L370" s="12"/>
      <c r="M370" s="74" t="str">
        <f t="shared" si="148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4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5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22.913256959999998</v>
      </c>
      <c r="AO370" s="41">
        <v>1222</v>
      </c>
      <c r="AP370" s="110"/>
      <c r="AQ370" s="111"/>
      <c r="AR370" s="126" t="str">
        <f t="shared" si="151"/>
        <v/>
      </c>
      <c r="AS370" s="126" t="str">
        <f t="shared" si="152"/>
        <v/>
      </c>
      <c r="AT370" s="127">
        <v>1504</v>
      </c>
      <c r="AU370" s="128"/>
      <c r="AV370" s="129"/>
      <c r="AW370" s="126" t="str">
        <f t="shared" si="153"/>
        <v/>
      </c>
      <c r="AX370" s="126" t="str">
        <f t="shared" si="154"/>
        <v/>
      </c>
      <c r="AY370" s="64" t="str">
        <f t="shared" si="155"/>
        <v/>
      </c>
      <c r="AZ370" s="97">
        <v>80</v>
      </c>
      <c r="BA370" s="68"/>
      <c r="BB370" s="68"/>
      <c r="BC370" s="68"/>
      <c r="BD370" s="68"/>
      <c r="BE370" s="15"/>
      <c r="BF370" s="5">
        <f t="shared" si="156"/>
        <v>23552</v>
      </c>
      <c r="BG370" s="41">
        <v>9318</v>
      </c>
      <c r="BH370" s="42">
        <v>14234</v>
      </c>
      <c r="BI370" s="42"/>
      <c r="BJ370" s="42"/>
      <c r="BK370" s="42"/>
      <c r="BL370" s="42"/>
      <c r="BM370" s="15"/>
    </row>
    <row r="371" spans="1:65" outlineLevel="5" x14ac:dyDescent="0.45">
      <c r="A371" s="22">
        <f t="shared" si="127"/>
        <v>11</v>
      </c>
      <c r="B371" s="9">
        <f t="shared" si="143"/>
        <v>42684</v>
      </c>
      <c r="C371" s="51">
        <v>42684</v>
      </c>
      <c r="D371" s="64">
        <v>371768</v>
      </c>
      <c r="E371" s="12"/>
      <c r="F371" s="12">
        <v>37.4</v>
      </c>
      <c r="G371" s="12">
        <v>37.4</v>
      </c>
      <c r="H371" s="12">
        <v>37.4</v>
      </c>
      <c r="I371" s="12">
        <v>37.4</v>
      </c>
      <c r="J371" s="12"/>
      <c r="K371" s="12"/>
      <c r="L371" s="12"/>
      <c r="M371" s="74" t="str">
        <f t="shared" si="148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4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5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21.406727830000001</v>
      </c>
      <c r="AO371" s="41">
        <v>1308</v>
      </c>
      <c r="AP371" s="110"/>
      <c r="AQ371" s="111"/>
      <c r="AR371" s="126" t="str">
        <f t="shared" si="151"/>
        <v/>
      </c>
      <c r="AS371" s="126" t="str">
        <f t="shared" si="152"/>
        <v/>
      </c>
      <c r="AT371" s="127">
        <v>1474</v>
      </c>
      <c r="AU371" s="128"/>
      <c r="AV371" s="129"/>
      <c r="AW371" s="126" t="str">
        <f t="shared" si="153"/>
        <v/>
      </c>
      <c r="AX371" s="126" t="str">
        <f t="shared" si="154"/>
        <v/>
      </c>
      <c r="AY371" s="64" t="str">
        <f t="shared" si="155"/>
        <v/>
      </c>
      <c r="AZ371" s="97">
        <v>78.400000000000006</v>
      </c>
      <c r="BA371" s="68"/>
      <c r="BB371" s="68"/>
      <c r="BC371" s="68"/>
      <c r="BD371" s="68"/>
      <c r="BE371" s="15"/>
      <c r="BF371" s="5">
        <f t="shared" si="156"/>
        <v>21286</v>
      </c>
      <c r="BG371" s="41">
        <v>6835</v>
      </c>
      <c r="BH371" s="42">
        <v>14451</v>
      </c>
      <c r="BI371" s="42"/>
      <c r="BJ371" s="42"/>
      <c r="BK371" s="42"/>
      <c r="BL371" s="42"/>
      <c r="BM371" s="15"/>
    </row>
    <row r="372" spans="1:65" outlineLevel="5" x14ac:dyDescent="0.45">
      <c r="A372" s="22">
        <f t="shared" si="127"/>
        <v>11</v>
      </c>
      <c r="B372" s="9">
        <f t="shared" si="143"/>
        <v>42685</v>
      </c>
      <c r="C372" s="51">
        <v>42685</v>
      </c>
      <c r="D372" s="64">
        <v>359553</v>
      </c>
      <c r="E372" s="12"/>
      <c r="F372" s="12">
        <v>38</v>
      </c>
      <c r="G372" s="12">
        <v>38</v>
      </c>
      <c r="H372" s="12">
        <v>38</v>
      </c>
      <c r="I372" s="12">
        <v>38</v>
      </c>
      <c r="J372" s="12"/>
      <c r="K372" s="12"/>
      <c r="L372" s="12"/>
      <c r="M372" s="74" t="str">
        <f t="shared" si="148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4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5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21.488871830000001</v>
      </c>
      <c r="AO372" s="41">
        <v>1303</v>
      </c>
      <c r="AP372" s="110"/>
      <c r="AQ372" s="111"/>
      <c r="AR372" s="126" t="str">
        <f t="shared" si="151"/>
        <v/>
      </c>
      <c r="AS372" s="126" t="str">
        <f t="shared" si="152"/>
        <v/>
      </c>
      <c r="AT372" s="127">
        <v>1551</v>
      </c>
      <c r="AU372" s="128"/>
      <c r="AV372" s="129"/>
      <c r="AW372" s="126" t="str">
        <f t="shared" si="153"/>
        <v/>
      </c>
      <c r="AX372" s="126" t="str">
        <f t="shared" si="154"/>
        <v/>
      </c>
      <c r="AY372" s="64" t="str">
        <f t="shared" si="155"/>
        <v/>
      </c>
      <c r="AZ372" s="97">
        <v>79.5</v>
      </c>
      <c r="BA372" s="68"/>
      <c r="BB372" s="68"/>
      <c r="BC372" s="68"/>
      <c r="BD372" s="68"/>
      <c r="BE372" s="15"/>
      <c r="BF372" s="5">
        <f t="shared" si="156"/>
        <v>19874</v>
      </c>
      <c r="BG372" s="41">
        <v>5527</v>
      </c>
      <c r="BH372" s="42">
        <v>14347</v>
      </c>
      <c r="BI372" s="42"/>
      <c r="BJ372" s="42"/>
      <c r="BK372" s="42"/>
      <c r="BL372" s="42"/>
      <c r="BM372" s="15"/>
    </row>
    <row r="373" spans="1:65" outlineLevel="5" x14ac:dyDescent="0.45">
      <c r="A373" s="22">
        <f t="shared" si="127"/>
        <v>11</v>
      </c>
      <c r="B373" s="9">
        <f t="shared" si="143"/>
        <v>42686</v>
      </c>
      <c r="C373" s="51">
        <v>42686</v>
      </c>
      <c r="D373" s="64">
        <v>346536</v>
      </c>
      <c r="E373" s="12"/>
      <c r="F373" s="12">
        <v>38</v>
      </c>
      <c r="G373" s="12">
        <v>38</v>
      </c>
      <c r="H373" s="12">
        <v>37.799999999999997</v>
      </c>
      <c r="I373" s="12">
        <v>37.799999999999997</v>
      </c>
      <c r="J373" s="12"/>
      <c r="K373" s="12"/>
      <c r="L373" s="12"/>
      <c r="M373" s="74" t="str">
        <f t="shared" si="148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4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5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22.222222219999999</v>
      </c>
      <c r="AO373" s="41">
        <v>1260</v>
      </c>
      <c r="AP373" s="110"/>
      <c r="AQ373" s="111"/>
      <c r="AR373" s="126" t="str">
        <f t="shared" si="151"/>
        <v/>
      </c>
      <c r="AS373" s="126" t="str">
        <f t="shared" si="152"/>
        <v/>
      </c>
      <c r="AT373" s="127">
        <v>1362</v>
      </c>
      <c r="AU373" s="128"/>
      <c r="AV373" s="129"/>
      <c r="AW373" s="126" t="str">
        <f t="shared" si="153"/>
        <v/>
      </c>
      <c r="AX373" s="126" t="str">
        <f t="shared" si="154"/>
        <v/>
      </c>
      <c r="AY373" s="64" t="str">
        <f t="shared" si="155"/>
        <v/>
      </c>
      <c r="AZ373" s="97"/>
      <c r="BA373" s="68"/>
      <c r="BB373" s="68"/>
      <c r="BC373" s="68"/>
      <c r="BD373" s="68"/>
      <c r="BE373" s="15"/>
      <c r="BF373" s="5">
        <f t="shared" si="156"/>
        <v>19315</v>
      </c>
      <c r="BG373" s="41">
        <v>5058</v>
      </c>
      <c r="BH373" s="42">
        <v>14257</v>
      </c>
      <c r="BI373" s="42"/>
      <c r="BJ373" s="42"/>
      <c r="BK373" s="42"/>
      <c r="BL373" s="42"/>
      <c r="BM373" s="15"/>
    </row>
    <row r="374" spans="1:65" outlineLevel="5" x14ac:dyDescent="0.45">
      <c r="A374" s="22">
        <f t="shared" si="127"/>
        <v>11</v>
      </c>
      <c r="B374" s="9">
        <f t="shared" si="143"/>
        <v>42687</v>
      </c>
      <c r="C374" s="51">
        <v>42687</v>
      </c>
      <c r="D374" s="64">
        <v>339500</v>
      </c>
      <c r="E374" s="12"/>
      <c r="F374" s="12">
        <v>38.200000000000003</v>
      </c>
      <c r="G374" s="12">
        <v>38.200000000000003</v>
      </c>
      <c r="H374" s="12">
        <v>38.4</v>
      </c>
      <c r="I374" s="12">
        <v>38.4</v>
      </c>
      <c r="J374" s="12"/>
      <c r="K374" s="12"/>
      <c r="L374" s="12"/>
      <c r="M374" s="74" t="str">
        <f t="shared" si="148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4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5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31.425364760000001</v>
      </c>
      <c r="AO374" s="41">
        <v>891</v>
      </c>
      <c r="AP374" s="110"/>
      <c r="AQ374" s="111"/>
      <c r="AR374" s="126" t="str">
        <f t="shared" si="151"/>
        <v/>
      </c>
      <c r="AS374" s="126" t="str">
        <f t="shared" si="152"/>
        <v/>
      </c>
      <c r="AT374" s="127">
        <v>1113</v>
      </c>
      <c r="AU374" s="128"/>
      <c r="AV374" s="129"/>
      <c r="AW374" s="126" t="str">
        <f t="shared" si="153"/>
        <v/>
      </c>
      <c r="AX374" s="126" t="str">
        <f t="shared" si="154"/>
        <v/>
      </c>
      <c r="AY374" s="64" t="str">
        <f t="shared" si="155"/>
        <v/>
      </c>
      <c r="AZ374" s="97"/>
      <c r="BA374" s="68"/>
      <c r="BB374" s="68"/>
      <c r="BC374" s="68"/>
      <c r="BD374" s="68"/>
      <c r="BE374" s="15"/>
      <c r="BF374" s="5">
        <f t="shared" si="156"/>
        <v>12319</v>
      </c>
      <c r="BG374" s="41">
        <v>6272</v>
      </c>
      <c r="BH374" s="42">
        <v>6047</v>
      </c>
      <c r="BI374" s="42"/>
      <c r="BJ374" s="42"/>
      <c r="BK374" s="42"/>
      <c r="BL374" s="42"/>
      <c r="BM374" s="15"/>
    </row>
    <row r="375" spans="1:65" outlineLevel="5" x14ac:dyDescent="0.45">
      <c r="A375" s="22">
        <f t="shared" si="127"/>
        <v>11</v>
      </c>
      <c r="B375" s="9">
        <f t="shared" si="143"/>
        <v>42688</v>
      </c>
      <c r="C375" s="51">
        <v>42688</v>
      </c>
      <c r="D375" s="64">
        <v>403971</v>
      </c>
      <c r="E375" s="12"/>
      <c r="F375" s="12">
        <v>38</v>
      </c>
      <c r="G375" s="12">
        <v>38</v>
      </c>
      <c r="H375" s="12">
        <v>37.799999999999997</v>
      </c>
      <c r="I375" s="12">
        <v>37.799999999999997</v>
      </c>
      <c r="J375" s="12"/>
      <c r="K375" s="12"/>
      <c r="L375" s="12"/>
      <c r="M375" s="74" t="str">
        <f t="shared" si="148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4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5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24.137931030000001</v>
      </c>
      <c r="AO375" s="41">
        <v>1160</v>
      </c>
      <c r="AP375" s="110"/>
      <c r="AQ375" s="111"/>
      <c r="AR375" s="126" t="str">
        <f t="shared" si="151"/>
        <v/>
      </c>
      <c r="AS375" s="126" t="str">
        <f t="shared" si="152"/>
        <v/>
      </c>
      <c r="AT375" s="127">
        <v>1410</v>
      </c>
      <c r="AU375" s="128"/>
      <c r="AV375" s="129"/>
      <c r="AW375" s="126" t="str">
        <f t="shared" si="153"/>
        <v/>
      </c>
      <c r="AX375" s="126" t="str">
        <f t="shared" si="154"/>
        <v/>
      </c>
      <c r="AY375" s="64" t="str">
        <f t="shared" si="155"/>
        <v/>
      </c>
      <c r="AZ375" s="97">
        <v>80.2</v>
      </c>
      <c r="BA375" s="68"/>
      <c r="BB375" s="68"/>
      <c r="BC375" s="68"/>
      <c r="BD375" s="68"/>
      <c r="BE375" s="15"/>
      <c r="BF375" s="5">
        <f t="shared" si="156"/>
        <v>19880</v>
      </c>
      <c r="BG375" s="41">
        <v>6545</v>
      </c>
      <c r="BH375" s="42">
        <v>13335</v>
      </c>
      <c r="BI375" s="42"/>
      <c r="BJ375" s="42"/>
      <c r="BK375" s="42"/>
      <c r="BL375" s="42"/>
      <c r="BM375" s="15"/>
    </row>
    <row r="376" spans="1:65" outlineLevel="5" x14ac:dyDescent="0.45">
      <c r="A376" s="22">
        <f t="shared" si="127"/>
        <v>11</v>
      </c>
      <c r="B376" s="9">
        <f t="shared" si="143"/>
        <v>42689</v>
      </c>
      <c r="C376" s="51">
        <v>42689</v>
      </c>
      <c r="D376" s="64">
        <v>346183</v>
      </c>
      <c r="E376" s="12"/>
      <c r="F376" s="12">
        <v>38</v>
      </c>
      <c r="G376" s="12">
        <v>38</v>
      </c>
      <c r="H376" s="12">
        <v>38.200000000000003</v>
      </c>
      <c r="I376" s="12">
        <v>38.200000000000003</v>
      </c>
      <c r="J376" s="12"/>
      <c r="K376" s="12"/>
      <c r="L376" s="12"/>
      <c r="M376" s="74" t="str">
        <f t="shared" si="148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4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5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24.475524480000001</v>
      </c>
      <c r="AO376" s="41">
        <v>1144</v>
      </c>
      <c r="AP376" s="110"/>
      <c r="AQ376" s="111"/>
      <c r="AR376" s="126" t="str">
        <f t="shared" si="151"/>
        <v/>
      </c>
      <c r="AS376" s="126" t="str">
        <f t="shared" si="152"/>
        <v/>
      </c>
      <c r="AT376" s="127">
        <v>1475</v>
      </c>
      <c r="AU376" s="128"/>
      <c r="AV376" s="129"/>
      <c r="AW376" s="126" t="str">
        <f t="shared" si="153"/>
        <v/>
      </c>
      <c r="AX376" s="126" t="str">
        <f t="shared" si="154"/>
        <v/>
      </c>
      <c r="AY376" s="64" t="str">
        <f t="shared" si="155"/>
        <v/>
      </c>
      <c r="AZ376" s="97">
        <v>79.400000000000006</v>
      </c>
      <c r="BA376" s="68"/>
      <c r="BB376" s="68"/>
      <c r="BC376" s="68"/>
      <c r="BD376" s="68"/>
      <c r="BE376" s="15"/>
      <c r="BF376" s="5">
        <f t="shared" si="156"/>
        <v>21792</v>
      </c>
      <c r="BG376" s="41">
        <v>7614</v>
      </c>
      <c r="BH376" s="42">
        <v>14178</v>
      </c>
      <c r="BI376" s="42"/>
      <c r="BJ376" s="42"/>
      <c r="BK376" s="42"/>
      <c r="BL376" s="42"/>
      <c r="BM376" s="15"/>
    </row>
    <row r="377" spans="1:65" outlineLevel="5" x14ac:dyDescent="0.45">
      <c r="A377" s="22">
        <f t="shared" si="127"/>
        <v>11</v>
      </c>
      <c r="B377" s="9">
        <f t="shared" si="143"/>
        <v>42690</v>
      </c>
      <c r="C377" s="51">
        <v>42690</v>
      </c>
      <c r="D377" s="64">
        <v>342513</v>
      </c>
      <c r="E377" s="12"/>
      <c r="F377" s="12">
        <v>37.799999999999997</v>
      </c>
      <c r="G377" s="12">
        <v>37.799999999999997</v>
      </c>
      <c r="H377" s="12">
        <v>38.200000000000003</v>
      </c>
      <c r="I377" s="12">
        <v>38.200000000000003</v>
      </c>
      <c r="J377" s="12"/>
      <c r="K377" s="12"/>
      <c r="L377" s="12"/>
      <c r="M377" s="74" t="str">
        <f t="shared" si="148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4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5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20.989505250000001</v>
      </c>
      <c r="AO377" s="41">
        <v>1334</v>
      </c>
      <c r="AP377" s="110"/>
      <c r="AQ377" s="111"/>
      <c r="AR377" s="126" t="str">
        <f t="shared" si="151"/>
        <v/>
      </c>
      <c r="AS377" s="126" t="str">
        <f t="shared" si="152"/>
        <v/>
      </c>
      <c r="AT377" s="127">
        <v>1484</v>
      </c>
      <c r="AU377" s="128"/>
      <c r="AV377" s="129"/>
      <c r="AW377" s="126" t="str">
        <f t="shared" si="153"/>
        <v/>
      </c>
      <c r="AX377" s="126" t="str">
        <f t="shared" si="154"/>
        <v/>
      </c>
      <c r="AY377" s="64" t="str">
        <f t="shared" si="155"/>
        <v/>
      </c>
      <c r="AZ377" s="97">
        <v>80.5</v>
      </c>
      <c r="BA377" s="68"/>
      <c r="BB377" s="68"/>
      <c r="BC377" s="68"/>
      <c r="BD377" s="68"/>
      <c r="BE377" s="15"/>
      <c r="BF377" s="5">
        <f t="shared" si="156"/>
        <v>19011</v>
      </c>
      <c r="BG377" s="41">
        <v>4721</v>
      </c>
      <c r="BH377" s="42">
        <v>14290</v>
      </c>
      <c r="BI377" s="42"/>
      <c r="BJ377" s="42"/>
      <c r="BK377" s="42"/>
      <c r="BL377" s="42"/>
      <c r="BM377" s="15"/>
    </row>
    <row r="378" spans="1:65" outlineLevel="5" x14ac:dyDescent="0.45">
      <c r="A378" s="22">
        <f t="shared" si="127"/>
        <v>11</v>
      </c>
      <c r="B378" s="9">
        <f t="shared" si="143"/>
        <v>42691</v>
      </c>
      <c r="C378" s="51">
        <v>42691</v>
      </c>
      <c r="D378" s="64">
        <v>332847</v>
      </c>
      <c r="E378" s="12"/>
      <c r="F378" s="12">
        <v>37.4</v>
      </c>
      <c r="G378" s="12">
        <v>37.4</v>
      </c>
      <c r="H378" s="12">
        <v>37.4</v>
      </c>
      <c r="I378" s="12">
        <v>37.4</v>
      </c>
      <c r="J378" s="12"/>
      <c r="K378" s="12"/>
      <c r="L378" s="12"/>
      <c r="M378" s="74" t="str">
        <f t="shared" si="148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4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5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20.467836259999999</v>
      </c>
      <c r="AO378" s="41">
        <v>1368</v>
      </c>
      <c r="AP378" s="110"/>
      <c r="AQ378" s="111"/>
      <c r="AR378" s="126" t="str">
        <f t="shared" si="151"/>
        <v/>
      </c>
      <c r="AS378" s="126" t="str">
        <f t="shared" si="152"/>
        <v/>
      </c>
      <c r="AT378" s="127">
        <v>1586</v>
      </c>
      <c r="AU378" s="128"/>
      <c r="AV378" s="129"/>
      <c r="AW378" s="126" t="str">
        <f t="shared" si="153"/>
        <v/>
      </c>
      <c r="AX378" s="126" t="str">
        <f t="shared" si="154"/>
        <v/>
      </c>
      <c r="AY378" s="64" t="str">
        <f t="shared" si="155"/>
        <v/>
      </c>
      <c r="AZ378" s="97">
        <v>79.599999999999994</v>
      </c>
      <c r="BA378" s="68"/>
      <c r="BB378" s="68"/>
      <c r="BC378" s="68"/>
      <c r="BD378" s="68"/>
      <c r="BE378" s="15"/>
      <c r="BF378" s="5">
        <f t="shared" si="156"/>
        <v>19711</v>
      </c>
      <c r="BG378" s="41">
        <v>5336</v>
      </c>
      <c r="BH378" s="42">
        <v>14375</v>
      </c>
      <c r="BI378" s="42"/>
      <c r="BJ378" s="42"/>
      <c r="BK378" s="42"/>
      <c r="BL378" s="42"/>
      <c r="BM378" s="15"/>
    </row>
    <row r="379" spans="1:65" outlineLevel="5" x14ac:dyDescent="0.45">
      <c r="A379" s="22">
        <f t="shared" ref="A379:A426" si="157">MONTH(B379)</f>
        <v>11</v>
      </c>
      <c r="B379" s="9">
        <f t="shared" si="143"/>
        <v>42692</v>
      </c>
      <c r="C379" s="51">
        <v>42692</v>
      </c>
      <c r="D379" s="64">
        <v>351766</v>
      </c>
      <c r="E379" s="12"/>
      <c r="F379" s="12">
        <v>37.6</v>
      </c>
      <c r="G379" s="12">
        <v>37.6</v>
      </c>
      <c r="H379" s="12">
        <v>37.6</v>
      </c>
      <c r="I379" s="12">
        <v>37.6</v>
      </c>
      <c r="J379" s="12"/>
      <c r="K379" s="12"/>
      <c r="L379" s="12"/>
      <c r="M379" s="74" t="str">
        <f t="shared" si="148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4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5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19.801980199999999</v>
      </c>
      <c r="AO379" s="41">
        <v>1414</v>
      </c>
      <c r="AP379" s="110"/>
      <c r="AQ379" s="111"/>
      <c r="AR379" s="126" t="str">
        <f t="shared" si="151"/>
        <v/>
      </c>
      <c r="AS379" s="126" t="str">
        <f t="shared" si="152"/>
        <v/>
      </c>
      <c r="AT379" s="127">
        <v>1588</v>
      </c>
      <c r="AU379" s="128"/>
      <c r="AV379" s="129"/>
      <c r="AW379" s="126" t="str">
        <f t="shared" si="153"/>
        <v/>
      </c>
      <c r="AX379" s="126" t="str">
        <f t="shared" si="154"/>
        <v/>
      </c>
      <c r="AY379" s="64" t="str">
        <f t="shared" si="155"/>
        <v/>
      </c>
      <c r="AZ379" s="97">
        <v>78.400000000000006</v>
      </c>
      <c r="BA379" s="68"/>
      <c r="BB379" s="68"/>
      <c r="BC379" s="68"/>
      <c r="BD379" s="68"/>
      <c r="BE379" s="15"/>
      <c r="BF379" s="5">
        <f t="shared" si="156"/>
        <v>24276</v>
      </c>
      <c r="BG379" s="41">
        <v>7822</v>
      </c>
      <c r="BH379" s="42">
        <v>16454</v>
      </c>
      <c r="BI379" s="42"/>
      <c r="BJ379" s="42"/>
      <c r="BK379" s="42"/>
      <c r="BL379" s="42"/>
      <c r="BM379" s="15"/>
    </row>
    <row r="380" spans="1:65" outlineLevel="5" x14ac:dyDescent="0.45">
      <c r="A380" s="22">
        <f t="shared" si="157"/>
        <v>11</v>
      </c>
      <c r="B380" s="9">
        <f t="shared" si="143"/>
        <v>42693</v>
      </c>
      <c r="C380" s="51">
        <v>42693</v>
      </c>
      <c r="D380" s="64">
        <v>442705</v>
      </c>
      <c r="E380" s="12"/>
      <c r="F380" s="12">
        <v>38</v>
      </c>
      <c r="G380" s="12">
        <v>38</v>
      </c>
      <c r="H380" s="12">
        <v>38</v>
      </c>
      <c r="I380" s="12">
        <v>38</v>
      </c>
      <c r="J380" s="12"/>
      <c r="K380" s="12"/>
      <c r="L380" s="12"/>
      <c r="M380" s="74" t="str">
        <f t="shared" si="148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4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5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22.04724409</v>
      </c>
      <c r="AO380" s="41">
        <v>1270</v>
      </c>
      <c r="AP380" s="110"/>
      <c r="AQ380" s="111"/>
      <c r="AR380" s="126" t="str">
        <f t="shared" si="151"/>
        <v/>
      </c>
      <c r="AS380" s="126" t="str">
        <f t="shared" si="152"/>
        <v/>
      </c>
      <c r="AT380" s="127">
        <v>1417</v>
      </c>
      <c r="AU380" s="128"/>
      <c r="AV380" s="129"/>
      <c r="AW380" s="126" t="str">
        <f t="shared" si="153"/>
        <v/>
      </c>
      <c r="AX380" s="126" t="str">
        <f t="shared" si="154"/>
        <v/>
      </c>
      <c r="AY380" s="64" t="str">
        <f t="shared" si="155"/>
        <v/>
      </c>
      <c r="AZ380" s="97"/>
      <c r="BA380" s="68"/>
      <c r="BB380" s="68"/>
      <c r="BC380" s="68"/>
      <c r="BD380" s="68"/>
      <c r="BE380" s="15"/>
      <c r="BF380" s="5">
        <f t="shared" si="156"/>
        <v>21589</v>
      </c>
      <c r="BG380" s="41">
        <v>6381</v>
      </c>
      <c r="BH380" s="42">
        <v>15208</v>
      </c>
      <c r="BI380" s="42"/>
      <c r="BJ380" s="42"/>
      <c r="BK380" s="42"/>
      <c r="BL380" s="42"/>
      <c r="BM380" s="15"/>
    </row>
    <row r="381" spans="1:65" outlineLevel="5" x14ac:dyDescent="0.45">
      <c r="A381" s="22">
        <f t="shared" si="157"/>
        <v>11</v>
      </c>
      <c r="B381" s="9">
        <f t="shared" si="143"/>
        <v>42694</v>
      </c>
      <c r="C381" s="51">
        <v>42694</v>
      </c>
      <c r="D381" s="64">
        <v>365587</v>
      </c>
      <c r="E381" s="12"/>
      <c r="F381" s="12">
        <v>37.200000000000003</v>
      </c>
      <c r="G381" s="12">
        <v>37.200000000000003</v>
      </c>
      <c r="H381" s="12">
        <v>37.200000000000003</v>
      </c>
      <c r="I381" s="12">
        <v>37.200000000000003</v>
      </c>
      <c r="J381" s="12"/>
      <c r="K381" s="12"/>
      <c r="L381" s="12"/>
      <c r="M381" s="74" t="str">
        <f t="shared" si="148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4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5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26.666666670000001</v>
      </c>
      <c r="AO381" s="41">
        <v>1050</v>
      </c>
      <c r="AP381" s="110"/>
      <c r="AQ381" s="111"/>
      <c r="AR381" s="126" t="str">
        <f t="shared" si="151"/>
        <v/>
      </c>
      <c r="AS381" s="126" t="str">
        <f t="shared" si="152"/>
        <v/>
      </c>
      <c r="AT381" s="127">
        <v>1243</v>
      </c>
      <c r="AU381" s="128"/>
      <c r="AV381" s="129"/>
      <c r="AW381" s="126" t="str">
        <f t="shared" si="153"/>
        <v/>
      </c>
      <c r="AX381" s="126" t="str">
        <f t="shared" si="154"/>
        <v/>
      </c>
      <c r="AY381" s="64" t="str">
        <f t="shared" si="155"/>
        <v/>
      </c>
      <c r="AZ381" s="97"/>
      <c r="BA381" s="68"/>
      <c r="BB381" s="68"/>
      <c r="BC381" s="68"/>
      <c r="BD381" s="68"/>
      <c r="BE381" s="15"/>
      <c r="BF381" s="5">
        <f t="shared" si="156"/>
        <v>12663</v>
      </c>
      <c r="BG381" s="41">
        <v>4338</v>
      </c>
      <c r="BH381" s="42">
        <v>8325</v>
      </c>
      <c r="BI381" s="42"/>
      <c r="BJ381" s="42"/>
      <c r="BK381" s="42"/>
      <c r="BL381" s="42"/>
      <c r="BM381" s="15"/>
    </row>
    <row r="382" spans="1:65" outlineLevel="5" x14ac:dyDescent="0.45">
      <c r="A382" s="22">
        <f t="shared" si="157"/>
        <v>11</v>
      </c>
      <c r="B382" s="9">
        <f t="shared" si="143"/>
        <v>42695</v>
      </c>
      <c r="C382" s="51">
        <v>42695</v>
      </c>
      <c r="D382" s="64">
        <v>348033</v>
      </c>
      <c r="E382" s="12"/>
      <c r="F382" s="12">
        <v>38</v>
      </c>
      <c r="G382" s="12">
        <v>38</v>
      </c>
      <c r="H382" s="12">
        <v>38.6</v>
      </c>
      <c r="I382" s="12">
        <v>38.6</v>
      </c>
      <c r="J382" s="12"/>
      <c r="K382" s="12"/>
      <c r="L382" s="12"/>
      <c r="M382" s="74" t="str">
        <f t="shared" si="148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4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5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21.423106350000001</v>
      </c>
      <c r="AO382" s="41">
        <v>1307</v>
      </c>
      <c r="AP382" s="110"/>
      <c r="AQ382" s="111"/>
      <c r="AR382" s="126" t="str">
        <f t="shared" si="151"/>
        <v/>
      </c>
      <c r="AS382" s="126" t="str">
        <f t="shared" si="152"/>
        <v/>
      </c>
      <c r="AT382" s="127">
        <v>1640</v>
      </c>
      <c r="AU382" s="128"/>
      <c r="AV382" s="129"/>
      <c r="AW382" s="126" t="str">
        <f t="shared" si="153"/>
        <v/>
      </c>
      <c r="AX382" s="126" t="str">
        <f t="shared" si="154"/>
        <v/>
      </c>
      <c r="AY382" s="64" t="str">
        <f t="shared" si="155"/>
        <v/>
      </c>
      <c r="AZ382" s="97">
        <v>80.400000000000006</v>
      </c>
      <c r="BA382" s="68"/>
      <c r="BB382" s="68"/>
      <c r="BC382" s="68"/>
      <c r="BD382" s="68"/>
      <c r="BE382" s="15"/>
      <c r="BF382" s="5">
        <f t="shared" si="156"/>
        <v>24770</v>
      </c>
      <c r="BG382" s="41">
        <v>7582</v>
      </c>
      <c r="BH382" s="42">
        <v>17188</v>
      </c>
      <c r="BI382" s="42"/>
      <c r="BJ382" s="42"/>
      <c r="BK382" s="42"/>
      <c r="BL382" s="42"/>
      <c r="BM382" s="15"/>
    </row>
    <row r="383" spans="1:65" outlineLevel="5" x14ac:dyDescent="0.45">
      <c r="A383" s="22">
        <f t="shared" si="157"/>
        <v>11</v>
      </c>
      <c r="B383" s="9">
        <f t="shared" si="143"/>
        <v>42696</v>
      </c>
      <c r="C383" s="51">
        <v>42696</v>
      </c>
      <c r="D383" s="64">
        <v>336747</v>
      </c>
      <c r="E383" s="12"/>
      <c r="F383" s="12">
        <v>38</v>
      </c>
      <c r="G383" s="12">
        <v>38</v>
      </c>
      <c r="H383" s="12">
        <v>38.6</v>
      </c>
      <c r="I383" s="12">
        <v>38.6</v>
      </c>
      <c r="J383" s="12"/>
      <c r="K383" s="12"/>
      <c r="L383" s="12"/>
      <c r="M383" s="74" t="str">
        <f t="shared" si="148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4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5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19.404019399999999</v>
      </c>
      <c r="AO383" s="41">
        <v>1443</v>
      </c>
      <c r="AP383" s="110"/>
      <c r="AQ383" s="111"/>
      <c r="AR383" s="126" t="str">
        <f t="shared" si="151"/>
        <v/>
      </c>
      <c r="AS383" s="126" t="str">
        <f t="shared" si="152"/>
        <v/>
      </c>
      <c r="AT383" s="127">
        <v>1593</v>
      </c>
      <c r="AU383" s="128"/>
      <c r="AV383" s="129"/>
      <c r="AW383" s="126" t="str">
        <f t="shared" si="153"/>
        <v/>
      </c>
      <c r="AX383" s="126" t="str">
        <f t="shared" si="154"/>
        <v/>
      </c>
      <c r="AY383" s="64" t="str">
        <f t="shared" si="155"/>
        <v/>
      </c>
      <c r="AZ383" s="97">
        <v>78.8</v>
      </c>
      <c r="BA383" s="68"/>
      <c r="BB383" s="68"/>
      <c r="BC383" s="68"/>
      <c r="BD383" s="68"/>
      <c r="BE383" s="15"/>
      <c r="BF383" s="5">
        <f t="shared" si="156"/>
        <v>25428</v>
      </c>
      <c r="BG383" s="41">
        <v>7792</v>
      </c>
      <c r="BH383" s="42">
        <v>17636</v>
      </c>
      <c r="BI383" s="42"/>
      <c r="BJ383" s="42"/>
      <c r="BK383" s="42"/>
      <c r="BL383" s="42"/>
      <c r="BM383" s="15"/>
    </row>
    <row r="384" spans="1:65" outlineLevel="5" x14ac:dyDescent="0.45">
      <c r="A384" s="22">
        <f t="shared" si="157"/>
        <v>11</v>
      </c>
      <c r="B384" s="9">
        <f t="shared" si="143"/>
        <v>42697</v>
      </c>
      <c r="C384" s="51">
        <v>42697</v>
      </c>
      <c r="D384" s="64">
        <v>329244</v>
      </c>
      <c r="E384" s="12"/>
      <c r="F384" s="12">
        <v>37.4</v>
      </c>
      <c r="G384" s="12">
        <v>37.4</v>
      </c>
      <c r="H384" s="12">
        <v>38</v>
      </c>
      <c r="I384" s="12">
        <v>38</v>
      </c>
      <c r="J384" s="12"/>
      <c r="K384" s="12"/>
      <c r="L384" s="12"/>
      <c r="M384" s="74" t="str">
        <f t="shared" si="148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4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5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16.009148079999999</v>
      </c>
      <c r="AO384" s="41">
        <v>1749</v>
      </c>
      <c r="AP384" s="110"/>
      <c r="AQ384" s="111"/>
      <c r="AR384" s="126" t="str">
        <f t="shared" si="151"/>
        <v/>
      </c>
      <c r="AS384" s="126" t="str">
        <f t="shared" si="152"/>
        <v/>
      </c>
      <c r="AT384" s="127">
        <v>1832</v>
      </c>
      <c r="AU384" s="128"/>
      <c r="AV384" s="129"/>
      <c r="AW384" s="126" t="str">
        <f t="shared" si="153"/>
        <v/>
      </c>
      <c r="AX384" s="126" t="str">
        <f t="shared" si="154"/>
        <v/>
      </c>
      <c r="AY384" s="64" t="str">
        <f t="shared" si="155"/>
        <v/>
      </c>
      <c r="AZ384" s="97">
        <v>79.599999999999994</v>
      </c>
      <c r="BA384" s="68"/>
      <c r="BB384" s="68"/>
      <c r="BC384" s="68"/>
      <c r="BD384" s="68"/>
      <c r="BE384" s="15"/>
      <c r="BF384" s="5">
        <f t="shared" si="156"/>
        <v>25159</v>
      </c>
      <c r="BG384" s="41">
        <v>5744</v>
      </c>
      <c r="BH384" s="42">
        <v>19415</v>
      </c>
      <c r="BI384" s="42"/>
      <c r="BJ384" s="42"/>
      <c r="BK384" s="42"/>
      <c r="BL384" s="42"/>
      <c r="BM384" s="15"/>
    </row>
    <row r="385" spans="1:65" outlineLevel="5" x14ac:dyDescent="0.45">
      <c r="A385" s="22">
        <f t="shared" si="157"/>
        <v>11</v>
      </c>
      <c r="B385" s="9">
        <f t="shared" si="143"/>
        <v>42698</v>
      </c>
      <c r="C385" s="51">
        <v>42698</v>
      </c>
      <c r="D385" s="64">
        <v>326432</v>
      </c>
      <c r="E385" s="12"/>
      <c r="F385" s="12">
        <v>37.200000000000003</v>
      </c>
      <c r="G385" s="12">
        <v>37.200000000000003</v>
      </c>
      <c r="H385" s="12">
        <v>37.4</v>
      </c>
      <c r="I385" s="12">
        <v>37.4</v>
      </c>
      <c r="J385" s="12"/>
      <c r="K385" s="12"/>
      <c r="L385" s="12"/>
      <c r="M385" s="74" t="str">
        <f t="shared" si="148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4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5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16.918429</v>
      </c>
      <c r="AO385" s="41">
        <v>1655</v>
      </c>
      <c r="AP385" s="110"/>
      <c r="AQ385" s="111"/>
      <c r="AR385" s="126" t="str">
        <f t="shared" si="151"/>
        <v/>
      </c>
      <c r="AS385" s="126" t="str">
        <f t="shared" si="152"/>
        <v/>
      </c>
      <c r="AT385" s="127">
        <v>1985</v>
      </c>
      <c r="AU385" s="128"/>
      <c r="AV385" s="129"/>
      <c r="AW385" s="126" t="str">
        <f t="shared" si="153"/>
        <v/>
      </c>
      <c r="AX385" s="126" t="str">
        <f t="shared" si="154"/>
        <v/>
      </c>
      <c r="AY385" s="64" t="str">
        <f t="shared" si="155"/>
        <v/>
      </c>
      <c r="AZ385" s="97">
        <v>78.599999999999994</v>
      </c>
      <c r="BA385" s="68"/>
      <c r="BB385" s="68"/>
      <c r="BC385" s="68"/>
      <c r="BD385" s="68"/>
      <c r="BE385" s="15"/>
      <c r="BF385" s="5">
        <f t="shared" si="156"/>
        <v>22260</v>
      </c>
      <c r="BG385" s="41">
        <v>8030</v>
      </c>
      <c r="BH385" s="42">
        <v>14230</v>
      </c>
      <c r="BI385" s="42"/>
      <c r="BJ385" s="42"/>
      <c r="BK385" s="42"/>
      <c r="BL385" s="42"/>
      <c r="BM385" s="15"/>
    </row>
    <row r="386" spans="1:65" outlineLevel="5" x14ac:dyDescent="0.45">
      <c r="A386" s="22">
        <f t="shared" si="157"/>
        <v>11</v>
      </c>
      <c r="B386" s="9">
        <f t="shared" si="143"/>
        <v>42699</v>
      </c>
      <c r="C386" s="51">
        <v>42699</v>
      </c>
      <c r="D386" s="64">
        <v>327437</v>
      </c>
      <c r="E386" s="12"/>
      <c r="F386" s="12">
        <v>36.6</v>
      </c>
      <c r="G386" s="12">
        <v>36.6</v>
      </c>
      <c r="H386" s="12">
        <v>36.6</v>
      </c>
      <c r="I386" s="12">
        <v>36.6</v>
      </c>
      <c r="J386" s="12"/>
      <c r="K386" s="12"/>
      <c r="L386" s="12"/>
      <c r="M386" s="74" t="str">
        <f t="shared" si="148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4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5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17.789072430000001</v>
      </c>
      <c r="AO386" s="41">
        <v>1574</v>
      </c>
      <c r="AP386" s="110"/>
      <c r="AQ386" s="111"/>
      <c r="AR386" s="126" t="str">
        <f t="shared" si="151"/>
        <v/>
      </c>
      <c r="AS386" s="126" t="str">
        <f t="shared" si="152"/>
        <v/>
      </c>
      <c r="AT386" s="127">
        <v>1624</v>
      </c>
      <c r="AU386" s="128"/>
      <c r="AV386" s="129"/>
      <c r="AW386" s="126" t="str">
        <f t="shared" si="153"/>
        <v/>
      </c>
      <c r="AX386" s="126" t="str">
        <f t="shared" si="154"/>
        <v/>
      </c>
      <c r="AY386" s="64" t="str">
        <f t="shared" si="155"/>
        <v/>
      </c>
      <c r="AZ386" s="97">
        <v>79.3</v>
      </c>
      <c r="BA386" s="68"/>
      <c r="BB386" s="68"/>
      <c r="BC386" s="68"/>
      <c r="BD386" s="68"/>
      <c r="BE386" s="15"/>
      <c r="BF386" s="5">
        <f t="shared" si="156"/>
        <v>23055</v>
      </c>
      <c r="BG386" s="41">
        <v>8282</v>
      </c>
      <c r="BH386" s="42">
        <v>14773</v>
      </c>
      <c r="BI386" s="42"/>
      <c r="BJ386" s="42"/>
      <c r="BK386" s="42"/>
      <c r="BL386" s="42"/>
      <c r="BM386" s="15"/>
    </row>
    <row r="387" spans="1:65" outlineLevel="5" x14ac:dyDescent="0.45">
      <c r="A387" s="22">
        <f t="shared" si="157"/>
        <v>11</v>
      </c>
      <c r="B387" s="9">
        <f t="shared" si="143"/>
        <v>42700</v>
      </c>
      <c r="C387" s="51">
        <v>42700</v>
      </c>
      <c r="D387" s="64">
        <v>334250</v>
      </c>
      <c r="E387" s="12"/>
      <c r="F387" s="12">
        <v>37.4</v>
      </c>
      <c r="G387" s="12">
        <v>37.4</v>
      </c>
      <c r="H387" s="12">
        <v>38</v>
      </c>
      <c r="I387" s="12">
        <v>38</v>
      </c>
      <c r="J387" s="12"/>
      <c r="K387" s="12"/>
      <c r="L387" s="12"/>
      <c r="M387" s="74" t="str">
        <f t="shared" si="148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4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5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21.005251309999998</v>
      </c>
      <c r="AO387" s="41">
        <v>1333</v>
      </c>
      <c r="AP387" s="110"/>
      <c r="AQ387" s="111"/>
      <c r="AR387" s="126" t="str">
        <f t="shared" si="151"/>
        <v/>
      </c>
      <c r="AS387" s="126" t="str">
        <f t="shared" si="152"/>
        <v/>
      </c>
      <c r="AT387" s="127">
        <v>1534</v>
      </c>
      <c r="AU387" s="128"/>
      <c r="AV387" s="129"/>
      <c r="AW387" s="126" t="str">
        <f t="shared" si="153"/>
        <v/>
      </c>
      <c r="AX387" s="126" t="str">
        <f t="shared" si="154"/>
        <v/>
      </c>
      <c r="AY387" s="64" t="str">
        <f t="shared" si="155"/>
        <v/>
      </c>
      <c r="AZ387" s="97"/>
      <c r="BA387" s="68"/>
      <c r="BB387" s="68"/>
      <c r="BC387" s="68"/>
      <c r="BD387" s="68"/>
      <c r="BE387" s="15"/>
      <c r="BF387" s="5">
        <f t="shared" si="156"/>
        <v>19495</v>
      </c>
      <c r="BG387" s="41">
        <v>11276</v>
      </c>
      <c r="BH387" s="42">
        <v>8219</v>
      </c>
      <c r="BI387" s="42"/>
      <c r="BJ387" s="42"/>
      <c r="BK387" s="42"/>
      <c r="BL387" s="42"/>
      <c r="BM387" s="15"/>
    </row>
    <row r="388" spans="1:65" outlineLevel="5" x14ac:dyDescent="0.45">
      <c r="A388" s="22">
        <f t="shared" si="157"/>
        <v>11</v>
      </c>
      <c r="B388" s="9">
        <f t="shared" si="143"/>
        <v>42701</v>
      </c>
      <c r="C388" s="51">
        <v>42701</v>
      </c>
      <c r="D388" s="64">
        <v>335661</v>
      </c>
      <c r="E388" s="12"/>
      <c r="F388" s="12">
        <v>36.799999999999997</v>
      </c>
      <c r="G388" s="12">
        <v>36.799999999999997</v>
      </c>
      <c r="H388" s="12">
        <v>36.6</v>
      </c>
      <c r="I388" s="12">
        <v>36.6</v>
      </c>
      <c r="J388" s="12"/>
      <c r="K388" s="12"/>
      <c r="L388" s="12"/>
      <c r="M388" s="74" t="str">
        <f t="shared" si="148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4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5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17.062766610000001</v>
      </c>
      <c r="AO388" s="41">
        <v>1641</v>
      </c>
      <c r="AP388" s="110"/>
      <c r="AQ388" s="111"/>
      <c r="AR388" s="126" t="str">
        <f t="shared" si="151"/>
        <v/>
      </c>
      <c r="AS388" s="126" t="str">
        <f t="shared" si="152"/>
        <v/>
      </c>
      <c r="AT388" s="127">
        <v>1824</v>
      </c>
      <c r="AU388" s="128"/>
      <c r="AV388" s="129"/>
      <c r="AW388" s="126" t="str">
        <f t="shared" si="153"/>
        <v/>
      </c>
      <c r="AX388" s="126" t="str">
        <f t="shared" si="154"/>
        <v/>
      </c>
      <c r="AY388" s="64" t="str">
        <f t="shared" si="155"/>
        <v/>
      </c>
      <c r="AZ388" s="97"/>
      <c r="BA388" s="68"/>
      <c r="BB388" s="68"/>
      <c r="BC388" s="68"/>
      <c r="BD388" s="68"/>
      <c r="BE388" s="15"/>
      <c r="BF388" s="5">
        <f t="shared" si="156"/>
        <v>12475</v>
      </c>
      <c r="BG388" s="41">
        <v>5338</v>
      </c>
      <c r="BH388" s="42">
        <v>7137</v>
      </c>
      <c r="BI388" s="42"/>
      <c r="BJ388" s="42"/>
      <c r="BK388" s="42"/>
      <c r="BL388" s="42"/>
      <c r="BM388" s="15"/>
    </row>
    <row r="389" spans="1:65" outlineLevel="5" x14ac:dyDescent="0.45">
      <c r="A389" s="22">
        <f t="shared" si="157"/>
        <v>11</v>
      </c>
      <c r="B389" s="9">
        <f t="shared" si="143"/>
        <v>42702</v>
      </c>
      <c r="C389" s="51">
        <v>42702</v>
      </c>
      <c r="D389" s="64">
        <v>331332</v>
      </c>
      <c r="E389" s="12"/>
      <c r="F389" s="12">
        <v>37.799999999999997</v>
      </c>
      <c r="G389" s="12">
        <v>37.799999999999997</v>
      </c>
      <c r="H389" s="12">
        <v>37.4</v>
      </c>
      <c r="I389" s="12">
        <v>37.4</v>
      </c>
      <c r="J389" s="12"/>
      <c r="K389" s="12"/>
      <c r="L389" s="12"/>
      <c r="M389" s="74" t="str">
        <f t="shared" si="148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4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5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18.17001947</v>
      </c>
      <c r="AO389" s="41">
        <v>1541</v>
      </c>
      <c r="AP389" s="110"/>
      <c r="AQ389" s="111"/>
      <c r="AR389" s="126" t="str">
        <f t="shared" si="151"/>
        <v/>
      </c>
      <c r="AS389" s="126" t="str">
        <f t="shared" si="152"/>
        <v/>
      </c>
      <c r="AT389" s="127">
        <v>1750</v>
      </c>
      <c r="AU389" s="128"/>
      <c r="AV389" s="129"/>
      <c r="AW389" s="126" t="str">
        <f t="shared" si="153"/>
        <v/>
      </c>
      <c r="AX389" s="126" t="str">
        <f t="shared" si="154"/>
        <v/>
      </c>
      <c r="AY389" s="64" t="str">
        <f t="shared" si="155"/>
        <v/>
      </c>
      <c r="AZ389" s="97">
        <v>79.5</v>
      </c>
      <c r="BA389" s="68"/>
      <c r="BB389" s="68"/>
      <c r="BC389" s="68"/>
      <c r="BD389" s="68"/>
      <c r="BE389" s="15"/>
      <c r="BF389" s="5">
        <f t="shared" si="156"/>
        <v>23324</v>
      </c>
      <c r="BG389" s="41">
        <v>12973</v>
      </c>
      <c r="BH389" s="42">
        <v>10351</v>
      </c>
      <c r="BI389" s="42"/>
      <c r="BJ389" s="42"/>
      <c r="BK389" s="42"/>
      <c r="BL389" s="42"/>
      <c r="BM389" s="15"/>
    </row>
    <row r="390" spans="1:65" outlineLevel="5" x14ac:dyDescent="0.45">
      <c r="A390" s="22">
        <f t="shared" si="157"/>
        <v>11</v>
      </c>
      <c r="B390" s="9">
        <f t="shared" si="143"/>
        <v>42703</v>
      </c>
      <c r="C390" s="51">
        <v>42703</v>
      </c>
      <c r="D390" s="64">
        <v>322550</v>
      </c>
      <c r="E390" s="12"/>
      <c r="F390" s="12">
        <v>38.6</v>
      </c>
      <c r="G390" s="12">
        <v>38.6</v>
      </c>
      <c r="H390" s="12">
        <v>38.799999999999997</v>
      </c>
      <c r="I390" s="12">
        <v>38.799999999999997</v>
      </c>
      <c r="J390" s="12"/>
      <c r="K390" s="12"/>
      <c r="L390" s="12"/>
      <c r="M390" s="74" t="str">
        <f t="shared" si="148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4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5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18.666666670000001</v>
      </c>
      <c r="AO390" s="41">
        <v>1500</v>
      </c>
      <c r="AP390" s="110"/>
      <c r="AQ390" s="111"/>
      <c r="AR390" s="126" t="str">
        <f t="shared" si="151"/>
        <v/>
      </c>
      <c r="AS390" s="126" t="str">
        <f t="shared" si="152"/>
        <v/>
      </c>
      <c r="AT390" s="127">
        <v>1656</v>
      </c>
      <c r="AU390" s="128"/>
      <c r="AV390" s="129"/>
      <c r="AW390" s="126" t="str">
        <f t="shared" si="153"/>
        <v/>
      </c>
      <c r="AX390" s="126" t="str">
        <f t="shared" si="154"/>
        <v/>
      </c>
      <c r="AY390" s="64" t="str">
        <f t="shared" si="155"/>
        <v/>
      </c>
      <c r="AZ390" s="97">
        <v>79.5</v>
      </c>
      <c r="BA390" s="68"/>
      <c r="BB390" s="68"/>
      <c r="BC390" s="68"/>
      <c r="BD390" s="68"/>
      <c r="BE390" s="15"/>
      <c r="BF390" s="5">
        <f t="shared" si="156"/>
        <v>24362</v>
      </c>
      <c r="BG390" s="41">
        <v>12133</v>
      </c>
      <c r="BH390" s="42">
        <v>12229</v>
      </c>
      <c r="BI390" s="42"/>
      <c r="BJ390" s="42"/>
      <c r="BK390" s="42"/>
      <c r="BL390" s="42"/>
      <c r="BM390" s="15"/>
    </row>
    <row r="391" spans="1:65" ht="17.5" outlineLevel="5" thickBot="1" x14ac:dyDescent="0.5">
      <c r="A391" s="31">
        <f t="shared" si="157"/>
        <v>11</v>
      </c>
      <c r="B391" s="32">
        <f t="shared" si="143"/>
        <v>42704</v>
      </c>
      <c r="C391" s="51">
        <v>42704</v>
      </c>
      <c r="D391" s="64">
        <v>378670</v>
      </c>
      <c r="E391" s="12"/>
      <c r="F391" s="12">
        <v>38.200000000000003</v>
      </c>
      <c r="G391" s="12">
        <v>38.200000000000003</v>
      </c>
      <c r="H391" s="12">
        <v>38</v>
      </c>
      <c r="I391" s="12">
        <v>38</v>
      </c>
      <c r="J391" s="12"/>
      <c r="K391" s="12"/>
      <c r="L391" s="12"/>
      <c r="M391" s="74" t="str">
        <f t="shared" si="148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4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5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20.679468239999999</v>
      </c>
      <c r="AO391" s="41">
        <v>1354</v>
      </c>
      <c r="AP391" s="110"/>
      <c r="AQ391" s="111"/>
      <c r="AR391" s="126" t="str">
        <f t="shared" si="151"/>
        <v/>
      </c>
      <c r="AS391" s="126" t="str">
        <f t="shared" si="152"/>
        <v/>
      </c>
      <c r="AT391" s="127">
        <v>1562</v>
      </c>
      <c r="AU391" s="128"/>
      <c r="AV391" s="129"/>
      <c r="AW391" s="126" t="str">
        <f t="shared" si="153"/>
        <v/>
      </c>
      <c r="AX391" s="126" t="str">
        <f t="shared" si="154"/>
        <v/>
      </c>
      <c r="AY391" s="64" t="str">
        <f t="shared" si="155"/>
        <v/>
      </c>
      <c r="AZ391" s="97">
        <v>79</v>
      </c>
      <c r="BA391" s="68"/>
      <c r="BB391" s="68"/>
      <c r="BC391" s="68"/>
      <c r="BD391" s="68"/>
      <c r="BE391" s="15"/>
      <c r="BF391" s="5">
        <f t="shared" si="156"/>
        <v>19929</v>
      </c>
      <c r="BG391" s="41">
        <v>7010</v>
      </c>
      <c r="BH391" s="42">
        <v>12919</v>
      </c>
      <c r="BI391" s="42"/>
      <c r="BJ391" s="42"/>
      <c r="BK391" s="42"/>
      <c r="BL391" s="42"/>
      <c r="BM391" s="15"/>
    </row>
    <row r="392" spans="1:65" outlineLevel="4" x14ac:dyDescent="0.45">
      <c r="A392" s="150" t="s">
        <v>44</v>
      </c>
      <c r="B392" s="151"/>
      <c r="C392" s="50">
        <f t="shared" ref="C392:BM392" si="158">SUBTOTAL(4,C362:C391)</f>
        <v>42704</v>
      </c>
      <c r="D392" s="60">
        <f t="shared" si="158"/>
        <v>442705</v>
      </c>
      <c r="E392" s="28">
        <f t="shared" si="158"/>
        <v>0</v>
      </c>
      <c r="F392" s="28">
        <f t="shared" si="158"/>
        <v>38.6</v>
      </c>
      <c r="G392" s="28">
        <f t="shared" si="158"/>
        <v>38.6</v>
      </c>
      <c r="H392" s="28">
        <f t="shared" si="158"/>
        <v>38.799999999999997</v>
      </c>
      <c r="I392" s="28">
        <f t="shared" si="158"/>
        <v>38.799999999999997</v>
      </c>
      <c r="J392" s="28">
        <f t="shared" si="158"/>
        <v>0</v>
      </c>
      <c r="K392" s="28">
        <f t="shared" si="158"/>
        <v>0</v>
      </c>
      <c r="L392" s="28">
        <f t="shared" si="158"/>
        <v>0</v>
      </c>
      <c r="M392" s="71">
        <f t="shared" si="158"/>
        <v>0</v>
      </c>
      <c r="N392" s="82">
        <f t="shared" si="158"/>
        <v>0</v>
      </c>
      <c r="O392" s="82">
        <f t="shared" si="158"/>
        <v>0</v>
      </c>
      <c r="P392" s="82">
        <f t="shared" si="158"/>
        <v>0</v>
      </c>
      <c r="Q392" s="82">
        <f t="shared" si="158"/>
        <v>0</v>
      </c>
      <c r="R392" s="82">
        <f t="shared" si="158"/>
        <v>0</v>
      </c>
      <c r="S392" s="82">
        <f t="shared" si="158"/>
        <v>0</v>
      </c>
      <c r="T392" s="82">
        <f t="shared" si="158"/>
        <v>0</v>
      </c>
      <c r="U392" s="82">
        <f t="shared" si="158"/>
        <v>0</v>
      </c>
      <c r="V392" s="29">
        <f t="shared" si="158"/>
        <v>0</v>
      </c>
      <c r="W392" s="39">
        <f t="shared" si="158"/>
        <v>0</v>
      </c>
      <c r="X392" s="39">
        <f t="shared" si="158"/>
        <v>0</v>
      </c>
      <c r="Y392" s="39">
        <f t="shared" si="158"/>
        <v>0</v>
      </c>
      <c r="Z392" s="39">
        <f t="shared" si="158"/>
        <v>0</v>
      </c>
      <c r="AA392" s="39">
        <f t="shared" si="158"/>
        <v>0</v>
      </c>
      <c r="AB392" s="39">
        <f t="shared" si="158"/>
        <v>0</v>
      </c>
      <c r="AC392" s="39">
        <f t="shared" si="158"/>
        <v>0</v>
      </c>
      <c r="AD392" s="39">
        <f t="shared" si="158"/>
        <v>0</v>
      </c>
      <c r="AE392" s="29">
        <f t="shared" si="158"/>
        <v>0</v>
      </c>
      <c r="AF392" s="39">
        <f t="shared" si="158"/>
        <v>0</v>
      </c>
      <c r="AG392" s="39">
        <f t="shared" si="158"/>
        <v>0</v>
      </c>
      <c r="AH392" s="39">
        <f t="shared" si="158"/>
        <v>0</v>
      </c>
      <c r="AI392" s="39">
        <f t="shared" si="158"/>
        <v>0</v>
      </c>
      <c r="AJ392" s="39">
        <f t="shared" si="158"/>
        <v>0</v>
      </c>
      <c r="AK392" s="39">
        <f t="shared" si="158"/>
        <v>0</v>
      </c>
      <c r="AL392" s="39">
        <f t="shared" si="158"/>
        <v>0</v>
      </c>
      <c r="AM392" s="39">
        <f t="shared" si="158"/>
        <v>0</v>
      </c>
      <c r="AN392" s="39">
        <f t="shared" si="158"/>
        <v>31.425364760000001</v>
      </c>
      <c r="AO392" s="39">
        <f t="shared" si="158"/>
        <v>1749</v>
      </c>
      <c r="AP392" s="104">
        <f t="shared" si="158"/>
        <v>0</v>
      </c>
      <c r="AQ392" s="105">
        <f t="shared" si="158"/>
        <v>0</v>
      </c>
      <c r="AR392" s="106">
        <f t="shared" si="158"/>
        <v>0</v>
      </c>
      <c r="AS392" s="106">
        <f t="shared" si="158"/>
        <v>0</v>
      </c>
      <c r="AT392" s="107">
        <f t="shared" si="158"/>
        <v>1985</v>
      </c>
      <c r="AU392" s="108">
        <f t="shared" si="158"/>
        <v>0</v>
      </c>
      <c r="AV392" s="109">
        <f t="shared" si="158"/>
        <v>0</v>
      </c>
      <c r="AW392" s="106">
        <f t="shared" si="158"/>
        <v>0</v>
      </c>
      <c r="AX392" s="106">
        <f t="shared" si="158"/>
        <v>0</v>
      </c>
      <c r="AY392" s="60">
        <f t="shared" si="158"/>
        <v>0</v>
      </c>
      <c r="AZ392" s="96">
        <f t="shared" si="158"/>
        <v>80.5</v>
      </c>
      <c r="BA392" s="67">
        <f t="shared" si="158"/>
        <v>0</v>
      </c>
      <c r="BB392" s="67">
        <f t="shared" si="158"/>
        <v>0</v>
      </c>
      <c r="BC392" s="67">
        <f t="shared" si="158"/>
        <v>0</v>
      </c>
      <c r="BD392" s="67">
        <f t="shared" si="158"/>
        <v>0</v>
      </c>
      <c r="BE392" s="27">
        <f t="shared" si="158"/>
        <v>0</v>
      </c>
      <c r="BF392" s="29">
        <f t="shared" si="158"/>
        <v>25428</v>
      </c>
      <c r="BG392" s="39">
        <f t="shared" si="158"/>
        <v>12973</v>
      </c>
      <c r="BH392" s="40">
        <f t="shared" si="158"/>
        <v>19415</v>
      </c>
      <c r="BI392" s="40">
        <f t="shared" si="158"/>
        <v>0</v>
      </c>
      <c r="BJ392" s="40">
        <f t="shared" si="158"/>
        <v>0</v>
      </c>
      <c r="BK392" s="40">
        <f t="shared" si="158"/>
        <v>0</v>
      </c>
      <c r="BL392" s="40">
        <f t="shared" si="158"/>
        <v>0</v>
      </c>
      <c r="BM392" s="27">
        <f t="shared" si="158"/>
        <v>0</v>
      </c>
    </row>
    <row r="393" spans="1:65" outlineLevel="3" x14ac:dyDescent="0.45">
      <c r="A393" s="180" t="s">
        <v>33</v>
      </c>
      <c r="B393" s="181"/>
      <c r="C393" s="51">
        <f t="shared" ref="C393:BM393" si="159">SUBTOTAL(5,C362:C391)</f>
        <v>42675</v>
      </c>
      <c r="D393" s="61">
        <f t="shared" si="159"/>
        <v>322550</v>
      </c>
      <c r="E393" s="12">
        <f t="shared" si="159"/>
        <v>0</v>
      </c>
      <c r="F393" s="12">
        <f t="shared" si="159"/>
        <v>36.6</v>
      </c>
      <c r="G393" s="12">
        <f t="shared" si="159"/>
        <v>36.6</v>
      </c>
      <c r="H393" s="12">
        <f t="shared" si="159"/>
        <v>36.6</v>
      </c>
      <c r="I393" s="12">
        <f t="shared" si="159"/>
        <v>36.6</v>
      </c>
      <c r="J393" s="12">
        <f t="shared" si="159"/>
        <v>0</v>
      </c>
      <c r="K393" s="12">
        <f t="shared" si="159"/>
        <v>0</v>
      </c>
      <c r="L393" s="12">
        <f t="shared" si="159"/>
        <v>0</v>
      </c>
      <c r="M393" s="72">
        <f t="shared" si="159"/>
        <v>0</v>
      </c>
      <c r="N393" s="83">
        <f t="shared" si="159"/>
        <v>0</v>
      </c>
      <c r="O393" s="83">
        <f t="shared" si="159"/>
        <v>0</v>
      </c>
      <c r="P393" s="83">
        <f t="shared" si="159"/>
        <v>0</v>
      </c>
      <c r="Q393" s="83">
        <f t="shared" si="159"/>
        <v>0</v>
      </c>
      <c r="R393" s="83">
        <f t="shared" si="159"/>
        <v>0</v>
      </c>
      <c r="S393" s="83">
        <f t="shared" si="159"/>
        <v>0</v>
      </c>
      <c r="T393" s="83">
        <f t="shared" si="159"/>
        <v>0</v>
      </c>
      <c r="U393" s="83">
        <f t="shared" si="159"/>
        <v>0</v>
      </c>
      <c r="V393" s="6">
        <f t="shared" si="159"/>
        <v>0</v>
      </c>
      <c r="W393" s="41">
        <f t="shared" si="159"/>
        <v>0</v>
      </c>
      <c r="X393" s="41">
        <f t="shared" si="159"/>
        <v>0</v>
      </c>
      <c r="Y393" s="41">
        <f t="shared" si="159"/>
        <v>0</v>
      </c>
      <c r="Z393" s="41">
        <f t="shared" si="159"/>
        <v>0</v>
      </c>
      <c r="AA393" s="41">
        <f t="shared" si="159"/>
        <v>0</v>
      </c>
      <c r="AB393" s="41">
        <f t="shared" si="159"/>
        <v>0</v>
      </c>
      <c r="AC393" s="41">
        <f t="shared" si="159"/>
        <v>0</v>
      </c>
      <c r="AD393" s="41">
        <f t="shared" si="159"/>
        <v>0</v>
      </c>
      <c r="AE393" s="6">
        <f t="shared" si="159"/>
        <v>0</v>
      </c>
      <c r="AF393" s="41">
        <f t="shared" si="159"/>
        <v>0</v>
      </c>
      <c r="AG393" s="41">
        <f t="shared" si="159"/>
        <v>0</v>
      </c>
      <c r="AH393" s="41">
        <f t="shared" si="159"/>
        <v>0</v>
      </c>
      <c r="AI393" s="41">
        <f t="shared" si="159"/>
        <v>0</v>
      </c>
      <c r="AJ393" s="41">
        <f t="shared" si="159"/>
        <v>0</v>
      </c>
      <c r="AK393" s="41">
        <f t="shared" si="159"/>
        <v>0</v>
      </c>
      <c r="AL393" s="41">
        <f t="shared" si="159"/>
        <v>0</v>
      </c>
      <c r="AM393" s="41">
        <f t="shared" si="159"/>
        <v>0</v>
      </c>
      <c r="AN393" s="41">
        <f t="shared" si="159"/>
        <v>16.009148079999999</v>
      </c>
      <c r="AO393" s="41">
        <f t="shared" si="159"/>
        <v>891</v>
      </c>
      <c r="AP393" s="110">
        <f t="shared" si="159"/>
        <v>0</v>
      </c>
      <c r="AQ393" s="111">
        <f t="shared" si="159"/>
        <v>0</v>
      </c>
      <c r="AR393" s="112">
        <f t="shared" si="159"/>
        <v>0</v>
      </c>
      <c r="AS393" s="112">
        <f t="shared" si="159"/>
        <v>0</v>
      </c>
      <c r="AT393" s="113">
        <f t="shared" si="159"/>
        <v>1101</v>
      </c>
      <c r="AU393" s="114">
        <f t="shared" si="159"/>
        <v>0</v>
      </c>
      <c r="AV393" s="115">
        <f t="shared" si="159"/>
        <v>0</v>
      </c>
      <c r="AW393" s="112">
        <f t="shared" si="159"/>
        <v>0</v>
      </c>
      <c r="AX393" s="112">
        <f t="shared" si="159"/>
        <v>0</v>
      </c>
      <c r="AY393" s="61">
        <f t="shared" si="159"/>
        <v>0</v>
      </c>
      <c r="AZ393" s="97">
        <f t="shared" si="159"/>
        <v>78.400000000000006</v>
      </c>
      <c r="BA393" s="68">
        <f t="shared" si="159"/>
        <v>0</v>
      </c>
      <c r="BB393" s="68">
        <f t="shared" si="159"/>
        <v>0</v>
      </c>
      <c r="BC393" s="68">
        <f t="shared" si="159"/>
        <v>0</v>
      </c>
      <c r="BD393" s="68">
        <f t="shared" si="159"/>
        <v>0</v>
      </c>
      <c r="BE393" s="15">
        <f t="shared" si="159"/>
        <v>0</v>
      </c>
      <c r="BF393" s="6">
        <f t="shared" si="159"/>
        <v>9588</v>
      </c>
      <c r="BG393" s="41">
        <f t="shared" si="159"/>
        <v>2396</v>
      </c>
      <c r="BH393" s="42">
        <f t="shared" si="159"/>
        <v>6047</v>
      </c>
      <c r="BI393" s="42">
        <f t="shared" si="159"/>
        <v>0</v>
      </c>
      <c r="BJ393" s="42">
        <f t="shared" si="159"/>
        <v>0</v>
      </c>
      <c r="BK393" s="42">
        <f t="shared" si="159"/>
        <v>0</v>
      </c>
      <c r="BL393" s="42">
        <f t="shared" si="159"/>
        <v>0</v>
      </c>
      <c r="BM393" s="15">
        <f t="shared" si="159"/>
        <v>0</v>
      </c>
    </row>
    <row r="394" spans="1:65" outlineLevel="2" x14ac:dyDescent="0.45">
      <c r="A394" s="180" t="s">
        <v>22</v>
      </c>
      <c r="B394" s="181"/>
      <c r="C394" s="51">
        <f>IFERROR(SUBTOTAL(1,C362:C391),"")</f>
        <v>42689.5</v>
      </c>
      <c r="D394" s="61">
        <f t="shared" ref="D394:BM394" si="160">IFERROR(SUBTOTAL(1,D362:D391),"")</f>
        <v>347888.03333333333</v>
      </c>
      <c r="E394" s="12" t="str">
        <f t="shared" si="160"/>
        <v/>
      </c>
      <c r="F394" s="12">
        <f t="shared" si="160"/>
        <v>37.626666666666665</v>
      </c>
      <c r="G394" s="12">
        <f t="shared" si="160"/>
        <v>37.626666666666665</v>
      </c>
      <c r="H394" s="12">
        <f t="shared" si="160"/>
        <v>37.720000000000006</v>
      </c>
      <c r="I394" s="12">
        <f t="shared" si="160"/>
        <v>37.720000000000006</v>
      </c>
      <c r="J394" s="12" t="str">
        <f t="shared" si="160"/>
        <v/>
      </c>
      <c r="K394" s="12" t="str">
        <f t="shared" si="160"/>
        <v/>
      </c>
      <c r="L394" s="12" t="str">
        <f t="shared" si="160"/>
        <v/>
      </c>
      <c r="M394" s="72" t="str">
        <f t="shared" si="160"/>
        <v/>
      </c>
      <c r="N394" s="83" t="str">
        <f t="shared" si="160"/>
        <v/>
      </c>
      <c r="O394" s="83" t="str">
        <f t="shared" si="160"/>
        <v/>
      </c>
      <c r="P394" s="83" t="str">
        <f t="shared" si="160"/>
        <v/>
      </c>
      <c r="Q394" s="83" t="str">
        <f t="shared" si="160"/>
        <v/>
      </c>
      <c r="R394" s="83" t="str">
        <f t="shared" si="160"/>
        <v/>
      </c>
      <c r="S394" s="83" t="str">
        <f t="shared" si="160"/>
        <v/>
      </c>
      <c r="T394" s="83" t="str">
        <f t="shared" si="160"/>
        <v/>
      </c>
      <c r="U394" s="83" t="str">
        <f t="shared" si="160"/>
        <v/>
      </c>
      <c r="V394" s="6" t="str">
        <f t="shared" si="160"/>
        <v/>
      </c>
      <c r="W394" s="41" t="str">
        <f t="shared" si="160"/>
        <v/>
      </c>
      <c r="X394" s="41" t="str">
        <f t="shared" si="160"/>
        <v/>
      </c>
      <c r="Y394" s="41" t="str">
        <f t="shared" si="160"/>
        <v/>
      </c>
      <c r="Z394" s="41" t="str">
        <f t="shared" si="160"/>
        <v/>
      </c>
      <c r="AA394" s="41" t="str">
        <f t="shared" si="160"/>
        <v/>
      </c>
      <c r="AB394" s="41" t="str">
        <f t="shared" si="160"/>
        <v/>
      </c>
      <c r="AC394" s="41" t="str">
        <f t="shared" si="160"/>
        <v/>
      </c>
      <c r="AD394" s="41" t="str">
        <f t="shared" si="160"/>
        <v/>
      </c>
      <c r="AE394" s="6" t="str">
        <f t="shared" si="160"/>
        <v/>
      </c>
      <c r="AF394" s="41" t="str">
        <f t="shared" si="160"/>
        <v/>
      </c>
      <c r="AG394" s="41" t="str">
        <f t="shared" si="160"/>
        <v/>
      </c>
      <c r="AH394" s="41" t="str">
        <f t="shared" si="160"/>
        <v/>
      </c>
      <c r="AI394" s="41" t="str">
        <f t="shared" si="160"/>
        <v/>
      </c>
      <c r="AJ394" s="41" t="str">
        <f t="shared" si="160"/>
        <v/>
      </c>
      <c r="AK394" s="41" t="str">
        <f t="shared" si="160"/>
        <v/>
      </c>
      <c r="AL394" s="41" t="str">
        <f t="shared" si="160"/>
        <v/>
      </c>
      <c r="AM394" s="41" t="str">
        <f t="shared" si="160"/>
        <v/>
      </c>
      <c r="AN394" s="41">
        <f t="shared" si="160"/>
        <v>21.164201030333334</v>
      </c>
      <c r="AO394" s="41">
        <f t="shared" si="160"/>
        <v>1348.7666666666667</v>
      </c>
      <c r="AP394" s="110" t="str">
        <f t="shared" si="160"/>
        <v/>
      </c>
      <c r="AQ394" s="111" t="str">
        <f t="shared" si="160"/>
        <v/>
      </c>
      <c r="AR394" s="112" t="str">
        <f t="shared" si="160"/>
        <v/>
      </c>
      <c r="AS394" s="112" t="str">
        <f t="shared" si="160"/>
        <v/>
      </c>
      <c r="AT394" s="113">
        <f t="shared" si="160"/>
        <v>1541.0666666666666</v>
      </c>
      <c r="AU394" s="114" t="str">
        <f t="shared" si="160"/>
        <v/>
      </c>
      <c r="AV394" s="115" t="str">
        <f t="shared" si="160"/>
        <v/>
      </c>
      <c r="AW394" s="112" t="str">
        <f t="shared" si="160"/>
        <v/>
      </c>
      <c r="AX394" s="112" t="str">
        <f t="shared" si="160"/>
        <v/>
      </c>
      <c r="AY394" s="61" t="str">
        <f t="shared" si="160"/>
        <v/>
      </c>
      <c r="AZ394" s="97">
        <f t="shared" si="160"/>
        <v>79.274999999999991</v>
      </c>
      <c r="BA394" s="68" t="str">
        <f t="shared" si="160"/>
        <v/>
      </c>
      <c r="BB394" s="68" t="str">
        <f t="shared" si="160"/>
        <v/>
      </c>
      <c r="BC394" s="68" t="str">
        <f t="shared" si="160"/>
        <v/>
      </c>
      <c r="BD394" s="68" t="str">
        <f t="shared" si="160"/>
        <v/>
      </c>
      <c r="BE394" s="15" t="str">
        <f>IFERROR(SUBTOTAL(1,BE362:BE391),"")</f>
        <v/>
      </c>
      <c r="BF394" s="6">
        <f t="shared" si="160"/>
        <v>20309.866666666665</v>
      </c>
      <c r="BG394" s="41">
        <f t="shared" si="160"/>
        <v>7209.666666666667</v>
      </c>
      <c r="BH394" s="42">
        <f t="shared" si="160"/>
        <v>13100.2</v>
      </c>
      <c r="BI394" s="42" t="str">
        <f t="shared" si="160"/>
        <v/>
      </c>
      <c r="BJ394" s="42" t="str">
        <f t="shared" si="160"/>
        <v/>
      </c>
      <c r="BK394" s="42" t="str">
        <f t="shared" si="160"/>
        <v/>
      </c>
      <c r="BL394" s="42" t="str">
        <f t="shared" si="160"/>
        <v/>
      </c>
      <c r="BM394" s="15" t="str">
        <f t="shared" si="160"/>
        <v/>
      </c>
    </row>
    <row r="395" spans="1:65" ht="17.5" outlineLevel="1" thickBot="1" x14ac:dyDescent="0.5">
      <c r="A395" s="182" t="s">
        <v>47</v>
      </c>
      <c r="B395" s="183"/>
      <c r="C395" s="52">
        <f>SUBTOTAL(9,C362:C391)</f>
        <v>1280685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40463</v>
      </c>
      <c r="AP395" s="116"/>
      <c r="AQ395" s="117"/>
      <c r="AR395" s="118"/>
      <c r="AS395" s="118"/>
      <c r="AT395" s="119">
        <f>SUBTOTAL(9,AT362:AT391)</f>
        <v>46232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61">SUBTOTAL(9,BF362:BF391)</f>
        <v>609296</v>
      </c>
      <c r="BG395" s="43">
        <f t="shared" si="161"/>
        <v>216290</v>
      </c>
      <c r="BH395" s="44">
        <f t="shared" si="161"/>
        <v>393006</v>
      </c>
      <c r="BI395" s="44">
        <f t="shared" si="161"/>
        <v>0</v>
      </c>
      <c r="BJ395" s="44">
        <f t="shared" si="161"/>
        <v>0</v>
      </c>
      <c r="BK395" s="44">
        <f t="shared" si="161"/>
        <v>0</v>
      </c>
      <c r="BL395" s="44">
        <f t="shared" si="161"/>
        <v>0</v>
      </c>
      <c r="BM395" s="16">
        <f t="shared" si="161"/>
        <v>0</v>
      </c>
    </row>
    <row r="396" spans="1:65" outlineLevel="5" x14ac:dyDescent="0.45">
      <c r="A396" s="21">
        <f t="shared" si="157"/>
        <v>12</v>
      </c>
      <c r="B396" s="33">
        <f>B391+1</f>
        <v>42705</v>
      </c>
      <c r="C396" s="51">
        <v>42705</v>
      </c>
      <c r="D396" s="64">
        <v>335865</v>
      </c>
      <c r="E396" s="12"/>
      <c r="F396" s="12">
        <v>37.200000000000003</v>
      </c>
      <c r="G396" s="12">
        <v>37.200000000000003</v>
      </c>
      <c r="H396" s="12">
        <v>37.4</v>
      </c>
      <c r="I396" s="12">
        <v>37.4</v>
      </c>
      <c r="J396" s="12"/>
      <c r="K396" s="12"/>
      <c r="L396" s="12"/>
      <c r="M396" s="74" t="str">
        <f t="shared" ref="M396:M426" si="162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63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64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19.760056460000001</v>
      </c>
      <c r="AO396" s="41">
        <v>1417</v>
      </c>
      <c r="AP396" s="110"/>
      <c r="AQ396" s="111"/>
      <c r="AR396" s="126" t="str">
        <f t="shared" ref="AR396:AR426" si="165">IFERROR(AQ396/AP396*100,"")</f>
        <v/>
      </c>
      <c r="AS396" s="126" t="str">
        <f t="shared" ref="AS396:AS426" si="166">IFERROR(100-AR396,"")</f>
        <v/>
      </c>
      <c r="AT396" s="127">
        <v>1594</v>
      </c>
      <c r="AU396" s="128"/>
      <c r="AV396" s="129"/>
      <c r="AW396" s="126" t="str">
        <f t="shared" ref="AW396:AW426" si="167">IFERROR(AV396/AU396*100,"")</f>
        <v/>
      </c>
      <c r="AX396" s="126" t="str">
        <f t="shared" ref="AX396:AX426" si="168">IFERROR(100-AW396,"")</f>
        <v/>
      </c>
      <c r="AY396" s="64" t="str">
        <f t="shared" ref="AY396:AY426" si="169">IFERROR((1-((AW396*AS396)/(AX396*AR396)))*100,"")</f>
        <v/>
      </c>
      <c r="AZ396" s="97">
        <v>78.739999999999995</v>
      </c>
      <c r="BA396" s="68"/>
      <c r="BB396" s="68"/>
      <c r="BC396" s="68"/>
      <c r="BD396" s="68"/>
      <c r="BE396" s="15"/>
      <c r="BF396" s="5">
        <f t="shared" ref="BF396:BF426" si="170">IF(SUM(BG396:BM396)=0,"",SUM(BG396:BM396))</f>
        <v>17455</v>
      </c>
      <c r="BG396" s="41">
        <v>4519</v>
      </c>
      <c r="BH396" s="42">
        <v>12936</v>
      </c>
      <c r="BI396" s="42"/>
      <c r="BJ396" s="42"/>
      <c r="BK396" s="42"/>
      <c r="BL396" s="42"/>
      <c r="BM396" s="15"/>
    </row>
    <row r="397" spans="1:65" outlineLevel="5" x14ac:dyDescent="0.45">
      <c r="A397" s="22">
        <f t="shared" si="157"/>
        <v>12</v>
      </c>
      <c r="B397" s="9">
        <f t="shared" si="143"/>
        <v>42706</v>
      </c>
      <c r="C397" s="51">
        <v>42706</v>
      </c>
      <c r="D397" s="64">
        <v>327502</v>
      </c>
      <c r="E397" s="12"/>
      <c r="F397" s="12">
        <v>37.4</v>
      </c>
      <c r="G397" s="12">
        <v>37.4</v>
      </c>
      <c r="H397" s="12">
        <v>37.799999999999997</v>
      </c>
      <c r="I397" s="12">
        <v>37.799999999999997</v>
      </c>
      <c r="J397" s="12"/>
      <c r="K397" s="12"/>
      <c r="L397" s="12"/>
      <c r="M397" s="74" t="str">
        <f t="shared" si="162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63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64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17.960230920000001</v>
      </c>
      <c r="AO397" s="41">
        <v>1559</v>
      </c>
      <c r="AP397" s="110"/>
      <c r="AQ397" s="111"/>
      <c r="AR397" s="126" t="str">
        <f t="shared" si="165"/>
        <v/>
      </c>
      <c r="AS397" s="126" t="str">
        <f t="shared" si="166"/>
        <v/>
      </c>
      <c r="AT397" s="127">
        <v>1839</v>
      </c>
      <c r="AU397" s="128"/>
      <c r="AV397" s="129"/>
      <c r="AW397" s="126" t="str">
        <f t="shared" si="167"/>
        <v/>
      </c>
      <c r="AX397" s="126" t="str">
        <f t="shared" si="168"/>
        <v/>
      </c>
      <c r="AY397" s="64" t="str">
        <f t="shared" si="169"/>
        <v/>
      </c>
      <c r="AZ397" s="97">
        <v>79.599999999999994</v>
      </c>
      <c r="BA397" s="68"/>
      <c r="BB397" s="68"/>
      <c r="BC397" s="68"/>
      <c r="BD397" s="68"/>
      <c r="BE397" s="15"/>
      <c r="BF397" s="5">
        <f t="shared" si="170"/>
        <v>23502</v>
      </c>
      <c r="BG397" s="41">
        <v>10513</v>
      </c>
      <c r="BH397" s="42">
        <v>12989</v>
      </c>
      <c r="BI397" s="42"/>
      <c r="BJ397" s="42"/>
      <c r="BK397" s="42"/>
      <c r="BL397" s="42"/>
      <c r="BM397" s="15"/>
    </row>
    <row r="398" spans="1:65" outlineLevel="5" x14ac:dyDescent="0.45">
      <c r="A398" s="22">
        <f t="shared" si="157"/>
        <v>12</v>
      </c>
      <c r="B398" s="9">
        <f t="shared" si="143"/>
        <v>42707</v>
      </c>
      <c r="C398" s="51">
        <v>42707</v>
      </c>
      <c r="D398" s="64">
        <v>336181</v>
      </c>
      <c r="E398" s="12"/>
      <c r="F398" s="12">
        <v>37.6</v>
      </c>
      <c r="G398" s="12">
        <v>37.6</v>
      </c>
      <c r="H398" s="12">
        <v>37.6</v>
      </c>
      <c r="I398" s="12">
        <v>37.6</v>
      </c>
      <c r="J398" s="12"/>
      <c r="K398" s="12"/>
      <c r="L398" s="12"/>
      <c r="M398" s="74" t="str">
        <f t="shared" si="162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63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64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19.034670290000001</v>
      </c>
      <c r="AO398" s="41">
        <v>1471</v>
      </c>
      <c r="AP398" s="110"/>
      <c r="AQ398" s="111"/>
      <c r="AR398" s="126" t="str">
        <f t="shared" si="165"/>
        <v/>
      </c>
      <c r="AS398" s="126" t="str">
        <f t="shared" si="166"/>
        <v/>
      </c>
      <c r="AT398" s="127">
        <v>1688</v>
      </c>
      <c r="AU398" s="128"/>
      <c r="AV398" s="129"/>
      <c r="AW398" s="126" t="str">
        <f t="shared" si="167"/>
        <v/>
      </c>
      <c r="AX398" s="126" t="str">
        <f t="shared" si="168"/>
        <v/>
      </c>
      <c r="AY398" s="64" t="str">
        <f t="shared" si="169"/>
        <v/>
      </c>
      <c r="AZ398" s="97"/>
      <c r="BA398" s="68"/>
      <c r="BB398" s="68"/>
      <c r="BC398" s="68"/>
      <c r="BD398" s="68"/>
      <c r="BE398" s="15"/>
      <c r="BF398" s="5">
        <f t="shared" si="170"/>
        <v>20312</v>
      </c>
      <c r="BG398" s="41">
        <v>7549</v>
      </c>
      <c r="BH398" s="42">
        <v>12763</v>
      </c>
      <c r="BI398" s="42"/>
      <c r="BJ398" s="42"/>
      <c r="BK398" s="42"/>
      <c r="BL398" s="42"/>
      <c r="BM398" s="15"/>
    </row>
    <row r="399" spans="1:65" outlineLevel="5" x14ac:dyDescent="0.45">
      <c r="A399" s="22">
        <f t="shared" si="157"/>
        <v>12</v>
      </c>
      <c r="B399" s="9">
        <f t="shared" si="143"/>
        <v>42708</v>
      </c>
      <c r="C399" s="51">
        <v>42708</v>
      </c>
      <c r="D399" s="64">
        <v>333107</v>
      </c>
      <c r="E399" s="12"/>
      <c r="F399" s="12">
        <v>37.4</v>
      </c>
      <c r="G399" s="12">
        <v>37.4</v>
      </c>
      <c r="H399" s="12">
        <v>37.4</v>
      </c>
      <c r="I399" s="12">
        <v>37.4</v>
      </c>
      <c r="J399" s="12"/>
      <c r="K399" s="12"/>
      <c r="L399" s="12"/>
      <c r="M399" s="74" t="str">
        <f t="shared" si="162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63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64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21.995286719999999</v>
      </c>
      <c r="AO399" s="41">
        <v>1273</v>
      </c>
      <c r="AP399" s="110"/>
      <c r="AQ399" s="111"/>
      <c r="AR399" s="126" t="str">
        <f t="shared" si="165"/>
        <v/>
      </c>
      <c r="AS399" s="126" t="str">
        <f t="shared" si="166"/>
        <v/>
      </c>
      <c r="AT399" s="127">
        <v>1420</v>
      </c>
      <c r="AU399" s="128"/>
      <c r="AV399" s="129"/>
      <c r="AW399" s="126" t="str">
        <f t="shared" si="167"/>
        <v/>
      </c>
      <c r="AX399" s="126" t="str">
        <f t="shared" si="168"/>
        <v/>
      </c>
      <c r="AY399" s="64" t="str">
        <f t="shared" si="169"/>
        <v/>
      </c>
      <c r="AZ399" s="97"/>
      <c r="BA399" s="68"/>
      <c r="BB399" s="68"/>
      <c r="BC399" s="68"/>
      <c r="BD399" s="68"/>
      <c r="BE399" s="15"/>
      <c r="BF399" s="5">
        <f t="shared" si="170"/>
        <v>13333</v>
      </c>
      <c r="BG399" s="41">
        <v>6903</v>
      </c>
      <c r="BH399" s="42">
        <v>6430</v>
      </c>
      <c r="BI399" s="42"/>
      <c r="BJ399" s="42"/>
      <c r="BK399" s="42"/>
      <c r="BL399" s="42"/>
      <c r="BM399" s="15"/>
    </row>
    <row r="400" spans="1:65" outlineLevel="5" x14ac:dyDescent="0.45">
      <c r="A400" s="22">
        <f t="shared" si="157"/>
        <v>12</v>
      </c>
      <c r="B400" s="9">
        <f t="shared" si="143"/>
        <v>42709</v>
      </c>
      <c r="C400" s="51">
        <v>42709</v>
      </c>
      <c r="D400" s="64">
        <v>325973</v>
      </c>
      <c r="E400" s="12"/>
      <c r="F400" s="12">
        <v>38</v>
      </c>
      <c r="G400" s="12">
        <v>38</v>
      </c>
      <c r="H400" s="12">
        <v>38.200000000000003</v>
      </c>
      <c r="I400" s="12">
        <v>38.200000000000003</v>
      </c>
      <c r="J400" s="12"/>
      <c r="K400" s="12"/>
      <c r="L400" s="12"/>
      <c r="M400" s="74" t="str">
        <f t="shared" si="162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63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64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18.654230510000001</v>
      </c>
      <c r="AO400" s="41">
        <v>1501</v>
      </c>
      <c r="AP400" s="110"/>
      <c r="AQ400" s="111"/>
      <c r="AR400" s="126" t="str">
        <f t="shared" si="165"/>
        <v/>
      </c>
      <c r="AS400" s="126" t="str">
        <f t="shared" si="166"/>
        <v/>
      </c>
      <c r="AT400" s="127">
        <v>1747</v>
      </c>
      <c r="AU400" s="128"/>
      <c r="AV400" s="129"/>
      <c r="AW400" s="126" t="str">
        <f t="shared" si="167"/>
        <v/>
      </c>
      <c r="AX400" s="126" t="str">
        <f t="shared" si="168"/>
        <v/>
      </c>
      <c r="AY400" s="64" t="str">
        <f t="shared" si="169"/>
        <v/>
      </c>
      <c r="AZ400" s="97">
        <v>78.8</v>
      </c>
      <c r="BA400" s="68"/>
      <c r="BB400" s="68"/>
      <c r="BC400" s="68"/>
      <c r="BD400" s="68"/>
      <c r="BE400" s="15"/>
      <c r="BF400" s="5">
        <f t="shared" si="170"/>
        <v>23778</v>
      </c>
      <c r="BG400" s="41">
        <v>13094</v>
      </c>
      <c r="BH400" s="42">
        <v>10684</v>
      </c>
      <c r="BI400" s="42"/>
      <c r="BJ400" s="42"/>
      <c r="BK400" s="42"/>
      <c r="BL400" s="42"/>
      <c r="BM400" s="15"/>
    </row>
    <row r="401" spans="1:65" outlineLevel="5" x14ac:dyDescent="0.45">
      <c r="A401" s="22">
        <f t="shared" si="157"/>
        <v>12</v>
      </c>
      <c r="B401" s="9">
        <f t="shared" si="143"/>
        <v>42710</v>
      </c>
      <c r="C401" s="51">
        <v>42710</v>
      </c>
      <c r="D401" s="64">
        <v>312496</v>
      </c>
      <c r="E401" s="12"/>
      <c r="F401" s="12">
        <v>38.200000000000003</v>
      </c>
      <c r="G401" s="12">
        <v>38.200000000000003</v>
      </c>
      <c r="H401" s="12">
        <v>38.200000000000003</v>
      </c>
      <c r="I401" s="12">
        <v>38.200000000000003</v>
      </c>
      <c r="J401" s="12"/>
      <c r="K401" s="12"/>
      <c r="L401" s="12"/>
      <c r="M401" s="74" t="str">
        <f t="shared" si="162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63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64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17.402113109999998</v>
      </c>
      <c r="AO401" s="41">
        <v>1609</v>
      </c>
      <c r="AP401" s="110"/>
      <c r="AQ401" s="111"/>
      <c r="AR401" s="126" t="str">
        <f t="shared" si="165"/>
        <v/>
      </c>
      <c r="AS401" s="126" t="str">
        <f t="shared" si="166"/>
        <v/>
      </c>
      <c r="AT401" s="127">
        <v>1755</v>
      </c>
      <c r="AU401" s="128"/>
      <c r="AV401" s="129"/>
      <c r="AW401" s="126" t="str">
        <f t="shared" si="167"/>
        <v/>
      </c>
      <c r="AX401" s="126" t="str">
        <f t="shared" si="168"/>
        <v/>
      </c>
      <c r="AY401" s="64" t="str">
        <f t="shared" si="169"/>
        <v/>
      </c>
      <c r="AZ401" s="97">
        <v>78.7</v>
      </c>
      <c r="BA401" s="68"/>
      <c r="BB401" s="68"/>
      <c r="BC401" s="68"/>
      <c r="BD401" s="68"/>
      <c r="BE401" s="15"/>
      <c r="BF401" s="5">
        <f t="shared" si="170"/>
        <v>22995</v>
      </c>
      <c r="BG401" s="41">
        <v>10345</v>
      </c>
      <c r="BH401" s="42">
        <v>12650</v>
      </c>
      <c r="BI401" s="42"/>
      <c r="BJ401" s="42"/>
      <c r="BK401" s="42"/>
      <c r="BL401" s="42"/>
      <c r="BM401" s="15"/>
    </row>
    <row r="402" spans="1:65" outlineLevel="5" x14ac:dyDescent="0.45">
      <c r="A402" s="22">
        <f t="shared" si="157"/>
        <v>12</v>
      </c>
      <c r="B402" s="9">
        <f t="shared" si="143"/>
        <v>42711</v>
      </c>
      <c r="C402" s="51">
        <v>42711</v>
      </c>
      <c r="D402" s="64">
        <v>319188</v>
      </c>
      <c r="E402" s="12"/>
      <c r="F402" s="12">
        <v>38.4</v>
      </c>
      <c r="G402" s="12">
        <v>38.4</v>
      </c>
      <c r="H402" s="12">
        <v>38.200000000000003</v>
      </c>
      <c r="I402" s="12">
        <v>38.200000000000003</v>
      </c>
      <c r="J402" s="12"/>
      <c r="K402" s="12"/>
      <c r="L402" s="12"/>
      <c r="M402" s="74" t="str">
        <f t="shared" si="162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63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64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17.654476670000001</v>
      </c>
      <c r="AO402" s="41">
        <v>1586</v>
      </c>
      <c r="AP402" s="110"/>
      <c r="AQ402" s="111"/>
      <c r="AR402" s="126" t="str">
        <f t="shared" si="165"/>
        <v/>
      </c>
      <c r="AS402" s="126" t="str">
        <f t="shared" si="166"/>
        <v/>
      </c>
      <c r="AT402" s="127">
        <v>1816</v>
      </c>
      <c r="AU402" s="128"/>
      <c r="AV402" s="129"/>
      <c r="AW402" s="126" t="str">
        <f t="shared" si="167"/>
        <v/>
      </c>
      <c r="AX402" s="126" t="str">
        <f t="shared" si="168"/>
        <v/>
      </c>
      <c r="AY402" s="64" t="str">
        <f t="shared" si="169"/>
        <v/>
      </c>
      <c r="AZ402" s="97">
        <v>80.2</v>
      </c>
      <c r="BA402" s="68"/>
      <c r="BB402" s="68"/>
      <c r="BC402" s="68"/>
      <c r="BD402" s="68"/>
      <c r="BE402" s="15"/>
      <c r="BF402" s="5">
        <f t="shared" si="170"/>
        <v>23775</v>
      </c>
      <c r="BG402" s="41">
        <v>11106</v>
      </c>
      <c r="BH402" s="42">
        <v>12669</v>
      </c>
      <c r="BI402" s="42"/>
      <c r="BJ402" s="42"/>
      <c r="BK402" s="42"/>
      <c r="BL402" s="42"/>
      <c r="BM402" s="15"/>
    </row>
    <row r="403" spans="1:65" outlineLevel="5" x14ac:dyDescent="0.45">
      <c r="A403" s="22">
        <f t="shared" si="157"/>
        <v>12</v>
      </c>
      <c r="B403" s="9">
        <f t="shared" si="143"/>
        <v>42712</v>
      </c>
      <c r="C403" s="51">
        <v>42712</v>
      </c>
      <c r="D403" s="64">
        <v>317734</v>
      </c>
      <c r="E403" s="12"/>
      <c r="F403" s="12">
        <v>38.6</v>
      </c>
      <c r="G403" s="12">
        <v>38.6</v>
      </c>
      <c r="H403" s="12">
        <v>38.6</v>
      </c>
      <c r="I403" s="12">
        <v>38.6</v>
      </c>
      <c r="J403" s="12"/>
      <c r="K403" s="12"/>
      <c r="L403" s="12"/>
      <c r="M403" s="74" t="str">
        <f t="shared" si="162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63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64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19.914651490000001</v>
      </c>
      <c r="AO403" s="41">
        <v>1406</v>
      </c>
      <c r="AP403" s="110"/>
      <c r="AQ403" s="111"/>
      <c r="AR403" s="126" t="str">
        <f t="shared" si="165"/>
        <v/>
      </c>
      <c r="AS403" s="126" t="str">
        <f t="shared" si="166"/>
        <v/>
      </c>
      <c r="AT403" s="127">
        <v>1572</v>
      </c>
      <c r="AU403" s="128"/>
      <c r="AV403" s="129"/>
      <c r="AW403" s="126" t="str">
        <f t="shared" si="167"/>
        <v/>
      </c>
      <c r="AX403" s="126" t="str">
        <f t="shared" si="168"/>
        <v/>
      </c>
      <c r="AY403" s="64" t="str">
        <f t="shared" si="169"/>
        <v/>
      </c>
      <c r="AZ403" s="97">
        <v>80.5</v>
      </c>
      <c r="BA403" s="68"/>
      <c r="BB403" s="68"/>
      <c r="BC403" s="68"/>
      <c r="BD403" s="68"/>
      <c r="BE403" s="15"/>
      <c r="BF403" s="5">
        <f t="shared" si="170"/>
        <v>22015</v>
      </c>
      <c r="BG403" s="41">
        <v>9518</v>
      </c>
      <c r="BH403" s="42">
        <v>12497</v>
      </c>
      <c r="BI403" s="42"/>
      <c r="BJ403" s="42"/>
      <c r="BK403" s="42"/>
      <c r="BL403" s="42"/>
      <c r="BM403" s="15"/>
    </row>
    <row r="404" spans="1:65" outlineLevel="5" x14ac:dyDescent="0.45">
      <c r="A404" s="22">
        <f t="shared" si="157"/>
        <v>12</v>
      </c>
      <c r="B404" s="9">
        <f t="shared" si="143"/>
        <v>42713</v>
      </c>
      <c r="C404" s="51">
        <v>42713</v>
      </c>
      <c r="D404" s="64">
        <v>323682</v>
      </c>
      <c r="E404" s="12"/>
      <c r="F404" s="12">
        <v>38</v>
      </c>
      <c r="G404" s="12">
        <v>38</v>
      </c>
      <c r="H404" s="12">
        <v>38.6</v>
      </c>
      <c r="I404" s="12">
        <v>38.6</v>
      </c>
      <c r="J404" s="12"/>
      <c r="K404" s="12"/>
      <c r="L404" s="12"/>
      <c r="M404" s="74" t="str">
        <f t="shared" si="162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63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64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17.643352239999999</v>
      </c>
      <c r="AO404" s="41">
        <v>1587</v>
      </c>
      <c r="AP404" s="110"/>
      <c r="AQ404" s="111"/>
      <c r="AR404" s="126" t="str">
        <f t="shared" si="165"/>
        <v/>
      </c>
      <c r="AS404" s="126" t="str">
        <f t="shared" si="166"/>
        <v/>
      </c>
      <c r="AT404" s="127">
        <v>1758</v>
      </c>
      <c r="AU404" s="128"/>
      <c r="AV404" s="129"/>
      <c r="AW404" s="126" t="str">
        <f t="shared" si="167"/>
        <v/>
      </c>
      <c r="AX404" s="126" t="str">
        <f t="shared" si="168"/>
        <v/>
      </c>
      <c r="AY404" s="64" t="str">
        <f t="shared" si="169"/>
        <v/>
      </c>
      <c r="AZ404" s="97">
        <v>78.8</v>
      </c>
      <c r="BA404" s="68"/>
      <c r="BB404" s="68"/>
      <c r="BC404" s="68"/>
      <c r="BD404" s="68"/>
      <c r="BE404" s="15"/>
      <c r="BF404" s="5">
        <f t="shared" si="170"/>
        <v>24448</v>
      </c>
      <c r="BG404" s="41">
        <v>7631</v>
      </c>
      <c r="BH404" s="42">
        <v>16817</v>
      </c>
      <c r="BI404" s="42"/>
      <c r="BJ404" s="42"/>
      <c r="BK404" s="42"/>
      <c r="BL404" s="42"/>
      <c r="BM404" s="15"/>
    </row>
    <row r="405" spans="1:65" outlineLevel="5" x14ac:dyDescent="0.45">
      <c r="A405" s="22">
        <f t="shared" si="157"/>
        <v>12</v>
      </c>
      <c r="B405" s="9">
        <f t="shared" si="143"/>
        <v>42714</v>
      </c>
      <c r="C405" s="51">
        <v>42714</v>
      </c>
      <c r="D405" s="64">
        <v>326578</v>
      </c>
      <c r="E405" s="12"/>
      <c r="F405" s="12">
        <v>38</v>
      </c>
      <c r="G405" s="12">
        <v>38</v>
      </c>
      <c r="H405" s="12">
        <v>38.200000000000003</v>
      </c>
      <c r="I405" s="12">
        <v>38.200000000000003</v>
      </c>
      <c r="J405" s="12"/>
      <c r="K405" s="12"/>
      <c r="L405" s="12"/>
      <c r="M405" s="74" t="str">
        <f t="shared" si="162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63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64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23.026315790000002</v>
      </c>
      <c r="AO405" s="41">
        <v>1216</v>
      </c>
      <c r="AP405" s="110"/>
      <c r="AQ405" s="111"/>
      <c r="AR405" s="126" t="str">
        <f t="shared" si="165"/>
        <v/>
      </c>
      <c r="AS405" s="126" t="str">
        <f t="shared" si="166"/>
        <v/>
      </c>
      <c r="AT405" s="127">
        <v>1385</v>
      </c>
      <c r="AU405" s="128"/>
      <c r="AV405" s="129"/>
      <c r="AW405" s="126" t="str">
        <f t="shared" si="167"/>
        <v/>
      </c>
      <c r="AX405" s="126" t="str">
        <f t="shared" si="168"/>
        <v/>
      </c>
      <c r="AY405" s="64" t="str">
        <f t="shared" si="169"/>
        <v/>
      </c>
      <c r="AZ405" s="97"/>
      <c r="BA405" s="68"/>
      <c r="BB405" s="68"/>
      <c r="BC405" s="68"/>
      <c r="BD405" s="68"/>
      <c r="BE405" s="15"/>
      <c r="BF405" s="5">
        <f t="shared" si="170"/>
        <v>21353</v>
      </c>
      <c r="BG405" s="41">
        <v>8329</v>
      </c>
      <c r="BH405" s="42">
        <v>13024</v>
      </c>
      <c r="BI405" s="42"/>
      <c r="BJ405" s="42"/>
      <c r="BK405" s="42"/>
      <c r="BL405" s="42"/>
      <c r="BM405" s="15"/>
    </row>
    <row r="406" spans="1:65" outlineLevel="5" x14ac:dyDescent="0.45">
      <c r="A406" s="22">
        <f t="shared" si="157"/>
        <v>12</v>
      </c>
      <c r="B406" s="9">
        <f t="shared" si="143"/>
        <v>42715</v>
      </c>
      <c r="C406" s="51">
        <v>42715</v>
      </c>
      <c r="D406" s="64">
        <v>327635</v>
      </c>
      <c r="E406" s="12"/>
      <c r="F406" s="12">
        <v>37.4</v>
      </c>
      <c r="G406" s="12">
        <v>37.4</v>
      </c>
      <c r="H406" s="12">
        <v>37.4</v>
      </c>
      <c r="I406" s="12">
        <v>37.4</v>
      </c>
      <c r="J406" s="12"/>
      <c r="K406" s="12"/>
      <c r="L406" s="12"/>
      <c r="M406" s="74" t="str">
        <f t="shared" si="162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63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64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27.722772280000001</v>
      </c>
      <c r="AO406" s="41">
        <v>1010</v>
      </c>
      <c r="AP406" s="110"/>
      <c r="AQ406" s="111"/>
      <c r="AR406" s="126" t="str">
        <f t="shared" si="165"/>
        <v/>
      </c>
      <c r="AS406" s="126" t="str">
        <f t="shared" si="166"/>
        <v/>
      </c>
      <c r="AT406" s="127">
        <v>1228</v>
      </c>
      <c r="AU406" s="128"/>
      <c r="AV406" s="129"/>
      <c r="AW406" s="126" t="str">
        <f t="shared" si="167"/>
        <v/>
      </c>
      <c r="AX406" s="126" t="str">
        <f t="shared" si="168"/>
        <v/>
      </c>
      <c r="AY406" s="64" t="str">
        <f t="shared" si="169"/>
        <v/>
      </c>
      <c r="AZ406" s="97"/>
      <c r="BA406" s="68"/>
      <c r="BB406" s="68"/>
      <c r="BC406" s="68"/>
      <c r="BD406" s="68"/>
      <c r="BE406" s="15"/>
      <c r="BF406" s="5">
        <f t="shared" si="170"/>
        <v>10817</v>
      </c>
      <c r="BG406" s="41">
        <v>3846</v>
      </c>
      <c r="BH406" s="42">
        <v>6971</v>
      </c>
      <c r="BI406" s="42"/>
      <c r="BJ406" s="42"/>
      <c r="BK406" s="42"/>
      <c r="BL406" s="42"/>
      <c r="BM406" s="15"/>
    </row>
    <row r="407" spans="1:65" outlineLevel="5" x14ac:dyDescent="0.45">
      <c r="A407" s="22">
        <f t="shared" si="157"/>
        <v>12</v>
      </c>
      <c r="B407" s="9">
        <f t="shared" si="143"/>
        <v>42716</v>
      </c>
      <c r="C407" s="51">
        <v>42716</v>
      </c>
      <c r="D407" s="64">
        <v>314190</v>
      </c>
      <c r="E407" s="12"/>
      <c r="F407" s="12">
        <v>37.6</v>
      </c>
      <c r="G407" s="12">
        <v>37.6</v>
      </c>
      <c r="H407" s="12">
        <v>37.6</v>
      </c>
      <c r="I407" s="12">
        <v>37.6</v>
      </c>
      <c r="J407" s="12"/>
      <c r="K407" s="12"/>
      <c r="L407" s="12"/>
      <c r="M407" s="74" t="str">
        <f t="shared" si="162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63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64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v>21.943573669999999</v>
      </c>
      <c r="AO407" s="41">
        <v>1276</v>
      </c>
      <c r="AP407" s="110"/>
      <c r="AQ407" s="111"/>
      <c r="AR407" s="126" t="str">
        <f t="shared" si="165"/>
        <v/>
      </c>
      <c r="AS407" s="126" t="str">
        <f t="shared" si="166"/>
        <v/>
      </c>
      <c r="AT407" s="127">
        <v>1353</v>
      </c>
      <c r="AU407" s="128"/>
      <c r="AV407" s="129"/>
      <c r="AW407" s="126" t="str">
        <f t="shared" si="167"/>
        <v/>
      </c>
      <c r="AX407" s="126" t="str">
        <f t="shared" si="168"/>
        <v/>
      </c>
      <c r="AY407" s="64" t="str">
        <f t="shared" si="169"/>
        <v/>
      </c>
      <c r="AZ407" s="97">
        <v>80.599999999999994</v>
      </c>
      <c r="BA407" s="68"/>
      <c r="BB407" s="68"/>
      <c r="BC407" s="68"/>
      <c r="BD407" s="68"/>
      <c r="BE407" s="15"/>
      <c r="BF407" s="5">
        <f t="shared" si="170"/>
        <v>24528</v>
      </c>
      <c r="BG407" s="41">
        <v>10577</v>
      </c>
      <c r="BH407" s="42">
        <v>13951</v>
      </c>
      <c r="BI407" s="42"/>
      <c r="BJ407" s="42"/>
      <c r="BK407" s="42"/>
      <c r="BL407" s="42"/>
      <c r="BM407" s="15"/>
    </row>
    <row r="408" spans="1:65" outlineLevel="5" x14ac:dyDescent="0.45">
      <c r="A408" s="22">
        <f t="shared" si="157"/>
        <v>12</v>
      </c>
      <c r="B408" s="9">
        <f t="shared" si="143"/>
        <v>42717</v>
      </c>
      <c r="C408" s="51">
        <v>42717</v>
      </c>
      <c r="D408" s="64">
        <v>319840</v>
      </c>
      <c r="E408" s="12"/>
      <c r="F408" s="12">
        <v>38</v>
      </c>
      <c r="G408" s="12">
        <v>38</v>
      </c>
      <c r="H408" s="12">
        <v>38.200000000000003</v>
      </c>
      <c r="I408" s="12">
        <v>38.200000000000003</v>
      </c>
      <c r="J408" s="12"/>
      <c r="K408" s="12"/>
      <c r="L408" s="12"/>
      <c r="M408" s="74" t="str">
        <f t="shared" si="162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63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64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20.437956199999999</v>
      </c>
      <c r="AO408" s="41">
        <v>1370</v>
      </c>
      <c r="AP408" s="110"/>
      <c r="AQ408" s="111"/>
      <c r="AR408" s="126" t="str">
        <f t="shared" si="165"/>
        <v/>
      </c>
      <c r="AS408" s="126" t="str">
        <f t="shared" si="166"/>
        <v/>
      </c>
      <c r="AT408" s="127">
        <v>1570</v>
      </c>
      <c r="AU408" s="128"/>
      <c r="AV408" s="129"/>
      <c r="AW408" s="126" t="str">
        <f t="shared" si="167"/>
        <v/>
      </c>
      <c r="AX408" s="126" t="str">
        <f t="shared" si="168"/>
        <v/>
      </c>
      <c r="AY408" s="64" t="str">
        <f t="shared" si="169"/>
        <v/>
      </c>
      <c r="AZ408" s="97">
        <v>78.2</v>
      </c>
      <c r="BA408" s="68"/>
      <c r="BB408" s="68"/>
      <c r="BC408" s="68"/>
      <c r="BD408" s="68"/>
      <c r="BE408" s="15"/>
      <c r="BF408" s="5">
        <f t="shared" si="170"/>
        <v>25827</v>
      </c>
      <c r="BG408" s="41">
        <v>7316</v>
      </c>
      <c r="BH408" s="42">
        <v>18511</v>
      </c>
      <c r="BI408" s="42"/>
      <c r="BJ408" s="42"/>
      <c r="BK408" s="42"/>
      <c r="BL408" s="42"/>
      <c r="BM408" s="15"/>
    </row>
    <row r="409" spans="1:65" outlineLevel="5" x14ac:dyDescent="0.45">
      <c r="A409" s="22">
        <f t="shared" si="157"/>
        <v>12</v>
      </c>
      <c r="B409" s="9">
        <f t="shared" si="143"/>
        <v>42718</v>
      </c>
      <c r="C409" s="51">
        <v>42718</v>
      </c>
      <c r="D409" s="64">
        <v>324365</v>
      </c>
      <c r="E409" s="12"/>
      <c r="F409" s="12">
        <v>37.799999999999997</v>
      </c>
      <c r="G409" s="12">
        <v>37.799999999999997</v>
      </c>
      <c r="H409" s="12">
        <v>37.799999999999997</v>
      </c>
      <c r="I409" s="12">
        <v>37.799999999999997</v>
      </c>
      <c r="J409" s="12"/>
      <c r="K409" s="12"/>
      <c r="L409" s="12"/>
      <c r="M409" s="74" t="str">
        <f t="shared" si="162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63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64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19.746121299999999</v>
      </c>
      <c r="AO409" s="41">
        <v>1418</v>
      </c>
      <c r="AP409" s="110"/>
      <c r="AQ409" s="111"/>
      <c r="AR409" s="126" t="str">
        <f t="shared" si="165"/>
        <v/>
      </c>
      <c r="AS409" s="126" t="str">
        <f t="shared" si="166"/>
        <v/>
      </c>
      <c r="AT409" s="127">
        <v>1595</v>
      </c>
      <c r="AU409" s="128"/>
      <c r="AV409" s="129"/>
      <c r="AW409" s="126" t="str">
        <f t="shared" si="167"/>
        <v/>
      </c>
      <c r="AX409" s="126" t="str">
        <f t="shared" si="168"/>
        <v/>
      </c>
      <c r="AY409" s="64" t="str">
        <f t="shared" si="169"/>
        <v/>
      </c>
      <c r="AZ409" s="97">
        <v>79</v>
      </c>
      <c r="BA409" s="68"/>
      <c r="BB409" s="68"/>
      <c r="BC409" s="68"/>
      <c r="BD409" s="68"/>
      <c r="BE409" s="15"/>
      <c r="BF409" s="5">
        <f t="shared" si="170"/>
        <v>27227</v>
      </c>
      <c r="BG409" s="41">
        <v>7692</v>
      </c>
      <c r="BH409" s="42">
        <v>19535</v>
      </c>
      <c r="BI409" s="42"/>
      <c r="BJ409" s="42"/>
      <c r="BK409" s="42"/>
      <c r="BL409" s="42"/>
      <c r="BM409" s="15"/>
    </row>
    <row r="410" spans="1:65" outlineLevel="5" x14ac:dyDescent="0.45">
      <c r="A410" s="22">
        <f t="shared" si="157"/>
        <v>12</v>
      </c>
      <c r="B410" s="9">
        <f t="shared" si="143"/>
        <v>42719</v>
      </c>
      <c r="C410" s="51">
        <v>42719</v>
      </c>
      <c r="D410" s="64">
        <v>317306</v>
      </c>
      <c r="E410" s="12"/>
      <c r="F410" s="12">
        <v>38</v>
      </c>
      <c r="G410" s="12">
        <v>38</v>
      </c>
      <c r="H410" s="12">
        <v>38.4</v>
      </c>
      <c r="I410" s="12">
        <v>38.4</v>
      </c>
      <c r="J410" s="12"/>
      <c r="K410" s="12"/>
      <c r="L410" s="12"/>
      <c r="M410" s="74" t="str">
        <f t="shared" si="162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63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64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18.893387310000001</v>
      </c>
      <c r="AO410" s="41">
        <v>1482</v>
      </c>
      <c r="AP410" s="110"/>
      <c r="AQ410" s="111"/>
      <c r="AR410" s="126" t="str">
        <f t="shared" si="165"/>
        <v/>
      </c>
      <c r="AS410" s="126" t="str">
        <f t="shared" si="166"/>
        <v/>
      </c>
      <c r="AT410" s="127">
        <v>1616</v>
      </c>
      <c r="AU410" s="128"/>
      <c r="AV410" s="129"/>
      <c r="AW410" s="126" t="str">
        <f t="shared" si="167"/>
        <v/>
      </c>
      <c r="AX410" s="126" t="str">
        <f t="shared" si="168"/>
        <v/>
      </c>
      <c r="AY410" s="64" t="str">
        <f t="shared" si="169"/>
        <v/>
      </c>
      <c r="AZ410" s="97">
        <v>79.2</v>
      </c>
      <c r="BA410" s="68"/>
      <c r="BB410" s="68"/>
      <c r="BC410" s="68"/>
      <c r="BD410" s="68"/>
      <c r="BE410" s="15"/>
      <c r="BF410" s="5">
        <f t="shared" si="170"/>
        <v>24303</v>
      </c>
      <c r="BG410" s="41">
        <v>8360</v>
      </c>
      <c r="BH410" s="42">
        <v>15943</v>
      </c>
      <c r="BI410" s="42"/>
      <c r="BJ410" s="42"/>
      <c r="BK410" s="42"/>
      <c r="BL410" s="42"/>
      <c r="BM410" s="15"/>
    </row>
    <row r="411" spans="1:65" outlineLevel="5" x14ac:dyDescent="0.45">
      <c r="A411" s="22">
        <f t="shared" si="157"/>
        <v>12</v>
      </c>
      <c r="B411" s="9">
        <f t="shared" si="143"/>
        <v>42720</v>
      </c>
      <c r="C411" s="51">
        <v>42720</v>
      </c>
      <c r="D411" s="64">
        <v>310762</v>
      </c>
      <c r="E411" s="12"/>
      <c r="F411" s="12">
        <v>37.799999999999997</v>
      </c>
      <c r="G411" s="12">
        <v>37.799999999999997</v>
      </c>
      <c r="H411" s="12">
        <v>38.200000000000003</v>
      </c>
      <c r="I411" s="12">
        <v>38.200000000000003</v>
      </c>
      <c r="J411" s="12"/>
      <c r="K411" s="12"/>
      <c r="L411" s="12"/>
      <c r="M411" s="74" t="str">
        <f t="shared" si="162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63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64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19.41747573</v>
      </c>
      <c r="AO411" s="41">
        <v>1442</v>
      </c>
      <c r="AP411" s="110"/>
      <c r="AQ411" s="111"/>
      <c r="AR411" s="126" t="str">
        <f t="shared" si="165"/>
        <v/>
      </c>
      <c r="AS411" s="126" t="str">
        <f t="shared" si="166"/>
        <v/>
      </c>
      <c r="AT411" s="127">
        <v>1666</v>
      </c>
      <c r="AU411" s="128"/>
      <c r="AV411" s="129"/>
      <c r="AW411" s="126" t="str">
        <f t="shared" si="167"/>
        <v/>
      </c>
      <c r="AX411" s="126" t="str">
        <f t="shared" si="168"/>
        <v/>
      </c>
      <c r="AY411" s="64" t="str">
        <f t="shared" si="169"/>
        <v/>
      </c>
      <c r="AZ411" s="97">
        <v>79.7</v>
      </c>
      <c r="BA411" s="68"/>
      <c r="BB411" s="68"/>
      <c r="BC411" s="68"/>
      <c r="BD411" s="68"/>
      <c r="BE411" s="15"/>
      <c r="BF411" s="5">
        <f t="shared" si="170"/>
        <v>27181</v>
      </c>
      <c r="BG411" s="41">
        <v>13642</v>
      </c>
      <c r="BH411" s="42">
        <v>13539</v>
      </c>
      <c r="BI411" s="42"/>
      <c r="BJ411" s="42"/>
      <c r="BK411" s="42"/>
      <c r="BL411" s="42"/>
      <c r="BM411" s="15"/>
    </row>
    <row r="412" spans="1:65" outlineLevel="5" x14ac:dyDescent="0.45">
      <c r="A412" s="22">
        <f t="shared" si="157"/>
        <v>12</v>
      </c>
      <c r="B412" s="9">
        <f t="shared" si="143"/>
        <v>42721</v>
      </c>
      <c r="C412" s="51">
        <v>42721</v>
      </c>
      <c r="D412" s="64">
        <v>321733</v>
      </c>
      <c r="E412" s="12"/>
      <c r="F412" s="12">
        <v>37.6</v>
      </c>
      <c r="G412" s="12">
        <v>37.6</v>
      </c>
      <c r="H412" s="12">
        <v>38</v>
      </c>
      <c r="I412" s="12">
        <v>38</v>
      </c>
      <c r="J412" s="12"/>
      <c r="K412" s="12"/>
      <c r="L412" s="12"/>
      <c r="M412" s="74" t="str">
        <f t="shared" si="162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63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64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19.444444440000002</v>
      </c>
      <c r="AO412" s="41">
        <v>1440</v>
      </c>
      <c r="AP412" s="110"/>
      <c r="AQ412" s="111"/>
      <c r="AR412" s="126" t="str">
        <f t="shared" si="165"/>
        <v/>
      </c>
      <c r="AS412" s="126" t="str">
        <f t="shared" si="166"/>
        <v/>
      </c>
      <c r="AT412" s="127">
        <v>1584</v>
      </c>
      <c r="AU412" s="128"/>
      <c r="AV412" s="129"/>
      <c r="AW412" s="126" t="str">
        <f t="shared" si="167"/>
        <v/>
      </c>
      <c r="AX412" s="126" t="str">
        <f t="shared" si="168"/>
        <v/>
      </c>
      <c r="AY412" s="64" t="str">
        <f t="shared" si="169"/>
        <v/>
      </c>
      <c r="AZ412" s="97"/>
      <c r="BA412" s="68"/>
      <c r="BB412" s="68"/>
      <c r="BC412" s="68"/>
      <c r="BD412" s="68"/>
      <c r="BE412" s="15"/>
      <c r="BF412" s="5">
        <f t="shared" si="170"/>
        <v>20290</v>
      </c>
      <c r="BG412" s="41">
        <v>6651</v>
      </c>
      <c r="BH412" s="42">
        <v>13639</v>
      </c>
      <c r="BI412" s="42"/>
      <c r="BJ412" s="42"/>
      <c r="BK412" s="42"/>
      <c r="BL412" s="42"/>
      <c r="BM412" s="15"/>
    </row>
    <row r="413" spans="1:65" outlineLevel="5" x14ac:dyDescent="0.45">
      <c r="A413" s="22">
        <f t="shared" si="157"/>
        <v>12</v>
      </c>
      <c r="B413" s="9">
        <f t="shared" si="143"/>
        <v>42722</v>
      </c>
      <c r="C413" s="51">
        <v>42722</v>
      </c>
      <c r="D413" s="64">
        <v>325985</v>
      </c>
      <c r="E413" s="12"/>
      <c r="F413" s="12">
        <v>37.6</v>
      </c>
      <c r="G413" s="12">
        <v>37.6</v>
      </c>
      <c r="H413" s="12">
        <v>38</v>
      </c>
      <c r="I413" s="12">
        <v>38</v>
      </c>
      <c r="J413" s="12"/>
      <c r="K413" s="12"/>
      <c r="L413" s="12"/>
      <c r="M413" s="74" t="str">
        <f t="shared" si="162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63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64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24.496937880000001</v>
      </c>
      <c r="AO413" s="41">
        <v>1143</v>
      </c>
      <c r="AP413" s="110"/>
      <c r="AQ413" s="111"/>
      <c r="AR413" s="126" t="str">
        <f t="shared" si="165"/>
        <v/>
      </c>
      <c r="AS413" s="126" t="str">
        <f t="shared" si="166"/>
        <v/>
      </c>
      <c r="AT413" s="127">
        <v>1374</v>
      </c>
      <c r="AU413" s="128"/>
      <c r="AV413" s="129"/>
      <c r="AW413" s="126" t="str">
        <f t="shared" si="167"/>
        <v/>
      </c>
      <c r="AX413" s="126" t="str">
        <f t="shared" si="168"/>
        <v/>
      </c>
      <c r="AY413" s="64" t="str">
        <f t="shared" si="169"/>
        <v/>
      </c>
      <c r="AZ413" s="97"/>
      <c r="BA413" s="68"/>
      <c r="BB413" s="68"/>
      <c r="BC413" s="68"/>
      <c r="BD413" s="68"/>
      <c r="BE413" s="15"/>
      <c r="BF413" s="5">
        <f t="shared" si="170"/>
        <v>11234</v>
      </c>
      <c r="BG413" s="41">
        <v>5238</v>
      </c>
      <c r="BH413" s="42">
        <v>5996</v>
      </c>
      <c r="BI413" s="42"/>
      <c r="BJ413" s="42"/>
      <c r="BK413" s="42"/>
      <c r="BL413" s="42"/>
      <c r="BM413" s="15"/>
    </row>
    <row r="414" spans="1:65" outlineLevel="5" x14ac:dyDescent="0.45">
      <c r="A414" s="22">
        <f t="shared" si="157"/>
        <v>12</v>
      </c>
      <c r="B414" s="9">
        <f t="shared" si="143"/>
        <v>42723</v>
      </c>
      <c r="C414" s="51">
        <v>42723</v>
      </c>
      <c r="D414" s="64">
        <v>363876</v>
      </c>
      <c r="E414" s="12"/>
      <c r="F414" s="12">
        <v>37.799999999999997</v>
      </c>
      <c r="G414" s="12">
        <v>37.799999999999997</v>
      </c>
      <c r="H414" s="12">
        <v>37.799999999999997</v>
      </c>
      <c r="I414" s="12">
        <v>37.799999999999997</v>
      </c>
      <c r="J414" s="12"/>
      <c r="K414" s="12"/>
      <c r="L414" s="12"/>
      <c r="M414" s="74" t="str">
        <f t="shared" si="162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63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64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19.566736550000002</v>
      </c>
      <c r="AO414" s="41">
        <v>1431</v>
      </c>
      <c r="AP414" s="110"/>
      <c r="AQ414" s="111"/>
      <c r="AR414" s="126" t="str">
        <f t="shared" si="165"/>
        <v/>
      </c>
      <c r="AS414" s="126" t="str">
        <f t="shared" si="166"/>
        <v/>
      </c>
      <c r="AT414" s="127">
        <v>1585</v>
      </c>
      <c r="AU414" s="128"/>
      <c r="AV414" s="129"/>
      <c r="AW414" s="126" t="str">
        <f t="shared" si="167"/>
        <v/>
      </c>
      <c r="AX414" s="126" t="str">
        <f t="shared" si="168"/>
        <v/>
      </c>
      <c r="AY414" s="64" t="str">
        <f t="shared" si="169"/>
        <v/>
      </c>
      <c r="AZ414" s="97">
        <v>79.8</v>
      </c>
      <c r="BA414" s="68"/>
      <c r="BB414" s="68"/>
      <c r="BC414" s="68"/>
      <c r="BD414" s="68"/>
      <c r="BE414" s="15"/>
      <c r="BF414" s="5">
        <f t="shared" si="170"/>
        <v>24139</v>
      </c>
      <c r="BG414" s="41">
        <v>13288</v>
      </c>
      <c r="BH414" s="42">
        <v>10851</v>
      </c>
      <c r="BI414" s="42"/>
      <c r="BJ414" s="42"/>
      <c r="BK414" s="42"/>
      <c r="BL414" s="42"/>
      <c r="BM414" s="15"/>
    </row>
    <row r="415" spans="1:65" outlineLevel="5" x14ac:dyDescent="0.45">
      <c r="A415" s="22">
        <f t="shared" si="157"/>
        <v>12</v>
      </c>
      <c r="B415" s="9">
        <f t="shared" si="143"/>
        <v>42724</v>
      </c>
      <c r="C415" s="51">
        <v>42724</v>
      </c>
      <c r="D415" s="64">
        <v>383333</v>
      </c>
      <c r="E415" s="12"/>
      <c r="F415" s="12">
        <v>37.799999999999997</v>
      </c>
      <c r="G415" s="12">
        <v>37.799999999999997</v>
      </c>
      <c r="H415" s="12">
        <v>37.799999999999997</v>
      </c>
      <c r="I415" s="12">
        <v>37.799999999999997</v>
      </c>
      <c r="J415" s="12"/>
      <c r="K415" s="12"/>
      <c r="L415" s="12"/>
      <c r="M415" s="74" t="str">
        <f t="shared" si="162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63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64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18.530774319999999</v>
      </c>
      <c r="AO415" s="41">
        <v>1511</v>
      </c>
      <c r="AP415" s="110"/>
      <c r="AQ415" s="111"/>
      <c r="AR415" s="126" t="str">
        <f t="shared" si="165"/>
        <v/>
      </c>
      <c r="AS415" s="126" t="str">
        <f t="shared" si="166"/>
        <v/>
      </c>
      <c r="AT415" s="127">
        <v>1725</v>
      </c>
      <c r="AU415" s="128"/>
      <c r="AV415" s="129"/>
      <c r="AW415" s="126" t="str">
        <f t="shared" si="167"/>
        <v/>
      </c>
      <c r="AX415" s="126" t="str">
        <f t="shared" si="168"/>
        <v/>
      </c>
      <c r="AY415" s="64" t="str">
        <f t="shared" si="169"/>
        <v/>
      </c>
      <c r="AZ415" s="97">
        <v>80.2</v>
      </c>
      <c r="BA415" s="68"/>
      <c r="BB415" s="68"/>
      <c r="BC415" s="68"/>
      <c r="BD415" s="68"/>
      <c r="BE415" s="15"/>
      <c r="BF415" s="5">
        <f t="shared" si="170"/>
        <v>30003</v>
      </c>
      <c r="BG415" s="41">
        <v>12274</v>
      </c>
      <c r="BH415" s="42">
        <v>17729</v>
      </c>
      <c r="BI415" s="42"/>
      <c r="BJ415" s="42"/>
      <c r="BK415" s="42"/>
      <c r="BL415" s="42"/>
      <c r="BM415" s="15"/>
    </row>
    <row r="416" spans="1:65" outlineLevel="5" x14ac:dyDescent="0.45">
      <c r="A416" s="22">
        <f t="shared" si="157"/>
        <v>12</v>
      </c>
      <c r="B416" s="9">
        <f t="shared" ref="B416:B426" si="171">B415+1</f>
        <v>42725</v>
      </c>
      <c r="C416" s="51">
        <v>42725</v>
      </c>
      <c r="D416" s="64">
        <v>342918</v>
      </c>
      <c r="E416" s="12"/>
      <c r="F416" s="12">
        <v>38</v>
      </c>
      <c r="G416" s="12">
        <v>38</v>
      </c>
      <c r="H416" s="12">
        <v>37.799999999999997</v>
      </c>
      <c r="I416" s="12">
        <v>37.799999999999997</v>
      </c>
      <c r="J416" s="12"/>
      <c r="K416" s="12"/>
      <c r="L416" s="12"/>
      <c r="M416" s="74" t="str">
        <f t="shared" si="162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63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64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20.231213870000001</v>
      </c>
      <c r="AO416" s="41">
        <v>1384</v>
      </c>
      <c r="AP416" s="110"/>
      <c r="AQ416" s="111"/>
      <c r="AR416" s="126" t="str">
        <f t="shared" si="165"/>
        <v/>
      </c>
      <c r="AS416" s="126" t="str">
        <f t="shared" si="166"/>
        <v/>
      </c>
      <c r="AT416" s="127">
        <v>1553</v>
      </c>
      <c r="AU416" s="128"/>
      <c r="AV416" s="129"/>
      <c r="AW416" s="126" t="str">
        <f t="shared" si="167"/>
        <v/>
      </c>
      <c r="AX416" s="126" t="str">
        <f t="shared" si="168"/>
        <v/>
      </c>
      <c r="AY416" s="64" t="str">
        <f t="shared" si="169"/>
        <v/>
      </c>
      <c r="AZ416" s="97">
        <v>79.2</v>
      </c>
      <c r="BA416" s="68"/>
      <c r="BB416" s="68"/>
      <c r="BC416" s="68"/>
      <c r="BD416" s="68"/>
      <c r="BE416" s="15"/>
      <c r="BF416" s="5">
        <f t="shared" si="170"/>
        <v>26049</v>
      </c>
      <c r="BG416" s="41">
        <v>6329</v>
      </c>
      <c r="BH416" s="42">
        <v>19720</v>
      </c>
      <c r="BI416" s="42"/>
      <c r="BJ416" s="42"/>
      <c r="BK416" s="42"/>
      <c r="BL416" s="42"/>
      <c r="BM416" s="15"/>
    </row>
    <row r="417" spans="1:65" outlineLevel="5" x14ac:dyDescent="0.45">
      <c r="A417" s="22">
        <f t="shared" si="157"/>
        <v>12</v>
      </c>
      <c r="B417" s="9">
        <f t="shared" si="171"/>
        <v>42726</v>
      </c>
      <c r="C417" s="51">
        <v>42726</v>
      </c>
      <c r="D417" s="64">
        <v>459396</v>
      </c>
      <c r="E417" s="12"/>
      <c r="F417" s="12">
        <v>37.6</v>
      </c>
      <c r="G417" s="12">
        <v>37.6</v>
      </c>
      <c r="H417" s="12">
        <v>36.6</v>
      </c>
      <c r="I417" s="12">
        <v>36.6</v>
      </c>
      <c r="J417" s="12"/>
      <c r="K417" s="12"/>
      <c r="L417" s="12"/>
      <c r="M417" s="74" t="str">
        <f t="shared" si="162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63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64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19.008825529999999</v>
      </c>
      <c r="AO417" s="41">
        <v>1473</v>
      </c>
      <c r="AP417" s="110"/>
      <c r="AQ417" s="111"/>
      <c r="AR417" s="126" t="str">
        <f t="shared" si="165"/>
        <v/>
      </c>
      <c r="AS417" s="126" t="str">
        <f t="shared" si="166"/>
        <v/>
      </c>
      <c r="AT417" s="127">
        <v>1581</v>
      </c>
      <c r="AU417" s="128"/>
      <c r="AV417" s="129"/>
      <c r="AW417" s="126" t="str">
        <f t="shared" si="167"/>
        <v/>
      </c>
      <c r="AX417" s="126" t="str">
        <f t="shared" si="168"/>
        <v/>
      </c>
      <c r="AY417" s="64" t="str">
        <f t="shared" si="169"/>
        <v/>
      </c>
      <c r="AZ417" s="97">
        <v>80.150000000000006</v>
      </c>
      <c r="BA417" s="68"/>
      <c r="BB417" s="68"/>
      <c r="BC417" s="68"/>
      <c r="BD417" s="68"/>
      <c r="BE417" s="15"/>
      <c r="BF417" s="5">
        <f t="shared" si="170"/>
        <v>26331</v>
      </c>
      <c r="BG417" s="41">
        <v>6738</v>
      </c>
      <c r="BH417" s="42">
        <v>19593</v>
      </c>
      <c r="BI417" s="42"/>
      <c r="BJ417" s="42"/>
      <c r="BK417" s="42"/>
      <c r="BL417" s="42"/>
      <c r="BM417" s="15"/>
    </row>
    <row r="418" spans="1:65" outlineLevel="5" x14ac:dyDescent="0.45">
      <c r="A418" s="22">
        <f t="shared" si="157"/>
        <v>12</v>
      </c>
      <c r="B418" s="9">
        <f t="shared" si="171"/>
        <v>42727</v>
      </c>
      <c r="C418" s="51">
        <v>42727</v>
      </c>
      <c r="D418" s="64">
        <v>460214</v>
      </c>
      <c r="E418" s="12"/>
      <c r="F418" s="12">
        <v>38.4</v>
      </c>
      <c r="G418" s="12">
        <v>38.4</v>
      </c>
      <c r="H418" s="12">
        <v>38.6</v>
      </c>
      <c r="I418" s="12">
        <v>38.6</v>
      </c>
      <c r="J418" s="12"/>
      <c r="K418" s="12"/>
      <c r="L418" s="12"/>
      <c r="M418" s="74" t="str">
        <f t="shared" si="162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63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64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19.008825529999999</v>
      </c>
      <c r="AO418" s="41">
        <v>1473</v>
      </c>
      <c r="AP418" s="110"/>
      <c r="AQ418" s="111"/>
      <c r="AR418" s="126" t="str">
        <f t="shared" si="165"/>
        <v/>
      </c>
      <c r="AS418" s="126" t="str">
        <f t="shared" si="166"/>
        <v/>
      </c>
      <c r="AT418" s="127">
        <v>1701</v>
      </c>
      <c r="AU418" s="128"/>
      <c r="AV418" s="129"/>
      <c r="AW418" s="126" t="str">
        <f t="shared" si="167"/>
        <v/>
      </c>
      <c r="AX418" s="126" t="str">
        <f t="shared" si="168"/>
        <v/>
      </c>
      <c r="AY418" s="64" t="str">
        <f t="shared" si="169"/>
        <v/>
      </c>
      <c r="AZ418" s="97">
        <v>79.8</v>
      </c>
      <c r="BA418" s="68"/>
      <c r="BB418" s="68"/>
      <c r="BC418" s="68"/>
      <c r="BD418" s="68"/>
      <c r="BE418" s="15"/>
      <c r="BF418" s="5">
        <f t="shared" si="170"/>
        <v>28802</v>
      </c>
      <c r="BG418" s="41">
        <v>12694</v>
      </c>
      <c r="BH418" s="42">
        <v>16108</v>
      </c>
      <c r="BI418" s="42"/>
      <c r="BJ418" s="42"/>
      <c r="BK418" s="42"/>
      <c r="BL418" s="42"/>
      <c r="BM418" s="15"/>
    </row>
    <row r="419" spans="1:65" outlineLevel="5" x14ac:dyDescent="0.45">
      <c r="A419" s="22">
        <f t="shared" si="157"/>
        <v>12</v>
      </c>
      <c r="B419" s="9">
        <f t="shared" si="171"/>
        <v>42728</v>
      </c>
      <c r="C419" s="51">
        <v>42728</v>
      </c>
      <c r="D419" s="64">
        <v>421875</v>
      </c>
      <c r="E419" s="12"/>
      <c r="F419" s="12">
        <v>37.799999999999997</v>
      </c>
      <c r="G419" s="12">
        <v>37.799999999999997</v>
      </c>
      <c r="H419" s="12">
        <v>38.200000000000003</v>
      </c>
      <c r="I419" s="12">
        <v>38.200000000000003</v>
      </c>
      <c r="J419" s="12"/>
      <c r="K419" s="12"/>
      <c r="L419" s="12"/>
      <c r="M419" s="74" t="str">
        <f t="shared" si="162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63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64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18.348623849999999</v>
      </c>
      <c r="AO419" s="41">
        <v>1526</v>
      </c>
      <c r="AP419" s="110"/>
      <c r="AQ419" s="111"/>
      <c r="AR419" s="126" t="str">
        <f t="shared" si="165"/>
        <v/>
      </c>
      <c r="AS419" s="126" t="str">
        <f t="shared" si="166"/>
        <v/>
      </c>
      <c r="AT419" s="127">
        <v>1625</v>
      </c>
      <c r="AU419" s="128"/>
      <c r="AV419" s="129"/>
      <c r="AW419" s="126" t="str">
        <f t="shared" si="167"/>
        <v/>
      </c>
      <c r="AX419" s="126" t="str">
        <f t="shared" si="168"/>
        <v/>
      </c>
      <c r="AY419" s="64" t="str">
        <f t="shared" si="169"/>
        <v/>
      </c>
      <c r="AZ419" s="97"/>
      <c r="BA419" s="68"/>
      <c r="BB419" s="68"/>
      <c r="BC419" s="68"/>
      <c r="BD419" s="68"/>
      <c r="BE419" s="15"/>
      <c r="BF419" s="5">
        <f t="shared" si="170"/>
        <v>18696</v>
      </c>
      <c r="BG419" s="41">
        <v>9549</v>
      </c>
      <c r="BH419" s="42">
        <v>9147</v>
      </c>
      <c r="BI419" s="42"/>
      <c r="BJ419" s="42"/>
      <c r="BK419" s="42"/>
      <c r="BL419" s="42"/>
      <c r="BM419" s="15"/>
    </row>
    <row r="420" spans="1:65" outlineLevel="5" x14ac:dyDescent="0.45">
      <c r="A420" s="22">
        <f t="shared" si="157"/>
        <v>12</v>
      </c>
      <c r="B420" s="9">
        <f t="shared" si="171"/>
        <v>42729</v>
      </c>
      <c r="C420" s="51">
        <v>42729</v>
      </c>
      <c r="D420" s="64">
        <v>395504</v>
      </c>
      <c r="E420" s="12"/>
      <c r="F420" s="12">
        <v>37.200000000000003</v>
      </c>
      <c r="G420" s="12">
        <v>37.200000000000003</v>
      </c>
      <c r="H420" s="12">
        <v>38.4</v>
      </c>
      <c r="I420" s="12">
        <v>38.4</v>
      </c>
      <c r="J420" s="12"/>
      <c r="K420" s="12"/>
      <c r="L420" s="12"/>
      <c r="M420" s="74" t="str">
        <f t="shared" si="162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63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64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21.604938270000002</v>
      </c>
      <c r="AO420" s="41">
        <v>1296</v>
      </c>
      <c r="AP420" s="110"/>
      <c r="AQ420" s="111"/>
      <c r="AR420" s="126" t="str">
        <f t="shared" si="165"/>
        <v/>
      </c>
      <c r="AS420" s="126" t="str">
        <f t="shared" si="166"/>
        <v/>
      </c>
      <c r="AT420" s="127">
        <v>1513</v>
      </c>
      <c r="AU420" s="128"/>
      <c r="AV420" s="129"/>
      <c r="AW420" s="126" t="str">
        <f t="shared" si="167"/>
        <v/>
      </c>
      <c r="AX420" s="126" t="str">
        <f t="shared" si="168"/>
        <v/>
      </c>
      <c r="AY420" s="64" t="str">
        <f t="shared" si="169"/>
        <v/>
      </c>
      <c r="AZ420" s="97"/>
      <c r="BA420" s="68"/>
      <c r="BB420" s="68"/>
      <c r="BC420" s="68"/>
      <c r="BD420" s="68"/>
      <c r="BE420" s="15"/>
      <c r="BF420" s="5">
        <f t="shared" si="170"/>
        <v>14040</v>
      </c>
      <c r="BG420" s="41">
        <v>7786</v>
      </c>
      <c r="BH420" s="42">
        <v>6254</v>
      </c>
      <c r="BI420" s="42"/>
      <c r="BJ420" s="42"/>
      <c r="BK420" s="42"/>
      <c r="BL420" s="42"/>
      <c r="BM420" s="15"/>
    </row>
    <row r="421" spans="1:65" outlineLevel="5" x14ac:dyDescent="0.45">
      <c r="A421" s="22">
        <f t="shared" si="157"/>
        <v>12</v>
      </c>
      <c r="B421" s="9">
        <f t="shared" si="171"/>
        <v>42730</v>
      </c>
      <c r="C421" s="51">
        <v>42730</v>
      </c>
      <c r="D421" s="64">
        <v>398051</v>
      </c>
      <c r="E421" s="12"/>
      <c r="F421" s="12">
        <v>37.4</v>
      </c>
      <c r="G421" s="12">
        <v>37.4</v>
      </c>
      <c r="H421" s="12">
        <v>38.200000000000003</v>
      </c>
      <c r="I421" s="12">
        <v>38.200000000000003</v>
      </c>
      <c r="J421" s="12"/>
      <c r="K421" s="12"/>
      <c r="L421" s="12"/>
      <c r="M421" s="74" t="str">
        <f t="shared" si="162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63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64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19.047619050000002</v>
      </c>
      <c r="AO421" s="41">
        <v>1470</v>
      </c>
      <c r="AP421" s="110"/>
      <c r="AQ421" s="111"/>
      <c r="AR421" s="126" t="str">
        <f t="shared" si="165"/>
        <v/>
      </c>
      <c r="AS421" s="126" t="str">
        <f t="shared" si="166"/>
        <v/>
      </c>
      <c r="AT421" s="127">
        <v>1580</v>
      </c>
      <c r="AU421" s="128"/>
      <c r="AV421" s="129"/>
      <c r="AW421" s="126" t="str">
        <f t="shared" si="167"/>
        <v/>
      </c>
      <c r="AX421" s="126" t="str">
        <f t="shared" si="168"/>
        <v/>
      </c>
      <c r="AY421" s="64" t="str">
        <f t="shared" si="169"/>
        <v/>
      </c>
      <c r="AZ421" s="97">
        <v>78</v>
      </c>
      <c r="BA421" s="68"/>
      <c r="BB421" s="68"/>
      <c r="BC421" s="68"/>
      <c r="BD421" s="68"/>
      <c r="BE421" s="15"/>
      <c r="BF421" s="5">
        <f t="shared" si="170"/>
        <v>23751</v>
      </c>
      <c r="BG421" s="41">
        <v>8498</v>
      </c>
      <c r="BH421" s="42">
        <v>15253</v>
      </c>
      <c r="BI421" s="42"/>
      <c r="BJ421" s="42"/>
      <c r="BK421" s="42"/>
      <c r="BL421" s="42"/>
      <c r="BM421" s="15"/>
    </row>
    <row r="422" spans="1:65" outlineLevel="5" x14ac:dyDescent="0.45">
      <c r="A422" s="22">
        <f t="shared" si="157"/>
        <v>12</v>
      </c>
      <c r="B422" s="9">
        <f t="shared" si="171"/>
        <v>42731</v>
      </c>
      <c r="C422" s="51">
        <v>42731</v>
      </c>
      <c r="D422" s="64">
        <v>464877</v>
      </c>
      <c r="E422" s="12"/>
      <c r="F422" s="12">
        <v>37.6</v>
      </c>
      <c r="G422" s="12">
        <v>37.6</v>
      </c>
      <c r="H422" s="12">
        <v>37.6</v>
      </c>
      <c r="I422" s="12">
        <v>37.6</v>
      </c>
      <c r="J422" s="12"/>
      <c r="K422" s="12"/>
      <c r="L422" s="12"/>
      <c r="M422" s="74" t="str">
        <f t="shared" si="162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63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64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18.17001947</v>
      </c>
      <c r="AO422" s="41">
        <v>1541</v>
      </c>
      <c r="AP422" s="110"/>
      <c r="AQ422" s="111"/>
      <c r="AR422" s="126" t="str">
        <f t="shared" si="165"/>
        <v/>
      </c>
      <c r="AS422" s="126" t="str">
        <f t="shared" si="166"/>
        <v/>
      </c>
      <c r="AT422" s="127">
        <v>1698</v>
      </c>
      <c r="AU422" s="128"/>
      <c r="AV422" s="129"/>
      <c r="AW422" s="126" t="str">
        <f t="shared" si="167"/>
        <v/>
      </c>
      <c r="AX422" s="126" t="str">
        <f t="shared" si="168"/>
        <v/>
      </c>
      <c r="AY422" s="64" t="str">
        <f t="shared" si="169"/>
        <v/>
      </c>
      <c r="AZ422" s="97">
        <v>78.599999999999994</v>
      </c>
      <c r="BA422" s="68"/>
      <c r="BB422" s="68"/>
      <c r="BC422" s="68"/>
      <c r="BD422" s="68"/>
      <c r="BE422" s="15"/>
      <c r="BF422" s="5">
        <f t="shared" si="170"/>
        <v>26797</v>
      </c>
      <c r="BG422" s="41">
        <v>10816</v>
      </c>
      <c r="BH422" s="42">
        <v>15981</v>
      </c>
      <c r="BI422" s="42"/>
      <c r="BJ422" s="42"/>
      <c r="BK422" s="42"/>
      <c r="BL422" s="42"/>
      <c r="BM422" s="15"/>
    </row>
    <row r="423" spans="1:65" outlineLevel="5" x14ac:dyDescent="0.45">
      <c r="A423" s="22">
        <f t="shared" si="157"/>
        <v>12</v>
      </c>
      <c r="B423" s="9">
        <f t="shared" si="171"/>
        <v>42732</v>
      </c>
      <c r="C423" s="51">
        <v>42732</v>
      </c>
      <c r="D423" s="64">
        <v>422218</v>
      </c>
      <c r="E423" s="12"/>
      <c r="F423" s="12">
        <v>37</v>
      </c>
      <c r="G423" s="12">
        <v>37</v>
      </c>
      <c r="H423" s="12">
        <v>37</v>
      </c>
      <c r="I423" s="12">
        <v>37</v>
      </c>
      <c r="J423" s="12"/>
      <c r="K423" s="12"/>
      <c r="L423" s="12"/>
      <c r="M423" s="74" t="str">
        <f t="shared" si="162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63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64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19.23076923</v>
      </c>
      <c r="AO423" s="41">
        <v>1456</v>
      </c>
      <c r="AP423" s="110"/>
      <c r="AQ423" s="111"/>
      <c r="AR423" s="126" t="str">
        <f t="shared" si="165"/>
        <v/>
      </c>
      <c r="AS423" s="126" t="str">
        <f t="shared" si="166"/>
        <v/>
      </c>
      <c r="AT423" s="127">
        <v>1621</v>
      </c>
      <c r="AU423" s="128"/>
      <c r="AV423" s="129"/>
      <c r="AW423" s="126" t="str">
        <f t="shared" si="167"/>
        <v/>
      </c>
      <c r="AX423" s="126" t="str">
        <f t="shared" si="168"/>
        <v/>
      </c>
      <c r="AY423" s="64" t="str">
        <f t="shared" si="169"/>
        <v/>
      </c>
      <c r="AZ423" s="97">
        <v>78.400000000000006</v>
      </c>
      <c r="BA423" s="68"/>
      <c r="BB423" s="68"/>
      <c r="BC423" s="68"/>
      <c r="BD423" s="68"/>
      <c r="BE423" s="15"/>
      <c r="BF423" s="5">
        <f t="shared" si="170"/>
        <v>26263</v>
      </c>
      <c r="BG423" s="41">
        <v>10877</v>
      </c>
      <c r="BH423" s="42">
        <v>15386</v>
      </c>
      <c r="BI423" s="42"/>
      <c r="BJ423" s="42"/>
      <c r="BK423" s="42"/>
      <c r="BL423" s="42"/>
      <c r="BM423" s="15"/>
    </row>
    <row r="424" spans="1:65" outlineLevel="5" x14ac:dyDescent="0.45">
      <c r="A424" s="22">
        <f t="shared" si="157"/>
        <v>12</v>
      </c>
      <c r="B424" s="9">
        <f t="shared" si="171"/>
        <v>42733</v>
      </c>
      <c r="C424" s="51">
        <v>42733</v>
      </c>
      <c r="D424" s="64">
        <v>389941</v>
      </c>
      <c r="E424" s="12"/>
      <c r="F424" s="12">
        <v>38</v>
      </c>
      <c r="G424" s="12">
        <v>38</v>
      </c>
      <c r="H424" s="12">
        <v>38</v>
      </c>
      <c r="I424" s="12">
        <v>38</v>
      </c>
      <c r="J424" s="12"/>
      <c r="K424" s="12"/>
      <c r="L424" s="12"/>
      <c r="M424" s="74" t="str">
        <f t="shared" si="162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63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64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17.676767680000001</v>
      </c>
      <c r="AO424" s="41">
        <v>1584</v>
      </c>
      <c r="AP424" s="110"/>
      <c r="AQ424" s="111"/>
      <c r="AR424" s="126" t="str">
        <f t="shared" si="165"/>
        <v/>
      </c>
      <c r="AS424" s="126" t="str">
        <f t="shared" si="166"/>
        <v/>
      </c>
      <c r="AT424" s="127">
        <v>1769</v>
      </c>
      <c r="AU424" s="128"/>
      <c r="AV424" s="129"/>
      <c r="AW424" s="126" t="str">
        <f t="shared" si="167"/>
        <v/>
      </c>
      <c r="AX424" s="126" t="str">
        <f t="shared" si="168"/>
        <v/>
      </c>
      <c r="AY424" s="64" t="str">
        <f t="shared" si="169"/>
        <v/>
      </c>
      <c r="AZ424" s="97">
        <v>78.3</v>
      </c>
      <c r="BA424" s="68"/>
      <c r="BB424" s="68"/>
      <c r="BC424" s="68"/>
      <c r="BD424" s="68"/>
      <c r="BE424" s="15"/>
      <c r="BF424" s="5">
        <f t="shared" si="170"/>
        <v>41878</v>
      </c>
      <c r="BG424" s="41">
        <v>27793</v>
      </c>
      <c r="BH424" s="42">
        <v>14085</v>
      </c>
      <c r="BI424" s="42"/>
      <c r="BJ424" s="42"/>
      <c r="BK424" s="42"/>
      <c r="BL424" s="42"/>
      <c r="BM424" s="15"/>
    </row>
    <row r="425" spans="1:65" outlineLevel="5" x14ac:dyDescent="0.45">
      <c r="A425" s="22">
        <f t="shared" si="157"/>
        <v>12</v>
      </c>
      <c r="B425" s="9">
        <f t="shared" si="171"/>
        <v>42734</v>
      </c>
      <c r="C425" s="51">
        <v>42734</v>
      </c>
      <c r="D425" s="64">
        <v>369242</v>
      </c>
      <c r="E425" s="12"/>
      <c r="F425" s="12">
        <v>37.799999999999997</v>
      </c>
      <c r="G425" s="12">
        <v>37.799999999999997</v>
      </c>
      <c r="H425" s="12">
        <v>38</v>
      </c>
      <c r="I425" s="12">
        <v>38</v>
      </c>
      <c r="J425" s="12"/>
      <c r="K425" s="12"/>
      <c r="L425" s="12"/>
      <c r="M425" s="74" t="str">
        <f t="shared" si="162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63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64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17.699115039999999</v>
      </c>
      <c r="AO425" s="41">
        <v>1582</v>
      </c>
      <c r="AP425" s="110"/>
      <c r="AQ425" s="111"/>
      <c r="AR425" s="126" t="str">
        <f t="shared" si="165"/>
        <v/>
      </c>
      <c r="AS425" s="126" t="str">
        <f t="shared" si="166"/>
        <v/>
      </c>
      <c r="AT425" s="127">
        <v>1716</v>
      </c>
      <c r="AU425" s="128"/>
      <c r="AV425" s="129"/>
      <c r="AW425" s="126" t="str">
        <f t="shared" si="167"/>
        <v/>
      </c>
      <c r="AX425" s="126" t="str">
        <f t="shared" si="168"/>
        <v/>
      </c>
      <c r="AY425" s="64" t="str">
        <f t="shared" si="169"/>
        <v/>
      </c>
      <c r="AZ425" s="97">
        <v>78.5</v>
      </c>
      <c r="BA425" s="68"/>
      <c r="BB425" s="68"/>
      <c r="BC425" s="68"/>
      <c r="BD425" s="68"/>
      <c r="BE425" s="15"/>
      <c r="BF425" s="5">
        <f t="shared" si="170"/>
        <v>25719</v>
      </c>
      <c r="BG425" s="41">
        <v>9106</v>
      </c>
      <c r="BH425" s="42">
        <v>16613</v>
      </c>
      <c r="BI425" s="42"/>
      <c r="BJ425" s="42"/>
      <c r="BK425" s="42"/>
      <c r="BL425" s="42"/>
      <c r="BM425" s="15"/>
    </row>
    <row r="426" spans="1:65" ht="17.5" outlineLevel="5" thickBot="1" x14ac:dyDescent="0.5">
      <c r="A426" s="23">
        <f t="shared" si="157"/>
        <v>12</v>
      </c>
      <c r="B426" s="10">
        <f t="shared" si="171"/>
        <v>42735</v>
      </c>
      <c r="C426" s="52">
        <v>42735</v>
      </c>
      <c r="D426" s="64">
        <v>374825</v>
      </c>
      <c r="E426" s="13"/>
      <c r="F426" s="13">
        <v>37.4</v>
      </c>
      <c r="G426" s="13">
        <v>37.4</v>
      </c>
      <c r="H426" s="13">
        <v>37.6</v>
      </c>
      <c r="I426" s="13">
        <v>37.6</v>
      </c>
      <c r="J426" s="13"/>
      <c r="K426" s="13"/>
      <c r="L426" s="13"/>
      <c r="M426" s="74" t="str">
        <f t="shared" si="162"/>
        <v/>
      </c>
      <c r="N426" s="88"/>
      <c r="O426" s="88"/>
      <c r="P426" s="88"/>
      <c r="Q426" s="88"/>
      <c r="R426" s="88"/>
      <c r="S426" s="88"/>
      <c r="T426" s="88"/>
      <c r="U426" s="88"/>
      <c r="V426" s="5" t="str">
        <f t="shared" si="163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64"/>
        <v/>
      </c>
      <c r="AF426" s="43"/>
      <c r="AG426" s="43"/>
      <c r="AH426" s="43"/>
      <c r="AI426" s="43"/>
      <c r="AJ426" s="43"/>
      <c r="AK426" s="43"/>
      <c r="AL426" s="43"/>
      <c r="AM426" s="43"/>
      <c r="AN426" s="43">
        <v>19.760056460000001</v>
      </c>
      <c r="AO426" s="43">
        <v>1417</v>
      </c>
      <c r="AP426" s="134"/>
      <c r="AQ426" s="135"/>
      <c r="AR426" s="126" t="str">
        <f t="shared" si="165"/>
        <v/>
      </c>
      <c r="AS426" s="126" t="str">
        <f t="shared" si="166"/>
        <v/>
      </c>
      <c r="AT426" s="127">
        <v>1623</v>
      </c>
      <c r="AU426" s="128"/>
      <c r="AV426" s="129"/>
      <c r="AW426" s="126" t="str">
        <f t="shared" si="167"/>
        <v/>
      </c>
      <c r="AX426" s="126" t="str">
        <f t="shared" si="168"/>
        <v/>
      </c>
      <c r="AY426" s="64" t="str">
        <f t="shared" si="169"/>
        <v/>
      </c>
      <c r="AZ426" s="99"/>
      <c r="BA426" s="77"/>
      <c r="BB426" s="77"/>
      <c r="BC426" s="77"/>
      <c r="BD426" s="77"/>
      <c r="BE426" s="16"/>
      <c r="BF426" s="5">
        <f t="shared" si="170"/>
        <v>23464</v>
      </c>
      <c r="BG426" s="43">
        <v>7568</v>
      </c>
      <c r="BH426" s="44">
        <v>15896</v>
      </c>
      <c r="BI426" s="44"/>
      <c r="BJ426" s="44"/>
      <c r="BK426" s="44"/>
      <c r="BL426" s="44"/>
      <c r="BM426" s="16"/>
    </row>
    <row r="427" spans="1:65" outlineLevel="4" x14ac:dyDescent="0.45">
      <c r="A427" s="150" t="s">
        <v>45</v>
      </c>
      <c r="B427" s="151"/>
      <c r="C427" s="50">
        <f t="shared" ref="C427:BM427" si="172">SUBTOTAL(4,C396:C426)</f>
        <v>42735</v>
      </c>
      <c r="D427" s="60">
        <f t="shared" si="172"/>
        <v>464877</v>
      </c>
      <c r="E427" s="28">
        <f t="shared" si="172"/>
        <v>0</v>
      </c>
      <c r="F427" s="28">
        <f t="shared" si="172"/>
        <v>38.6</v>
      </c>
      <c r="G427" s="28">
        <f t="shared" si="172"/>
        <v>38.6</v>
      </c>
      <c r="H427" s="28">
        <f t="shared" si="172"/>
        <v>38.6</v>
      </c>
      <c r="I427" s="28">
        <f t="shared" si="172"/>
        <v>38.6</v>
      </c>
      <c r="J427" s="28">
        <f t="shared" si="172"/>
        <v>0</v>
      </c>
      <c r="K427" s="28">
        <f t="shared" si="172"/>
        <v>0</v>
      </c>
      <c r="L427" s="28">
        <f t="shared" si="172"/>
        <v>0</v>
      </c>
      <c r="M427" s="71">
        <f t="shared" si="172"/>
        <v>0</v>
      </c>
      <c r="N427" s="82">
        <f t="shared" si="172"/>
        <v>0</v>
      </c>
      <c r="O427" s="82">
        <f t="shared" si="172"/>
        <v>0</v>
      </c>
      <c r="P427" s="82">
        <f t="shared" si="172"/>
        <v>0</v>
      </c>
      <c r="Q427" s="82">
        <f t="shared" si="172"/>
        <v>0</v>
      </c>
      <c r="R427" s="82">
        <f t="shared" si="172"/>
        <v>0</v>
      </c>
      <c r="S427" s="82">
        <f t="shared" si="172"/>
        <v>0</v>
      </c>
      <c r="T427" s="82">
        <f t="shared" si="172"/>
        <v>0</v>
      </c>
      <c r="U427" s="82">
        <f t="shared" si="172"/>
        <v>0</v>
      </c>
      <c r="V427" s="29">
        <f t="shared" si="172"/>
        <v>0</v>
      </c>
      <c r="W427" s="39">
        <f t="shared" si="172"/>
        <v>0</v>
      </c>
      <c r="X427" s="39">
        <f t="shared" si="172"/>
        <v>0</v>
      </c>
      <c r="Y427" s="39">
        <f t="shared" si="172"/>
        <v>0</v>
      </c>
      <c r="Z427" s="39">
        <f t="shared" si="172"/>
        <v>0</v>
      </c>
      <c r="AA427" s="39">
        <f t="shared" si="172"/>
        <v>0</v>
      </c>
      <c r="AB427" s="39">
        <f t="shared" si="172"/>
        <v>0</v>
      </c>
      <c r="AC427" s="39">
        <f t="shared" si="172"/>
        <v>0</v>
      </c>
      <c r="AD427" s="39">
        <f t="shared" si="172"/>
        <v>0</v>
      </c>
      <c r="AE427" s="29">
        <f t="shared" si="172"/>
        <v>0</v>
      </c>
      <c r="AF427" s="39">
        <f t="shared" si="172"/>
        <v>0</v>
      </c>
      <c r="AG427" s="39">
        <f t="shared" si="172"/>
        <v>0</v>
      </c>
      <c r="AH427" s="39">
        <f t="shared" si="172"/>
        <v>0</v>
      </c>
      <c r="AI427" s="39">
        <f t="shared" si="172"/>
        <v>0</v>
      </c>
      <c r="AJ427" s="39">
        <f t="shared" si="172"/>
        <v>0</v>
      </c>
      <c r="AK427" s="39">
        <f t="shared" si="172"/>
        <v>0</v>
      </c>
      <c r="AL427" s="39">
        <f t="shared" si="172"/>
        <v>0</v>
      </c>
      <c r="AM427" s="39">
        <f t="shared" si="172"/>
        <v>0</v>
      </c>
      <c r="AN427" s="39">
        <f t="shared" si="172"/>
        <v>27.722772280000001</v>
      </c>
      <c r="AO427" s="39">
        <f t="shared" si="172"/>
        <v>1609</v>
      </c>
      <c r="AP427" s="104">
        <f t="shared" si="172"/>
        <v>0</v>
      </c>
      <c r="AQ427" s="105">
        <f t="shared" si="172"/>
        <v>0</v>
      </c>
      <c r="AR427" s="106">
        <f t="shared" si="172"/>
        <v>0</v>
      </c>
      <c r="AS427" s="106">
        <f t="shared" si="172"/>
        <v>0</v>
      </c>
      <c r="AT427" s="107">
        <f t="shared" si="172"/>
        <v>1839</v>
      </c>
      <c r="AU427" s="108">
        <f t="shared" si="172"/>
        <v>0</v>
      </c>
      <c r="AV427" s="109">
        <f t="shared" si="172"/>
        <v>0</v>
      </c>
      <c r="AW427" s="106">
        <f t="shared" si="172"/>
        <v>0</v>
      </c>
      <c r="AX427" s="106">
        <f t="shared" si="172"/>
        <v>0</v>
      </c>
      <c r="AY427" s="60">
        <f t="shared" si="172"/>
        <v>0</v>
      </c>
      <c r="AZ427" s="96">
        <f t="shared" si="172"/>
        <v>80.599999999999994</v>
      </c>
      <c r="BA427" s="67">
        <f t="shared" si="172"/>
        <v>0</v>
      </c>
      <c r="BB427" s="67">
        <f t="shared" si="172"/>
        <v>0</v>
      </c>
      <c r="BC427" s="67">
        <f t="shared" si="172"/>
        <v>0</v>
      </c>
      <c r="BD427" s="67">
        <f t="shared" si="172"/>
        <v>0</v>
      </c>
      <c r="BE427" s="27">
        <f t="shared" si="172"/>
        <v>0</v>
      </c>
      <c r="BF427" s="29">
        <f t="shared" si="172"/>
        <v>41878</v>
      </c>
      <c r="BG427" s="39">
        <f t="shared" si="172"/>
        <v>27793</v>
      </c>
      <c r="BH427" s="40">
        <f t="shared" si="172"/>
        <v>19720</v>
      </c>
      <c r="BI427" s="40">
        <f t="shared" si="172"/>
        <v>0</v>
      </c>
      <c r="BJ427" s="40">
        <f t="shared" si="172"/>
        <v>0</v>
      </c>
      <c r="BK427" s="40">
        <f t="shared" si="172"/>
        <v>0</v>
      </c>
      <c r="BL427" s="40">
        <f t="shared" si="172"/>
        <v>0</v>
      </c>
      <c r="BM427" s="27">
        <f t="shared" si="172"/>
        <v>0</v>
      </c>
    </row>
    <row r="428" spans="1:65" outlineLevel="3" x14ac:dyDescent="0.45">
      <c r="A428" s="180" t="s">
        <v>34</v>
      </c>
      <c r="B428" s="181"/>
      <c r="C428" s="51">
        <f t="shared" ref="C428:BM428" si="173">SUBTOTAL(5,C396:C426)</f>
        <v>42705</v>
      </c>
      <c r="D428" s="61">
        <f t="shared" si="173"/>
        <v>310762</v>
      </c>
      <c r="E428" s="12">
        <f t="shared" si="173"/>
        <v>0</v>
      </c>
      <c r="F428" s="12">
        <f t="shared" si="173"/>
        <v>37</v>
      </c>
      <c r="G428" s="12">
        <f t="shared" si="173"/>
        <v>37</v>
      </c>
      <c r="H428" s="12">
        <f t="shared" si="173"/>
        <v>36.6</v>
      </c>
      <c r="I428" s="12">
        <f t="shared" si="173"/>
        <v>36.6</v>
      </c>
      <c r="J428" s="12">
        <f t="shared" si="173"/>
        <v>0</v>
      </c>
      <c r="K428" s="12">
        <f t="shared" si="173"/>
        <v>0</v>
      </c>
      <c r="L428" s="12">
        <f t="shared" si="173"/>
        <v>0</v>
      </c>
      <c r="M428" s="72">
        <f t="shared" si="173"/>
        <v>0</v>
      </c>
      <c r="N428" s="83">
        <f t="shared" si="173"/>
        <v>0</v>
      </c>
      <c r="O428" s="83">
        <f t="shared" si="173"/>
        <v>0</v>
      </c>
      <c r="P428" s="83">
        <f t="shared" si="173"/>
        <v>0</v>
      </c>
      <c r="Q428" s="83">
        <f t="shared" si="173"/>
        <v>0</v>
      </c>
      <c r="R428" s="83">
        <f t="shared" si="173"/>
        <v>0</v>
      </c>
      <c r="S428" s="83">
        <f t="shared" si="173"/>
        <v>0</v>
      </c>
      <c r="T428" s="83">
        <f t="shared" si="173"/>
        <v>0</v>
      </c>
      <c r="U428" s="83">
        <f t="shared" si="173"/>
        <v>0</v>
      </c>
      <c r="V428" s="6">
        <f t="shared" si="173"/>
        <v>0</v>
      </c>
      <c r="W428" s="41">
        <f t="shared" si="173"/>
        <v>0</v>
      </c>
      <c r="X428" s="41">
        <f t="shared" si="173"/>
        <v>0</v>
      </c>
      <c r="Y428" s="41">
        <f t="shared" si="173"/>
        <v>0</v>
      </c>
      <c r="Z428" s="41">
        <f t="shared" si="173"/>
        <v>0</v>
      </c>
      <c r="AA428" s="41">
        <f t="shared" si="173"/>
        <v>0</v>
      </c>
      <c r="AB428" s="41">
        <f t="shared" si="173"/>
        <v>0</v>
      </c>
      <c r="AC428" s="41">
        <f t="shared" si="173"/>
        <v>0</v>
      </c>
      <c r="AD428" s="41">
        <f t="shared" si="173"/>
        <v>0</v>
      </c>
      <c r="AE428" s="6">
        <f t="shared" si="173"/>
        <v>0</v>
      </c>
      <c r="AF428" s="41">
        <f t="shared" si="173"/>
        <v>0</v>
      </c>
      <c r="AG428" s="41">
        <f t="shared" si="173"/>
        <v>0</v>
      </c>
      <c r="AH428" s="41">
        <f t="shared" si="173"/>
        <v>0</v>
      </c>
      <c r="AI428" s="41">
        <f t="shared" si="173"/>
        <v>0</v>
      </c>
      <c r="AJ428" s="41">
        <f t="shared" si="173"/>
        <v>0</v>
      </c>
      <c r="AK428" s="41">
        <f t="shared" si="173"/>
        <v>0</v>
      </c>
      <c r="AL428" s="41">
        <f t="shared" si="173"/>
        <v>0</v>
      </c>
      <c r="AM428" s="41">
        <f t="shared" si="173"/>
        <v>0</v>
      </c>
      <c r="AN428" s="41">
        <f t="shared" si="173"/>
        <v>17.402113109999998</v>
      </c>
      <c r="AO428" s="41">
        <f t="shared" si="173"/>
        <v>1010</v>
      </c>
      <c r="AP428" s="110">
        <f t="shared" si="173"/>
        <v>0</v>
      </c>
      <c r="AQ428" s="111">
        <f t="shared" si="173"/>
        <v>0</v>
      </c>
      <c r="AR428" s="112">
        <f t="shared" si="173"/>
        <v>0</v>
      </c>
      <c r="AS428" s="112">
        <f t="shared" si="173"/>
        <v>0</v>
      </c>
      <c r="AT428" s="113">
        <f t="shared" si="173"/>
        <v>1228</v>
      </c>
      <c r="AU428" s="114">
        <f t="shared" si="173"/>
        <v>0</v>
      </c>
      <c r="AV428" s="115">
        <f t="shared" si="173"/>
        <v>0</v>
      </c>
      <c r="AW428" s="112">
        <f t="shared" si="173"/>
        <v>0</v>
      </c>
      <c r="AX428" s="112">
        <f t="shared" si="173"/>
        <v>0</v>
      </c>
      <c r="AY428" s="61">
        <f t="shared" si="173"/>
        <v>0</v>
      </c>
      <c r="AZ428" s="97">
        <f t="shared" si="173"/>
        <v>78</v>
      </c>
      <c r="BA428" s="68">
        <f t="shared" si="173"/>
        <v>0</v>
      </c>
      <c r="BB428" s="68">
        <f t="shared" si="173"/>
        <v>0</v>
      </c>
      <c r="BC428" s="68">
        <f t="shared" si="173"/>
        <v>0</v>
      </c>
      <c r="BD428" s="68">
        <f t="shared" si="173"/>
        <v>0</v>
      </c>
      <c r="BE428" s="15">
        <f t="shared" si="173"/>
        <v>0</v>
      </c>
      <c r="BF428" s="6">
        <f t="shared" si="173"/>
        <v>10817</v>
      </c>
      <c r="BG428" s="41">
        <f t="shared" si="173"/>
        <v>3846</v>
      </c>
      <c r="BH428" s="42">
        <f t="shared" si="173"/>
        <v>5996</v>
      </c>
      <c r="BI428" s="42">
        <f t="shared" si="173"/>
        <v>0</v>
      </c>
      <c r="BJ428" s="42">
        <f t="shared" si="173"/>
        <v>0</v>
      </c>
      <c r="BK428" s="42">
        <f t="shared" si="173"/>
        <v>0</v>
      </c>
      <c r="BL428" s="42">
        <f t="shared" si="173"/>
        <v>0</v>
      </c>
      <c r="BM428" s="15">
        <f t="shared" si="173"/>
        <v>0</v>
      </c>
    </row>
    <row r="429" spans="1:65" outlineLevel="2" x14ac:dyDescent="0.45">
      <c r="A429" s="180" t="s">
        <v>23</v>
      </c>
      <c r="B429" s="181"/>
      <c r="C429" s="51">
        <f>IFERROR(SUBTOTAL(1,C396:C426),"")</f>
        <v>42720</v>
      </c>
      <c r="D429" s="61">
        <f t="shared" ref="D429:BM429" si="174">IFERROR(SUBTOTAL(1,D396:D426),"")</f>
        <v>356980.38709677418</v>
      </c>
      <c r="E429" s="12" t="str">
        <f t="shared" si="174"/>
        <v/>
      </c>
      <c r="F429" s="12">
        <f t="shared" si="174"/>
        <v>37.754838709677415</v>
      </c>
      <c r="G429" s="12">
        <f t="shared" si="174"/>
        <v>37.754838709677415</v>
      </c>
      <c r="H429" s="12">
        <f t="shared" si="174"/>
        <v>37.916129032258063</v>
      </c>
      <c r="I429" s="12">
        <f t="shared" si="174"/>
        <v>37.916129032258063</v>
      </c>
      <c r="J429" s="12" t="str">
        <f t="shared" si="174"/>
        <v/>
      </c>
      <c r="K429" s="12" t="str">
        <f t="shared" si="174"/>
        <v/>
      </c>
      <c r="L429" s="12" t="str">
        <f t="shared" si="174"/>
        <v/>
      </c>
      <c r="M429" s="72" t="str">
        <f t="shared" si="174"/>
        <v/>
      </c>
      <c r="N429" s="83" t="str">
        <f t="shared" si="174"/>
        <v/>
      </c>
      <c r="O429" s="83" t="str">
        <f t="shared" si="174"/>
        <v/>
      </c>
      <c r="P429" s="83" t="str">
        <f t="shared" si="174"/>
        <v/>
      </c>
      <c r="Q429" s="83" t="str">
        <f t="shared" si="174"/>
        <v/>
      </c>
      <c r="R429" s="83" t="str">
        <f t="shared" si="174"/>
        <v/>
      </c>
      <c r="S429" s="83" t="str">
        <f t="shared" si="174"/>
        <v/>
      </c>
      <c r="T429" s="83" t="str">
        <f t="shared" si="174"/>
        <v/>
      </c>
      <c r="U429" s="83" t="str">
        <f t="shared" si="174"/>
        <v/>
      </c>
      <c r="V429" s="6" t="str">
        <f t="shared" si="174"/>
        <v/>
      </c>
      <c r="W429" s="41" t="str">
        <f t="shared" si="174"/>
        <v/>
      </c>
      <c r="X429" s="41" t="str">
        <f t="shared" si="174"/>
        <v/>
      </c>
      <c r="Y429" s="41" t="str">
        <f t="shared" si="174"/>
        <v/>
      </c>
      <c r="Z429" s="41" t="str">
        <f t="shared" si="174"/>
        <v/>
      </c>
      <c r="AA429" s="41" t="str">
        <f t="shared" si="174"/>
        <v/>
      </c>
      <c r="AB429" s="41" t="str">
        <f t="shared" si="174"/>
        <v/>
      </c>
      <c r="AC429" s="41" t="str">
        <f t="shared" si="174"/>
        <v/>
      </c>
      <c r="AD429" s="41" t="str">
        <f t="shared" si="174"/>
        <v/>
      </c>
      <c r="AE429" s="6" t="str">
        <f t="shared" si="174"/>
        <v/>
      </c>
      <c r="AF429" s="41" t="str">
        <f t="shared" si="174"/>
        <v/>
      </c>
      <c r="AG429" s="41" t="str">
        <f t="shared" si="174"/>
        <v/>
      </c>
      <c r="AH429" s="41" t="str">
        <f t="shared" si="174"/>
        <v/>
      </c>
      <c r="AI429" s="41" t="str">
        <f t="shared" si="174"/>
        <v/>
      </c>
      <c r="AJ429" s="41" t="str">
        <f t="shared" si="174"/>
        <v/>
      </c>
      <c r="AK429" s="41" t="str">
        <f t="shared" si="174"/>
        <v/>
      </c>
      <c r="AL429" s="41" t="str">
        <f t="shared" si="174"/>
        <v/>
      </c>
      <c r="AM429" s="41" t="str">
        <f t="shared" si="174"/>
        <v/>
      </c>
      <c r="AN429" s="41">
        <f t="shared" si="174"/>
        <v>19.775236705161294</v>
      </c>
      <c r="AO429" s="41">
        <f t="shared" si="174"/>
        <v>1430.6451612903227</v>
      </c>
      <c r="AP429" s="110" t="str">
        <f t="shared" si="174"/>
        <v/>
      </c>
      <c r="AQ429" s="111" t="str">
        <f t="shared" si="174"/>
        <v/>
      </c>
      <c r="AR429" s="112" t="str">
        <f t="shared" si="174"/>
        <v/>
      </c>
      <c r="AS429" s="112" t="str">
        <f t="shared" si="174"/>
        <v/>
      </c>
      <c r="AT429" s="113">
        <f t="shared" si="174"/>
        <v>1608.0645161290322</v>
      </c>
      <c r="AU429" s="114" t="str">
        <f t="shared" si="174"/>
        <v/>
      </c>
      <c r="AV429" s="115" t="str">
        <f t="shared" si="174"/>
        <v/>
      </c>
      <c r="AW429" s="112" t="str">
        <f t="shared" si="174"/>
        <v/>
      </c>
      <c r="AX429" s="112" t="str">
        <f t="shared" si="174"/>
        <v/>
      </c>
      <c r="AY429" s="61" t="str">
        <f t="shared" si="174"/>
        <v/>
      </c>
      <c r="AZ429" s="97">
        <f t="shared" si="174"/>
        <v>79.226818181818189</v>
      </c>
      <c r="BA429" s="68" t="str">
        <f t="shared" si="174"/>
        <v/>
      </c>
      <c r="BB429" s="68" t="str">
        <f t="shared" si="174"/>
        <v/>
      </c>
      <c r="BC429" s="68" t="str">
        <f t="shared" si="174"/>
        <v/>
      </c>
      <c r="BD429" s="68" t="str">
        <f t="shared" si="174"/>
        <v/>
      </c>
      <c r="BE429" s="15" t="str">
        <f>IFERROR(SUBTOTAL(1,BE396:BE426),"")</f>
        <v/>
      </c>
      <c r="BF429" s="6">
        <f t="shared" si="174"/>
        <v>23235.645161290322</v>
      </c>
      <c r="BG429" s="41">
        <f t="shared" si="174"/>
        <v>9553.0645161290322</v>
      </c>
      <c r="BH429" s="42">
        <f t="shared" si="174"/>
        <v>13682.58064516129</v>
      </c>
      <c r="BI429" s="42" t="str">
        <f t="shared" si="174"/>
        <v/>
      </c>
      <c r="BJ429" s="42" t="str">
        <f t="shared" si="174"/>
        <v/>
      </c>
      <c r="BK429" s="42" t="str">
        <f t="shared" si="174"/>
        <v/>
      </c>
      <c r="BL429" s="42" t="str">
        <f t="shared" si="174"/>
        <v/>
      </c>
      <c r="BM429" s="15" t="str">
        <f t="shared" si="174"/>
        <v/>
      </c>
    </row>
    <row r="430" spans="1:65" ht="17.5" outlineLevel="1" thickBot="1" x14ac:dyDescent="0.5">
      <c r="A430" s="182" t="s">
        <v>46</v>
      </c>
      <c r="B430" s="183"/>
      <c r="C430" s="52">
        <f>SUBTOTAL(9,C396:C426)</f>
        <v>1324320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44350</v>
      </c>
      <c r="AP430" s="116"/>
      <c r="AQ430" s="117"/>
      <c r="AR430" s="118"/>
      <c r="AS430" s="118"/>
      <c r="AT430" s="119">
        <f>SUBTOTAL(9,AT396:AT426)</f>
        <v>49850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75">SUBTOTAL(9,BF396:BF426)</f>
        <v>720305</v>
      </c>
      <c r="BG430" s="43">
        <f t="shared" si="175"/>
        <v>296145</v>
      </c>
      <c r="BH430" s="44">
        <f t="shared" si="175"/>
        <v>424160</v>
      </c>
      <c r="BI430" s="44">
        <f t="shared" si="175"/>
        <v>0</v>
      </c>
      <c r="BJ430" s="44">
        <f t="shared" si="175"/>
        <v>0</v>
      </c>
      <c r="BK430" s="44">
        <f t="shared" si="175"/>
        <v>0</v>
      </c>
      <c r="BL430" s="44">
        <f t="shared" si="175"/>
        <v>0</v>
      </c>
      <c r="BM430" s="16">
        <f t="shared" si="175"/>
        <v>0</v>
      </c>
    </row>
    <row r="431" spans="1:65" outlineLevel="1" x14ac:dyDescent="0.45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M431"/>
  <sheetViews>
    <sheetView showGridLines="0" zoomScale="70" zoomScaleNormal="70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7" outlineLevelRow="5" outlineLevelCol="1" x14ac:dyDescent="0.45"/>
  <cols>
    <col min="1" max="1" width="6" style="20" bestFit="1" customWidth="1"/>
    <col min="2" max="2" width="11.08203125" style="2" bestFit="1" customWidth="1"/>
    <col min="3" max="3" width="14.582031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58203125" style="4" customWidth="1"/>
    <col min="42" max="43" width="8.58203125" style="100" customWidth="1"/>
    <col min="44" max="44" width="10.58203125" style="100" customWidth="1"/>
    <col min="45" max="45" width="10.58203125" style="100" bestFit="1" customWidth="1"/>
    <col min="46" max="46" width="14.58203125" style="101" customWidth="1"/>
    <col min="47" max="48" width="8.58203125" style="102" customWidth="1"/>
    <col min="49" max="49" width="10.58203125" style="100" customWidth="1"/>
    <col min="50" max="50" width="10.58203125" style="100" bestFit="1" customWidth="1"/>
    <col min="51" max="51" width="11.58203125" style="3" customWidth="1"/>
    <col min="52" max="56" width="11.58203125" style="53" customWidth="1"/>
    <col min="57" max="57" width="14.58203125" style="4" customWidth="1"/>
    <col min="58" max="58" width="20.33203125" style="4" bestFit="1" customWidth="1"/>
    <col min="59" max="59" width="14" style="4" customWidth="1" outlineLevel="1"/>
    <col min="60" max="60" width="20.83203125" style="4" customWidth="1" outlineLevel="1"/>
    <col min="61" max="61" width="18.83203125" style="4" customWidth="1" outlineLevel="1"/>
    <col min="62" max="63" width="20.25" style="4" customWidth="1" outlineLevel="1"/>
    <col min="64" max="65" width="20.83203125" style="4" customWidth="1" outlineLevel="1"/>
  </cols>
  <sheetData>
    <row r="1" spans="1:65" ht="20.5" x14ac:dyDescent="0.45">
      <c r="A1" s="19" t="s">
        <v>104</v>
      </c>
    </row>
    <row r="2" spans="1:65" s="35" customFormat="1" x14ac:dyDescent="0.45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45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45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5" thickBot="1" x14ac:dyDescent="0.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5">
      <c r="A6" s="172" t="s">
        <v>61</v>
      </c>
      <c r="B6" s="173"/>
      <c r="C6" s="156" t="s">
        <v>2</v>
      </c>
      <c r="D6" s="176" t="s">
        <v>68</v>
      </c>
      <c r="E6" s="177"/>
      <c r="F6" s="177"/>
      <c r="G6" s="177"/>
      <c r="H6" s="177"/>
      <c r="I6" s="177"/>
      <c r="J6" s="177"/>
      <c r="K6" s="177"/>
      <c r="L6" s="177"/>
      <c r="M6" s="178" t="s">
        <v>77</v>
      </c>
      <c r="N6" s="179"/>
      <c r="O6" s="179"/>
      <c r="P6" s="179"/>
      <c r="Q6" s="179"/>
      <c r="R6" s="179"/>
      <c r="S6" s="179"/>
      <c r="T6" s="179"/>
      <c r="U6" s="179"/>
      <c r="V6" s="160" t="s">
        <v>80</v>
      </c>
      <c r="W6" s="156"/>
      <c r="X6" s="156"/>
      <c r="Y6" s="156"/>
      <c r="Z6" s="156"/>
      <c r="AA6" s="156"/>
      <c r="AB6" s="156"/>
      <c r="AC6" s="156"/>
      <c r="AD6" s="156"/>
      <c r="AE6" s="146" t="s">
        <v>82</v>
      </c>
      <c r="AF6" s="156"/>
      <c r="AG6" s="156"/>
      <c r="AH6" s="156"/>
      <c r="AI6" s="156"/>
      <c r="AJ6" s="156"/>
      <c r="AK6" s="156"/>
      <c r="AL6" s="156"/>
      <c r="AM6" s="156"/>
      <c r="AN6" s="146" t="s">
        <v>67</v>
      </c>
      <c r="AO6" s="160" t="s">
        <v>1</v>
      </c>
      <c r="AP6" s="164" t="s">
        <v>93</v>
      </c>
      <c r="AQ6" s="166" t="s">
        <v>94</v>
      </c>
      <c r="AR6" s="168" t="s">
        <v>95</v>
      </c>
      <c r="AS6" s="168" t="s">
        <v>91</v>
      </c>
      <c r="AT6" s="162" t="s">
        <v>66</v>
      </c>
      <c r="AU6" s="164" t="s">
        <v>96</v>
      </c>
      <c r="AV6" s="166" t="s">
        <v>97</v>
      </c>
      <c r="AW6" s="168" t="s">
        <v>98</v>
      </c>
      <c r="AX6" s="168" t="s">
        <v>92</v>
      </c>
      <c r="AY6" s="170" t="s">
        <v>89</v>
      </c>
      <c r="AZ6" s="152" t="s">
        <v>87</v>
      </c>
      <c r="BA6" s="154" t="s">
        <v>105</v>
      </c>
      <c r="BB6" s="155"/>
      <c r="BC6" s="155"/>
      <c r="BD6" s="155"/>
      <c r="BE6" s="156" t="s">
        <v>102</v>
      </c>
      <c r="BF6" s="158" t="s">
        <v>3</v>
      </c>
      <c r="BG6" s="160" t="s">
        <v>4</v>
      </c>
      <c r="BH6" s="146" t="s">
        <v>7</v>
      </c>
      <c r="BI6" s="146" t="s">
        <v>8</v>
      </c>
      <c r="BJ6" s="146" t="s">
        <v>6</v>
      </c>
      <c r="BK6" s="146" t="s">
        <v>5</v>
      </c>
      <c r="BL6" s="146" t="s">
        <v>9</v>
      </c>
      <c r="BM6" s="148" t="s">
        <v>10</v>
      </c>
    </row>
    <row r="7" spans="1:65" s="1" customFormat="1" ht="34.5" thickBot="1" x14ac:dyDescent="0.5">
      <c r="A7" s="174"/>
      <c r="B7" s="175"/>
      <c r="C7" s="157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47"/>
      <c r="AO7" s="161"/>
      <c r="AP7" s="165"/>
      <c r="AQ7" s="167"/>
      <c r="AR7" s="169"/>
      <c r="AS7" s="169"/>
      <c r="AT7" s="163"/>
      <c r="AU7" s="165"/>
      <c r="AV7" s="167"/>
      <c r="AW7" s="169"/>
      <c r="AX7" s="169"/>
      <c r="AY7" s="171"/>
      <c r="AZ7" s="153"/>
      <c r="BA7" s="65" t="s">
        <v>84</v>
      </c>
      <c r="BB7" s="65" t="s">
        <v>85</v>
      </c>
      <c r="BC7" s="65" t="s">
        <v>86</v>
      </c>
      <c r="BD7" s="66" t="s">
        <v>90</v>
      </c>
      <c r="BE7" s="157"/>
      <c r="BF7" s="159"/>
      <c r="BG7" s="161"/>
      <c r="BH7" s="147"/>
      <c r="BI7" s="147"/>
      <c r="BJ7" s="147"/>
      <c r="BK7" s="147"/>
      <c r="BL7" s="147"/>
      <c r="BM7" s="149"/>
    </row>
    <row r="8" spans="1:65" x14ac:dyDescent="0.45">
      <c r="A8" s="150" t="s">
        <v>12</v>
      </c>
      <c r="B8" s="151"/>
      <c r="C8" s="50">
        <f t="shared" ref="C8:BM8" si="0">SUBTOTAL(4,C17:C426)</f>
        <v>483925</v>
      </c>
      <c r="D8" s="60">
        <f t="shared" si="0"/>
        <v>38.4</v>
      </c>
      <c r="E8" s="28">
        <f t="shared" si="0"/>
        <v>38.6</v>
      </c>
      <c r="F8" s="28">
        <f t="shared" si="0"/>
        <v>38.6</v>
      </c>
      <c r="G8" s="28">
        <f t="shared" si="0"/>
        <v>38.4</v>
      </c>
      <c r="H8" s="28">
        <f t="shared" si="0"/>
        <v>38.4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0</v>
      </c>
      <c r="N8" s="82">
        <f t="shared" si="0"/>
        <v>0</v>
      </c>
      <c r="O8" s="82">
        <f t="shared" si="0"/>
        <v>0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32.979976442873969</v>
      </c>
      <c r="AO8" s="39">
        <f t="shared" si="0"/>
        <v>1799</v>
      </c>
      <c r="AP8" s="104">
        <f t="shared" si="0"/>
        <v>0</v>
      </c>
      <c r="AQ8" s="105">
        <f t="shared" si="0"/>
        <v>0</v>
      </c>
      <c r="AR8" s="106">
        <f t="shared" si="0"/>
        <v>0</v>
      </c>
      <c r="AS8" s="106">
        <f t="shared" si="0"/>
        <v>0</v>
      </c>
      <c r="AT8" s="107">
        <f t="shared" si="0"/>
        <v>2003</v>
      </c>
      <c r="AU8" s="108">
        <f t="shared" si="0"/>
        <v>0</v>
      </c>
      <c r="AV8" s="109">
        <f t="shared" si="0"/>
        <v>0</v>
      </c>
      <c r="AW8" s="106">
        <f t="shared" si="0"/>
        <v>0</v>
      </c>
      <c r="AX8" s="106">
        <f t="shared" si="0"/>
        <v>0</v>
      </c>
      <c r="AY8" s="60">
        <f t="shared" si="0"/>
        <v>0</v>
      </c>
      <c r="AZ8" s="96">
        <f t="shared" si="0"/>
        <v>82.1</v>
      </c>
      <c r="BA8" s="67">
        <f t="shared" si="0"/>
        <v>0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32106</v>
      </c>
      <c r="BG8" s="39">
        <f t="shared" si="0"/>
        <v>15284</v>
      </c>
      <c r="BH8" s="40">
        <f t="shared" si="0"/>
        <v>19723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0</v>
      </c>
    </row>
    <row r="9" spans="1:65" x14ac:dyDescent="0.45">
      <c r="A9" s="180" t="s">
        <v>11</v>
      </c>
      <c r="B9" s="181"/>
      <c r="C9" s="51">
        <f t="shared" ref="C9:BM9" si="1">SUBTOTAL(5,C17:C426)</f>
        <v>278982</v>
      </c>
      <c r="D9" s="61">
        <f t="shared" si="1"/>
        <v>36</v>
      </c>
      <c r="E9" s="12">
        <f t="shared" si="1"/>
        <v>36</v>
      </c>
      <c r="F9" s="12">
        <f t="shared" si="1"/>
        <v>36</v>
      </c>
      <c r="G9" s="12">
        <f t="shared" si="1"/>
        <v>36</v>
      </c>
      <c r="H9" s="12">
        <f t="shared" si="1"/>
        <v>36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0</v>
      </c>
      <c r="N9" s="83">
        <f t="shared" si="1"/>
        <v>0</v>
      </c>
      <c r="O9" s="83">
        <f t="shared" si="1"/>
        <v>0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15.56420233463035</v>
      </c>
      <c r="AO9" s="41">
        <f t="shared" si="1"/>
        <v>849</v>
      </c>
      <c r="AP9" s="110">
        <f t="shared" si="1"/>
        <v>0</v>
      </c>
      <c r="AQ9" s="111">
        <f t="shared" si="1"/>
        <v>0</v>
      </c>
      <c r="AR9" s="112">
        <f t="shared" si="1"/>
        <v>0</v>
      </c>
      <c r="AS9" s="112">
        <f t="shared" si="1"/>
        <v>0</v>
      </c>
      <c r="AT9" s="113">
        <f t="shared" si="1"/>
        <v>964</v>
      </c>
      <c r="AU9" s="114">
        <f t="shared" si="1"/>
        <v>0</v>
      </c>
      <c r="AV9" s="115">
        <f t="shared" si="1"/>
        <v>0</v>
      </c>
      <c r="AW9" s="112">
        <f t="shared" si="1"/>
        <v>0</v>
      </c>
      <c r="AX9" s="112">
        <f t="shared" si="1"/>
        <v>0</v>
      </c>
      <c r="AY9" s="61">
        <f t="shared" si="1"/>
        <v>0</v>
      </c>
      <c r="AZ9" s="97">
        <f t="shared" si="1"/>
        <v>78</v>
      </c>
      <c r="BA9" s="68">
        <f t="shared" si="1"/>
        <v>0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3281</v>
      </c>
      <c r="BG9" s="41">
        <f t="shared" si="1"/>
        <v>101</v>
      </c>
      <c r="BH9" s="42">
        <f t="shared" si="1"/>
        <v>1680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45">
      <c r="A10" s="180" t="s">
        <v>62</v>
      </c>
      <c r="B10" s="181"/>
      <c r="C10" s="51">
        <f>IFERROR(SUBTOTAL(1,C17:C426),"")</f>
        <v>329950.14246575342</v>
      </c>
      <c r="D10" s="61">
        <f t="shared" ref="D10:BM10" si="2">IFERROR(SUBTOTAL(1,D17:D426),"")</f>
        <v>37.63159340659341</v>
      </c>
      <c r="E10" s="12">
        <f t="shared" si="2"/>
        <v>37.568681318681286</v>
      </c>
      <c r="F10" s="12">
        <f t="shared" si="2"/>
        <v>37.570879120879091</v>
      </c>
      <c r="G10" s="12">
        <f t="shared" si="2"/>
        <v>37.692857142857122</v>
      </c>
      <c r="H10" s="12">
        <f t="shared" si="2"/>
        <v>37.692857142857122</v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 t="str">
        <f t="shared" si="2"/>
        <v/>
      </c>
      <c r="N10" s="83" t="str">
        <f t="shared" si="2"/>
        <v/>
      </c>
      <c r="O10" s="83" t="str">
        <f t="shared" si="2"/>
        <v/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21.346039964468524</v>
      </c>
      <c r="AO10" s="41">
        <f t="shared" si="2"/>
        <v>1334.0739726027398</v>
      </c>
      <c r="AP10" s="110" t="str">
        <f t="shared" si="2"/>
        <v/>
      </c>
      <c r="AQ10" s="111" t="str">
        <f t="shared" si="2"/>
        <v/>
      </c>
      <c r="AR10" s="112" t="str">
        <f t="shared" si="2"/>
        <v/>
      </c>
      <c r="AS10" s="112" t="str">
        <f t="shared" si="2"/>
        <v/>
      </c>
      <c r="AT10" s="113">
        <f t="shared" si="2"/>
        <v>1583.1698630136987</v>
      </c>
      <c r="AU10" s="114" t="str">
        <f t="shared" si="2"/>
        <v/>
      </c>
      <c r="AV10" s="115" t="str">
        <f t="shared" si="2"/>
        <v/>
      </c>
      <c r="AW10" s="112" t="str">
        <f t="shared" si="2"/>
        <v/>
      </c>
      <c r="AX10" s="112" t="str">
        <f t="shared" si="2"/>
        <v/>
      </c>
      <c r="AY10" s="61" t="str">
        <f t="shared" si="2"/>
        <v/>
      </c>
      <c r="AZ10" s="97">
        <f t="shared" si="2"/>
        <v>79.251068376068432</v>
      </c>
      <c r="BA10" s="68" t="str">
        <f t="shared" si="2"/>
        <v/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6">
        <f t="shared" si="2"/>
        <v>19340.715068493151</v>
      </c>
      <c r="BG10" s="41">
        <f t="shared" si="2"/>
        <v>6213.7452054794521</v>
      </c>
      <c r="BH10" s="42">
        <f t="shared" si="2"/>
        <v>13126.969863013699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 t="str">
        <f t="shared" si="2"/>
        <v/>
      </c>
    </row>
    <row r="11" spans="1:65" ht="17.5" thickBot="1" x14ac:dyDescent="0.5">
      <c r="A11" s="182" t="s">
        <v>64</v>
      </c>
      <c r="B11" s="183"/>
      <c r="C11" s="52">
        <f>SUBTOTAL(9,C17:C426)</f>
        <v>120431802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485955</v>
      </c>
      <c r="AP11" s="116"/>
      <c r="AQ11" s="117"/>
      <c r="AR11" s="118"/>
      <c r="AS11" s="118"/>
      <c r="AT11" s="119">
        <f>SUBTOTAL(9,AT17:AT425)</f>
        <v>576471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7051083</v>
      </c>
      <c r="BG11" s="43">
        <f t="shared" si="3"/>
        <v>2261419</v>
      </c>
      <c r="BH11" s="44">
        <f t="shared" si="3"/>
        <v>4789664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0</v>
      </c>
    </row>
    <row r="12" spans="1:65" ht="17.5" thickBot="1" x14ac:dyDescent="0.5">
      <c r="A12" s="182" t="s">
        <v>63</v>
      </c>
      <c r="B12" s="183"/>
      <c r="C12" s="52">
        <f>IFERROR(SUBTOTAL(9,C17:C426)/COUNTA(C17:C47,C52:C80,C85:C115,C120:C149,C154:C184,C189:C218,C223:C253,C258:C288,C293:C322,C327:C357,C362:C391,C396:C426),"")</f>
        <v>329950.14246575342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1334.0739726027398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1583.1698630136987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19287.871584699453</v>
      </c>
      <c r="BG12" s="78">
        <f>IFERROR(SUBTOTAL(9,BG17:BG426)/COUNTA(BG17:BG47,BG52:BG80,BG85:BG115,BG120:BG149,BG154:BG184,BG189:BG218,BG223:BG253,BG258:BG288,BG293:BG322,BG327:BG357,BG362:BG391,BG396:BG426),"")</f>
        <v>6213.7452054794521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13126.969863013699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45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5" thickBot="1" x14ac:dyDescent="0.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5">
      <c r="A15" s="184" t="s">
        <v>0</v>
      </c>
      <c r="B15" s="186" t="s">
        <v>88</v>
      </c>
      <c r="C15" s="156" t="s">
        <v>2</v>
      </c>
      <c r="D15" s="176" t="s">
        <v>68</v>
      </c>
      <c r="E15" s="177"/>
      <c r="F15" s="177"/>
      <c r="G15" s="177"/>
      <c r="H15" s="177"/>
      <c r="I15" s="177"/>
      <c r="J15" s="177"/>
      <c r="K15" s="177"/>
      <c r="L15" s="177"/>
      <c r="M15" s="178" t="s">
        <v>77</v>
      </c>
      <c r="N15" s="179"/>
      <c r="O15" s="179"/>
      <c r="P15" s="179"/>
      <c r="Q15" s="179"/>
      <c r="R15" s="179"/>
      <c r="S15" s="179"/>
      <c r="T15" s="179"/>
      <c r="U15" s="179"/>
      <c r="V15" s="160" t="s">
        <v>80</v>
      </c>
      <c r="W15" s="156"/>
      <c r="X15" s="156"/>
      <c r="Y15" s="156"/>
      <c r="Z15" s="156"/>
      <c r="AA15" s="156"/>
      <c r="AB15" s="156"/>
      <c r="AC15" s="156"/>
      <c r="AD15" s="156"/>
      <c r="AE15" s="146" t="s">
        <v>82</v>
      </c>
      <c r="AF15" s="156"/>
      <c r="AG15" s="156"/>
      <c r="AH15" s="156"/>
      <c r="AI15" s="156"/>
      <c r="AJ15" s="156"/>
      <c r="AK15" s="156"/>
      <c r="AL15" s="156"/>
      <c r="AM15" s="156"/>
      <c r="AN15" s="146" t="s">
        <v>67</v>
      </c>
      <c r="AO15" s="160" t="s">
        <v>1</v>
      </c>
      <c r="AP15" s="164" t="s">
        <v>93</v>
      </c>
      <c r="AQ15" s="166" t="s">
        <v>94</v>
      </c>
      <c r="AR15" s="168" t="s">
        <v>95</v>
      </c>
      <c r="AS15" s="168" t="s">
        <v>91</v>
      </c>
      <c r="AT15" s="162" t="s">
        <v>66</v>
      </c>
      <c r="AU15" s="164" t="s">
        <v>96</v>
      </c>
      <c r="AV15" s="166" t="s">
        <v>97</v>
      </c>
      <c r="AW15" s="168" t="s">
        <v>98</v>
      </c>
      <c r="AX15" s="168" t="s">
        <v>92</v>
      </c>
      <c r="AY15" s="170" t="s">
        <v>89</v>
      </c>
      <c r="AZ15" s="152" t="s">
        <v>87</v>
      </c>
      <c r="BA15" s="154" t="s">
        <v>106</v>
      </c>
      <c r="BB15" s="155"/>
      <c r="BC15" s="155"/>
      <c r="BD15" s="155"/>
      <c r="BE15" s="156" t="s">
        <v>102</v>
      </c>
      <c r="BF15" s="158" t="s">
        <v>3</v>
      </c>
      <c r="BG15" s="160" t="s">
        <v>4</v>
      </c>
      <c r="BH15" s="146" t="s">
        <v>7</v>
      </c>
      <c r="BI15" s="146" t="s">
        <v>8</v>
      </c>
      <c r="BJ15" s="146" t="s">
        <v>6</v>
      </c>
      <c r="BK15" s="146" t="s">
        <v>5</v>
      </c>
      <c r="BL15" s="146" t="s">
        <v>9</v>
      </c>
      <c r="BM15" s="148" t="s">
        <v>10</v>
      </c>
    </row>
    <row r="16" spans="1:65" s="1" customFormat="1" ht="34.5" thickBot="1" x14ac:dyDescent="0.5">
      <c r="A16" s="185"/>
      <c r="B16" s="187"/>
      <c r="C16" s="157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47"/>
      <c r="AO16" s="161"/>
      <c r="AP16" s="165"/>
      <c r="AQ16" s="167"/>
      <c r="AR16" s="169"/>
      <c r="AS16" s="169"/>
      <c r="AT16" s="163"/>
      <c r="AU16" s="165"/>
      <c r="AV16" s="167"/>
      <c r="AW16" s="169"/>
      <c r="AX16" s="169"/>
      <c r="AY16" s="171"/>
      <c r="AZ16" s="153"/>
      <c r="BA16" s="65" t="s">
        <v>84</v>
      </c>
      <c r="BB16" s="65" t="s">
        <v>85</v>
      </c>
      <c r="BC16" s="65" t="s">
        <v>86</v>
      </c>
      <c r="BD16" s="66" t="s">
        <v>90</v>
      </c>
      <c r="BE16" s="157"/>
      <c r="BF16" s="159"/>
      <c r="BG16" s="161"/>
      <c r="BH16" s="147"/>
      <c r="BI16" s="147"/>
      <c r="BJ16" s="147"/>
      <c r="BK16" s="147"/>
      <c r="BL16" s="147"/>
      <c r="BM16" s="149"/>
    </row>
    <row r="17" spans="1:65" outlineLevel="5" x14ac:dyDescent="0.45">
      <c r="A17" s="21">
        <f>MONTH(B17)</f>
        <v>1</v>
      </c>
      <c r="B17" s="8">
        <v>42736</v>
      </c>
      <c r="C17" s="51">
        <v>358303</v>
      </c>
      <c r="D17" s="64">
        <f>IFERROR(ROUND(AVERAGE(E17:L17),1),"")</f>
        <v>36</v>
      </c>
      <c r="E17" s="12">
        <v>36</v>
      </c>
      <c r="F17" s="12">
        <v>36</v>
      </c>
      <c r="G17" s="12">
        <v>36</v>
      </c>
      <c r="H17" s="12">
        <v>36</v>
      </c>
      <c r="I17" s="11"/>
      <c r="J17" s="11"/>
      <c r="K17" s="11"/>
      <c r="L17" s="11"/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28000/AO17</f>
        <v>20.54292002934703</v>
      </c>
      <c r="AO17" s="41">
        <v>1363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1550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14245</v>
      </c>
      <c r="BG17" s="42">
        <v>9305</v>
      </c>
      <c r="BH17" s="42">
        <v>4940</v>
      </c>
      <c r="BI17" s="42"/>
      <c r="BJ17" s="42"/>
      <c r="BK17" s="42"/>
      <c r="BL17" s="42"/>
      <c r="BM17" s="14"/>
    </row>
    <row r="18" spans="1:65" outlineLevel="5" x14ac:dyDescent="0.45">
      <c r="A18" s="22">
        <f t="shared" ref="A18:A90" si="5">MONTH(B18)</f>
        <v>1</v>
      </c>
      <c r="B18" s="9">
        <f>B17+1</f>
        <v>42737</v>
      </c>
      <c r="C18" s="51">
        <v>351216</v>
      </c>
      <c r="D18" s="64">
        <f t="shared" ref="D18:D47" si="6">IFERROR(ROUND(AVERAGE(E18:L18),1),"")</f>
        <v>37.1</v>
      </c>
      <c r="E18" s="12">
        <v>36.799999999999997</v>
      </c>
      <c r="F18" s="12">
        <v>36.799999999999997</v>
      </c>
      <c r="G18" s="12">
        <v>37.4</v>
      </c>
      <c r="H18" s="12">
        <v>37.4</v>
      </c>
      <c r="I18" s="12"/>
      <c r="J18" s="12"/>
      <c r="K18" s="12"/>
      <c r="L18" s="12"/>
      <c r="M18" s="74" t="str">
        <f t="shared" ref="M18:M47" si="7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28000/AO18</f>
        <v>17.241379310344829</v>
      </c>
      <c r="AO18" s="41">
        <v>1624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1859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>
        <v>79</v>
      </c>
      <c r="BA18" s="68"/>
      <c r="BB18" s="68"/>
      <c r="BC18" s="68"/>
      <c r="BD18" s="68"/>
      <c r="BE18" s="15"/>
      <c r="BF18" s="5">
        <f t="shared" ref="BF18:BF47" si="12">IF(SUM(BG18:BM18)=0,"",SUM(BG18:BM18))</f>
        <v>24574</v>
      </c>
      <c r="BG18" s="42">
        <v>11640</v>
      </c>
      <c r="BH18" s="42">
        <v>12934</v>
      </c>
      <c r="BI18" s="42"/>
      <c r="BJ18" s="42"/>
      <c r="BK18" s="42"/>
      <c r="BL18" s="42"/>
      <c r="BM18" s="15"/>
    </row>
    <row r="19" spans="1:65" outlineLevel="5" x14ac:dyDescent="0.45">
      <c r="A19" s="22">
        <f t="shared" si="5"/>
        <v>1</v>
      </c>
      <c r="B19" s="9">
        <f t="shared" ref="B19:B79" si="13">B18+1</f>
        <v>42738</v>
      </c>
      <c r="C19" s="51">
        <v>343510</v>
      </c>
      <c r="D19" s="64">
        <f t="shared" si="6"/>
        <v>37.1</v>
      </c>
      <c r="E19" s="12">
        <v>37</v>
      </c>
      <c r="F19" s="12">
        <v>37</v>
      </c>
      <c r="G19" s="12">
        <v>37.200000000000003</v>
      </c>
      <c r="H19" s="12">
        <v>37.200000000000003</v>
      </c>
      <c r="I19" s="12"/>
      <c r="J19" s="12"/>
      <c r="K19" s="12"/>
      <c r="L19" s="12"/>
      <c r="M19" s="74" t="str">
        <f t="shared" si="7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19.217570350034318</v>
      </c>
      <c r="AO19" s="41">
        <v>1457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1662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>
        <v>79.5</v>
      </c>
      <c r="BA19" s="68"/>
      <c r="BB19" s="68"/>
      <c r="BC19" s="68"/>
      <c r="BD19" s="68"/>
      <c r="BE19" s="15"/>
      <c r="BF19" s="5">
        <f t="shared" si="12"/>
        <v>26833</v>
      </c>
      <c r="BG19" s="42">
        <v>9173</v>
      </c>
      <c r="BH19" s="42">
        <v>17660</v>
      </c>
      <c r="BI19" s="42"/>
      <c r="BJ19" s="42"/>
      <c r="BK19" s="42"/>
      <c r="BL19" s="42"/>
      <c r="BM19" s="15"/>
    </row>
    <row r="20" spans="1:65" outlineLevel="5" x14ac:dyDescent="0.45">
      <c r="A20" s="22">
        <f t="shared" si="5"/>
        <v>1</v>
      </c>
      <c r="B20" s="9">
        <f t="shared" si="13"/>
        <v>42739</v>
      </c>
      <c r="C20" s="51">
        <v>342077</v>
      </c>
      <c r="D20" s="64">
        <f t="shared" si="6"/>
        <v>36.6</v>
      </c>
      <c r="E20" s="12">
        <v>36.4</v>
      </c>
      <c r="F20" s="12">
        <v>36.4</v>
      </c>
      <c r="G20" s="12">
        <v>36.799999999999997</v>
      </c>
      <c r="H20" s="12">
        <v>36.799999999999997</v>
      </c>
      <c r="I20" s="12"/>
      <c r="J20" s="12"/>
      <c r="K20" s="12"/>
      <c r="L20" s="12"/>
      <c r="M20" s="74" t="str">
        <f t="shared" si="7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18.918918918918919</v>
      </c>
      <c r="AO20" s="41">
        <v>1480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1677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>
        <v>79.099999999999994</v>
      </c>
      <c r="BA20" s="68"/>
      <c r="BB20" s="68"/>
      <c r="BC20" s="68"/>
      <c r="BD20" s="68"/>
      <c r="BE20" s="15"/>
      <c r="BF20" s="5">
        <f t="shared" si="12"/>
        <v>25818</v>
      </c>
      <c r="BG20" s="42">
        <v>9536</v>
      </c>
      <c r="BH20" s="42">
        <v>16282</v>
      </c>
      <c r="BI20" s="42"/>
      <c r="BJ20" s="42"/>
      <c r="BK20" s="42"/>
      <c r="BL20" s="42"/>
      <c r="BM20" s="15"/>
    </row>
    <row r="21" spans="1:65" outlineLevel="5" x14ac:dyDescent="0.45">
      <c r="A21" s="22">
        <f t="shared" si="5"/>
        <v>1</v>
      </c>
      <c r="B21" s="9">
        <f t="shared" si="13"/>
        <v>42740</v>
      </c>
      <c r="C21" s="51">
        <v>340485</v>
      </c>
      <c r="D21" s="64">
        <f t="shared" si="6"/>
        <v>36.6</v>
      </c>
      <c r="E21" s="12">
        <v>36.4</v>
      </c>
      <c r="F21" s="12">
        <v>36.4</v>
      </c>
      <c r="G21" s="12">
        <v>36.799999999999997</v>
      </c>
      <c r="H21" s="12">
        <v>36.799999999999997</v>
      </c>
      <c r="I21" s="12"/>
      <c r="J21" s="12"/>
      <c r="K21" s="12"/>
      <c r="L21" s="12"/>
      <c r="M21" s="74" t="str">
        <f t="shared" si="7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18.170019467878003</v>
      </c>
      <c r="AO21" s="41">
        <v>1541</v>
      </c>
      <c r="AP21" s="110"/>
      <c r="AQ21" s="111"/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1763</v>
      </c>
      <c r="AU21" s="114"/>
      <c r="AV21" s="115"/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>
        <v>79</v>
      </c>
      <c r="BA21" s="68"/>
      <c r="BB21" s="68"/>
      <c r="BC21" s="68"/>
      <c r="BD21" s="68"/>
      <c r="BE21" s="15"/>
      <c r="BF21" s="5">
        <f t="shared" si="12"/>
        <v>26868</v>
      </c>
      <c r="BG21" s="42">
        <v>11251</v>
      </c>
      <c r="BH21" s="42">
        <v>15617</v>
      </c>
      <c r="BI21" s="42"/>
      <c r="BJ21" s="42"/>
      <c r="BK21" s="42"/>
      <c r="BL21" s="42"/>
      <c r="BM21" s="15"/>
    </row>
    <row r="22" spans="1:65" outlineLevel="5" x14ac:dyDescent="0.45">
      <c r="A22" s="22">
        <f t="shared" si="5"/>
        <v>1</v>
      </c>
      <c r="B22" s="9">
        <f t="shared" si="13"/>
        <v>42741</v>
      </c>
      <c r="C22" s="51">
        <v>336468</v>
      </c>
      <c r="D22" s="64">
        <f t="shared" si="6"/>
        <v>37.4</v>
      </c>
      <c r="E22" s="12">
        <v>37.4</v>
      </c>
      <c r="F22" s="12">
        <v>37.4</v>
      </c>
      <c r="G22" s="12">
        <v>37.4</v>
      </c>
      <c r="H22" s="12">
        <v>37.4</v>
      </c>
      <c r="I22" s="12"/>
      <c r="J22" s="12"/>
      <c r="K22" s="12"/>
      <c r="L22" s="12"/>
      <c r="M22" s="74" t="str">
        <f t="shared" si="7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17.960230917254652</v>
      </c>
      <c r="AO22" s="41">
        <v>1559</v>
      </c>
      <c r="AP22" s="110"/>
      <c r="AQ22" s="111"/>
      <c r="AR22" s="126" t="str">
        <f t="shared" si="14"/>
        <v/>
      </c>
      <c r="AS22" s="126" t="str">
        <f t="shared" si="15"/>
        <v/>
      </c>
      <c r="AT22" s="127">
        <v>1857</v>
      </c>
      <c r="AU22" s="114"/>
      <c r="AV22" s="115"/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>
        <v>78.8</v>
      </c>
      <c r="BA22" s="68"/>
      <c r="BB22" s="68"/>
      <c r="BC22" s="68"/>
      <c r="BD22" s="68"/>
      <c r="BE22" s="15"/>
      <c r="BF22" s="5">
        <f t="shared" si="12"/>
        <v>29932</v>
      </c>
      <c r="BG22" s="42">
        <v>14755</v>
      </c>
      <c r="BH22" s="42">
        <v>15177</v>
      </c>
      <c r="BI22" s="42"/>
      <c r="BJ22" s="42"/>
      <c r="BK22" s="42"/>
      <c r="BL22" s="42"/>
      <c r="BM22" s="15"/>
    </row>
    <row r="23" spans="1:65" outlineLevel="5" x14ac:dyDescent="0.45">
      <c r="A23" s="22">
        <f t="shared" si="5"/>
        <v>1</v>
      </c>
      <c r="B23" s="9">
        <f t="shared" si="13"/>
        <v>42742</v>
      </c>
      <c r="C23" s="51">
        <v>339075</v>
      </c>
      <c r="D23" s="64">
        <f t="shared" si="6"/>
        <v>37.299999999999997</v>
      </c>
      <c r="E23" s="12">
        <v>37.200000000000003</v>
      </c>
      <c r="F23" s="12">
        <v>37.200000000000003</v>
      </c>
      <c r="G23" s="12">
        <v>37.4</v>
      </c>
      <c r="H23" s="12">
        <v>37.4</v>
      </c>
      <c r="I23" s="12"/>
      <c r="J23" s="12"/>
      <c r="K23" s="12"/>
      <c r="L23" s="12"/>
      <c r="M23" s="74" t="str">
        <f t="shared" si="7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19.774011299435028</v>
      </c>
      <c r="AO23" s="41">
        <v>1416</v>
      </c>
      <c r="AP23" s="110"/>
      <c r="AQ23" s="111"/>
      <c r="AR23" s="126" t="str">
        <f t="shared" si="14"/>
        <v/>
      </c>
      <c r="AS23" s="126" t="str">
        <f t="shared" si="15"/>
        <v/>
      </c>
      <c r="AT23" s="127">
        <v>1583</v>
      </c>
      <c r="AU23" s="114"/>
      <c r="AV23" s="115"/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/>
      <c r="BA23" s="68"/>
      <c r="BB23" s="68"/>
      <c r="BC23" s="68"/>
      <c r="BD23" s="68"/>
      <c r="BE23" s="15"/>
      <c r="BF23" s="5">
        <f t="shared" si="12"/>
        <v>21579</v>
      </c>
      <c r="BG23" s="42">
        <v>11103</v>
      </c>
      <c r="BH23" s="42">
        <v>10476</v>
      </c>
      <c r="BI23" s="42"/>
      <c r="BJ23" s="42"/>
      <c r="BK23" s="42"/>
      <c r="BL23" s="42"/>
      <c r="BM23" s="15"/>
    </row>
    <row r="24" spans="1:65" outlineLevel="5" x14ac:dyDescent="0.45">
      <c r="A24" s="22">
        <f t="shared" si="5"/>
        <v>1</v>
      </c>
      <c r="B24" s="9">
        <f t="shared" si="13"/>
        <v>42743</v>
      </c>
      <c r="C24" s="51">
        <v>393895</v>
      </c>
      <c r="D24" s="64">
        <f t="shared" si="6"/>
        <v>36.799999999999997</v>
      </c>
      <c r="E24" s="12">
        <v>36.4</v>
      </c>
      <c r="F24" s="12">
        <v>36.4</v>
      </c>
      <c r="G24" s="12">
        <v>37.200000000000003</v>
      </c>
      <c r="H24" s="12">
        <v>37.200000000000003</v>
      </c>
      <c r="I24" s="12"/>
      <c r="J24" s="12"/>
      <c r="K24" s="12"/>
      <c r="L24" s="12"/>
      <c r="M24" s="74" t="str">
        <f t="shared" si="7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23.509655751469353</v>
      </c>
      <c r="AO24" s="41">
        <v>1191</v>
      </c>
      <c r="AP24" s="110"/>
      <c r="AQ24" s="111"/>
      <c r="AR24" s="126" t="str">
        <f t="shared" si="14"/>
        <v/>
      </c>
      <c r="AS24" s="126" t="str">
        <f t="shared" si="15"/>
        <v/>
      </c>
      <c r="AT24" s="127">
        <v>1411</v>
      </c>
      <c r="AU24" s="114"/>
      <c r="AV24" s="115"/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/>
      <c r="BA24" s="68"/>
      <c r="BB24" s="68"/>
      <c r="BC24" s="68"/>
      <c r="BD24" s="68"/>
      <c r="BE24" s="15"/>
      <c r="BF24" s="5">
        <f t="shared" si="12"/>
        <v>14787</v>
      </c>
      <c r="BG24" s="42">
        <v>7297</v>
      </c>
      <c r="BH24" s="42">
        <v>7490</v>
      </c>
      <c r="BI24" s="42"/>
      <c r="BJ24" s="42"/>
      <c r="BK24" s="42"/>
      <c r="BL24" s="42"/>
      <c r="BM24" s="15"/>
    </row>
    <row r="25" spans="1:65" outlineLevel="5" x14ac:dyDescent="0.45">
      <c r="A25" s="22">
        <f t="shared" si="5"/>
        <v>1</v>
      </c>
      <c r="B25" s="9">
        <f t="shared" si="13"/>
        <v>42744</v>
      </c>
      <c r="C25" s="51">
        <v>338428</v>
      </c>
      <c r="D25" s="64">
        <f t="shared" si="6"/>
        <v>37.9</v>
      </c>
      <c r="E25" s="12">
        <v>37.799999999999997</v>
      </c>
      <c r="F25" s="12">
        <v>37.799999999999997</v>
      </c>
      <c r="G25" s="12">
        <v>38</v>
      </c>
      <c r="H25" s="12">
        <v>38</v>
      </c>
      <c r="I25" s="12"/>
      <c r="J25" s="12"/>
      <c r="K25" s="12"/>
      <c r="L25" s="12"/>
      <c r="M25" s="74" t="str">
        <f t="shared" si="7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18.983050847457626</v>
      </c>
      <c r="AO25" s="41">
        <v>1475</v>
      </c>
      <c r="AP25" s="110"/>
      <c r="AQ25" s="111"/>
      <c r="AR25" s="126" t="str">
        <f t="shared" si="14"/>
        <v/>
      </c>
      <c r="AS25" s="126" t="str">
        <f t="shared" si="15"/>
        <v/>
      </c>
      <c r="AT25" s="127">
        <v>1699</v>
      </c>
      <c r="AU25" s="114"/>
      <c r="AV25" s="115"/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>
        <v>78.8</v>
      </c>
      <c r="BA25" s="68"/>
      <c r="BB25" s="68"/>
      <c r="BC25" s="68"/>
      <c r="BD25" s="68"/>
      <c r="BE25" s="15"/>
      <c r="BF25" s="5">
        <f t="shared" si="12"/>
        <v>26716</v>
      </c>
      <c r="BG25" s="42">
        <v>12135</v>
      </c>
      <c r="BH25" s="42">
        <v>14581</v>
      </c>
      <c r="BI25" s="42"/>
      <c r="BJ25" s="42"/>
      <c r="BK25" s="42"/>
      <c r="BL25" s="42"/>
      <c r="BM25" s="15"/>
    </row>
    <row r="26" spans="1:65" outlineLevel="5" x14ac:dyDescent="0.45">
      <c r="A26" s="22">
        <f t="shared" si="5"/>
        <v>1</v>
      </c>
      <c r="B26" s="9">
        <f t="shared" si="13"/>
        <v>42745</v>
      </c>
      <c r="C26" s="51">
        <v>325884</v>
      </c>
      <c r="D26" s="64">
        <f t="shared" si="6"/>
        <v>37.799999999999997</v>
      </c>
      <c r="E26" s="12">
        <v>37.6</v>
      </c>
      <c r="F26" s="12">
        <v>37.6</v>
      </c>
      <c r="G26" s="12">
        <v>38</v>
      </c>
      <c r="H26" s="12">
        <v>38</v>
      </c>
      <c r="I26" s="12"/>
      <c r="J26" s="12"/>
      <c r="K26" s="12"/>
      <c r="L26" s="12"/>
      <c r="M26" s="74" t="str">
        <f t="shared" si="7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19.404019404019405</v>
      </c>
      <c r="AO26" s="41">
        <v>1443</v>
      </c>
      <c r="AP26" s="110"/>
      <c r="AQ26" s="111"/>
      <c r="AR26" s="126" t="str">
        <f t="shared" si="14"/>
        <v/>
      </c>
      <c r="AS26" s="126" t="str">
        <f t="shared" si="15"/>
        <v/>
      </c>
      <c r="AT26" s="127">
        <v>1672</v>
      </c>
      <c r="AU26" s="114"/>
      <c r="AV26" s="115"/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>
        <v>79.599999999999994</v>
      </c>
      <c r="BA26" s="68"/>
      <c r="BB26" s="68"/>
      <c r="BC26" s="68"/>
      <c r="BD26" s="68"/>
      <c r="BE26" s="15"/>
      <c r="BF26" s="5">
        <f t="shared" si="12"/>
        <v>26209</v>
      </c>
      <c r="BG26" s="42">
        <v>11605</v>
      </c>
      <c r="BH26" s="42">
        <v>14604</v>
      </c>
      <c r="BI26" s="42"/>
      <c r="BJ26" s="42"/>
      <c r="BK26" s="42"/>
      <c r="BL26" s="42"/>
      <c r="BM26" s="15"/>
    </row>
    <row r="27" spans="1:65" outlineLevel="5" x14ac:dyDescent="0.45">
      <c r="A27" s="22">
        <f t="shared" si="5"/>
        <v>1</v>
      </c>
      <c r="B27" s="9">
        <f t="shared" si="13"/>
        <v>42746</v>
      </c>
      <c r="C27" s="51">
        <v>322667</v>
      </c>
      <c r="D27" s="64">
        <f t="shared" si="6"/>
        <v>37.700000000000003</v>
      </c>
      <c r="E27" s="12">
        <v>37.4</v>
      </c>
      <c r="F27" s="12">
        <v>37.4</v>
      </c>
      <c r="G27" s="12">
        <v>38</v>
      </c>
      <c r="H27" s="12">
        <v>38</v>
      </c>
      <c r="I27" s="12"/>
      <c r="J27" s="12"/>
      <c r="K27" s="12"/>
      <c r="L27" s="12"/>
      <c r="M27" s="74" t="str">
        <f t="shared" si="7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19.337016574585636</v>
      </c>
      <c r="AO27" s="41">
        <v>1448</v>
      </c>
      <c r="AP27" s="110"/>
      <c r="AQ27" s="111"/>
      <c r="AR27" s="126" t="str">
        <f t="shared" si="14"/>
        <v/>
      </c>
      <c r="AS27" s="126" t="str">
        <f t="shared" si="15"/>
        <v/>
      </c>
      <c r="AT27" s="127">
        <v>1680</v>
      </c>
      <c r="AU27" s="114"/>
      <c r="AV27" s="115"/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>
        <v>80</v>
      </c>
      <c r="BA27" s="68"/>
      <c r="BB27" s="68"/>
      <c r="BC27" s="68"/>
      <c r="BD27" s="68"/>
      <c r="BE27" s="15"/>
      <c r="BF27" s="5">
        <f t="shared" si="12"/>
        <v>25519</v>
      </c>
      <c r="BG27" s="42">
        <v>10155</v>
      </c>
      <c r="BH27" s="42">
        <v>15364</v>
      </c>
      <c r="BI27" s="42"/>
      <c r="BJ27" s="42"/>
      <c r="BK27" s="42"/>
      <c r="BL27" s="42"/>
      <c r="BM27" s="15"/>
    </row>
    <row r="28" spans="1:65" outlineLevel="5" x14ac:dyDescent="0.45">
      <c r="A28" s="22">
        <f t="shared" si="5"/>
        <v>1</v>
      </c>
      <c r="B28" s="9">
        <f t="shared" si="13"/>
        <v>42747</v>
      </c>
      <c r="C28" s="51">
        <v>329338</v>
      </c>
      <c r="D28" s="64">
        <f t="shared" si="6"/>
        <v>37.4</v>
      </c>
      <c r="E28" s="12">
        <v>37.4</v>
      </c>
      <c r="F28" s="12">
        <v>37.4</v>
      </c>
      <c r="G28" s="12">
        <v>37.4</v>
      </c>
      <c r="H28" s="12">
        <v>37.4</v>
      </c>
      <c r="I28" s="12"/>
      <c r="J28" s="12"/>
      <c r="K28" s="12"/>
      <c r="L28" s="12"/>
      <c r="M28" s="74" t="str">
        <f t="shared" si="7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19.099590723055936</v>
      </c>
      <c r="AO28" s="41">
        <v>1466</v>
      </c>
      <c r="AP28" s="110"/>
      <c r="AQ28" s="111"/>
      <c r="AR28" s="126" t="str">
        <f t="shared" si="14"/>
        <v/>
      </c>
      <c r="AS28" s="126" t="str">
        <f t="shared" si="15"/>
        <v/>
      </c>
      <c r="AT28" s="127">
        <v>1659</v>
      </c>
      <c r="AU28" s="114"/>
      <c r="AV28" s="115"/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>
        <v>79</v>
      </c>
      <c r="BA28" s="68"/>
      <c r="BB28" s="68"/>
      <c r="BC28" s="68"/>
      <c r="BD28" s="68"/>
      <c r="BE28" s="15"/>
      <c r="BF28" s="5">
        <f t="shared" si="12"/>
        <v>22547</v>
      </c>
      <c r="BG28" s="42">
        <v>6654</v>
      </c>
      <c r="BH28" s="42">
        <v>15893</v>
      </c>
      <c r="BI28" s="42"/>
      <c r="BJ28" s="42"/>
      <c r="BK28" s="42"/>
      <c r="BL28" s="42"/>
      <c r="BM28" s="15"/>
    </row>
    <row r="29" spans="1:65" outlineLevel="5" x14ac:dyDescent="0.45">
      <c r="A29" s="22">
        <f t="shared" si="5"/>
        <v>1</v>
      </c>
      <c r="B29" s="9">
        <f t="shared" si="13"/>
        <v>42748</v>
      </c>
      <c r="C29" s="51">
        <v>321261</v>
      </c>
      <c r="D29" s="64">
        <f t="shared" si="6"/>
        <v>38</v>
      </c>
      <c r="E29" s="12">
        <v>38</v>
      </c>
      <c r="F29" s="12">
        <v>38</v>
      </c>
      <c r="G29" s="12">
        <v>38</v>
      </c>
      <c r="H29" s="12">
        <v>38</v>
      </c>
      <c r="I29" s="12"/>
      <c r="J29" s="12"/>
      <c r="K29" s="12"/>
      <c r="L29" s="12"/>
      <c r="M29" s="74" t="str">
        <f t="shared" si="7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19.9288256227758</v>
      </c>
      <c r="AO29" s="41">
        <v>1405</v>
      </c>
      <c r="AP29" s="110"/>
      <c r="AQ29" s="111"/>
      <c r="AR29" s="126" t="str">
        <f t="shared" si="14"/>
        <v/>
      </c>
      <c r="AS29" s="126" t="str">
        <f t="shared" si="15"/>
        <v/>
      </c>
      <c r="AT29" s="127">
        <v>1629</v>
      </c>
      <c r="AU29" s="114"/>
      <c r="AV29" s="115"/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/>
      <c r="BA29" s="68"/>
      <c r="BB29" s="68"/>
      <c r="BC29" s="68"/>
      <c r="BD29" s="68"/>
      <c r="BE29" s="15"/>
      <c r="BF29" s="5">
        <f t="shared" si="12"/>
        <v>25419</v>
      </c>
      <c r="BG29" s="42">
        <v>13289</v>
      </c>
      <c r="BH29" s="42">
        <v>12130</v>
      </c>
      <c r="BI29" s="42"/>
      <c r="BJ29" s="42"/>
      <c r="BK29" s="42"/>
      <c r="BL29" s="42"/>
      <c r="BM29" s="15"/>
    </row>
    <row r="30" spans="1:65" outlineLevel="5" x14ac:dyDescent="0.45">
      <c r="A30" s="22">
        <f t="shared" si="5"/>
        <v>1</v>
      </c>
      <c r="B30" s="9">
        <f t="shared" si="13"/>
        <v>42749</v>
      </c>
      <c r="C30" s="51">
        <v>330997</v>
      </c>
      <c r="D30" s="64">
        <f t="shared" si="6"/>
        <v>37.200000000000003</v>
      </c>
      <c r="E30" s="12">
        <v>37</v>
      </c>
      <c r="F30" s="12">
        <v>37</v>
      </c>
      <c r="G30" s="12">
        <v>37.4</v>
      </c>
      <c r="H30" s="12">
        <v>37.4</v>
      </c>
      <c r="I30" s="12"/>
      <c r="J30" s="12"/>
      <c r="K30" s="12"/>
      <c r="L30" s="12"/>
      <c r="M30" s="74" t="str">
        <f t="shared" si="7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21.341463414634145</v>
      </c>
      <c r="AO30" s="41">
        <v>1312</v>
      </c>
      <c r="AP30" s="110"/>
      <c r="AQ30" s="111"/>
      <c r="AR30" s="126" t="str">
        <f t="shared" si="14"/>
        <v/>
      </c>
      <c r="AS30" s="126" t="str">
        <f t="shared" si="15"/>
        <v/>
      </c>
      <c r="AT30" s="127">
        <v>1503</v>
      </c>
      <c r="AU30" s="114"/>
      <c r="AV30" s="115"/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/>
      <c r="BA30" s="68"/>
      <c r="BB30" s="68"/>
      <c r="BC30" s="68"/>
      <c r="BD30" s="68"/>
      <c r="BE30" s="15"/>
      <c r="BF30" s="5">
        <f t="shared" si="12"/>
        <v>21045</v>
      </c>
      <c r="BG30" s="42">
        <v>7160</v>
      </c>
      <c r="BH30" s="42">
        <v>13885</v>
      </c>
      <c r="BI30" s="42"/>
      <c r="BJ30" s="42"/>
      <c r="BK30" s="42"/>
      <c r="BL30" s="42"/>
      <c r="BM30" s="15"/>
    </row>
    <row r="31" spans="1:65" outlineLevel="5" x14ac:dyDescent="0.45">
      <c r="A31" s="22">
        <f t="shared" si="5"/>
        <v>1</v>
      </c>
      <c r="B31" s="9">
        <f t="shared" si="13"/>
        <v>42750</v>
      </c>
      <c r="C31" s="51">
        <v>330963</v>
      </c>
      <c r="D31" s="64">
        <f t="shared" si="6"/>
        <v>36.799999999999997</v>
      </c>
      <c r="E31" s="12">
        <v>36.799999999999997</v>
      </c>
      <c r="F31" s="12">
        <v>36.799999999999997</v>
      </c>
      <c r="G31" s="12">
        <v>36.799999999999997</v>
      </c>
      <c r="H31" s="12">
        <v>36.799999999999997</v>
      </c>
      <c r="I31" s="12"/>
      <c r="J31" s="12"/>
      <c r="K31" s="12"/>
      <c r="L31" s="12"/>
      <c r="M31" s="74" t="str">
        <f t="shared" si="7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23.80952380952381</v>
      </c>
      <c r="AO31" s="41">
        <v>1176</v>
      </c>
      <c r="AP31" s="110"/>
      <c r="AQ31" s="111"/>
      <c r="AR31" s="126" t="str">
        <f t="shared" si="14"/>
        <v/>
      </c>
      <c r="AS31" s="126" t="str">
        <f t="shared" si="15"/>
        <v/>
      </c>
      <c r="AT31" s="127">
        <v>1400</v>
      </c>
      <c r="AU31" s="114"/>
      <c r="AV31" s="115"/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/>
      <c r="BA31" s="68"/>
      <c r="BB31" s="68"/>
      <c r="BC31" s="68"/>
      <c r="BD31" s="68"/>
      <c r="BE31" s="15"/>
      <c r="BF31" s="5">
        <f t="shared" si="12"/>
        <v>14611</v>
      </c>
      <c r="BG31" s="42">
        <v>8232</v>
      </c>
      <c r="BH31" s="42">
        <v>6379</v>
      </c>
      <c r="BI31" s="42"/>
      <c r="BJ31" s="42"/>
      <c r="BK31" s="42"/>
      <c r="BL31" s="42"/>
      <c r="BM31" s="15"/>
    </row>
    <row r="32" spans="1:65" outlineLevel="5" x14ac:dyDescent="0.45">
      <c r="A32" s="22">
        <f t="shared" si="5"/>
        <v>1</v>
      </c>
      <c r="B32" s="9">
        <f t="shared" si="13"/>
        <v>42751</v>
      </c>
      <c r="C32" s="51">
        <v>326728</v>
      </c>
      <c r="D32" s="64">
        <f t="shared" si="6"/>
        <v>37.299999999999997</v>
      </c>
      <c r="E32" s="12">
        <v>37.200000000000003</v>
      </c>
      <c r="F32" s="12">
        <v>37.200000000000003</v>
      </c>
      <c r="G32" s="12">
        <v>37.4</v>
      </c>
      <c r="H32" s="12">
        <v>37.4</v>
      </c>
      <c r="I32" s="12"/>
      <c r="J32" s="12"/>
      <c r="K32" s="12"/>
      <c r="L32" s="12"/>
      <c r="M32" s="74" t="str">
        <f t="shared" si="7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18.779342723004696</v>
      </c>
      <c r="AO32" s="41">
        <v>1491</v>
      </c>
      <c r="AP32" s="110"/>
      <c r="AQ32" s="111"/>
      <c r="AR32" s="126" t="str">
        <f t="shared" si="14"/>
        <v/>
      </c>
      <c r="AS32" s="126" t="str">
        <f t="shared" si="15"/>
        <v/>
      </c>
      <c r="AT32" s="127">
        <v>1739</v>
      </c>
      <c r="AU32" s="114"/>
      <c r="AV32" s="115"/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>
        <v>79.400000000000006</v>
      </c>
      <c r="BA32" s="68"/>
      <c r="BB32" s="68"/>
      <c r="BC32" s="68"/>
      <c r="BD32" s="68"/>
      <c r="BE32" s="15"/>
      <c r="BF32" s="5">
        <f t="shared" si="12"/>
        <v>21936</v>
      </c>
      <c r="BG32" s="42">
        <v>14182</v>
      </c>
      <c r="BH32" s="42">
        <v>7754</v>
      </c>
      <c r="BI32" s="42"/>
      <c r="BJ32" s="42"/>
      <c r="BK32" s="42"/>
      <c r="BL32" s="42"/>
      <c r="BM32" s="15"/>
    </row>
    <row r="33" spans="1:65" outlineLevel="5" x14ac:dyDescent="0.45">
      <c r="A33" s="22">
        <f t="shared" si="5"/>
        <v>1</v>
      </c>
      <c r="B33" s="9">
        <f t="shared" si="13"/>
        <v>42752</v>
      </c>
      <c r="C33" s="51">
        <v>321064</v>
      </c>
      <c r="D33" s="64">
        <f t="shared" si="6"/>
        <v>37.6</v>
      </c>
      <c r="E33" s="12">
        <v>37.4</v>
      </c>
      <c r="F33" s="12">
        <v>37.4</v>
      </c>
      <c r="G33" s="12">
        <v>37.799999999999997</v>
      </c>
      <c r="H33" s="12">
        <v>37.799999999999997</v>
      </c>
      <c r="I33" s="12"/>
      <c r="J33" s="12"/>
      <c r="K33" s="12"/>
      <c r="L33" s="12"/>
      <c r="M33" s="74" t="str">
        <f t="shared" si="7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19.125683060109289</v>
      </c>
      <c r="AO33" s="41">
        <v>1464</v>
      </c>
      <c r="AP33" s="110"/>
      <c r="AQ33" s="111"/>
      <c r="AR33" s="126" t="str">
        <f t="shared" si="14"/>
        <v/>
      </c>
      <c r="AS33" s="126" t="str">
        <f t="shared" si="15"/>
        <v/>
      </c>
      <c r="AT33" s="127">
        <v>1677</v>
      </c>
      <c r="AU33" s="114"/>
      <c r="AV33" s="115"/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>
        <v>79.900000000000006</v>
      </c>
      <c r="BA33" s="68"/>
      <c r="BB33" s="68"/>
      <c r="BC33" s="68"/>
      <c r="BD33" s="68"/>
      <c r="BE33" s="15"/>
      <c r="BF33" s="5">
        <f t="shared" si="12"/>
        <v>24119</v>
      </c>
      <c r="BG33" s="42">
        <v>12828</v>
      </c>
      <c r="BH33" s="42">
        <v>11291</v>
      </c>
      <c r="BI33" s="42"/>
      <c r="BJ33" s="42"/>
      <c r="BK33" s="42"/>
      <c r="BL33" s="42"/>
      <c r="BM33" s="15"/>
    </row>
    <row r="34" spans="1:65" outlineLevel="5" x14ac:dyDescent="0.45">
      <c r="A34" s="22">
        <f t="shared" si="5"/>
        <v>1</v>
      </c>
      <c r="B34" s="9">
        <f t="shared" si="13"/>
        <v>42753</v>
      </c>
      <c r="C34" s="51">
        <v>325323</v>
      </c>
      <c r="D34" s="64">
        <f t="shared" si="6"/>
        <v>37.299999999999997</v>
      </c>
      <c r="E34" s="12">
        <v>37.200000000000003</v>
      </c>
      <c r="F34" s="12">
        <v>37.200000000000003</v>
      </c>
      <c r="G34" s="12">
        <v>37.4</v>
      </c>
      <c r="H34" s="12">
        <v>37.4</v>
      </c>
      <c r="I34" s="12"/>
      <c r="J34" s="12"/>
      <c r="K34" s="12"/>
      <c r="L34" s="12"/>
      <c r="M34" s="74" t="str">
        <f t="shared" si="7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18.122977346278319</v>
      </c>
      <c r="AO34" s="41">
        <v>1545</v>
      </c>
      <c r="AP34" s="110"/>
      <c r="AQ34" s="111"/>
      <c r="AR34" s="126" t="str">
        <f t="shared" si="14"/>
        <v/>
      </c>
      <c r="AS34" s="126" t="str">
        <f t="shared" si="15"/>
        <v/>
      </c>
      <c r="AT34" s="127">
        <v>1783</v>
      </c>
      <c r="AU34" s="114"/>
      <c r="AV34" s="115"/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>
        <v>80.2</v>
      </c>
      <c r="BA34" s="68"/>
      <c r="BB34" s="68"/>
      <c r="BC34" s="68"/>
      <c r="BD34" s="68"/>
      <c r="BE34" s="15"/>
      <c r="BF34" s="5">
        <f t="shared" si="12"/>
        <v>27777</v>
      </c>
      <c r="BG34" s="42">
        <v>11656</v>
      </c>
      <c r="BH34" s="42">
        <v>16121</v>
      </c>
      <c r="BI34" s="42"/>
      <c r="BJ34" s="42"/>
      <c r="BK34" s="42"/>
      <c r="BL34" s="42"/>
      <c r="BM34" s="15"/>
    </row>
    <row r="35" spans="1:65" outlineLevel="5" x14ac:dyDescent="0.45">
      <c r="A35" s="22">
        <f t="shared" si="5"/>
        <v>1</v>
      </c>
      <c r="B35" s="9">
        <f t="shared" si="13"/>
        <v>42754</v>
      </c>
      <c r="C35" s="51">
        <v>321323</v>
      </c>
      <c r="D35" s="64">
        <f t="shared" si="6"/>
        <v>37.1</v>
      </c>
      <c r="E35" s="12">
        <v>37</v>
      </c>
      <c r="F35" s="12">
        <v>37</v>
      </c>
      <c r="G35" s="12">
        <v>37.200000000000003</v>
      </c>
      <c r="H35" s="12">
        <v>37.200000000000003</v>
      </c>
      <c r="I35" s="12"/>
      <c r="J35" s="12"/>
      <c r="K35" s="12"/>
      <c r="L35" s="12"/>
      <c r="M35" s="74" t="str">
        <f t="shared" si="7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19.760056457304163</v>
      </c>
      <c r="AO35" s="41">
        <v>1417</v>
      </c>
      <c r="AP35" s="110"/>
      <c r="AQ35" s="111"/>
      <c r="AR35" s="126" t="str">
        <f t="shared" si="14"/>
        <v/>
      </c>
      <c r="AS35" s="126" t="str">
        <f t="shared" si="15"/>
        <v/>
      </c>
      <c r="AT35" s="127">
        <v>1609</v>
      </c>
      <c r="AU35" s="114"/>
      <c r="AV35" s="115"/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>
        <v>79.599999999999994</v>
      </c>
      <c r="BA35" s="68"/>
      <c r="BB35" s="68"/>
      <c r="BC35" s="68"/>
      <c r="BD35" s="68"/>
      <c r="BE35" s="15"/>
      <c r="BF35" s="5">
        <f t="shared" si="12"/>
        <v>23459</v>
      </c>
      <c r="BG35" s="42">
        <v>10621</v>
      </c>
      <c r="BH35" s="42">
        <v>12838</v>
      </c>
      <c r="BI35" s="42"/>
      <c r="BJ35" s="42"/>
      <c r="BK35" s="42"/>
      <c r="BL35" s="42"/>
      <c r="BM35" s="15"/>
    </row>
    <row r="36" spans="1:65" outlineLevel="5" x14ac:dyDescent="0.45">
      <c r="A36" s="22">
        <f t="shared" si="5"/>
        <v>1</v>
      </c>
      <c r="B36" s="9">
        <f t="shared" si="13"/>
        <v>42755</v>
      </c>
      <c r="C36" s="51">
        <v>322156</v>
      </c>
      <c r="D36" s="64">
        <f t="shared" si="6"/>
        <v>36.4</v>
      </c>
      <c r="E36" s="12">
        <v>36.4</v>
      </c>
      <c r="F36" s="12">
        <v>36.4</v>
      </c>
      <c r="G36" s="12">
        <v>36.4</v>
      </c>
      <c r="H36" s="12">
        <v>36.4</v>
      </c>
      <c r="I36" s="12"/>
      <c r="J36" s="12"/>
      <c r="K36" s="12"/>
      <c r="L36" s="12"/>
      <c r="M36" s="74" t="str">
        <f t="shared" si="7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18.842530282637956</v>
      </c>
      <c r="AO36" s="41">
        <v>1486</v>
      </c>
      <c r="AP36" s="110"/>
      <c r="AQ36" s="111"/>
      <c r="AR36" s="126" t="str">
        <f t="shared" si="14"/>
        <v/>
      </c>
      <c r="AS36" s="126" t="str">
        <f t="shared" si="15"/>
        <v/>
      </c>
      <c r="AT36" s="127">
        <v>1694</v>
      </c>
      <c r="AU36" s="114"/>
      <c r="AV36" s="115"/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>
        <v>79</v>
      </c>
      <c r="BA36" s="68"/>
      <c r="BB36" s="68"/>
      <c r="BC36" s="68"/>
      <c r="BD36" s="68"/>
      <c r="BE36" s="15"/>
      <c r="BF36" s="5">
        <f t="shared" si="12"/>
        <v>24752</v>
      </c>
      <c r="BG36" s="42">
        <v>11478</v>
      </c>
      <c r="BH36" s="42">
        <v>13274</v>
      </c>
      <c r="BI36" s="42"/>
      <c r="BJ36" s="42"/>
      <c r="BK36" s="42"/>
      <c r="BL36" s="42"/>
      <c r="BM36" s="15"/>
    </row>
    <row r="37" spans="1:65" outlineLevel="5" x14ac:dyDescent="0.45">
      <c r="A37" s="22">
        <f t="shared" si="5"/>
        <v>1</v>
      </c>
      <c r="B37" s="9">
        <f t="shared" si="13"/>
        <v>42756</v>
      </c>
      <c r="C37" s="51">
        <v>325457</v>
      </c>
      <c r="D37" s="64">
        <f t="shared" si="6"/>
        <v>36.6</v>
      </c>
      <c r="E37" s="12">
        <v>36.4</v>
      </c>
      <c r="F37" s="12">
        <v>36.4</v>
      </c>
      <c r="G37" s="12">
        <v>36.799999999999997</v>
      </c>
      <c r="H37" s="12">
        <v>36.799999999999997</v>
      </c>
      <c r="I37" s="12"/>
      <c r="J37" s="12"/>
      <c r="K37" s="12"/>
      <c r="L37" s="12"/>
      <c r="M37" s="74" t="str">
        <f t="shared" si="7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19.191226867717614</v>
      </c>
      <c r="AO37" s="41">
        <v>1459</v>
      </c>
      <c r="AP37" s="110"/>
      <c r="AQ37" s="111"/>
      <c r="AR37" s="126" t="str">
        <f t="shared" si="14"/>
        <v/>
      </c>
      <c r="AS37" s="126" t="str">
        <f t="shared" si="15"/>
        <v/>
      </c>
      <c r="AT37" s="127">
        <v>1651</v>
      </c>
      <c r="AU37" s="114"/>
      <c r="AV37" s="115"/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/>
      <c r="BA37" s="68"/>
      <c r="BB37" s="68"/>
      <c r="BC37" s="68"/>
      <c r="BD37" s="68"/>
      <c r="BE37" s="15"/>
      <c r="BF37" s="5">
        <f t="shared" si="12"/>
        <v>23236</v>
      </c>
      <c r="BG37" s="42">
        <v>12669</v>
      </c>
      <c r="BH37" s="42">
        <v>10567</v>
      </c>
      <c r="BI37" s="42"/>
      <c r="BJ37" s="42"/>
      <c r="BK37" s="42"/>
      <c r="BL37" s="42"/>
      <c r="BM37" s="15"/>
    </row>
    <row r="38" spans="1:65" outlineLevel="5" x14ac:dyDescent="0.45">
      <c r="A38" s="22">
        <f t="shared" si="5"/>
        <v>1</v>
      </c>
      <c r="B38" s="9">
        <f t="shared" si="13"/>
        <v>42757</v>
      </c>
      <c r="C38" s="51">
        <v>329861</v>
      </c>
      <c r="D38" s="64">
        <f t="shared" si="6"/>
        <v>37.799999999999997</v>
      </c>
      <c r="E38" s="12">
        <v>37.799999999999997</v>
      </c>
      <c r="F38" s="12">
        <v>37.799999999999997</v>
      </c>
      <c r="G38" s="12">
        <v>37.799999999999997</v>
      </c>
      <c r="H38" s="12">
        <v>37.799999999999997</v>
      </c>
      <c r="I38" s="12"/>
      <c r="J38" s="12"/>
      <c r="K38" s="12"/>
      <c r="L38" s="12"/>
      <c r="M38" s="74" t="str">
        <f t="shared" si="7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23.829787234042552</v>
      </c>
      <c r="AO38" s="41">
        <v>1175</v>
      </c>
      <c r="AP38" s="110"/>
      <c r="AQ38" s="111"/>
      <c r="AR38" s="126" t="str">
        <f t="shared" si="14"/>
        <v/>
      </c>
      <c r="AS38" s="126" t="str">
        <f t="shared" si="15"/>
        <v/>
      </c>
      <c r="AT38" s="127">
        <v>1329</v>
      </c>
      <c r="AU38" s="114"/>
      <c r="AV38" s="115"/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/>
      <c r="BA38" s="68"/>
      <c r="BB38" s="68"/>
      <c r="BC38" s="68"/>
      <c r="BD38" s="68"/>
      <c r="BE38" s="15"/>
      <c r="BF38" s="5">
        <f t="shared" si="12"/>
        <v>15415</v>
      </c>
      <c r="BG38" s="42">
        <v>9450</v>
      </c>
      <c r="BH38" s="42">
        <v>5965</v>
      </c>
      <c r="BI38" s="42"/>
      <c r="BJ38" s="42"/>
      <c r="BK38" s="42"/>
      <c r="BL38" s="42"/>
      <c r="BM38" s="15"/>
    </row>
    <row r="39" spans="1:65" outlineLevel="5" x14ac:dyDescent="0.45">
      <c r="A39" s="22">
        <f t="shared" si="5"/>
        <v>1</v>
      </c>
      <c r="B39" s="9">
        <f t="shared" si="13"/>
        <v>42758</v>
      </c>
      <c r="C39" s="51">
        <v>316298</v>
      </c>
      <c r="D39" s="64">
        <f t="shared" si="6"/>
        <v>37.799999999999997</v>
      </c>
      <c r="E39" s="12">
        <v>38</v>
      </c>
      <c r="F39" s="12">
        <v>38</v>
      </c>
      <c r="G39" s="12">
        <v>37.6</v>
      </c>
      <c r="H39" s="12">
        <v>37.6</v>
      </c>
      <c r="I39" s="12"/>
      <c r="J39" s="12"/>
      <c r="K39" s="12"/>
      <c r="L39" s="12"/>
      <c r="M39" s="74" t="str">
        <f t="shared" si="7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19.844082211197733</v>
      </c>
      <c r="AO39" s="41">
        <v>1411</v>
      </c>
      <c r="AP39" s="110"/>
      <c r="AQ39" s="111"/>
      <c r="AR39" s="126" t="str">
        <f t="shared" si="14"/>
        <v/>
      </c>
      <c r="AS39" s="126" t="str">
        <f t="shared" si="15"/>
        <v/>
      </c>
      <c r="AT39" s="127">
        <v>1659</v>
      </c>
      <c r="AU39" s="114"/>
      <c r="AV39" s="115"/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>
        <v>78.599999999999994</v>
      </c>
      <c r="BA39" s="68"/>
      <c r="BB39" s="68"/>
      <c r="BC39" s="68"/>
      <c r="BD39" s="68"/>
      <c r="BE39" s="15"/>
      <c r="BF39" s="5">
        <f t="shared" si="12"/>
        <v>22565</v>
      </c>
      <c r="BG39" s="42">
        <v>11628</v>
      </c>
      <c r="BH39" s="42">
        <v>10937</v>
      </c>
      <c r="BI39" s="42"/>
      <c r="BJ39" s="42"/>
      <c r="BK39" s="42"/>
      <c r="BL39" s="42"/>
      <c r="BM39" s="15"/>
    </row>
    <row r="40" spans="1:65" outlineLevel="5" x14ac:dyDescent="0.45">
      <c r="A40" s="22">
        <f t="shared" si="5"/>
        <v>1</v>
      </c>
      <c r="B40" s="9">
        <f t="shared" si="13"/>
        <v>42759</v>
      </c>
      <c r="C40" s="51">
        <v>316085</v>
      </c>
      <c r="D40" s="64">
        <f t="shared" si="6"/>
        <v>38</v>
      </c>
      <c r="E40" s="12">
        <v>38</v>
      </c>
      <c r="F40" s="12">
        <v>38</v>
      </c>
      <c r="G40" s="12">
        <v>38</v>
      </c>
      <c r="H40" s="12">
        <v>38</v>
      </c>
      <c r="I40" s="12"/>
      <c r="J40" s="12"/>
      <c r="K40" s="12"/>
      <c r="L40" s="12"/>
      <c r="M40" s="74" t="str">
        <f t="shared" si="7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18.779342723004696</v>
      </c>
      <c r="AO40" s="41">
        <v>1491</v>
      </c>
      <c r="AP40" s="110"/>
      <c r="AQ40" s="111"/>
      <c r="AR40" s="126" t="str">
        <f t="shared" si="14"/>
        <v/>
      </c>
      <c r="AS40" s="126" t="str">
        <f t="shared" si="15"/>
        <v/>
      </c>
      <c r="AT40" s="127">
        <v>1680</v>
      </c>
      <c r="AU40" s="114"/>
      <c r="AV40" s="115"/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>
        <v>79.8</v>
      </c>
      <c r="BA40" s="68"/>
      <c r="BB40" s="68"/>
      <c r="BC40" s="68"/>
      <c r="BD40" s="68"/>
      <c r="BE40" s="15"/>
      <c r="BF40" s="5">
        <f t="shared" si="12"/>
        <v>24245</v>
      </c>
      <c r="BG40" s="42">
        <v>9833</v>
      </c>
      <c r="BH40" s="42">
        <v>14412</v>
      </c>
      <c r="BI40" s="42"/>
      <c r="BJ40" s="42"/>
      <c r="BK40" s="42"/>
      <c r="BL40" s="42"/>
      <c r="BM40" s="15"/>
    </row>
    <row r="41" spans="1:65" outlineLevel="5" x14ac:dyDescent="0.45">
      <c r="A41" s="22">
        <f t="shared" si="5"/>
        <v>1</v>
      </c>
      <c r="B41" s="9">
        <f t="shared" si="13"/>
        <v>42760</v>
      </c>
      <c r="C41" s="51">
        <v>325509</v>
      </c>
      <c r="D41" s="64">
        <f t="shared" si="6"/>
        <v>36.9</v>
      </c>
      <c r="E41" s="12">
        <v>36.6</v>
      </c>
      <c r="F41" s="12">
        <v>36.6</v>
      </c>
      <c r="G41" s="12">
        <v>37.200000000000003</v>
      </c>
      <c r="H41" s="12">
        <v>37.200000000000003</v>
      </c>
      <c r="I41" s="12"/>
      <c r="J41" s="12"/>
      <c r="K41" s="12"/>
      <c r="L41" s="12"/>
      <c r="M41" s="74" t="str">
        <f t="shared" si="7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20.334059549745824</v>
      </c>
      <c r="AO41" s="41">
        <v>1377</v>
      </c>
      <c r="AP41" s="110"/>
      <c r="AQ41" s="111"/>
      <c r="AR41" s="126" t="str">
        <f t="shared" si="14"/>
        <v/>
      </c>
      <c r="AS41" s="126" t="str">
        <f t="shared" si="15"/>
        <v/>
      </c>
      <c r="AT41" s="127">
        <v>1544</v>
      </c>
      <c r="AU41" s="114"/>
      <c r="AV41" s="115"/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>
        <v>80</v>
      </c>
      <c r="BA41" s="68"/>
      <c r="BB41" s="68"/>
      <c r="BC41" s="68"/>
      <c r="BD41" s="68"/>
      <c r="BE41" s="15"/>
      <c r="BF41" s="5">
        <f t="shared" si="12"/>
        <v>26233</v>
      </c>
      <c r="BG41" s="42">
        <v>9720</v>
      </c>
      <c r="BH41" s="42">
        <v>16513</v>
      </c>
      <c r="BI41" s="42"/>
      <c r="BJ41" s="42"/>
      <c r="BK41" s="42"/>
      <c r="BL41" s="42"/>
      <c r="BM41" s="15"/>
    </row>
    <row r="42" spans="1:65" outlineLevel="5" x14ac:dyDescent="0.45">
      <c r="A42" s="22">
        <f t="shared" si="5"/>
        <v>1</v>
      </c>
      <c r="B42" s="9">
        <f t="shared" si="13"/>
        <v>42761</v>
      </c>
      <c r="C42" s="51">
        <v>340990</v>
      </c>
      <c r="D42" s="64">
        <f t="shared" si="6"/>
        <v>37.299999999999997</v>
      </c>
      <c r="E42" s="12">
        <v>37.200000000000003</v>
      </c>
      <c r="F42" s="12">
        <v>37.200000000000003</v>
      </c>
      <c r="G42" s="12">
        <v>37.4</v>
      </c>
      <c r="H42" s="12">
        <v>37.4</v>
      </c>
      <c r="I42" s="12"/>
      <c r="J42" s="12"/>
      <c r="K42" s="12"/>
      <c r="L42" s="12"/>
      <c r="M42" s="74" t="str">
        <f t="shared" si="7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18.018018018018019</v>
      </c>
      <c r="AO42" s="41">
        <v>1554</v>
      </c>
      <c r="AP42" s="110"/>
      <c r="AQ42" s="111"/>
      <c r="AR42" s="126" t="str">
        <f t="shared" si="14"/>
        <v/>
      </c>
      <c r="AS42" s="126" t="str">
        <f t="shared" si="15"/>
        <v/>
      </c>
      <c r="AT42" s="127">
        <v>1820</v>
      </c>
      <c r="AU42" s="114"/>
      <c r="AV42" s="115"/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>
        <v>80</v>
      </c>
      <c r="BA42" s="68"/>
      <c r="BB42" s="68"/>
      <c r="BC42" s="68"/>
      <c r="BD42" s="68"/>
      <c r="BE42" s="15"/>
      <c r="BF42" s="5">
        <f t="shared" si="12"/>
        <v>28856</v>
      </c>
      <c r="BG42" s="42">
        <v>14502</v>
      </c>
      <c r="BH42" s="42">
        <v>14354</v>
      </c>
      <c r="BI42" s="42"/>
      <c r="BJ42" s="42"/>
      <c r="BK42" s="42"/>
      <c r="BL42" s="42"/>
      <c r="BM42" s="15"/>
    </row>
    <row r="43" spans="1:65" outlineLevel="5" x14ac:dyDescent="0.45">
      <c r="A43" s="22">
        <f t="shared" si="5"/>
        <v>1</v>
      </c>
      <c r="B43" s="9">
        <f t="shared" si="13"/>
        <v>42762</v>
      </c>
      <c r="C43" s="51">
        <v>360007</v>
      </c>
      <c r="D43" s="64">
        <f t="shared" si="6"/>
        <v>37.1</v>
      </c>
      <c r="E43" s="12">
        <v>37</v>
      </c>
      <c r="F43" s="12">
        <v>37</v>
      </c>
      <c r="G43" s="12">
        <v>37.200000000000003</v>
      </c>
      <c r="H43" s="12">
        <v>37.200000000000003</v>
      </c>
      <c r="I43" s="12"/>
      <c r="J43" s="12"/>
      <c r="K43" s="12"/>
      <c r="L43" s="12"/>
      <c r="M43" s="74" t="str">
        <f t="shared" si="7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18.205461638491549</v>
      </c>
      <c r="AO43" s="41">
        <v>1538</v>
      </c>
      <c r="AP43" s="110"/>
      <c r="AQ43" s="111"/>
      <c r="AR43" s="126" t="str">
        <f t="shared" si="14"/>
        <v/>
      </c>
      <c r="AS43" s="126" t="str">
        <f t="shared" si="15"/>
        <v/>
      </c>
      <c r="AT43" s="127">
        <v>1783</v>
      </c>
      <c r="AU43" s="114"/>
      <c r="AV43" s="115"/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/>
      <c r="BA43" s="68"/>
      <c r="BB43" s="68"/>
      <c r="BC43" s="68"/>
      <c r="BD43" s="68"/>
      <c r="BE43" s="15"/>
      <c r="BF43" s="5">
        <f t="shared" si="12"/>
        <v>29473</v>
      </c>
      <c r="BG43" s="42">
        <v>12925</v>
      </c>
      <c r="BH43" s="42">
        <v>16548</v>
      </c>
      <c r="BI43" s="42"/>
      <c r="BJ43" s="42"/>
      <c r="BK43" s="42"/>
      <c r="BL43" s="42"/>
      <c r="BM43" s="15"/>
    </row>
    <row r="44" spans="1:65" outlineLevel="5" x14ac:dyDescent="0.45">
      <c r="A44" s="22">
        <f t="shared" si="5"/>
        <v>1</v>
      </c>
      <c r="B44" s="9">
        <f t="shared" si="13"/>
        <v>42763</v>
      </c>
      <c r="C44" s="51">
        <v>310204</v>
      </c>
      <c r="D44" s="64">
        <f t="shared" si="6"/>
        <v>37</v>
      </c>
      <c r="E44" s="12">
        <v>36.799999999999997</v>
      </c>
      <c r="F44" s="12">
        <v>36.799999999999997</v>
      </c>
      <c r="G44" s="12">
        <v>37.200000000000003</v>
      </c>
      <c r="H44" s="12">
        <v>37.200000000000003</v>
      </c>
      <c r="I44" s="12"/>
      <c r="J44" s="12"/>
      <c r="K44" s="12"/>
      <c r="L44" s="12"/>
      <c r="M44" s="74" t="str">
        <f t="shared" si="7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19.676739283204498</v>
      </c>
      <c r="AO44" s="41">
        <v>1423</v>
      </c>
      <c r="AP44" s="110"/>
      <c r="AQ44" s="111"/>
      <c r="AR44" s="126" t="str">
        <f t="shared" si="14"/>
        <v/>
      </c>
      <c r="AS44" s="126" t="str">
        <f t="shared" si="15"/>
        <v/>
      </c>
      <c r="AT44" s="127">
        <v>1590</v>
      </c>
      <c r="AU44" s="114"/>
      <c r="AV44" s="115"/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/>
      <c r="BA44" s="68"/>
      <c r="BB44" s="68"/>
      <c r="BC44" s="68"/>
      <c r="BD44" s="68"/>
      <c r="BE44" s="15"/>
      <c r="BF44" s="5">
        <f t="shared" si="12"/>
        <v>17217</v>
      </c>
      <c r="BG44" s="42">
        <v>4510</v>
      </c>
      <c r="BH44" s="42">
        <v>12707</v>
      </c>
      <c r="BI44" s="42"/>
      <c r="BJ44" s="42"/>
      <c r="BK44" s="42"/>
      <c r="BL44" s="42"/>
      <c r="BM44" s="15"/>
    </row>
    <row r="45" spans="1:65" outlineLevel="5" x14ac:dyDescent="0.45">
      <c r="A45" s="22">
        <f t="shared" si="5"/>
        <v>1</v>
      </c>
      <c r="B45" s="9">
        <f t="shared" si="13"/>
        <v>42764</v>
      </c>
      <c r="C45" s="51">
        <v>336275</v>
      </c>
      <c r="D45" s="64">
        <f t="shared" si="6"/>
        <v>36.6</v>
      </c>
      <c r="E45" s="12">
        <v>36.4</v>
      </c>
      <c r="F45" s="12">
        <v>36.4</v>
      </c>
      <c r="G45" s="12">
        <v>36.799999999999997</v>
      </c>
      <c r="H45" s="12">
        <v>36.799999999999997</v>
      </c>
      <c r="I45" s="12"/>
      <c r="J45" s="12"/>
      <c r="K45" s="12"/>
      <c r="L45" s="12"/>
      <c r="M45" s="74" t="str">
        <f t="shared" si="7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22.708840227088402</v>
      </c>
      <c r="AO45" s="41">
        <v>1233</v>
      </c>
      <c r="AP45" s="110"/>
      <c r="AQ45" s="111"/>
      <c r="AR45" s="126" t="str">
        <f t="shared" si="14"/>
        <v/>
      </c>
      <c r="AS45" s="126" t="str">
        <f t="shared" si="15"/>
        <v/>
      </c>
      <c r="AT45" s="127">
        <v>1379</v>
      </c>
      <c r="AU45" s="114"/>
      <c r="AV45" s="115"/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/>
      <c r="BA45" s="68"/>
      <c r="BB45" s="68"/>
      <c r="BC45" s="68"/>
      <c r="BD45" s="68"/>
      <c r="BE45" s="15"/>
      <c r="BF45" s="5">
        <f t="shared" si="12"/>
        <v>15418</v>
      </c>
      <c r="BG45" s="42">
        <v>6723</v>
      </c>
      <c r="BH45" s="42">
        <v>8695</v>
      </c>
      <c r="BI45" s="42"/>
      <c r="BJ45" s="42"/>
      <c r="BK45" s="42"/>
      <c r="BL45" s="42"/>
      <c r="BM45" s="15"/>
    </row>
    <row r="46" spans="1:65" outlineLevel="5" x14ac:dyDescent="0.45">
      <c r="A46" s="22">
        <f t="shared" si="5"/>
        <v>1</v>
      </c>
      <c r="B46" s="9">
        <f t="shared" si="13"/>
        <v>42765</v>
      </c>
      <c r="C46" s="51">
        <v>347191</v>
      </c>
      <c r="D46" s="64">
        <f t="shared" si="6"/>
        <v>36.799999999999997</v>
      </c>
      <c r="E46" s="12">
        <v>36.799999999999997</v>
      </c>
      <c r="F46" s="12">
        <v>36.799999999999997</v>
      </c>
      <c r="G46" s="12">
        <v>36.799999999999997</v>
      </c>
      <c r="H46" s="12">
        <v>36.799999999999997</v>
      </c>
      <c r="I46" s="12"/>
      <c r="J46" s="12"/>
      <c r="K46" s="12"/>
      <c r="L46" s="12"/>
      <c r="M46" s="74" t="str">
        <f t="shared" si="7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17.273288093769278</v>
      </c>
      <c r="AO46" s="41">
        <v>1621</v>
      </c>
      <c r="AP46" s="110"/>
      <c r="AQ46" s="111"/>
      <c r="AR46" s="126" t="str">
        <f t="shared" si="14"/>
        <v/>
      </c>
      <c r="AS46" s="126" t="str">
        <f t="shared" si="15"/>
        <v/>
      </c>
      <c r="AT46" s="127">
        <v>1897</v>
      </c>
      <c r="AU46" s="114"/>
      <c r="AV46" s="115"/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/>
      <c r="BA46" s="68"/>
      <c r="BB46" s="68"/>
      <c r="BC46" s="68"/>
      <c r="BD46" s="68"/>
      <c r="BE46" s="15"/>
      <c r="BF46" s="5">
        <f t="shared" si="12"/>
        <v>29583</v>
      </c>
      <c r="BG46" s="42">
        <v>15284</v>
      </c>
      <c r="BH46" s="42">
        <v>14299</v>
      </c>
      <c r="BI46" s="42"/>
      <c r="BJ46" s="42"/>
      <c r="BK46" s="42"/>
      <c r="BL46" s="42"/>
      <c r="BM46" s="15"/>
    </row>
    <row r="47" spans="1:65" ht="17.5" outlineLevel="5" thickBot="1" x14ac:dyDescent="0.5">
      <c r="A47" s="31">
        <f t="shared" si="5"/>
        <v>1</v>
      </c>
      <c r="B47" s="32">
        <f t="shared" si="13"/>
        <v>42766</v>
      </c>
      <c r="C47" s="51">
        <v>317563</v>
      </c>
      <c r="D47" s="64">
        <f t="shared" si="6"/>
        <v>37.6</v>
      </c>
      <c r="E47" s="12">
        <v>37.6</v>
      </c>
      <c r="F47" s="12">
        <v>37.6</v>
      </c>
      <c r="G47" s="12">
        <v>37.6</v>
      </c>
      <c r="H47" s="12">
        <v>37.6</v>
      </c>
      <c r="I47" s="26"/>
      <c r="J47" s="26"/>
      <c r="K47" s="26"/>
      <c r="L47" s="26"/>
      <c r="M47" s="74" t="str">
        <f t="shared" si="7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17.937219730941703</v>
      </c>
      <c r="AO47" s="41">
        <v>1561</v>
      </c>
      <c r="AP47" s="130"/>
      <c r="AQ47" s="131"/>
      <c r="AR47" s="126" t="str">
        <f t="shared" si="14"/>
        <v/>
      </c>
      <c r="AS47" s="126" t="str">
        <f t="shared" si="15"/>
        <v/>
      </c>
      <c r="AT47" s="127">
        <v>1790</v>
      </c>
      <c r="AU47" s="132"/>
      <c r="AV47" s="133"/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>
        <v>78.8</v>
      </c>
      <c r="BA47" s="76"/>
      <c r="BB47" s="76"/>
      <c r="BC47" s="76"/>
      <c r="BD47" s="76"/>
      <c r="BE47" s="15"/>
      <c r="BF47" s="5">
        <f t="shared" si="12"/>
        <v>29576</v>
      </c>
      <c r="BG47" s="42">
        <v>13609</v>
      </c>
      <c r="BH47" s="42">
        <v>15967</v>
      </c>
      <c r="BI47" s="42"/>
      <c r="BJ47" s="42"/>
      <c r="BK47" s="42"/>
      <c r="BL47" s="42"/>
      <c r="BM47" s="25"/>
    </row>
    <row r="48" spans="1:65" outlineLevel="4" x14ac:dyDescent="0.45">
      <c r="A48" s="150" t="s">
        <v>35</v>
      </c>
      <c r="B48" s="151"/>
      <c r="C48" s="50">
        <f t="shared" ref="C48:BM48" si="18">SUBTOTAL(4,C17:C47)</f>
        <v>393895</v>
      </c>
      <c r="D48" s="60">
        <f t="shared" si="18"/>
        <v>38</v>
      </c>
      <c r="E48" s="28">
        <f t="shared" si="18"/>
        <v>38</v>
      </c>
      <c r="F48" s="28">
        <f t="shared" si="18"/>
        <v>38</v>
      </c>
      <c r="G48" s="28">
        <f t="shared" si="18"/>
        <v>38</v>
      </c>
      <c r="H48" s="28">
        <f t="shared" si="18"/>
        <v>38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0</v>
      </c>
      <c r="N48" s="82">
        <f t="shared" si="18"/>
        <v>0</v>
      </c>
      <c r="O48" s="82">
        <f t="shared" si="18"/>
        <v>0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23.829787234042552</v>
      </c>
      <c r="AO48" s="39">
        <f t="shared" si="18"/>
        <v>1624</v>
      </c>
      <c r="AP48" s="104">
        <f t="shared" si="18"/>
        <v>0</v>
      </c>
      <c r="AQ48" s="105">
        <f t="shared" si="18"/>
        <v>0</v>
      </c>
      <c r="AR48" s="106">
        <f t="shared" si="18"/>
        <v>0</v>
      </c>
      <c r="AS48" s="106">
        <f t="shared" si="18"/>
        <v>0</v>
      </c>
      <c r="AT48" s="107">
        <f t="shared" si="18"/>
        <v>1897</v>
      </c>
      <c r="AU48" s="108">
        <f t="shared" si="18"/>
        <v>0</v>
      </c>
      <c r="AV48" s="109">
        <f t="shared" si="18"/>
        <v>0</v>
      </c>
      <c r="AW48" s="106">
        <f t="shared" si="18"/>
        <v>0</v>
      </c>
      <c r="AX48" s="106">
        <f t="shared" si="18"/>
        <v>0</v>
      </c>
      <c r="AY48" s="60">
        <f t="shared" si="18"/>
        <v>0</v>
      </c>
      <c r="AZ48" s="96">
        <f t="shared" si="18"/>
        <v>80.2</v>
      </c>
      <c r="BA48" s="67">
        <f t="shared" si="18"/>
        <v>0</v>
      </c>
      <c r="BB48" s="67">
        <f t="shared" si="18"/>
        <v>0</v>
      </c>
      <c r="BC48" s="67">
        <f t="shared" si="18"/>
        <v>0</v>
      </c>
      <c r="BD48" s="67">
        <f t="shared" si="18"/>
        <v>0</v>
      </c>
      <c r="BE48" s="27">
        <f t="shared" si="18"/>
        <v>0</v>
      </c>
      <c r="BF48" s="29">
        <f t="shared" si="18"/>
        <v>29932</v>
      </c>
      <c r="BG48" s="39">
        <f t="shared" si="18"/>
        <v>15284</v>
      </c>
      <c r="BH48" s="40">
        <f t="shared" si="18"/>
        <v>17660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 x14ac:dyDescent="0.45">
      <c r="A49" s="180" t="s">
        <v>24</v>
      </c>
      <c r="B49" s="181"/>
      <c r="C49" s="51">
        <f t="shared" ref="C49:BM49" si="19">SUBTOTAL(5,C17:C47)</f>
        <v>310204</v>
      </c>
      <c r="D49" s="61">
        <f t="shared" si="19"/>
        <v>36</v>
      </c>
      <c r="E49" s="12">
        <f t="shared" si="19"/>
        <v>36</v>
      </c>
      <c r="F49" s="12">
        <f t="shared" si="19"/>
        <v>36</v>
      </c>
      <c r="G49" s="12">
        <f t="shared" si="19"/>
        <v>36</v>
      </c>
      <c r="H49" s="12">
        <f t="shared" si="19"/>
        <v>36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0</v>
      </c>
      <c r="N49" s="83">
        <f t="shared" si="19"/>
        <v>0</v>
      </c>
      <c r="O49" s="83">
        <f t="shared" si="19"/>
        <v>0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17.241379310344829</v>
      </c>
      <c r="AO49" s="41">
        <f t="shared" si="19"/>
        <v>1175</v>
      </c>
      <c r="AP49" s="110">
        <f t="shared" si="19"/>
        <v>0</v>
      </c>
      <c r="AQ49" s="111">
        <f t="shared" si="19"/>
        <v>0</v>
      </c>
      <c r="AR49" s="112">
        <f t="shared" si="19"/>
        <v>0</v>
      </c>
      <c r="AS49" s="112">
        <f t="shared" si="19"/>
        <v>0</v>
      </c>
      <c r="AT49" s="113">
        <f t="shared" si="19"/>
        <v>1329</v>
      </c>
      <c r="AU49" s="114">
        <f t="shared" si="19"/>
        <v>0</v>
      </c>
      <c r="AV49" s="115">
        <f t="shared" si="19"/>
        <v>0</v>
      </c>
      <c r="AW49" s="112">
        <f t="shared" si="19"/>
        <v>0</v>
      </c>
      <c r="AX49" s="112">
        <f t="shared" si="19"/>
        <v>0</v>
      </c>
      <c r="AY49" s="61">
        <f t="shared" si="19"/>
        <v>0</v>
      </c>
      <c r="AZ49" s="97">
        <f t="shared" si="19"/>
        <v>78.599999999999994</v>
      </c>
      <c r="BA49" s="68">
        <f t="shared" si="19"/>
        <v>0</v>
      </c>
      <c r="BB49" s="68">
        <f t="shared" si="19"/>
        <v>0</v>
      </c>
      <c r="BC49" s="68">
        <f t="shared" si="19"/>
        <v>0</v>
      </c>
      <c r="BD49" s="68">
        <f t="shared" si="19"/>
        <v>0</v>
      </c>
      <c r="BE49" s="15">
        <f t="shared" si="19"/>
        <v>0</v>
      </c>
      <c r="BF49" s="6">
        <f t="shared" si="19"/>
        <v>14245</v>
      </c>
      <c r="BG49" s="41">
        <f t="shared" si="19"/>
        <v>4510</v>
      </c>
      <c r="BH49" s="42">
        <f t="shared" si="19"/>
        <v>4940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 x14ac:dyDescent="0.45">
      <c r="A50" s="180" t="s">
        <v>13</v>
      </c>
      <c r="B50" s="181"/>
      <c r="C50" s="51">
        <f>IFERROR(SUBTOTAL(1,C17:C47),"")</f>
        <v>333761.32258064515</v>
      </c>
      <c r="D50" s="61">
        <f t="shared" ref="D50:BM50" si="20">IFERROR(SUBTOTAL(1,D17:D47),"")</f>
        <v>37.190322580645145</v>
      </c>
      <c r="E50" s="12">
        <f t="shared" si="20"/>
        <v>37.077419354838703</v>
      </c>
      <c r="F50" s="12">
        <f t="shared" si="20"/>
        <v>37.077419354838703</v>
      </c>
      <c r="G50" s="12">
        <f t="shared" si="20"/>
        <v>37.3032258064516</v>
      </c>
      <c r="H50" s="12">
        <f t="shared" si="20"/>
        <v>37.3032258064516</v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 t="str">
        <f t="shared" si="20"/>
        <v/>
      </c>
      <c r="N50" s="83" t="str">
        <f t="shared" si="20"/>
        <v/>
      </c>
      <c r="O50" s="83" t="str">
        <f t="shared" si="20"/>
        <v/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19.602156512493249</v>
      </c>
      <c r="AO50" s="41">
        <f t="shared" si="20"/>
        <v>1438.7741935483871</v>
      </c>
      <c r="AP50" s="110" t="str">
        <f t="shared" si="20"/>
        <v/>
      </c>
      <c r="AQ50" s="111" t="str">
        <f t="shared" si="20"/>
        <v/>
      </c>
      <c r="AR50" s="112" t="str">
        <f t="shared" si="20"/>
        <v/>
      </c>
      <c r="AS50" s="112" t="str">
        <f t="shared" si="20"/>
        <v/>
      </c>
      <c r="AT50" s="113">
        <f t="shared" si="20"/>
        <v>1652.516129032258</v>
      </c>
      <c r="AU50" s="114" t="str">
        <f t="shared" si="20"/>
        <v/>
      </c>
      <c r="AV50" s="115" t="str">
        <f t="shared" si="20"/>
        <v/>
      </c>
      <c r="AW50" s="112" t="str">
        <f t="shared" si="20"/>
        <v/>
      </c>
      <c r="AX50" s="112" t="str">
        <f t="shared" si="20"/>
        <v/>
      </c>
      <c r="AY50" s="61" t="str">
        <f t="shared" si="20"/>
        <v/>
      </c>
      <c r="AZ50" s="97">
        <f t="shared" si="20"/>
        <v>79.373684210526307</v>
      </c>
      <c r="BA50" s="68" t="str">
        <f t="shared" si="20"/>
        <v/>
      </c>
      <c r="BB50" s="68" t="str">
        <f t="shared" si="20"/>
        <v/>
      </c>
      <c r="BC50" s="68" t="str">
        <f t="shared" si="20"/>
        <v/>
      </c>
      <c r="BD50" s="68" t="str">
        <f t="shared" si="20"/>
        <v/>
      </c>
      <c r="BE50" s="15" t="str">
        <f>IFERROR(SUBTOTAL(1,BE17:BE47),"")</f>
        <v/>
      </c>
      <c r="BF50" s="6">
        <f t="shared" si="20"/>
        <v>23566.516129032258</v>
      </c>
      <c r="BG50" s="41">
        <f t="shared" si="20"/>
        <v>10803.483870967742</v>
      </c>
      <c r="BH50" s="42">
        <f t="shared" si="20"/>
        <v>12763.032258064517</v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 t="str">
        <f t="shared" si="20"/>
        <v/>
      </c>
    </row>
    <row r="51" spans="1:65" ht="17.5" outlineLevel="1" thickBot="1" x14ac:dyDescent="0.5">
      <c r="A51" s="182" t="s">
        <v>60</v>
      </c>
      <c r="B51" s="183"/>
      <c r="C51" s="52">
        <f>SUBTOTAL(9,C17:C47)</f>
        <v>10346601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44602</v>
      </c>
      <c r="AP51" s="116"/>
      <c r="AQ51" s="117"/>
      <c r="AR51" s="118"/>
      <c r="AS51" s="118"/>
      <c r="AT51" s="119">
        <f>SUBTOTAL(9,AT17:AT47)</f>
        <v>51228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730562</v>
      </c>
      <c r="BG51" s="43">
        <f t="shared" si="21"/>
        <v>334908</v>
      </c>
      <c r="BH51" s="44">
        <f t="shared" si="21"/>
        <v>395654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0</v>
      </c>
    </row>
    <row r="52" spans="1:65" outlineLevel="5" x14ac:dyDescent="0.45">
      <c r="A52" s="21">
        <f t="shared" si="5"/>
        <v>2</v>
      </c>
      <c r="B52" s="33">
        <f>B47+1</f>
        <v>42767</v>
      </c>
      <c r="C52" s="51">
        <v>311526</v>
      </c>
      <c r="D52" s="64">
        <f t="shared" ref="D52:D80" si="22">IFERROR(ROUND(AVERAGE(E52:L52),1),"")</f>
        <v>37.200000000000003</v>
      </c>
      <c r="E52" s="12">
        <v>37.200000000000003</v>
      </c>
      <c r="F52" s="12">
        <v>37.200000000000003</v>
      </c>
      <c r="G52" s="12">
        <v>37.200000000000003</v>
      </c>
      <c r="H52" s="12">
        <v>37.200000000000003</v>
      </c>
      <c r="I52" s="11"/>
      <c r="J52" s="11"/>
      <c r="K52" s="11"/>
      <c r="L52" s="11"/>
      <c r="M52" s="74" t="str">
        <f t="shared" ref="M52:M80" si="23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>28000/AO52</f>
        <v>17.337461300309599</v>
      </c>
      <c r="AO52" s="41">
        <v>1615</v>
      </c>
      <c r="AP52" s="124"/>
      <c r="AQ52" s="125"/>
      <c r="AR52" s="126" t="str">
        <f t="shared" ref="AR52:AR80" si="26">IFERROR(AQ52/AP52*100,"")</f>
        <v/>
      </c>
      <c r="AS52" s="126" t="str">
        <f t="shared" ref="AS52:AS80" si="27">IFERROR(100-AR52,"")</f>
        <v/>
      </c>
      <c r="AT52" s="127">
        <v>1822</v>
      </c>
      <c r="AU52" s="128"/>
      <c r="AV52" s="129"/>
      <c r="AW52" s="126" t="str">
        <f t="shared" ref="AW52:AW80" si="28">IFERROR(AV52/AU52*100,"")</f>
        <v/>
      </c>
      <c r="AX52" s="126" t="str">
        <f t="shared" ref="AX52:AX80" si="29">IFERROR(100-AW52,"")</f>
        <v/>
      </c>
      <c r="AY52" s="64" t="str">
        <f t="shared" ref="AY52:AY80" si="30">IFERROR((1-((AW52*AS52)/(AX52*AR52)))*100,"")</f>
        <v/>
      </c>
      <c r="AZ52">
        <v>81</v>
      </c>
      <c r="BA52" s="70"/>
      <c r="BB52" s="70"/>
      <c r="BC52" s="70"/>
      <c r="BD52" s="70"/>
      <c r="BE52" s="15"/>
      <c r="BF52" s="5">
        <f t="shared" ref="BF52:BF80" si="31">IF(SUM(BG52:BM52)=0,"",SUM(BG52:BM52))</f>
        <v>27484</v>
      </c>
      <c r="BG52" s="42">
        <v>9616</v>
      </c>
      <c r="BH52" s="42">
        <v>17868</v>
      </c>
      <c r="BI52" s="42"/>
      <c r="BJ52" s="42"/>
      <c r="BK52" s="42"/>
      <c r="BL52" s="42"/>
      <c r="BM52" s="14"/>
    </row>
    <row r="53" spans="1:65" outlineLevel="5" x14ac:dyDescent="0.45">
      <c r="A53" s="22">
        <f t="shared" si="5"/>
        <v>2</v>
      </c>
      <c r="B53" s="9">
        <f t="shared" si="13"/>
        <v>42768</v>
      </c>
      <c r="C53" s="51">
        <v>311518</v>
      </c>
      <c r="D53" s="64">
        <f t="shared" si="22"/>
        <v>38</v>
      </c>
      <c r="E53" s="12">
        <v>38</v>
      </c>
      <c r="F53" s="12">
        <v>38</v>
      </c>
      <c r="G53" s="12">
        <v>38</v>
      </c>
      <c r="H53" s="12">
        <v>38</v>
      </c>
      <c r="I53" s="12"/>
      <c r="J53" s="12"/>
      <c r="K53" s="12"/>
      <c r="L53" s="12"/>
      <c r="M53" s="74" t="str">
        <f t="shared" si="23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ref="AN53:AN79" si="32">28000/AO53</f>
        <v>18.006430868167204</v>
      </c>
      <c r="AO53" s="41">
        <v>1555</v>
      </c>
      <c r="AP53" s="110"/>
      <c r="AQ53" s="111"/>
      <c r="AR53" s="126" t="str">
        <f t="shared" si="26"/>
        <v/>
      </c>
      <c r="AS53" s="126" t="str">
        <f t="shared" si="27"/>
        <v/>
      </c>
      <c r="AT53" s="127">
        <v>1794</v>
      </c>
      <c r="AU53" s="128"/>
      <c r="AV53" s="129"/>
      <c r="AW53" s="126" t="str">
        <f t="shared" si="28"/>
        <v/>
      </c>
      <c r="AX53" s="126" t="str">
        <f t="shared" si="29"/>
        <v/>
      </c>
      <c r="AY53" s="64" t="str">
        <f t="shared" si="30"/>
        <v/>
      </c>
      <c r="AZ53" s="97">
        <v>81</v>
      </c>
      <c r="BA53" s="68"/>
      <c r="BB53" s="68"/>
      <c r="BC53" s="68"/>
      <c r="BD53" s="68"/>
      <c r="BE53" s="15"/>
      <c r="BF53" s="5">
        <f t="shared" si="31"/>
        <v>30644</v>
      </c>
      <c r="BG53" s="42">
        <v>13611</v>
      </c>
      <c r="BH53" s="42">
        <v>17033</v>
      </c>
      <c r="BI53" s="42"/>
      <c r="BJ53" s="42"/>
      <c r="BK53" s="42"/>
      <c r="BL53" s="42"/>
      <c r="BM53" s="15"/>
    </row>
    <row r="54" spans="1:65" outlineLevel="5" x14ac:dyDescent="0.45">
      <c r="A54" s="22">
        <f t="shared" si="5"/>
        <v>2</v>
      </c>
      <c r="B54" s="9">
        <f t="shared" si="13"/>
        <v>42769</v>
      </c>
      <c r="C54" s="51">
        <v>310600</v>
      </c>
      <c r="D54" s="64">
        <f t="shared" si="22"/>
        <v>37.6</v>
      </c>
      <c r="E54" s="12">
        <v>37.4</v>
      </c>
      <c r="F54" s="12">
        <v>37.4</v>
      </c>
      <c r="G54" s="12">
        <v>37.799999999999997</v>
      </c>
      <c r="H54" s="12">
        <v>37.799999999999997</v>
      </c>
      <c r="I54" s="12"/>
      <c r="J54" s="12"/>
      <c r="K54" s="12"/>
      <c r="L54" s="12"/>
      <c r="M54" s="74" t="str">
        <f t="shared" si="23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32"/>
        <v>15.56420233463035</v>
      </c>
      <c r="AO54" s="41">
        <v>1799</v>
      </c>
      <c r="AP54" s="110"/>
      <c r="AQ54" s="111"/>
      <c r="AR54" s="126" t="str">
        <f t="shared" si="26"/>
        <v/>
      </c>
      <c r="AS54" s="126" t="str">
        <f t="shared" si="27"/>
        <v/>
      </c>
      <c r="AT54" s="127">
        <v>2003</v>
      </c>
      <c r="AU54" s="128"/>
      <c r="AV54" s="129"/>
      <c r="AW54" s="126" t="str">
        <f t="shared" si="28"/>
        <v/>
      </c>
      <c r="AX54" s="126" t="str">
        <f t="shared" si="29"/>
        <v/>
      </c>
      <c r="AY54" s="64" t="str">
        <f t="shared" si="30"/>
        <v/>
      </c>
      <c r="AZ54" s="97">
        <v>80.3</v>
      </c>
      <c r="BA54" s="68"/>
      <c r="BB54" s="68"/>
      <c r="BC54" s="68"/>
      <c r="BD54" s="68"/>
      <c r="BE54" s="15"/>
      <c r="BF54" s="5">
        <f t="shared" si="31"/>
        <v>29480</v>
      </c>
      <c r="BG54" s="42">
        <v>11623</v>
      </c>
      <c r="BH54" s="42">
        <v>17857</v>
      </c>
      <c r="BI54" s="42"/>
      <c r="BJ54" s="42"/>
      <c r="BK54" s="42"/>
      <c r="BL54" s="42"/>
      <c r="BM54" s="15"/>
    </row>
    <row r="55" spans="1:65" outlineLevel="5" x14ac:dyDescent="0.45">
      <c r="A55" s="22">
        <f t="shared" si="5"/>
        <v>2</v>
      </c>
      <c r="B55" s="9">
        <f t="shared" si="13"/>
        <v>42770</v>
      </c>
      <c r="C55" s="51">
        <v>320635</v>
      </c>
      <c r="D55" s="64">
        <f t="shared" si="22"/>
        <v>37.1</v>
      </c>
      <c r="E55" s="12">
        <v>37</v>
      </c>
      <c r="F55" s="12">
        <v>37</v>
      </c>
      <c r="G55" s="12">
        <v>37.200000000000003</v>
      </c>
      <c r="H55" s="12">
        <v>37.200000000000003</v>
      </c>
      <c r="I55" s="12"/>
      <c r="J55" s="12"/>
      <c r="K55" s="12"/>
      <c r="L55" s="12"/>
      <c r="M55" s="74" t="str">
        <f t="shared" si="23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32"/>
        <v>18.372703412073491</v>
      </c>
      <c r="AO55" s="41">
        <v>1524</v>
      </c>
      <c r="AP55" s="110"/>
      <c r="AQ55" s="111"/>
      <c r="AR55" s="126" t="str">
        <f t="shared" si="26"/>
        <v/>
      </c>
      <c r="AS55" s="126" t="str">
        <f t="shared" si="27"/>
        <v/>
      </c>
      <c r="AT55" s="127">
        <v>1754</v>
      </c>
      <c r="AU55" s="128"/>
      <c r="AV55" s="129"/>
      <c r="AW55" s="126" t="str">
        <f t="shared" si="28"/>
        <v/>
      </c>
      <c r="AX55" s="126" t="str">
        <f t="shared" si="29"/>
        <v/>
      </c>
      <c r="AY55" s="64" t="str">
        <f t="shared" si="30"/>
        <v/>
      </c>
      <c r="AZ55" s="97"/>
      <c r="BA55" s="68"/>
      <c r="BB55" s="68"/>
      <c r="BC55" s="68"/>
      <c r="BD55" s="68"/>
      <c r="BE55" s="15"/>
      <c r="BF55" s="5">
        <f t="shared" si="31"/>
        <v>24909</v>
      </c>
      <c r="BG55" s="42">
        <v>9615</v>
      </c>
      <c r="BH55" s="42">
        <v>15294</v>
      </c>
      <c r="BI55" s="42"/>
      <c r="BJ55" s="42"/>
      <c r="BK55" s="42"/>
      <c r="BL55" s="42"/>
      <c r="BM55" s="15"/>
    </row>
    <row r="56" spans="1:65" outlineLevel="5" x14ac:dyDescent="0.45">
      <c r="A56" s="22">
        <f t="shared" si="5"/>
        <v>2</v>
      </c>
      <c r="B56" s="9">
        <f t="shared" si="13"/>
        <v>42771</v>
      </c>
      <c r="C56" s="51">
        <v>376972</v>
      </c>
      <c r="D56" s="64">
        <f t="shared" si="22"/>
        <v>36.6</v>
      </c>
      <c r="E56" s="12">
        <v>36.4</v>
      </c>
      <c r="F56" s="12">
        <v>36.4</v>
      </c>
      <c r="G56" s="12">
        <v>36.799999999999997</v>
      </c>
      <c r="H56" s="12">
        <v>36.799999999999997</v>
      </c>
      <c r="I56" s="12"/>
      <c r="J56" s="12"/>
      <c r="K56" s="12"/>
      <c r="L56" s="12"/>
      <c r="M56" s="74" t="str">
        <f t="shared" si="23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32"/>
        <v>20.348837209302324</v>
      </c>
      <c r="AO56" s="41">
        <v>1376</v>
      </c>
      <c r="AP56" s="110"/>
      <c r="AQ56" s="111"/>
      <c r="AR56" s="126" t="str">
        <f t="shared" si="26"/>
        <v/>
      </c>
      <c r="AS56" s="126" t="str">
        <f t="shared" si="27"/>
        <v/>
      </c>
      <c r="AT56" s="127">
        <v>1640</v>
      </c>
      <c r="AU56" s="128"/>
      <c r="AV56" s="129"/>
      <c r="AW56" s="126" t="str">
        <f t="shared" si="28"/>
        <v/>
      </c>
      <c r="AX56" s="126" t="str">
        <f t="shared" si="29"/>
        <v/>
      </c>
      <c r="AY56" s="64" t="str">
        <f t="shared" si="30"/>
        <v/>
      </c>
      <c r="AZ56" s="97"/>
      <c r="BA56" s="68"/>
      <c r="BB56" s="68"/>
      <c r="BC56" s="68"/>
      <c r="BD56" s="68"/>
      <c r="BE56" s="15"/>
      <c r="BF56" s="5">
        <f t="shared" si="31"/>
        <v>18185</v>
      </c>
      <c r="BG56" s="42">
        <v>10045</v>
      </c>
      <c r="BH56" s="42">
        <v>8140</v>
      </c>
      <c r="BI56" s="42"/>
      <c r="BJ56" s="42"/>
      <c r="BK56" s="42"/>
      <c r="BL56" s="42"/>
      <c r="BM56" s="15"/>
    </row>
    <row r="57" spans="1:65" outlineLevel="5" x14ac:dyDescent="0.45">
      <c r="A57" s="22">
        <f t="shared" si="5"/>
        <v>2</v>
      </c>
      <c r="B57" s="9">
        <f t="shared" si="13"/>
        <v>42772</v>
      </c>
      <c r="C57" s="51">
        <v>315037</v>
      </c>
      <c r="D57" s="64">
        <f t="shared" si="22"/>
        <v>38.200000000000003</v>
      </c>
      <c r="E57" s="12">
        <v>38.200000000000003</v>
      </c>
      <c r="F57" s="12">
        <v>38.200000000000003</v>
      </c>
      <c r="G57" s="12">
        <v>38.200000000000003</v>
      </c>
      <c r="H57" s="12">
        <v>38.200000000000003</v>
      </c>
      <c r="I57" s="12"/>
      <c r="J57" s="12"/>
      <c r="K57" s="12"/>
      <c r="L57" s="12"/>
      <c r="M57" s="74" t="str">
        <f t="shared" si="23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32"/>
        <v>17.960230917254652</v>
      </c>
      <c r="AO57" s="41">
        <v>1559</v>
      </c>
      <c r="AP57" s="110"/>
      <c r="AQ57" s="111"/>
      <c r="AR57" s="126" t="str">
        <f t="shared" si="26"/>
        <v/>
      </c>
      <c r="AS57" s="126" t="str">
        <f t="shared" si="27"/>
        <v/>
      </c>
      <c r="AT57" s="127">
        <v>1803</v>
      </c>
      <c r="AU57" s="128"/>
      <c r="AV57" s="129"/>
      <c r="AW57" s="126" t="str">
        <f t="shared" si="28"/>
        <v/>
      </c>
      <c r="AX57" s="126" t="str">
        <f t="shared" si="29"/>
        <v/>
      </c>
      <c r="AY57" s="64" t="str">
        <f t="shared" si="30"/>
        <v/>
      </c>
      <c r="AZ57" s="97">
        <v>79.599999999999994</v>
      </c>
      <c r="BA57" s="68"/>
      <c r="BB57" s="68"/>
      <c r="BC57" s="68"/>
      <c r="BD57" s="68"/>
      <c r="BE57" s="15"/>
      <c r="BF57" s="5">
        <f t="shared" si="31"/>
        <v>25218</v>
      </c>
      <c r="BG57" s="42">
        <v>12843</v>
      </c>
      <c r="BH57" s="42">
        <v>12375</v>
      </c>
      <c r="BI57" s="42"/>
      <c r="BJ57" s="42"/>
      <c r="BK57" s="42"/>
      <c r="BL57" s="42"/>
      <c r="BM57" s="15"/>
    </row>
    <row r="58" spans="1:65" outlineLevel="5" x14ac:dyDescent="0.45">
      <c r="A58" s="22">
        <f t="shared" si="5"/>
        <v>2</v>
      </c>
      <c r="B58" s="9">
        <f t="shared" si="13"/>
        <v>42773</v>
      </c>
      <c r="C58" s="51">
        <v>306191</v>
      </c>
      <c r="D58" s="64">
        <f t="shared" si="22"/>
        <v>37.4</v>
      </c>
      <c r="E58" s="12">
        <v>37.4</v>
      </c>
      <c r="F58" s="12">
        <v>37.4</v>
      </c>
      <c r="G58" s="12">
        <v>37.4</v>
      </c>
      <c r="H58" s="12">
        <v>37.4</v>
      </c>
      <c r="I58" s="12"/>
      <c r="J58" s="12"/>
      <c r="K58" s="12"/>
      <c r="L58" s="12"/>
      <c r="M58" s="74" t="str">
        <f t="shared" si="23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32"/>
        <v>18.241042345276874</v>
      </c>
      <c r="AO58" s="41">
        <v>1535</v>
      </c>
      <c r="AP58" s="110"/>
      <c r="AQ58" s="111"/>
      <c r="AR58" s="126" t="str">
        <f t="shared" si="26"/>
        <v/>
      </c>
      <c r="AS58" s="126" t="str">
        <f t="shared" si="27"/>
        <v/>
      </c>
      <c r="AT58" s="127">
        <v>1786</v>
      </c>
      <c r="AU58" s="128"/>
      <c r="AV58" s="129"/>
      <c r="AW58" s="126" t="str">
        <f t="shared" si="28"/>
        <v/>
      </c>
      <c r="AX58" s="126" t="str">
        <f t="shared" si="29"/>
        <v/>
      </c>
      <c r="AY58" s="64" t="str">
        <f t="shared" si="30"/>
        <v/>
      </c>
      <c r="AZ58" s="97">
        <v>79.5</v>
      </c>
      <c r="BA58" s="68"/>
      <c r="BB58" s="68"/>
      <c r="BC58" s="68"/>
      <c r="BD58" s="68"/>
      <c r="BE58" s="15"/>
      <c r="BF58" s="5">
        <f t="shared" si="31"/>
        <v>32106</v>
      </c>
      <c r="BG58" s="42">
        <v>13050</v>
      </c>
      <c r="BH58" s="42">
        <v>19056</v>
      </c>
      <c r="BI58" s="42"/>
      <c r="BJ58" s="42"/>
      <c r="BK58" s="42"/>
      <c r="BL58" s="42"/>
      <c r="BM58" s="15"/>
    </row>
    <row r="59" spans="1:65" outlineLevel="5" x14ac:dyDescent="0.45">
      <c r="A59" s="22">
        <f t="shared" si="5"/>
        <v>2</v>
      </c>
      <c r="B59" s="9">
        <f t="shared" si="13"/>
        <v>42774</v>
      </c>
      <c r="C59" s="51">
        <v>310841</v>
      </c>
      <c r="D59" s="64">
        <f t="shared" si="22"/>
        <v>37.5</v>
      </c>
      <c r="E59" s="12">
        <v>37.4</v>
      </c>
      <c r="F59" s="12">
        <v>37.4</v>
      </c>
      <c r="G59" s="12">
        <v>37.6</v>
      </c>
      <c r="H59" s="12">
        <v>37.6</v>
      </c>
      <c r="I59" s="12"/>
      <c r="J59" s="12"/>
      <c r="K59" s="12"/>
      <c r="L59" s="12"/>
      <c r="M59" s="74" t="str">
        <f t="shared" si="23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32"/>
        <v>18.995929443690638</v>
      </c>
      <c r="AO59" s="41">
        <v>1474</v>
      </c>
      <c r="AP59" s="110"/>
      <c r="AQ59" s="111"/>
      <c r="AR59" s="126" t="str">
        <f t="shared" si="26"/>
        <v/>
      </c>
      <c r="AS59" s="126" t="str">
        <f t="shared" si="27"/>
        <v/>
      </c>
      <c r="AT59" s="127">
        <v>1744</v>
      </c>
      <c r="AU59" s="128"/>
      <c r="AV59" s="129"/>
      <c r="AW59" s="126" t="str">
        <f t="shared" si="28"/>
        <v/>
      </c>
      <c r="AX59" s="126" t="str">
        <f t="shared" si="29"/>
        <v/>
      </c>
      <c r="AY59" s="64" t="str">
        <f t="shared" si="30"/>
        <v/>
      </c>
      <c r="AZ59" s="97">
        <v>79.599999999999994</v>
      </c>
      <c r="BA59" s="68"/>
      <c r="BB59" s="68"/>
      <c r="BC59" s="68"/>
      <c r="BD59" s="68"/>
      <c r="BE59" s="15"/>
      <c r="BF59" s="5">
        <f t="shared" si="31"/>
        <v>29755</v>
      </c>
      <c r="BG59" s="42">
        <v>10032</v>
      </c>
      <c r="BH59" s="42">
        <v>19723</v>
      </c>
      <c r="BI59" s="42"/>
      <c r="BJ59" s="42"/>
      <c r="BK59" s="42"/>
      <c r="BL59" s="42"/>
      <c r="BM59" s="15"/>
    </row>
    <row r="60" spans="1:65" outlineLevel="5" x14ac:dyDescent="0.45">
      <c r="A60" s="22">
        <f t="shared" si="5"/>
        <v>2</v>
      </c>
      <c r="B60" s="9">
        <f t="shared" si="13"/>
        <v>42775</v>
      </c>
      <c r="C60" s="51">
        <v>310177</v>
      </c>
      <c r="D60" s="64">
        <f t="shared" si="22"/>
        <v>37.4</v>
      </c>
      <c r="E60" s="12">
        <v>37.4</v>
      </c>
      <c r="F60" s="12">
        <v>37.4</v>
      </c>
      <c r="G60" s="12">
        <v>37.4</v>
      </c>
      <c r="H60" s="12">
        <v>37.4</v>
      </c>
      <c r="I60" s="12"/>
      <c r="J60" s="12"/>
      <c r="K60" s="12"/>
      <c r="L60" s="12"/>
      <c r="M60" s="74" t="str">
        <f t="shared" si="23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32"/>
        <v>19.112627986348123</v>
      </c>
      <c r="AO60" s="41">
        <v>1465</v>
      </c>
      <c r="AP60" s="110"/>
      <c r="AQ60" s="111"/>
      <c r="AR60" s="126" t="str">
        <f t="shared" si="26"/>
        <v/>
      </c>
      <c r="AS60" s="126" t="str">
        <f t="shared" si="27"/>
        <v/>
      </c>
      <c r="AT60" s="127">
        <v>1624</v>
      </c>
      <c r="AU60" s="128"/>
      <c r="AV60" s="129"/>
      <c r="AW60" s="126" t="str">
        <f t="shared" si="28"/>
        <v/>
      </c>
      <c r="AX60" s="126" t="str">
        <f t="shared" si="29"/>
        <v/>
      </c>
      <c r="AY60" s="64" t="str">
        <f t="shared" si="30"/>
        <v/>
      </c>
      <c r="AZ60" s="97">
        <v>78.7</v>
      </c>
      <c r="BA60" s="68"/>
      <c r="BB60" s="68"/>
      <c r="BC60" s="68"/>
      <c r="BD60" s="68"/>
      <c r="BE60" s="15"/>
      <c r="BF60" s="5">
        <f t="shared" si="31"/>
        <v>27421</v>
      </c>
      <c r="BG60" s="42">
        <v>10409</v>
      </c>
      <c r="BH60" s="42">
        <v>17012</v>
      </c>
      <c r="BI60" s="42"/>
      <c r="BJ60" s="42"/>
      <c r="BK60" s="42"/>
      <c r="BL60" s="42"/>
      <c r="BM60" s="15"/>
    </row>
    <row r="61" spans="1:65" outlineLevel="5" x14ac:dyDescent="0.45">
      <c r="A61" s="22">
        <f t="shared" si="5"/>
        <v>2</v>
      </c>
      <c r="B61" s="9">
        <f t="shared" si="13"/>
        <v>42776</v>
      </c>
      <c r="C61" s="51">
        <v>313198</v>
      </c>
      <c r="D61" s="64">
        <f t="shared" si="22"/>
        <v>37.9</v>
      </c>
      <c r="E61" s="12">
        <v>37.799999999999997</v>
      </c>
      <c r="F61" s="12">
        <v>37.799999999999997</v>
      </c>
      <c r="G61" s="12">
        <v>38</v>
      </c>
      <c r="H61" s="12">
        <v>38</v>
      </c>
      <c r="I61" s="12"/>
      <c r="J61" s="12"/>
      <c r="K61" s="12"/>
      <c r="L61" s="12"/>
      <c r="M61" s="74" t="str">
        <f t="shared" si="23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32"/>
        <v>20.05730659025788</v>
      </c>
      <c r="AO61" s="41">
        <v>1396</v>
      </c>
      <c r="AP61" s="110"/>
      <c r="AQ61" s="111"/>
      <c r="AR61" s="126" t="str">
        <f t="shared" si="26"/>
        <v/>
      </c>
      <c r="AS61" s="126" t="str">
        <f t="shared" si="27"/>
        <v/>
      </c>
      <c r="AT61" s="127">
        <v>1592</v>
      </c>
      <c r="AU61" s="128"/>
      <c r="AV61" s="129"/>
      <c r="AW61" s="126" t="str">
        <f t="shared" si="28"/>
        <v/>
      </c>
      <c r="AX61" s="126" t="str">
        <f t="shared" si="29"/>
        <v/>
      </c>
      <c r="AY61" s="64" t="str">
        <f t="shared" si="30"/>
        <v/>
      </c>
      <c r="AZ61" s="97">
        <v>78.900000000000006</v>
      </c>
      <c r="BA61" s="68"/>
      <c r="BB61" s="68"/>
      <c r="BC61" s="68"/>
      <c r="BD61" s="68"/>
      <c r="BE61" s="15"/>
      <c r="BF61" s="5">
        <f t="shared" si="31"/>
        <v>26443</v>
      </c>
      <c r="BG61" s="42">
        <v>13005</v>
      </c>
      <c r="BH61" s="42">
        <v>13438</v>
      </c>
      <c r="BI61" s="42"/>
      <c r="BJ61" s="42"/>
      <c r="BK61" s="42"/>
      <c r="BL61" s="42"/>
      <c r="BM61" s="15"/>
    </row>
    <row r="62" spans="1:65" outlineLevel="5" x14ac:dyDescent="0.45">
      <c r="A62" s="22">
        <f t="shared" si="5"/>
        <v>2</v>
      </c>
      <c r="B62" s="9">
        <f t="shared" si="13"/>
        <v>42777</v>
      </c>
      <c r="C62" s="51">
        <v>319298</v>
      </c>
      <c r="D62" s="64">
        <f t="shared" si="22"/>
        <v>37.5</v>
      </c>
      <c r="E62" s="12">
        <v>37.200000000000003</v>
      </c>
      <c r="F62" s="12">
        <v>37.200000000000003</v>
      </c>
      <c r="G62" s="12">
        <v>37.799999999999997</v>
      </c>
      <c r="H62" s="12">
        <v>37.799999999999997</v>
      </c>
      <c r="I62" s="12"/>
      <c r="J62" s="12"/>
      <c r="K62" s="12"/>
      <c r="L62" s="12"/>
      <c r="M62" s="74" t="str">
        <f t="shared" si="23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32"/>
        <v>19.943019943019944</v>
      </c>
      <c r="AO62" s="41">
        <v>1404</v>
      </c>
      <c r="AP62" s="110"/>
      <c r="AQ62" s="111"/>
      <c r="AR62" s="126" t="str">
        <f t="shared" si="26"/>
        <v/>
      </c>
      <c r="AS62" s="126" t="str">
        <f t="shared" si="27"/>
        <v/>
      </c>
      <c r="AT62" s="127">
        <v>1685</v>
      </c>
      <c r="AU62" s="128"/>
      <c r="AV62" s="129"/>
      <c r="AW62" s="126" t="str">
        <f t="shared" si="28"/>
        <v/>
      </c>
      <c r="AX62" s="126" t="str">
        <f t="shared" si="29"/>
        <v/>
      </c>
      <c r="AY62" s="64" t="str">
        <f t="shared" si="30"/>
        <v/>
      </c>
      <c r="AZ62" s="97"/>
      <c r="BA62" s="68"/>
      <c r="BB62" s="68"/>
      <c r="BC62" s="68"/>
      <c r="BD62" s="68"/>
      <c r="BE62" s="15"/>
      <c r="BF62" s="5">
        <f t="shared" si="31"/>
        <v>26758</v>
      </c>
      <c r="BG62" s="42">
        <v>12267</v>
      </c>
      <c r="BH62" s="42">
        <v>14491</v>
      </c>
      <c r="BI62" s="42"/>
      <c r="BJ62" s="42"/>
      <c r="BK62" s="42"/>
      <c r="BL62" s="42"/>
      <c r="BM62" s="15"/>
    </row>
    <row r="63" spans="1:65" outlineLevel="5" x14ac:dyDescent="0.45">
      <c r="A63" s="22">
        <f t="shared" si="5"/>
        <v>2</v>
      </c>
      <c r="B63" s="9">
        <f t="shared" si="13"/>
        <v>42778</v>
      </c>
      <c r="C63" s="51">
        <v>321753</v>
      </c>
      <c r="D63" s="64">
        <f t="shared" si="22"/>
        <v>37.700000000000003</v>
      </c>
      <c r="E63" s="12">
        <v>37.4</v>
      </c>
      <c r="F63" s="12">
        <v>37.4</v>
      </c>
      <c r="G63" s="12">
        <v>38</v>
      </c>
      <c r="H63" s="12">
        <v>38</v>
      </c>
      <c r="I63" s="12"/>
      <c r="J63" s="12"/>
      <c r="K63" s="12"/>
      <c r="L63" s="12"/>
      <c r="M63" s="74" t="str">
        <f t="shared" si="23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32"/>
        <v>21.588280647648418</v>
      </c>
      <c r="AO63" s="41">
        <v>1297</v>
      </c>
      <c r="AP63" s="110"/>
      <c r="AQ63" s="111"/>
      <c r="AR63" s="126" t="str">
        <f t="shared" si="26"/>
        <v/>
      </c>
      <c r="AS63" s="126" t="str">
        <f t="shared" si="27"/>
        <v/>
      </c>
      <c r="AT63" s="127">
        <v>1448</v>
      </c>
      <c r="AU63" s="128"/>
      <c r="AV63" s="129"/>
      <c r="AW63" s="126" t="str">
        <f t="shared" si="28"/>
        <v/>
      </c>
      <c r="AX63" s="126" t="str">
        <f t="shared" si="29"/>
        <v/>
      </c>
      <c r="AY63" s="64" t="str">
        <f t="shared" si="30"/>
        <v/>
      </c>
      <c r="AZ63" s="97"/>
      <c r="BA63" s="68"/>
      <c r="BB63" s="68"/>
      <c r="BC63" s="68"/>
      <c r="BD63" s="68"/>
      <c r="BE63" s="15"/>
      <c r="BF63" s="5">
        <f t="shared" si="31"/>
        <v>17196</v>
      </c>
      <c r="BG63" s="42">
        <v>9881</v>
      </c>
      <c r="BH63" s="42">
        <v>7315</v>
      </c>
      <c r="BI63" s="42"/>
      <c r="BJ63" s="42"/>
      <c r="BK63" s="42"/>
      <c r="BL63" s="42"/>
      <c r="BM63" s="15"/>
    </row>
    <row r="64" spans="1:65" outlineLevel="5" x14ac:dyDescent="0.45">
      <c r="A64" s="22">
        <f t="shared" si="5"/>
        <v>2</v>
      </c>
      <c r="B64" s="9">
        <f t="shared" si="13"/>
        <v>42779</v>
      </c>
      <c r="C64" s="51">
        <v>310424</v>
      </c>
      <c r="D64" s="64">
        <f t="shared" si="22"/>
        <v>36.700000000000003</v>
      </c>
      <c r="E64" s="12">
        <v>36.6</v>
      </c>
      <c r="F64" s="12">
        <v>36.6</v>
      </c>
      <c r="G64" s="12">
        <v>36.799999999999997</v>
      </c>
      <c r="H64" s="12">
        <v>36.799999999999997</v>
      </c>
      <c r="I64" s="12"/>
      <c r="J64" s="12"/>
      <c r="K64" s="12"/>
      <c r="L64" s="12"/>
      <c r="M64" s="74" t="str">
        <f t="shared" si="23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32"/>
        <v>19.512195121951219</v>
      </c>
      <c r="AO64" s="41">
        <v>1435</v>
      </c>
      <c r="AP64" s="110"/>
      <c r="AQ64" s="111"/>
      <c r="AR64" s="126" t="str">
        <f t="shared" si="26"/>
        <v/>
      </c>
      <c r="AS64" s="126" t="str">
        <f t="shared" si="27"/>
        <v/>
      </c>
      <c r="AT64" s="127">
        <v>1604</v>
      </c>
      <c r="AU64" s="128"/>
      <c r="AV64" s="129"/>
      <c r="AW64" s="126" t="str">
        <f t="shared" si="28"/>
        <v/>
      </c>
      <c r="AX64" s="126" t="str">
        <f t="shared" si="29"/>
        <v/>
      </c>
      <c r="AY64" s="64" t="str">
        <f t="shared" si="30"/>
        <v/>
      </c>
      <c r="AZ64" s="97">
        <v>80</v>
      </c>
      <c r="BA64" s="68"/>
      <c r="BB64" s="68"/>
      <c r="BC64" s="68"/>
      <c r="BD64" s="68"/>
      <c r="BE64" s="15"/>
      <c r="BF64" s="5">
        <f t="shared" si="31"/>
        <v>22834</v>
      </c>
      <c r="BG64" s="42">
        <v>5406</v>
      </c>
      <c r="BH64" s="42">
        <v>17428</v>
      </c>
      <c r="BI64" s="42"/>
      <c r="BJ64" s="42"/>
      <c r="BK64" s="42"/>
      <c r="BL64" s="42"/>
      <c r="BM64" s="15"/>
    </row>
    <row r="65" spans="1:65" outlineLevel="5" x14ac:dyDescent="0.45">
      <c r="A65" s="22">
        <f t="shared" si="5"/>
        <v>2</v>
      </c>
      <c r="B65" s="9">
        <f t="shared" si="13"/>
        <v>42780</v>
      </c>
      <c r="C65" s="51">
        <v>305871</v>
      </c>
      <c r="D65" s="64">
        <f t="shared" si="22"/>
        <v>36.5</v>
      </c>
      <c r="E65" s="12">
        <v>36.6</v>
      </c>
      <c r="F65" s="12">
        <v>36.6</v>
      </c>
      <c r="G65" s="12">
        <v>36.4</v>
      </c>
      <c r="H65" s="12">
        <v>36.4</v>
      </c>
      <c r="I65" s="12"/>
      <c r="J65" s="12"/>
      <c r="K65" s="12"/>
      <c r="L65" s="12"/>
      <c r="M65" s="74" t="str">
        <f t="shared" si="23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32"/>
        <v>21.53846153846154</v>
      </c>
      <c r="AO65" s="41">
        <v>1300</v>
      </c>
      <c r="AP65" s="110"/>
      <c r="AQ65" s="111"/>
      <c r="AR65" s="126" t="str">
        <f t="shared" si="26"/>
        <v/>
      </c>
      <c r="AS65" s="126" t="str">
        <f t="shared" si="27"/>
        <v/>
      </c>
      <c r="AT65" s="127">
        <v>1480</v>
      </c>
      <c r="AU65" s="128"/>
      <c r="AV65" s="129"/>
      <c r="AW65" s="126" t="str">
        <f t="shared" si="28"/>
        <v/>
      </c>
      <c r="AX65" s="126" t="str">
        <f t="shared" si="29"/>
        <v/>
      </c>
      <c r="AY65" s="64" t="str">
        <f t="shared" si="30"/>
        <v/>
      </c>
      <c r="AZ65" s="97">
        <v>80.2</v>
      </c>
      <c r="BA65" s="68"/>
      <c r="BB65" s="68"/>
      <c r="BC65" s="68"/>
      <c r="BD65" s="68"/>
      <c r="BE65" s="15"/>
      <c r="BF65" s="5">
        <f t="shared" si="31"/>
        <v>25830</v>
      </c>
      <c r="BG65" s="42">
        <v>11015</v>
      </c>
      <c r="BH65" s="42">
        <v>14815</v>
      </c>
      <c r="BI65" s="42"/>
      <c r="BJ65" s="42"/>
      <c r="BK65" s="42"/>
      <c r="BL65" s="42"/>
      <c r="BM65" s="15"/>
    </row>
    <row r="66" spans="1:65" outlineLevel="5" x14ac:dyDescent="0.45">
      <c r="A66" s="22">
        <f t="shared" si="5"/>
        <v>2</v>
      </c>
      <c r="B66" s="9">
        <f t="shared" si="13"/>
        <v>42781</v>
      </c>
      <c r="C66" s="51">
        <v>304167</v>
      </c>
      <c r="D66" s="64">
        <f t="shared" si="22"/>
        <v>37.799999999999997</v>
      </c>
      <c r="E66" s="12">
        <v>37.6</v>
      </c>
      <c r="F66" s="12">
        <v>37.6</v>
      </c>
      <c r="G66" s="12">
        <v>38</v>
      </c>
      <c r="H66" s="12">
        <v>38</v>
      </c>
      <c r="I66" s="12"/>
      <c r="J66" s="12"/>
      <c r="K66" s="12"/>
      <c r="L66" s="12"/>
      <c r="M66" s="74" t="str">
        <f t="shared" si="23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32"/>
        <v>19.021739130434781</v>
      </c>
      <c r="AO66" s="41">
        <v>1472</v>
      </c>
      <c r="AP66" s="110"/>
      <c r="AQ66" s="111"/>
      <c r="AR66" s="126" t="str">
        <f t="shared" si="26"/>
        <v/>
      </c>
      <c r="AS66" s="126" t="str">
        <f t="shared" si="27"/>
        <v/>
      </c>
      <c r="AT66" s="127">
        <v>1650</v>
      </c>
      <c r="AU66" s="128"/>
      <c r="AV66" s="129"/>
      <c r="AW66" s="126" t="str">
        <f t="shared" si="28"/>
        <v/>
      </c>
      <c r="AX66" s="126" t="str">
        <f t="shared" si="29"/>
        <v/>
      </c>
      <c r="AY66" s="64" t="str">
        <f t="shared" si="30"/>
        <v/>
      </c>
      <c r="AZ66" s="97">
        <v>78.900000000000006</v>
      </c>
      <c r="BA66" s="68"/>
      <c r="BB66" s="68"/>
      <c r="BC66" s="68"/>
      <c r="BD66" s="68"/>
      <c r="BE66" s="15"/>
      <c r="BF66" s="5">
        <f t="shared" si="31"/>
        <v>29402</v>
      </c>
      <c r="BG66" s="42">
        <v>14328</v>
      </c>
      <c r="BH66" s="42">
        <v>15074</v>
      </c>
      <c r="BI66" s="42"/>
      <c r="BJ66" s="42"/>
      <c r="BK66" s="42"/>
      <c r="BL66" s="42"/>
      <c r="BM66" s="15"/>
    </row>
    <row r="67" spans="1:65" outlineLevel="5" x14ac:dyDescent="0.45">
      <c r="A67" s="22">
        <f t="shared" si="5"/>
        <v>2</v>
      </c>
      <c r="B67" s="9">
        <f t="shared" si="13"/>
        <v>42782</v>
      </c>
      <c r="C67" s="51">
        <v>310902</v>
      </c>
      <c r="D67" s="64">
        <f t="shared" si="22"/>
        <v>37.700000000000003</v>
      </c>
      <c r="E67" s="12">
        <v>37.799999999999997</v>
      </c>
      <c r="F67" s="12">
        <v>37.799999999999997</v>
      </c>
      <c r="G67" s="12">
        <v>37.6</v>
      </c>
      <c r="H67" s="12">
        <v>37.6</v>
      </c>
      <c r="I67" s="12"/>
      <c r="J67" s="12"/>
      <c r="K67" s="12"/>
      <c r="L67" s="12"/>
      <c r="M67" s="74" t="str">
        <f t="shared" si="23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32"/>
        <v>18.957345971563981</v>
      </c>
      <c r="AO67" s="41">
        <v>1477</v>
      </c>
      <c r="AP67" s="110"/>
      <c r="AQ67" s="111"/>
      <c r="AR67" s="126" t="str">
        <f t="shared" si="26"/>
        <v/>
      </c>
      <c r="AS67" s="126" t="str">
        <f t="shared" si="27"/>
        <v/>
      </c>
      <c r="AT67" s="127">
        <v>1674</v>
      </c>
      <c r="AU67" s="128"/>
      <c r="AV67" s="129"/>
      <c r="AW67" s="126" t="str">
        <f t="shared" si="28"/>
        <v/>
      </c>
      <c r="AX67" s="126" t="str">
        <f t="shared" si="29"/>
        <v/>
      </c>
      <c r="AY67" s="64" t="str">
        <f t="shared" si="30"/>
        <v/>
      </c>
      <c r="AZ67" s="97">
        <v>78.8</v>
      </c>
      <c r="BA67" s="68"/>
      <c r="BB67" s="68"/>
      <c r="BC67" s="68"/>
      <c r="BD67" s="68"/>
      <c r="BE67" s="15"/>
      <c r="BF67" s="5">
        <f t="shared" si="31"/>
        <v>24294</v>
      </c>
      <c r="BG67" s="42">
        <v>9923</v>
      </c>
      <c r="BH67" s="42">
        <v>14371</v>
      </c>
      <c r="BI67" s="42"/>
      <c r="BJ67" s="42"/>
      <c r="BK67" s="42"/>
      <c r="BL67" s="42"/>
      <c r="BM67" s="15"/>
    </row>
    <row r="68" spans="1:65" outlineLevel="5" x14ac:dyDescent="0.45">
      <c r="A68" s="22">
        <f t="shared" si="5"/>
        <v>2</v>
      </c>
      <c r="B68" s="9">
        <f t="shared" si="13"/>
        <v>42783</v>
      </c>
      <c r="C68" s="51">
        <v>380085</v>
      </c>
      <c r="D68" s="64">
        <f t="shared" si="22"/>
        <v>38</v>
      </c>
      <c r="E68" s="12">
        <v>38.200000000000003</v>
      </c>
      <c r="F68" s="12">
        <v>38.200000000000003</v>
      </c>
      <c r="G68" s="12">
        <v>37.799999999999997</v>
      </c>
      <c r="H68" s="12">
        <v>37.799999999999997</v>
      </c>
      <c r="I68" s="12"/>
      <c r="J68" s="12"/>
      <c r="K68" s="12"/>
      <c r="L68" s="12"/>
      <c r="M68" s="74" t="str">
        <f t="shared" si="23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32"/>
        <v>18.893387314439945</v>
      </c>
      <c r="AO68" s="41">
        <v>1482</v>
      </c>
      <c r="AP68" s="110"/>
      <c r="AQ68" s="111"/>
      <c r="AR68" s="126" t="str">
        <f t="shared" si="26"/>
        <v/>
      </c>
      <c r="AS68" s="126" t="str">
        <f t="shared" si="27"/>
        <v/>
      </c>
      <c r="AT68" s="127">
        <v>1568</v>
      </c>
      <c r="AU68" s="128"/>
      <c r="AV68" s="129"/>
      <c r="AW68" s="126" t="str">
        <f t="shared" si="28"/>
        <v/>
      </c>
      <c r="AX68" s="126" t="str">
        <f t="shared" si="29"/>
        <v/>
      </c>
      <c r="AY68" s="64" t="str">
        <f t="shared" si="30"/>
        <v/>
      </c>
      <c r="AZ68" s="97">
        <v>81</v>
      </c>
      <c r="BA68" s="68"/>
      <c r="BB68" s="68"/>
      <c r="BC68" s="68"/>
      <c r="BD68" s="68"/>
      <c r="BE68" s="15"/>
      <c r="BF68" s="5">
        <f t="shared" si="31"/>
        <v>25868</v>
      </c>
      <c r="BG68" s="42">
        <v>9523</v>
      </c>
      <c r="BH68" s="42">
        <v>16345</v>
      </c>
      <c r="BI68" s="42"/>
      <c r="BJ68" s="42"/>
      <c r="BK68" s="42"/>
      <c r="BL68" s="42"/>
      <c r="BM68" s="15"/>
    </row>
    <row r="69" spans="1:65" outlineLevel="5" x14ac:dyDescent="0.45">
      <c r="A69" s="22">
        <f t="shared" si="5"/>
        <v>2</v>
      </c>
      <c r="B69" s="9">
        <f t="shared" si="13"/>
        <v>42784</v>
      </c>
      <c r="C69" s="51">
        <v>316813</v>
      </c>
      <c r="D69" s="64">
        <f t="shared" si="22"/>
        <v>38.1</v>
      </c>
      <c r="E69" s="12">
        <v>38</v>
      </c>
      <c r="F69" s="12">
        <v>38</v>
      </c>
      <c r="G69" s="12">
        <v>38.200000000000003</v>
      </c>
      <c r="H69" s="12">
        <v>38.200000000000003</v>
      </c>
      <c r="I69" s="12"/>
      <c r="J69" s="12"/>
      <c r="K69" s="12"/>
      <c r="L69" s="12"/>
      <c r="M69" s="74" t="str">
        <f t="shared" si="23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32"/>
        <v>20.989505247376311</v>
      </c>
      <c r="AO69" s="41">
        <v>1334</v>
      </c>
      <c r="AP69" s="110"/>
      <c r="AQ69" s="111"/>
      <c r="AR69" s="126" t="str">
        <f t="shared" si="26"/>
        <v/>
      </c>
      <c r="AS69" s="126" t="str">
        <f t="shared" si="27"/>
        <v/>
      </c>
      <c r="AT69" s="127">
        <v>1584</v>
      </c>
      <c r="AU69" s="128"/>
      <c r="AV69" s="129"/>
      <c r="AW69" s="126" t="str">
        <f t="shared" si="28"/>
        <v/>
      </c>
      <c r="AX69" s="126" t="str">
        <f t="shared" si="29"/>
        <v/>
      </c>
      <c r="AY69" s="64" t="str">
        <f t="shared" si="30"/>
        <v/>
      </c>
      <c r="AZ69" s="97"/>
      <c r="BA69" s="68"/>
      <c r="BB69" s="68"/>
      <c r="BC69" s="68"/>
      <c r="BD69" s="68"/>
      <c r="BE69" s="15"/>
      <c r="BF69" s="5">
        <f t="shared" si="31"/>
        <v>22510</v>
      </c>
      <c r="BG69" s="42">
        <v>11340</v>
      </c>
      <c r="BH69" s="42">
        <v>11170</v>
      </c>
      <c r="BI69" s="42"/>
      <c r="BJ69" s="42"/>
      <c r="BK69" s="42"/>
      <c r="BL69" s="42"/>
      <c r="BM69" s="15"/>
    </row>
    <row r="70" spans="1:65" outlineLevel="5" x14ac:dyDescent="0.45">
      <c r="A70" s="22">
        <f t="shared" si="5"/>
        <v>2</v>
      </c>
      <c r="B70" s="9">
        <f t="shared" si="13"/>
        <v>42785</v>
      </c>
      <c r="C70" s="51">
        <v>316359</v>
      </c>
      <c r="D70" s="64">
        <f t="shared" si="22"/>
        <v>37.299999999999997</v>
      </c>
      <c r="E70" s="12">
        <v>37.200000000000003</v>
      </c>
      <c r="F70" s="12">
        <v>37.200000000000003</v>
      </c>
      <c r="G70" s="12">
        <v>37.4</v>
      </c>
      <c r="H70" s="12">
        <v>37.4</v>
      </c>
      <c r="I70" s="12"/>
      <c r="J70" s="12"/>
      <c r="K70" s="12"/>
      <c r="L70" s="12"/>
      <c r="M70" s="74" t="str">
        <f t="shared" si="23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32"/>
        <v>23.159636062861868</v>
      </c>
      <c r="AO70" s="41">
        <v>1209</v>
      </c>
      <c r="AP70" s="110"/>
      <c r="AQ70" s="111"/>
      <c r="AR70" s="126" t="str">
        <f t="shared" si="26"/>
        <v/>
      </c>
      <c r="AS70" s="126" t="str">
        <f t="shared" si="27"/>
        <v/>
      </c>
      <c r="AT70" s="127">
        <v>1394</v>
      </c>
      <c r="AU70" s="128"/>
      <c r="AV70" s="129"/>
      <c r="AW70" s="126" t="str">
        <f t="shared" si="28"/>
        <v/>
      </c>
      <c r="AX70" s="126" t="str">
        <f t="shared" si="29"/>
        <v/>
      </c>
      <c r="AY70" s="64" t="str">
        <f t="shared" si="30"/>
        <v/>
      </c>
      <c r="AZ70" s="97"/>
      <c r="BA70" s="68"/>
      <c r="BB70" s="68"/>
      <c r="BC70" s="68"/>
      <c r="BD70" s="68"/>
      <c r="BE70" s="15"/>
      <c r="BF70" s="5">
        <f t="shared" si="31"/>
        <v>14657</v>
      </c>
      <c r="BG70" s="42">
        <v>7273</v>
      </c>
      <c r="BH70" s="42">
        <v>7384</v>
      </c>
      <c r="BI70" s="42"/>
      <c r="BJ70" s="42"/>
      <c r="BK70" s="42"/>
      <c r="BL70" s="42"/>
      <c r="BM70" s="15"/>
    </row>
    <row r="71" spans="1:65" outlineLevel="5" x14ac:dyDescent="0.45">
      <c r="A71" s="22">
        <f t="shared" si="5"/>
        <v>2</v>
      </c>
      <c r="B71" s="9">
        <f t="shared" si="13"/>
        <v>42786</v>
      </c>
      <c r="C71" s="51">
        <v>311946</v>
      </c>
      <c r="D71" s="64">
        <f t="shared" si="22"/>
        <v>37.5</v>
      </c>
      <c r="E71" s="12">
        <v>37.200000000000003</v>
      </c>
      <c r="F71" s="12">
        <v>37.200000000000003</v>
      </c>
      <c r="G71" s="12">
        <v>37.799999999999997</v>
      </c>
      <c r="H71" s="12">
        <v>37.799999999999997</v>
      </c>
      <c r="I71" s="12"/>
      <c r="J71" s="12"/>
      <c r="K71" s="12"/>
      <c r="L71" s="12"/>
      <c r="M71" s="74" t="str">
        <f t="shared" si="23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32"/>
        <v>19.649122807017545</v>
      </c>
      <c r="AO71" s="41">
        <v>1425</v>
      </c>
      <c r="AP71" s="110"/>
      <c r="AQ71" s="111"/>
      <c r="AR71" s="126" t="str">
        <f t="shared" si="26"/>
        <v/>
      </c>
      <c r="AS71" s="126" t="str">
        <f t="shared" si="27"/>
        <v/>
      </c>
      <c r="AT71" s="127">
        <v>1589</v>
      </c>
      <c r="AU71" s="128"/>
      <c r="AV71" s="129"/>
      <c r="AW71" s="126" t="str">
        <f t="shared" si="28"/>
        <v/>
      </c>
      <c r="AX71" s="126" t="str">
        <f t="shared" si="29"/>
        <v/>
      </c>
      <c r="AY71" s="64" t="str">
        <f t="shared" si="30"/>
        <v/>
      </c>
      <c r="AZ71" s="97">
        <v>79.2</v>
      </c>
      <c r="BA71" s="68"/>
      <c r="BB71" s="68"/>
      <c r="BC71" s="68"/>
      <c r="BD71" s="68"/>
      <c r="BE71" s="15"/>
      <c r="BF71" s="5">
        <f t="shared" si="31"/>
        <v>23067</v>
      </c>
      <c r="BG71" s="42">
        <v>12391</v>
      </c>
      <c r="BH71" s="42">
        <v>10676</v>
      </c>
      <c r="BI71" s="42"/>
      <c r="BJ71" s="42"/>
      <c r="BK71" s="42"/>
      <c r="BL71" s="42"/>
      <c r="BM71" s="15"/>
    </row>
    <row r="72" spans="1:65" outlineLevel="5" x14ac:dyDescent="0.45">
      <c r="A72" s="22">
        <f t="shared" si="5"/>
        <v>2</v>
      </c>
      <c r="B72" s="9">
        <f t="shared" si="13"/>
        <v>42787</v>
      </c>
      <c r="C72" s="51">
        <v>300070</v>
      </c>
      <c r="D72" s="64">
        <f t="shared" si="22"/>
        <v>37.1</v>
      </c>
      <c r="E72" s="12">
        <v>37</v>
      </c>
      <c r="F72" s="12">
        <v>37</v>
      </c>
      <c r="G72" s="12">
        <v>37.200000000000003</v>
      </c>
      <c r="H72" s="12">
        <v>37.200000000000003</v>
      </c>
      <c r="I72" s="12"/>
      <c r="J72" s="12"/>
      <c r="K72" s="12"/>
      <c r="L72" s="12"/>
      <c r="M72" s="74" t="str">
        <f t="shared" si="23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32"/>
        <v>19.830028328611899</v>
      </c>
      <c r="AO72" s="41">
        <v>1412</v>
      </c>
      <c r="AP72" s="110"/>
      <c r="AQ72" s="111"/>
      <c r="AR72" s="126" t="str">
        <f t="shared" si="26"/>
        <v/>
      </c>
      <c r="AS72" s="126" t="str">
        <f t="shared" si="27"/>
        <v/>
      </c>
      <c r="AT72" s="127">
        <v>1603</v>
      </c>
      <c r="AU72" s="128"/>
      <c r="AV72" s="129"/>
      <c r="AW72" s="126" t="str">
        <f t="shared" si="28"/>
        <v/>
      </c>
      <c r="AX72" s="126" t="str">
        <f t="shared" si="29"/>
        <v/>
      </c>
      <c r="AY72" s="64" t="str">
        <f t="shared" si="30"/>
        <v/>
      </c>
      <c r="AZ72" s="97"/>
      <c r="BA72" s="68"/>
      <c r="BB72" s="68"/>
      <c r="BC72" s="68"/>
      <c r="BD72" s="68"/>
      <c r="BE72" s="15"/>
      <c r="BF72" s="5">
        <f t="shared" si="31"/>
        <v>22493</v>
      </c>
      <c r="BG72" s="42">
        <v>6205</v>
      </c>
      <c r="BH72" s="42">
        <v>16288</v>
      </c>
      <c r="BI72" s="42"/>
      <c r="BJ72" s="42"/>
      <c r="BK72" s="42"/>
      <c r="BL72" s="42"/>
      <c r="BM72" s="15"/>
    </row>
    <row r="73" spans="1:65" outlineLevel="5" x14ac:dyDescent="0.45">
      <c r="A73" s="22">
        <f t="shared" si="5"/>
        <v>2</v>
      </c>
      <c r="B73" s="9">
        <f t="shared" si="13"/>
        <v>42788</v>
      </c>
      <c r="C73" s="51">
        <v>340673</v>
      </c>
      <c r="D73" s="64">
        <f t="shared" si="22"/>
        <v>37.9</v>
      </c>
      <c r="E73" s="12">
        <v>38</v>
      </c>
      <c r="F73" s="12">
        <v>38</v>
      </c>
      <c r="G73" s="12">
        <v>37.799999999999997</v>
      </c>
      <c r="H73" s="12">
        <v>37.799999999999997</v>
      </c>
      <c r="I73" s="12"/>
      <c r="J73" s="12"/>
      <c r="K73" s="12"/>
      <c r="L73" s="12"/>
      <c r="M73" s="74" t="str">
        <f t="shared" si="23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32"/>
        <v>18.111254851228978</v>
      </c>
      <c r="AO73" s="41">
        <v>1546</v>
      </c>
      <c r="AP73" s="110"/>
      <c r="AQ73" s="111"/>
      <c r="AR73" s="126" t="str">
        <f t="shared" si="26"/>
        <v/>
      </c>
      <c r="AS73" s="126" t="str">
        <f t="shared" si="27"/>
        <v/>
      </c>
      <c r="AT73" s="127">
        <v>1742</v>
      </c>
      <c r="AU73" s="128"/>
      <c r="AV73" s="129"/>
      <c r="AW73" s="126" t="str">
        <f t="shared" si="28"/>
        <v/>
      </c>
      <c r="AX73" s="126" t="str">
        <f t="shared" si="29"/>
        <v/>
      </c>
      <c r="AY73" s="64" t="str">
        <f t="shared" si="30"/>
        <v/>
      </c>
      <c r="AZ73" s="97">
        <v>78.900000000000006</v>
      </c>
      <c r="BA73" s="68"/>
      <c r="BB73" s="68"/>
      <c r="BC73" s="68"/>
      <c r="BD73" s="68"/>
      <c r="BE73" s="15"/>
      <c r="BF73" s="5">
        <f t="shared" si="31"/>
        <v>23548</v>
      </c>
      <c r="BG73" s="42">
        <v>9795</v>
      </c>
      <c r="BH73" s="42">
        <v>13753</v>
      </c>
      <c r="BI73" s="42"/>
      <c r="BJ73" s="42"/>
      <c r="BK73" s="42"/>
      <c r="BL73" s="42"/>
      <c r="BM73" s="15"/>
    </row>
    <row r="74" spans="1:65" outlineLevel="5" x14ac:dyDescent="0.45">
      <c r="A74" s="22">
        <f t="shared" si="5"/>
        <v>2</v>
      </c>
      <c r="B74" s="9">
        <f t="shared" si="13"/>
        <v>42789</v>
      </c>
      <c r="C74" s="51">
        <v>380690</v>
      </c>
      <c r="D74" s="64">
        <f t="shared" si="22"/>
        <v>37.5</v>
      </c>
      <c r="E74" s="12">
        <v>37.4</v>
      </c>
      <c r="F74" s="12">
        <v>37.4</v>
      </c>
      <c r="G74" s="12">
        <v>37.6</v>
      </c>
      <c r="H74" s="12">
        <v>37.6</v>
      </c>
      <c r="I74" s="12"/>
      <c r="J74" s="12"/>
      <c r="K74" s="12"/>
      <c r="L74" s="12"/>
      <c r="M74" s="74" t="str">
        <f t="shared" si="23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32"/>
        <v>18.111254851228978</v>
      </c>
      <c r="AO74" s="41">
        <v>1546</v>
      </c>
      <c r="AP74" s="110"/>
      <c r="AQ74" s="111"/>
      <c r="AR74" s="126" t="str">
        <f t="shared" si="26"/>
        <v/>
      </c>
      <c r="AS74" s="126" t="str">
        <f t="shared" si="27"/>
        <v/>
      </c>
      <c r="AT74" s="127">
        <v>1747</v>
      </c>
      <c r="AU74" s="128"/>
      <c r="AV74" s="129"/>
      <c r="AW74" s="126" t="str">
        <f t="shared" si="28"/>
        <v/>
      </c>
      <c r="AX74" s="126" t="str">
        <f t="shared" si="29"/>
        <v/>
      </c>
      <c r="AY74" s="64" t="str">
        <f t="shared" si="30"/>
        <v/>
      </c>
      <c r="AZ74" s="97">
        <v>79.599999999999994</v>
      </c>
      <c r="BA74" s="68"/>
      <c r="BB74" s="68"/>
      <c r="BC74" s="68"/>
      <c r="BD74" s="68"/>
      <c r="BE74" s="15"/>
      <c r="BF74" s="5">
        <f t="shared" si="31"/>
        <v>25666</v>
      </c>
      <c r="BG74" s="42">
        <v>13325</v>
      </c>
      <c r="BH74" s="42">
        <v>12341</v>
      </c>
      <c r="BI74" s="42"/>
      <c r="BJ74" s="42"/>
      <c r="BK74" s="42"/>
      <c r="BL74" s="42"/>
      <c r="BM74" s="15"/>
    </row>
    <row r="75" spans="1:65" outlineLevel="5" x14ac:dyDescent="0.45">
      <c r="A75" s="22">
        <f t="shared" si="5"/>
        <v>2</v>
      </c>
      <c r="B75" s="9">
        <f t="shared" si="13"/>
        <v>42790</v>
      </c>
      <c r="C75" s="51">
        <v>321714</v>
      </c>
      <c r="D75" s="64">
        <f t="shared" si="22"/>
        <v>37.799999999999997</v>
      </c>
      <c r="E75" s="12">
        <v>37.6</v>
      </c>
      <c r="F75" s="12">
        <v>37.6</v>
      </c>
      <c r="G75" s="12">
        <v>38</v>
      </c>
      <c r="H75" s="12">
        <v>38</v>
      </c>
      <c r="I75" s="12"/>
      <c r="J75" s="12"/>
      <c r="K75" s="12"/>
      <c r="L75" s="12"/>
      <c r="M75" s="74" t="str">
        <f t="shared" si="23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32"/>
        <v>19.270474879559533</v>
      </c>
      <c r="AO75" s="41">
        <v>1453</v>
      </c>
      <c r="AP75" s="110"/>
      <c r="AQ75" s="111"/>
      <c r="AR75" s="126" t="str">
        <f t="shared" si="26"/>
        <v/>
      </c>
      <c r="AS75" s="126" t="str">
        <f t="shared" si="27"/>
        <v/>
      </c>
      <c r="AT75" s="127">
        <v>1673</v>
      </c>
      <c r="AU75" s="128"/>
      <c r="AV75" s="129"/>
      <c r="AW75" s="126" t="str">
        <f t="shared" si="28"/>
        <v/>
      </c>
      <c r="AX75" s="126" t="str">
        <f t="shared" si="29"/>
        <v/>
      </c>
      <c r="AY75" s="64" t="str">
        <f t="shared" si="30"/>
        <v/>
      </c>
      <c r="AZ75" s="97"/>
      <c r="BA75" s="68"/>
      <c r="BB75" s="68"/>
      <c r="BC75" s="68"/>
      <c r="BD75" s="68"/>
      <c r="BE75" s="15"/>
      <c r="BF75" s="5">
        <f t="shared" si="31"/>
        <v>26479</v>
      </c>
      <c r="BG75" s="42">
        <v>13038</v>
      </c>
      <c r="BH75" s="42">
        <v>13441</v>
      </c>
      <c r="BI75" s="42"/>
      <c r="BJ75" s="42"/>
      <c r="BK75" s="42"/>
      <c r="BL75" s="42"/>
      <c r="BM75" s="15"/>
    </row>
    <row r="76" spans="1:65" outlineLevel="5" x14ac:dyDescent="0.45">
      <c r="A76" s="22">
        <f t="shared" si="5"/>
        <v>2</v>
      </c>
      <c r="B76" s="9">
        <f t="shared" si="13"/>
        <v>42791</v>
      </c>
      <c r="C76" s="51">
        <v>324188</v>
      </c>
      <c r="D76" s="64">
        <f t="shared" si="22"/>
        <v>38.1</v>
      </c>
      <c r="E76" s="12">
        <v>38</v>
      </c>
      <c r="F76" s="12">
        <v>38</v>
      </c>
      <c r="G76" s="12">
        <v>38.200000000000003</v>
      </c>
      <c r="H76" s="12">
        <v>38.200000000000003</v>
      </c>
      <c r="I76" s="12"/>
      <c r="J76" s="12"/>
      <c r="K76" s="12"/>
      <c r="L76" s="12"/>
      <c r="M76" s="74" t="str">
        <f t="shared" si="23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32"/>
        <v>21.148036253776436</v>
      </c>
      <c r="AO76" s="41">
        <v>1324</v>
      </c>
      <c r="AP76" s="110"/>
      <c r="AQ76" s="111"/>
      <c r="AR76" s="126" t="str">
        <f t="shared" si="26"/>
        <v/>
      </c>
      <c r="AS76" s="126" t="str">
        <f t="shared" si="27"/>
        <v/>
      </c>
      <c r="AT76" s="127">
        <v>1482</v>
      </c>
      <c r="AU76" s="128"/>
      <c r="AV76" s="129"/>
      <c r="AW76" s="126" t="str">
        <f t="shared" si="28"/>
        <v/>
      </c>
      <c r="AX76" s="126" t="str">
        <f t="shared" si="29"/>
        <v/>
      </c>
      <c r="AY76" s="64" t="str">
        <f t="shared" si="30"/>
        <v/>
      </c>
      <c r="AZ76" s="97"/>
      <c r="BA76" s="68"/>
      <c r="BB76" s="68"/>
      <c r="BC76" s="68"/>
      <c r="BD76" s="68"/>
      <c r="BE76" s="15"/>
      <c r="BF76" s="5">
        <f t="shared" si="31"/>
        <v>21309</v>
      </c>
      <c r="BG76" s="42">
        <v>7400</v>
      </c>
      <c r="BH76" s="42">
        <v>13909</v>
      </c>
      <c r="BI76" s="42"/>
      <c r="BJ76" s="42"/>
      <c r="BK76" s="42"/>
      <c r="BL76" s="42"/>
      <c r="BM76" s="15"/>
    </row>
    <row r="77" spans="1:65" outlineLevel="5" x14ac:dyDescent="0.45">
      <c r="A77" s="22">
        <f t="shared" si="5"/>
        <v>2</v>
      </c>
      <c r="B77" s="9">
        <f t="shared" si="13"/>
        <v>42792</v>
      </c>
      <c r="C77" s="51">
        <v>322566</v>
      </c>
      <c r="D77" s="64">
        <f t="shared" si="22"/>
        <v>37.5</v>
      </c>
      <c r="E77" s="12">
        <v>37.4</v>
      </c>
      <c r="F77" s="12">
        <v>37.4</v>
      </c>
      <c r="G77" s="12">
        <v>37.6</v>
      </c>
      <c r="H77" s="12">
        <v>37.6</v>
      </c>
      <c r="I77" s="12"/>
      <c r="J77" s="12"/>
      <c r="K77" s="12"/>
      <c r="L77" s="12"/>
      <c r="M77" s="74" t="str">
        <f t="shared" si="23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32"/>
        <v>23.58887952822241</v>
      </c>
      <c r="AO77" s="41">
        <v>1187</v>
      </c>
      <c r="AP77" s="110"/>
      <c r="AQ77" s="111"/>
      <c r="AR77" s="126" t="str">
        <f t="shared" si="26"/>
        <v/>
      </c>
      <c r="AS77" s="126" t="str">
        <f t="shared" si="27"/>
        <v/>
      </c>
      <c r="AT77" s="127">
        <v>1311</v>
      </c>
      <c r="AU77" s="128"/>
      <c r="AV77" s="129"/>
      <c r="AW77" s="126" t="str">
        <f t="shared" si="28"/>
        <v/>
      </c>
      <c r="AX77" s="126" t="str">
        <f t="shared" si="29"/>
        <v/>
      </c>
      <c r="AY77" s="64" t="str">
        <f t="shared" si="30"/>
        <v/>
      </c>
      <c r="AZ77" s="97"/>
      <c r="BA77" s="68"/>
      <c r="BB77" s="68"/>
      <c r="BC77" s="68"/>
      <c r="BD77" s="68"/>
      <c r="BE77" s="15"/>
      <c r="BF77" s="5">
        <f t="shared" si="31"/>
        <v>14284</v>
      </c>
      <c r="BG77" s="42">
        <v>5656</v>
      </c>
      <c r="BH77" s="42">
        <v>8628</v>
      </c>
      <c r="BI77" s="42"/>
      <c r="BJ77" s="42"/>
      <c r="BK77" s="42"/>
      <c r="BL77" s="42"/>
      <c r="BM77" s="15"/>
    </row>
    <row r="78" spans="1:65" outlineLevel="5" x14ac:dyDescent="0.45">
      <c r="A78" s="22">
        <f t="shared" si="5"/>
        <v>2</v>
      </c>
      <c r="B78" s="9">
        <f t="shared" si="13"/>
        <v>42793</v>
      </c>
      <c r="C78" s="51">
        <v>309762</v>
      </c>
      <c r="D78" s="64">
        <f t="shared" si="22"/>
        <v>37.6</v>
      </c>
      <c r="E78" s="12">
        <v>37.200000000000003</v>
      </c>
      <c r="F78" s="12">
        <v>37.200000000000003</v>
      </c>
      <c r="G78" s="12">
        <v>38</v>
      </c>
      <c r="H78" s="12">
        <v>38</v>
      </c>
      <c r="I78" s="12"/>
      <c r="J78" s="12"/>
      <c r="K78" s="12"/>
      <c r="L78" s="12"/>
      <c r="M78" s="74" t="str">
        <f t="shared" si="23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32"/>
        <v>19.363762102351313</v>
      </c>
      <c r="AO78" s="41">
        <v>1446</v>
      </c>
      <c r="AP78" s="110"/>
      <c r="AQ78" s="111"/>
      <c r="AR78" s="126" t="str">
        <f t="shared" si="26"/>
        <v/>
      </c>
      <c r="AS78" s="126" t="str">
        <f t="shared" si="27"/>
        <v/>
      </c>
      <c r="AT78" s="127">
        <v>1654</v>
      </c>
      <c r="AU78" s="128"/>
      <c r="AV78" s="129"/>
      <c r="AW78" s="126" t="str">
        <f t="shared" si="28"/>
        <v/>
      </c>
      <c r="AX78" s="126" t="str">
        <f t="shared" si="29"/>
        <v/>
      </c>
      <c r="AY78" s="64" t="str">
        <f t="shared" si="30"/>
        <v/>
      </c>
      <c r="AZ78" s="97">
        <v>79.099999999999994</v>
      </c>
      <c r="BA78" s="68"/>
      <c r="BB78" s="68"/>
      <c r="BC78" s="68"/>
      <c r="BD78" s="68"/>
      <c r="BE78" s="15"/>
      <c r="BF78" s="5">
        <f t="shared" si="31"/>
        <v>29056</v>
      </c>
      <c r="BG78" s="42">
        <v>12046</v>
      </c>
      <c r="BH78" s="42">
        <v>17010</v>
      </c>
      <c r="BI78" s="42"/>
      <c r="BJ78" s="42"/>
      <c r="BK78" s="42"/>
      <c r="BL78" s="42"/>
      <c r="BM78" s="15"/>
    </row>
    <row r="79" spans="1:65" outlineLevel="5" x14ac:dyDescent="0.45">
      <c r="A79" s="22">
        <f t="shared" si="5"/>
        <v>2</v>
      </c>
      <c r="B79" s="49">
        <f t="shared" si="13"/>
        <v>42794</v>
      </c>
      <c r="C79" s="51">
        <v>306772</v>
      </c>
      <c r="D79" s="64">
        <f t="shared" si="22"/>
        <v>37.6</v>
      </c>
      <c r="E79" s="12">
        <v>37.4</v>
      </c>
      <c r="F79" s="12">
        <v>37.4</v>
      </c>
      <c r="G79" s="12">
        <v>37.799999999999997</v>
      </c>
      <c r="H79" s="12">
        <v>37.799999999999997</v>
      </c>
      <c r="I79" s="12"/>
      <c r="J79" s="12"/>
      <c r="K79" s="12"/>
      <c r="L79" s="12"/>
      <c r="M79" s="74" t="str">
        <f t="shared" si="23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32"/>
        <v>20.05730659025788</v>
      </c>
      <c r="AO79" s="41">
        <v>1396</v>
      </c>
      <c r="AP79" s="110"/>
      <c r="AQ79" s="111"/>
      <c r="AR79" s="126" t="str">
        <f t="shared" si="26"/>
        <v/>
      </c>
      <c r="AS79" s="126" t="str">
        <f t="shared" si="27"/>
        <v/>
      </c>
      <c r="AT79" s="127">
        <v>1531</v>
      </c>
      <c r="AU79" s="128"/>
      <c r="AV79" s="129"/>
      <c r="AW79" s="126" t="str">
        <f t="shared" si="28"/>
        <v/>
      </c>
      <c r="AX79" s="126" t="str">
        <f t="shared" si="29"/>
        <v/>
      </c>
      <c r="AY79" s="64" t="str">
        <f t="shared" si="30"/>
        <v/>
      </c>
      <c r="AZ79" s="97">
        <v>80.2</v>
      </c>
      <c r="BA79" s="68"/>
      <c r="BB79" s="68"/>
      <c r="BC79" s="68"/>
      <c r="BD79" s="68"/>
      <c r="BE79" s="15"/>
      <c r="BF79" s="5">
        <f t="shared" si="31"/>
        <v>26072</v>
      </c>
      <c r="BG79" s="42">
        <v>8312</v>
      </c>
      <c r="BH79" s="42">
        <v>17760</v>
      </c>
      <c r="BI79" s="42"/>
      <c r="BJ79" s="42"/>
      <c r="BK79" s="42"/>
      <c r="BL79" s="42"/>
      <c r="BM79" s="15"/>
    </row>
    <row r="80" spans="1:65" ht="17.5" outlineLevel="5" thickBot="1" x14ac:dyDescent="0.5">
      <c r="A80" s="47" t="e">
        <f t="shared" si="5"/>
        <v>#VALUE!</v>
      </c>
      <c r="B80" s="49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6"/>
        <v/>
      </c>
      <c r="AS80" s="126" t="str">
        <f t="shared" si="27"/>
        <v/>
      </c>
      <c r="AT80" s="127"/>
      <c r="AU80" s="128"/>
      <c r="AV80" s="129"/>
      <c r="AW80" s="126" t="str">
        <f t="shared" si="28"/>
        <v/>
      </c>
      <c r="AX80" s="126" t="str">
        <f t="shared" si="29"/>
        <v/>
      </c>
      <c r="AY80" s="64" t="str">
        <f t="shared" si="30"/>
        <v/>
      </c>
      <c r="AZ80" s="97"/>
      <c r="BA80" s="68"/>
      <c r="BB80" s="68"/>
      <c r="BC80" s="68"/>
      <c r="BD80" s="68"/>
      <c r="BE80" s="15"/>
      <c r="BF80" s="5" t="str">
        <f t="shared" si="31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45">
      <c r="A81" s="150" t="s">
        <v>36</v>
      </c>
      <c r="B81" s="151"/>
      <c r="C81" s="50">
        <f t="shared" ref="C81:BM81" si="33">SUBTOTAL(4,C52:C80)</f>
        <v>380690</v>
      </c>
      <c r="D81" s="60">
        <f t="shared" si="33"/>
        <v>38.200000000000003</v>
      </c>
      <c r="E81" s="28">
        <f t="shared" si="33"/>
        <v>38.200000000000003</v>
      </c>
      <c r="F81" s="28">
        <f t="shared" si="33"/>
        <v>38.200000000000003</v>
      </c>
      <c r="G81" s="28">
        <f t="shared" si="33"/>
        <v>38.200000000000003</v>
      </c>
      <c r="H81" s="28">
        <f t="shared" si="33"/>
        <v>38.200000000000003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0</v>
      </c>
      <c r="N81" s="82">
        <f t="shared" si="33"/>
        <v>0</v>
      </c>
      <c r="O81" s="82">
        <f t="shared" si="33"/>
        <v>0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23.58887952822241</v>
      </c>
      <c r="AO81" s="39">
        <f t="shared" si="33"/>
        <v>1799</v>
      </c>
      <c r="AP81" s="104">
        <f t="shared" si="33"/>
        <v>0</v>
      </c>
      <c r="AQ81" s="105">
        <f t="shared" si="33"/>
        <v>0</v>
      </c>
      <c r="AR81" s="106">
        <f t="shared" si="33"/>
        <v>0</v>
      </c>
      <c r="AS81" s="106">
        <f t="shared" si="33"/>
        <v>0</v>
      </c>
      <c r="AT81" s="107">
        <f t="shared" si="33"/>
        <v>2003</v>
      </c>
      <c r="AU81" s="108">
        <f t="shared" si="33"/>
        <v>0</v>
      </c>
      <c r="AV81" s="109">
        <f t="shared" si="33"/>
        <v>0</v>
      </c>
      <c r="AW81" s="106">
        <f t="shared" si="33"/>
        <v>0</v>
      </c>
      <c r="AX81" s="106">
        <f t="shared" si="33"/>
        <v>0</v>
      </c>
      <c r="AY81" s="60">
        <f t="shared" si="33"/>
        <v>0</v>
      </c>
      <c r="AZ81" s="96">
        <f t="shared" si="33"/>
        <v>81</v>
      </c>
      <c r="BA81" s="67">
        <f t="shared" si="33"/>
        <v>0</v>
      </c>
      <c r="BB81" s="67">
        <f t="shared" si="33"/>
        <v>0</v>
      </c>
      <c r="BC81" s="67">
        <f t="shared" si="33"/>
        <v>0</v>
      </c>
      <c r="BD81" s="67">
        <f t="shared" si="33"/>
        <v>0</v>
      </c>
      <c r="BE81" s="27">
        <f t="shared" si="33"/>
        <v>0</v>
      </c>
      <c r="BF81" s="29">
        <f t="shared" si="33"/>
        <v>32106</v>
      </c>
      <c r="BG81" s="39">
        <f t="shared" si="33"/>
        <v>14328</v>
      </c>
      <c r="BH81" s="40">
        <f t="shared" si="33"/>
        <v>19723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 x14ac:dyDescent="0.45">
      <c r="A82" s="180" t="s">
        <v>25</v>
      </c>
      <c r="B82" s="181"/>
      <c r="C82" s="51">
        <f t="shared" ref="C82:BM82" si="34">SUBTOTAL(5,C52:C80)</f>
        <v>300070</v>
      </c>
      <c r="D82" s="61">
        <f t="shared" si="34"/>
        <v>36.5</v>
      </c>
      <c r="E82" s="12">
        <f t="shared" si="34"/>
        <v>36.4</v>
      </c>
      <c r="F82" s="12">
        <f t="shared" si="34"/>
        <v>36.4</v>
      </c>
      <c r="G82" s="12">
        <f t="shared" si="34"/>
        <v>36.4</v>
      </c>
      <c r="H82" s="12">
        <f t="shared" si="34"/>
        <v>36.4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0</v>
      </c>
      <c r="N82" s="83">
        <f t="shared" si="34"/>
        <v>0</v>
      </c>
      <c r="O82" s="83">
        <f t="shared" si="34"/>
        <v>0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15.56420233463035</v>
      </c>
      <c r="AO82" s="41">
        <f t="shared" si="34"/>
        <v>1187</v>
      </c>
      <c r="AP82" s="110">
        <f t="shared" si="34"/>
        <v>0</v>
      </c>
      <c r="AQ82" s="111">
        <f t="shared" si="34"/>
        <v>0</v>
      </c>
      <c r="AR82" s="112">
        <f t="shared" si="34"/>
        <v>0</v>
      </c>
      <c r="AS82" s="112">
        <f t="shared" si="34"/>
        <v>0</v>
      </c>
      <c r="AT82" s="113">
        <f t="shared" si="34"/>
        <v>1311</v>
      </c>
      <c r="AU82" s="114">
        <f t="shared" si="34"/>
        <v>0</v>
      </c>
      <c r="AV82" s="115">
        <f t="shared" si="34"/>
        <v>0</v>
      </c>
      <c r="AW82" s="112">
        <f t="shared" si="34"/>
        <v>0</v>
      </c>
      <c r="AX82" s="112">
        <f t="shared" si="34"/>
        <v>0</v>
      </c>
      <c r="AY82" s="61">
        <f t="shared" si="34"/>
        <v>0</v>
      </c>
      <c r="AZ82" s="97">
        <f t="shared" si="34"/>
        <v>78.7</v>
      </c>
      <c r="BA82" s="68">
        <f t="shared" si="34"/>
        <v>0</v>
      </c>
      <c r="BB82" s="68">
        <f t="shared" si="34"/>
        <v>0</v>
      </c>
      <c r="BC82" s="68">
        <f t="shared" si="34"/>
        <v>0</v>
      </c>
      <c r="BD82" s="68">
        <f t="shared" si="34"/>
        <v>0</v>
      </c>
      <c r="BE82" s="15">
        <f t="shared" si="34"/>
        <v>0</v>
      </c>
      <c r="BF82" s="6">
        <f t="shared" si="34"/>
        <v>14284</v>
      </c>
      <c r="BG82" s="41">
        <f t="shared" si="34"/>
        <v>5406</v>
      </c>
      <c r="BH82" s="42">
        <f t="shared" si="34"/>
        <v>7315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 x14ac:dyDescent="0.45">
      <c r="A83" s="180" t="s">
        <v>14</v>
      </c>
      <c r="B83" s="181"/>
      <c r="C83" s="51">
        <f>IFERROR(SUBTOTAL(1,C52:C80),"")</f>
        <v>321098.14285714284</v>
      </c>
      <c r="D83" s="61">
        <f t="shared" ref="D83:BM83" si="35">IFERROR(SUBTOTAL(1,D52:D80),"")</f>
        <v>37.528571428571425</v>
      </c>
      <c r="E83" s="12">
        <f t="shared" si="35"/>
        <v>37.428571428571431</v>
      </c>
      <c r="F83" s="12">
        <f t="shared" si="35"/>
        <v>37.428571428571431</v>
      </c>
      <c r="G83" s="12">
        <f t="shared" si="35"/>
        <v>37.628571428571433</v>
      </c>
      <c r="H83" s="12">
        <f t="shared" si="35"/>
        <v>37.628571428571433</v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 t="str">
        <f t="shared" si="35"/>
        <v/>
      </c>
      <c r="N83" s="83" t="str">
        <f t="shared" si="35"/>
        <v/>
      </c>
      <c r="O83" s="83" t="str">
        <f t="shared" si="35"/>
        <v/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19.526087984904432</v>
      </c>
      <c r="AO83" s="41">
        <f t="shared" si="35"/>
        <v>1444.3928571428571</v>
      </c>
      <c r="AP83" s="110" t="str">
        <f t="shared" si="35"/>
        <v/>
      </c>
      <c r="AQ83" s="111" t="str">
        <f t="shared" si="35"/>
        <v/>
      </c>
      <c r="AR83" s="112" t="str">
        <f t="shared" si="35"/>
        <v/>
      </c>
      <c r="AS83" s="112" t="str">
        <f t="shared" si="35"/>
        <v/>
      </c>
      <c r="AT83" s="113">
        <f t="shared" si="35"/>
        <v>1642.1785714285713</v>
      </c>
      <c r="AU83" s="114" t="str">
        <f t="shared" si="35"/>
        <v/>
      </c>
      <c r="AV83" s="115" t="str">
        <f t="shared" si="35"/>
        <v/>
      </c>
      <c r="AW83" s="112" t="str">
        <f t="shared" si="35"/>
        <v/>
      </c>
      <c r="AX83" s="112" t="str">
        <f t="shared" si="35"/>
        <v/>
      </c>
      <c r="AY83" s="61" t="str">
        <f t="shared" si="35"/>
        <v/>
      </c>
      <c r="AZ83" s="97">
        <f t="shared" si="35"/>
        <v>79.694444444444443</v>
      </c>
      <c r="BA83" s="68" t="str">
        <f t="shared" si="35"/>
        <v/>
      </c>
      <c r="BB83" s="68" t="str">
        <f t="shared" si="35"/>
        <v/>
      </c>
      <c r="BC83" s="68" t="str">
        <f t="shared" si="35"/>
        <v/>
      </c>
      <c r="BD83" s="68" t="str">
        <f t="shared" si="35"/>
        <v/>
      </c>
      <c r="BE83" s="15" t="str">
        <f>IFERROR(SUBTOTAL(1,BE52:BE80),"")</f>
        <v/>
      </c>
      <c r="BF83" s="6">
        <f t="shared" si="35"/>
        <v>24748.857142857141</v>
      </c>
      <c r="BG83" s="41">
        <f t="shared" si="35"/>
        <v>10463.321428571429</v>
      </c>
      <c r="BH83" s="42">
        <f t="shared" si="35"/>
        <v>14285.535714285714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5" outlineLevel="1" thickBot="1" x14ac:dyDescent="0.5">
      <c r="A84" s="182" t="s">
        <v>59</v>
      </c>
      <c r="B84" s="183"/>
      <c r="C84" s="52">
        <f>SUBTOTAL(9,C52:C80)</f>
        <v>8990748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40443</v>
      </c>
      <c r="AP84" s="116"/>
      <c r="AQ84" s="117"/>
      <c r="AR84" s="118"/>
      <c r="AS84" s="118"/>
      <c r="AT84" s="119">
        <f>SUBTOTAL(9,AT52:AT80)</f>
        <v>45981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692968</v>
      </c>
      <c r="BG84" s="43">
        <f t="shared" si="36"/>
        <v>292973</v>
      </c>
      <c r="BH84" s="44">
        <f t="shared" si="36"/>
        <v>399995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0</v>
      </c>
    </row>
    <row r="85" spans="1:65" outlineLevel="5" x14ac:dyDescent="0.45">
      <c r="A85" s="21">
        <f t="shared" si="5"/>
        <v>3</v>
      </c>
      <c r="B85" s="8">
        <f>B79+1</f>
        <v>42795</v>
      </c>
      <c r="C85" s="51">
        <v>306750</v>
      </c>
      <c r="D85" s="64">
        <f>IFERROR(ROUND(AVERAGE(E85:L85),1),"")</f>
        <v>37.6</v>
      </c>
      <c r="E85" s="12">
        <v>37.4</v>
      </c>
      <c r="F85" s="12">
        <v>37.4</v>
      </c>
      <c r="G85" s="12">
        <v>37.799999999999997</v>
      </c>
      <c r="H85" s="12">
        <v>37.799999999999997</v>
      </c>
      <c r="I85" s="12"/>
      <c r="J85" s="12"/>
      <c r="K85" s="12"/>
      <c r="L85" s="12"/>
      <c r="M85" s="74" t="str">
        <f t="shared" ref="M85:M115" si="37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f>28000/AO85</f>
        <v>20.05730659025788</v>
      </c>
      <c r="AO85" s="41">
        <v>1396</v>
      </c>
      <c r="AP85" s="110"/>
      <c r="AQ85" s="111"/>
      <c r="AR85" s="126" t="str">
        <f t="shared" ref="AR85:AR115" si="40">IFERROR(AQ85/AP85*100,"")</f>
        <v/>
      </c>
      <c r="AS85" s="126" t="str">
        <f t="shared" ref="AS85:AS115" si="41">IFERROR(100-AR85,"")</f>
        <v/>
      </c>
      <c r="AT85" s="127">
        <v>1531</v>
      </c>
      <c r="AU85" s="128"/>
      <c r="AV85" s="129"/>
      <c r="AW85" s="126" t="str">
        <f t="shared" ref="AW85:AW115" si="42">IFERROR(AV85/AU85*100,"")</f>
        <v/>
      </c>
      <c r="AX85" s="126" t="str">
        <f t="shared" ref="AX85:AX115" si="43">IFERROR(100-AW85,"")</f>
        <v/>
      </c>
      <c r="AY85" s="64" t="str">
        <f t="shared" ref="AY85:AY115" si="44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5">IF(SUM(BG85:BM85)=0,"",SUM(BG85:BM85))</f>
        <v>26072</v>
      </c>
      <c r="BG85" s="42">
        <v>8312</v>
      </c>
      <c r="BH85" s="42">
        <v>17760</v>
      </c>
      <c r="BI85" s="42"/>
      <c r="BJ85" s="42"/>
      <c r="BK85" s="42"/>
      <c r="BL85" s="42"/>
      <c r="BM85" s="42"/>
    </row>
    <row r="86" spans="1:65" outlineLevel="5" x14ac:dyDescent="0.45">
      <c r="A86" s="22">
        <f t="shared" si="5"/>
        <v>3</v>
      </c>
      <c r="B86" s="9">
        <f t="shared" ref="B86:B149" si="46">B85+1</f>
        <v>42796</v>
      </c>
      <c r="C86" s="51">
        <v>375779</v>
      </c>
      <c r="D86" s="64">
        <f t="shared" ref="D86:D115" si="47">IFERROR(ROUND(AVERAGE(E86:L86),1),"")</f>
        <v>37</v>
      </c>
      <c r="E86" s="12">
        <v>37</v>
      </c>
      <c r="F86" s="12">
        <v>37</v>
      </c>
      <c r="G86" s="12">
        <v>37</v>
      </c>
      <c r="H86" s="12">
        <v>37</v>
      </c>
      <c r="I86" s="12"/>
      <c r="J86" s="12"/>
      <c r="K86" s="12"/>
      <c r="L86" s="12"/>
      <c r="M86" s="74" t="str">
        <f t="shared" si="37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1">
        <f t="shared" ref="AN86:AN115" si="48">28000/AO86</f>
        <v>18.641810918774965</v>
      </c>
      <c r="AO86" s="41">
        <v>1502</v>
      </c>
      <c r="AP86" s="110"/>
      <c r="AQ86" s="111"/>
      <c r="AR86" s="126" t="str">
        <f t="shared" si="40"/>
        <v/>
      </c>
      <c r="AS86" s="126" t="str">
        <f t="shared" si="41"/>
        <v/>
      </c>
      <c r="AT86" s="127">
        <v>1670</v>
      </c>
      <c r="AU86" s="128"/>
      <c r="AV86" s="129"/>
      <c r="AW86" s="126" t="str">
        <f t="shared" si="42"/>
        <v/>
      </c>
      <c r="AX86" s="126" t="str">
        <f t="shared" si="43"/>
        <v/>
      </c>
      <c r="AY86" s="64" t="str">
        <f t="shared" si="44"/>
        <v/>
      </c>
      <c r="AZ86" s="97"/>
      <c r="BA86" s="68"/>
      <c r="BB86" s="68"/>
      <c r="BC86" s="68"/>
      <c r="BD86" s="68"/>
      <c r="BE86" s="15"/>
      <c r="BF86" s="5">
        <f t="shared" si="45"/>
        <v>27304</v>
      </c>
      <c r="BG86" s="42">
        <v>11566</v>
      </c>
      <c r="BH86" s="42">
        <v>15738</v>
      </c>
      <c r="BI86" s="42"/>
      <c r="BJ86" s="42"/>
      <c r="BK86" s="42"/>
      <c r="BL86" s="42"/>
      <c r="BM86" s="42"/>
    </row>
    <row r="87" spans="1:65" outlineLevel="5" x14ac:dyDescent="0.45">
      <c r="A87" s="22">
        <f t="shared" si="5"/>
        <v>3</v>
      </c>
      <c r="B87" s="9">
        <f t="shared" si="46"/>
        <v>42797</v>
      </c>
      <c r="C87" s="51">
        <v>314607</v>
      </c>
      <c r="D87" s="64">
        <f t="shared" si="47"/>
        <v>37.700000000000003</v>
      </c>
      <c r="E87" s="12">
        <v>37.6</v>
      </c>
      <c r="F87" s="12">
        <v>37.6</v>
      </c>
      <c r="G87" s="12">
        <v>37.799999999999997</v>
      </c>
      <c r="H87" s="12">
        <v>37.799999999999997</v>
      </c>
      <c r="I87" s="12"/>
      <c r="J87" s="12"/>
      <c r="K87" s="12"/>
      <c r="L87" s="12"/>
      <c r="M87" s="74" t="str">
        <f t="shared" si="37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1">
        <f t="shared" si="48"/>
        <v>18.217306441119064</v>
      </c>
      <c r="AO87" s="41">
        <v>1537</v>
      </c>
      <c r="AP87" s="110"/>
      <c r="AQ87" s="111"/>
      <c r="AR87" s="126" t="str">
        <f t="shared" si="40"/>
        <v/>
      </c>
      <c r="AS87" s="126" t="str">
        <f t="shared" si="41"/>
        <v/>
      </c>
      <c r="AT87" s="127">
        <v>1715</v>
      </c>
      <c r="AU87" s="128"/>
      <c r="AV87" s="129"/>
      <c r="AW87" s="126" t="str">
        <f t="shared" si="42"/>
        <v/>
      </c>
      <c r="AX87" s="126" t="str">
        <f t="shared" si="43"/>
        <v/>
      </c>
      <c r="AY87" s="64" t="str">
        <f t="shared" si="44"/>
        <v/>
      </c>
      <c r="AZ87" s="97">
        <v>79.5</v>
      </c>
      <c r="BA87" s="68"/>
      <c r="BB87" s="68"/>
      <c r="BC87" s="68"/>
      <c r="BD87" s="68"/>
      <c r="BE87" s="15"/>
      <c r="BF87" s="5">
        <f t="shared" si="45"/>
        <v>25584</v>
      </c>
      <c r="BG87" s="42">
        <v>10167</v>
      </c>
      <c r="BH87" s="42">
        <v>15417</v>
      </c>
      <c r="BI87" s="42"/>
      <c r="BJ87" s="42"/>
      <c r="BK87" s="42"/>
      <c r="BL87" s="42"/>
      <c r="BM87" s="42"/>
    </row>
    <row r="88" spans="1:65" outlineLevel="5" x14ac:dyDescent="0.45">
      <c r="A88" s="22">
        <f t="shared" si="5"/>
        <v>3</v>
      </c>
      <c r="B88" s="9">
        <f t="shared" si="46"/>
        <v>42798</v>
      </c>
      <c r="C88" s="51">
        <v>322476</v>
      </c>
      <c r="D88" s="64">
        <f t="shared" si="47"/>
        <v>37.200000000000003</v>
      </c>
      <c r="E88" s="12">
        <v>36.799999999999997</v>
      </c>
      <c r="F88" s="12">
        <v>36.799999999999997</v>
      </c>
      <c r="G88" s="12">
        <v>37.6</v>
      </c>
      <c r="H88" s="12">
        <v>37.6</v>
      </c>
      <c r="I88" s="12"/>
      <c r="J88" s="12"/>
      <c r="K88" s="12"/>
      <c r="L88" s="12"/>
      <c r="M88" s="74" t="str">
        <f t="shared" si="37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1">
        <f t="shared" si="48"/>
        <v>19.539427773900908</v>
      </c>
      <c r="AO88" s="41">
        <v>1433</v>
      </c>
      <c r="AP88" s="110"/>
      <c r="AQ88" s="111"/>
      <c r="AR88" s="126" t="str">
        <f t="shared" si="40"/>
        <v/>
      </c>
      <c r="AS88" s="126" t="str">
        <f t="shared" si="41"/>
        <v/>
      </c>
      <c r="AT88" s="127">
        <v>1576</v>
      </c>
      <c r="AU88" s="128"/>
      <c r="AV88" s="129"/>
      <c r="AW88" s="126" t="str">
        <f t="shared" si="42"/>
        <v/>
      </c>
      <c r="AX88" s="126" t="str">
        <f t="shared" si="43"/>
        <v/>
      </c>
      <c r="AY88" s="64" t="str">
        <f t="shared" si="44"/>
        <v/>
      </c>
      <c r="AZ88" s="97"/>
      <c r="BA88" s="68"/>
      <c r="BB88" s="68"/>
      <c r="BC88" s="68"/>
      <c r="BD88" s="68"/>
      <c r="BE88" s="15"/>
      <c r="BF88" s="5">
        <f t="shared" si="45"/>
        <v>22781</v>
      </c>
      <c r="BG88" s="42">
        <v>4949</v>
      </c>
      <c r="BH88" s="42">
        <v>17832</v>
      </c>
      <c r="BI88" s="42"/>
      <c r="BJ88" s="42"/>
      <c r="BK88" s="42"/>
      <c r="BL88" s="42"/>
      <c r="BM88" s="42"/>
    </row>
    <row r="89" spans="1:65" outlineLevel="5" x14ac:dyDescent="0.45">
      <c r="A89" s="22">
        <f t="shared" si="5"/>
        <v>3</v>
      </c>
      <c r="B89" s="9">
        <f t="shared" si="46"/>
        <v>42799</v>
      </c>
      <c r="C89" s="51">
        <v>324696</v>
      </c>
      <c r="D89" s="64">
        <f t="shared" si="47"/>
        <v>37.299999999999997</v>
      </c>
      <c r="E89" s="12">
        <v>37.200000000000003</v>
      </c>
      <c r="F89" s="12">
        <v>37.200000000000003</v>
      </c>
      <c r="G89" s="12">
        <v>37.4</v>
      </c>
      <c r="H89" s="12">
        <v>37.4</v>
      </c>
      <c r="I89" s="12"/>
      <c r="J89" s="12"/>
      <c r="K89" s="12"/>
      <c r="L89" s="12"/>
      <c r="M89" s="74" t="str">
        <f t="shared" si="37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1">
        <f t="shared" si="48"/>
        <v>21.325209444021326</v>
      </c>
      <c r="AO89" s="41">
        <v>1313</v>
      </c>
      <c r="AP89" s="110"/>
      <c r="AQ89" s="111"/>
      <c r="AR89" s="126" t="str">
        <f t="shared" si="40"/>
        <v/>
      </c>
      <c r="AS89" s="126" t="str">
        <f t="shared" si="41"/>
        <v/>
      </c>
      <c r="AT89" s="127">
        <v>1401</v>
      </c>
      <c r="AU89" s="128"/>
      <c r="AV89" s="129"/>
      <c r="AW89" s="126" t="str">
        <f t="shared" si="42"/>
        <v/>
      </c>
      <c r="AX89" s="126" t="str">
        <f t="shared" si="43"/>
        <v/>
      </c>
      <c r="AY89" s="64" t="str">
        <f t="shared" si="44"/>
        <v/>
      </c>
      <c r="AZ89" s="97"/>
      <c r="BA89" s="68"/>
      <c r="BB89" s="68"/>
      <c r="BC89" s="68"/>
      <c r="BD89" s="68"/>
      <c r="BE89" s="15"/>
      <c r="BF89" s="5">
        <f t="shared" si="45"/>
        <v>16232</v>
      </c>
      <c r="BG89" s="42">
        <v>7028</v>
      </c>
      <c r="BH89" s="42">
        <v>9204</v>
      </c>
      <c r="BI89" s="42"/>
      <c r="BJ89" s="42"/>
      <c r="BK89" s="42"/>
      <c r="BL89" s="42"/>
      <c r="BM89" s="42"/>
    </row>
    <row r="90" spans="1:65" outlineLevel="5" x14ac:dyDescent="0.45">
      <c r="A90" s="22">
        <f t="shared" si="5"/>
        <v>3</v>
      </c>
      <c r="B90" s="9">
        <f t="shared" si="46"/>
        <v>42800</v>
      </c>
      <c r="C90" s="51">
        <v>314686</v>
      </c>
      <c r="D90" s="64">
        <f t="shared" si="47"/>
        <v>38.200000000000003</v>
      </c>
      <c r="E90" s="12">
        <v>38</v>
      </c>
      <c r="F90" s="12">
        <v>38</v>
      </c>
      <c r="G90" s="12">
        <v>38.4</v>
      </c>
      <c r="H90" s="12">
        <v>38.4</v>
      </c>
      <c r="I90" s="12"/>
      <c r="J90" s="12"/>
      <c r="K90" s="12"/>
      <c r="L90" s="12"/>
      <c r="M90" s="74" t="str">
        <f t="shared" si="37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1">
        <f t="shared" si="48"/>
        <v>18.384766907419568</v>
      </c>
      <c r="AO90" s="41">
        <v>1523</v>
      </c>
      <c r="AP90" s="110"/>
      <c r="AQ90" s="111"/>
      <c r="AR90" s="126" t="str">
        <f t="shared" si="40"/>
        <v/>
      </c>
      <c r="AS90" s="126" t="str">
        <f t="shared" si="41"/>
        <v/>
      </c>
      <c r="AT90" s="127">
        <v>1757</v>
      </c>
      <c r="AU90" s="128"/>
      <c r="AV90" s="129"/>
      <c r="AW90" s="126" t="str">
        <f t="shared" si="42"/>
        <v/>
      </c>
      <c r="AX90" s="126" t="str">
        <f t="shared" si="43"/>
        <v/>
      </c>
      <c r="AY90" s="64" t="str">
        <f t="shared" si="44"/>
        <v/>
      </c>
      <c r="AZ90" s="97">
        <v>80.900000000000006</v>
      </c>
      <c r="BA90" s="68"/>
      <c r="BB90" s="68"/>
      <c r="BC90" s="68"/>
      <c r="BD90" s="68"/>
      <c r="BE90" s="15"/>
      <c r="BF90" s="5">
        <f t="shared" si="45"/>
        <v>23910</v>
      </c>
      <c r="BG90" s="42">
        <v>11414</v>
      </c>
      <c r="BH90" s="42">
        <v>12496</v>
      </c>
      <c r="BI90" s="42"/>
      <c r="BJ90" s="42"/>
      <c r="BK90" s="42"/>
      <c r="BL90" s="42"/>
      <c r="BM90" s="42"/>
    </row>
    <row r="91" spans="1:65" outlineLevel="5" x14ac:dyDescent="0.45">
      <c r="A91" s="22">
        <f t="shared" ref="A91:A162" si="49">MONTH(B91)</f>
        <v>3</v>
      </c>
      <c r="B91" s="9">
        <f t="shared" si="46"/>
        <v>42801</v>
      </c>
      <c r="C91" s="51">
        <v>302491</v>
      </c>
      <c r="D91" s="64">
        <f t="shared" si="47"/>
        <v>37.700000000000003</v>
      </c>
      <c r="E91" s="12">
        <v>37.6</v>
      </c>
      <c r="F91" s="12">
        <v>37.6</v>
      </c>
      <c r="G91" s="12">
        <v>37.799999999999997</v>
      </c>
      <c r="H91" s="12">
        <v>37.799999999999997</v>
      </c>
      <c r="I91" s="12"/>
      <c r="J91" s="12"/>
      <c r="K91" s="12"/>
      <c r="L91" s="12"/>
      <c r="M91" s="74" t="str">
        <f t="shared" si="37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1">
        <f t="shared" si="48"/>
        <v>18.604651162790699</v>
      </c>
      <c r="AO91" s="41">
        <v>1505</v>
      </c>
      <c r="AP91" s="110"/>
      <c r="AQ91" s="111"/>
      <c r="AR91" s="126" t="str">
        <f t="shared" si="40"/>
        <v/>
      </c>
      <c r="AS91" s="126" t="str">
        <f t="shared" si="41"/>
        <v/>
      </c>
      <c r="AT91" s="127">
        <v>1646</v>
      </c>
      <c r="AU91" s="128"/>
      <c r="AV91" s="129"/>
      <c r="AW91" s="126" t="str">
        <f t="shared" si="42"/>
        <v/>
      </c>
      <c r="AX91" s="126" t="str">
        <f t="shared" si="43"/>
        <v/>
      </c>
      <c r="AY91" s="64" t="str">
        <f t="shared" si="44"/>
        <v/>
      </c>
      <c r="AZ91" s="97"/>
      <c r="BA91" s="68"/>
      <c r="BB91" s="68"/>
      <c r="BC91" s="68"/>
      <c r="BD91" s="68"/>
      <c r="BE91" s="15"/>
      <c r="BF91" s="5">
        <f t="shared" si="45"/>
        <v>29128</v>
      </c>
      <c r="BG91" s="42">
        <v>10865</v>
      </c>
      <c r="BH91" s="42">
        <v>18263</v>
      </c>
      <c r="BI91" s="42"/>
      <c r="BJ91" s="42"/>
      <c r="BK91" s="42"/>
      <c r="BL91" s="42"/>
      <c r="BM91" s="42"/>
    </row>
    <row r="92" spans="1:65" outlineLevel="5" x14ac:dyDescent="0.45">
      <c r="A92" s="22">
        <f t="shared" si="49"/>
        <v>3</v>
      </c>
      <c r="B92" s="9">
        <f t="shared" si="46"/>
        <v>42802</v>
      </c>
      <c r="C92" s="51">
        <v>300026</v>
      </c>
      <c r="D92" s="64">
        <f t="shared" si="47"/>
        <v>37.6</v>
      </c>
      <c r="E92" s="12">
        <v>37.4</v>
      </c>
      <c r="F92" s="12">
        <v>37.4</v>
      </c>
      <c r="G92" s="12">
        <v>37.799999999999997</v>
      </c>
      <c r="H92" s="12">
        <v>37.799999999999997</v>
      </c>
      <c r="I92" s="12"/>
      <c r="J92" s="12"/>
      <c r="K92" s="12"/>
      <c r="L92" s="12"/>
      <c r="M92" s="74" t="str">
        <f t="shared" si="37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1">
        <f t="shared" si="48"/>
        <v>19.9288256227758</v>
      </c>
      <c r="AO92" s="41">
        <v>1405</v>
      </c>
      <c r="AP92" s="110"/>
      <c r="AQ92" s="111"/>
      <c r="AR92" s="126" t="str">
        <f t="shared" si="40"/>
        <v/>
      </c>
      <c r="AS92" s="126" t="str">
        <f t="shared" si="41"/>
        <v/>
      </c>
      <c r="AT92" s="127">
        <v>1531</v>
      </c>
      <c r="AU92" s="128"/>
      <c r="AV92" s="129"/>
      <c r="AW92" s="126" t="str">
        <f t="shared" si="42"/>
        <v/>
      </c>
      <c r="AX92" s="126" t="str">
        <f t="shared" si="43"/>
        <v/>
      </c>
      <c r="AY92" s="64" t="str">
        <f t="shared" si="44"/>
        <v/>
      </c>
      <c r="AZ92" s="97">
        <v>79.400000000000006</v>
      </c>
      <c r="BA92" s="68"/>
      <c r="BB92" s="68"/>
      <c r="BC92" s="68"/>
      <c r="BD92" s="68"/>
      <c r="BE92" s="15"/>
      <c r="BF92" s="5">
        <f t="shared" si="45"/>
        <v>24818</v>
      </c>
      <c r="BG92" s="42">
        <v>6849</v>
      </c>
      <c r="BH92" s="42">
        <v>17969</v>
      </c>
      <c r="BI92" s="42"/>
      <c r="BJ92" s="42"/>
      <c r="BK92" s="42"/>
      <c r="BL92" s="42"/>
      <c r="BM92" s="42"/>
    </row>
    <row r="93" spans="1:65" outlineLevel="5" x14ac:dyDescent="0.45">
      <c r="A93" s="22">
        <f t="shared" si="49"/>
        <v>3</v>
      </c>
      <c r="B93" s="9">
        <f t="shared" si="46"/>
        <v>42803</v>
      </c>
      <c r="C93" s="51">
        <v>310408</v>
      </c>
      <c r="D93" s="64">
        <f t="shared" si="47"/>
        <v>37.5</v>
      </c>
      <c r="E93" s="12">
        <v>37.200000000000003</v>
      </c>
      <c r="F93" s="12">
        <v>37.200000000000003</v>
      </c>
      <c r="G93" s="12">
        <v>37.799999999999997</v>
      </c>
      <c r="H93" s="12">
        <v>37.799999999999997</v>
      </c>
      <c r="I93" s="12"/>
      <c r="J93" s="12"/>
      <c r="K93" s="12"/>
      <c r="L93" s="12"/>
      <c r="M93" s="74" t="str">
        <f t="shared" si="37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1">
        <f t="shared" si="48"/>
        <v>19.676739283204498</v>
      </c>
      <c r="AO93" s="41">
        <v>1423</v>
      </c>
      <c r="AP93" s="110"/>
      <c r="AQ93" s="111"/>
      <c r="AR93" s="126" t="str">
        <f t="shared" si="40"/>
        <v/>
      </c>
      <c r="AS93" s="126" t="str">
        <f t="shared" si="41"/>
        <v/>
      </c>
      <c r="AT93" s="127">
        <v>1458</v>
      </c>
      <c r="AU93" s="128"/>
      <c r="AV93" s="129"/>
      <c r="AW93" s="126" t="str">
        <f t="shared" si="42"/>
        <v/>
      </c>
      <c r="AX93" s="126" t="str">
        <f t="shared" si="43"/>
        <v/>
      </c>
      <c r="AY93" s="64" t="str">
        <f t="shared" si="44"/>
        <v/>
      </c>
      <c r="AZ93" s="97">
        <v>78.8</v>
      </c>
      <c r="BA93" s="68"/>
      <c r="BB93" s="68"/>
      <c r="BC93" s="68"/>
      <c r="BD93" s="68"/>
      <c r="BE93" s="15"/>
      <c r="BF93" s="5">
        <f t="shared" si="45"/>
        <v>25332</v>
      </c>
      <c r="BG93" s="42">
        <v>6262</v>
      </c>
      <c r="BH93" s="42">
        <v>19070</v>
      </c>
      <c r="BI93" s="42"/>
      <c r="BJ93" s="42"/>
      <c r="BK93" s="42"/>
      <c r="BL93" s="42"/>
      <c r="BM93" s="42"/>
    </row>
    <row r="94" spans="1:65" outlineLevel="5" x14ac:dyDescent="0.45">
      <c r="A94" s="22">
        <f t="shared" si="49"/>
        <v>3</v>
      </c>
      <c r="B94" s="9">
        <f t="shared" si="46"/>
        <v>42804</v>
      </c>
      <c r="C94" s="51">
        <v>307195</v>
      </c>
      <c r="D94" s="64">
        <f t="shared" si="47"/>
        <v>38</v>
      </c>
      <c r="E94" s="12">
        <v>38</v>
      </c>
      <c r="F94" s="12">
        <v>38</v>
      </c>
      <c r="G94" s="12">
        <v>38</v>
      </c>
      <c r="H94" s="12">
        <v>38</v>
      </c>
      <c r="I94" s="12"/>
      <c r="J94" s="12"/>
      <c r="K94" s="12"/>
      <c r="L94" s="12"/>
      <c r="M94" s="74" t="str">
        <f t="shared" si="37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1">
        <f t="shared" si="48"/>
        <v>19.760056457304163</v>
      </c>
      <c r="AO94" s="41">
        <v>1417</v>
      </c>
      <c r="AP94" s="110"/>
      <c r="AQ94" s="111"/>
      <c r="AR94" s="126" t="str">
        <f t="shared" si="40"/>
        <v/>
      </c>
      <c r="AS94" s="126" t="str">
        <f t="shared" si="41"/>
        <v/>
      </c>
      <c r="AT94" s="127">
        <v>1562</v>
      </c>
      <c r="AU94" s="128"/>
      <c r="AV94" s="129"/>
      <c r="AW94" s="126" t="str">
        <f t="shared" si="42"/>
        <v/>
      </c>
      <c r="AX94" s="126" t="str">
        <f t="shared" si="43"/>
        <v/>
      </c>
      <c r="AY94" s="64" t="str">
        <f t="shared" si="44"/>
        <v/>
      </c>
      <c r="AZ94" s="97">
        <v>80</v>
      </c>
      <c r="BA94" s="68"/>
      <c r="BB94" s="68"/>
      <c r="BC94" s="68"/>
      <c r="BD94" s="68"/>
      <c r="BE94" s="15"/>
      <c r="BF94" s="5">
        <f t="shared" si="45"/>
        <v>27150</v>
      </c>
      <c r="BG94" s="42">
        <v>12650</v>
      </c>
      <c r="BH94" s="42">
        <v>14500</v>
      </c>
      <c r="BI94" s="42"/>
      <c r="BJ94" s="42"/>
      <c r="BK94" s="42"/>
      <c r="BL94" s="42"/>
      <c r="BM94" s="42"/>
    </row>
    <row r="95" spans="1:65" outlineLevel="5" x14ac:dyDescent="0.45">
      <c r="A95" s="22">
        <f t="shared" si="49"/>
        <v>3</v>
      </c>
      <c r="B95" s="9">
        <f t="shared" si="46"/>
        <v>42805</v>
      </c>
      <c r="C95" s="51">
        <v>320276</v>
      </c>
      <c r="D95" s="64">
        <f t="shared" si="47"/>
        <v>38</v>
      </c>
      <c r="E95" s="12">
        <v>38</v>
      </c>
      <c r="F95" s="12">
        <v>38</v>
      </c>
      <c r="G95" s="12">
        <v>38</v>
      </c>
      <c r="H95" s="12">
        <v>38</v>
      </c>
      <c r="I95" s="12"/>
      <c r="J95" s="12"/>
      <c r="K95" s="12"/>
      <c r="L95" s="12"/>
      <c r="M95" s="74" t="str">
        <f t="shared" si="37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1">
        <f t="shared" si="48"/>
        <v>20.304568527918782</v>
      </c>
      <c r="AO95" s="41">
        <v>1379</v>
      </c>
      <c r="AP95" s="110"/>
      <c r="AQ95" s="111"/>
      <c r="AR95" s="126" t="str">
        <f t="shared" si="40"/>
        <v/>
      </c>
      <c r="AS95" s="126" t="str">
        <f t="shared" si="41"/>
        <v/>
      </c>
      <c r="AT95" s="127">
        <v>1581</v>
      </c>
      <c r="AU95" s="128"/>
      <c r="AV95" s="129"/>
      <c r="AW95" s="126" t="str">
        <f t="shared" si="42"/>
        <v/>
      </c>
      <c r="AX95" s="126" t="str">
        <f t="shared" si="43"/>
        <v/>
      </c>
      <c r="AY95" s="64" t="str">
        <f t="shared" si="44"/>
        <v/>
      </c>
      <c r="AZ95" s="97"/>
      <c r="BA95" s="68"/>
      <c r="BB95" s="68"/>
      <c r="BC95" s="68"/>
      <c r="BD95" s="68"/>
      <c r="BE95" s="15"/>
      <c r="BF95" s="5">
        <f t="shared" si="45"/>
        <v>24259</v>
      </c>
      <c r="BG95" s="42">
        <v>6979</v>
      </c>
      <c r="BH95" s="42">
        <v>17280</v>
      </c>
      <c r="BI95" s="42"/>
      <c r="BJ95" s="42"/>
      <c r="BK95" s="42"/>
      <c r="BL95" s="42"/>
      <c r="BM95" s="42"/>
    </row>
    <row r="96" spans="1:65" outlineLevel="5" x14ac:dyDescent="0.45">
      <c r="A96" s="22">
        <f t="shared" si="49"/>
        <v>3</v>
      </c>
      <c r="B96" s="9">
        <f t="shared" si="46"/>
        <v>42806</v>
      </c>
      <c r="C96" s="51">
        <v>318906</v>
      </c>
      <c r="D96" s="64">
        <f t="shared" si="47"/>
        <v>37.5</v>
      </c>
      <c r="E96" s="12">
        <v>37.4</v>
      </c>
      <c r="F96" s="12">
        <v>37.4</v>
      </c>
      <c r="G96" s="12">
        <v>37.6</v>
      </c>
      <c r="H96" s="12">
        <v>37.6</v>
      </c>
      <c r="I96" s="12"/>
      <c r="J96" s="12"/>
      <c r="K96" s="12"/>
      <c r="L96" s="12"/>
      <c r="M96" s="74" t="str">
        <f t="shared" si="37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1">
        <f t="shared" si="48"/>
        <v>22.204599524187152</v>
      </c>
      <c r="AO96" s="41">
        <v>1261</v>
      </c>
      <c r="AP96" s="110"/>
      <c r="AQ96" s="111"/>
      <c r="AR96" s="126" t="str">
        <f t="shared" si="40"/>
        <v/>
      </c>
      <c r="AS96" s="126" t="str">
        <f t="shared" si="41"/>
        <v/>
      </c>
      <c r="AT96" s="127">
        <v>1509</v>
      </c>
      <c r="AU96" s="128"/>
      <c r="AV96" s="129"/>
      <c r="AW96" s="126" t="str">
        <f t="shared" si="42"/>
        <v/>
      </c>
      <c r="AX96" s="126" t="str">
        <f t="shared" si="43"/>
        <v/>
      </c>
      <c r="AY96" s="64" t="str">
        <f t="shared" si="44"/>
        <v/>
      </c>
      <c r="AZ96" s="97"/>
      <c r="BA96" s="68"/>
      <c r="BB96" s="68"/>
      <c r="BC96" s="68"/>
      <c r="BD96" s="68"/>
      <c r="BE96" s="15"/>
      <c r="BF96" s="5">
        <f t="shared" si="45"/>
        <v>15436</v>
      </c>
      <c r="BG96" s="42">
        <v>6559</v>
      </c>
      <c r="BH96" s="42">
        <v>8877</v>
      </c>
      <c r="BI96" s="42"/>
      <c r="BJ96" s="42"/>
      <c r="BK96" s="42"/>
      <c r="BL96" s="42"/>
      <c r="BM96" s="42"/>
    </row>
    <row r="97" spans="1:65" outlineLevel="5" x14ac:dyDescent="0.45">
      <c r="A97" s="22">
        <f t="shared" si="49"/>
        <v>3</v>
      </c>
      <c r="B97" s="9">
        <f t="shared" si="46"/>
        <v>42807</v>
      </c>
      <c r="C97" s="51">
        <v>314277</v>
      </c>
      <c r="D97" s="64">
        <f t="shared" si="47"/>
        <v>37.6</v>
      </c>
      <c r="E97" s="12">
        <v>37.6</v>
      </c>
      <c r="F97" s="12">
        <v>37.6</v>
      </c>
      <c r="G97" s="12">
        <v>37.6</v>
      </c>
      <c r="H97" s="12">
        <v>37.6</v>
      </c>
      <c r="I97" s="12"/>
      <c r="J97" s="12"/>
      <c r="K97" s="12"/>
      <c r="L97" s="12"/>
      <c r="M97" s="74" t="str">
        <f t="shared" si="37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1">
        <f t="shared" si="48"/>
        <v>18.384766907419568</v>
      </c>
      <c r="AO97" s="41">
        <v>1523</v>
      </c>
      <c r="AP97" s="110"/>
      <c r="AQ97" s="111"/>
      <c r="AR97" s="126" t="str">
        <f t="shared" si="40"/>
        <v/>
      </c>
      <c r="AS97" s="126" t="str">
        <f t="shared" si="41"/>
        <v/>
      </c>
      <c r="AT97" s="127">
        <v>1695</v>
      </c>
      <c r="AU97" s="128"/>
      <c r="AV97" s="129"/>
      <c r="AW97" s="126" t="str">
        <f t="shared" si="42"/>
        <v/>
      </c>
      <c r="AX97" s="126" t="str">
        <f t="shared" si="43"/>
        <v/>
      </c>
      <c r="AY97" s="64" t="str">
        <f t="shared" si="44"/>
        <v/>
      </c>
      <c r="AZ97" s="97">
        <v>79.2</v>
      </c>
      <c r="BA97" s="68"/>
      <c r="BB97" s="68"/>
      <c r="BC97" s="68"/>
      <c r="BD97" s="68"/>
      <c r="BE97" s="15"/>
      <c r="BF97" s="5">
        <f t="shared" si="45"/>
        <v>26762</v>
      </c>
      <c r="BG97" s="42">
        <v>9378</v>
      </c>
      <c r="BH97" s="42">
        <v>17384</v>
      </c>
      <c r="BI97" s="42"/>
      <c r="BJ97" s="42"/>
      <c r="BK97" s="42"/>
      <c r="BL97" s="42"/>
      <c r="BM97" s="42"/>
    </row>
    <row r="98" spans="1:65" outlineLevel="5" x14ac:dyDescent="0.45">
      <c r="A98" s="22">
        <f t="shared" si="49"/>
        <v>3</v>
      </c>
      <c r="B98" s="9">
        <f t="shared" si="46"/>
        <v>42808</v>
      </c>
      <c r="C98" s="51">
        <v>306702</v>
      </c>
      <c r="D98" s="64">
        <f t="shared" si="47"/>
        <v>37.6</v>
      </c>
      <c r="E98" s="12">
        <v>37.6</v>
      </c>
      <c r="F98" s="12">
        <v>37.6</v>
      </c>
      <c r="G98" s="12">
        <v>37.6</v>
      </c>
      <c r="H98" s="12">
        <v>37.6</v>
      </c>
      <c r="I98" s="12"/>
      <c r="J98" s="12"/>
      <c r="K98" s="12"/>
      <c r="L98" s="12"/>
      <c r="M98" s="74" t="str">
        <f t="shared" si="37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1">
        <f t="shared" si="48"/>
        <v>19.16495550992471</v>
      </c>
      <c r="AO98" s="41">
        <v>1461</v>
      </c>
      <c r="AP98" s="110"/>
      <c r="AQ98" s="111"/>
      <c r="AR98" s="126" t="str">
        <f t="shared" si="40"/>
        <v/>
      </c>
      <c r="AS98" s="126" t="str">
        <f t="shared" si="41"/>
        <v/>
      </c>
      <c r="AT98" s="127">
        <v>1677</v>
      </c>
      <c r="AU98" s="128"/>
      <c r="AV98" s="129"/>
      <c r="AW98" s="126" t="str">
        <f t="shared" si="42"/>
        <v/>
      </c>
      <c r="AX98" s="126" t="str">
        <f t="shared" si="43"/>
        <v/>
      </c>
      <c r="AY98" s="64" t="str">
        <f t="shared" si="44"/>
        <v/>
      </c>
      <c r="AZ98" s="97">
        <v>78.8</v>
      </c>
      <c r="BA98" s="68"/>
      <c r="BB98" s="68"/>
      <c r="BC98" s="68"/>
      <c r="BD98" s="68"/>
      <c r="BE98" s="15"/>
      <c r="BF98" s="5">
        <f t="shared" si="45"/>
        <v>26589</v>
      </c>
      <c r="BG98" s="42">
        <v>9162</v>
      </c>
      <c r="BH98" s="42">
        <v>17427</v>
      </c>
      <c r="BI98" s="42"/>
      <c r="BJ98" s="42"/>
      <c r="BK98" s="42"/>
      <c r="BL98" s="42"/>
      <c r="BM98" s="42"/>
    </row>
    <row r="99" spans="1:65" outlineLevel="5" x14ac:dyDescent="0.45">
      <c r="A99" s="22">
        <f t="shared" si="49"/>
        <v>3</v>
      </c>
      <c r="B99" s="9">
        <f t="shared" si="46"/>
        <v>42809</v>
      </c>
      <c r="C99" s="51">
        <v>300836</v>
      </c>
      <c r="D99" s="64">
        <f t="shared" si="47"/>
        <v>37.5</v>
      </c>
      <c r="E99" s="12">
        <v>37.4</v>
      </c>
      <c r="F99" s="12">
        <v>37.4</v>
      </c>
      <c r="G99" s="12">
        <v>37.6</v>
      </c>
      <c r="H99" s="12">
        <v>37.6</v>
      </c>
      <c r="I99" s="12"/>
      <c r="J99" s="12"/>
      <c r="K99" s="12"/>
      <c r="L99" s="12"/>
      <c r="M99" s="74" t="str">
        <f t="shared" si="37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1">
        <f t="shared" si="48"/>
        <v>19.377162629757784</v>
      </c>
      <c r="AO99" s="41">
        <v>1445</v>
      </c>
      <c r="AP99" s="110"/>
      <c r="AQ99" s="111"/>
      <c r="AR99" s="126" t="str">
        <f t="shared" si="40"/>
        <v/>
      </c>
      <c r="AS99" s="126" t="str">
        <f t="shared" si="41"/>
        <v/>
      </c>
      <c r="AT99" s="127">
        <v>1766</v>
      </c>
      <c r="AU99" s="128"/>
      <c r="AV99" s="129"/>
      <c r="AW99" s="126" t="str">
        <f t="shared" si="42"/>
        <v/>
      </c>
      <c r="AX99" s="126" t="str">
        <f t="shared" si="43"/>
        <v/>
      </c>
      <c r="AY99" s="64" t="str">
        <f t="shared" si="44"/>
        <v/>
      </c>
      <c r="AZ99" s="97">
        <v>81</v>
      </c>
      <c r="BA99" s="68"/>
      <c r="BB99" s="68"/>
      <c r="BC99" s="68"/>
      <c r="BD99" s="68"/>
      <c r="BE99" s="15"/>
      <c r="BF99" s="5">
        <f t="shared" si="45"/>
        <v>30239</v>
      </c>
      <c r="BG99" s="42">
        <v>11144</v>
      </c>
      <c r="BH99" s="42">
        <v>19095</v>
      </c>
      <c r="BI99" s="42"/>
      <c r="BJ99" s="42"/>
      <c r="BK99" s="42"/>
      <c r="BL99" s="42"/>
      <c r="BM99" s="42"/>
    </row>
    <row r="100" spans="1:65" outlineLevel="5" x14ac:dyDescent="0.45">
      <c r="A100" s="22">
        <f t="shared" si="49"/>
        <v>3</v>
      </c>
      <c r="B100" s="9">
        <f t="shared" si="46"/>
        <v>42810</v>
      </c>
      <c r="C100" s="51">
        <v>313813</v>
      </c>
      <c r="D100" s="64">
        <f t="shared" si="47"/>
        <v>37.5</v>
      </c>
      <c r="E100" s="12">
        <v>37.200000000000003</v>
      </c>
      <c r="F100" s="12">
        <v>37.200000000000003</v>
      </c>
      <c r="G100" s="12">
        <v>37.799999999999997</v>
      </c>
      <c r="H100" s="12">
        <v>37.799999999999997</v>
      </c>
      <c r="I100" s="12"/>
      <c r="J100" s="12"/>
      <c r="K100" s="12"/>
      <c r="L100" s="12"/>
      <c r="M100" s="74" t="str">
        <f t="shared" si="37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f t="shared" si="48"/>
        <v>20.467836257309941</v>
      </c>
      <c r="AO100" s="41">
        <v>1368</v>
      </c>
      <c r="AP100" s="110"/>
      <c r="AQ100" s="111"/>
      <c r="AR100" s="126" t="str">
        <f t="shared" si="40"/>
        <v/>
      </c>
      <c r="AS100" s="126" t="str">
        <f t="shared" si="41"/>
        <v/>
      </c>
      <c r="AT100" s="127">
        <v>1672</v>
      </c>
      <c r="AU100" s="128"/>
      <c r="AV100" s="129"/>
      <c r="AW100" s="126" t="str">
        <f t="shared" si="42"/>
        <v/>
      </c>
      <c r="AX100" s="126" t="str">
        <f t="shared" si="43"/>
        <v/>
      </c>
      <c r="AY100" s="64" t="str">
        <f t="shared" si="44"/>
        <v/>
      </c>
      <c r="AZ100" s="97">
        <v>79.5</v>
      </c>
      <c r="BA100" s="68"/>
      <c r="BB100" s="68"/>
      <c r="BC100" s="68"/>
      <c r="BD100" s="68"/>
      <c r="BE100" s="15"/>
      <c r="BF100" s="5">
        <f t="shared" si="45"/>
        <v>24465</v>
      </c>
      <c r="BG100" s="42">
        <v>6484</v>
      </c>
      <c r="BH100" s="42">
        <v>17981</v>
      </c>
      <c r="BI100" s="42"/>
      <c r="BJ100" s="42"/>
      <c r="BK100" s="42"/>
      <c r="BL100" s="42"/>
      <c r="BM100" s="42"/>
    </row>
    <row r="101" spans="1:65" outlineLevel="5" x14ac:dyDescent="0.45">
      <c r="A101" s="22">
        <f t="shared" si="49"/>
        <v>3</v>
      </c>
      <c r="B101" s="9">
        <f t="shared" si="46"/>
        <v>42811</v>
      </c>
      <c r="C101" s="51">
        <v>309492</v>
      </c>
      <c r="D101" s="64">
        <f t="shared" si="47"/>
        <v>37.4</v>
      </c>
      <c r="E101" s="12">
        <v>37.6</v>
      </c>
      <c r="F101" s="12">
        <v>37.6</v>
      </c>
      <c r="G101" s="12">
        <v>37.200000000000003</v>
      </c>
      <c r="H101" s="12">
        <v>37.200000000000003</v>
      </c>
      <c r="I101" s="12"/>
      <c r="J101" s="12"/>
      <c r="K101" s="12"/>
      <c r="L101" s="12"/>
      <c r="M101" s="74" t="str">
        <f t="shared" si="37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f t="shared" si="48"/>
        <v>19.257221458046768</v>
      </c>
      <c r="AO101" s="41">
        <v>1454</v>
      </c>
      <c r="AP101" s="110"/>
      <c r="AQ101" s="111"/>
      <c r="AR101" s="126" t="str">
        <f t="shared" si="40"/>
        <v/>
      </c>
      <c r="AS101" s="126" t="str">
        <f t="shared" si="41"/>
        <v/>
      </c>
      <c r="AT101" s="127">
        <v>1833</v>
      </c>
      <c r="AU101" s="128"/>
      <c r="AV101" s="129"/>
      <c r="AW101" s="126" t="str">
        <f t="shared" si="42"/>
        <v/>
      </c>
      <c r="AX101" s="126" t="str">
        <f t="shared" si="43"/>
        <v/>
      </c>
      <c r="AY101" s="64" t="str">
        <f t="shared" si="44"/>
        <v/>
      </c>
      <c r="AZ101" s="97">
        <v>80.2</v>
      </c>
      <c r="BA101" s="68"/>
      <c r="BB101" s="68"/>
      <c r="BC101" s="68"/>
      <c r="BD101" s="68"/>
      <c r="BE101" s="15"/>
      <c r="BF101" s="5">
        <f t="shared" si="45"/>
        <v>25472</v>
      </c>
      <c r="BG101" s="42">
        <v>6840</v>
      </c>
      <c r="BH101" s="42">
        <v>18632</v>
      </c>
      <c r="BI101" s="42"/>
      <c r="BJ101" s="42"/>
      <c r="BK101" s="42"/>
      <c r="BL101" s="42"/>
      <c r="BM101" s="42"/>
    </row>
    <row r="102" spans="1:65" outlineLevel="5" x14ac:dyDescent="0.45">
      <c r="A102" s="22">
        <f t="shared" si="49"/>
        <v>3</v>
      </c>
      <c r="B102" s="9">
        <f t="shared" si="46"/>
        <v>42812</v>
      </c>
      <c r="C102" s="51">
        <v>318351</v>
      </c>
      <c r="D102" s="64">
        <f t="shared" si="47"/>
        <v>37.299999999999997</v>
      </c>
      <c r="E102" s="12">
        <v>37.4</v>
      </c>
      <c r="F102" s="12">
        <v>37.4</v>
      </c>
      <c r="G102" s="12">
        <v>37.200000000000003</v>
      </c>
      <c r="H102" s="12">
        <v>37.200000000000003</v>
      </c>
      <c r="I102" s="12"/>
      <c r="J102" s="12"/>
      <c r="K102" s="12"/>
      <c r="L102" s="12"/>
      <c r="M102" s="74" t="str">
        <f t="shared" si="37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f>28000/AO102</f>
        <v>21.909233176838811</v>
      </c>
      <c r="AO102" s="41">
        <v>1278</v>
      </c>
      <c r="AP102" s="110"/>
      <c r="AQ102" s="111"/>
      <c r="AR102" s="126" t="str">
        <f t="shared" si="40"/>
        <v/>
      </c>
      <c r="AS102" s="126" t="str">
        <f t="shared" si="41"/>
        <v/>
      </c>
      <c r="AT102" s="127">
        <v>1675</v>
      </c>
      <c r="AU102" s="128"/>
      <c r="AV102" s="129"/>
      <c r="AW102" s="126" t="str">
        <f t="shared" si="42"/>
        <v/>
      </c>
      <c r="AX102" s="126" t="str">
        <f t="shared" si="43"/>
        <v/>
      </c>
      <c r="AY102" s="64" t="str">
        <f t="shared" si="44"/>
        <v/>
      </c>
      <c r="AZ102" s="97"/>
      <c r="BA102" s="68"/>
      <c r="BB102" s="68"/>
      <c r="BC102" s="68"/>
      <c r="BD102" s="68"/>
      <c r="BE102" s="15"/>
      <c r="BF102" s="5">
        <f t="shared" si="45"/>
        <v>20314</v>
      </c>
      <c r="BG102" s="42">
        <v>9796</v>
      </c>
      <c r="BH102" s="42">
        <v>10518</v>
      </c>
      <c r="BI102" s="42"/>
      <c r="BJ102" s="42"/>
      <c r="BK102" s="42"/>
      <c r="BL102" s="42"/>
      <c r="BM102" s="42"/>
    </row>
    <row r="103" spans="1:65" outlineLevel="5" x14ac:dyDescent="0.45">
      <c r="A103" s="22">
        <f t="shared" si="49"/>
        <v>3</v>
      </c>
      <c r="B103" s="9">
        <f t="shared" si="46"/>
        <v>42813</v>
      </c>
      <c r="C103" s="51">
        <v>321559</v>
      </c>
      <c r="D103" s="64">
        <f t="shared" si="47"/>
        <v>37.799999999999997</v>
      </c>
      <c r="E103" s="12">
        <v>37.799999999999997</v>
      </c>
      <c r="F103" s="12">
        <v>37.799999999999997</v>
      </c>
      <c r="G103" s="12">
        <v>37.799999999999997</v>
      </c>
      <c r="H103" s="12">
        <v>37.799999999999997</v>
      </c>
      <c r="I103" s="12"/>
      <c r="J103" s="12"/>
      <c r="K103" s="12"/>
      <c r="L103" s="12"/>
      <c r="M103" s="74" t="str">
        <f t="shared" si="37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f t="shared" si="48"/>
        <v>22.012578616352201</v>
      </c>
      <c r="AO103" s="41">
        <v>1272</v>
      </c>
      <c r="AP103" s="110"/>
      <c r="AQ103" s="111"/>
      <c r="AR103" s="126" t="str">
        <f t="shared" si="40"/>
        <v/>
      </c>
      <c r="AS103" s="126" t="str">
        <f t="shared" si="41"/>
        <v/>
      </c>
      <c r="AT103" s="127">
        <v>1566</v>
      </c>
      <c r="AU103" s="128"/>
      <c r="AV103" s="129"/>
      <c r="AW103" s="126" t="str">
        <f t="shared" si="42"/>
        <v/>
      </c>
      <c r="AX103" s="126" t="str">
        <f t="shared" si="43"/>
        <v/>
      </c>
      <c r="AY103" s="64" t="str">
        <f t="shared" si="44"/>
        <v/>
      </c>
      <c r="AZ103" s="97"/>
      <c r="BA103" s="68"/>
      <c r="BB103" s="68"/>
      <c r="BC103" s="68"/>
      <c r="BD103" s="68"/>
      <c r="BE103" s="15"/>
      <c r="BF103" s="5">
        <f t="shared" si="45"/>
        <v>13541</v>
      </c>
      <c r="BG103" s="42">
        <v>7367</v>
      </c>
      <c r="BH103" s="42">
        <v>6174</v>
      </c>
      <c r="BI103" s="42"/>
      <c r="BJ103" s="42"/>
      <c r="BK103" s="42"/>
      <c r="BL103" s="42"/>
      <c r="BM103" s="42"/>
    </row>
    <row r="104" spans="1:65" outlineLevel="5" x14ac:dyDescent="0.45">
      <c r="A104" s="22">
        <f t="shared" si="49"/>
        <v>3</v>
      </c>
      <c r="B104" s="9">
        <f t="shared" si="46"/>
        <v>42814</v>
      </c>
      <c r="C104" s="51">
        <v>321800</v>
      </c>
      <c r="D104" s="64">
        <f t="shared" si="47"/>
        <v>37.4</v>
      </c>
      <c r="E104" s="12">
        <v>37.4</v>
      </c>
      <c r="F104" s="12">
        <v>37.4</v>
      </c>
      <c r="G104" s="12">
        <v>37.4</v>
      </c>
      <c r="H104" s="12">
        <v>37.4</v>
      </c>
      <c r="I104" s="12"/>
      <c r="J104" s="12"/>
      <c r="K104" s="12"/>
      <c r="L104" s="12"/>
      <c r="M104" s="74" t="str">
        <f t="shared" si="37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f t="shared" si="48"/>
        <v>17.665615141955836</v>
      </c>
      <c r="AO104" s="41">
        <v>1585</v>
      </c>
      <c r="AP104" s="110"/>
      <c r="AQ104" s="111"/>
      <c r="AR104" s="126" t="str">
        <f t="shared" si="40"/>
        <v/>
      </c>
      <c r="AS104" s="126" t="str">
        <f t="shared" si="41"/>
        <v/>
      </c>
      <c r="AT104" s="127">
        <v>1819</v>
      </c>
      <c r="AU104" s="128"/>
      <c r="AV104" s="129"/>
      <c r="AW104" s="126" t="str">
        <f t="shared" si="42"/>
        <v/>
      </c>
      <c r="AX104" s="126" t="str">
        <f t="shared" si="43"/>
        <v/>
      </c>
      <c r="AY104" s="64" t="str">
        <f t="shared" si="44"/>
        <v/>
      </c>
      <c r="AZ104" s="97">
        <v>78.7</v>
      </c>
      <c r="BA104" s="68"/>
      <c r="BB104" s="68"/>
      <c r="BC104" s="68"/>
      <c r="BD104" s="68"/>
      <c r="BE104" s="15"/>
      <c r="BF104" s="5">
        <f t="shared" si="45"/>
        <v>24282</v>
      </c>
      <c r="BG104" s="42">
        <v>7877</v>
      </c>
      <c r="BH104" s="42">
        <v>16405</v>
      </c>
      <c r="BI104" s="42"/>
      <c r="BJ104" s="42"/>
      <c r="BK104" s="42"/>
      <c r="BL104" s="42"/>
      <c r="BM104" s="42"/>
    </row>
    <row r="105" spans="1:65" outlineLevel="5" x14ac:dyDescent="0.45">
      <c r="A105" s="22">
        <f t="shared" si="49"/>
        <v>3</v>
      </c>
      <c r="B105" s="9">
        <f t="shared" si="46"/>
        <v>42815</v>
      </c>
      <c r="C105" s="51">
        <v>385948</v>
      </c>
      <c r="D105" s="64">
        <f t="shared" si="47"/>
        <v>37.6</v>
      </c>
      <c r="E105" s="12">
        <v>37.6</v>
      </c>
      <c r="F105" s="12">
        <v>37.6</v>
      </c>
      <c r="G105" s="12">
        <v>37.6</v>
      </c>
      <c r="H105" s="12">
        <v>37.6</v>
      </c>
      <c r="I105" s="12"/>
      <c r="J105" s="12"/>
      <c r="K105" s="12"/>
      <c r="L105" s="12"/>
      <c r="M105" s="74" t="str">
        <f t="shared" si="37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f t="shared" si="48"/>
        <v>20.895522388059703</v>
      </c>
      <c r="AO105" s="41">
        <v>1340</v>
      </c>
      <c r="AP105" s="110"/>
      <c r="AQ105" s="111"/>
      <c r="AR105" s="126" t="str">
        <f t="shared" si="40"/>
        <v/>
      </c>
      <c r="AS105" s="126" t="str">
        <f t="shared" si="41"/>
        <v/>
      </c>
      <c r="AT105" s="127">
        <v>1710</v>
      </c>
      <c r="AU105" s="128"/>
      <c r="AV105" s="129"/>
      <c r="AW105" s="126" t="str">
        <f t="shared" si="42"/>
        <v/>
      </c>
      <c r="AX105" s="126" t="str">
        <f t="shared" si="43"/>
        <v/>
      </c>
      <c r="AY105" s="64" t="str">
        <f t="shared" si="44"/>
        <v/>
      </c>
      <c r="AZ105" s="97">
        <v>79.599999999999994</v>
      </c>
      <c r="BA105" s="68"/>
      <c r="BB105" s="68"/>
      <c r="BC105" s="68"/>
      <c r="BD105" s="68"/>
      <c r="BE105" s="15"/>
      <c r="BF105" s="5">
        <f t="shared" si="45"/>
        <v>25372</v>
      </c>
      <c r="BG105" s="42">
        <v>9706</v>
      </c>
      <c r="BH105" s="42">
        <v>15666</v>
      </c>
      <c r="BI105" s="42"/>
      <c r="BJ105" s="42"/>
      <c r="BK105" s="42"/>
      <c r="BL105" s="42"/>
      <c r="BM105" s="42"/>
    </row>
    <row r="106" spans="1:65" outlineLevel="5" x14ac:dyDescent="0.45">
      <c r="A106" s="22">
        <f t="shared" si="49"/>
        <v>3</v>
      </c>
      <c r="B106" s="9">
        <f t="shared" si="46"/>
        <v>42816</v>
      </c>
      <c r="C106" s="51">
        <v>313837</v>
      </c>
      <c r="D106" s="64">
        <f t="shared" si="47"/>
        <v>37.9</v>
      </c>
      <c r="E106" s="12">
        <v>37.799999999999997</v>
      </c>
      <c r="F106" s="12">
        <v>37.799999999999997</v>
      </c>
      <c r="G106" s="12">
        <v>38</v>
      </c>
      <c r="H106" s="12">
        <v>38</v>
      </c>
      <c r="I106" s="12"/>
      <c r="J106" s="12"/>
      <c r="K106" s="12"/>
      <c r="L106" s="12"/>
      <c r="M106" s="74" t="str">
        <f t="shared" si="37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f t="shared" si="48"/>
        <v>17.412935323383085</v>
      </c>
      <c r="AO106" s="41">
        <v>1608</v>
      </c>
      <c r="AP106" s="110"/>
      <c r="AQ106" s="111"/>
      <c r="AR106" s="126" t="str">
        <f t="shared" si="40"/>
        <v/>
      </c>
      <c r="AS106" s="126" t="str">
        <f t="shared" si="41"/>
        <v/>
      </c>
      <c r="AT106" s="127">
        <v>1731</v>
      </c>
      <c r="AU106" s="128"/>
      <c r="AV106" s="129"/>
      <c r="AW106" s="126" t="str">
        <f t="shared" si="42"/>
        <v/>
      </c>
      <c r="AX106" s="126" t="str">
        <f t="shared" si="43"/>
        <v/>
      </c>
      <c r="AY106" s="64" t="str">
        <f t="shared" si="44"/>
        <v/>
      </c>
      <c r="AZ106" s="97">
        <v>80</v>
      </c>
      <c r="BA106" s="68"/>
      <c r="BB106" s="68"/>
      <c r="BC106" s="68"/>
      <c r="BD106" s="68"/>
      <c r="BE106" s="15"/>
      <c r="BF106" s="5">
        <f t="shared" si="45"/>
        <v>25930</v>
      </c>
      <c r="BG106" s="42">
        <v>11444</v>
      </c>
      <c r="BH106" s="42">
        <v>14486</v>
      </c>
      <c r="BI106" s="42"/>
      <c r="BJ106" s="42"/>
      <c r="BK106" s="42"/>
      <c r="BL106" s="42"/>
      <c r="BM106" s="42"/>
    </row>
    <row r="107" spans="1:65" outlineLevel="5" x14ac:dyDescent="0.45">
      <c r="A107" s="22">
        <f t="shared" si="49"/>
        <v>3</v>
      </c>
      <c r="B107" s="9">
        <f t="shared" si="46"/>
        <v>42817</v>
      </c>
      <c r="C107" s="51">
        <v>312882</v>
      </c>
      <c r="D107" s="64">
        <f t="shared" si="47"/>
        <v>37.9</v>
      </c>
      <c r="E107" s="12">
        <v>37.799999999999997</v>
      </c>
      <c r="F107" s="12">
        <v>37.799999999999997</v>
      </c>
      <c r="G107" s="12">
        <v>38</v>
      </c>
      <c r="H107" s="12">
        <v>38</v>
      </c>
      <c r="I107" s="12"/>
      <c r="J107" s="12"/>
      <c r="K107" s="12"/>
      <c r="L107" s="12"/>
      <c r="M107" s="74" t="str">
        <f t="shared" si="37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f t="shared" si="48"/>
        <v>18.617021276595743</v>
      </c>
      <c r="AO107" s="41">
        <v>1504</v>
      </c>
      <c r="AP107" s="110"/>
      <c r="AQ107" s="111"/>
      <c r="AR107" s="126" t="str">
        <f t="shared" si="40"/>
        <v/>
      </c>
      <c r="AS107" s="126" t="str">
        <f t="shared" si="41"/>
        <v/>
      </c>
      <c r="AT107" s="127">
        <v>1678</v>
      </c>
      <c r="AU107" s="128"/>
      <c r="AV107" s="129"/>
      <c r="AW107" s="126" t="str">
        <f t="shared" si="42"/>
        <v/>
      </c>
      <c r="AX107" s="126" t="str">
        <f t="shared" si="43"/>
        <v/>
      </c>
      <c r="AY107" s="64" t="str">
        <f t="shared" si="44"/>
        <v/>
      </c>
      <c r="AZ107" s="97">
        <v>78.8</v>
      </c>
      <c r="BA107" s="68"/>
      <c r="BB107" s="68"/>
      <c r="BC107" s="68"/>
      <c r="BD107" s="68"/>
      <c r="BE107" s="15"/>
      <c r="BF107" s="5">
        <f t="shared" si="45"/>
        <v>23282</v>
      </c>
      <c r="BG107" s="42">
        <v>6832</v>
      </c>
      <c r="BH107" s="42">
        <v>16450</v>
      </c>
      <c r="BI107" s="42"/>
      <c r="BJ107" s="42"/>
      <c r="BK107" s="42"/>
      <c r="BL107" s="42"/>
      <c r="BM107" s="42"/>
    </row>
    <row r="108" spans="1:65" outlineLevel="5" x14ac:dyDescent="0.45">
      <c r="A108" s="22">
        <f t="shared" si="49"/>
        <v>3</v>
      </c>
      <c r="B108" s="9">
        <f t="shared" si="46"/>
        <v>42818</v>
      </c>
      <c r="C108" s="51">
        <v>309105</v>
      </c>
      <c r="D108" s="64">
        <f t="shared" si="47"/>
        <v>37.9</v>
      </c>
      <c r="E108" s="12">
        <v>37.799999999999997</v>
      </c>
      <c r="F108" s="12">
        <v>37.799999999999997</v>
      </c>
      <c r="G108" s="12">
        <v>38</v>
      </c>
      <c r="H108" s="12">
        <v>38</v>
      </c>
      <c r="I108" s="12"/>
      <c r="J108" s="12"/>
      <c r="K108" s="12"/>
      <c r="L108" s="12"/>
      <c r="M108" s="74" t="str">
        <f t="shared" si="37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f t="shared" si="48"/>
        <v>19.58041958041958</v>
      </c>
      <c r="AO108" s="41">
        <v>1430</v>
      </c>
      <c r="AP108" s="110"/>
      <c r="AQ108" s="111"/>
      <c r="AR108" s="126" t="str">
        <f t="shared" si="40"/>
        <v/>
      </c>
      <c r="AS108" s="126" t="str">
        <f t="shared" si="41"/>
        <v/>
      </c>
      <c r="AT108" s="127">
        <v>1615</v>
      </c>
      <c r="AU108" s="128"/>
      <c r="AV108" s="129"/>
      <c r="AW108" s="126" t="str">
        <f t="shared" si="42"/>
        <v/>
      </c>
      <c r="AX108" s="126" t="str">
        <f t="shared" si="43"/>
        <v/>
      </c>
      <c r="AY108" s="64" t="str">
        <f t="shared" si="44"/>
        <v/>
      </c>
      <c r="AZ108" s="97">
        <v>80.599999999999994</v>
      </c>
      <c r="BA108" s="68"/>
      <c r="BB108" s="68"/>
      <c r="BC108" s="68"/>
      <c r="BD108" s="68"/>
      <c r="BE108" s="15"/>
      <c r="BF108" s="5">
        <f t="shared" si="45"/>
        <v>25529</v>
      </c>
      <c r="BG108" s="42">
        <v>10589</v>
      </c>
      <c r="BH108" s="42">
        <v>14940</v>
      </c>
      <c r="BI108" s="42"/>
      <c r="BJ108" s="42"/>
      <c r="BK108" s="42"/>
      <c r="BL108" s="42"/>
      <c r="BM108" s="42"/>
    </row>
    <row r="109" spans="1:65" outlineLevel="5" x14ac:dyDescent="0.45">
      <c r="A109" s="22">
        <f t="shared" si="49"/>
        <v>3</v>
      </c>
      <c r="B109" s="9">
        <f t="shared" si="46"/>
        <v>42819</v>
      </c>
      <c r="C109" s="51">
        <v>320607</v>
      </c>
      <c r="D109" s="64">
        <f t="shared" si="47"/>
        <v>38</v>
      </c>
      <c r="E109" s="12">
        <v>38</v>
      </c>
      <c r="F109" s="12">
        <v>38</v>
      </c>
      <c r="G109" s="12">
        <v>38</v>
      </c>
      <c r="H109" s="12">
        <v>38</v>
      </c>
      <c r="I109" s="12"/>
      <c r="J109" s="12"/>
      <c r="K109" s="12"/>
      <c r="L109" s="12"/>
      <c r="M109" s="74" t="str">
        <f t="shared" si="37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f t="shared" si="48"/>
        <v>20.64896755162242</v>
      </c>
      <c r="AO109" s="41">
        <v>1356</v>
      </c>
      <c r="AP109" s="110"/>
      <c r="AQ109" s="111"/>
      <c r="AR109" s="126" t="str">
        <f t="shared" si="40"/>
        <v/>
      </c>
      <c r="AS109" s="126" t="str">
        <f t="shared" si="41"/>
        <v/>
      </c>
      <c r="AT109" s="127">
        <v>1516</v>
      </c>
      <c r="AU109" s="128"/>
      <c r="AV109" s="129"/>
      <c r="AW109" s="126" t="str">
        <f t="shared" si="42"/>
        <v/>
      </c>
      <c r="AX109" s="126" t="str">
        <f t="shared" si="43"/>
        <v/>
      </c>
      <c r="AY109" s="64" t="str">
        <f t="shared" si="44"/>
        <v/>
      </c>
      <c r="AZ109" s="97"/>
      <c r="BA109" s="68"/>
      <c r="BB109" s="68"/>
      <c r="BC109" s="68"/>
      <c r="BD109" s="68"/>
      <c r="BE109" s="15"/>
      <c r="BF109" s="5">
        <f t="shared" si="45"/>
        <v>21294</v>
      </c>
      <c r="BG109" s="42">
        <v>6402</v>
      </c>
      <c r="BH109" s="42">
        <v>14892</v>
      </c>
      <c r="BI109" s="42"/>
      <c r="BJ109" s="42"/>
      <c r="BK109" s="42"/>
      <c r="BL109" s="42"/>
      <c r="BM109" s="42"/>
    </row>
    <row r="110" spans="1:65" outlineLevel="5" x14ac:dyDescent="0.45">
      <c r="A110" s="22">
        <f t="shared" si="49"/>
        <v>3</v>
      </c>
      <c r="B110" s="9">
        <f t="shared" si="46"/>
        <v>42820</v>
      </c>
      <c r="C110" s="51">
        <v>357668</v>
      </c>
      <c r="D110" s="64">
        <f t="shared" si="47"/>
        <v>36.9</v>
      </c>
      <c r="E110" s="12">
        <v>37</v>
      </c>
      <c r="F110" s="12">
        <v>37</v>
      </c>
      <c r="G110" s="12">
        <v>36.799999999999997</v>
      </c>
      <c r="H110" s="12">
        <v>36.799999999999997</v>
      </c>
      <c r="I110" s="12"/>
      <c r="J110" s="12"/>
      <c r="K110" s="12"/>
      <c r="L110" s="12"/>
      <c r="M110" s="74" t="str">
        <f t="shared" si="37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f t="shared" si="48"/>
        <v>24.305555555555557</v>
      </c>
      <c r="AO110" s="41">
        <v>1152</v>
      </c>
      <c r="AP110" s="110"/>
      <c r="AQ110" s="111"/>
      <c r="AR110" s="126" t="str">
        <f t="shared" si="40"/>
        <v/>
      </c>
      <c r="AS110" s="126" t="str">
        <f t="shared" si="41"/>
        <v/>
      </c>
      <c r="AT110" s="127">
        <v>1258</v>
      </c>
      <c r="AU110" s="128"/>
      <c r="AV110" s="129"/>
      <c r="AW110" s="126" t="str">
        <f t="shared" si="42"/>
        <v/>
      </c>
      <c r="AX110" s="126" t="str">
        <f t="shared" si="43"/>
        <v/>
      </c>
      <c r="AY110" s="64" t="str">
        <f t="shared" si="44"/>
        <v/>
      </c>
      <c r="AZ110" s="97"/>
      <c r="BA110" s="68"/>
      <c r="BB110" s="68"/>
      <c r="BC110" s="68"/>
      <c r="BD110" s="68"/>
      <c r="BE110" s="15"/>
      <c r="BF110" s="5">
        <f t="shared" si="45"/>
        <v>15068</v>
      </c>
      <c r="BG110" s="42">
        <v>5100</v>
      </c>
      <c r="BH110" s="42">
        <v>9968</v>
      </c>
      <c r="BI110" s="42"/>
      <c r="BJ110" s="42"/>
      <c r="BK110" s="42"/>
      <c r="BL110" s="42"/>
      <c r="BM110" s="42"/>
    </row>
    <row r="111" spans="1:65" outlineLevel="5" x14ac:dyDescent="0.45">
      <c r="A111" s="22">
        <f t="shared" si="49"/>
        <v>3</v>
      </c>
      <c r="B111" s="9">
        <f t="shared" si="46"/>
        <v>42821</v>
      </c>
      <c r="C111" s="51">
        <v>333177</v>
      </c>
      <c r="D111" s="64">
        <f t="shared" si="47"/>
        <v>37.799999999999997</v>
      </c>
      <c r="E111" s="12">
        <v>37.799999999999997</v>
      </c>
      <c r="F111" s="12">
        <v>37.799999999999997</v>
      </c>
      <c r="G111" s="12">
        <v>37.799999999999997</v>
      </c>
      <c r="H111" s="12">
        <v>37.799999999999997</v>
      </c>
      <c r="I111" s="12"/>
      <c r="J111" s="12"/>
      <c r="K111" s="12"/>
      <c r="L111" s="12"/>
      <c r="M111" s="74" t="str">
        <f t="shared" si="37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f t="shared" si="48"/>
        <v>17.467248908296945</v>
      </c>
      <c r="AO111" s="41">
        <v>1603</v>
      </c>
      <c r="AP111" s="110"/>
      <c r="AQ111" s="111"/>
      <c r="AR111" s="126" t="str">
        <f t="shared" si="40"/>
        <v/>
      </c>
      <c r="AS111" s="126" t="str">
        <f t="shared" si="41"/>
        <v/>
      </c>
      <c r="AT111" s="127">
        <v>1849</v>
      </c>
      <c r="AU111" s="128"/>
      <c r="AV111" s="129"/>
      <c r="AW111" s="126" t="str">
        <f t="shared" si="42"/>
        <v/>
      </c>
      <c r="AX111" s="126" t="str">
        <f t="shared" si="43"/>
        <v/>
      </c>
      <c r="AY111" s="64" t="str">
        <f t="shared" si="44"/>
        <v/>
      </c>
      <c r="AZ111" s="97">
        <v>78.599999999999994</v>
      </c>
      <c r="BA111" s="68"/>
      <c r="BB111" s="68"/>
      <c r="BC111" s="68"/>
      <c r="BD111" s="68"/>
      <c r="BE111" s="15"/>
      <c r="BF111" s="5">
        <f t="shared" si="45"/>
        <v>28122</v>
      </c>
      <c r="BG111" s="42">
        <v>11366</v>
      </c>
      <c r="BH111" s="42">
        <v>16756</v>
      </c>
      <c r="BI111" s="42"/>
      <c r="BJ111" s="42"/>
      <c r="BK111" s="42"/>
      <c r="BL111" s="42"/>
      <c r="BM111" s="42"/>
    </row>
    <row r="112" spans="1:65" outlineLevel="5" x14ac:dyDescent="0.45">
      <c r="A112" s="22">
        <f t="shared" si="49"/>
        <v>3</v>
      </c>
      <c r="B112" s="9">
        <f t="shared" si="46"/>
        <v>42822</v>
      </c>
      <c r="C112" s="51">
        <v>313387</v>
      </c>
      <c r="D112" s="64">
        <f t="shared" si="47"/>
        <v>37.5</v>
      </c>
      <c r="E112" s="12">
        <v>37.6</v>
      </c>
      <c r="F112" s="12">
        <v>37.6</v>
      </c>
      <c r="G112" s="12">
        <v>37.4</v>
      </c>
      <c r="H112" s="12">
        <v>37.4</v>
      </c>
      <c r="I112" s="12"/>
      <c r="J112" s="12"/>
      <c r="K112" s="12"/>
      <c r="L112" s="12"/>
      <c r="M112" s="74" t="str">
        <f t="shared" si="37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f t="shared" si="48"/>
        <v>17.610062893081761</v>
      </c>
      <c r="AO112" s="41">
        <v>1590</v>
      </c>
      <c r="AP112" s="110"/>
      <c r="AQ112" s="111"/>
      <c r="AR112" s="126" t="str">
        <f t="shared" si="40"/>
        <v/>
      </c>
      <c r="AS112" s="126" t="str">
        <f t="shared" si="41"/>
        <v/>
      </c>
      <c r="AT112" s="127">
        <v>1684</v>
      </c>
      <c r="AU112" s="128"/>
      <c r="AV112" s="129"/>
      <c r="AW112" s="126" t="str">
        <f t="shared" si="42"/>
        <v/>
      </c>
      <c r="AX112" s="126" t="str">
        <f t="shared" si="43"/>
        <v/>
      </c>
      <c r="AY112" s="64" t="str">
        <f t="shared" si="44"/>
        <v/>
      </c>
      <c r="AZ112" s="97">
        <v>80.2</v>
      </c>
      <c r="BA112" s="68"/>
      <c r="BB112" s="68"/>
      <c r="BC112" s="68"/>
      <c r="BD112" s="68"/>
      <c r="BE112" s="15"/>
      <c r="BF112" s="5">
        <f t="shared" si="45"/>
        <v>27306</v>
      </c>
      <c r="BG112" s="42">
        <v>8181</v>
      </c>
      <c r="BH112" s="42">
        <v>19125</v>
      </c>
      <c r="BI112" s="42"/>
      <c r="BJ112" s="42"/>
      <c r="BK112" s="42"/>
      <c r="BL112" s="42"/>
      <c r="BM112" s="42"/>
    </row>
    <row r="113" spans="1:65" outlineLevel="5" x14ac:dyDescent="0.45">
      <c r="A113" s="22">
        <f t="shared" si="49"/>
        <v>3</v>
      </c>
      <c r="B113" s="9">
        <f t="shared" si="46"/>
        <v>42823</v>
      </c>
      <c r="C113" s="51">
        <v>315480</v>
      </c>
      <c r="D113" s="64">
        <f t="shared" si="47"/>
        <v>37.200000000000003</v>
      </c>
      <c r="E113" s="12">
        <v>37.200000000000003</v>
      </c>
      <c r="F113" s="12">
        <v>37.200000000000003</v>
      </c>
      <c r="G113" s="12">
        <v>37.200000000000003</v>
      </c>
      <c r="H113" s="12">
        <v>37.200000000000003</v>
      </c>
      <c r="I113" s="12"/>
      <c r="J113" s="12"/>
      <c r="K113" s="12"/>
      <c r="L113" s="12"/>
      <c r="M113" s="74" t="str">
        <f t="shared" si="37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f t="shared" si="48"/>
        <v>18.629407850964736</v>
      </c>
      <c r="AO113" s="41">
        <v>1503</v>
      </c>
      <c r="AP113" s="110"/>
      <c r="AQ113" s="111"/>
      <c r="AR113" s="126" t="str">
        <f t="shared" si="40"/>
        <v/>
      </c>
      <c r="AS113" s="126" t="str">
        <f t="shared" si="41"/>
        <v/>
      </c>
      <c r="AT113" s="127">
        <v>1686</v>
      </c>
      <c r="AU113" s="128"/>
      <c r="AV113" s="129"/>
      <c r="AW113" s="126" t="str">
        <f t="shared" si="42"/>
        <v/>
      </c>
      <c r="AX113" s="126" t="str">
        <f t="shared" si="43"/>
        <v/>
      </c>
      <c r="AY113" s="64" t="str">
        <f t="shared" si="44"/>
        <v/>
      </c>
      <c r="AZ113" s="97">
        <v>79.400000000000006</v>
      </c>
      <c r="BA113" s="68"/>
      <c r="BB113" s="68"/>
      <c r="BC113" s="68"/>
      <c r="BD113" s="68"/>
      <c r="BE113" s="15"/>
      <c r="BF113" s="5">
        <f t="shared" si="45"/>
        <v>26260</v>
      </c>
      <c r="BG113" s="42">
        <v>9513</v>
      </c>
      <c r="BH113" s="42">
        <v>16747</v>
      </c>
      <c r="BI113" s="42"/>
      <c r="BJ113" s="42"/>
      <c r="BK113" s="42"/>
      <c r="BL113" s="42"/>
      <c r="BM113" s="42"/>
    </row>
    <row r="114" spans="1:65" outlineLevel="5" x14ac:dyDescent="0.45">
      <c r="A114" s="22">
        <f t="shared" si="49"/>
        <v>3</v>
      </c>
      <c r="B114" s="9">
        <f t="shared" si="46"/>
        <v>42824</v>
      </c>
      <c r="C114" s="51">
        <v>317609</v>
      </c>
      <c r="D114" s="64">
        <f t="shared" si="47"/>
        <v>37.299999999999997</v>
      </c>
      <c r="E114" s="12">
        <v>37.200000000000003</v>
      </c>
      <c r="F114" s="12">
        <v>37.200000000000003</v>
      </c>
      <c r="G114" s="12">
        <v>37.4</v>
      </c>
      <c r="H114" s="12">
        <v>37.4</v>
      </c>
      <c r="I114" s="12"/>
      <c r="J114" s="12"/>
      <c r="K114" s="12"/>
      <c r="L114" s="12"/>
      <c r="M114" s="74" t="str">
        <f t="shared" si="37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f t="shared" si="48"/>
        <v>17.891373801916934</v>
      </c>
      <c r="AO114" s="41">
        <v>1565</v>
      </c>
      <c r="AP114" s="110"/>
      <c r="AQ114" s="111"/>
      <c r="AR114" s="126" t="str">
        <f t="shared" si="40"/>
        <v/>
      </c>
      <c r="AS114" s="126" t="str">
        <f t="shared" si="41"/>
        <v/>
      </c>
      <c r="AT114" s="127">
        <v>1734</v>
      </c>
      <c r="AU114" s="128"/>
      <c r="AV114" s="129"/>
      <c r="AW114" s="126" t="str">
        <f t="shared" si="42"/>
        <v/>
      </c>
      <c r="AX114" s="126" t="str">
        <f t="shared" si="43"/>
        <v/>
      </c>
      <c r="AY114" s="64" t="str">
        <f t="shared" si="44"/>
        <v/>
      </c>
      <c r="AZ114" s="97">
        <v>80.5</v>
      </c>
      <c r="BA114" s="68"/>
      <c r="BB114" s="68"/>
      <c r="BC114" s="68"/>
      <c r="BD114" s="68"/>
      <c r="BE114" s="15"/>
      <c r="BF114" s="5">
        <f t="shared" si="45"/>
        <v>24999</v>
      </c>
      <c r="BG114" s="42">
        <v>7292</v>
      </c>
      <c r="BH114" s="42">
        <v>17707</v>
      </c>
      <c r="BI114" s="42"/>
      <c r="BJ114" s="42"/>
      <c r="BK114" s="42"/>
      <c r="BL114" s="42"/>
      <c r="BM114" s="42"/>
    </row>
    <row r="115" spans="1:65" ht="17.5" outlineLevel="5" thickBot="1" x14ac:dyDescent="0.5">
      <c r="A115" s="31">
        <f t="shared" si="49"/>
        <v>3</v>
      </c>
      <c r="B115" s="32">
        <f t="shared" si="46"/>
        <v>42825</v>
      </c>
      <c r="C115" s="51">
        <v>306911</v>
      </c>
      <c r="D115" s="64">
        <f t="shared" si="47"/>
        <v>37.6</v>
      </c>
      <c r="E115" s="12">
        <v>37.4</v>
      </c>
      <c r="F115" s="12">
        <v>37.4</v>
      </c>
      <c r="G115" s="12">
        <v>37.799999999999997</v>
      </c>
      <c r="H115" s="12">
        <v>37.799999999999997</v>
      </c>
      <c r="I115" s="12"/>
      <c r="J115" s="12"/>
      <c r="K115" s="12"/>
      <c r="L115" s="12"/>
      <c r="M115" s="74" t="str">
        <f t="shared" si="37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f t="shared" si="48"/>
        <v>19.914651493598861</v>
      </c>
      <c r="AO115" s="41">
        <v>1406</v>
      </c>
      <c r="AP115" s="110"/>
      <c r="AQ115" s="111"/>
      <c r="AR115" s="126" t="str">
        <f t="shared" si="40"/>
        <v/>
      </c>
      <c r="AS115" s="126" t="str">
        <f t="shared" si="41"/>
        <v/>
      </c>
      <c r="AT115" s="127">
        <v>1576</v>
      </c>
      <c r="AU115" s="128"/>
      <c r="AV115" s="129"/>
      <c r="AW115" s="126" t="str">
        <f t="shared" si="42"/>
        <v/>
      </c>
      <c r="AX115" s="126" t="str">
        <f t="shared" si="43"/>
        <v/>
      </c>
      <c r="AY115" s="64" t="str">
        <f t="shared" si="44"/>
        <v/>
      </c>
      <c r="AZ115" s="97">
        <v>80.650000000000006</v>
      </c>
      <c r="BA115" s="68"/>
      <c r="BB115" s="68"/>
      <c r="BC115" s="68"/>
      <c r="BD115" s="68"/>
      <c r="BE115" s="15"/>
      <c r="BF115" s="5">
        <f t="shared" si="45"/>
        <v>28758</v>
      </c>
      <c r="BG115" s="42">
        <v>9309</v>
      </c>
      <c r="BH115" s="42">
        <v>19449</v>
      </c>
      <c r="BI115" s="42"/>
      <c r="BJ115" s="42"/>
      <c r="BK115" s="42"/>
      <c r="BL115" s="42"/>
      <c r="BM115" s="42"/>
    </row>
    <row r="116" spans="1:65" outlineLevel="4" x14ac:dyDescent="0.45">
      <c r="A116" s="150" t="s">
        <v>37</v>
      </c>
      <c r="B116" s="151"/>
      <c r="C116" s="50">
        <f t="shared" ref="C116:BM116" si="50">SUBTOTAL(4,C85:C115)</f>
        <v>385948</v>
      </c>
      <c r="D116" s="60">
        <f t="shared" si="50"/>
        <v>38.200000000000003</v>
      </c>
      <c r="E116" s="28">
        <f t="shared" si="50"/>
        <v>38</v>
      </c>
      <c r="F116" s="28">
        <f t="shared" si="50"/>
        <v>38</v>
      </c>
      <c r="G116" s="28">
        <f t="shared" si="50"/>
        <v>38.4</v>
      </c>
      <c r="H116" s="28">
        <f t="shared" si="50"/>
        <v>38.4</v>
      </c>
      <c r="I116" s="28">
        <f t="shared" si="50"/>
        <v>0</v>
      </c>
      <c r="J116" s="28">
        <f t="shared" si="50"/>
        <v>0</v>
      </c>
      <c r="K116" s="28">
        <f t="shared" si="50"/>
        <v>0</v>
      </c>
      <c r="L116" s="28">
        <f t="shared" si="50"/>
        <v>0</v>
      </c>
      <c r="M116" s="71">
        <f t="shared" si="50"/>
        <v>0</v>
      </c>
      <c r="N116" s="82">
        <f t="shared" si="50"/>
        <v>0</v>
      </c>
      <c r="O116" s="82">
        <f t="shared" si="50"/>
        <v>0</v>
      </c>
      <c r="P116" s="82">
        <f t="shared" si="50"/>
        <v>0</v>
      </c>
      <c r="Q116" s="82">
        <f t="shared" si="50"/>
        <v>0</v>
      </c>
      <c r="R116" s="82">
        <f t="shared" si="50"/>
        <v>0</v>
      </c>
      <c r="S116" s="82">
        <f t="shared" si="50"/>
        <v>0</v>
      </c>
      <c r="T116" s="82">
        <f t="shared" si="50"/>
        <v>0</v>
      </c>
      <c r="U116" s="82">
        <f t="shared" si="50"/>
        <v>0</v>
      </c>
      <c r="V116" s="29">
        <f t="shared" si="50"/>
        <v>0</v>
      </c>
      <c r="W116" s="39">
        <f t="shared" si="50"/>
        <v>0</v>
      </c>
      <c r="X116" s="39">
        <f t="shared" si="50"/>
        <v>0</v>
      </c>
      <c r="Y116" s="39">
        <f t="shared" si="50"/>
        <v>0</v>
      </c>
      <c r="Z116" s="39">
        <f t="shared" si="50"/>
        <v>0</v>
      </c>
      <c r="AA116" s="39">
        <f t="shared" si="50"/>
        <v>0</v>
      </c>
      <c r="AB116" s="39">
        <f t="shared" si="50"/>
        <v>0</v>
      </c>
      <c r="AC116" s="39">
        <f t="shared" si="50"/>
        <v>0</v>
      </c>
      <c r="AD116" s="39">
        <f t="shared" si="50"/>
        <v>0</v>
      </c>
      <c r="AE116" s="29">
        <f t="shared" si="50"/>
        <v>0</v>
      </c>
      <c r="AF116" s="39">
        <f t="shared" si="50"/>
        <v>0</v>
      </c>
      <c r="AG116" s="39">
        <f t="shared" si="50"/>
        <v>0</v>
      </c>
      <c r="AH116" s="39">
        <f t="shared" si="50"/>
        <v>0</v>
      </c>
      <c r="AI116" s="39">
        <f t="shared" si="50"/>
        <v>0</v>
      </c>
      <c r="AJ116" s="39">
        <f t="shared" si="50"/>
        <v>0</v>
      </c>
      <c r="AK116" s="39">
        <f t="shared" si="50"/>
        <v>0</v>
      </c>
      <c r="AL116" s="39">
        <f t="shared" si="50"/>
        <v>0</v>
      </c>
      <c r="AM116" s="39">
        <f t="shared" si="50"/>
        <v>0</v>
      </c>
      <c r="AN116" s="39">
        <f t="shared" si="50"/>
        <v>24.305555555555557</v>
      </c>
      <c r="AO116" s="39">
        <f t="shared" si="50"/>
        <v>1608</v>
      </c>
      <c r="AP116" s="104">
        <f t="shared" si="50"/>
        <v>0</v>
      </c>
      <c r="AQ116" s="105">
        <f t="shared" si="50"/>
        <v>0</v>
      </c>
      <c r="AR116" s="106">
        <f t="shared" si="50"/>
        <v>0</v>
      </c>
      <c r="AS116" s="106">
        <f t="shared" si="50"/>
        <v>0</v>
      </c>
      <c r="AT116" s="107">
        <f t="shared" si="50"/>
        <v>1849</v>
      </c>
      <c r="AU116" s="108">
        <f t="shared" si="50"/>
        <v>0</v>
      </c>
      <c r="AV116" s="109">
        <f t="shared" si="50"/>
        <v>0</v>
      </c>
      <c r="AW116" s="106">
        <f t="shared" si="50"/>
        <v>0</v>
      </c>
      <c r="AX116" s="106">
        <f t="shared" si="50"/>
        <v>0</v>
      </c>
      <c r="AY116" s="60">
        <f t="shared" si="50"/>
        <v>0</v>
      </c>
      <c r="AZ116" s="96">
        <f t="shared" si="50"/>
        <v>81</v>
      </c>
      <c r="BA116" s="67">
        <f t="shared" si="50"/>
        <v>0</v>
      </c>
      <c r="BB116" s="67">
        <f t="shared" si="50"/>
        <v>0</v>
      </c>
      <c r="BC116" s="67">
        <f t="shared" si="50"/>
        <v>0</v>
      </c>
      <c r="BD116" s="67">
        <f t="shared" si="50"/>
        <v>0</v>
      </c>
      <c r="BE116" s="27">
        <f t="shared" si="50"/>
        <v>0</v>
      </c>
      <c r="BF116" s="29">
        <f t="shared" si="50"/>
        <v>30239</v>
      </c>
      <c r="BG116" s="39">
        <f t="shared" si="50"/>
        <v>12650</v>
      </c>
      <c r="BH116" s="40">
        <f t="shared" si="50"/>
        <v>19449</v>
      </c>
      <c r="BI116" s="40">
        <f t="shared" si="50"/>
        <v>0</v>
      </c>
      <c r="BJ116" s="40">
        <f t="shared" si="50"/>
        <v>0</v>
      </c>
      <c r="BK116" s="40">
        <f t="shared" si="50"/>
        <v>0</v>
      </c>
      <c r="BL116" s="40">
        <f t="shared" si="50"/>
        <v>0</v>
      </c>
      <c r="BM116" s="27">
        <f t="shared" si="50"/>
        <v>0</v>
      </c>
    </row>
    <row r="117" spans="1:65" outlineLevel="3" x14ac:dyDescent="0.45">
      <c r="A117" s="180" t="s">
        <v>26</v>
      </c>
      <c r="B117" s="181"/>
      <c r="C117" s="51">
        <f t="shared" ref="C117:BM117" si="51">SUBTOTAL(5,C85:C115)</f>
        <v>300026</v>
      </c>
      <c r="D117" s="61">
        <f t="shared" si="51"/>
        <v>36.9</v>
      </c>
      <c r="E117" s="12">
        <f t="shared" si="51"/>
        <v>36.799999999999997</v>
      </c>
      <c r="F117" s="12">
        <f t="shared" si="51"/>
        <v>36.799999999999997</v>
      </c>
      <c r="G117" s="12">
        <f t="shared" si="51"/>
        <v>36.799999999999997</v>
      </c>
      <c r="H117" s="12">
        <f t="shared" si="51"/>
        <v>36.799999999999997</v>
      </c>
      <c r="I117" s="12">
        <f t="shared" si="51"/>
        <v>0</v>
      </c>
      <c r="J117" s="12">
        <f t="shared" si="51"/>
        <v>0</v>
      </c>
      <c r="K117" s="12">
        <f t="shared" si="51"/>
        <v>0</v>
      </c>
      <c r="L117" s="12">
        <f t="shared" si="51"/>
        <v>0</v>
      </c>
      <c r="M117" s="72">
        <f t="shared" si="51"/>
        <v>0</v>
      </c>
      <c r="N117" s="83">
        <f t="shared" si="51"/>
        <v>0</v>
      </c>
      <c r="O117" s="83">
        <f t="shared" si="51"/>
        <v>0</v>
      </c>
      <c r="P117" s="83">
        <f t="shared" si="51"/>
        <v>0</v>
      </c>
      <c r="Q117" s="83">
        <f t="shared" si="51"/>
        <v>0</v>
      </c>
      <c r="R117" s="83">
        <f t="shared" si="51"/>
        <v>0</v>
      </c>
      <c r="S117" s="83">
        <f t="shared" si="51"/>
        <v>0</v>
      </c>
      <c r="T117" s="83">
        <f t="shared" si="51"/>
        <v>0</v>
      </c>
      <c r="U117" s="83">
        <f t="shared" si="51"/>
        <v>0</v>
      </c>
      <c r="V117" s="6">
        <f t="shared" si="51"/>
        <v>0</v>
      </c>
      <c r="W117" s="41">
        <f t="shared" si="51"/>
        <v>0</v>
      </c>
      <c r="X117" s="41">
        <f t="shared" si="51"/>
        <v>0</v>
      </c>
      <c r="Y117" s="41">
        <f t="shared" si="51"/>
        <v>0</v>
      </c>
      <c r="Z117" s="41">
        <f t="shared" si="51"/>
        <v>0</v>
      </c>
      <c r="AA117" s="41">
        <f t="shared" si="51"/>
        <v>0</v>
      </c>
      <c r="AB117" s="41">
        <f t="shared" si="51"/>
        <v>0</v>
      </c>
      <c r="AC117" s="41">
        <f t="shared" si="51"/>
        <v>0</v>
      </c>
      <c r="AD117" s="41">
        <f t="shared" si="51"/>
        <v>0</v>
      </c>
      <c r="AE117" s="6">
        <f t="shared" si="51"/>
        <v>0</v>
      </c>
      <c r="AF117" s="41">
        <f t="shared" si="51"/>
        <v>0</v>
      </c>
      <c r="AG117" s="41">
        <f t="shared" si="51"/>
        <v>0</v>
      </c>
      <c r="AH117" s="41">
        <f t="shared" si="51"/>
        <v>0</v>
      </c>
      <c r="AI117" s="41">
        <f t="shared" si="51"/>
        <v>0</v>
      </c>
      <c r="AJ117" s="41">
        <f t="shared" si="51"/>
        <v>0</v>
      </c>
      <c r="AK117" s="41">
        <f t="shared" si="51"/>
        <v>0</v>
      </c>
      <c r="AL117" s="41">
        <f t="shared" si="51"/>
        <v>0</v>
      </c>
      <c r="AM117" s="41">
        <f t="shared" si="51"/>
        <v>0</v>
      </c>
      <c r="AN117" s="41">
        <f t="shared" si="51"/>
        <v>17.412935323383085</v>
      </c>
      <c r="AO117" s="41">
        <f t="shared" si="51"/>
        <v>1152</v>
      </c>
      <c r="AP117" s="110">
        <f t="shared" si="51"/>
        <v>0</v>
      </c>
      <c r="AQ117" s="111">
        <f t="shared" si="51"/>
        <v>0</v>
      </c>
      <c r="AR117" s="112">
        <f t="shared" si="51"/>
        <v>0</v>
      </c>
      <c r="AS117" s="112">
        <f t="shared" si="51"/>
        <v>0</v>
      </c>
      <c r="AT117" s="113">
        <f t="shared" si="51"/>
        <v>1258</v>
      </c>
      <c r="AU117" s="114">
        <f t="shared" si="51"/>
        <v>0</v>
      </c>
      <c r="AV117" s="115">
        <f t="shared" si="51"/>
        <v>0</v>
      </c>
      <c r="AW117" s="112">
        <f t="shared" si="51"/>
        <v>0</v>
      </c>
      <c r="AX117" s="112">
        <f t="shared" si="51"/>
        <v>0</v>
      </c>
      <c r="AY117" s="61">
        <f t="shared" si="51"/>
        <v>0</v>
      </c>
      <c r="AZ117" s="97">
        <f t="shared" si="51"/>
        <v>78.599999999999994</v>
      </c>
      <c r="BA117" s="68">
        <f t="shared" si="51"/>
        <v>0</v>
      </c>
      <c r="BB117" s="68">
        <f t="shared" si="51"/>
        <v>0</v>
      </c>
      <c r="BC117" s="68">
        <f t="shared" si="51"/>
        <v>0</v>
      </c>
      <c r="BD117" s="68">
        <f t="shared" si="51"/>
        <v>0</v>
      </c>
      <c r="BE117" s="15">
        <f t="shared" si="51"/>
        <v>0</v>
      </c>
      <c r="BF117" s="6">
        <f t="shared" si="51"/>
        <v>13541</v>
      </c>
      <c r="BG117" s="41">
        <f t="shared" si="51"/>
        <v>4949</v>
      </c>
      <c r="BH117" s="42">
        <f t="shared" si="51"/>
        <v>6174</v>
      </c>
      <c r="BI117" s="42">
        <f t="shared" si="51"/>
        <v>0</v>
      </c>
      <c r="BJ117" s="42">
        <f t="shared" si="51"/>
        <v>0</v>
      </c>
      <c r="BK117" s="42">
        <f t="shared" si="51"/>
        <v>0</v>
      </c>
      <c r="BL117" s="42">
        <f t="shared" si="51"/>
        <v>0</v>
      </c>
      <c r="BM117" s="15">
        <f t="shared" si="51"/>
        <v>0</v>
      </c>
    </row>
    <row r="118" spans="1:65" outlineLevel="2" x14ac:dyDescent="0.45">
      <c r="A118" s="180" t="s">
        <v>15</v>
      </c>
      <c r="B118" s="181"/>
      <c r="C118" s="51">
        <f>IFERROR(SUBTOTAL(1,C85:C115),"")</f>
        <v>319733.45161290321</v>
      </c>
      <c r="D118" s="61">
        <f t="shared" ref="D118:BM118" si="52">IFERROR(SUBTOTAL(1,D85:D115),"")</f>
        <v>37.580645161290306</v>
      </c>
      <c r="E118" s="12">
        <f t="shared" si="52"/>
        <v>37.509677419354837</v>
      </c>
      <c r="F118" s="12">
        <f t="shared" si="52"/>
        <v>37.509677419354837</v>
      </c>
      <c r="G118" s="12">
        <f t="shared" si="52"/>
        <v>37.651612903225811</v>
      </c>
      <c r="H118" s="12">
        <f t="shared" si="52"/>
        <v>37.651612903225811</v>
      </c>
      <c r="I118" s="12" t="str">
        <f t="shared" si="52"/>
        <v/>
      </c>
      <c r="J118" s="12" t="str">
        <f t="shared" si="52"/>
        <v/>
      </c>
      <c r="K118" s="12" t="str">
        <f t="shared" si="52"/>
        <v/>
      </c>
      <c r="L118" s="12" t="str">
        <f t="shared" si="52"/>
        <v/>
      </c>
      <c r="M118" s="72" t="str">
        <f t="shared" si="52"/>
        <v/>
      </c>
      <c r="N118" s="83" t="str">
        <f t="shared" si="52"/>
        <v/>
      </c>
      <c r="O118" s="83" t="str">
        <f t="shared" si="52"/>
        <v/>
      </c>
      <c r="P118" s="83" t="str">
        <f t="shared" si="52"/>
        <v/>
      </c>
      <c r="Q118" s="83" t="str">
        <f t="shared" si="52"/>
        <v/>
      </c>
      <c r="R118" s="83" t="str">
        <f t="shared" si="52"/>
        <v/>
      </c>
      <c r="S118" s="83" t="str">
        <f t="shared" si="52"/>
        <v/>
      </c>
      <c r="T118" s="83" t="str">
        <f t="shared" si="52"/>
        <v/>
      </c>
      <c r="U118" s="83" t="str">
        <f t="shared" si="52"/>
        <v/>
      </c>
      <c r="V118" s="6" t="str">
        <f t="shared" si="52"/>
        <v/>
      </c>
      <c r="W118" s="41" t="str">
        <f t="shared" si="52"/>
        <v/>
      </c>
      <c r="X118" s="41" t="str">
        <f t="shared" si="52"/>
        <v/>
      </c>
      <c r="Y118" s="41" t="str">
        <f t="shared" si="52"/>
        <v/>
      </c>
      <c r="Z118" s="41" t="str">
        <f t="shared" si="52"/>
        <v/>
      </c>
      <c r="AA118" s="41" t="str">
        <f t="shared" si="52"/>
        <v/>
      </c>
      <c r="AB118" s="41" t="str">
        <f t="shared" si="52"/>
        <v/>
      </c>
      <c r="AC118" s="41" t="str">
        <f t="shared" si="52"/>
        <v/>
      </c>
      <c r="AD118" s="41" t="str">
        <f t="shared" si="52"/>
        <v/>
      </c>
      <c r="AE118" s="6" t="str">
        <f t="shared" si="52"/>
        <v/>
      </c>
      <c r="AF118" s="41" t="str">
        <f t="shared" si="52"/>
        <v/>
      </c>
      <c r="AG118" s="41" t="str">
        <f t="shared" si="52"/>
        <v/>
      </c>
      <c r="AH118" s="41" t="str">
        <f t="shared" si="52"/>
        <v/>
      </c>
      <c r="AI118" s="41" t="str">
        <f t="shared" si="52"/>
        <v/>
      </c>
      <c r="AJ118" s="41" t="str">
        <f t="shared" si="52"/>
        <v/>
      </c>
      <c r="AK118" s="41" t="str">
        <f t="shared" si="52"/>
        <v/>
      </c>
      <c r="AL118" s="41" t="str">
        <f t="shared" si="52"/>
        <v/>
      </c>
      <c r="AM118" s="41" t="str">
        <f t="shared" si="52"/>
        <v/>
      </c>
      <c r="AN118" s="41">
        <f t="shared" si="52"/>
        <v>19.608316289508895</v>
      </c>
      <c r="AO118" s="41">
        <f t="shared" si="52"/>
        <v>1436.6774193548388</v>
      </c>
      <c r="AP118" s="110" t="str">
        <f t="shared" si="52"/>
        <v/>
      </c>
      <c r="AQ118" s="111" t="str">
        <f t="shared" si="52"/>
        <v/>
      </c>
      <c r="AR118" s="112" t="str">
        <f t="shared" si="52"/>
        <v/>
      </c>
      <c r="AS118" s="112" t="str">
        <f t="shared" si="52"/>
        <v/>
      </c>
      <c r="AT118" s="113">
        <f t="shared" si="52"/>
        <v>1634.741935483871</v>
      </c>
      <c r="AU118" s="114" t="str">
        <f t="shared" si="52"/>
        <v/>
      </c>
      <c r="AV118" s="115" t="str">
        <f t="shared" si="52"/>
        <v/>
      </c>
      <c r="AW118" s="112" t="str">
        <f t="shared" si="52"/>
        <v/>
      </c>
      <c r="AX118" s="112" t="str">
        <f t="shared" si="52"/>
        <v/>
      </c>
      <c r="AY118" s="61" t="str">
        <f t="shared" si="52"/>
        <v/>
      </c>
      <c r="AZ118" s="97">
        <f t="shared" si="52"/>
        <v>79.717500000000001</v>
      </c>
      <c r="BA118" s="68" t="str">
        <f t="shared" si="52"/>
        <v/>
      </c>
      <c r="BB118" s="68" t="str">
        <f t="shared" si="52"/>
        <v/>
      </c>
      <c r="BC118" s="68" t="str">
        <f t="shared" si="52"/>
        <v/>
      </c>
      <c r="BD118" s="68" t="str">
        <f t="shared" si="52"/>
        <v/>
      </c>
      <c r="BE118" s="15" t="str">
        <f>IFERROR(SUBTOTAL(1,BE85:BE115),"")</f>
        <v/>
      </c>
      <c r="BF118" s="6">
        <f t="shared" si="52"/>
        <v>24244.83870967742</v>
      </c>
      <c r="BG118" s="41">
        <f t="shared" si="52"/>
        <v>8625.2258064516136</v>
      </c>
      <c r="BH118" s="42">
        <f t="shared" si="52"/>
        <v>15619.612903225807</v>
      </c>
      <c r="BI118" s="42" t="str">
        <f t="shared" si="52"/>
        <v/>
      </c>
      <c r="BJ118" s="42" t="str">
        <f t="shared" si="52"/>
        <v/>
      </c>
      <c r="BK118" s="42" t="str">
        <f t="shared" si="52"/>
        <v/>
      </c>
      <c r="BL118" s="42" t="str">
        <f t="shared" si="52"/>
        <v/>
      </c>
      <c r="BM118" s="15" t="str">
        <f t="shared" si="52"/>
        <v/>
      </c>
    </row>
    <row r="119" spans="1:65" ht="17.5" outlineLevel="1" thickBot="1" x14ac:dyDescent="0.5">
      <c r="A119" s="182" t="s">
        <v>58</v>
      </c>
      <c r="B119" s="183"/>
      <c r="C119" s="52">
        <f>SUBTOTAL(9,C85:C115)</f>
        <v>9911737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44537</v>
      </c>
      <c r="AP119" s="116"/>
      <c r="AQ119" s="117"/>
      <c r="AR119" s="118"/>
      <c r="AS119" s="118"/>
      <c r="AT119" s="119">
        <f>SUBTOTAL(9,AT85:AT115)</f>
        <v>50677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3">SUBTOTAL(9,BF85:BF115)</f>
        <v>751590</v>
      </c>
      <c r="BG119" s="43">
        <f t="shared" si="53"/>
        <v>267382</v>
      </c>
      <c r="BH119" s="44">
        <f t="shared" si="53"/>
        <v>484208</v>
      </c>
      <c r="BI119" s="44">
        <f t="shared" si="53"/>
        <v>0</v>
      </c>
      <c r="BJ119" s="44">
        <f t="shared" si="53"/>
        <v>0</v>
      </c>
      <c r="BK119" s="44">
        <f t="shared" si="53"/>
        <v>0</v>
      </c>
      <c r="BL119" s="44">
        <f t="shared" si="53"/>
        <v>0</v>
      </c>
      <c r="BM119" s="16">
        <f t="shared" si="53"/>
        <v>0</v>
      </c>
    </row>
    <row r="120" spans="1:65" outlineLevel="5" x14ac:dyDescent="0.45">
      <c r="A120" s="21">
        <f t="shared" si="49"/>
        <v>4</v>
      </c>
      <c r="B120" s="33">
        <f>B115+1</f>
        <v>42826</v>
      </c>
      <c r="C120" s="51">
        <v>354066</v>
      </c>
      <c r="D120" s="64">
        <f t="shared" ref="D120:D149" si="54">IFERROR(ROUND(AVERAGE(E120:L120),1),"")</f>
        <v>37.299999999999997</v>
      </c>
      <c r="E120" s="12">
        <v>37.200000000000003</v>
      </c>
      <c r="F120" s="12">
        <v>37.200000000000003</v>
      </c>
      <c r="G120" s="12">
        <v>37.4</v>
      </c>
      <c r="H120" s="12">
        <v>37.4</v>
      </c>
      <c r="I120" s="12"/>
      <c r="J120" s="12"/>
      <c r="K120" s="12"/>
      <c r="L120" s="12"/>
      <c r="M120" s="74" t="str">
        <f t="shared" ref="M120:M149" si="55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6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7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f>28000/AO120</f>
        <v>21.100226073850791</v>
      </c>
      <c r="AO120" s="41">
        <v>1327</v>
      </c>
      <c r="AP120" s="110"/>
      <c r="AQ120" s="111"/>
      <c r="AR120" s="126" t="str">
        <f t="shared" ref="AR120:AR149" si="58">IFERROR(AQ120/AP120*100,"")</f>
        <v/>
      </c>
      <c r="AS120" s="126" t="str">
        <f t="shared" ref="AS120:AS149" si="59">IFERROR(100-AR120,"")</f>
        <v/>
      </c>
      <c r="AT120" s="127">
        <v>1502</v>
      </c>
      <c r="AU120" s="128"/>
      <c r="AV120" s="129"/>
      <c r="AW120" s="126" t="str">
        <f t="shared" ref="AW120:AW149" si="60">IFERROR(AV120/AU120*100,"")</f>
        <v/>
      </c>
      <c r="AX120" s="126" t="str">
        <f t="shared" ref="AX120:AX149" si="61">IFERROR(100-AW120,"")</f>
        <v/>
      </c>
      <c r="AY120" s="64" t="str">
        <f t="shared" ref="AY120:AY149" si="62">IFERROR((1-((AW120*AS120)/(AX120*AR120)))*100,"")</f>
        <v/>
      </c>
      <c r="AZ120" s="97"/>
      <c r="BA120" s="68"/>
      <c r="BB120" s="68"/>
      <c r="BC120" s="68"/>
      <c r="BD120" s="68"/>
      <c r="BE120" s="15"/>
      <c r="BF120" s="5">
        <f t="shared" ref="BF120:BF149" si="63">IF(SUM(BG120:BM120)=0,"",SUM(BG120:BM120))</f>
        <v>22619</v>
      </c>
      <c r="BG120" s="42">
        <v>6057</v>
      </c>
      <c r="BH120" s="42">
        <v>16562</v>
      </c>
      <c r="BI120" s="42"/>
      <c r="BJ120" s="42"/>
      <c r="BK120" s="42"/>
      <c r="BL120" s="42"/>
      <c r="BM120" s="42"/>
    </row>
    <row r="121" spans="1:65" outlineLevel="5" x14ac:dyDescent="0.45">
      <c r="A121" s="22">
        <f t="shared" si="49"/>
        <v>4</v>
      </c>
      <c r="B121" s="9">
        <f t="shared" si="46"/>
        <v>42827</v>
      </c>
      <c r="C121" s="51">
        <v>349399</v>
      </c>
      <c r="D121" s="64">
        <f t="shared" si="54"/>
        <v>37.299999999999997</v>
      </c>
      <c r="E121" s="12">
        <v>37.200000000000003</v>
      </c>
      <c r="F121" s="12">
        <v>37.200000000000003</v>
      </c>
      <c r="G121" s="12">
        <v>37.4</v>
      </c>
      <c r="H121" s="12">
        <v>37.4</v>
      </c>
      <c r="I121" s="12"/>
      <c r="J121" s="12"/>
      <c r="K121" s="12"/>
      <c r="L121" s="12"/>
      <c r="M121" s="74" t="str">
        <f t="shared" si="55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6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7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f t="shared" ref="AN121:AN149" si="64">28000/AO121</f>
        <v>22.562449637389204</v>
      </c>
      <c r="AO121" s="41">
        <v>1241</v>
      </c>
      <c r="AP121" s="110"/>
      <c r="AQ121" s="111"/>
      <c r="AR121" s="126" t="str">
        <f t="shared" si="58"/>
        <v/>
      </c>
      <c r="AS121" s="126" t="str">
        <f t="shared" si="59"/>
        <v/>
      </c>
      <c r="AT121" s="127">
        <v>1403</v>
      </c>
      <c r="AU121" s="128"/>
      <c r="AV121" s="129"/>
      <c r="AW121" s="126" t="str">
        <f t="shared" si="60"/>
        <v/>
      </c>
      <c r="AX121" s="126" t="str">
        <f t="shared" si="61"/>
        <v/>
      </c>
      <c r="AY121" s="64" t="str">
        <f t="shared" si="62"/>
        <v/>
      </c>
      <c r="AZ121" s="97"/>
      <c r="BA121" s="68"/>
      <c r="BB121" s="68"/>
      <c r="BC121" s="68"/>
      <c r="BD121" s="68"/>
      <c r="BE121" s="15"/>
      <c r="BF121" s="5">
        <f t="shared" si="63"/>
        <v>16985</v>
      </c>
      <c r="BG121" s="42">
        <v>6539</v>
      </c>
      <c r="BH121" s="42">
        <v>10446</v>
      </c>
      <c r="BI121" s="42"/>
      <c r="BJ121" s="42"/>
      <c r="BK121" s="42"/>
      <c r="BL121" s="42"/>
      <c r="BM121" s="42"/>
    </row>
    <row r="122" spans="1:65" outlineLevel="5" x14ac:dyDescent="0.45">
      <c r="A122" s="22">
        <f t="shared" si="49"/>
        <v>4</v>
      </c>
      <c r="B122" s="9">
        <f t="shared" si="46"/>
        <v>42828</v>
      </c>
      <c r="C122" s="51">
        <v>324113</v>
      </c>
      <c r="D122" s="64">
        <f t="shared" si="54"/>
        <v>38</v>
      </c>
      <c r="E122" s="12">
        <v>38</v>
      </c>
      <c r="F122" s="12">
        <v>38</v>
      </c>
      <c r="G122" s="12">
        <v>38</v>
      </c>
      <c r="H122" s="12">
        <v>38</v>
      </c>
      <c r="I122" s="12"/>
      <c r="J122" s="12"/>
      <c r="K122" s="12"/>
      <c r="L122" s="12"/>
      <c r="M122" s="74" t="str">
        <f t="shared" si="55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6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7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f t="shared" si="64"/>
        <v>19.704433497536947</v>
      </c>
      <c r="AO122" s="41">
        <v>1421</v>
      </c>
      <c r="AP122" s="110"/>
      <c r="AQ122" s="111"/>
      <c r="AR122" s="126" t="str">
        <f t="shared" si="58"/>
        <v/>
      </c>
      <c r="AS122" s="126" t="str">
        <f t="shared" si="59"/>
        <v/>
      </c>
      <c r="AT122" s="127">
        <v>1600</v>
      </c>
      <c r="AU122" s="128"/>
      <c r="AV122" s="129"/>
      <c r="AW122" s="126" t="str">
        <f t="shared" si="60"/>
        <v/>
      </c>
      <c r="AX122" s="126" t="str">
        <f t="shared" si="61"/>
        <v/>
      </c>
      <c r="AY122" s="64" t="str">
        <f t="shared" si="62"/>
        <v/>
      </c>
      <c r="AZ122" s="97">
        <v>78.599999999999994</v>
      </c>
      <c r="BA122" s="68"/>
      <c r="BB122" s="68"/>
      <c r="BC122" s="68"/>
      <c r="BD122" s="68"/>
      <c r="BE122" s="15"/>
      <c r="BF122" s="5">
        <f t="shared" si="63"/>
        <v>28274</v>
      </c>
      <c r="BG122" s="42">
        <v>12763</v>
      </c>
      <c r="BH122" s="42">
        <v>15511</v>
      </c>
      <c r="BI122" s="42"/>
      <c r="BJ122" s="42"/>
      <c r="BK122" s="42"/>
      <c r="BL122" s="42"/>
      <c r="BM122" s="42"/>
    </row>
    <row r="123" spans="1:65" outlineLevel="5" x14ac:dyDescent="0.45">
      <c r="A123" s="22">
        <f t="shared" si="49"/>
        <v>4</v>
      </c>
      <c r="B123" s="9">
        <f t="shared" si="46"/>
        <v>42829</v>
      </c>
      <c r="C123" s="51">
        <v>315385</v>
      </c>
      <c r="D123" s="64">
        <f t="shared" si="54"/>
        <v>37.299999999999997</v>
      </c>
      <c r="E123" s="12">
        <v>37.200000000000003</v>
      </c>
      <c r="F123" s="12">
        <v>37.200000000000003</v>
      </c>
      <c r="G123" s="12">
        <v>37.4</v>
      </c>
      <c r="H123" s="12">
        <v>37.4</v>
      </c>
      <c r="I123" s="12"/>
      <c r="J123" s="12"/>
      <c r="K123" s="12"/>
      <c r="L123" s="12"/>
      <c r="M123" s="74" t="str">
        <f t="shared" si="55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6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7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f t="shared" si="64"/>
        <v>19.704433497536947</v>
      </c>
      <c r="AO123" s="41">
        <v>1421</v>
      </c>
      <c r="AP123" s="110"/>
      <c r="AQ123" s="111"/>
      <c r="AR123" s="126" t="str">
        <f t="shared" si="58"/>
        <v/>
      </c>
      <c r="AS123" s="126" t="str">
        <f t="shared" si="59"/>
        <v/>
      </c>
      <c r="AT123" s="127">
        <v>1551</v>
      </c>
      <c r="AU123" s="128"/>
      <c r="AV123" s="129"/>
      <c r="AW123" s="126" t="str">
        <f t="shared" si="60"/>
        <v/>
      </c>
      <c r="AX123" s="126" t="str">
        <f t="shared" si="61"/>
        <v/>
      </c>
      <c r="AY123" s="64" t="str">
        <f t="shared" si="62"/>
        <v/>
      </c>
      <c r="AZ123" s="97">
        <v>80</v>
      </c>
      <c r="BA123" s="68"/>
      <c r="BB123" s="68"/>
      <c r="BC123" s="68"/>
      <c r="BD123" s="68"/>
      <c r="BE123" s="15"/>
      <c r="BF123" s="5">
        <f t="shared" si="63"/>
        <v>21724</v>
      </c>
      <c r="BG123" s="42">
        <v>3398</v>
      </c>
      <c r="BH123" s="42">
        <v>18326</v>
      </c>
      <c r="BI123" s="42"/>
      <c r="BJ123" s="42"/>
      <c r="BK123" s="42"/>
      <c r="BL123" s="42"/>
      <c r="BM123" s="42"/>
    </row>
    <row r="124" spans="1:65" outlineLevel="5" x14ac:dyDescent="0.45">
      <c r="A124" s="22">
        <f t="shared" si="49"/>
        <v>4</v>
      </c>
      <c r="B124" s="9">
        <f t="shared" si="46"/>
        <v>42830</v>
      </c>
      <c r="C124" s="51">
        <v>386849</v>
      </c>
      <c r="D124" s="64">
        <f t="shared" si="54"/>
        <v>37.700000000000003</v>
      </c>
      <c r="E124" s="12">
        <v>37.799999999999997</v>
      </c>
      <c r="F124" s="12">
        <v>37.799999999999997</v>
      </c>
      <c r="G124" s="12">
        <v>37.6</v>
      </c>
      <c r="H124" s="12">
        <v>37.6</v>
      </c>
      <c r="I124" s="12"/>
      <c r="J124" s="12"/>
      <c r="K124" s="12"/>
      <c r="L124" s="12"/>
      <c r="M124" s="74" t="str">
        <f t="shared" si="55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6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7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f t="shared" si="64"/>
        <v>19.23076923076923</v>
      </c>
      <c r="AO124" s="41">
        <v>1456</v>
      </c>
      <c r="AP124" s="110"/>
      <c r="AQ124" s="111"/>
      <c r="AR124" s="126" t="str">
        <f t="shared" si="58"/>
        <v/>
      </c>
      <c r="AS124" s="126" t="str">
        <f t="shared" si="59"/>
        <v/>
      </c>
      <c r="AT124" s="127">
        <v>1644</v>
      </c>
      <c r="AU124" s="128"/>
      <c r="AV124" s="129"/>
      <c r="AW124" s="126" t="str">
        <f t="shared" si="60"/>
        <v/>
      </c>
      <c r="AX124" s="126" t="str">
        <f t="shared" si="61"/>
        <v/>
      </c>
      <c r="AY124" s="64" t="str">
        <f t="shared" si="62"/>
        <v/>
      </c>
      <c r="AZ124" s="97">
        <v>78</v>
      </c>
      <c r="BA124" s="68"/>
      <c r="BB124" s="68"/>
      <c r="BC124" s="68"/>
      <c r="BD124" s="68"/>
      <c r="BE124" s="15"/>
      <c r="BF124" s="5">
        <f t="shared" si="63"/>
        <v>27639</v>
      </c>
      <c r="BG124" s="42">
        <v>10370</v>
      </c>
      <c r="BH124" s="42">
        <v>17269</v>
      </c>
      <c r="BI124" s="42"/>
      <c r="BJ124" s="42"/>
      <c r="BK124" s="42"/>
      <c r="BL124" s="42"/>
      <c r="BM124" s="42"/>
    </row>
    <row r="125" spans="1:65" outlineLevel="5" x14ac:dyDescent="0.45">
      <c r="A125" s="22">
        <f t="shared" si="49"/>
        <v>4</v>
      </c>
      <c r="B125" s="9">
        <f t="shared" si="46"/>
        <v>42831</v>
      </c>
      <c r="C125" s="51">
        <v>483925</v>
      </c>
      <c r="D125" s="64">
        <f t="shared" si="54"/>
        <v>37.299999999999997</v>
      </c>
      <c r="E125" s="12">
        <v>37.200000000000003</v>
      </c>
      <c r="F125" s="12">
        <v>37.200000000000003</v>
      </c>
      <c r="G125" s="12">
        <v>37.4</v>
      </c>
      <c r="H125" s="12">
        <v>37.4</v>
      </c>
      <c r="I125" s="12"/>
      <c r="J125" s="12"/>
      <c r="K125" s="12"/>
      <c r="L125" s="12"/>
      <c r="M125" s="74" t="str">
        <f t="shared" si="55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6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7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f t="shared" si="64"/>
        <v>18.530774321641296</v>
      </c>
      <c r="AO125" s="41">
        <v>1511</v>
      </c>
      <c r="AP125" s="110"/>
      <c r="AQ125" s="111"/>
      <c r="AR125" s="126" t="str">
        <f t="shared" si="58"/>
        <v/>
      </c>
      <c r="AS125" s="126" t="str">
        <f t="shared" si="59"/>
        <v/>
      </c>
      <c r="AT125" s="127">
        <v>1682</v>
      </c>
      <c r="AU125" s="128"/>
      <c r="AV125" s="129"/>
      <c r="AW125" s="126" t="str">
        <f t="shared" si="60"/>
        <v/>
      </c>
      <c r="AX125" s="126" t="str">
        <f t="shared" si="61"/>
        <v/>
      </c>
      <c r="AY125" s="64" t="str">
        <f t="shared" si="62"/>
        <v/>
      </c>
      <c r="AZ125" s="97">
        <v>78.099999999999994</v>
      </c>
      <c r="BA125" s="68"/>
      <c r="BB125" s="68"/>
      <c r="BC125" s="68"/>
      <c r="BD125" s="68"/>
      <c r="BE125" s="15"/>
      <c r="BF125" s="5">
        <f t="shared" si="63"/>
        <v>25841</v>
      </c>
      <c r="BG125" s="42">
        <v>8018</v>
      </c>
      <c r="BH125" s="42">
        <v>17823</v>
      </c>
      <c r="BI125" s="42"/>
      <c r="BJ125" s="42"/>
      <c r="BK125" s="42"/>
      <c r="BL125" s="42"/>
      <c r="BM125" s="42"/>
    </row>
    <row r="126" spans="1:65" outlineLevel="5" x14ac:dyDescent="0.45">
      <c r="A126" s="22">
        <f t="shared" si="49"/>
        <v>4</v>
      </c>
      <c r="B126" s="9">
        <f t="shared" si="46"/>
        <v>42832</v>
      </c>
      <c r="C126" s="51">
        <v>463108</v>
      </c>
      <c r="D126" s="64">
        <f t="shared" si="54"/>
        <v>37.200000000000003</v>
      </c>
      <c r="E126" s="12">
        <v>37.200000000000003</v>
      </c>
      <c r="F126" s="12">
        <v>37.200000000000003</v>
      </c>
      <c r="G126" s="12">
        <v>37.200000000000003</v>
      </c>
      <c r="H126" s="12">
        <v>37.200000000000003</v>
      </c>
      <c r="I126" s="12"/>
      <c r="J126" s="12"/>
      <c r="K126" s="12"/>
      <c r="L126" s="12"/>
      <c r="M126" s="74" t="str">
        <f t="shared" si="55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6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7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f t="shared" si="64"/>
        <v>17.823042647994907</v>
      </c>
      <c r="AO126" s="41">
        <v>1571</v>
      </c>
      <c r="AP126" s="110"/>
      <c r="AQ126" s="111"/>
      <c r="AR126" s="126" t="str">
        <f t="shared" si="58"/>
        <v/>
      </c>
      <c r="AS126" s="126" t="str">
        <f t="shared" si="59"/>
        <v/>
      </c>
      <c r="AT126" s="127">
        <v>1715</v>
      </c>
      <c r="AU126" s="128"/>
      <c r="AV126" s="129"/>
      <c r="AW126" s="126" t="str">
        <f t="shared" si="60"/>
        <v/>
      </c>
      <c r="AX126" s="126" t="str">
        <f t="shared" si="61"/>
        <v/>
      </c>
      <c r="AY126" s="64" t="str">
        <f t="shared" si="62"/>
        <v/>
      </c>
      <c r="AZ126" s="97">
        <v>78.400000000000006</v>
      </c>
      <c r="BA126" s="68"/>
      <c r="BB126" s="68"/>
      <c r="BC126" s="68"/>
      <c r="BD126" s="68"/>
      <c r="BE126" s="15"/>
      <c r="BF126" s="5">
        <f t="shared" si="63"/>
        <v>27245</v>
      </c>
      <c r="BG126" s="42">
        <v>9026</v>
      </c>
      <c r="BH126" s="42">
        <v>18219</v>
      </c>
      <c r="BI126" s="42"/>
      <c r="BJ126" s="42"/>
      <c r="BK126" s="42"/>
      <c r="BL126" s="42"/>
      <c r="BM126" s="42"/>
    </row>
    <row r="127" spans="1:65" outlineLevel="5" x14ac:dyDescent="0.45">
      <c r="A127" s="22">
        <f t="shared" si="49"/>
        <v>4</v>
      </c>
      <c r="B127" s="9">
        <f t="shared" si="46"/>
        <v>42833</v>
      </c>
      <c r="C127" s="51">
        <v>409056</v>
      </c>
      <c r="D127" s="64">
        <f t="shared" si="54"/>
        <v>37.6</v>
      </c>
      <c r="E127" s="12">
        <v>37.4</v>
      </c>
      <c r="F127" s="12">
        <v>37.4</v>
      </c>
      <c r="G127" s="12">
        <v>37.799999999999997</v>
      </c>
      <c r="H127" s="12">
        <v>37.799999999999997</v>
      </c>
      <c r="I127" s="12"/>
      <c r="J127" s="12"/>
      <c r="K127" s="12"/>
      <c r="L127" s="12"/>
      <c r="M127" s="74" t="str">
        <f t="shared" si="55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6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7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f t="shared" si="64"/>
        <v>19.746121297602258</v>
      </c>
      <c r="AO127" s="41">
        <v>1418</v>
      </c>
      <c r="AP127" s="110"/>
      <c r="AQ127" s="111"/>
      <c r="AR127" s="126" t="str">
        <f t="shared" si="58"/>
        <v/>
      </c>
      <c r="AS127" s="126" t="str">
        <f t="shared" si="59"/>
        <v/>
      </c>
      <c r="AT127" s="127">
        <v>1616</v>
      </c>
      <c r="AU127" s="128"/>
      <c r="AV127" s="129"/>
      <c r="AW127" s="126" t="str">
        <f t="shared" si="60"/>
        <v/>
      </c>
      <c r="AX127" s="126" t="str">
        <f t="shared" si="61"/>
        <v/>
      </c>
      <c r="AY127" s="64" t="str">
        <f t="shared" si="62"/>
        <v/>
      </c>
      <c r="AZ127" s="97"/>
      <c r="BA127" s="68"/>
      <c r="BB127" s="68"/>
      <c r="BC127" s="68"/>
      <c r="BD127" s="68"/>
      <c r="BE127" s="15"/>
      <c r="BF127" s="5">
        <f t="shared" si="63"/>
        <v>22983</v>
      </c>
      <c r="BG127" s="42">
        <v>11442</v>
      </c>
      <c r="BH127" s="42">
        <v>11541</v>
      </c>
      <c r="BI127" s="42"/>
      <c r="BJ127" s="42"/>
      <c r="BK127" s="42"/>
      <c r="BL127" s="42"/>
      <c r="BM127" s="42"/>
    </row>
    <row r="128" spans="1:65" outlineLevel="5" x14ac:dyDescent="0.45">
      <c r="A128" s="22">
        <f t="shared" si="49"/>
        <v>4</v>
      </c>
      <c r="B128" s="9">
        <f t="shared" si="46"/>
        <v>42834</v>
      </c>
      <c r="C128" s="51">
        <v>376937</v>
      </c>
      <c r="D128" s="64">
        <f t="shared" si="54"/>
        <v>37.5</v>
      </c>
      <c r="E128" s="12">
        <v>37.200000000000003</v>
      </c>
      <c r="F128" s="12">
        <v>37.200000000000003</v>
      </c>
      <c r="G128" s="12">
        <v>37.799999999999997</v>
      </c>
      <c r="H128" s="12">
        <v>37.799999999999997</v>
      </c>
      <c r="I128" s="12"/>
      <c r="J128" s="12"/>
      <c r="K128" s="12"/>
      <c r="L128" s="12"/>
      <c r="M128" s="74" t="str">
        <f t="shared" si="55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6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7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f t="shared" si="64"/>
        <v>21.29277566539924</v>
      </c>
      <c r="AO128" s="41">
        <v>1315</v>
      </c>
      <c r="AP128" s="110"/>
      <c r="AQ128" s="111"/>
      <c r="AR128" s="126" t="str">
        <f t="shared" si="58"/>
        <v/>
      </c>
      <c r="AS128" s="126" t="str">
        <f t="shared" si="59"/>
        <v/>
      </c>
      <c r="AT128" s="127">
        <v>1493</v>
      </c>
      <c r="AU128" s="128"/>
      <c r="AV128" s="129"/>
      <c r="AW128" s="126" t="str">
        <f t="shared" si="60"/>
        <v/>
      </c>
      <c r="AX128" s="126" t="str">
        <f t="shared" si="61"/>
        <v/>
      </c>
      <c r="AY128" s="64" t="str">
        <f t="shared" si="62"/>
        <v/>
      </c>
      <c r="AZ128" s="97"/>
      <c r="BA128" s="68"/>
      <c r="BB128" s="68"/>
      <c r="BC128" s="68"/>
      <c r="BD128" s="68"/>
      <c r="BE128" s="15"/>
      <c r="BF128" s="5">
        <f t="shared" si="63"/>
        <v>17917</v>
      </c>
      <c r="BG128" s="42">
        <v>3721</v>
      </c>
      <c r="BH128" s="42">
        <v>14196</v>
      </c>
      <c r="BI128" s="42"/>
      <c r="BJ128" s="42"/>
      <c r="BK128" s="42"/>
      <c r="BL128" s="42"/>
      <c r="BM128" s="42"/>
    </row>
    <row r="129" spans="1:65" outlineLevel="5" x14ac:dyDescent="0.45">
      <c r="A129" s="22">
        <f t="shared" si="49"/>
        <v>4</v>
      </c>
      <c r="B129" s="9">
        <f t="shared" si="46"/>
        <v>42835</v>
      </c>
      <c r="C129" s="51">
        <v>355490</v>
      </c>
      <c r="D129" s="64">
        <f t="shared" si="54"/>
        <v>37.700000000000003</v>
      </c>
      <c r="E129" s="12">
        <v>37.6</v>
      </c>
      <c r="F129" s="12">
        <v>37.6</v>
      </c>
      <c r="G129" s="12">
        <v>37.799999999999997</v>
      </c>
      <c r="H129" s="12">
        <v>37.799999999999997</v>
      </c>
      <c r="I129" s="12"/>
      <c r="J129" s="12"/>
      <c r="K129" s="12"/>
      <c r="L129" s="12"/>
      <c r="M129" s="74" t="str">
        <f t="shared" si="55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6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7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f t="shared" si="64"/>
        <v>17.902813299232736</v>
      </c>
      <c r="AO129" s="41">
        <v>1564</v>
      </c>
      <c r="AP129" s="110"/>
      <c r="AQ129" s="111"/>
      <c r="AR129" s="126" t="str">
        <f t="shared" si="58"/>
        <v/>
      </c>
      <c r="AS129" s="126" t="str">
        <f t="shared" si="59"/>
        <v/>
      </c>
      <c r="AT129" s="127">
        <v>1798</v>
      </c>
      <c r="AU129" s="128"/>
      <c r="AV129" s="129"/>
      <c r="AW129" s="126" t="str">
        <f t="shared" si="60"/>
        <v/>
      </c>
      <c r="AX129" s="126" t="str">
        <f t="shared" si="61"/>
        <v/>
      </c>
      <c r="AY129" s="64" t="str">
        <f t="shared" si="62"/>
        <v/>
      </c>
      <c r="AZ129" s="97">
        <v>79</v>
      </c>
      <c r="BA129" s="68"/>
      <c r="BB129" s="68"/>
      <c r="BC129" s="68"/>
      <c r="BD129" s="68"/>
      <c r="BE129" s="15"/>
      <c r="BF129" s="5">
        <f t="shared" si="63"/>
        <v>24081</v>
      </c>
      <c r="BG129" s="42">
        <v>8184</v>
      </c>
      <c r="BH129" s="42">
        <v>15897</v>
      </c>
      <c r="BI129" s="42"/>
      <c r="BJ129" s="42"/>
      <c r="BK129" s="42"/>
      <c r="BL129" s="42"/>
      <c r="BM129" s="42"/>
    </row>
    <row r="130" spans="1:65" outlineLevel="5" x14ac:dyDescent="0.45">
      <c r="A130" s="22">
        <f t="shared" si="49"/>
        <v>4</v>
      </c>
      <c r="B130" s="9">
        <f t="shared" si="46"/>
        <v>42836</v>
      </c>
      <c r="C130" s="51">
        <v>434250</v>
      </c>
      <c r="D130" s="64">
        <f t="shared" si="54"/>
        <v>37.200000000000003</v>
      </c>
      <c r="E130" s="12">
        <v>37.200000000000003</v>
      </c>
      <c r="F130" s="12">
        <v>37.200000000000003</v>
      </c>
      <c r="G130" s="12">
        <v>37.200000000000003</v>
      </c>
      <c r="H130" s="12">
        <v>37.200000000000003</v>
      </c>
      <c r="I130" s="12"/>
      <c r="J130" s="12"/>
      <c r="K130" s="12"/>
      <c r="L130" s="12"/>
      <c r="M130" s="74" t="str">
        <f t="shared" si="55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6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7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f t="shared" si="64"/>
        <v>17.983301220295441</v>
      </c>
      <c r="AO130" s="41">
        <v>1557</v>
      </c>
      <c r="AP130" s="110"/>
      <c r="AQ130" s="111"/>
      <c r="AR130" s="126" t="str">
        <f t="shared" si="58"/>
        <v/>
      </c>
      <c r="AS130" s="126" t="str">
        <f t="shared" si="59"/>
        <v/>
      </c>
      <c r="AT130" s="127">
        <v>1758</v>
      </c>
      <c r="AU130" s="128"/>
      <c r="AV130" s="129"/>
      <c r="AW130" s="126" t="str">
        <f t="shared" si="60"/>
        <v/>
      </c>
      <c r="AX130" s="126" t="str">
        <f t="shared" si="61"/>
        <v/>
      </c>
      <c r="AY130" s="64" t="str">
        <f t="shared" si="62"/>
        <v/>
      </c>
      <c r="AZ130" s="97">
        <v>78.900000000000006</v>
      </c>
      <c r="BA130" s="68"/>
      <c r="BB130" s="68"/>
      <c r="BC130" s="68"/>
      <c r="BD130" s="68"/>
      <c r="BE130" s="15"/>
      <c r="BF130" s="5">
        <f t="shared" si="63"/>
        <v>23819</v>
      </c>
      <c r="BG130" s="42">
        <v>6639</v>
      </c>
      <c r="BH130" s="42">
        <v>17180</v>
      </c>
      <c r="BI130" s="42"/>
      <c r="BJ130" s="42"/>
      <c r="BK130" s="42"/>
      <c r="BL130" s="42"/>
      <c r="BM130" s="42"/>
    </row>
    <row r="131" spans="1:65" outlineLevel="5" x14ac:dyDescent="0.45">
      <c r="A131" s="22">
        <f t="shared" si="49"/>
        <v>4</v>
      </c>
      <c r="B131" s="9">
        <f t="shared" si="46"/>
        <v>42837</v>
      </c>
      <c r="C131" s="51">
        <v>381105</v>
      </c>
      <c r="D131" s="64">
        <f t="shared" si="54"/>
        <v>36.799999999999997</v>
      </c>
      <c r="E131" s="12">
        <v>36.799999999999997</v>
      </c>
      <c r="F131" s="12">
        <v>36.799999999999997</v>
      </c>
      <c r="G131" s="12">
        <v>36.799999999999997</v>
      </c>
      <c r="H131" s="12">
        <v>36.799999999999997</v>
      </c>
      <c r="I131" s="12"/>
      <c r="J131" s="12"/>
      <c r="K131" s="12"/>
      <c r="L131" s="12"/>
      <c r="M131" s="74" t="str">
        <f t="shared" si="55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6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7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f t="shared" si="64"/>
        <v>16.979987871437235</v>
      </c>
      <c r="AO131" s="41">
        <v>1649</v>
      </c>
      <c r="AP131" s="110"/>
      <c r="AQ131" s="111"/>
      <c r="AR131" s="126" t="str">
        <f t="shared" si="58"/>
        <v/>
      </c>
      <c r="AS131" s="126" t="str">
        <f t="shared" si="59"/>
        <v/>
      </c>
      <c r="AT131" s="127">
        <v>1899</v>
      </c>
      <c r="AU131" s="128"/>
      <c r="AV131" s="129"/>
      <c r="AW131" s="126" t="str">
        <f t="shared" si="60"/>
        <v/>
      </c>
      <c r="AX131" s="126" t="str">
        <f t="shared" si="61"/>
        <v/>
      </c>
      <c r="AY131" s="64" t="str">
        <f t="shared" si="62"/>
        <v/>
      </c>
      <c r="AZ131" s="97">
        <v>79.5</v>
      </c>
      <c r="BA131" s="68"/>
      <c r="BB131" s="68"/>
      <c r="BC131" s="68"/>
      <c r="BD131" s="68"/>
      <c r="BE131" s="15"/>
      <c r="BF131" s="5">
        <f t="shared" si="63"/>
        <v>24696</v>
      </c>
      <c r="BG131" s="42">
        <v>8454</v>
      </c>
      <c r="BH131" s="42">
        <v>16242</v>
      </c>
      <c r="BI131" s="42"/>
      <c r="BJ131" s="42"/>
      <c r="BK131" s="42"/>
      <c r="BL131" s="42"/>
      <c r="BM131" s="42"/>
    </row>
    <row r="132" spans="1:65" outlineLevel="5" x14ac:dyDescent="0.45">
      <c r="A132" s="22">
        <f t="shared" si="49"/>
        <v>4</v>
      </c>
      <c r="B132" s="9">
        <f t="shared" si="46"/>
        <v>42838</v>
      </c>
      <c r="C132" s="51">
        <v>360572</v>
      </c>
      <c r="D132" s="64">
        <f t="shared" si="54"/>
        <v>36.4</v>
      </c>
      <c r="E132" s="12">
        <v>36.4</v>
      </c>
      <c r="F132" s="12">
        <v>36.4</v>
      </c>
      <c r="G132" s="12">
        <v>36.4</v>
      </c>
      <c r="H132" s="12">
        <v>36.4</v>
      </c>
      <c r="I132" s="12"/>
      <c r="J132" s="12"/>
      <c r="K132" s="12"/>
      <c r="L132" s="12"/>
      <c r="M132" s="74" t="str">
        <f t="shared" si="55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6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7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f t="shared" si="64"/>
        <v>18.433179723502302</v>
      </c>
      <c r="AO132" s="41">
        <v>1519</v>
      </c>
      <c r="AP132" s="110"/>
      <c r="AQ132" s="111"/>
      <c r="AR132" s="126" t="str">
        <f t="shared" si="58"/>
        <v/>
      </c>
      <c r="AS132" s="126" t="str">
        <f t="shared" si="59"/>
        <v/>
      </c>
      <c r="AT132" s="127">
        <v>1721</v>
      </c>
      <c r="AU132" s="128"/>
      <c r="AV132" s="129"/>
      <c r="AW132" s="126" t="str">
        <f t="shared" si="60"/>
        <v/>
      </c>
      <c r="AX132" s="126" t="str">
        <f t="shared" si="61"/>
        <v/>
      </c>
      <c r="AY132" s="64" t="str">
        <f t="shared" si="62"/>
        <v/>
      </c>
      <c r="AZ132" s="97">
        <v>78.2</v>
      </c>
      <c r="BA132" s="68"/>
      <c r="BB132" s="68"/>
      <c r="BC132" s="68"/>
      <c r="BD132" s="68"/>
      <c r="BE132" s="15"/>
      <c r="BF132" s="5">
        <f t="shared" si="63"/>
        <v>24700</v>
      </c>
      <c r="BG132" s="42">
        <v>5591</v>
      </c>
      <c r="BH132" s="42">
        <v>19109</v>
      </c>
      <c r="BI132" s="42"/>
      <c r="BJ132" s="42"/>
      <c r="BK132" s="42"/>
      <c r="BL132" s="42"/>
      <c r="BM132" s="42"/>
    </row>
    <row r="133" spans="1:65" outlineLevel="5" x14ac:dyDescent="0.45">
      <c r="A133" s="22">
        <f t="shared" si="49"/>
        <v>4</v>
      </c>
      <c r="B133" s="9">
        <f t="shared" si="46"/>
        <v>42839</v>
      </c>
      <c r="C133" s="51">
        <v>348594</v>
      </c>
      <c r="D133" s="64">
        <f t="shared" si="54"/>
        <v>37</v>
      </c>
      <c r="E133" s="12">
        <v>37</v>
      </c>
      <c r="F133" s="12">
        <v>37</v>
      </c>
      <c r="G133" s="12">
        <v>37</v>
      </c>
      <c r="H133" s="12">
        <v>37</v>
      </c>
      <c r="I133" s="12"/>
      <c r="J133" s="12"/>
      <c r="K133" s="12"/>
      <c r="L133" s="12"/>
      <c r="M133" s="74" t="str">
        <f t="shared" si="55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6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7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f t="shared" si="64"/>
        <v>16.607354685646502</v>
      </c>
      <c r="AO133" s="41">
        <v>1686</v>
      </c>
      <c r="AP133" s="110"/>
      <c r="AQ133" s="111"/>
      <c r="AR133" s="126" t="str">
        <f t="shared" si="58"/>
        <v/>
      </c>
      <c r="AS133" s="126" t="str">
        <f t="shared" si="59"/>
        <v/>
      </c>
      <c r="AT133" s="127">
        <v>1956</v>
      </c>
      <c r="AU133" s="128"/>
      <c r="AV133" s="129"/>
      <c r="AW133" s="126" t="str">
        <f t="shared" si="60"/>
        <v/>
      </c>
      <c r="AX133" s="126" t="str">
        <f t="shared" si="61"/>
        <v/>
      </c>
      <c r="AY133" s="64" t="str">
        <f t="shared" si="62"/>
        <v/>
      </c>
      <c r="AZ133" s="97">
        <v>80.2</v>
      </c>
      <c r="BA133" s="68"/>
      <c r="BB133" s="68"/>
      <c r="BC133" s="68"/>
      <c r="BD133" s="68"/>
      <c r="BE133" s="15"/>
      <c r="BF133" s="5">
        <f t="shared" si="63"/>
        <v>29085</v>
      </c>
      <c r="BG133" s="42">
        <v>11618</v>
      </c>
      <c r="BH133" s="42">
        <v>17467</v>
      </c>
      <c r="BI133" s="42"/>
      <c r="BJ133" s="42"/>
      <c r="BK133" s="42"/>
      <c r="BL133" s="42"/>
      <c r="BM133" s="42"/>
    </row>
    <row r="134" spans="1:65" outlineLevel="5" x14ac:dyDescent="0.45">
      <c r="A134" s="22">
        <f t="shared" si="49"/>
        <v>4</v>
      </c>
      <c r="B134" s="9">
        <f t="shared" si="46"/>
        <v>42840</v>
      </c>
      <c r="C134" s="51">
        <v>354579</v>
      </c>
      <c r="D134" s="64">
        <f t="shared" si="54"/>
        <v>37.799999999999997</v>
      </c>
      <c r="E134" s="12">
        <v>37.799999999999997</v>
      </c>
      <c r="F134" s="12">
        <v>37.799999999999997</v>
      </c>
      <c r="G134" s="12">
        <v>37.799999999999997</v>
      </c>
      <c r="H134" s="12">
        <v>37.799999999999997</v>
      </c>
      <c r="I134" s="12"/>
      <c r="J134" s="12"/>
      <c r="K134" s="12"/>
      <c r="L134" s="12"/>
      <c r="M134" s="74" t="str">
        <f t="shared" si="55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6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7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f t="shared" si="64"/>
        <v>17.868538608806638</v>
      </c>
      <c r="AO134" s="41">
        <v>1567</v>
      </c>
      <c r="AP134" s="110"/>
      <c r="AQ134" s="111"/>
      <c r="AR134" s="126" t="str">
        <f t="shared" si="58"/>
        <v/>
      </c>
      <c r="AS134" s="126" t="str">
        <f t="shared" si="59"/>
        <v/>
      </c>
      <c r="AT134" s="127">
        <v>1770</v>
      </c>
      <c r="AU134" s="128"/>
      <c r="AV134" s="129"/>
      <c r="AW134" s="126" t="str">
        <f t="shared" si="60"/>
        <v/>
      </c>
      <c r="AX134" s="126" t="str">
        <f t="shared" si="61"/>
        <v/>
      </c>
      <c r="AY134" s="64" t="str">
        <f t="shared" si="62"/>
        <v/>
      </c>
      <c r="AZ134" s="97"/>
      <c r="BA134" s="68"/>
      <c r="BB134" s="68"/>
      <c r="BC134" s="68"/>
      <c r="BD134" s="68"/>
      <c r="BE134" s="15"/>
      <c r="BF134" s="5">
        <f t="shared" si="63"/>
        <v>26274</v>
      </c>
      <c r="BG134" s="42">
        <v>14224</v>
      </c>
      <c r="BH134" s="42">
        <v>12050</v>
      </c>
      <c r="BI134" s="42"/>
      <c r="BJ134" s="42"/>
      <c r="BK134" s="42"/>
      <c r="BL134" s="42"/>
      <c r="BM134" s="42"/>
    </row>
    <row r="135" spans="1:65" outlineLevel="5" x14ac:dyDescent="0.45">
      <c r="A135" s="22">
        <f t="shared" si="49"/>
        <v>4</v>
      </c>
      <c r="B135" s="9">
        <f t="shared" si="46"/>
        <v>42841</v>
      </c>
      <c r="C135" s="51">
        <v>356509</v>
      </c>
      <c r="D135" s="64">
        <f t="shared" si="54"/>
        <v>37.299999999999997</v>
      </c>
      <c r="E135" s="12">
        <v>37.200000000000003</v>
      </c>
      <c r="F135" s="12">
        <v>37.200000000000003</v>
      </c>
      <c r="G135" s="12">
        <v>37.4</v>
      </c>
      <c r="H135" s="12">
        <v>37.4</v>
      </c>
      <c r="I135" s="12"/>
      <c r="J135" s="12"/>
      <c r="K135" s="12"/>
      <c r="L135" s="12"/>
      <c r="M135" s="74" t="str">
        <f t="shared" si="55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6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7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f t="shared" si="64"/>
        <v>21.08433734939759</v>
      </c>
      <c r="AO135" s="41">
        <v>1328</v>
      </c>
      <c r="AP135" s="110"/>
      <c r="AQ135" s="111"/>
      <c r="AR135" s="126" t="str">
        <f t="shared" si="58"/>
        <v/>
      </c>
      <c r="AS135" s="126" t="str">
        <f t="shared" si="59"/>
        <v/>
      </c>
      <c r="AT135" s="127">
        <v>1625</v>
      </c>
      <c r="AU135" s="128"/>
      <c r="AV135" s="129"/>
      <c r="AW135" s="126" t="str">
        <f t="shared" si="60"/>
        <v/>
      </c>
      <c r="AX135" s="126" t="str">
        <f t="shared" si="61"/>
        <v/>
      </c>
      <c r="AY135" s="64" t="str">
        <f t="shared" si="62"/>
        <v/>
      </c>
      <c r="AZ135" s="97"/>
      <c r="BA135" s="68"/>
      <c r="BB135" s="68"/>
      <c r="BC135" s="68"/>
      <c r="BD135" s="68"/>
      <c r="BE135" s="15"/>
      <c r="BF135" s="5">
        <f t="shared" si="63"/>
        <v>15809</v>
      </c>
      <c r="BG135" s="42">
        <v>4251</v>
      </c>
      <c r="BH135" s="42">
        <v>11558</v>
      </c>
      <c r="BI135" s="42"/>
      <c r="BJ135" s="42"/>
      <c r="BK135" s="42"/>
      <c r="BL135" s="42"/>
      <c r="BM135" s="42"/>
    </row>
    <row r="136" spans="1:65" outlineLevel="5" x14ac:dyDescent="0.45">
      <c r="A136" s="22">
        <f t="shared" si="49"/>
        <v>4</v>
      </c>
      <c r="B136" s="9">
        <f t="shared" si="46"/>
        <v>42842</v>
      </c>
      <c r="C136" s="51">
        <v>411299</v>
      </c>
      <c r="D136" s="64">
        <f t="shared" si="54"/>
        <v>37.700000000000003</v>
      </c>
      <c r="E136" s="12">
        <v>37.6</v>
      </c>
      <c r="F136" s="12">
        <v>37.6</v>
      </c>
      <c r="G136" s="12">
        <v>37.799999999999997</v>
      </c>
      <c r="H136" s="12">
        <v>37.799999999999997</v>
      </c>
      <c r="I136" s="12"/>
      <c r="J136" s="12"/>
      <c r="K136" s="12"/>
      <c r="L136" s="12"/>
      <c r="M136" s="74" t="str">
        <f t="shared" si="55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6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7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f t="shared" si="64"/>
        <v>18.158236057068741</v>
      </c>
      <c r="AO136" s="41">
        <v>1542</v>
      </c>
      <c r="AP136" s="110"/>
      <c r="AQ136" s="111"/>
      <c r="AR136" s="126" t="str">
        <f t="shared" si="58"/>
        <v/>
      </c>
      <c r="AS136" s="126" t="str">
        <f t="shared" si="59"/>
        <v/>
      </c>
      <c r="AT136" s="127">
        <v>1783</v>
      </c>
      <c r="AU136" s="128"/>
      <c r="AV136" s="129"/>
      <c r="AW136" s="126" t="str">
        <f t="shared" si="60"/>
        <v/>
      </c>
      <c r="AX136" s="126" t="str">
        <f t="shared" si="61"/>
        <v/>
      </c>
      <c r="AY136" s="64" t="str">
        <f t="shared" si="62"/>
        <v/>
      </c>
      <c r="AZ136" s="97">
        <v>78.7</v>
      </c>
      <c r="BA136" s="68"/>
      <c r="BB136" s="68"/>
      <c r="BC136" s="68"/>
      <c r="BD136" s="68"/>
      <c r="BE136" s="15"/>
      <c r="BF136" s="5">
        <f t="shared" si="63"/>
        <v>25460</v>
      </c>
      <c r="BG136" s="42">
        <v>9268</v>
      </c>
      <c r="BH136" s="42">
        <v>16192</v>
      </c>
      <c r="BI136" s="42"/>
      <c r="BJ136" s="42"/>
      <c r="BK136" s="42"/>
      <c r="BL136" s="42"/>
      <c r="BM136" s="42"/>
    </row>
    <row r="137" spans="1:65" outlineLevel="5" x14ac:dyDescent="0.45">
      <c r="A137" s="22">
        <f t="shared" si="49"/>
        <v>4</v>
      </c>
      <c r="B137" s="9">
        <f t="shared" si="46"/>
        <v>42843</v>
      </c>
      <c r="C137" s="51">
        <v>458585</v>
      </c>
      <c r="D137" s="64">
        <f t="shared" si="54"/>
        <v>37.4</v>
      </c>
      <c r="E137" s="12">
        <v>37.200000000000003</v>
      </c>
      <c r="F137" s="12">
        <v>37.200000000000003</v>
      </c>
      <c r="G137" s="12">
        <v>37.6</v>
      </c>
      <c r="H137" s="12">
        <v>37.6</v>
      </c>
      <c r="I137" s="12"/>
      <c r="J137" s="12"/>
      <c r="K137" s="12"/>
      <c r="L137" s="12"/>
      <c r="M137" s="74" t="str">
        <f t="shared" si="55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6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7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f t="shared" si="64"/>
        <v>19.021739130434781</v>
      </c>
      <c r="AO137" s="41">
        <v>1472</v>
      </c>
      <c r="AP137" s="110"/>
      <c r="AQ137" s="111"/>
      <c r="AR137" s="126" t="str">
        <f t="shared" si="58"/>
        <v/>
      </c>
      <c r="AS137" s="126" t="str">
        <f t="shared" si="59"/>
        <v/>
      </c>
      <c r="AT137" s="127">
        <v>1673</v>
      </c>
      <c r="AU137" s="128"/>
      <c r="AV137" s="129"/>
      <c r="AW137" s="126" t="str">
        <f t="shared" si="60"/>
        <v/>
      </c>
      <c r="AX137" s="126" t="str">
        <f t="shared" si="61"/>
        <v/>
      </c>
      <c r="AY137" s="64" t="str">
        <f t="shared" si="62"/>
        <v/>
      </c>
      <c r="AZ137" s="97">
        <v>79.5</v>
      </c>
      <c r="BA137" s="68"/>
      <c r="BB137" s="68"/>
      <c r="BC137" s="68"/>
      <c r="BD137" s="68"/>
      <c r="BE137" s="15"/>
      <c r="BF137" s="5">
        <f t="shared" si="63"/>
        <v>25228</v>
      </c>
      <c r="BG137" s="42">
        <v>6299</v>
      </c>
      <c r="BH137" s="42">
        <v>18929</v>
      </c>
      <c r="BI137" s="42"/>
      <c r="BJ137" s="42"/>
      <c r="BK137" s="42"/>
      <c r="BL137" s="42"/>
      <c r="BM137" s="42"/>
    </row>
    <row r="138" spans="1:65" outlineLevel="5" x14ac:dyDescent="0.45">
      <c r="A138" s="22">
        <f t="shared" si="49"/>
        <v>4</v>
      </c>
      <c r="B138" s="9">
        <f t="shared" si="46"/>
        <v>42844</v>
      </c>
      <c r="C138" s="51">
        <v>408902</v>
      </c>
      <c r="D138" s="64">
        <f t="shared" si="54"/>
        <v>38.1</v>
      </c>
      <c r="E138" s="12">
        <v>38.200000000000003</v>
      </c>
      <c r="F138" s="12">
        <v>38.200000000000003</v>
      </c>
      <c r="G138" s="12">
        <v>38</v>
      </c>
      <c r="H138" s="12">
        <v>38</v>
      </c>
      <c r="I138" s="12"/>
      <c r="J138" s="12"/>
      <c r="K138" s="12"/>
      <c r="L138" s="12"/>
      <c r="M138" s="74" t="str">
        <f t="shared" si="55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6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7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f t="shared" si="64"/>
        <v>26.641294005708847</v>
      </c>
      <c r="AO138" s="41">
        <v>1051</v>
      </c>
      <c r="AP138" s="110"/>
      <c r="AQ138" s="111"/>
      <c r="AR138" s="126" t="str">
        <f t="shared" si="58"/>
        <v/>
      </c>
      <c r="AS138" s="126" t="str">
        <f t="shared" si="59"/>
        <v/>
      </c>
      <c r="AT138" s="127">
        <v>1298</v>
      </c>
      <c r="AU138" s="128"/>
      <c r="AV138" s="129"/>
      <c r="AW138" s="126" t="str">
        <f t="shared" si="60"/>
        <v/>
      </c>
      <c r="AX138" s="126" t="str">
        <f t="shared" si="61"/>
        <v/>
      </c>
      <c r="AY138" s="64" t="str">
        <f t="shared" si="62"/>
        <v/>
      </c>
      <c r="AZ138" s="97">
        <v>79.7</v>
      </c>
      <c r="BA138" s="68"/>
      <c r="BB138" s="68"/>
      <c r="BC138" s="68"/>
      <c r="BD138" s="68"/>
      <c r="BE138" s="15"/>
      <c r="BF138" s="5">
        <f t="shared" si="63"/>
        <v>22656</v>
      </c>
      <c r="BG138" s="42">
        <v>7697</v>
      </c>
      <c r="BH138" s="42">
        <v>14959</v>
      </c>
      <c r="BI138" s="42"/>
      <c r="BJ138" s="42"/>
      <c r="BK138" s="42"/>
      <c r="BL138" s="42"/>
      <c r="BM138" s="42"/>
    </row>
    <row r="139" spans="1:65" outlineLevel="5" x14ac:dyDescent="0.45">
      <c r="A139" s="22">
        <f t="shared" si="49"/>
        <v>4</v>
      </c>
      <c r="B139" s="9">
        <f t="shared" si="46"/>
        <v>42845</v>
      </c>
      <c r="C139" s="51">
        <v>368391</v>
      </c>
      <c r="D139" s="64">
        <f t="shared" si="54"/>
        <v>37.700000000000003</v>
      </c>
      <c r="E139" s="12">
        <v>37.799999999999997</v>
      </c>
      <c r="F139" s="12">
        <v>37.799999999999997</v>
      </c>
      <c r="G139" s="12">
        <v>37.6</v>
      </c>
      <c r="H139" s="12">
        <v>37.6</v>
      </c>
      <c r="I139" s="12"/>
      <c r="J139" s="12"/>
      <c r="K139" s="12"/>
      <c r="L139" s="12"/>
      <c r="M139" s="74" t="str">
        <f t="shared" si="55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6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7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f t="shared" si="64"/>
        <v>24.800708591674049</v>
      </c>
      <c r="AO139" s="41">
        <v>1129</v>
      </c>
      <c r="AP139" s="110"/>
      <c r="AQ139" s="111"/>
      <c r="AR139" s="126" t="str">
        <f t="shared" si="58"/>
        <v/>
      </c>
      <c r="AS139" s="126" t="str">
        <f t="shared" si="59"/>
        <v/>
      </c>
      <c r="AT139" s="127">
        <v>1355</v>
      </c>
      <c r="AU139" s="128"/>
      <c r="AV139" s="129"/>
      <c r="AW139" s="126" t="str">
        <f t="shared" si="60"/>
        <v/>
      </c>
      <c r="AX139" s="126" t="str">
        <f t="shared" si="61"/>
        <v/>
      </c>
      <c r="AY139" s="64" t="str">
        <f t="shared" si="62"/>
        <v/>
      </c>
      <c r="AZ139" s="97"/>
      <c r="BA139" s="68"/>
      <c r="BB139" s="68"/>
      <c r="BC139" s="68"/>
      <c r="BD139" s="68"/>
      <c r="BE139" s="15"/>
      <c r="BF139" s="5">
        <f t="shared" si="63"/>
        <v>21478</v>
      </c>
      <c r="BG139" s="42">
        <v>4333</v>
      </c>
      <c r="BH139" s="42">
        <v>17145</v>
      </c>
      <c r="BI139" s="42"/>
      <c r="BJ139" s="42"/>
      <c r="BK139" s="42"/>
      <c r="BL139" s="42"/>
      <c r="BM139" s="42"/>
    </row>
    <row r="140" spans="1:65" outlineLevel="5" x14ac:dyDescent="0.45">
      <c r="A140" s="22">
        <f t="shared" si="49"/>
        <v>4</v>
      </c>
      <c r="B140" s="9">
        <f t="shared" si="46"/>
        <v>42846</v>
      </c>
      <c r="C140" s="51">
        <v>360400</v>
      </c>
      <c r="D140" s="64">
        <f t="shared" si="54"/>
        <v>38.1</v>
      </c>
      <c r="E140" s="12">
        <v>37.799999999999997</v>
      </c>
      <c r="F140" s="12">
        <v>37.799999999999997</v>
      </c>
      <c r="G140" s="12">
        <v>38.4</v>
      </c>
      <c r="H140" s="12">
        <v>38.4</v>
      </c>
      <c r="I140" s="12"/>
      <c r="J140" s="12"/>
      <c r="K140" s="12"/>
      <c r="L140" s="12"/>
      <c r="M140" s="74" t="str">
        <f t="shared" si="55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6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7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f t="shared" si="64"/>
        <v>24.955436720142604</v>
      </c>
      <c r="AO140" s="41">
        <v>1122</v>
      </c>
      <c r="AP140" s="110"/>
      <c r="AQ140" s="111"/>
      <c r="AR140" s="126" t="str">
        <f t="shared" si="58"/>
        <v/>
      </c>
      <c r="AS140" s="126" t="str">
        <f t="shared" si="59"/>
        <v/>
      </c>
      <c r="AT140" s="127">
        <v>1381</v>
      </c>
      <c r="AU140" s="128"/>
      <c r="AV140" s="129"/>
      <c r="AW140" s="126" t="str">
        <f t="shared" si="60"/>
        <v/>
      </c>
      <c r="AX140" s="126" t="str">
        <f t="shared" si="61"/>
        <v/>
      </c>
      <c r="AY140" s="64" t="str">
        <f t="shared" si="62"/>
        <v/>
      </c>
      <c r="AZ140" s="97">
        <v>78.5</v>
      </c>
      <c r="BA140" s="68"/>
      <c r="BB140" s="68"/>
      <c r="BC140" s="68"/>
      <c r="BD140" s="68"/>
      <c r="BE140" s="15"/>
      <c r="BF140" s="5">
        <f t="shared" si="63"/>
        <v>22422</v>
      </c>
      <c r="BG140" s="42">
        <v>3891</v>
      </c>
      <c r="BH140" s="42">
        <v>18531</v>
      </c>
      <c r="BI140" s="42"/>
      <c r="BJ140" s="42"/>
      <c r="BK140" s="42"/>
      <c r="BL140" s="42"/>
      <c r="BM140" s="42"/>
    </row>
    <row r="141" spans="1:65" outlineLevel="5" x14ac:dyDescent="0.45">
      <c r="A141" s="22">
        <f t="shared" si="49"/>
        <v>4</v>
      </c>
      <c r="B141" s="9">
        <f t="shared" si="46"/>
        <v>42847</v>
      </c>
      <c r="C141" s="51">
        <v>359199</v>
      </c>
      <c r="D141" s="64">
        <f t="shared" si="54"/>
        <v>37.200000000000003</v>
      </c>
      <c r="E141" s="12">
        <v>37.200000000000003</v>
      </c>
      <c r="F141" s="12">
        <v>37.200000000000003</v>
      </c>
      <c r="G141" s="12">
        <v>37.200000000000003</v>
      </c>
      <c r="H141" s="12">
        <v>37.200000000000003</v>
      </c>
      <c r="I141" s="12"/>
      <c r="J141" s="12"/>
      <c r="K141" s="12"/>
      <c r="L141" s="12"/>
      <c r="M141" s="74" t="str">
        <f t="shared" si="55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6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7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f t="shared" si="64"/>
        <v>22.029897718332023</v>
      </c>
      <c r="AO141" s="41">
        <v>1271</v>
      </c>
      <c r="AP141" s="110"/>
      <c r="AQ141" s="111"/>
      <c r="AR141" s="126" t="str">
        <f t="shared" si="58"/>
        <v/>
      </c>
      <c r="AS141" s="126" t="str">
        <f t="shared" si="59"/>
        <v/>
      </c>
      <c r="AT141" s="127">
        <v>1496</v>
      </c>
      <c r="AU141" s="128"/>
      <c r="AV141" s="129"/>
      <c r="AW141" s="126" t="str">
        <f t="shared" si="60"/>
        <v/>
      </c>
      <c r="AX141" s="126" t="str">
        <f t="shared" si="61"/>
        <v/>
      </c>
      <c r="AY141" s="64" t="str">
        <f t="shared" si="62"/>
        <v/>
      </c>
      <c r="AZ141" s="97"/>
      <c r="BA141" s="68"/>
      <c r="BB141" s="68"/>
      <c r="BC141" s="68"/>
      <c r="BD141" s="68"/>
      <c r="BE141" s="15"/>
      <c r="BF141" s="5">
        <f t="shared" si="63"/>
        <v>18958</v>
      </c>
      <c r="BG141" s="42">
        <v>2469</v>
      </c>
      <c r="BH141" s="42">
        <v>16489</v>
      </c>
      <c r="BI141" s="42"/>
      <c r="BJ141" s="42"/>
      <c r="BK141" s="42"/>
      <c r="BL141" s="42"/>
      <c r="BM141" s="42"/>
    </row>
    <row r="142" spans="1:65" outlineLevel="5" x14ac:dyDescent="0.45">
      <c r="A142" s="22">
        <f t="shared" si="49"/>
        <v>4</v>
      </c>
      <c r="B142" s="9">
        <f t="shared" si="46"/>
        <v>42848</v>
      </c>
      <c r="C142" s="51">
        <v>354919</v>
      </c>
      <c r="D142" s="64">
        <f t="shared" si="54"/>
        <v>37</v>
      </c>
      <c r="E142" s="12">
        <v>37</v>
      </c>
      <c r="F142" s="12">
        <v>37</v>
      </c>
      <c r="G142" s="12">
        <v>37</v>
      </c>
      <c r="H142" s="12">
        <v>37</v>
      </c>
      <c r="I142" s="12"/>
      <c r="J142" s="12"/>
      <c r="K142" s="12"/>
      <c r="L142" s="12"/>
      <c r="M142" s="74" t="str">
        <f t="shared" si="55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6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7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f t="shared" si="64"/>
        <v>23.648648648648649</v>
      </c>
      <c r="AO142" s="41">
        <v>1184</v>
      </c>
      <c r="AP142" s="110"/>
      <c r="AQ142" s="111"/>
      <c r="AR142" s="126" t="str">
        <f t="shared" si="58"/>
        <v/>
      </c>
      <c r="AS142" s="126" t="str">
        <f t="shared" si="59"/>
        <v/>
      </c>
      <c r="AT142" s="127">
        <v>1476</v>
      </c>
      <c r="AU142" s="128"/>
      <c r="AV142" s="129"/>
      <c r="AW142" s="126" t="str">
        <f t="shared" si="60"/>
        <v/>
      </c>
      <c r="AX142" s="126" t="str">
        <f t="shared" si="61"/>
        <v/>
      </c>
      <c r="AY142" s="64" t="str">
        <f t="shared" si="62"/>
        <v/>
      </c>
      <c r="AZ142" s="97"/>
      <c r="BA142" s="68"/>
      <c r="BB142" s="68"/>
      <c r="BC142" s="68"/>
      <c r="BD142" s="68"/>
      <c r="BE142" s="15"/>
      <c r="BF142" s="5">
        <f t="shared" si="63"/>
        <v>13209</v>
      </c>
      <c r="BG142" s="42">
        <v>5265</v>
      </c>
      <c r="BH142" s="42">
        <v>7944</v>
      </c>
      <c r="BI142" s="42"/>
      <c r="BJ142" s="42"/>
      <c r="BK142" s="42"/>
      <c r="BL142" s="42"/>
      <c r="BM142" s="42"/>
    </row>
    <row r="143" spans="1:65" outlineLevel="5" x14ac:dyDescent="0.45">
      <c r="A143" s="22">
        <f t="shared" si="49"/>
        <v>4</v>
      </c>
      <c r="B143" s="9">
        <f t="shared" si="46"/>
        <v>42849</v>
      </c>
      <c r="C143" s="51">
        <v>339877</v>
      </c>
      <c r="D143" s="64">
        <f t="shared" si="54"/>
        <v>37.4</v>
      </c>
      <c r="E143" s="12">
        <v>37.200000000000003</v>
      </c>
      <c r="F143" s="12">
        <v>37.200000000000003</v>
      </c>
      <c r="G143" s="12">
        <v>37.6</v>
      </c>
      <c r="H143" s="12">
        <v>37.6</v>
      </c>
      <c r="I143" s="12"/>
      <c r="J143" s="12"/>
      <c r="K143" s="12"/>
      <c r="L143" s="12"/>
      <c r="M143" s="74" t="str">
        <f t="shared" si="55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6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7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f t="shared" si="64"/>
        <v>17.960230917254652</v>
      </c>
      <c r="AO143" s="41">
        <v>1559</v>
      </c>
      <c r="AP143" s="110"/>
      <c r="AQ143" s="111"/>
      <c r="AR143" s="126" t="str">
        <f t="shared" si="58"/>
        <v/>
      </c>
      <c r="AS143" s="126" t="str">
        <f t="shared" si="59"/>
        <v/>
      </c>
      <c r="AT143" s="127">
        <v>1828</v>
      </c>
      <c r="AU143" s="128"/>
      <c r="AV143" s="129"/>
      <c r="AW143" s="126" t="str">
        <f t="shared" si="60"/>
        <v/>
      </c>
      <c r="AX143" s="126" t="str">
        <f t="shared" si="61"/>
        <v/>
      </c>
      <c r="AY143" s="64" t="str">
        <f t="shared" si="62"/>
        <v/>
      </c>
      <c r="AZ143" s="97">
        <v>79.3</v>
      </c>
      <c r="BA143" s="68"/>
      <c r="BB143" s="68"/>
      <c r="BC143" s="68"/>
      <c r="BD143" s="68"/>
      <c r="BE143" s="15"/>
      <c r="BF143" s="5">
        <f t="shared" si="63"/>
        <v>21689</v>
      </c>
      <c r="BG143" s="42">
        <v>6347</v>
      </c>
      <c r="BH143" s="42">
        <v>15342</v>
      </c>
      <c r="BI143" s="42"/>
      <c r="BJ143" s="42"/>
      <c r="BK143" s="42"/>
      <c r="BL143" s="42"/>
      <c r="BM143" s="42"/>
    </row>
    <row r="144" spans="1:65" outlineLevel="5" x14ac:dyDescent="0.45">
      <c r="A144" s="22">
        <f t="shared" si="49"/>
        <v>4</v>
      </c>
      <c r="B144" s="9">
        <f t="shared" si="46"/>
        <v>42850</v>
      </c>
      <c r="C144" s="51">
        <v>330688</v>
      </c>
      <c r="D144" s="64">
        <f t="shared" si="54"/>
        <v>37.4</v>
      </c>
      <c r="E144" s="12">
        <v>37.200000000000003</v>
      </c>
      <c r="F144" s="12">
        <v>37.200000000000003</v>
      </c>
      <c r="G144" s="12">
        <v>37.6</v>
      </c>
      <c r="H144" s="12">
        <v>37.6</v>
      </c>
      <c r="I144" s="12"/>
      <c r="J144" s="12"/>
      <c r="K144" s="12"/>
      <c r="L144" s="12"/>
      <c r="M144" s="74" t="str">
        <f t="shared" si="55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6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7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f t="shared" si="64"/>
        <v>18.445322793148879</v>
      </c>
      <c r="AO144" s="41">
        <v>1518</v>
      </c>
      <c r="AP144" s="110"/>
      <c r="AQ144" s="111"/>
      <c r="AR144" s="126" t="str">
        <f t="shared" si="58"/>
        <v/>
      </c>
      <c r="AS144" s="126" t="str">
        <f t="shared" si="59"/>
        <v/>
      </c>
      <c r="AT144" s="127">
        <v>1858</v>
      </c>
      <c r="AU144" s="128"/>
      <c r="AV144" s="129"/>
      <c r="AW144" s="126" t="str">
        <f t="shared" si="60"/>
        <v/>
      </c>
      <c r="AX144" s="126" t="str">
        <f t="shared" si="61"/>
        <v/>
      </c>
      <c r="AY144" s="64" t="str">
        <f t="shared" si="62"/>
        <v/>
      </c>
      <c r="AZ144" s="97">
        <v>80.2</v>
      </c>
      <c r="BA144" s="68"/>
      <c r="BB144" s="68"/>
      <c r="BC144" s="68"/>
      <c r="BD144" s="68"/>
      <c r="BE144" s="15"/>
      <c r="BF144" s="5">
        <f t="shared" si="63"/>
        <v>26303</v>
      </c>
      <c r="BG144" s="42">
        <v>8424</v>
      </c>
      <c r="BH144" s="42">
        <v>17879</v>
      </c>
      <c r="BI144" s="42"/>
      <c r="BJ144" s="42"/>
      <c r="BK144" s="42"/>
      <c r="BL144" s="42"/>
      <c r="BM144" s="42"/>
    </row>
    <row r="145" spans="1:65" outlineLevel="5" x14ac:dyDescent="0.45">
      <c r="A145" s="22">
        <f t="shared" si="49"/>
        <v>4</v>
      </c>
      <c r="B145" s="9">
        <f t="shared" si="46"/>
        <v>42851</v>
      </c>
      <c r="C145" s="51">
        <v>373191</v>
      </c>
      <c r="D145" s="64">
        <f t="shared" si="54"/>
        <v>37.9</v>
      </c>
      <c r="E145" s="12">
        <v>37.799999999999997</v>
      </c>
      <c r="F145" s="12">
        <v>37.799999999999997</v>
      </c>
      <c r="G145" s="12">
        <v>38</v>
      </c>
      <c r="H145" s="12">
        <v>38</v>
      </c>
      <c r="I145" s="12"/>
      <c r="J145" s="12"/>
      <c r="K145" s="12"/>
      <c r="L145" s="12"/>
      <c r="M145" s="74" t="str">
        <f t="shared" si="55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6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7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f t="shared" si="64"/>
        <v>20.423048869438365</v>
      </c>
      <c r="AO145" s="41">
        <v>1371</v>
      </c>
      <c r="AP145" s="110"/>
      <c r="AQ145" s="111"/>
      <c r="AR145" s="126" t="str">
        <f t="shared" si="58"/>
        <v/>
      </c>
      <c r="AS145" s="126" t="str">
        <f t="shared" si="59"/>
        <v/>
      </c>
      <c r="AT145" s="127">
        <v>1605</v>
      </c>
      <c r="AU145" s="128"/>
      <c r="AV145" s="129"/>
      <c r="AW145" s="126" t="str">
        <f t="shared" si="60"/>
        <v/>
      </c>
      <c r="AX145" s="126" t="str">
        <f t="shared" si="61"/>
        <v/>
      </c>
      <c r="AY145" s="64" t="str">
        <f t="shared" si="62"/>
        <v/>
      </c>
      <c r="AZ145" s="97">
        <v>78.3</v>
      </c>
      <c r="BA145" s="68"/>
      <c r="BB145" s="68"/>
      <c r="BC145" s="68"/>
      <c r="BD145" s="68"/>
      <c r="BE145" s="15"/>
      <c r="BF145" s="5">
        <f t="shared" si="63"/>
        <v>23561</v>
      </c>
      <c r="BG145" s="42">
        <v>6558</v>
      </c>
      <c r="BH145" s="42">
        <v>17003</v>
      </c>
      <c r="BI145" s="42"/>
      <c r="BJ145" s="42"/>
      <c r="BK145" s="42"/>
      <c r="BL145" s="42"/>
      <c r="BM145" s="42"/>
    </row>
    <row r="146" spans="1:65" outlineLevel="5" x14ac:dyDescent="0.45">
      <c r="A146" s="22">
        <f t="shared" si="49"/>
        <v>4</v>
      </c>
      <c r="B146" s="9">
        <f t="shared" si="46"/>
        <v>42852</v>
      </c>
      <c r="C146" s="51">
        <v>342799</v>
      </c>
      <c r="D146" s="64">
        <f t="shared" si="54"/>
        <v>38</v>
      </c>
      <c r="E146" s="12">
        <v>38</v>
      </c>
      <c r="F146" s="12">
        <v>38</v>
      </c>
      <c r="G146" s="12">
        <v>38</v>
      </c>
      <c r="H146" s="12">
        <v>38</v>
      </c>
      <c r="I146" s="12"/>
      <c r="J146" s="12"/>
      <c r="K146" s="12"/>
      <c r="L146" s="12"/>
      <c r="M146" s="74" t="str">
        <f t="shared" si="55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6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7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f t="shared" si="64"/>
        <v>21.005251312828207</v>
      </c>
      <c r="AO146" s="41">
        <v>1333</v>
      </c>
      <c r="AP146" s="110"/>
      <c r="AQ146" s="111"/>
      <c r="AR146" s="126" t="str">
        <f t="shared" si="58"/>
        <v/>
      </c>
      <c r="AS146" s="126" t="str">
        <f t="shared" si="59"/>
        <v/>
      </c>
      <c r="AT146" s="127">
        <v>1567</v>
      </c>
      <c r="AU146" s="128"/>
      <c r="AV146" s="129"/>
      <c r="AW146" s="126" t="str">
        <f t="shared" si="60"/>
        <v/>
      </c>
      <c r="AX146" s="126" t="str">
        <f t="shared" si="61"/>
        <v/>
      </c>
      <c r="AY146" s="64" t="str">
        <f t="shared" si="62"/>
        <v/>
      </c>
      <c r="AZ146" s="97">
        <v>78.5</v>
      </c>
      <c r="BA146" s="68"/>
      <c r="BB146" s="68"/>
      <c r="BC146" s="68"/>
      <c r="BD146" s="68"/>
      <c r="BE146" s="15"/>
      <c r="BF146" s="5">
        <f t="shared" si="63"/>
        <v>24994</v>
      </c>
      <c r="BG146" s="42">
        <v>6289</v>
      </c>
      <c r="BH146" s="42">
        <v>18705</v>
      </c>
      <c r="BI146" s="42"/>
      <c r="BJ146" s="42"/>
      <c r="BK146" s="42"/>
      <c r="BL146" s="42"/>
      <c r="BM146" s="42"/>
    </row>
    <row r="147" spans="1:65" outlineLevel="5" x14ac:dyDescent="0.45">
      <c r="A147" s="22">
        <f t="shared" si="49"/>
        <v>4</v>
      </c>
      <c r="B147" s="9">
        <f t="shared" si="46"/>
        <v>42853</v>
      </c>
      <c r="C147" s="51">
        <v>333210</v>
      </c>
      <c r="D147" s="64">
        <f t="shared" si="54"/>
        <v>38</v>
      </c>
      <c r="E147" s="12">
        <v>38</v>
      </c>
      <c r="F147" s="12">
        <v>38</v>
      </c>
      <c r="G147" s="12">
        <v>38</v>
      </c>
      <c r="H147" s="12">
        <v>38</v>
      </c>
      <c r="I147" s="12"/>
      <c r="J147" s="12"/>
      <c r="K147" s="12"/>
      <c r="L147" s="12"/>
      <c r="M147" s="74" t="str">
        <f t="shared" si="55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6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7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f t="shared" si="64"/>
        <v>19.17808219178082</v>
      </c>
      <c r="AO147" s="41">
        <v>1460</v>
      </c>
      <c r="AP147" s="110"/>
      <c r="AQ147" s="111"/>
      <c r="AR147" s="126" t="str">
        <f t="shared" si="58"/>
        <v/>
      </c>
      <c r="AS147" s="126" t="str">
        <f t="shared" si="59"/>
        <v/>
      </c>
      <c r="AT147" s="127">
        <v>1760</v>
      </c>
      <c r="AU147" s="128"/>
      <c r="AV147" s="129"/>
      <c r="AW147" s="126" t="str">
        <f t="shared" si="60"/>
        <v/>
      </c>
      <c r="AX147" s="126" t="str">
        <f t="shared" si="61"/>
        <v/>
      </c>
      <c r="AY147" s="64" t="str">
        <f t="shared" si="62"/>
        <v/>
      </c>
      <c r="AZ147" s="97">
        <v>78</v>
      </c>
      <c r="BA147" s="68"/>
      <c r="BB147" s="68"/>
      <c r="BC147" s="68"/>
      <c r="BD147" s="68"/>
      <c r="BE147" s="15"/>
      <c r="BF147" s="5">
        <f t="shared" si="63"/>
        <v>23878</v>
      </c>
      <c r="BG147" s="42">
        <v>6583</v>
      </c>
      <c r="BH147" s="42">
        <v>17295</v>
      </c>
      <c r="BI147" s="42"/>
      <c r="BJ147" s="42"/>
      <c r="BK147" s="42"/>
      <c r="BL147" s="42"/>
      <c r="BM147" s="42"/>
    </row>
    <row r="148" spans="1:65" outlineLevel="5" x14ac:dyDescent="0.45">
      <c r="A148" s="22">
        <f t="shared" si="49"/>
        <v>4</v>
      </c>
      <c r="B148" s="9">
        <f t="shared" si="46"/>
        <v>42854</v>
      </c>
      <c r="C148" s="51">
        <v>341086</v>
      </c>
      <c r="D148" s="64">
        <f t="shared" si="54"/>
        <v>37.700000000000003</v>
      </c>
      <c r="E148" s="12">
        <v>37.799999999999997</v>
      </c>
      <c r="F148" s="12">
        <v>37.799999999999997</v>
      </c>
      <c r="G148" s="12">
        <v>37.6</v>
      </c>
      <c r="H148" s="12">
        <v>37.6</v>
      </c>
      <c r="I148" s="12"/>
      <c r="J148" s="12"/>
      <c r="K148" s="12"/>
      <c r="L148" s="12"/>
      <c r="M148" s="74" t="str">
        <f t="shared" si="55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6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7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f t="shared" si="64"/>
        <v>20.573108008817048</v>
      </c>
      <c r="AO148" s="41">
        <v>1361</v>
      </c>
      <c r="AP148" s="110"/>
      <c r="AQ148" s="111"/>
      <c r="AR148" s="126" t="str">
        <f t="shared" si="58"/>
        <v/>
      </c>
      <c r="AS148" s="126" t="str">
        <f t="shared" si="59"/>
        <v/>
      </c>
      <c r="AT148" s="127">
        <v>1600</v>
      </c>
      <c r="AU148" s="128"/>
      <c r="AV148" s="129"/>
      <c r="AW148" s="126" t="str">
        <f t="shared" si="60"/>
        <v/>
      </c>
      <c r="AX148" s="126" t="str">
        <f t="shared" si="61"/>
        <v/>
      </c>
      <c r="AY148" s="64" t="str">
        <f t="shared" si="62"/>
        <v/>
      </c>
      <c r="AZ148" s="97"/>
      <c r="BA148" s="68"/>
      <c r="BB148" s="68"/>
      <c r="BC148" s="68"/>
      <c r="BD148" s="68"/>
      <c r="BE148" s="15"/>
      <c r="BF148" s="5">
        <f t="shared" si="63"/>
        <v>20610</v>
      </c>
      <c r="BG148" s="42">
        <v>3684</v>
      </c>
      <c r="BH148" s="42">
        <v>16926</v>
      </c>
      <c r="BI148" s="42"/>
      <c r="BJ148" s="42"/>
      <c r="BK148" s="42"/>
      <c r="BL148" s="42"/>
      <c r="BM148" s="42"/>
    </row>
    <row r="149" spans="1:65" ht="17.5" outlineLevel="5" thickBot="1" x14ac:dyDescent="0.5">
      <c r="A149" s="31">
        <f t="shared" si="49"/>
        <v>4</v>
      </c>
      <c r="B149" s="32">
        <f t="shared" si="46"/>
        <v>42855</v>
      </c>
      <c r="C149" s="51">
        <v>337323</v>
      </c>
      <c r="D149" s="64">
        <f t="shared" si="54"/>
        <v>37.6</v>
      </c>
      <c r="E149" s="12">
        <v>37.6</v>
      </c>
      <c r="F149" s="12">
        <v>37.6</v>
      </c>
      <c r="G149" s="12">
        <v>37.6</v>
      </c>
      <c r="H149" s="12">
        <v>37.6</v>
      </c>
      <c r="I149" s="12"/>
      <c r="J149" s="12"/>
      <c r="K149" s="12"/>
      <c r="L149" s="12"/>
      <c r="M149" s="74" t="str">
        <f t="shared" si="55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6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7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f t="shared" si="64"/>
        <v>21.756021756021756</v>
      </c>
      <c r="AO149" s="41">
        <v>1287</v>
      </c>
      <c r="AP149" s="110"/>
      <c r="AQ149" s="111"/>
      <c r="AR149" s="126" t="str">
        <f t="shared" si="58"/>
        <v/>
      </c>
      <c r="AS149" s="126" t="str">
        <f t="shared" si="59"/>
        <v/>
      </c>
      <c r="AT149" s="127">
        <v>1512</v>
      </c>
      <c r="AU149" s="128"/>
      <c r="AV149" s="129"/>
      <c r="AW149" s="126" t="str">
        <f t="shared" si="60"/>
        <v/>
      </c>
      <c r="AX149" s="126" t="str">
        <f t="shared" si="61"/>
        <v/>
      </c>
      <c r="AY149" s="64" t="str">
        <f t="shared" si="62"/>
        <v/>
      </c>
      <c r="AZ149" s="97"/>
      <c r="BA149" s="68"/>
      <c r="BB149" s="68"/>
      <c r="BC149" s="68"/>
      <c r="BD149" s="68"/>
      <c r="BE149" s="15"/>
      <c r="BF149" s="5">
        <f t="shared" si="63"/>
        <v>14582</v>
      </c>
      <c r="BG149" s="42">
        <v>5203</v>
      </c>
      <c r="BH149" s="42">
        <v>9379</v>
      </c>
      <c r="BI149" s="42"/>
      <c r="BJ149" s="42"/>
      <c r="BK149" s="42"/>
      <c r="BL149" s="42"/>
      <c r="BM149" s="42"/>
    </row>
    <row r="150" spans="1:65" outlineLevel="4" x14ac:dyDescent="0.45">
      <c r="A150" s="150" t="s">
        <v>38</v>
      </c>
      <c r="B150" s="151"/>
      <c r="C150" s="50">
        <f t="shared" ref="C150:BM150" si="65">SUBTOTAL(4,C120:C149)</f>
        <v>483925</v>
      </c>
      <c r="D150" s="60">
        <f t="shared" si="65"/>
        <v>38.1</v>
      </c>
      <c r="E150" s="28">
        <f t="shared" si="65"/>
        <v>38.200000000000003</v>
      </c>
      <c r="F150" s="28">
        <f t="shared" si="65"/>
        <v>38.200000000000003</v>
      </c>
      <c r="G150" s="28">
        <f t="shared" si="65"/>
        <v>38.4</v>
      </c>
      <c r="H150" s="28">
        <f t="shared" si="65"/>
        <v>38.4</v>
      </c>
      <c r="I150" s="28">
        <f t="shared" si="65"/>
        <v>0</v>
      </c>
      <c r="J150" s="28">
        <f t="shared" si="65"/>
        <v>0</v>
      </c>
      <c r="K150" s="28">
        <f t="shared" si="65"/>
        <v>0</v>
      </c>
      <c r="L150" s="28">
        <f t="shared" si="65"/>
        <v>0</v>
      </c>
      <c r="M150" s="71">
        <f t="shared" si="65"/>
        <v>0</v>
      </c>
      <c r="N150" s="82">
        <f t="shared" si="65"/>
        <v>0</v>
      </c>
      <c r="O150" s="82">
        <f t="shared" si="65"/>
        <v>0</v>
      </c>
      <c r="P150" s="82">
        <f t="shared" si="65"/>
        <v>0</v>
      </c>
      <c r="Q150" s="82">
        <f t="shared" si="65"/>
        <v>0</v>
      </c>
      <c r="R150" s="82">
        <f t="shared" si="65"/>
        <v>0</v>
      </c>
      <c r="S150" s="82">
        <f t="shared" si="65"/>
        <v>0</v>
      </c>
      <c r="T150" s="82">
        <f t="shared" si="65"/>
        <v>0</v>
      </c>
      <c r="U150" s="82">
        <f t="shared" si="65"/>
        <v>0</v>
      </c>
      <c r="V150" s="29">
        <f t="shared" si="65"/>
        <v>0</v>
      </c>
      <c r="W150" s="39">
        <f t="shared" si="65"/>
        <v>0</v>
      </c>
      <c r="X150" s="39">
        <f t="shared" si="65"/>
        <v>0</v>
      </c>
      <c r="Y150" s="39">
        <f t="shared" si="65"/>
        <v>0</v>
      </c>
      <c r="Z150" s="39">
        <f t="shared" si="65"/>
        <v>0</v>
      </c>
      <c r="AA150" s="39">
        <f t="shared" si="65"/>
        <v>0</v>
      </c>
      <c r="AB150" s="39">
        <f t="shared" si="65"/>
        <v>0</v>
      </c>
      <c r="AC150" s="39">
        <f t="shared" si="65"/>
        <v>0</v>
      </c>
      <c r="AD150" s="39">
        <f t="shared" si="65"/>
        <v>0</v>
      </c>
      <c r="AE150" s="29">
        <f t="shared" si="65"/>
        <v>0</v>
      </c>
      <c r="AF150" s="39">
        <f t="shared" si="65"/>
        <v>0</v>
      </c>
      <c r="AG150" s="39">
        <f t="shared" si="65"/>
        <v>0</v>
      </c>
      <c r="AH150" s="39">
        <f t="shared" si="65"/>
        <v>0</v>
      </c>
      <c r="AI150" s="39">
        <f t="shared" si="65"/>
        <v>0</v>
      </c>
      <c r="AJ150" s="39">
        <f t="shared" si="65"/>
        <v>0</v>
      </c>
      <c r="AK150" s="39">
        <f t="shared" si="65"/>
        <v>0</v>
      </c>
      <c r="AL150" s="39">
        <f t="shared" si="65"/>
        <v>0</v>
      </c>
      <c r="AM150" s="39">
        <f t="shared" si="65"/>
        <v>0</v>
      </c>
      <c r="AN150" s="39">
        <f t="shared" si="65"/>
        <v>26.641294005708847</v>
      </c>
      <c r="AO150" s="39">
        <f t="shared" si="65"/>
        <v>1686</v>
      </c>
      <c r="AP150" s="104">
        <f t="shared" si="65"/>
        <v>0</v>
      </c>
      <c r="AQ150" s="105">
        <f t="shared" si="65"/>
        <v>0</v>
      </c>
      <c r="AR150" s="106">
        <f t="shared" si="65"/>
        <v>0</v>
      </c>
      <c r="AS150" s="106">
        <f t="shared" si="65"/>
        <v>0</v>
      </c>
      <c r="AT150" s="107">
        <f t="shared" si="65"/>
        <v>1956</v>
      </c>
      <c r="AU150" s="108">
        <f t="shared" si="65"/>
        <v>0</v>
      </c>
      <c r="AV150" s="109">
        <f t="shared" si="65"/>
        <v>0</v>
      </c>
      <c r="AW150" s="106">
        <f t="shared" si="65"/>
        <v>0</v>
      </c>
      <c r="AX150" s="106">
        <f t="shared" si="65"/>
        <v>0</v>
      </c>
      <c r="AY150" s="60">
        <f t="shared" si="65"/>
        <v>0</v>
      </c>
      <c r="AZ150" s="96">
        <f t="shared" si="65"/>
        <v>80.2</v>
      </c>
      <c r="BA150" s="67">
        <f t="shared" si="65"/>
        <v>0</v>
      </c>
      <c r="BB150" s="67">
        <f t="shared" si="65"/>
        <v>0</v>
      </c>
      <c r="BC150" s="67">
        <f t="shared" si="65"/>
        <v>0</v>
      </c>
      <c r="BD150" s="67">
        <f t="shared" si="65"/>
        <v>0</v>
      </c>
      <c r="BE150" s="27">
        <f t="shared" si="65"/>
        <v>0</v>
      </c>
      <c r="BF150" s="29">
        <f t="shared" si="65"/>
        <v>29085</v>
      </c>
      <c r="BG150" s="39">
        <f t="shared" si="65"/>
        <v>14224</v>
      </c>
      <c r="BH150" s="40">
        <f t="shared" si="65"/>
        <v>19109</v>
      </c>
      <c r="BI150" s="40">
        <f t="shared" si="65"/>
        <v>0</v>
      </c>
      <c r="BJ150" s="40">
        <f t="shared" si="65"/>
        <v>0</v>
      </c>
      <c r="BK150" s="40">
        <f t="shared" si="65"/>
        <v>0</v>
      </c>
      <c r="BL150" s="40">
        <f t="shared" si="65"/>
        <v>0</v>
      </c>
      <c r="BM150" s="27">
        <f t="shared" si="65"/>
        <v>0</v>
      </c>
    </row>
    <row r="151" spans="1:65" outlineLevel="3" x14ac:dyDescent="0.45">
      <c r="A151" s="180" t="s">
        <v>27</v>
      </c>
      <c r="B151" s="181"/>
      <c r="C151" s="51">
        <f t="shared" ref="C151:BM151" si="66">SUBTOTAL(5,C120:C149)</f>
        <v>315385</v>
      </c>
      <c r="D151" s="61">
        <f t="shared" si="66"/>
        <v>36.4</v>
      </c>
      <c r="E151" s="12">
        <f t="shared" si="66"/>
        <v>36.4</v>
      </c>
      <c r="F151" s="12">
        <f t="shared" si="66"/>
        <v>36.4</v>
      </c>
      <c r="G151" s="12">
        <f t="shared" si="66"/>
        <v>36.4</v>
      </c>
      <c r="H151" s="12">
        <f t="shared" si="66"/>
        <v>36.4</v>
      </c>
      <c r="I151" s="12">
        <f t="shared" si="66"/>
        <v>0</v>
      </c>
      <c r="J151" s="12">
        <f t="shared" si="66"/>
        <v>0</v>
      </c>
      <c r="K151" s="12">
        <f t="shared" si="66"/>
        <v>0</v>
      </c>
      <c r="L151" s="12">
        <f t="shared" si="66"/>
        <v>0</v>
      </c>
      <c r="M151" s="72">
        <f t="shared" si="66"/>
        <v>0</v>
      </c>
      <c r="N151" s="83">
        <f t="shared" si="66"/>
        <v>0</v>
      </c>
      <c r="O151" s="83">
        <f t="shared" si="66"/>
        <v>0</v>
      </c>
      <c r="P151" s="83">
        <f t="shared" si="66"/>
        <v>0</v>
      </c>
      <c r="Q151" s="83">
        <f t="shared" si="66"/>
        <v>0</v>
      </c>
      <c r="R151" s="83">
        <f t="shared" si="66"/>
        <v>0</v>
      </c>
      <c r="S151" s="83">
        <f t="shared" si="66"/>
        <v>0</v>
      </c>
      <c r="T151" s="83">
        <f t="shared" si="66"/>
        <v>0</v>
      </c>
      <c r="U151" s="83">
        <f t="shared" si="66"/>
        <v>0</v>
      </c>
      <c r="V151" s="6">
        <f t="shared" si="66"/>
        <v>0</v>
      </c>
      <c r="W151" s="41">
        <f t="shared" si="66"/>
        <v>0</v>
      </c>
      <c r="X151" s="41">
        <f t="shared" si="66"/>
        <v>0</v>
      </c>
      <c r="Y151" s="41">
        <f t="shared" si="66"/>
        <v>0</v>
      </c>
      <c r="Z151" s="41">
        <f t="shared" si="66"/>
        <v>0</v>
      </c>
      <c r="AA151" s="41">
        <f t="shared" si="66"/>
        <v>0</v>
      </c>
      <c r="AB151" s="41">
        <f t="shared" si="66"/>
        <v>0</v>
      </c>
      <c r="AC151" s="41">
        <f t="shared" si="66"/>
        <v>0</v>
      </c>
      <c r="AD151" s="41">
        <f t="shared" si="66"/>
        <v>0</v>
      </c>
      <c r="AE151" s="6">
        <f t="shared" si="66"/>
        <v>0</v>
      </c>
      <c r="AF151" s="41">
        <f t="shared" si="66"/>
        <v>0</v>
      </c>
      <c r="AG151" s="41">
        <f t="shared" si="66"/>
        <v>0</v>
      </c>
      <c r="AH151" s="41">
        <f t="shared" si="66"/>
        <v>0</v>
      </c>
      <c r="AI151" s="41">
        <f t="shared" si="66"/>
        <v>0</v>
      </c>
      <c r="AJ151" s="41">
        <f t="shared" si="66"/>
        <v>0</v>
      </c>
      <c r="AK151" s="41">
        <f t="shared" si="66"/>
        <v>0</v>
      </c>
      <c r="AL151" s="41">
        <f t="shared" si="66"/>
        <v>0</v>
      </c>
      <c r="AM151" s="41">
        <f t="shared" si="66"/>
        <v>0</v>
      </c>
      <c r="AN151" s="41">
        <f t="shared" si="66"/>
        <v>16.607354685646502</v>
      </c>
      <c r="AO151" s="41">
        <f t="shared" si="66"/>
        <v>1051</v>
      </c>
      <c r="AP151" s="110">
        <f t="shared" si="66"/>
        <v>0</v>
      </c>
      <c r="AQ151" s="111">
        <f t="shared" si="66"/>
        <v>0</v>
      </c>
      <c r="AR151" s="112">
        <f t="shared" si="66"/>
        <v>0</v>
      </c>
      <c r="AS151" s="112">
        <f t="shared" si="66"/>
        <v>0</v>
      </c>
      <c r="AT151" s="113">
        <f t="shared" si="66"/>
        <v>1298</v>
      </c>
      <c r="AU151" s="114">
        <f t="shared" si="66"/>
        <v>0</v>
      </c>
      <c r="AV151" s="115">
        <f t="shared" si="66"/>
        <v>0</v>
      </c>
      <c r="AW151" s="112">
        <f t="shared" si="66"/>
        <v>0</v>
      </c>
      <c r="AX151" s="112">
        <f t="shared" si="66"/>
        <v>0</v>
      </c>
      <c r="AY151" s="61">
        <f t="shared" si="66"/>
        <v>0</v>
      </c>
      <c r="AZ151" s="97">
        <f t="shared" si="66"/>
        <v>78</v>
      </c>
      <c r="BA151" s="68">
        <f t="shared" si="66"/>
        <v>0</v>
      </c>
      <c r="BB151" s="68">
        <f t="shared" si="66"/>
        <v>0</v>
      </c>
      <c r="BC151" s="68">
        <f t="shared" si="66"/>
        <v>0</v>
      </c>
      <c r="BD151" s="68">
        <f t="shared" si="66"/>
        <v>0</v>
      </c>
      <c r="BE151" s="15">
        <f t="shared" si="66"/>
        <v>0</v>
      </c>
      <c r="BF151" s="6">
        <f t="shared" si="66"/>
        <v>13209</v>
      </c>
      <c r="BG151" s="41">
        <f t="shared" si="66"/>
        <v>2469</v>
      </c>
      <c r="BH151" s="42">
        <f t="shared" si="66"/>
        <v>7944</v>
      </c>
      <c r="BI151" s="42">
        <f t="shared" si="66"/>
        <v>0</v>
      </c>
      <c r="BJ151" s="42">
        <f t="shared" si="66"/>
        <v>0</v>
      </c>
      <c r="BK151" s="42">
        <f t="shared" si="66"/>
        <v>0</v>
      </c>
      <c r="BL151" s="42">
        <f t="shared" si="66"/>
        <v>0</v>
      </c>
      <c r="BM151" s="15">
        <f t="shared" si="66"/>
        <v>0</v>
      </c>
    </row>
    <row r="152" spans="1:65" outlineLevel="2" x14ac:dyDescent="0.45">
      <c r="A152" s="180" t="s">
        <v>16</v>
      </c>
      <c r="B152" s="181"/>
      <c r="C152" s="51">
        <f>IFERROR(SUBTOTAL(1,C120:C149),"")</f>
        <v>372460.2</v>
      </c>
      <c r="D152" s="61">
        <f t="shared" ref="D152:BM152" si="67">IFERROR(SUBTOTAL(1,D120:D149),"")</f>
        <v>37.486666666666665</v>
      </c>
      <c r="E152" s="12">
        <f t="shared" si="67"/>
        <v>37.426666666666662</v>
      </c>
      <c r="F152" s="12">
        <f t="shared" si="67"/>
        <v>37.426666666666662</v>
      </c>
      <c r="G152" s="12">
        <f t="shared" si="67"/>
        <v>37.54666666666666</v>
      </c>
      <c r="H152" s="12">
        <f t="shared" si="67"/>
        <v>37.54666666666666</v>
      </c>
      <c r="I152" s="12" t="str">
        <f t="shared" si="67"/>
        <v/>
      </c>
      <c r="J152" s="12" t="str">
        <f t="shared" si="67"/>
        <v/>
      </c>
      <c r="K152" s="12" t="str">
        <f t="shared" si="67"/>
        <v/>
      </c>
      <c r="L152" s="12" t="str">
        <f t="shared" si="67"/>
        <v/>
      </c>
      <c r="M152" s="72" t="str">
        <f t="shared" si="67"/>
        <v/>
      </c>
      <c r="N152" s="83" t="str">
        <f t="shared" si="67"/>
        <v/>
      </c>
      <c r="O152" s="83" t="str">
        <f t="shared" si="67"/>
        <v/>
      </c>
      <c r="P152" s="83" t="str">
        <f t="shared" si="67"/>
        <v/>
      </c>
      <c r="Q152" s="83" t="str">
        <f t="shared" si="67"/>
        <v/>
      </c>
      <c r="R152" s="83" t="str">
        <f t="shared" si="67"/>
        <v/>
      </c>
      <c r="S152" s="83" t="str">
        <f t="shared" si="67"/>
        <v/>
      </c>
      <c r="T152" s="83" t="str">
        <f t="shared" si="67"/>
        <v/>
      </c>
      <c r="U152" s="83" t="str">
        <f t="shared" si="67"/>
        <v/>
      </c>
      <c r="V152" s="6" t="str">
        <f t="shared" si="67"/>
        <v/>
      </c>
      <c r="W152" s="41" t="str">
        <f t="shared" si="67"/>
        <v/>
      </c>
      <c r="X152" s="41" t="str">
        <f t="shared" si="67"/>
        <v/>
      </c>
      <c r="Y152" s="41" t="str">
        <f t="shared" si="67"/>
        <v/>
      </c>
      <c r="Z152" s="41" t="str">
        <f t="shared" si="67"/>
        <v/>
      </c>
      <c r="AA152" s="41" t="str">
        <f t="shared" si="67"/>
        <v/>
      </c>
      <c r="AB152" s="41" t="str">
        <f t="shared" si="67"/>
        <v/>
      </c>
      <c r="AC152" s="41" t="str">
        <f t="shared" si="67"/>
        <v/>
      </c>
      <c r="AD152" s="41" t="str">
        <f t="shared" si="67"/>
        <v/>
      </c>
      <c r="AE152" s="6" t="str">
        <f t="shared" si="67"/>
        <v/>
      </c>
      <c r="AF152" s="41" t="str">
        <f t="shared" si="67"/>
        <v/>
      </c>
      <c r="AG152" s="41" t="str">
        <f t="shared" si="67"/>
        <v/>
      </c>
      <c r="AH152" s="41" t="str">
        <f t="shared" si="67"/>
        <v/>
      </c>
      <c r="AI152" s="41" t="str">
        <f t="shared" si="67"/>
        <v/>
      </c>
      <c r="AJ152" s="41" t="str">
        <f t="shared" si="67"/>
        <v/>
      </c>
      <c r="AK152" s="41" t="str">
        <f t="shared" si="67"/>
        <v/>
      </c>
      <c r="AL152" s="41" t="str">
        <f t="shared" si="67"/>
        <v/>
      </c>
      <c r="AM152" s="41" t="str">
        <f t="shared" si="67"/>
        <v/>
      </c>
      <c r="AN152" s="41">
        <f t="shared" si="67"/>
        <v>20.171718844977953</v>
      </c>
      <c r="AO152" s="41">
        <f t="shared" si="67"/>
        <v>1407.0333333333333</v>
      </c>
      <c r="AP152" s="110" t="str">
        <f t="shared" si="67"/>
        <v/>
      </c>
      <c r="AQ152" s="111" t="str">
        <f t="shared" si="67"/>
        <v/>
      </c>
      <c r="AR152" s="112" t="str">
        <f t="shared" si="67"/>
        <v/>
      </c>
      <c r="AS152" s="112" t="str">
        <f t="shared" si="67"/>
        <v/>
      </c>
      <c r="AT152" s="113">
        <f t="shared" si="67"/>
        <v>1630.8333333333333</v>
      </c>
      <c r="AU152" s="114" t="str">
        <f t="shared" si="67"/>
        <v/>
      </c>
      <c r="AV152" s="115" t="str">
        <f t="shared" si="67"/>
        <v/>
      </c>
      <c r="AW152" s="112" t="str">
        <f t="shared" si="67"/>
        <v/>
      </c>
      <c r="AX152" s="112" t="str">
        <f t="shared" si="67"/>
        <v/>
      </c>
      <c r="AY152" s="61" t="str">
        <f t="shared" si="67"/>
        <v/>
      </c>
      <c r="AZ152" s="97">
        <f t="shared" si="67"/>
        <v>78.926315789473691</v>
      </c>
      <c r="BA152" s="68" t="str">
        <f t="shared" si="67"/>
        <v/>
      </c>
      <c r="BB152" s="68" t="str">
        <f t="shared" si="67"/>
        <v/>
      </c>
      <c r="BC152" s="68" t="str">
        <f t="shared" si="67"/>
        <v/>
      </c>
      <c r="BD152" s="68" t="str">
        <f t="shared" si="67"/>
        <v/>
      </c>
      <c r="BE152" s="15" t="str">
        <f>IFERROR(SUBTOTAL(1,BE120:BE149),"")</f>
        <v/>
      </c>
      <c r="BF152" s="6">
        <f t="shared" si="67"/>
        <v>22823.966666666667</v>
      </c>
      <c r="BG152" s="41">
        <f t="shared" si="67"/>
        <v>7086.833333333333</v>
      </c>
      <c r="BH152" s="42">
        <f t="shared" si="67"/>
        <v>15737.133333333333</v>
      </c>
      <c r="BI152" s="42" t="str">
        <f t="shared" si="67"/>
        <v/>
      </c>
      <c r="BJ152" s="42" t="str">
        <f t="shared" si="67"/>
        <v/>
      </c>
      <c r="BK152" s="42" t="str">
        <f t="shared" si="67"/>
        <v/>
      </c>
      <c r="BL152" s="42" t="str">
        <f t="shared" si="67"/>
        <v/>
      </c>
      <c r="BM152" s="15" t="str">
        <f t="shared" si="67"/>
        <v/>
      </c>
    </row>
    <row r="153" spans="1:65" ht="17.5" outlineLevel="1" thickBot="1" x14ac:dyDescent="0.5">
      <c r="A153" s="182" t="s">
        <v>57</v>
      </c>
      <c r="B153" s="183"/>
      <c r="C153" s="52">
        <f>SUBTOTAL(9,C120:C149)</f>
        <v>11173806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42211</v>
      </c>
      <c r="AP153" s="116"/>
      <c r="AQ153" s="117"/>
      <c r="AR153" s="118"/>
      <c r="AS153" s="118"/>
      <c r="AT153" s="119">
        <f>SUBTOTAL(9,AT120:AT149)</f>
        <v>48925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8">SUBTOTAL(9,BF120:BF149)</f>
        <v>684719</v>
      </c>
      <c r="BG153" s="43">
        <f t="shared" si="68"/>
        <v>212605</v>
      </c>
      <c r="BH153" s="44">
        <f t="shared" si="68"/>
        <v>472114</v>
      </c>
      <c r="BI153" s="44">
        <f t="shared" si="68"/>
        <v>0</v>
      </c>
      <c r="BJ153" s="44">
        <f t="shared" si="68"/>
        <v>0</v>
      </c>
      <c r="BK153" s="44">
        <f t="shared" si="68"/>
        <v>0</v>
      </c>
      <c r="BL153" s="44">
        <f t="shared" si="68"/>
        <v>0</v>
      </c>
      <c r="BM153" s="16">
        <f t="shared" si="68"/>
        <v>0</v>
      </c>
    </row>
    <row r="154" spans="1:65" outlineLevel="5" x14ac:dyDescent="0.45">
      <c r="A154" s="21">
        <f t="shared" si="49"/>
        <v>5</v>
      </c>
      <c r="B154" s="33">
        <f>B149+1</f>
        <v>42856</v>
      </c>
      <c r="C154" s="51">
        <v>333824</v>
      </c>
      <c r="D154" s="64">
        <f t="shared" ref="D154:D184" si="69">IFERROR(ROUND(AVERAGE(E154:L154),1),"")</f>
        <v>37.700000000000003</v>
      </c>
      <c r="E154" s="12">
        <v>37.6</v>
      </c>
      <c r="F154" s="12">
        <v>37.6</v>
      </c>
      <c r="G154" s="12">
        <v>37.799999999999997</v>
      </c>
      <c r="H154" s="12">
        <v>37.799999999999997</v>
      </c>
      <c r="I154" s="12"/>
      <c r="J154" s="12"/>
      <c r="K154" s="12"/>
      <c r="L154" s="12"/>
      <c r="M154" s="74" t="str">
        <f t="shared" ref="M154:M184" si="70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71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2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28000/AO154</f>
        <v>17.241379310344829</v>
      </c>
      <c r="AO154" s="41">
        <v>1624</v>
      </c>
      <c r="AP154" s="110"/>
      <c r="AQ154" s="111"/>
      <c r="AR154" s="126" t="str">
        <f t="shared" ref="AR154:AR184" si="73">IFERROR(AQ154/AP154*100,"")</f>
        <v/>
      </c>
      <c r="AS154" s="126" t="str">
        <f t="shared" ref="AS154:AS184" si="74">IFERROR(100-AR154,"")</f>
        <v/>
      </c>
      <c r="AT154" s="127">
        <v>1886</v>
      </c>
      <c r="AU154" s="128"/>
      <c r="AV154" s="129"/>
      <c r="AW154" s="126" t="str">
        <f t="shared" ref="AW154:AW184" si="75">IFERROR(AV154/AU154*100,"")</f>
        <v/>
      </c>
      <c r="AX154" s="126" t="str">
        <f t="shared" ref="AX154:AX184" si="76">IFERROR(100-AW154,"")</f>
        <v/>
      </c>
      <c r="AY154" s="64" t="str">
        <f t="shared" ref="AY154:AY184" si="77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8">IF(SUM(BG154:BM154)=0,"",SUM(BG154:BM154))</f>
        <v>24483</v>
      </c>
      <c r="BG154" s="42">
        <v>7571</v>
      </c>
      <c r="BH154" s="42">
        <v>16912</v>
      </c>
      <c r="BI154" s="42"/>
      <c r="BJ154" s="42"/>
      <c r="BK154" s="42"/>
      <c r="BL154" s="42"/>
      <c r="BM154" s="15"/>
    </row>
    <row r="155" spans="1:65" outlineLevel="5" x14ac:dyDescent="0.45">
      <c r="A155" s="22">
        <f t="shared" si="49"/>
        <v>5</v>
      </c>
      <c r="B155" s="9">
        <f t="shared" ref="B155:B218" si="79">B154+1</f>
        <v>42857</v>
      </c>
      <c r="C155" s="51">
        <v>318264</v>
      </c>
      <c r="D155" s="64">
        <f t="shared" si="69"/>
        <v>37.6</v>
      </c>
      <c r="E155" s="12">
        <v>37.4</v>
      </c>
      <c r="F155" s="12">
        <v>37.4</v>
      </c>
      <c r="G155" s="12">
        <v>37.799999999999997</v>
      </c>
      <c r="H155" s="12">
        <v>37.799999999999997</v>
      </c>
      <c r="I155" s="12"/>
      <c r="J155" s="12"/>
      <c r="K155" s="12"/>
      <c r="L155" s="12"/>
      <c r="M155" s="74" t="str">
        <f t="shared" si="70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71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2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80">28000/AO155</f>
        <v>20.129403306973401</v>
      </c>
      <c r="AO155" s="41">
        <v>1391</v>
      </c>
      <c r="AP155" s="110"/>
      <c r="AQ155" s="111"/>
      <c r="AR155" s="126" t="str">
        <f t="shared" si="73"/>
        <v/>
      </c>
      <c r="AS155" s="126" t="str">
        <f t="shared" si="74"/>
        <v/>
      </c>
      <c r="AT155" s="127">
        <v>1573</v>
      </c>
      <c r="AU155" s="128"/>
      <c r="AV155" s="129"/>
      <c r="AW155" s="126" t="str">
        <f t="shared" si="75"/>
        <v/>
      </c>
      <c r="AX155" s="126" t="str">
        <f t="shared" si="76"/>
        <v/>
      </c>
      <c r="AY155" s="64" t="str">
        <f t="shared" si="77"/>
        <v/>
      </c>
      <c r="AZ155" s="97"/>
      <c r="BA155" s="68"/>
      <c r="BB155" s="68"/>
      <c r="BC155" s="68"/>
      <c r="BD155" s="68"/>
      <c r="BE155" s="15"/>
      <c r="BF155" s="5">
        <f t="shared" si="78"/>
        <v>25674</v>
      </c>
      <c r="BG155" s="42">
        <v>6863</v>
      </c>
      <c r="BH155" s="42">
        <v>18811</v>
      </c>
      <c r="BI155" s="42"/>
      <c r="BJ155" s="42"/>
      <c r="BK155" s="42"/>
      <c r="BL155" s="42"/>
      <c r="BM155" s="15"/>
    </row>
    <row r="156" spans="1:65" outlineLevel="5" x14ac:dyDescent="0.45">
      <c r="A156" s="22">
        <f t="shared" si="49"/>
        <v>5</v>
      </c>
      <c r="B156" s="9">
        <f t="shared" si="79"/>
        <v>42858</v>
      </c>
      <c r="C156" s="51">
        <v>309543</v>
      </c>
      <c r="D156" s="64" t="str">
        <f t="shared" si="69"/>
        <v/>
      </c>
      <c r="E156" s="12"/>
      <c r="F156" s="12"/>
      <c r="G156" s="12"/>
      <c r="H156" s="12"/>
      <c r="I156" s="12"/>
      <c r="J156" s="12"/>
      <c r="K156" s="12"/>
      <c r="L156" s="12"/>
      <c r="M156" s="74" t="str">
        <f t="shared" si="70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71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2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80"/>
        <v>18.995929443690638</v>
      </c>
      <c r="AO156" s="41">
        <v>1474</v>
      </c>
      <c r="AP156" s="110"/>
      <c r="AQ156" s="111"/>
      <c r="AR156" s="126" t="str">
        <f t="shared" si="73"/>
        <v/>
      </c>
      <c r="AS156" s="126" t="str">
        <f t="shared" si="74"/>
        <v/>
      </c>
      <c r="AT156" s="127">
        <v>1716</v>
      </c>
      <c r="AU156" s="128"/>
      <c r="AV156" s="129"/>
      <c r="AW156" s="126" t="str">
        <f t="shared" si="75"/>
        <v/>
      </c>
      <c r="AX156" s="126" t="str">
        <f t="shared" si="76"/>
        <v/>
      </c>
      <c r="AY156" s="64" t="str">
        <f t="shared" si="77"/>
        <v/>
      </c>
      <c r="AZ156" s="97"/>
      <c r="BA156" s="68"/>
      <c r="BB156" s="68"/>
      <c r="BC156" s="68"/>
      <c r="BD156" s="68"/>
      <c r="BE156" s="15"/>
      <c r="BF156" s="5">
        <f t="shared" si="78"/>
        <v>23591</v>
      </c>
      <c r="BG156" s="42">
        <v>4745</v>
      </c>
      <c r="BH156" s="42">
        <v>18846</v>
      </c>
      <c r="BI156" s="42"/>
      <c r="BJ156" s="42"/>
      <c r="BK156" s="42"/>
      <c r="BL156" s="42"/>
      <c r="BM156" s="15"/>
    </row>
    <row r="157" spans="1:65" outlineLevel="5" x14ac:dyDescent="0.45">
      <c r="A157" s="22">
        <f t="shared" si="49"/>
        <v>5</v>
      </c>
      <c r="B157" s="9">
        <f t="shared" si="79"/>
        <v>42859</v>
      </c>
      <c r="C157" s="51">
        <v>318274</v>
      </c>
      <c r="D157" s="64">
        <f t="shared" si="69"/>
        <v>38</v>
      </c>
      <c r="E157" s="12">
        <v>38</v>
      </c>
      <c r="F157" s="12">
        <v>38</v>
      </c>
      <c r="G157" s="12">
        <v>38</v>
      </c>
      <c r="H157" s="12">
        <v>38</v>
      </c>
      <c r="I157" s="12"/>
      <c r="J157" s="12"/>
      <c r="K157" s="12"/>
      <c r="L157" s="12"/>
      <c r="M157" s="74" t="str">
        <f t="shared" si="70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71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2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80"/>
        <v>20.694752402069476</v>
      </c>
      <c r="AO157" s="41">
        <v>1353</v>
      </c>
      <c r="AP157" s="110"/>
      <c r="AQ157" s="111"/>
      <c r="AR157" s="126" t="str">
        <f t="shared" si="73"/>
        <v/>
      </c>
      <c r="AS157" s="126" t="str">
        <f t="shared" si="74"/>
        <v/>
      </c>
      <c r="AT157" s="127">
        <v>1545</v>
      </c>
      <c r="AU157" s="128"/>
      <c r="AV157" s="129"/>
      <c r="AW157" s="126" t="str">
        <f t="shared" si="75"/>
        <v/>
      </c>
      <c r="AX157" s="126" t="str">
        <f t="shared" si="76"/>
        <v/>
      </c>
      <c r="AY157" s="64" t="str">
        <f t="shared" si="77"/>
        <v/>
      </c>
      <c r="AZ157" s="97">
        <v>79.2</v>
      </c>
      <c r="BA157" s="68"/>
      <c r="BB157" s="68"/>
      <c r="BC157" s="68"/>
      <c r="BD157" s="68"/>
      <c r="BE157" s="15"/>
      <c r="BF157" s="5">
        <f t="shared" si="78"/>
        <v>21772</v>
      </c>
      <c r="BG157" s="42">
        <v>4781</v>
      </c>
      <c r="BH157" s="42">
        <v>16991</v>
      </c>
      <c r="BI157" s="42"/>
      <c r="BJ157" s="42"/>
      <c r="BK157" s="42"/>
      <c r="BL157" s="42"/>
      <c r="BM157" s="15"/>
    </row>
    <row r="158" spans="1:65" outlineLevel="5" x14ac:dyDescent="0.45">
      <c r="A158" s="22">
        <f t="shared" si="49"/>
        <v>5</v>
      </c>
      <c r="B158" s="9">
        <f t="shared" si="79"/>
        <v>42860</v>
      </c>
      <c r="C158" s="51">
        <v>343049</v>
      </c>
      <c r="D158" s="64">
        <f t="shared" si="69"/>
        <v>37.799999999999997</v>
      </c>
      <c r="E158" s="12">
        <v>37.6</v>
      </c>
      <c r="F158" s="12">
        <v>37.6</v>
      </c>
      <c r="G158" s="12">
        <v>38</v>
      </c>
      <c r="H158" s="12">
        <v>38</v>
      </c>
      <c r="I158" s="12"/>
      <c r="J158" s="12"/>
      <c r="K158" s="12"/>
      <c r="L158" s="12"/>
      <c r="M158" s="74" t="str">
        <f t="shared" si="70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71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2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80"/>
        <v>19.217570350034318</v>
      </c>
      <c r="AO158" s="41">
        <v>1457</v>
      </c>
      <c r="AP158" s="110"/>
      <c r="AQ158" s="111"/>
      <c r="AR158" s="126" t="str">
        <f t="shared" si="73"/>
        <v/>
      </c>
      <c r="AS158" s="126" t="str">
        <f t="shared" si="74"/>
        <v/>
      </c>
      <c r="AT158" s="127">
        <v>1683</v>
      </c>
      <c r="AU158" s="128"/>
      <c r="AV158" s="129"/>
      <c r="AW158" s="126" t="str">
        <f t="shared" si="75"/>
        <v/>
      </c>
      <c r="AX158" s="126" t="str">
        <f t="shared" si="76"/>
        <v/>
      </c>
      <c r="AY158" s="64" t="str">
        <f t="shared" si="77"/>
        <v/>
      </c>
      <c r="AZ158" s="97"/>
      <c r="BA158" s="68"/>
      <c r="BB158" s="68"/>
      <c r="BC158" s="68"/>
      <c r="BD158" s="68"/>
      <c r="BE158" s="15"/>
      <c r="BF158" s="5">
        <f t="shared" si="78"/>
        <v>23222</v>
      </c>
      <c r="BG158" s="42">
        <v>7060</v>
      </c>
      <c r="BH158" s="42">
        <v>16162</v>
      </c>
      <c r="BI158" s="42"/>
      <c r="BJ158" s="42"/>
      <c r="BK158" s="42"/>
      <c r="BL158" s="42"/>
      <c r="BM158" s="15"/>
    </row>
    <row r="159" spans="1:65" outlineLevel="5" x14ac:dyDescent="0.45">
      <c r="A159" s="22">
        <f t="shared" si="49"/>
        <v>5</v>
      </c>
      <c r="B159" s="9">
        <f t="shared" si="79"/>
        <v>42861</v>
      </c>
      <c r="C159" s="51">
        <v>332784</v>
      </c>
      <c r="D159" s="64">
        <f t="shared" si="69"/>
        <v>38</v>
      </c>
      <c r="E159" s="12">
        <v>38</v>
      </c>
      <c r="F159" s="12">
        <v>38</v>
      </c>
      <c r="G159" s="12">
        <v>38</v>
      </c>
      <c r="H159" s="12">
        <v>38</v>
      </c>
      <c r="I159" s="12"/>
      <c r="J159" s="12"/>
      <c r="K159" s="12"/>
      <c r="L159" s="12"/>
      <c r="M159" s="74" t="str">
        <f t="shared" si="70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71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2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80"/>
        <v>21.488871834228704</v>
      </c>
      <c r="AO159" s="41">
        <v>1303</v>
      </c>
      <c r="AP159" s="110"/>
      <c r="AQ159" s="111"/>
      <c r="AR159" s="126" t="str">
        <f t="shared" si="73"/>
        <v/>
      </c>
      <c r="AS159" s="126" t="str">
        <f t="shared" si="74"/>
        <v/>
      </c>
      <c r="AT159" s="127">
        <v>1441</v>
      </c>
      <c r="AU159" s="128"/>
      <c r="AV159" s="129"/>
      <c r="AW159" s="126" t="str">
        <f t="shared" si="75"/>
        <v/>
      </c>
      <c r="AX159" s="126" t="str">
        <f t="shared" si="76"/>
        <v/>
      </c>
      <c r="AY159" s="64" t="str">
        <f t="shared" si="77"/>
        <v/>
      </c>
      <c r="AZ159" s="97"/>
      <c r="BA159" s="68"/>
      <c r="BB159" s="68"/>
      <c r="BC159" s="68"/>
      <c r="BD159" s="68"/>
      <c r="BE159" s="15"/>
      <c r="BF159" s="5">
        <f t="shared" si="78"/>
        <v>23769</v>
      </c>
      <c r="BG159" s="42">
        <v>5202</v>
      </c>
      <c r="BH159" s="42">
        <v>18567</v>
      </c>
      <c r="BI159" s="42"/>
      <c r="BJ159" s="42"/>
      <c r="BK159" s="42"/>
      <c r="BL159" s="42"/>
      <c r="BM159" s="15"/>
    </row>
    <row r="160" spans="1:65" outlineLevel="5" x14ac:dyDescent="0.45">
      <c r="A160" s="22">
        <f t="shared" si="49"/>
        <v>5</v>
      </c>
      <c r="B160" s="9">
        <f t="shared" si="79"/>
        <v>42862</v>
      </c>
      <c r="C160" s="51">
        <v>329873</v>
      </c>
      <c r="D160" s="64">
        <f t="shared" si="69"/>
        <v>37.799999999999997</v>
      </c>
      <c r="E160" s="12">
        <v>37.799999999999997</v>
      </c>
      <c r="F160" s="12">
        <v>37.799999999999997</v>
      </c>
      <c r="G160" s="12">
        <v>37.799999999999997</v>
      </c>
      <c r="H160" s="12">
        <v>37.799999999999997</v>
      </c>
      <c r="I160" s="12"/>
      <c r="J160" s="12"/>
      <c r="K160" s="12"/>
      <c r="L160" s="12"/>
      <c r="M160" s="74" t="str">
        <f t="shared" si="70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71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2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80"/>
        <v>22.082018927444796</v>
      </c>
      <c r="AO160" s="41">
        <v>1268</v>
      </c>
      <c r="AP160" s="110"/>
      <c r="AQ160" s="111"/>
      <c r="AR160" s="126" t="str">
        <f t="shared" si="73"/>
        <v/>
      </c>
      <c r="AS160" s="126" t="str">
        <f t="shared" si="74"/>
        <v/>
      </c>
      <c r="AT160" s="127">
        <v>1388</v>
      </c>
      <c r="AU160" s="128"/>
      <c r="AV160" s="129"/>
      <c r="AW160" s="126" t="str">
        <f t="shared" si="75"/>
        <v/>
      </c>
      <c r="AX160" s="126" t="str">
        <f t="shared" si="76"/>
        <v/>
      </c>
      <c r="AY160" s="64" t="str">
        <f t="shared" si="77"/>
        <v/>
      </c>
      <c r="AZ160" s="97"/>
      <c r="BA160" s="68"/>
      <c r="BB160" s="68"/>
      <c r="BC160" s="68"/>
      <c r="BD160" s="68"/>
      <c r="BE160" s="15"/>
      <c r="BF160" s="5">
        <f t="shared" si="78"/>
        <v>15882</v>
      </c>
      <c r="BG160" s="42">
        <v>2177</v>
      </c>
      <c r="BH160" s="42">
        <v>13705</v>
      </c>
      <c r="BI160" s="42"/>
      <c r="BJ160" s="42"/>
      <c r="BK160" s="42"/>
      <c r="BL160" s="42"/>
      <c r="BM160" s="15"/>
    </row>
    <row r="161" spans="1:65" outlineLevel="5" x14ac:dyDescent="0.45">
      <c r="A161" s="22">
        <f t="shared" si="49"/>
        <v>5</v>
      </c>
      <c r="B161" s="9">
        <f t="shared" si="79"/>
        <v>42863</v>
      </c>
      <c r="C161" s="51">
        <v>317330</v>
      </c>
      <c r="D161" s="64">
        <f t="shared" si="69"/>
        <v>37.6</v>
      </c>
      <c r="E161" s="12">
        <v>37.4</v>
      </c>
      <c r="F161" s="12">
        <v>37.4</v>
      </c>
      <c r="G161" s="12">
        <v>37.799999999999997</v>
      </c>
      <c r="H161" s="12">
        <v>37.799999999999997</v>
      </c>
      <c r="I161" s="12"/>
      <c r="J161" s="12"/>
      <c r="K161" s="12"/>
      <c r="L161" s="12"/>
      <c r="M161" s="74" t="str">
        <f t="shared" si="70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71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2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80"/>
        <v>18.983050847457626</v>
      </c>
      <c r="AO161" s="41">
        <v>1475</v>
      </c>
      <c r="AP161" s="110"/>
      <c r="AQ161" s="111"/>
      <c r="AR161" s="126" t="str">
        <f t="shared" si="73"/>
        <v/>
      </c>
      <c r="AS161" s="126" t="str">
        <f t="shared" si="74"/>
        <v/>
      </c>
      <c r="AT161" s="127">
        <v>1688</v>
      </c>
      <c r="AU161" s="128"/>
      <c r="AV161" s="129"/>
      <c r="AW161" s="126" t="str">
        <f t="shared" si="75"/>
        <v/>
      </c>
      <c r="AX161" s="126" t="str">
        <f t="shared" si="76"/>
        <v/>
      </c>
      <c r="AY161" s="64" t="str">
        <f t="shared" si="77"/>
        <v/>
      </c>
      <c r="AZ161" s="97">
        <v>80</v>
      </c>
      <c r="BA161" s="68"/>
      <c r="BB161" s="68"/>
      <c r="BC161" s="68"/>
      <c r="BD161" s="68"/>
      <c r="BE161" s="15"/>
      <c r="BF161" s="5">
        <f t="shared" si="78"/>
        <v>23558</v>
      </c>
      <c r="BG161" s="42">
        <v>7175</v>
      </c>
      <c r="BH161" s="42">
        <v>16383</v>
      </c>
      <c r="BI161" s="42"/>
      <c r="BJ161" s="42"/>
      <c r="BK161" s="42"/>
      <c r="BL161" s="42"/>
      <c r="BM161" s="15"/>
    </row>
    <row r="162" spans="1:65" outlineLevel="5" x14ac:dyDescent="0.45">
      <c r="A162" s="22">
        <f t="shared" si="49"/>
        <v>5</v>
      </c>
      <c r="B162" s="9">
        <f t="shared" si="79"/>
        <v>42864</v>
      </c>
      <c r="C162" s="51">
        <v>400838</v>
      </c>
      <c r="D162" s="64">
        <f t="shared" si="69"/>
        <v>37.700000000000003</v>
      </c>
      <c r="E162" s="12">
        <v>37.6</v>
      </c>
      <c r="F162" s="12">
        <v>37.6</v>
      </c>
      <c r="G162" s="12">
        <v>37.799999999999997</v>
      </c>
      <c r="H162" s="12">
        <v>37.799999999999997</v>
      </c>
      <c r="I162" s="12"/>
      <c r="J162" s="12"/>
      <c r="K162" s="12"/>
      <c r="L162" s="12"/>
      <c r="M162" s="74" t="str">
        <f t="shared" si="70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71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2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80"/>
        <v>21.823850350740454</v>
      </c>
      <c r="AO162" s="41">
        <v>1283</v>
      </c>
      <c r="AP162" s="110"/>
      <c r="AQ162" s="111"/>
      <c r="AR162" s="126" t="str">
        <f t="shared" si="73"/>
        <v/>
      </c>
      <c r="AS162" s="126" t="str">
        <f t="shared" si="74"/>
        <v/>
      </c>
      <c r="AT162" s="127">
        <v>1391</v>
      </c>
      <c r="AU162" s="128"/>
      <c r="AV162" s="129"/>
      <c r="AW162" s="126" t="str">
        <f t="shared" si="75"/>
        <v/>
      </c>
      <c r="AX162" s="126" t="str">
        <f t="shared" si="76"/>
        <v/>
      </c>
      <c r="AY162" s="64" t="str">
        <f t="shared" si="77"/>
        <v/>
      </c>
      <c r="AZ162" s="97"/>
      <c r="BA162" s="68"/>
      <c r="BB162" s="68"/>
      <c r="BC162" s="68"/>
      <c r="BD162" s="68"/>
      <c r="BE162" s="15"/>
      <c r="BF162" s="5">
        <f t="shared" si="78"/>
        <v>20991</v>
      </c>
      <c r="BG162" s="42">
        <v>4164</v>
      </c>
      <c r="BH162" s="42">
        <v>16827</v>
      </c>
      <c r="BI162" s="42"/>
      <c r="BJ162" s="42"/>
      <c r="BK162" s="42"/>
      <c r="BL162" s="42"/>
      <c r="BM162" s="15"/>
    </row>
    <row r="163" spans="1:65" outlineLevel="5" x14ac:dyDescent="0.45">
      <c r="A163" s="22">
        <f t="shared" ref="A163:A234" si="81">MONTH(B163)</f>
        <v>5</v>
      </c>
      <c r="B163" s="9">
        <f t="shared" si="79"/>
        <v>42865</v>
      </c>
      <c r="C163" s="51">
        <v>360050</v>
      </c>
      <c r="D163" s="64">
        <f t="shared" si="69"/>
        <v>37.9</v>
      </c>
      <c r="E163" s="12">
        <v>37.799999999999997</v>
      </c>
      <c r="F163" s="12">
        <v>37.799999999999997</v>
      </c>
      <c r="G163" s="12">
        <v>38</v>
      </c>
      <c r="H163" s="12">
        <v>38</v>
      </c>
      <c r="I163" s="12"/>
      <c r="J163" s="12"/>
      <c r="K163" s="12"/>
      <c r="L163" s="12"/>
      <c r="M163" s="74" t="str">
        <f t="shared" si="70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71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2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f t="shared" si="80"/>
        <v>21.455938697318008</v>
      </c>
      <c r="AO163" s="41">
        <v>1305</v>
      </c>
      <c r="AP163" s="110"/>
      <c r="AQ163" s="111"/>
      <c r="AR163" s="126" t="str">
        <f t="shared" si="73"/>
        <v/>
      </c>
      <c r="AS163" s="126" t="str">
        <f t="shared" si="74"/>
        <v/>
      </c>
      <c r="AT163" s="127">
        <v>1550</v>
      </c>
      <c r="AU163" s="128"/>
      <c r="AV163" s="129"/>
      <c r="AW163" s="126" t="str">
        <f t="shared" si="75"/>
        <v/>
      </c>
      <c r="AX163" s="126" t="str">
        <f t="shared" si="76"/>
        <v/>
      </c>
      <c r="AY163" s="64" t="str">
        <f t="shared" si="77"/>
        <v/>
      </c>
      <c r="AZ163" s="97">
        <v>79.2</v>
      </c>
      <c r="BA163" s="68"/>
      <c r="BB163" s="68"/>
      <c r="BC163" s="68"/>
      <c r="BD163" s="68"/>
      <c r="BE163" s="15"/>
      <c r="BF163" s="5">
        <f t="shared" si="78"/>
        <v>26962</v>
      </c>
      <c r="BG163" s="42">
        <v>8372</v>
      </c>
      <c r="BH163" s="42">
        <v>18590</v>
      </c>
      <c r="BI163" s="42"/>
      <c r="BJ163" s="42"/>
      <c r="BK163" s="42"/>
      <c r="BL163" s="42"/>
      <c r="BM163" s="15"/>
    </row>
    <row r="164" spans="1:65" outlineLevel="5" x14ac:dyDescent="0.45">
      <c r="A164" s="22">
        <f t="shared" si="81"/>
        <v>5</v>
      </c>
      <c r="B164" s="9">
        <f t="shared" si="79"/>
        <v>42866</v>
      </c>
      <c r="C164" s="51">
        <v>330835</v>
      </c>
      <c r="D164" s="64">
        <f t="shared" si="69"/>
        <v>37.299999999999997</v>
      </c>
      <c r="E164" s="12">
        <v>37.200000000000003</v>
      </c>
      <c r="F164" s="12">
        <v>37.200000000000003</v>
      </c>
      <c r="G164" s="12">
        <v>37.4</v>
      </c>
      <c r="H164" s="12">
        <v>37.4</v>
      </c>
      <c r="I164" s="12"/>
      <c r="J164" s="12"/>
      <c r="K164" s="12"/>
      <c r="L164" s="12"/>
      <c r="M164" s="74" t="str">
        <f t="shared" si="70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71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2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80"/>
        <v>21.823850350740454</v>
      </c>
      <c r="AO164" s="41">
        <v>1283</v>
      </c>
      <c r="AP164" s="110"/>
      <c r="AQ164" s="111"/>
      <c r="AR164" s="126" t="str">
        <f t="shared" si="73"/>
        <v/>
      </c>
      <c r="AS164" s="126" t="str">
        <f t="shared" si="74"/>
        <v/>
      </c>
      <c r="AT164" s="127">
        <v>1516</v>
      </c>
      <c r="AU164" s="128"/>
      <c r="AV164" s="129"/>
      <c r="AW164" s="126" t="str">
        <f t="shared" si="75"/>
        <v/>
      </c>
      <c r="AX164" s="126" t="str">
        <f t="shared" si="76"/>
        <v/>
      </c>
      <c r="AY164" s="64" t="str">
        <f t="shared" si="77"/>
        <v/>
      </c>
      <c r="AZ164" s="97">
        <v>78.8</v>
      </c>
      <c r="BA164" s="68"/>
      <c r="BB164" s="68"/>
      <c r="BC164" s="68"/>
      <c r="BD164" s="68"/>
      <c r="BE164" s="15"/>
      <c r="BF164" s="5">
        <f t="shared" si="78"/>
        <v>21743</v>
      </c>
      <c r="BG164" s="42">
        <v>3010</v>
      </c>
      <c r="BH164" s="42">
        <v>18733</v>
      </c>
      <c r="BI164" s="42"/>
      <c r="BJ164" s="42"/>
      <c r="BK164" s="42"/>
      <c r="BL164" s="42"/>
      <c r="BM164" s="15"/>
    </row>
    <row r="165" spans="1:65" outlineLevel="5" x14ac:dyDescent="0.45">
      <c r="A165" s="22">
        <f t="shared" si="81"/>
        <v>5</v>
      </c>
      <c r="B165" s="9">
        <f t="shared" si="79"/>
        <v>42867</v>
      </c>
      <c r="C165" s="51">
        <v>368883</v>
      </c>
      <c r="D165" s="64">
        <f t="shared" si="69"/>
        <v>37.5</v>
      </c>
      <c r="E165" s="12">
        <v>37.799999999999997</v>
      </c>
      <c r="F165" s="12">
        <v>37.799999999999997</v>
      </c>
      <c r="G165" s="12">
        <v>37.200000000000003</v>
      </c>
      <c r="H165" s="12">
        <v>37.200000000000003</v>
      </c>
      <c r="I165" s="12"/>
      <c r="J165" s="12"/>
      <c r="K165" s="12"/>
      <c r="L165" s="12"/>
      <c r="M165" s="74" t="str">
        <f t="shared" si="70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71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2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80"/>
        <v>21.68861347792409</v>
      </c>
      <c r="AO165" s="41">
        <v>1291</v>
      </c>
      <c r="AP165" s="110"/>
      <c r="AQ165" s="111"/>
      <c r="AR165" s="126" t="str">
        <f t="shared" si="73"/>
        <v/>
      </c>
      <c r="AS165" s="126" t="str">
        <f t="shared" si="74"/>
        <v/>
      </c>
      <c r="AT165" s="127">
        <v>1461</v>
      </c>
      <c r="AU165" s="128"/>
      <c r="AV165" s="129"/>
      <c r="AW165" s="126" t="str">
        <f t="shared" si="75"/>
        <v/>
      </c>
      <c r="AX165" s="126" t="str">
        <f t="shared" si="76"/>
        <v/>
      </c>
      <c r="AY165" s="64" t="str">
        <f t="shared" si="77"/>
        <v/>
      </c>
      <c r="AZ165" s="97">
        <v>79.3</v>
      </c>
      <c r="BA165" s="68"/>
      <c r="BB165" s="68"/>
      <c r="BC165" s="68"/>
      <c r="BD165" s="68"/>
      <c r="BE165" s="15"/>
      <c r="BF165" s="5">
        <f t="shared" si="78"/>
        <v>22744</v>
      </c>
      <c r="BG165" s="42">
        <v>4364</v>
      </c>
      <c r="BH165" s="42">
        <v>18380</v>
      </c>
      <c r="BI165" s="42"/>
      <c r="BJ165" s="42"/>
      <c r="BK165" s="42"/>
      <c r="BL165" s="42"/>
      <c r="BM165" s="15"/>
    </row>
    <row r="166" spans="1:65" outlineLevel="5" x14ac:dyDescent="0.45">
      <c r="A166" s="22">
        <f t="shared" si="81"/>
        <v>5</v>
      </c>
      <c r="B166" s="9">
        <f t="shared" si="79"/>
        <v>42868</v>
      </c>
      <c r="C166" s="51">
        <v>362588</v>
      </c>
      <c r="D166" s="64">
        <f t="shared" si="69"/>
        <v>38.1</v>
      </c>
      <c r="E166" s="12">
        <v>38.200000000000003</v>
      </c>
      <c r="F166" s="12">
        <v>38.200000000000003</v>
      </c>
      <c r="G166" s="12">
        <v>38</v>
      </c>
      <c r="H166" s="12">
        <v>38</v>
      </c>
      <c r="I166" s="12"/>
      <c r="J166" s="12"/>
      <c r="K166" s="12"/>
      <c r="L166" s="12"/>
      <c r="M166" s="74" t="str">
        <f t="shared" si="70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71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2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80"/>
        <v>21.926389976507441</v>
      </c>
      <c r="AO166" s="41">
        <v>1277</v>
      </c>
      <c r="AP166" s="110"/>
      <c r="AQ166" s="111"/>
      <c r="AR166" s="126" t="str">
        <f t="shared" si="73"/>
        <v/>
      </c>
      <c r="AS166" s="126" t="str">
        <f t="shared" si="74"/>
        <v/>
      </c>
      <c r="AT166" s="127">
        <v>1555</v>
      </c>
      <c r="AU166" s="128"/>
      <c r="AV166" s="129"/>
      <c r="AW166" s="126" t="str">
        <f t="shared" si="75"/>
        <v/>
      </c>
      <c r="AX166" s="126" t="str">
        <f t="shared" si="76"/>
        <v/>
      </c>
      <c r="AY166" s="64" t="str">
        <f t="shared" si="77"/>
        <v/>
      </c>
      <c r="AZ166" s="97"/>
      <c r="BA166" s="68"/>
      <c r="BB166" s="68"/>
      <c r="BC166" s="68"/>
      <c r="BD166" s="68"/>
      <c r="BE166" s="15"/>
      <c r="BF166" s="5">
        <f t="shared" si="78"/>
        <v>22381</v>
      </c>
      <c r="BG166" s="42">
        <v>5260</v>
      </c>
      <c r="BH166" s="42">
        <v>17121</v>
      </c>
      <c r="BI166" s="42"/>
      <c r="BJ166" s="42"/>
      <c r="BK166" s="42"/>
      <c r="BL166" s="42"/>
      <c r="BM166" s="15"/>
    </row>
    <row r="167" spans="1:65" outlineLevel="5" x14ac:dyDescent="0.45">
      <c r="A167" s="22">
        <f t="shared" si="81"/>
        <v>5</v>
      </c>
      <c r="B167" s="9">
        <f t="shared" si="79"/>
        <v>42869</v>
      </c>
      <c r="C167" s="51">
        <v>333042</v>
      </c>
      <c r="D167" s="64">
        <f t="shared" si="69"/>
        <v>37.9</v>
      </c>
      <c r="E167" s="12">
        <v>37.799999999999997</v>
      </c>
      <c r="F167" s="12">
        <v>37.799999999999997</v>
      </c>
      <c r="G167" s="12">
        <v>38</v>
      </c>
      <c r="H167" s="12">
        <v>38</v>
      </c>
      <c r="I167" s="12"/>
      <c r="J167" s="12"/>
      <c r="K167" s="12"/>
      <c r="L167" s="12"/>
      <c r="M167" s="74" t="str">
        <f t="shared" si="70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71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2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80"/>
        <v>19.621583742116329</v>
      </c>
      <c r="AO167" s="41">
        <v>1427</v>
      </c>
      <c r="AP167" s="110"/>
      <c r="AQ167" s="111"/>
      <c r="AR167" s="126" t="str">
        <f t="shared" si="73"/>
        <v/>
      </c>
      <c r="AS167" s="126" t="str">
        <f t="shared" si="74"/>
        <v/>
      </c>
      <c r="AT167" s="127">
        <v>1672</v>
      </c>
      <c r="AU167" s="128"/>
      <c r="AV167" s="129"/>
      <c r="AW167" s="126" t="str">
        <f t="shared" si="75"/>
        <v/>
      </c>
      <c r="AX167" s="126" t="str">
        <f t="shared" si="76"/>
        <v/>
      </c>
      <c r="AY167" s="64" t="str">
        <f t="shared" si="77"/>
        <v/>
      </c>
      <c r="AZ167" s="97"/>
      <c r="BA167" s="68"/>
      <c r="BB167" s="68"/>
      <c r="BC167" s="68"/>
      <c r="BD167" s="68"/>
      <c r="BE167" s="15"/>
      <c r="BF167" s="5">
        <f t="shared" si="78"/>
        <v>15213</v>
      </c>
      <c r="BG167" s="42">
        <v>4769</v>
      </c>
      <c r="BH167" s="42">
        <v>10444</v>
      </c>
      <c r="BI167" s="42"/>
      <c r="BJ167" s="42"/>
      <c r="BK167" s="42"/>
      <c r="BL167" s="42"/>
      <c r="BM167" s="15"/>
    </row>
    <row r="168" spans="1:65" outlineLevel="5" x14ac:dyDescent="0.45">
      <c r="A168" s="22">
        <f t="shared" si="81"/>
        <v>5</v>
      </c>
      <c r="B168" s="9">
        <f t="shared" si="79"/>
        <v>42870</v>
      </c>
      <c r="C168" s="51">
        <v>325243</v>
      </c>
      <c r="D168" s="64">
        <f t="shared" si="69"/>
        <v>38</v>
      </c>
      <c r="E168" s="12">
        <v>38</v>
      </c>
      <c r="F168" s="12">
        <v>38</v>
      </c>
      <c r="G168" s="12">
        <v>38</v>
      </c>
      <c r="H168" s="12">
        <v>38</v>
      </c>
      <c r="I168" s="12"/>
      <c r="J168" s="12"/>
      <c r="K168" s="12"/>
      <c r="L168" s="12"/>
      <c r="M168" s="74" t="str">
        <f t="shared" si="70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71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2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 t="shared" si="80"/>
        <v>20.848845867460909</v>
      </c>
      <c r="AO168" s="41">
        <v>1343</v>
      </c>
      <c r="AP168" s="110"/>
      <c r="AQ168" s="111"/>
      <c r="AR168" s="126" t="str">
        <f t="shared" si="73"/>
        <v/>
      </c>
      <c r="AS168" s="126" t="str">
        <f t="shared" si="74"/>
        <v/>
      </c>
      <c r="AT168" s="127">
        <v>1564</v>
      </c>
      <c r="AU168" s="128"/>
      <c r="AV168" s="129"/>
      <c r="AW168" s="126" t="str">
        <f t="shared" si="75"/>
        <v/>
      </c>
      <c r="AX168" s="126" t="str">
        <f t="shared" si="76"/>
        <v/>
      </c>
      <c r="AY168" s="64" t="str">
        <f t="shared" si="77"/>
        <v/>
      </c>
      <c r="AZ168" s="97">
        <v>79.2</v>
      </c>
      <c r="BA168" s="68"/>
      <c r="BB168" s="68"/>
      <c r="BC168" s="68"/>
      <c r="BD168" s="68"/>
      <c r="BE168" s="15"/>
      <c r="BF168" s="5">
        <f t="shared" si="78"/>
        <v>24359</v>
      </c>
      <c r="BG168" s="42">
        <v>5686</v>
      </c>
      <c r="BH168" s="42">
        <v>18673</v>
      </c>
      <c r="BI168" s="42"/>
      <c r="BJ168" s="42"/>
      <c r="BK168" s="42"/>
      <c r="BL168" s="42"/>
      <c r="BM168" s="15"/>
    </row>
    <row r="169" spans="1:65" outlineLevel="5" x14ac:dyDescent="0.45">
      <c r="A169" s="22">
        <f t="shared" si="81"/>
        <v>5</v>
      </c>
      <c r="B169" s="9">
        <f t="shared" si="79"/>
        <v>42871</v>
      </c>
      <c r="C169" s="51">
        <v>317234</v>
      </c>
      <c r="D169" s="64">
        <f t="shared" si="69"/>
        <v>37.6</v>
      </c>
      <c r="E169" s="12">
        <v>37.799999999999997</v>
      </c>
      <c r="F169" s="12">
        <v>37.799999999999997</v>
      </c>
      <c r="G169" s="12">
        <v>37.4</v>
      </c>
      <c r="H169" s="12">
        <v>37.4</v>
      </c>
      <c r="I169" s="12"/>
      <c r="J169" s="12"/>
      <c r="K169" s="12"/>
      <c r="L169" s="12"/>
      <c r="M169" s="74" t="str">
        <f t="shared" si="70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71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2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80"/>
        <v>20.289855072463769</v>
      </c>
      <c r="AO169" s="41">
        <v>1380</v>
      </c>
      <c r="AP169" s="110"/>
      <c r="AQ169" s="111"/>
      <c r="AR169" s="126" t="str">
        <f t="shared" si="73"/>
        <v/>
      </c>
      <c r="AS169" s="126" t="str">
        <f t="shared" si="74"/>
        <v/>
      </c>
      <c r="AT169" s="127">
        <v>1600</v>
      </c>
      <c r="AU169" s="128"/>
      <c r="AV169" s="129"/>
      <c r="AW169" s="126" t="str">
        <f t="shared" si="75"/>
        <v/>
      </c>
      <c r="AX169" s="126" t="str">
        <f t="shared" si="76"/>
        <v/>
      </c>
      <c r="AY169" s="64" t="str">
        <f t="shared" si="77"/>
        <v/>
      </c>
      <c r="AZ169" s="97">
        <v>79.5</v>
      </c>
      <c r="BA169" s="68"/>
      <c r="BB169" s="68"/>
      <c r="BC169" s="68"/>
      <c r="BD169" s="68"/>
      <c r="BE169" s="15"/>
      <c r="BF169" s="5">
        <f t="shared" si="78"/>
        <v>24355</v>
      </c>
      <c r="BG169" s="42">
        <v>5799</v>
      </c>
      <c r="BH169" s="42">
        <v>18556</v>
      </c>
      <c r="BI169" s="42"/>
      <c r="BJ169" s="42"/>
      <c r="BK169" s="42"/>
      <c r="BL169" s="42"/>
      <c r="BM169" s="15"/>
    </row>
    <row r="170" spans="1:65" outlineLevel="5" x14ac:dyDescent="0.45">
      <c r="A170" s="22">
        <f t="shared" si="81"/>
        <v>5</v>
      </c>
      <c r="B170" s="9">
        <f t="shared" si="79"/>
        <v>42872</v>
      </c>
      <c r="C170" s="51">
        <v>317736</v>
      </c>
      <c r="D170" s="64">
        <f t="shared" si="69"/>
        <v>37.799999999999997</v>
      </c>
      <c r="E170" s="12">
        <v>37.799999999999997</v>
      </c>
      <c r="F170" s="12">
        <v>37.799999999999997</v>
      </c>
      <c r="G170" s="12">
        <v>37.799999999999997</v>
      </c>
      <c r="H170" s="12">
        <v>37.799999999999997</v>
      </c>
      <c r="I170" s="12"/>
      <c r="J170" s="12"/>
      <c r="K170" s="12"/>
      <c r="L170" s="12"/>
      <c r="M170" s="74" t="str">
        <f t="shared" si="70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71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2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80"/>
        <v>21.390374331550802</v>
      </c>
      <c r="AO170" s="41">
        <v>1309</v>
      </c>
      <c r="AP170" s="110"/>
      <c r="AQ170" s="111"/>
      <c r="AR170" s="126" t="str">
        <f t="shared" si="73"/>
        <v/>
      </c>
      <c r="AS170" s="126" t="str">
        <f t="shared" si="74"/>
        <v/>
      </c>
      <c r="AT170" s="127">
        <v>1613</v>
      </c>
      <c r="AU170" s="128"/>
      <c r="AV170" s="129"/>
      <c r="AW170" s="126" t="str">
        <f t="shared" si="75"/>
        <v/>
      </c>
      <c r="AX170" s="126" t="str">
        <f t="shared" si="76"/>
        <v/>
      </c>
      <c r="AY170" s="64" t="str">
        <f t="shared" si="77"/>
        <v/>
      </c>
      <c r="AZ170" s="97">
        <v>78</v>
      </c>
      <c r="BA170" s="68"/>
      <c r="BB170" s="68"/>
      <c r="BC170" s="68"/>
      <c r="BD170" s="68"/>
      <c r="BE170" s="15"/>
      <c r="BF170" s="5">
        <f t="shared" si="78"/>
        <v>25685</v>
      </c>
      <c r="BG170" s="42">
        <v>7087</v>
      </c>
      <c r="BH170" s="42">
        <v>18598</v>
      </c>
      <c r="BI170" s="42"/>
      <c r="BJ170" s="42"/>
      <c r="BK170" s="42"/>
      <c r="BL170" s="42"/>
      <c r="BM170" s="15"/>
    </row>
    <row r="171" spans="1:65" outlineLevel="5" x14ac:dyDescent="0.45">
      <c r="A171" s="22">
        <f t="shared" si="81"/>
        <v>5</v>
      </c>
      <c r="B171" s="9">
        <f t="shared" si="79"/>
        <v>42873</v>
      </c>
      <c r="C171" s="51">
        <v>317963</v>
      </c>
      <c r="D171" s="64">
        <f t="shared" si="69"/>
        <v>37.299999999999997</v>
      </c>
      <c r="E171" s="12">
        <v>37.200000000000003</v>
      </c>
      <c r="F171" s="12">
        <v>37.200000000000003</v>
      </c>
      <c r="G171" s="12">
        <v>37.4</v>
      </c>
      <c r="H171" s="12">
        <v>37.4</v>
      </c>
      <c r="I171" s="12"/>
      <c r="J171" s="12"/>
      <c r="K171" s="12"/>
      <c r="L171" s="12"/>
      <c r="M171" s="74" t="str">
        <f t="shared" si="70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71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2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 t="shared" si="80"/>
        <v>22.134387351778656</v>
      </c>
      <c r="AO171" s="41">
        <v>1265</v>
      </c>
      <c r="AP171" s="110"/>
      <c r="AQ171" s="111"/>
      <c r="AR171" s="126" t="str">
        <f t="shared" si="73"/>
        <v/>
      </c>
      <c r="AS171" s="126" t="str">
        <f t="shared" si="74"/>
        <v/>
      </c>
      <c r="AT171" s="127">
        <v>1607</v>
      </c>
      <c r="AU171" s="128"/>
      <c r="AV171" s="129"/>
      <c r="AW171" s="126" t="str">
        <f t="shared" si="75"/>
        <v/>
      </c>
      <c r="AX171" s="126" t="str">
        <f t="shared" si="76"/>
        <v/>
      </c>
      <c r="AY171" s="64" t="str">
        <f t="shared" si="77"/>
        <v/>
      </c>
      <c r="AZ171" s="97"/>
      <c r="BA171" s="68"/>
      <c r="BB171" s="68"/>
      <c r="BC171" s="68"/>
      <c r="BD171" s="68"/>
      <c r="BE171" s="15"/>
      <c r="BF171" s="5">
        <f t="shared" si="78"/>
        <v>21498</v>
      </c>
      <c r="BG171" s="42">
        <v>3032</v>
      </c>
      <c r="BH171" s="42">
        <v>18466</v>
      </c>
      <c r="BI171" s="42"/>
      <c r="BJ171" s="42"/>
      <c r="BK171" s="42"/>
      <c r="BL171" s="42"/>
      <c r="BM171" s="15"/>
    </row>
    <row r="172" spans="1:65" outlineLevel="5" x14ac:dyDescent="0.45">
      <c r="A172" s="22">
        <f t="shared" si="81"/>
        <v>5</v>
      </c>
      <c r="B172" s="9">
        <f t="shared" si="79"/>
        <v>42874</v>
      </c>
      <c r="C172" s="51">
        <v>319909</v>
      </c>
      <c r="D172" s="64">
        <f t="shared" si="69"/>
        <v>37.6</v>
      </c>
      <c r="E172" s="12">
        <v>37.4</v>
      </c>
      <c r="F172" s="12">
        <v>37.4</v>
      </c>
      <c r="G172" s="12">
        <v>37.799999999999997</v>
      </c>
      <c r="H172" s="12">
        <v>37.799999999999997</v>
      </c>
      <c r="I172" s="12"/>
      <c r="J172" s="12"/>
      <c r="K172" s="12"/>
      <c r="L172" s="12"/>
      <c r="M172" s="74" t="str">
        <f t="shared" si="70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71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2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80"/>
        <v>18.983050847457626</v>
      </c>
      <c r="AO172" s="41">
        <v>1475</v>
      </c>
      <c r="AP172" s="110"/>
      <c r="AQ172" s="111"/>
      <c r="AR172" s="126" t="str">
        <f t="shared" si="73"/>
        <v/>
      </c>
      <c r="AS172" s="126" t="str">
        <f t="shared" si="74"/>
        <v/>
      </c>
      <c r="AT172" s="127">
        <v>1791</v>
      </c>
      <c r="AU172" s="128"/>
      <c r="AV172" s="129"/>
      <c r="AW172" s="126" t="str">
        <f t="shared" si="75"/>
        <v/>
      </c>
      <c r="AX172" s="126" t="str">
        <f t="shared" si="76"/>
        <v/>
      </c>
      <c r="AY172" s="64" t="str">
        <f t="shared" si="77"/>
        <v/>
      </c>
      <c r="AZ172" s="97">
        <v>78</v>
      </c>
      <c r="BA172" s="68"/>
      <c r="BB172" s="68"/>
      <c r="BC172" s="68"/>
      <c r="BD172" s="68"/>
      <c r="BE172" s="15"/>
      <c r="BF172" s="5">
        <f t="shared" si="78"/>
        <v>25007</v>
      </c>
      <c r="BG172" s="42">
        <v>7358</v>
      </c>
      <c r="BH172" s="42">
        <v>17649</v>
      </c>
      <c r="BI172" s="42"/>
      <c r="BJ172" s="42"/>
      <c r="BK172" s="42"/>
      <c r="BL172" s="42"/>
      <c r="BM172" s="15"/>
    </row>
    <row r="173" spans="1:65" outlineLevel="5" x14ac:dyDescent="0.45">
      <c r="A173" s="22">
        <f t="shared" si="81"/>
        <v>5</v>
      </c>
      <c r="B173" s="9">
        <f t="shared" si="79"/>
        <v>42875</v>
      </c>
      <c r="C173" s="51">
        <v>323618</v>
      </c>
      <c r="D173" s="64">
        <f t="shared" si="69"/>
        <v>37.4</v>
      </c>
      <c r="E173" s="12">
        <v>37.200000000000003</v>
      </c>
      <c r="F173" s="12">
        <v>37.200000000000003</v>
      </c>
      <c r="G173" s="12">
        <v>37.6</v>
      </c>
      <c r="H173" s="12">
        <v>37.6</v>
      </c>
      <c r="I173" s="12"/>
      <c r="J173" s="12"/>
      <c r="K173" s="12"/>
      <c r="L173" s="12"/>
      <c r="M173" s="74" t="str">
        <f t="shared" si="70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71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2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80"/>
        <v>21.555042340261739</v>
      </c>
      <c r="AO173" s="41">
        <v>1299</v>
      </c>
      <c r="AP173" s="110"/>
      <c r="AQ173" s="111"/>
      <c r="AR173" s="126" t="str">
        <f t="shared" si="73"/>
        <v/>
      </c>
      <c r="AS173" s="126" t="str">
        <f t="shared" si="74"/>
        <v/>
      </c>
      <c r="AT173" s="127">
        <v>1560</v>
      </c>
      <c r="AU173" s="128"/>
      <c r="AV173" s="129"/>
      <c r="AW173" s="126" t="str">
        <f t="shared" si="75"/>
        <v/>
      </c>
      <c r="AX173" s="126" t="str">
        <f t="shared" si="76"/>
        <v/>
      </c>
      <c r="AY173" s="64" t="str">
        <f t="shared" si="77"/>
        <v/>
      </c>
      <c r="AZ173" s="97"/>
      <c r="BA173" s="68"/>
      <c r="BB173" s="68"/>
      <c r="BC173" s="68"/>
      <c r="BD173" s="68"/>
      <c r="BE173" s="15"/>
      <c r="BF173" s="5">
        <f t="shared" si="78"/>
        <v>21473</v>
      </c>
      <c r="BG173" s="42">
        <v>5525</v>
      </c>
      <c r="BH173" s="42">
        <v>15948</v>
      </c>
      <c r="BI173" s="42"/>
      <c r="BJ173" s="42"/>
      <c r="BK173" s="42"/>
      <c r="BL173" s="42"/>
      <c r="BM173" s="15"/>
    </row>
    <row r="174" spans="1:65" outlineLevel="5" x14ac:dyDescent="0.45">
      <c r="A174" s="22">
        <f t="shared" si="81"/>
        <v>5</v>
      </c>
      <c r="B174" s="9">
        <f t="shared" si="79"/>
        <v>42876</v>
      </c>
      <c r="C174" s="51">
        <v>322971</v>
      </c>
      <c r="D174" s="64">
        <f t="shared" si="69"/>
        <v>37.4</v>
      </c>
      <c r="E174" s="12">
        <v>37.200000000000003</v>
      </c>
      <c r="F174" s="12">
        <v>37.200000000000003</v>
      </c>
      <c r="G174" s="12">
        <v>37.6</v>
      </c>
      <c r="H174" s="12">
        <v>37.6</v>
      </c>
      <c r="I174" s="12"/>
      <c r="J174" s="12"/>
      <c r="K174" s="12"/>
      <c r="L174" s="12"/>
      <c r="M174" s="74" t="str">
        <f t="shared" si="70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71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2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80"/>
        <v>23.48993288590604</v>
      </c>
      <c r="AO174" s="41">
        <v>1192</v>
      </c>
      <c r="AP174" s="110"/>
      <c r="AQ174" s="111"/>
      <c r="AR174" s="126" t="str">
        <f t="shared" si="73"/>
        <v/>
      </c>
      <c r="AS174" s="126" t="str">
        <f t="shared" si="74"/>
        <v/>
      </c>
      <c r="AT174" s="127">
        <v>1438</v>
      </c>
      <c r="AU174" s="128"/>
      <c r="AV174" s="129"/>
      <c r="AW174" s="126" t="str">
        <f t="shared" si="75"/>
        <v/>
      </c>
      <c r="AX174" s="126" t="str">
        <f t="shared" si="76"/>
        <v/>
      </c>
      <c r="AY174" s="64" t="str">
        <f t="shared" si="77"/>
        <v/>
      </c>
      <c r="AZ174" s="97"/>
      <c r="BA174" s="68"/>
      <c r="BB174" s="68"/>
      <c r="BC174" s="68"/>
      <c r="BD174" s="68"/>
      <c r="BE174" s="15"/>
      <c r="BF174" s="5">
        <f t="shared" si="78"/>
        <v>15523</v>
      </c>
      <c r="BG174" s="42">
        <v>5213</v>
      </c>
      <c r="BH174" s="42">
        <v>10310</v>
      </c>
      <c r="BI174" s="42"/>
      <c r="BJ174" s="42"/>
      <c r="BK174" s="42"/>
      <c r="BL174" s="42"/>
      <c r="BM174" s="15"/>
    </row>
    <row r="175" spans="1:65" outlineLevel="5" x14ac:dyDescent="0.45">
      <c r="A175" s="22">
        <f t="shared" si="81"/>
        <v>5</v>
      </c>
      <c r="B175" s="9">
        <f t="shared" si="79"/>
        <v>42877</v>
      </c>
      <c r="C175" s="51">
        <v>321015</v>
      </c>
      <c r="D175" s="64">
        <f t="shared" si="69"/>
        <v>38</v>
      </c>
      <c r="E175" s="12">
        <v>38</v>
      </c>
      <c r="F175" s="12">
        <v>38</v>
      </c>
      <c r="G175" s="12">
        <v>38</v>
      </c>
      <c r="H175" s="12">
        <v>38</v>
      </c>
      <c r="I175" s="12"/>
      <c r="J175" s="12"/>
      <c r="K175" s="12"/>
      <c r="L175" s="12"/>
      <c r="M175" s="74" t="str">
        <f t="shared" si="70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71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2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 t="shared" si="80"/>
        <v>18.893387314439945</v>
      </c>
      <c r="AO175" s="41">
        <v>1482</v>
      </c>
      <c r="AP175" s="110"/>
      <c r="AQ175" s="111"/>
      <c r="AR175" s="126" t="str">
        <f t="shared" si="73"/>
        <v/>
      </c>
      <c r="AS175" s="126" t="str">
        <f t="shared" si="74"/>
        <v/>
      </c>
      <c r="AT175" s="127">
        <v>1751</v>
      </c>
      <c r="AU175" s="128"/>
      <c r="AV175" s="129"/>
      <c r="AW175" s="126" t="str">
        <f t="shared" si="75"/>
        <v/>
      </c>
      <c r="AX175" s="126" t="str">
        <f t="shared" si="76"/>
        <v/>
      </c>
      <c r="AY175" s="64" t="str">
        <f t="shared" si="77"/>
        <v/>
      </c>
      <c r="AZ175" s="97">
        <v>78.400000000000006</v>
      </c>
      <c r="BA175" s="68"/>
      <c r="BB175" s="68"/>
      <c r="BC175" s="68"/>
      <c r="BD175" s="68"/>
      <c r="BE175" s="15"/>
      <c r="BF175" s="5">
        <f t="shared" si="78"/>
        <v>22747</v>
      </c>
      <c r="BG175" s="42">
        <v>8013</v>
      </c>
      <c r="BH175" s="42">
        <v>14734</v>
      </c>
      <c r="BI175" s="42"/>
      <c r="BJ175" s="42"/>
      <c r="BK175" s="42"/>
      <c r="BL175" s="42"/>
      <c r="BM175" s="15"/>
    </row>
    <row r="176" spans="1:65" outlineLevel="5" x14ac:dyDescent="0.45">
      <c r="A176" s="22">
        <f t="shared" si="81"/>
        <v>5</v>
      </c>
      <c r="B176" s="9">
        <f t="shared" si="79"/>
        <v>42878</v>
      </c>
      <c r="C176" s="51">
        <v>313399</v>
      </c>
      <c r="D176" s="64">
        <f t="shared" si="69"/>
        <v>38</v>
      </c>
      <c r="E176" s="12">
        <v>38</v>
      </c>
      <c r="F176" s="12">
        <v>38</v>
      </c>
      <c r="G176" s="12">
        <v>38</v>
      </c>
      <c r="H176" s="12">
        <v>38</v>
      </c>
      <c r="I176" s="12"/>
      <c r="J176" s="12"/>
      <c r="K176" s="12"/>
      <c r="L176" s="12"/>
      <c r="M176" s="74" t="str">
        <f t="shared" si="70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71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2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80"/>
        <v>23.333333333333332</v>
      </c>
      <c r="AO176" s="41">
        <v>1200</v>
      </c>
      <c r="AP176" s="110"/>
      <c r="AQ176" s="111"/>
      <c r="AR176" s="126" t="str">
        <f t="shared" si="73"/>
        <v/>
      </c>
      <c r="AS176" s="126" t="str">
        <f t="shared" si="74"/>
        <v/>
      </c>
      <c r="AT176" s="127">
        <v>1449</v>
      </c>
      <c r="AU176" s="128"/>
      <c r="AV176" s="129"/>
      <c r="AW176" s="126" t="str">
        <f t="shared" si="75"/>
        <v/>
      </c>
      <c r="AX176" s="126" t="str">
        <f t="shared" si="76"/>
        <v/>
      </c>
      <c r="AY176" s="64" t="str">
        <f t="shared" si="77"/>
        <v/>
      </c>
      <c r="AZ176" s="97">
        <v>78.099999999999994</v>
      </c>
      <c r="BA176" s="68"/>
      <c r="BB176" s="68"/>
      <c r="BC176" s="68"/>
      <c r="BD176" s="68"/>
      <c r="BE176" s="15"/>
      <c r="BF176" s="5">
        <f t="shared" si="78"/>
        <v>14116</v>
      </c>
      <c r="BG176" s="42">
        <v>6303</v>
      </c>
      <c r="BH176" s="42">
        <v>7813</v>
      </c>
      <c r="BI176" s="42"/>
      <c r="BJ176" s="42"/>
      <c r="BK176" s="42"/>
      <c r="BL176" s="42"/>
      <c r="BM176" s="15"/>
    </row>
    <row r="177" spans="1:65" outlineLevel="5" x14ac:dyDescent="0.45">
      <c r="A177" s="22">
        <f t="shared" si="81"/>
        <v>5</v>
      </c>
      <c r="B177" s="9">
        <f t="shared" si="79"/>
        <v>42879</v>
      </c>
      <c r="C177" s="51">
        <v>315323</v>
      </c>
      <c r="D177" s="64">
        <f t="shared" si="69"/>
        <v>37.700000000000003</v>
      </c>
      <c r="E177" s="12">
        <v>37.799999999999997</v>
      </c>
      <c r="F177" s="12">
        <v>37.799999999999997</v>
      </c>
      <c r="G177" s="12">
        <v>37.6</v>
      </c>
      <c r="H177" s="12">
        <v>37.6</v>
      </c>
      <c r="I177" s="12"/>
      <c r="J177" s="12"/>
      <c r="K177" s="12"/>
      <c r="L177" s="12"/>
      <c r="M177" s="74" t="str">
        <f t="shared" si="70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71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2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80"/>
        <v>22.782750203417411</v>
      </c>
      <c r="AO177" s="41">
        <v>1229</v>
      </c>
      <c r="AP177" s="110"/>
      <c r="AQ177" s="111"/>
      <c r="AR177" s="126" t="str">
        <f t="shared" si="73"/>
        <v/>
      </c>
      <c r="AS177" s="126" t="str">
        <f t="shared" si="74"/>
        <v/>
      </c>
      <c r="AT177" s="127">
        <v>1512</v>
      </c>
      <c r="AU177" s="128"/>
      <c r="AV177" s="129"/>
      <c r="AW177" s="126" t="str">
        <f t="shared" si="75"/>
        <v/>
      </c>
      <c r="AX177" s="126" t="str">
        <f t="shared" si="76"/>
        <v/>
      </c>
      <c r="AY177" s="64" t="str">
        <f t="shared" si="77"/>
        <v/>
      </c>
      <c r="AZ177" s="97">
        <v>79</v>
      </c>
      <c r="BA177" s="68"/>
      <c r="BB177" s="68"/>
      <c r="BC177" s="68"/>
      <c r="BD177" s="68"/>
      <c r="BE177" s="15"/>
      <c r="BF177" s="5">
        <f t="shared" si="78"/>
        <v>12435</v>
      </c>
      <c r="BG177" s="42">
        <v>3135</v>
      </c>
      <c r="BH177" s="42">
        <v>9300</v>
      </c>
      <c r="BI177" s="42"/>
      <c r="BJ177" s="42"/>
      <c r="BK177" s="42"/>
      <c r="BL177" s="42"/>
      <c r="BM177" s="15"/>
    </row>
    <row r="178" spans="1:65" outlineLevel="5" x14ac:dyDescent="0.45">
      <c r="A178" s="22">
        <f t="shared" si="81"/>
        <v>5</v>
      </c>
      <c r="B178" s="9">
        <f t="shared" si="79"/>
        <v>42880</v>
      </c>
      <c r="C178" s="51">
        <v>322231</v>
      </c>
      <c r="D178" s="64">
        <f t="shared" si="69"/>
        <v>37.6</v>
      </c>
      <c r="E178" s="12">
        <v>37.6</v>
      </c>
      <c r="F178" s="12">
        <v>37.6</v>
      </c>
      <c r="G178" s="12">
        <v>37.6</v>
      </c>
      <c r="H178" s="12">
        <v>37.6</v>
      </c>
      <c r="I178" s="12"/>
      <c r="J178" s="12"/>
      <c r="K178" s="12"/>
      <c r="L178" s="12"/>
      <c r="M178" s="74" t="str">
        <f t="shared" si="70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71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2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80"/>
        <v>24.454148471615721</v>
      </c>
      <c r="AO178" s="41">
        <v>1145</v>
      </c>
      <c r="AP178" s="110"/>
      <c r="AQ178" s="111"/>
      <c r="AR178" s="126" t="str">
        <f t="shared" si="73"/>
        <v/>
      </c>
      <c r="AS178" s="126" t="str">
        <f t="shared" si="74"/>
        <v/>
      </c>
      <c r="AT178" s="127">
        <v>1376</v>
      </c>
      <c r="AU178" s="128"/>
      <c r="AV178" s="129"/>
      <c r="AW178" s="126" t="str">
        <f t="shared" si="75"/>
        <v/>
      </c>
      <c r="AX178" s="126" t="str">
        <f t="shared" si="76"/>
        <v/>
      </c>
      <c r="AY178" s="64" t="str">
        <f t="shared" si="77"/>
        <v/>
      </c>
      <c r="AZ178" s="97">
        <v>78.3</v>
      </c>
      <c r="BA178" s="68"/>
      <c r="BB178" s="68"/>
      <c r="BC178" s="68"/>
      <c r="BD178" s="68"/>
      <c r="BE178" s="15"/>
      <c r="BF178" s="5">
        <f t="shared" si="78"/>
        <v>12011</v>
      </c>
      <c r="BG178" s="42">
        <v>2863</v>
      </c>
      <c r="BH178" s="42">
        <v>9148</v>
      </c>
      <c r="BI178" s="42"/>
      <c r="BJ178" s="42"/>
      <c r="BK178" s="42"/>
      <c r="BL178" s="42"/>
      <c r="BM178" s="15"/>
    </row>
    <row r="179" spans="1:65" outlineLevel="5" x14ac:dyDescent="0.45">
      <c r="A179" s="22">
        <f t="shared" si="81"/>
        <v>5</v>
      </c>
      <c r="B179" s="9">
        <f t="shared" si="79"/>
        <v>42881</v>
      </c>
      <c r="C179" s="51">
        <v>314565</v>
      </c>
      <c r="D179" s="64">
        <f t="shared" si="69"/>
        <v>37.6</v>
      </c>
      <c r="E179" s="12">
        <v>37.4</v>
      </c>
      <c r="F179" s="12">
        <v>37.4</v>
      </c>
      <c r="G179" s="12">
        <v>37.799999999999997</v>
      </c>
      <c r="H179" s="12">
        <v>37.799999999999997</v>
      </c>
      <c r="I179" s="12"/>
      <c r="J179" s="12"/>
      <c r="K179" s="12"/>
      <c r="L179" s="12"/>
      <c r="M179" s="74" t="str">
        <f t="shared" si="70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71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2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 t="shared" si="80"/>
        <v>23.931623931623932</v>
      </c>
      <c r="AO179" s="41">
        <v>1170</v>
      </c>
      <c r="AP179" s="110"/>
      <c r="AQ179" s="111"/>
      <c r="AR179" s="126" t="str">
        <f t="shared" si="73"/>
        <v/>
      </c>
      <c r="AS179" s="126" t="str">
        <f t="shared" si="74"/>
        <v/>
      </c>
      <c r="AT179" s="127">
        <v>1412</v>
      </c>
      <c r="AU179" s="128"/>
      <c r="AV179" s="129"/>
      <c r="AW179" s="126" t="str">
        <f t="shared" si="75"/>
        <v/>
      </c>
      <c r="AX179" s="126" t="str">
        <f t="shared" si="76"/>
        <v/>
      </c>
      <c r="AY179" s="64" t="str">
        <f t="shared" si="77"/>
        <v/>
      </c>
      <c r="AZ179" s="97">
        <v>79</v>
      </c>
      <c r="BA179" s="68"/>
      <c r="BB179" s="68"/>
      <c r="BC179" s="68"/>
      <c r="BD179" s="68"/>
      <c r="BE179" s="15"/>
      <c r="BF179" s="5">
        <f t="shared" si="78"/>
        <v>11323</v>
      </c>
      <c r="BG179" s="42">
        <v>4476</v>
      </c>
      <c r="BH179" s="42">
        <v>6847</v>
      </c>
      <c r="BI179" s="42"/>
      <c r="BJ179" s="42"/>
      <c r="BK179" s="42"/>
      <c r="BL179" s="42"/>
      <c r="BM179" s="15"/>
    </row>
    <row r="180" spans="1:65" outlineLevel="5" x14ac:dyDescent="0.45">
      <c r="A180" s="22">
        <f t="shared" si="81"/>
        <v>5</v>
      </c>
      <c r="B180" s="9">
        <f t="shared" si="79"/>
        <v>42882</v>
      </c>
      <c r="C180" s="51">
        <v>317594</v>
      </c>
      <c r="D180" s="64">
        <f t="shared" si="69"/>
        <v>37.4</v>
      </c>
      <c r="E180" s="12">
        <v>37.200000000000003</v>
      </c>
      <c r="F180" s="12">
        <v>37.200000000000003</v>
      </c>
      <c r="G180" s="12">
        <v>37.6</v>
      </c>
      <c r="H180" s="12">
        <v>37.6</v>
      </c>
      <c r="I180" s="12"/>
      <c r="J180" s="12"/>
      <c r="K180" s="12"/>
      <c r="L180" s="12"/>
      <c r="M180" s="74" t="str">
        <f t="shared" si="70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71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2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80"/>
        <v>21.638330757341578</v>
      </c>
      <c r="AO180" s="41">
        <v>1294</v>
      </c>
      <c r="AP180" s="110"/>
      <c r="AQ180" s="111"/>
      <c r="AR180" s="126" t="str">
        <f t="shared" si="73"/>
        <v/>
      </c>
      <c r="AS180" s="126" t="str">
        <f t="shared" si="74"/>
        <v/>
      </c>
      <c r="AT180" s="127">
        <v>1583</v>
      </c>
      <c r="AU180" s="128"/>
      <c r="AV180" s="129"/>
      <c r="AW180" s="126" t="str">
        <f t="shared" si="75"/>
        <v/>
      </c>
      <c r="AX180" s="126" t="str">
        <f t="shared" si="76"/>
        <v/>
      </c>
      <c r="AY180" s="64" t="str">
        <f t="shared" si="77"/>
        <v/>
      </c>
      <c r="AZ180" s="97"/>
      <c r="BA180" s="68"/>
      <c r="BB180" s="68"/>
      <c r="BC180" s="68"/>
      <c r="BD180" s="68"/>
      <c r="BE180" s="15"/>
      <c r="BF180" s="5">
        <f t="shared" si="78"/>
        <v>15458</v>
      </c>
      <c r="BG180" s="42">
        <v>4075</v>
      </c>
      <c r="BH180" s="42">
        <v>11383</v>
      </c>
      <c r="BI180" s="42"/>
      <c r="BJ180" s="42"/>
      <c r="BK180" s="42"/>
      <c r="BL180" s="42"/>
      <c r="BM180" s="15"/>
    </row>
    <row r="181" spans="1:65" outlineLevel="5" x14ac:dyDescent="0.45">
      <c r="A181" s="22">
        <f t="shared" si="81"/>
        <v>5</v>
      </c>
      <c r="B181" s="9">
        <f t="shared" si="79"/>
        <v>42883</v>
      </c>
      <c r="C181" s="51">
        <v>314569</v>
      </c>
      <c r="D181" s="64">
        <f t="shared" si="69"/>
        <v>37.4</v>
      </c>
      <c r="E181" s="12">
        <v>37.200000000000003</v>
      </c>
      <c r="F181" s="12">
        <v>37.200000000000003</v>
      </c>
      <c r="G181" s="12">
        <v>37.6</v>
      </c>
      <c r="H181" s="12">
        <v>37.6</v>
      </c>
      <c r="I181" s="12"/>
      <c r="J181" s="12"/>
      <c r="K181" s="12"/>
      <c r="L181" s="12"/>
      <c r="M181" s="74" t="str">
        <f t="shared" si="70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71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2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80"/>
        <v>26.241799437675727</v>
      </c>
      <c r="AO181" s="41">
        <v>1067</v>
      </c>
      <c r="AP181" s="110"/>
      <c r="AQ181" s="111"/>
      <c r="AR181" s="126" t="str">
        <f t="shared" si="73"/>
        <v/>
      </c>
      <c r="AS181" s="126" t="str">
        <f t="shared" si="74"/>
        <v/>
      </c>
      <c r="AT181" s="127">
        <v>1260</v>
      </c>
      <c r="AU181" s="128"/>
      <c r="AV181" s="129"/>
      <c r="AW181" s="126" t="str">
        <f t="shared" si="75"/>
        <v/>
      </c>
      <c r="AX181" s="126" t="str">
        <f t="shared" si="76"/>
        <v/>
      </c>
      <c r="AY181" s="64" t="str">
        <f t="shared" si="77"/>
        <v/>
      </c>
      <c r="AZ181" s="97"/>
      <c r="BA181" s="68"/>
      <c r="BB181" s="68"/>
      <c r="BC181" s="68"/>
      <c r="BD181" s="68"/>
      <c r="BE181" s="15"/>
      <c r="BF181" s="5">
        <f t="shared" si="78"/>
        <v>12505</v>
      </c>
      <c r="BG181" s="42">
        <v>4559</v>
      </c>
      <c r="BH181" s="42">
        <v>7946</v>
      </c>
      <c r="BI181" s="42"/>
      <c r="BJ181" s="42"/>
      <c r="BK181" s="42"/>
      <c r="BL181" s="42"/>
      <c r="BM181" s="15"/>
    </row>
    <row r="182" spans="1:65" outlineLevel="5" x14ac:dyDescent="0.45">
      <c r="A182" s="22">
        <f t="shared" si="81"/>
        <v>5</v>
      </c>
      <c r="B182" s="9">
        <f t="shared" si="79"/>
        <v>42884</v>
      </c>
      <c r="C182" s="51">
        <v>315320</v>
      </c>
      <c r="D182" s="64">
        <f t="shared" si="69"/>
        <v>37.700000000000003</v>
      </c>
      <c r="E182" s="12">
        <v>37.4</v>
      </c>
      <c r="F182" s="12">
        <v>37.4</v>
      </c>
      <c r="G182" s="12">
        <v>38</v>
      </c>
      <c r="H182" s="12">
        <v>38</v>
      </c>
      <c r="I182" s="12"/>
      <c r="J182" s="12"/>
      <c r="K182" s="12"/>
      <c r="L182" s="12"/>
      <c r="M182" s="74" t="str">
        <f t="shared" si="70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71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2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80"/>
        <v>20.64896755162242</v>
      </c>
      <c r="AO182" s="41">
        <v>1356</v>
      </c>
      <c r="AP182" s="110"/>
      <c r="AQ182" s="111"/>
      <c r="AR182" s="126" t="str">
        <f t="shared" si="73"/>
        <v/>
      </c>
      <c r="AS182" s="126" t="str">
        <f t="shared" si="74"/>
        <v/>
      </c>
      <c r="AT182" s="127">
        <v>1670</v>
      </c>
      <c r="AU182" s="128"/>
      <c r="AV182" s="129"/>
      <c r="AW182" s="126" t="str">
        <f t="shared" si="75"/>
        <v/>
      </c>
      <c r="AX182" s="126" t="str">
        <f t="shared" si="76"/>
        <v/>
      </c>
      <c r="AY182" s="64" t="str">
        <f t="shared" si="77"/>
        <v/>
      </c>
      <c r="AZ182" s="97">
        <v>79</v>
      </c>
      <c r="BA182" s="68"/>
      <c r="BB182" s="68"/>
      <c r="BC182" s="68"/>
      <c r="BD182" s="68"/>
      <c r="BE182" s="15"/>
      <c r="BF182" s="5">
        <f t="shared" si="78"/>
        <v>22132</v>
      </c>
      <c r="BG182" s="42">
        <v>6445</v>
      </c>
      <c r="BH182" s="42">
        <v>15687</v>
      </c>
      <c r="BI182" s="42"/>
      <c r="BJ182" s="42"/>
      <c r="BK182" s="42"/>
      <c r="BL182" s="42"/>
      <c r="BM182" s="15"/>
    </row>
    <row r="183" spans="1:65" outlineLevel="5" x14ac:dyDescent="0.45">
      <c r="A183" s="22">
        <f t="shared" si="81"/>
        <v>5</v>
      </c>
      <c r="B183" s="9">
        <f t="shared" si="79"/>
        <v>42885</v>
      </c>
      <c r="C183" s="51">
        <v>310781</v>
      </c>
      <c r="D183" s="64">
        <f t="shared" si="69"/>
        <v>38</v>
      </c>
      <c r="E183" s="12">
        <v>38</v>
      </c>
      <c r="F183" s="12">
        <v>38</v>
      </c>
      <c r="G183" s="12">
        <v>38</v>
      </c>
      <c r="H183" s="12">
        <v>38</v>
      </c>
      <c r="I183" s="12"/>
      <c r="J183" s="12"/>
      <c r="K183" s="12"/>
      <c r="L183" s="12"/>
      <c r="M183" s="74" t="str">
        <f t="shared" si="70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71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2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80"/>
        <v>21.439509954058192</v>
      </c>
      <c r="AO183" s="41">
        <v>1306</v>
      </c>
      <c r="AP183" s="110"/>
      <c r="AQ183" s="111"/>
      <c r="AR183" s="126" t="str">
        <f t="shared" si="73"/>
        <v/>
      </c>
      <c r="AS183" s="126" t="str">
        <f t="shared" si="74"/>
        <v/>
      </c>
      <c r="AT183" s="127">
        <v>1528</v>
      </c>
      <c r="AU183" s="128"/>
      <c r="AV183" s="129"/>
      <c r="AW183" s="126" t="str">
        <f t="shared" si="75"/>
        <v/>
      </c>
      <c r="AX183" s="126" t="str">
        <f t="shared" si="76"/>
        <v/>
      </c>
      <c r="AY183" s="64" t="str">
        <f t="shared" si="77"/>
        <v/>
      </c>
      <c r="AZ183" s="97">
        <v>78.2</v>
      </c>
      <c r="BA183" s="68"/>
      <c r="BB183" s="68"/>
      <c r="BC183" s="68"/>
      <c r="BD183" s="68"/>
      <c r="BE183" s="15"/>
      <c r="BF183" s="5">
        <f t="shared" si="78"/>
        <v>25660</v>
      </c>
      <c r="BG183" s="42">
        <v>6356</v>
      </c>
      <c r="BH183" s="42">
        <v>19304</v>
      </c>
      <c r="BI183" s="42"/>
      <c r="BJ183" s="42"/>
      <c r="BK183" s="42"/>
      <c r="BL183" s="42"/>
      <c r="BM183" s="15"/>
    </row>
    <row r="184" spans="1:65" ht="17.5" outlineLevel="5" thickBot="1" x14ac:dyDescent="0.5">
      <c r="A184" s="31">
        <f t="shared" si="81"/>
        <v>5</v>
      </c>
      <c r="B184" s="32">
        <f t="shared" si="79"/>
        <v>42886</v>
      </c>
      <c r="C184" s="51">
        <v>310315</v>
      </c>
      <c r="D184" s="64">
        <f t="shared" si="69"/>
        <v>37.9</v>
      </c>
      <c r="E184" s="12">
        <v>37.799999999999997</v>
      </c>
      <c r="F184" s="12">
        <v>37.799999999999997</v>
      </c>
      <c r="G184" s="12">
        <v>38</v>
      </c>
      <c r="H184" s="12">
        <v>38</v>
      </c>
      <c r="I184" s="12"/>
      <c r="J184" s="12"/>
      <c r="K184" s="12"/>
      <c r="L184" s="12"/>
      <c r="M184" s="74" t="str">
        <f t="shared" si="70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71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2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80"/>
        <v>21.739130434782609</v>
      </c>
      <c r="AO184" s="41">
        <v>1288</v>
      </c>
      <c r="AP184" s="110"/>
      <c r="AQ184" s="111"/>
      <c r="AR184" s="126" t="str">
        <f t="shared" si="73"/>
        <v/>
      </c>
      <c r="AS184" s="126" t="str">
        <f t="shared" si="74"/>
        <v/>
      </c>
      <c r="AT184" s="127">
        <v>1527</v>
      </c>
      <c r="AU184" s="128"/>
      <c r="AV184" s="129"/>
      <c r="AW184" s="126" t="str">
        <f t="shared" si="75"/>
        <v/>
      </c>
      <c r="AX184" s="126" t="str">
        <f t="shared" si="76"/>
        <v/>
      </c>
      <c r="AY184" s="64" t="str">
        <f t="shared" si="77"/>
        <v/>
      </c>
      <c r="AZ184" s="97">
        <v>78.7</v>
      </c>
      <c r="BA184" s="68"/>
      <c r="BB184" s="68"/>
      <c r="BC184" s="68"/>
      <c r="BD184" s="68"/>
      <c r="BE184" s="15"/>
      <c r="BF184" s="5">
        <f t="shared" si="78"/>
        <v>22359</v>
      </c>
      <c r="BG184" s="42">
        <v>3526</v>
      </c>
      <c r="BH184" s="42">
        <v>18833</v>
      </c>
      <c r="BI184" s="42"/>
      <c r="BJ184" s="42"/>
      <c r="BK184" s="42"/>
      <c r="BL184" s="42"/>
      <c r="BM184" s="15"/>
    </row>
    <row r="185" spans="1:65" outlineLevel="4" x14ac:dyDescent="0.45">
      <c r="A185" s="150" t="s">
        <v>39</v>
      </c>
      <c r="B185" s="151"/>
      <c r="C185" s="50">
        <f t="shared" ref="C185:BM185" si="82">SUBTOTAL(4,C154:C184)</f>
        <v>400838</v>
      </c>
      <c r="D185" s="60">
        <f t="shared" si="82"/>
        <v>38.1</v>
      </c>
      <c r="E185" s="28">
        <f t="shared" si="82"/>
        <v>38.200000000000003</v>
      </c>
      <c r="F185" s="28">
        <f t="shared" si="82"/>
        <v>38.200000000000003</v>
      </c>
      <c r="G185" s="28">
        <f t="shared" si="82"/>
        <v>38</v>
      </c>
      <c r="H185" s="28">
        <f t="shared" si="82"/>
        <v>38</v>
      </c>
      <c r="I185" s="28">
        <f t="shared" si="82"/>
        <v>0</v>
      </c>
      <c r="J185" s="28">
        <f t="shared" si="82"/>
        <v>0</v>
      </c>
      <c r="K185" s="28">
        <f t="shared" si="82"/>
        <v>0</v>
      </c>
      <c r="L185" s="28">
        <f t="shared" si="82"/>
        <v>0</v>
      </c>
      <c r="M185" s="71">
        <f t="shared" si="82"/>
        <v>0</v>
      </c>
      <c r="N185" s="82">
        <f t="shared" si="82"/>
        <v>0</v>
      </c>
      <c r="O185" s="82">
        <f t="shared" si="82"/>
        <v>0</v>
      </c>
      <c r="P185" s="82">
        <f t="shared" si="82"/>
        <v>0</v>
      </c>
      <c r="Q185" s="82">
        <f t="shared" si="82"/>
        <v>0</v>
      </c>
      <c r="R185" s="82">
        <f t="shared" si="82"/>
        <v>0</v>
      </c>
      <c r="S185" s="82">
        <f t="shared" si="82"/>
        <v>0</v>
      </c>
      <c r="T185" s="82">
        <f t="shared" si="82"/>
        <v>0</v>
      </c>
      <c r="U185" s="82">
        <f t="shared" si="82"/>
        <v>0</v>
      </c>
      <c r="V185" s="29">
        <f t="shared" si="82"/>
        <v>0</v>
      </c>
      <c r="W185" s="39">
        <f t="shared" si="82"/>
        <v>0</v>
      </c>
      <c r="X185" s="39">
        <f t="shared" si="82"/>
        <v>0</v>
      </c>
      <c r="Y185" s="39">
        <f t="shared" si="82"/>
        <v>0</v>
      </c>
      <c r="Z185" s="39">
        <f t="shared" si="82"/>
        <v>0</v>
      </c>
      <c r="AA185" s="39">
        <f t="shared" si="82"/>
        <v>0</v>
      </c>
      <c r="AB185" s="39">
        <f t="shared" si="82"/>
        <v>0</v>
      </c>
      <c r="AC185" s="39">
        <f t="shared" si="82"/>
        <v>0</v>
      </c>
      <c r="AD185" s="39">
        <f t="shared" si="82"/>
        <v>0</v>
      </c>
      <c r="AE185" s="29">
        <f t="shared" si="82"/>
        <v>0</v>
      </c>
      <c r="AF185" s="39">
        <f t="shared" si="82"/>
        <v>0</v>
      </c>
      <c r="AG185" s="39">
        <f t="shared" si="82"/>
        <v>0</v>
      </c>
      <c r="AH185" s="39">
        <f t="shared" si="82"/>
        <v>0</v>
      </c>
      <c r="AI185" s="39">
        <f t="shared" si="82"/>
        <v>0</v>
      </c>
      <c r="AJ185" s="39">
        <f t="shared" si="82"/>
        <v>0</v>
      </c>
      <c r="AK185" s="39">
        <f t="shared" si="82"/>
        <v>0</v>
      </c>
      <c r="AL185" s="39">
        <f t="shared" si="82"/>
        <v>0</v>
      </c>
      <c r="AM185" s="39">
        <f t="shared" si="82"/>
        <v>0</v>
      </c>
      <c r="AN185" s="39">
        <f t="shared" si="82"/>
        <v>26.241799437675727</v>
      </c>
      <c r="AO185" s="39">
        <f t="shared" si="82"/>
        <v>1624</v>
      </c>
      <c r="AP185" s="104">
        <f t="shared" si="82"/>
        <v>0</v>
      </c>
      <c r="AQ185" s="105">
        <f t="shared" si="82"/>
        <v>0</v>
      </c>
      <c r="AR185" s="106">
        <f t="shared" si="82"/>
        <v>0</v>
      </c>
      <c r="AS185" s="106">
        <f t="shared" si="82"/>
        <v>0</v>
      </c>
      <c r="AT185" s="107">
        <f t="shared" si="82"/>
        <v>1886</v>
      </c>
      <c r="AU185" s="108">
        <f t="shared" si="82"/>
        <v>0</v>
      </c>
      <c r="AV185" s="109">
        <f t="shared" si="82"/>
        <v>0</v>
      </c>
      <c r="AW185" s="106">
        <f t="shared" si="82"/>
        <v>0</v>
      </c>
      <c r="AX185" s="106">
        <f t="shared" si="82"/>
        <v>0</v>
      </c>
      <c r="AY185" s="60">
        <f t="shared" si="82"/>
        <v>0</v>
      </c>
      <c r="AZ185" s="96">
        <f t="shared" si="82"/>
        <v>80</v>
      </c>
      <c r="BA185" s="67">
        <f t="shared" si="82"/>
        <v>0</v>
      </c>
      <c r="BB185" s="67">
        <f t="shared" si="82"/>
        <v>0</v>
      </c>
      <c r="BC185" s="67">
        <f t="shared" si="82"/>
        <v>0</v>
      </c>
      <c r="BD185" s="67">
        <f t="shared" si="82"/>
        <v>0</v>
      </c>
      <c r="BE185" s="27">
        <f t="shared" si="82"/>
        <v>0</v>
      </c>
      <c r="BF185" s="29">
        <f t="shared" si="82"/>
        <v>26962</v>
      </c>
      <c r="BG185" s="39">
        <f t="shared" si="82"/>
        <v>8372</v>
      </c>
      <c r="BH185" s="40">
        <f t="shared" si="82"/>
        <v>19304</v>
      </c>
      <c r="BI185" s="40">
        <f t="shared" si="82"/>
        <v>0</v>
      </c>
      <c r="BJ185" s="40">
        <f t="shared" si="82"/>
        <v>0</v>
      </c>
      <c r="BK185" s="40">
        <f t="shared" si="82"/>
        <v>0</v>
      </c>
      <c r="BL185" s="40">
        <f t="shared" si="82"/>
        <v>0</v>
      </c>
      <c r="BM185" s="27">
        <f t="shared" si="82"/>
        <v>0</v>
      </c>
    </row>
    <row r="186" spans="1:65" outlineLevel="3" x14ac:dyDescent="0.45">
      <c r="A186" s="180" t="s">
        <v>28</v>
      </c>
      <c r="B186" s="181"/>
      <c r="C186" s="51">
        <f t="shared" ref="C186:BM186" si="83">SUBTOTAL(5,C154:C184)</f>
        <v>309543</v>
      </c>
      <c r="D186" s="61">
        <f t="shared" si="83"/>
        <v>37.299999999999997</v>
      </c>
      <c r="E186" s="12">
        <f t="shared" si="83"/>
        <v>37.200000000000003</v>
      </c>
      <c r="F186" s="12">
        <f t="shared" si="83"/>
        <v>37.200000000000003</v>
      </c>
      <c r="G186" s="12">
        <f t="shared" si="83"/>
        <v>37.200000000000003</v>
      </c>
      <c r="H186" s="12">
        <f t="shared" si="83"/>
        <v>37.200000000000003</v>
      </c>
      <c r="I186" s="12">
        <f t="shared" si="83"/>
        <v>0</v>
      </c>
      <c r="J186" s="12">
        <f t="shared" si="83"/>
        <v>0</v>
      </c>
      <c r="K186" s="12">
        <f t="shared" si="83"/>
        <v>0</v>
      </c>
      <c r="L186" s="12">
        <f t="shared" si="83"/>
        <v>0</v>
      </c>
      <c r="M186" s="72">
        <f t="shared" si="83"/>
        <v>0</v>
      </c>
      <c r="N186" s="83">
        <f t="shared" si="83"/>
        <v>0</v>
      </c>
      <c r="O186" s="83">
        <f t="shared" si="83"/>
        <v>0</v>
      </c>
      <c r="P186" s="83">
        <f t="shared" si="83"/>
        <v>0</v>
      </c>
      <c r="Q186" s="83">
        <f t="shared" si="83"/>
        <v>0</v>
      </c>
      <c r="R186" s="83">
        <f t="shared" si="83"/>
        <v>0</v>
      </c>
      <c r="S186" s="83">
        <f t="shared" si="83"/>
        <v>0</v>
      </c>
      <c r="T186" s="83">
        <f t="shared" si="83"/>
        <v>0</v>
      </c>
      <c r="U186" s="83">
        <f t="shared" si="83"/>
        <v>0</v>
      </c>
      <c r="V186" s="6">
        <f t="shared" si="83"/>
        <v>0</v>
      </c>
      <c r="W186" s="41">
        <f t="shared" si="83"/>
        <v>0</v>
      </c>
      <c r="X186" s="41">
        <f t="shared" si="83"/>
        <v>0</v>
      </c>
      <c r="Y186" s="41">
        <f t="shared" si="83"/>
        <v>0</v>
      </c>
      <c r="Z186" s="41">
        <f t="shared" si="83"/>
        <v>0</v>
      </c>
      <c r="AA186" s="41">
        <f t="shared" si="83"/>
        <v>0</v>
      </c>
      <c r="AB186" s="41">
        <f t="shared" si="83"/>
        <v>0</v>
      </c>
      <c r="AC186" s="41">
        <f t="shared" si="83"/>
        <v>0</v>
      </c>
      <c r="AD186" s="41">
        <f t="shared" si="83"/>
        <v>0</v>
      </c>
      <c r="AE186" s="6">
        <f t="shared" si="83"/>
        <v>0</v>
      </c>
      <c r="AF186" s="41">
        <f t="shared" si="83"/>
        <v>0</v>
      </c>
      <c r="AG186" s="41">
        <f t="shared" si="83"/>
        <v>0</v>
      </c>
      <c r="AH186" s="41">
        <f t="shared" si="83"/>
        <v>0</v>
      </c>
      <c r="AI186" s="41">
        <f t="shared" si="83"/>
        <v>0</v>
      </c>
      <c r="AJ186" s="41">
        <f t="shared" si="83"/>
        <v>0</v>
      </c>
      <c r="AK186" s="41">
        <f t="shared" si="83"/>
        <v>0</v>
      </c>
      <c r="AL186" s="41">
        <f t="shared" si="83"/>
        <v>0</v>
      </c>
      <c r="AM186" s="41">
        <f t="shared" si="83"/>
        <v>0</v>
      </c>
      <c r="AN186" s="41">
        <f t="shared" si="83"/>
        <v>17.241379310344829</v>
      </c>
      <c r="AO186" s="41">
        <f t="shared" si="83"/>
        <v>1067</v>
      </c>
      <c r="AP186" s="110">
        <f t="shared" si="83"/>
        <v>0</v>
      </c>
      <c r="AQ186" s="111">
        <f t="shared" si="83"/>
        <v>0</v>
      </c>
      <c r="AR186" s="112">
        <f t="shared" si="83"/>
        <v>0</v>
      </c>
      <c r="AS186" s="112">
        <f t="shared" si="83"/>
        <v>0</v>
      </c>
      <c r="AT186" s="113">
        <f t="shared" si="83"/>
        <v>1260</v>
      </c>
      <c r="AU186" s="114">
        <f t="shared" si="83"/>
        <v>0</v>
      </c>
      <c r="AV186" s="115">
        <f t="shared" si="83"/>
        <v>0</v>
      </c>
      <c r="AW186" s="112">
        <f t="shared" si="83"/>
        <v>0</v>
      </c>
      <c r="AX186" s="112">
        <f t="shared" si="83"/>
        <v>0</v>
      </c>
      <c r="AY186" s="61">
        <f t="shared" si="83"/>
        <v>0</v>
      </c>
      <c r="AZ186" s="97">
        <f t="shared" si="83"/>
        <v>78</v>
      </c>
      <c r="BA186" s="68">
        <f t="shared" si="83"/>
        <v>0</v>
      </c>
      <c r="BB186" s="68">
        <f t="shared" si="83"/>
        <v>0</v>
      </c>
      <c r="BC186" s="68">
        <f t="shared" si="83"/>
        <v>0</v>
      </c>
      <c r="BD186" s="68">
        <f t="shared" si="83"/>
        <v>0</v>
      </c>
      <c r="BE186" s="15">
        <f t="shared" si="83"/>
        <v>0</v>
      </c>
      <c r="BF186" s="6">
        <f t="shared" si="83"/>
        <v>11323</v>
      </c>
      <c r="BG186" s="41">
        <f t="shared" si="83"/>
        <v>2177</v>
      </c>
      <c r="BH186" s="42">
        <f t="shared" si="83"/>
        <v>6847</v>
      </c>
      <c r="BI186" s="42">
        <f t="shared" si="83"/>
        <v>0</v>
      </c>
      <c r="BJ186" s="42">
        <f t="shared" si="83"/>
        <v>0</v>
      </c>
      <c r="BK186" s="42">
        <f t="shared" si="83"/>
        <v>0</v>
      </c>
      <c r="BL186" s="42">
        <f t="shared" si="83"/>
        <v>0</v>
      </c>
      <c r="BM186" s="15">
        <f t="shared" si="83"/>
        <v>0</v>
      </c>
    </row>
    <row r="187" spans="1:65" outlineLevel="2" x14ac:dyDescent="0.45">
      <c r="A187" s="180" t="s">
        <v>17</v>
      </c>
      <c r="B187" s="181"/>
      <c r="C187" s="51">
        <f>IFERROR(SUBTOTAL(1,C154:C184),"")</f>
        <v>327708.48387096776</v>
      </c>
      <c r="D187" s="61">
        <f t="shared" ref="D187:BM187" si="84">IFERROR(SUBTOTAL(1,D154:D184),"")</f>
        <v>37.710000000000008</v>
      </c>
      <c r="E187" s="12">
        <f t="shared" si="84"/>
        <v>37.64</v>
      </c>
      <c r="F187" s="12">
        <f t="shared" si="84"/>
        <v>37.64</v>
      </c>
      <c r="G187" s="12">
        <f t="shared" si="84"/>
        <v>37.779999999999994</v>
      </c>
      <c r="H187" s="12">
        <f t="shared" si="84"/>
        <v>37.779999999999994</v>
      </c>
      <c r="I187" s="12" t="str">
        <f t="shared" si="84"/>
        <v/>
      </c>
      <c r="J187" s="12" t="str">
        <f t="shared" si="84"/>
        <v/>
      </c>
      <c r="K187" s="12" t="str">
        <f t="shared" si="84"/>
        <v/>
      </c>
      <c r="L187" s="12" t="str">
        <f t="shared" si="84"/>
        <v/>
      </c>
      <c r="M187" s="72" t="str">
        <f t="shared" si="84"/>
        <v/>
      </c>
      <c r="N187" s="83" t="str">
        <f t="shared" si="84"/>
        <v/>
      </c>
      <c r="O187" s="83" t="str">
        <f t="shared" si="84"/>
        <v/>
      </c>
      <c r="P187" s="83" t="str">
        <f t="shared" si="84"/>
        <v/>
      </c>
      <c r="Q187" s="83" t="str">
        <f t="shared" si="84"/>
        <v/>
      </c>
      <c r="R187" s="83" t="str">
        <f t="shared" si="84"/>
        <v/>
      </c>
      <c r="S187" s="83" t="str">
        <f t="shared" si="84"/>
        <v/>
      </c>
      <c r="T187" s="83" t="str">
        <f t="shared" si="84"/>
        <v/>
      </c>
      <c r="U187" s="83" t="str">
        <f t="shared" si="84"/>
        <v/>
      </c>
      <c r="V187" s="6" t="str">
        <f t="shared" si="84"/>
        <v/>
      </c>
      <c r="W187" s="41" t="str">
        <f t="shared" si="84"/>
        <v/>
      </c>
      <c r="X187" s="41" t="str">
        <f t="shared" si="84"/>
        <v/>
      </c>
      <c r="Y187" s="41" t="str">
        <f t="shared" si="84"/>
        <v/>
      </c>
      <c r="Z187" s="41" t="str">
        <f t="shared" si="84"/>
        <v/>
      </c>
      <c r="AA187" s="41" t="str">
        <f t="shared" si="84"/>
        <v/>
      </c>
      <c r="AB187" s="41" t="str">
        <f t="shared" si="84"/>
        <v/>
      </c>
      <c r="AC187" s="41" t="str">
        <f t="shared" si="84"/>
        <v/>
      </c>
      <c r="AD187" s="41" t="str">
        <f t="shared" si="84"/>
        <v/>
      </c>
      <c r="AE187" s="6" t="str">
        <f t="shared" si="84"/>
        <v/>
      </c>
      <c r="AF187" s="41" t="str">
        <f t="shared" si="84"/>
        <v/>
      </c>
      <c r="AG187" s="41" t="str">
        <f t="shared" si="84"/>
        <v/>
      </c>
      <c r="AH187" s="41" t="str">
        <f t="shared" si="84"/>
        <v/>
      </c>
      <c r="AI187" s="41" t="str">
        <f t="shared" si="84"/>
        <v/>
      </c>
      <c r="AJ187" s="41" t="str">
        <f t="shared" si="84"/>
        <v/>
      </c>
      <c r="AK187" s="41" t="str">
        <f t="shared" si="84"/>
        <v/>
      </c>
      <c r="AL187" s="41" t="str">
        <f t="shared" si="84"/>
        <v/>
      </c>
      <c r="AM187" s="41" t="str">
        <f t="shared" si="84"/>
        <v/>
      </c>
      <c r="AN187" s="41">
        <f t="shared" si="84"/>
        <v>21.321537842076804</v>
      </c>
      <c r="AO187" s="41">
        <f t="shared" si="84"/>
        <v>1322.9354838709678</v>
      </c>
      <c r="AP187" s="110" t="str">
        <f t="shared" si="84"/>
        <v/>
      </c>
      <c r="AQ187" s="111" t="str">
        <f t="shared" si="84"/>
        <v/>
      </c>
      <c r="AR187" s="112" t="str">
        <f t="shared" si="84"/>
        <v/>
      </c>
      <c r="AS187" s="112" t="str">
        <f t="shared" si="84"/>
        <v/>
      </c>
      <c r="AT187" s="113">
        <f t="shared" si="84"/>
        <v>1558.258064516129</v>
      </c>
      <c r="AU187" s="114" t="str">
        <f t="shared" si="84"/>
        <v/>
      </c>
      <c r="AV187" s="115" t="str">
        <f t="shared" si="84"/>
        <v/>
      </c>
      <c r="AW187" s="112" t="str">
        <f t="shared" si="84"/>
        <v/>
      </c>
      <c r="AX187" s="112" t="str">
        <f t="shared" si="84"/>
        <v/>
      </c>
      <c r="AY187" s="61" t="str">
        <f t="shared" si="84"/>
        <v/>
      </c>
      <c r="AZ187" s="97">
        <f t="shared" si="84"/>
        <v>78.817647058823539</v>
      </c>
      <c r="BA187" s="68" t="str">
        <f t="shared" si="84"/>
        <v/>
      </c>
      <c r="BB187" s="68" t="str">
        <f t="shared" si="84"/>
        <v/>
      </c>
      <c r="BC187" s="68" t="str">
        <f t="shared" si="84"/>
        <v/>
      </c>
      <c r="BD187" s="68" t="str">
        <f t="shared" si="84"/>
        <v/>
      </c>
      <c r="BE187" s="15" t="str">
        <f>IFERROR(SUBTOTAL(1,BE154:BE184),"")</f>
        <v/>
      </c>
      <c r="BF187" s="6">
        <f t="shared" si="84"/>
        <v>20665.516129032258</v>
      </c>
      <c r="BG187" s="41">
        <f t="shared" si="84"/>
        <v>5321.4193548387093</v>
      </c>
      <c r="BH187" s="42">
        <f t="shared" si="84"/>
        <v>15344.096774193549</v>
      </c>
      <c r="BI187" s="42" t="str">
        <f t="shared" si="84"/>
        <v/>
      </c>
      <c r="BJ187" s="42" t="str">
        <f t="shared" si="84"/>
        <v/>
      </c>
      <c r="BK187" s="42" t="str">
        <f t="shared" si="84"/>
        <v/>
      </c>
      <c r="BL187" s="42" t="str">
        <f t="shared" si="84"/>
        <v/>
      </c>
      <c r="BM187" s="15" t="str">
        <f t="shared" si="84"/>
        <v/>
      </c>
    </row>
    <row r="188" spans="1:65" ht="17.5" outlineLevel="1" thickBot="1" x14ac:dyDescent="0.5">
      <c r="A188" s="182" t="s">
        <v>56</v>
      </c>
      <c r="B188" s="183"/>
      <c r="C188" s="52">
        <f>SUBTOTAL(9,C154:C184)</f>
        <v>10158963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41011</v>
      </c>
      <c r="AP188" s="116"/>
      <c r="AQ188" s="117"/>
      <c r="AR188" s="118"/>
      <c r="AS188" s="118"/>
      <c r="AT188" s="119">
        <f>SUBTOTAL(9,AT154:AT184)</f>
        <v>48306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5">SUBTOTAL(9,BF154:BF184)</f>
        <v>640631</v>
      </c>
      <c r="BG188" s="43">
        <f t="shared" si="85"/>
        <v>164964</v>
      </c>
      <c r="BH188" s="44">
        <f t="shared" si="85"/>
        <v>475667</v>
      </c>
      <c r="BI188" s="44">
        <f t="shared" si="85"/>
        <v>0</v>
      </c>
      <c r="BJ188" s="44">
        <f t="shared" si="85"/>
        <v>0</v>
      </c>
      <c r="BK188" s="44">
        <f t="shared" si="85"/>
        <v>0</v>
      </c>
      <c r="BL188" s="44">
        <f t="shared" si="85"/>
        <v>0</v>
      </c>
      <c r="BM188" s="16">
        <f t="shared" si="85"/>
        <v>0</v>
      </c>
    </row>
    <row r="189" spans="1:65" outlineLevel="5" x14ac:dyDescent="0.45">
      <c r="A189" s="21">
        <f t="shared" si="81"/>
        <v>6</v>
      </c>
      <c r="B189" s="33">
        <f>B184+1</f>
        <v>42887</v>
      </c>
      <c r="C189" s="51">
        <v>320891</v>
      </c>
      <c r="D189" s="64">
        <f t="shared" ref="D189:D218" si="86">IFERROR(ROUND(AVERAGE(E189:L189),1),"")</f>
        <v>37.700000000000003</v>
      </c>
      <c r="E189" s="12">
        <v>37.6</v>
      </c>
      <c r="F189" s="12">
        <v>37.6</v>
      </c>
      <c r="G189" s="12">
        <v>37.799999999999997</v>
      </c>
      <c r="H189" s="12">
        <v>37.799999999999997</v>
      </c>
      <c r="I189" s="12"/>
      <c r="J189" s="12"/>
      <c r="K189" s="12"/>
      <c r="L189" s="12"/>
      <c r="M189" s="74" t="str">
        <f t="shared" ref="M189:M218" si="87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8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9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28000/AO189</f>
        <v>21.29277566539924</v>
      </c>
      <c r="AO189" s="41">
        <v>1315</v>
      </c>
      <c r="AP189" s="110"/>
      <c r="AQ189" s="111"/>
      <c r="AR189" s="126" t="str">
        <f t="shared" ref="AR189:AR218" si="90">IFERROR(AQ189/AP189*100,"")</f>
        <v/>
      </c>
      <c r="AS189" s="126" t="str">
        <f t="shared" ref="AS189:AS218" si="91">IFERROR(100-AR189,"")</f>
        <v/>
      </c>
      <c r="AT189" s="127">
        <v>1570</v>
      </c>
      <c r="AU189" s="128"/>
      <c r="AV189" s="129"/>
      <c r="AW189" s="126" t="str">
        <f t="shared" ref="AW189:AW218" si="92">IFERROR(AV189/AU189*100,"")</f>
        <v/>
      </c>
      <c r="AX189" s="126" t="str">
        <f t="shared" ref="AX189:AX218" si="93">IFERROR(100-AW189,"")</f>
        <v/>
      </c>
      <c r="AY189" s="64" t="str">
        <f t="shared" ref="AY189:AY218" si="94">IFERROR((1-((AW189*AS189)/(AX189*AR189)))*100,"")</f>
        <v/>
      </c>
      <c r="AZ189" s="97">
        <v>79.3</v>
      </c>
      <c r="BA189" s="68"/>
      <c r="BB189" s="68"/>
      <c r="BC189" s="68"/>
      <c r="BD189" s="68"/>
      <c r="BE189" s="15"/>
      <c r="BF189" s="5">
        <f t="shared" ref="BF189:BF218" si="95">IF(SUM(BG189:BM189)=0,"",SUM(BG189:BM189))</f>
        <v>20382</v>
      </c>
      <c r="BG189" s="42">
        <v>3950</v>
      </c>
      <c r="BH189" s="42">
        <v>16432</v>
      </c>
      <c r="BI189" s="42"/>
      <c r="BJ189" s="42"/>
      <c r="BK189" s="42"/>
      <c r="BL189" s="42"/>
      <c r="BM189" s="42"/>
    </row>
    <row r="190" spans="1:65" outlineLevel="5" x14ac:dyDescent="0.45">
      <c r="A190" s="22">
        <f t="shared" si="81"/>
        <v>6</v>
      </c>
      <c r="B190" s="9">
        <f t="shared" si="79"/>
        <v>42888</v>
      </c>
      <c r="C190" s="51">
        <v>312134</v>
      </c>
      <c r="D190" s="64">
        <f t="shared" si="86"/>
        <v>37.4</v>
      </c>
      <c r="E190" s="12">
        <v>37.200000000000003</v>
      </c>
      <c r="F190" s="12">
        <v>37.200000000000003</v>
      </c>
      <c r="G190" s="12">
        <v>37.6</v>
      </c>
      <c r="H190" s="12">
        <v>37.6</v>
      </c>
      <c r="I190" s="12"/>
      <c r="J190" s="12"/>
      <c r="K190" s="12"/>
      <c r="L190" s="12"/>
      <c r="M190" s="74" t="str">
        <f t="shared" si="87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8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9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6">28000/AO190</f>
        <v>21.390374331550802</v>
      </c>
      <c r="AO190" s="41">
        <v>1309</v>
      </c>
      <c r="AP190" s="110"/>
      <c r="AQ190" s="111"/>
      <c r="AR190" s="126" t="str">
        <f t="shared" si="90"/>
        <v/>
      </c>
      <c r="AS190" s="126" t="str">
        <f t="shared" si="91"/>
        <v/>
      </c>
      <c r="AT190" s="127">
        <v>1568</v>
      </c>
      <c r="AU190" s="128"/>
      <c r="AV190" s="129"/>
      <c r="AW190" s="126" t="str">
        <f t="shared" si="92"/>
        <v/>
      </c>
      <c r="AX190" s="126" t="str">
        <f t="shared" si="93"/>
        <v/>
      </c>
      <c r="AY190" s="64" t="str">
        <f t="shared" si="94"/>
        <v/>
      </c>
      <c r="AZ190" s="97">
        <v>79.2</v>
      </c>
      <c r="BA190" s="68"/>
      <c r="BB190" s="68"/>
      <c r="BC190" s="68"/>
      <c r="BD190" s="68"/>
      <c r="BE190" s="15"/>
      <c r="BF190" s="5">
        <f t="shared" si="95"/>
        <v>22403</v>
      </c>
      <c r="BG190" s="42">
        <v>3893</v>
      </c>
      <c r="BH190" s="42">
        <v>18510</v>
      </c>
      <c r="BI190" s="42"/>
      <c r="BJ190" s="42"/>
      <c r="BK190" s="42"/>
      <c r="BL190" s="42"/>
      <c r="BM190" s="42"/>
    </row>
    <row r="191" spans="1:65" outlineLevel="5" x14ac:dyDescent="0.45">
      <c r="A191" s="22">
        <f t="shared" si="81"/>
        <v>6</v>
      </c>
      <c r="B191" s="9">
        <f t="shared" si="79"/>
        <v>42889</v>
      </c>
      <c r="C191" s="51">
        <v>313682</v>
      </c>
      <c r="D191" s="64">
        <f t="shared" si="86"/>
        <v>37.5</v>
      </c>
      <c r="E191" s="12">
        <v>37.4</v>
      </c>
      <c r="F191" s="12">
        <v>37.4</v>
      </c>
      <c r="G191" s="12">
        <v>37.6</v>
      </c>
      <c r="H191" s="12">
        <v>37.6</v>
      </c>
      <c r="I191" s="12"/>
      <c r="J191" s="12"/>
      <c r="K191" s="12"/>
      <c r="L191" s="12"/>
      <c r="M191" s="74" t="str">
        <f t="shared" si="87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8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9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6"/>
        <v>23.648648648648649</v>
      </c>
      <c r="AO191" s="41">
        <v>1184</v>
      </c>
      <c r="AP191" s="110"/>
      <c r="AQ191" s="111"/>
      <c r="AR191" s="126" t="str">
        <f t="shared" si="90"/>
        <v/>
      </c>
      <c r="AS191" s="126" t="str">
        <f t="shared" si="91"/>
        <v/>
      </c>
      <c r="AT191" s="127">
        <v>1439</v>
      </c>
      <c r="AU191" s="128"/>
      <c r="AV191" s="129"/>
      <c r="AW191" s="126" t="str">
        <f t="shared" si="92"/>
        <v/>
      </c>
      <c r="AX191" s="126" t="str">
        <f t="shared" si="93"/>
        <v/>
      </c>
      <c r="AY191" s="64" t="str">
        <f t="shared" si="94"/>
        <v/>
      </c>
      <c r="AZ191" s="97"/>
      <c r="BA191" s="68"/>
      <c r="BB191" s="68"/>
      <c r="BC191" s="68"/>
      <c r="BD191" s="68"/>
      <c r="BE191" s="15"/>
      <c r="BF191" s="5">
        <f t="shared" si="95"/>
        <v>18727</v>
      </c>
      <c r="BG191" s="42">
        <v>3384</v>
      </c>
      <c r="BH191" s="42">
        <v>15343</v>
      </c>
      <c r="BI191" s="42"/>
      <c r="BJ191" s="42"/>
      <c r="BK191" s="42"/>
      <c r="BL191" s="42"/>
      <c r="BM191" s="42"/>
    </row>
    <row r="192" spans="1:65" outlineLevel="5" x14ac:dyDescent="0.45">
      <c r="A192" s="22">
        <f t="shared" si="81"/>
        <v>6</v>
      </c>
      <c r="B192" s="9">
        <f t="shared" si="79"/>
        <v>42890</v>
      </c>
      <c r="C192" s="51">
        <v>309660</v>
      </c>
      <c r="D192" s="64">
        <f t="shared" si="86"/>
        <v>37.299999999999997</v>
      </c>
      <c r="E192" s="12">
        <v>37.200000000000003</v>
      </c>
      <c r="F192" s="12">
        <v>37.200000000000003</v>
      </c>
      <c r="G192" s="12">
        <v>37.4</v>
      </c>
      <c r="H192" s="12">
        <v>37.4</v>
      </c>
      <c r="I192" s="12"/>
      <c r="J192" s="12"/>
      <c r="K192" s="12"/>
      <c r="L192" s="12"/>
      <c r="M192" s="74" t="str">
        <f t="shared" si="87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8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9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6"/>
        <v>25.806451612903224</v>
      </c>
      <c r="AO192" s="41">
        <v>1085</v>
      </c>
      <c r="AP192" s="110"/>
      <c r="AQ192" s="111"/>
      <c r="AR192" s="126" t="str">
        <f t="shared" si="90"/>
        <v/>
      </c>
      <c r="AS192" s="126" t="str">
        <f t="shared" si="91"/>
        <v/>
      </c>
      <c r="AT192" s="127">
        <v>1314</v>
      </c>
      <c r="AU192" s="128"/>
      <c r="AV192" s="129"/>
      <c r="AW192" s="126" t="str">
        <f t="shared" si="92"/>
        <v/>
      </c>
      <c r="AX192" s="126" t="str">
        <f t="shared" si="93"/>
        <v/>
      </c>
      <c r="AY192" s="64" t="str">
        <f t="shared" si="94"/>
        <v/>
      </c>
      <c r="AZ192" s="97"/>
      <c r="BA192" s="68"/>
      <c r="BB192" s="68"/>
      <c r="BC192" s="68"/>
      <c r="BD192" s="68"/>
      <c r="BE192" s="15"/>
      <c r="BF192" s="5">
        <f t="shared" si="95"/>
        <v>10588</v>
      </c>
      <c r="BG192" s="42">
        <v>3362</v>
      </c>
      <c r="BH192" s="42">
        <v>7226</v>
      </c>
      <c r="BI192" s="42"/>
      <c r="BJ192" s="42"/>
      <c r="BK192" s="42"/>
      <c r="BL192" s="42"/>
      <c r="BM192" s="42"/>
    </row>
    <row r="193" spans="1:65" outlineLevel="5" x14ac:dyDescent="0.45">
      <c r="A193" s="22">
        <f t="shared" si="81"/>
        <v>6</v>
      </c>
      <c r="B193" s="9">
        <f t="shared" si="79"/>
        <v>42891</v>
      </c>
      <c r="C193" s="51">
        <v>300823</v>
      </c>
      <c r="D193" s="64">
        <f t="shared" si="86"/>
        <v>37.9</v>
      </c>
      <c r="E193" s="12">
        <v>38</v>
      </c>
      <c r="F193" s="12">
        <v>38</v>
      </c>
      <c r="G193" s="12">
        <v>37.799999999999997</v>
      </c>
      <c r="H193" s="12">
        <v>37.799999999999997</v>
      </c>
      <c r="I193" s="12"/>
      <c r="J193" s="12"/>
      <c r="K193" s="12"/>
      <c r="L193" s="12"/>
      <c r="M193" s="74" t="str">
        <f t="shared" si="87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8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9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6"/>
        <v>21.99528672427337</v>
      </c>
      <c r="AO193" s="41">
        <v>1273</v>
      </c>
      <c r="AP193" s="110"/>
      <c r="AQ193" s="111"/>
      <c r="AR193" s="126" t="str">
        <f t="shared" si="90"/>
        <v/>
      </c>
      <c r="AS193" s="126" t="str">
        <f t="shared" si="91"/>
        <v/>
      </c>
      <c r="AT193" s="127">
        <v>1509</v>
      </c>
      <c r="AU193" s="128"/>
      <c r="AV193" s="129"/>
      <c r="AW193" s="126" t="str">
        <f t="shared" si="92"/>
        <v/>
      </c>
      <c r="AX193" s="126" t="str">
        <f t="shared" si="93"/>
        <v/>
      </c>
      <c r="AY193" s="64" t="str">
        <f t="shared" si="94"/>
        <v/>
      </c>
      <c r="AZ193" s="97">
        <v>78.8</v>
      </c>
      <c r="BA193" s="68"/>
      <c r="BB193" s="68"/>
      <c r="BC193" s="68"/>
      <c r="BD193" s="68"/>
      <c r="BE193" s="15"/>
      <c r="BF193" s="5">
        <f t="shared" si="95"/>
        <v>18880</v>
      </c>
      <c r="BG193" s="42">
        <v>6903</v>
      </c>
      <c r="BH193" s="42">
        <v>11977</v>
      </c>
      <c r="BI193" s="42"/>
      <c r="BJ193" s="42"/>
      <c r="BK193" s="42"/>
      <c r="BL193" s="42"/>
      <c r="BM193" s="42"/>
    </row>
    <row r="194" spans="1:65" outlineLevel="5" x14ac:dyDescent="0.45">
      <c r="A194" s="22">
        <f t="shared" si="81"/>
        <v>6</v>
      </c>
      <c r="B194" s="9">
        <f t="shared" si="79"/>
        <v>42892</v>
      </c>
      <c r="C194" s="51">
        <v>295991</v>
      </c>
      <c r="D194" s="64">
        <f t="shared" si="86"/>
        <v>38.4</v>
      </c>
      <c r="E194" s="12">
        <v>38.4</v>
      </c>
      <c r="F194" s="12">
        <v>38.4</v>
      </c>
      <c r="G194" s="12">
        <v>38.4</v>
      </c>
      <c r="H194" s="12">
        <v>38.4</v>
      </c>
      <c r="I194" s="12"/>
      <c r="J194" s="12"/>
      <c r="K194" s="12"/>
      <c r="L194" s="12"/>
      <c r="M194" s="74" t="str">
        <f t="shared" si="87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8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9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6"/>
        <v>22.708840227088402</v>
      </c>
      <c r="AO194" s="41">
        <v>1233</v>
      </c>
      <c r="AP194" s="110"/>
      <c r="AQ194" s="111"/>
      <c r="AR194" s="126" t="str">
        <f t="shared" si="90"/>
        <v/>
      </c>
      <c r="AS194" s="126" t="str">
        <f t="shared" si="91"/>
        <v/>
      </c>
      <c r="AT194" s="127">
        <v>1467</v>
      </c>
      <c r="AU194" s="128"/>
      <c r="AV194" s="129"/>
      <c r="AW194" s="126" t="str">
        <f t="shared" si="92"/>
        <v/>
      </c>
      <c r="AX194" s="126" t="str">
        <f t="shared" si="93"/>
        <v/>
      </c>
      <c r="AY194" s="64" t="str">
        <f t="shared" si="94"/>
        <v/>
      </c>
      <c r="AZ194" s="97"/>
      <c r="BA194" s="68"/>
      <c r="BB194" s="68"/>
      <c r="BC194" s="68"/>
      <c r="BD194" s="68"/>
      <c r="BE194" s="15"/>
      <c r="BF194" s="5">
        <f t="shared" si="95"/>
        <v>20863</v>
      </c>
      <c r="BG194" s="42">
        <v>5171</v>
      </c>
      <c r="BH194" s="42">
        <v>15692</v>
      </c>
      <c r="BI194" s="42"/>
      <c r="BJ194" s="42"/>
      <c r="BK194" s="42"/>
      <c r="BL194" s="42"/>
      <c r="BM194" s="42"/>
    </row>
    <row r="195" spans="1:65" outlineLevel="5" x14ac:dyDescent="0.45">
      <c r="A195" s="22">
        <f t="shared" si="81"/>
        <v>6</v>
      </c>
      <c r="B195" s="9">
        <f t="shared" si="79"/>
        <v>42893</v>
      </c>
      <c r="C195" s="51">
        <v>407609</v>
      </c>
      <c r="D195" s="64">
        <f t="shared" si="86"/>
        <v>38</v>
      </c>
      <c r="E195" s="12">
        <v>38</v>
      </c>
      <c r="F195" s="12">
        <v>38</v>
      </c>
      <c r="G195" s="12">
        <v>38</v>
      </c>
      <c r="H195" s="12">
        <v>38</v>
      </c>
      <c r="I195" s="12"/>
      <c r="J195" s="12"/>
      <c r="K195" s="12"/>
      <c r="L195" s="12"/>
      <c r="M195" s="74" t="str">
        <f t="shared" si="87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8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9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6"/>
        <v>21.621621621621621</v>
      </c>
      <c r="AO195" s="41">
        <v>1295</v>
      </c>
      <c r="AP195" s="110"/>
      <c r="AQ195" s="111"/>
      <c r="AR195" s="126" t="str">
        <f t="shared" si="90"/>
        <v/>
      </c>
      <c r="AS195" s="126" t="str">
        <f t="shared" si="91"/>
        <v/>
      </c>
      <c r="AT195" s="127">
        <v>1585</v>
      </c>
      <c r="AU195" s="128"/>
      <c r="AV195" s="129"/>
      <c r="AW195" s="126" t="str">
        <f t="shared" si="92"/>
        <v/>
      </c>
      <c r="AX195" s="126" t="str">
        <f t="shared" si="93"/>
        <v/>
      </c>
      <c r="AY195" s="64" t="str">
        <f t="shared" si="94"/>
        <v/>
      </c>
      <c r="AZ195" s="97">
        <v>78</v>
      </c>
      <c r="BA195" s="68"/>
      <c r="BB195" s="68"/>
      <c r="BC195" s="68"/>
      <c r="BD195" s="68"/>
      <c r="BE195" s="15"/>
      <c r="BF195" s="5">
        <f t="shared" si="95"/>
        <v>21375</v>
      </c>
      <c r="BG195" s="42">
        <v>4928</v>
      </c>
      <c r="BH195" s="42">
        <v>16447</v>
      </c>
      <c r="BI195" s="42"/>
      <c r="BJ195" s="42"/>
      <c r="BK195" s="42"/>
      <c r="BL195" s="42"/>
      <c r="BM195" s="42"/>
    </row>
    <row r="196" spans="1:65" outlineLevel="5" x14ac:dyDescent="0.45">
      <c r="A196" s="22">
        <f t="shared" si="81"/>
        <v>6</v>
      </c>
      <c r="B196" s="9">
        <f t="shared" si="79"/>
        <v>42894</v>
      </c>
      <c r="C196" s="51">
        <v>324295</v>
      </c>
      <c r="D196" s="64">
        <f t="shared" si="86"/>
        <v>37.9</v>
      </c>
      <c r="E196" s="12">
        <v>37.799999999999997</v>
      </c>
      <c r="F196" s="12">
        <v>37.799999999999997</v>
      </c>
      <c r="G196" s="12">
        <v>38</v>
      </c>
      <c r="H196" s="12">
        <v>38</v>
      </c>
      <c r="I196" s="12"/>
      <c r="J196" s="12"/>
      <c r="K196" s="12"/>
      <c r="L196" s="12"/>
      <c r="M196" s="74" t="str">
        <f t="shared" si="87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8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9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6"/>
        <v>22.222222222222221</v>
      </c>
      <c r="AO196" s="41">
        <v>1260</v>
      </c>
      <c r="AP196" s="110"/>
      <c r="AQ196" s="111"/>
      <c r="AR196" s="126" t="str">
        <f t="shared" si="90"/>
        <v/>
      </c>
      <c r="AS196" s="126" t="str">
        <f t="shared" si="91"/>
        <v/>
      </c>
      <c r="AT196" s="127">
        <v>1451</v>
      </c>
      <c r="AU196" s="128"/>
      <c r="AV196" s="129"/>
      <c r="AW196" s="126" t="str">
        <f t="shared" si="92"/>
        <v/>
      </c>
      <c r="AX196" s="126" t="str">
        <f t="shared" si="93"/>
        <v/>
      </c>
      <c r="AY196" s="64" t="str">
        <f t="shared" si="94"/>
        <v/>
      </c>
      <c r="AZ196" s="97">
        <v>78</v>
      </c>
      <c r="BA196" s="68"/>
      <c r="BB196" s="68"/>
      <c r="BC196" s="68"/>
      <c r="BD196" s="68"/>
      <c r="BE196" s="15"/>
      <c r="BF196" s="5">
        <f t="shared" si="95"/>
        <v>21083</v>
      </c>
      <c r="BG196" s="42">
        <v>2755</v>
      </c>
      <c r="BH196" s="42">
        <v>18328</v>
      </c>
      <c r="BI196" s="42"/>
      <c r="BJ196" s="42"/>
      <c r="BK196" s="42"/>
      <c r="BL196" s="42"/>
      <c r="BM196" s="42"/>
    </row>
    <row r="197" spans="1:65" outlineLevel="5" x14ac:dyDescent="0.45">
      <c r="A197" s="22">
        <f t="shared" si="81"/>
        <v>6</v>
      </c>
      <c r="B197" s="9">
        <f t="shared" si="79"/>
        <v>42895</v>
      </c>
      <c r="C197" s="51">
        <v>312418</v>
      </c>
      <c r="D197" s="64">
        <f t="shared" si="86"/>
        <v>37.799999999999997</v>
      </c>
      <c r="E197" s="12">
        <v>37.799999999999997</v>
      </c>
      <c r="F197" s="12">
        <v>37.799999999999997</v>
      </c>
      <c r="G197" s="12">
        <v>37.799999999999997</v>
      </c>
      <c r="H197" s="12">
        <v>37.799999999999997</v>
      </c>
      <c r="I197" s="12"/>
      <c r="J197" s="12"/>
      <c r="K197" s="12"/>
      <c r="L197" s="12"/>
      <c r="M197" s="74" t="str">
        <f t="shared" si="87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8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9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6"/>
        <v>22.969647251845775</v>
      </c>
      <c r="AO197" s="41">
        <v>1219</v>
      </c>
      <c r="AP197" s="110"/>
      <c r="AQ197" s="111"/>
      <c r="AR197" s="126" t="str">
        <f t="shared" si="90"/>
        <v/>
      </c>
      <c r="AS197" s="126" t="str">
        <f t="shared" si="91"/>
        <v/>
      </c>
      <c r="AT197" s="127">
        <v>1501</v>
      </c>
      <c r="AU197" s="128"/>
      <c r="AV197" s="129"/>
      <c r="AW197" s="126" t="str">
        <f t="shared" si="92"/>
        <v/>
      </c>
      <c r="AX197" s="126" t="str">
        <f t="shared" si="93"/>
        <v/>
      </c>
      <c r="AY197" s="64" t="str">
        <f t="shared" si="94"/>
        <v/>
      </c>
      <c r="AZ197" s="97">
        <v>78.8</v>
      </c>
      <c r="BA197" s="68"/>
      <c r="BB197" s="68"/>
      <c r="BC197" s="68"/>
      <c r="BD197" s="68"/>
      <c r="BE197" s="15"/>
      <c r="BF197" s="5">
        <f t="shared" si="95"/>
        <v>20990</v>
      </c>
      <c r="BG197" s="42">
        <v>4961</v>
      </c>
      <c r="BH197" s="42">
        <v>16029</v>
      </c>
      <c r="BI197" s="42"/>
      <c r="BJ197" s="42"/>
      <c r="BK197" s="42"/>
      <c r="BL197" s="42"/>
      <c r="BM197" s="42"/>
    </row>
    <row r="198" spans="1:65" outlineLevel="5" x14ac:dyDescent="0.45">
      <c r="A198" s="22">
        <f t="shared" si="81"/>
        <v>6</v>
      </c>
      <c r="B198" s="9">
        <f t="shared" si="79"/>
        <v>42896</v>
      </c>
      <c r="C198" s="51">
        <v>313707</v>
      </c>
      <c r="D198" s="64">
        <f t="shared" si="86"/>
        <v>37.799999999999997</v>
      </c>
      <c r="E198" s="12">
        <v>37.6</v>
      </c>
      <c r="F198" s="12">
        <v>37.6</v>
      </c>
      <c r="G198" s="12">
        <v>38</v>
      </c>
      <c r="H198" s="12">
        <v>38</v>
      </c>
      <c r="I198" s="12"/>
      <c r="J198" s="12"/>
      <c r="K198" s="12"/>
      <c r="L198" s="12"/>
      <c r="M198" s="74" t="str">
        <f t="shared" si="87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8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9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6"/>
        <v>25.157232704402517</v>
      </c>
      <c r="AO198" s="41">
        <v>1113</v>
      </c>
      <c r="AP198" s="110"/>
      <c r="AQ198" s="111"/>
      <c r="AR198" s="126" t="str">
        <f t="shared" si="90"/>
        <v/>
      </c>
      <c r="AS198" s="126" t="str">
        <f t="shared" si="91"/>
        <v/>
      </c>
      <c r="AT198" s="127">
        <v>1340</v>
      </c>
      <c r="AU198" s="128"/>
      <c r="AV198" s="129"/>
      <c r="AW198" s="126" t="str">
        <f t="shared" si="92"/>
        <v/>
      </c>
      <c r="AX198" s="126" t="str">
        <f t="shared" si="93"/>
        <v/>
      </c>
      <c r="AY198" s="64" t="str">
        <f t="shared" si="94"/>
        <v/>
      </c>
      <c r="AZ198" s="97"/>
      <c r="BA198" s="68"/>
      <c r="BB198" s="68"/>
      <c r="BC198" s="68"/>
      <c r="BD198" s="68"/>
      <c r="BE198" s="15"/>
      <c r="BF198" s="5">
        <f t="shared" si="95"/>
        <v>18825</v>
      </c>
      <c r="BG198" s="42">
        <v>4978</v>
      </c>
      <c r="BH198" s="42">
        <v>13847</v>
      </c>
      <c r="BI198" s="42"/>
      <c r="BJ198" s="42"/>
      <c r="BK198" s="42"/>
      <c r="BL198" s="42"/>
      <c r="BM198" s="42"/>
    </row>
    <row r="199" spans="1:65" outlineLevel="5" x14ac:dyDescent="0.45">
      <c r="A199" s="22">
        <f t="shared" si="81"/>
        <v>6</v>
      </c>
      <c r="B199" s="9">
        <f t="shared" si="79"/>
        <v>42897</v>
      </c>
      <c r="C199" s="51">
        <v>319014</v>
      </c>
      <c r="D199" s="64">
        <f t="shared" si="86"/>
        <v>37.4</v>
      </c>
      <c r="E199" s="12">
        <v>37.200000000000003</v>
      </c>
      <c r="F199" s="12">
        <v>37.200000000000003</v>
      </c>
      <c r="G199" s="12">
        <v>37.6</v>
      </c>
      <c r="H199" s="12">
        <v>37.6</v>
      </c>
      <c r="I199" s="12"/>
      <c r="J199" s="12"/>
      <c r="K199" s="12"/>
      <c r="L199" s="12"/>
      <c r="M199" s="74" t="str">
        <f t="shared" si="87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8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9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6"/>
        <v>31.007751937984494</v>
      </c>
      <c r="AO199" s="41">
        <v>903</v>
      </c>
      <c r="AP199" s="110"/>
      <c r="AQ199" s="111"/>
      <c r="AR199" s="126" t="str">
        <f t="shared" si="90"/>
        <v/>
      </c>
      <c r="AS199" s="126" t="str">
        <f t="shared" si="91"/>
        <v/>
      </c>
      <c r="AT199" s="127">
        <v>1070</v>
      </c>
      <c r="AU199" s="128"/>
      <c r="AV199" s="129"/>
      <c r="AW199" s="126" t="str">
        <f t="shared" si="92"/>
        <v/>
      </c>
      <c r="AX199" s="126" t="str">
        <f t="shared" si="93"/>
        <v/>
      </c>
      <c r="AY199" s="64" t="str">
        <f t="shared" si="94"/>
        <v/>
      </c>
      <c r="AZ199" s="97"/>
      <c r="BA199" s="68"/>
      <c r="BB199" s="68"/>
      <c r="BC199" s="68"/>
      <c r="BD199" s="68"/>
      <c r="BE199" s="15"/>
      <c r="BF199" s="5">
        <f t="shared" si="95"/>
        <v>10685</v>
      </c>
      <c r="BG199" s="42">
        <v>3576</v>
      </c>
      <c r="BH199" s="42">
        <v>7109</v>
      </c>
      <c r="BI199" s="42"/>
      <c r="BJ199" s="42"/>
      <c r="BK199" s="42"/>
      <c r="BL199" s="42"/>
      <c r="BM199" s="42"/>
    </row>
    <row r="200" spans="1:65" outlineLevel="5" x14ac:dyDescent="0.45">
      <c r="A200" s="22">
        <f t="shared" si="81"/>
        <v>6</v>
      </c>
      <c r="B200" s="9">
        <f t="shared" si="79"/>
        <v>42898</v>
      </c>
      <c r="C200" s="51">
        <v>303483</v>
      </c>
      <c r="D200" s="64">
        <f t="shared" si="86"/>
        <v>37.6</v>
      </c>
      <c r="E200" s="12">
        <v>37.4</v>
      </c>
      <c r="F200" s="12">
        <v>37.4</v>
      </c>
      <c r="G200" s="12">
        <v>37.799999999999997</v>
      </c>
      <c r="H200" s="12">
        <v>37.799999999999997</v>
      </c>
      <c r="I200" s="12"/>
      <c r="J200" s="12"/>
      <c r="K200" s="12"/>
      <c r="L200" s="12"/>
      <c r="M200" s="74" t="str">
        <f t="shared" si="87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8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9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6"/>
        <v>24.64788732394366</v>
      </c>
      <c r="AO200" s="41">
        <v>1136</v>
      </c>
      <c r="AP200" s="110"/>
      <c r="AQ200" s="111"/>
      <c r="AR200" s="126" t="str">
        <f t="shared" si="90"/>
        <v/>
      </c>
      <c r="AS200" s="126" t="str">
        <f t="shared" si="91"/>
        <v/>
      </c>
      <c r="AT200" s="127">
        <v>1421</v>
      </c>
      <c r="AU200" s="128"/>
      <c r="AV200" s="129"/>
      <c r="AW200" s="126" t="str">
        <f t="shared" si="92"/>
        <v/>
      </c>
      <c r="AX200" s="126" t="str">
        <f t="shared" si="93"/>
        <v/>
      </c>
      <c r="AY200" s="64" t="str">
        <f t="shared" si="94"/>
        <v/>
      </c>
      <c r="AZ200" s="97">
        <v>79.2</v>
      </c>
      <c r="BA200" s="68"/>
      <c r="BB200" s="68"/>
      <c r="BC200" s="68"/>
      <c r="BD200" s="68"/>
      <c r="BE200" s="15"/>
      <c r="BF200" s="5">
        <f t="shared" si="95"/>
        <v>17462</v>
      </c>
      <c r="BG200" s="42">
        <v>1993</v>
      </c>
      <c r="BH200" s="42">
        <v>15469</v>
      </c>
      <c r="BI200" s="42"/>
      <c r="BJ200" s="42"/>
      <c r="BK200" s="42"/>
      <c r="BL200" s="42"/>
      <c r="BM200" s="42"/>
    </row>
    <row r="201" spans="1:65" outlineLevel="5" x14ac:dyDescent="0.45">
      <c r="A201" s="22">
        <f t="shared" si="81"/>
        <v>6</v>
      </c>
      <c r="B201" s="9">
        <f t="shared" si="79"/>
        <v>42899</v>
      </c>
      <c r="C201" s="51">
        <v>302166</v>
      </c>
      <c r="D201" s="64">
        <f t="shared" si="86"/>
        <v>37.9</v>
      </c>
      <c r="E201" s="12">
        <v>38</v>
      </c>
      <c r="F201" s="12">
        <v>38</v>
      </c>
      <c r="G201" s="12">
        <v>37.799999999999997</v>
      </c>
      <c r="H201" s="12">
        <v>37.799999999999997</v>
      </c>
      <c r="I201" s="12"/>
      <c r="J201" s="12"/>
      <c r="K201" s="12"/>
      <c r="L201" s="12"/>
      <c r="M201" s="74" t="str">
        <f t="shared" si="87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8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9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6"/>
        <v>18.71657754010695</v>
      </c>
      <c r="AO201" s="41">
        <v>1496</v>
      </c>
      <c r="AP201" s="110"/>
      <c r="AQ201" s="111"/>
      <c r="AR201" s="126" t="str">
        <f t="shared" si="90"/>
        <v/>
      </c>
      <c r="AS201" s="126" t="str">
        <f t="shared" si="91"/>
        <v/>
      </c>
      <c r="AT201" s="127">
        <v>1921</v>
      </c>
      <c r="AU201" s="128"/>
      <c r="AV201" s="129"/>
      <c r="AW201" s="126" t="str">
        <f t="shared" si="92"/>
        <v/>
      </c>
      <c r="AX201" s="126" t="str">
        <f t="shared" si="93"/>
        <v/>
      </c>
      <c r="AY201" s="64" t="str">
        <f t="shared" si="94"/>
        <v/>
      </c>
      <c r="AZ201" s="97">
        <v>78.5</v>
      </c>
      <c r="BA201" s="68"/>
      <c r="BB201" s="68"/>
      <c r="BC201" s="68"/>
      <c r="BD201" s="68"/>
      <c r="BE201" s="15"/>
      <c r="BF201" s="5">
        <f t="shared" si="95"/>
        <v>19977</v>
      </c>
      <c r="BG201" s="42">
        <v>6207</v>
      </c>
      <c r="BH201" s="42">
        <v>13770</v>
      </c>
      <c r="BI201" s="42"/>
      <c r="BJ201" s="42"/>
      <c r="BK201" s="42"/>
      <c r="BL201" s="42"/>
      <c r="BM201" s="42"/>
    </row>
    <row r="202" spans="1:65" outlineLevel="5" x14ac:dyDescent="0.45">
      <c r="A202" s="22">
        <f t="shared" si="81"/>
        <v>6</v>
      </c>
      <c r="B202" s="9">
        <f t="shared" si="79"/>
        <v>42900</v>
      </c>
      <c r="C202" s="51">
        <v>304290</v>
      </c>
      <c r="D202" s="64">
        <f t="shared" si="86"/>
        <v>37.799999999999997</v>
      </c>
      <c r="E202" s="12">
        <v>37.6</v>
      </c>
      <c r="F202" s="12">
        <v>37.6</v>
      </c>
      <c r="G202" s="12">
        <v>38</v>
      </c>
      <c r="H202" s="12">
        <v>38</v>
      </c>
      <c r="I202" s="12"/>
      <c r="J202" s="12"/>
      <c r="K202" s="12"/>
      <c r="L202" s="12"/>
      <c r="M202" s="74" t="str">
        <f t="shared" si="87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8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9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6"/>
        <v>20.216606498194945</v>
      </c>
      <c r="AO202" s="41">
        <v>1385</v>
      </c>
      <c r="AP202" s="110"/>
      <c r="AQ202" s="111"/>
      <c r="AR202" s="126" t="str">
        <f t="shared" si="90"/>
        <v/>
      </c>
      <c r="AS202" s="126" t="str">
        <f t="shared" si="91"/>
        <v/>
      </c>
      <c r="AT202" s="127">
        <v>1767</v>
      </c>
      <c r="AU202" s="128"/>
      <c r="AV202" s="129"/>
      <c r="AW202" s="126" t="str">
        <f t="shared" si="92"/>
        <v/>
      </c>
      <c r="AX202" s="126" t="str">
        <f t="shared" si="93"/>
        <v/>
      </c>
      <c r="AY202" s="64" t="str">
        <f t="shared" si="94"/>
        <v/>
      </c>
      <c r="AZ202" s="97">
        <v>79</v>
      </c>
      <c r="BA202" s="68"/>
      <c r="BB202" s="68"/>
      <c r="BC202" s="68"/>
      <c r="BD202" s="68"/>
      <c r="BE202" s="15"/>
      <c r="BF202" s="5">
        <f t="shared" si="95"/>
        <v>23003</v>
      </c>
      <c r="BG202" s="42">
        <v>5788</v>
      </c>
      <c r="BH202" s="42">
        <v>17215</v>
      </c>
      <c r="BI202" s="42"/>
      <c r="BJ202" s="42"/>
      <c r="BK202" s="42"/>
      <c r="BL202" s="42"/>
      <c r="BM202" s="42"/>
    </row>
    <row r="203" spans="1:65" outlineLevel="5" x14ac:dyDescent="0.45">
      <c r="A203" s="22">
        <f t="shared" si="81"/>
        <v>6</v>
      </c>
      <c r="B203" s="9">
        <f t="shared" si="79"/>
        <v>42901</v>
      </c>
      <c r="C203" s="51">
        <v>310229</v>
      </c>
      <c r="D203" s="64">
        <f t="shared" si="86"/>
        <v>38</v>
      </c>
      <c r="E203" s="12">
        <v>38</v>
      </c>
      <c r="F203" s="12">
        <v>38</v>
      </c>
      <c r="G203" s="12">
        <v>38</v>
      </c>
      <c r="H203" s="12">
        <v>38</v>
      </c>
      <c r="I203" s="12"/>
      <c r="J203" s="12"/>
      <c r="K203" s="12"/>
      <c r="L203" s="12"/>
      <c r="M203" s="74" t="str">
        <f t="shared" si="87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8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9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 t="shared" si="96"/>
        <v>19.971469329529246</v>
      </c>
      <c r="AO203" s="41">
        <v>1402</v>
      </c>
      <c r="AP203" s="110"/>
      <c r="AQ203" s="111"/>
      <c r="AR203" s="126" t="str">
        <f t="shared" si="90"/>
        <v/>
      </c>
      <c r="AS203" s="126" t="str">
        <f t="shared" si="91"/>
        <v/>
      </c>
      <c r="AT203" s="127">
        <v>1235</v>
      </c>
      <c r="AU203" s="128"/>
      <c r="AV203" s="129"/>
      <c r="AW203" s="126" t="str">
        <f t="shared" si="92"/>
        <v/>
      </c>
      <c r="AX203" s="126" t="str">
        <f t="shared" si="93"/>
        <v/>
      </c>
      <c r="AY203" s="64" t="str">
        <f t="shared" si="94"/>
        <v/>
      </c>
      <c r="AZ203" s="97">
        <v>78.8</v>
      </c>
      <c r="BA203" s="68"/>
      <c r="BB203" s="68"/>
      <c r="BC203" s="68"/>
      <c r="BD203" s="68"/>
      <c r="BE203" s="15"/>
      <c r="BF203" s="5">
        <f t="shared" si="95"/>
        <v>19847</v>
      </c>
      <c r="BG203" s="42">
        <v>5277</v>
      </c>
      <c r="BH203" s="42">
        <v>14570</v>
      </c>
      <c r="BI203" s="42"/>
      <c r="BJ203" s="42"/>
      <c r="BK203" s="42"/>
      <c r="BL203" s="42"/>
      <c r="BM203" s="42"/>
    </row>
    <row r="204" spans="1:65" outlineLevel="5" x14ac:dyDescent="0.45">
      <c r="A204" s="22">
        <f t="shared" si="81"/>
        <v>6</v>
      </c>
      <c r="B204" s="9">
        <f t="shared" si="79"/>
        <v>42902</v>
      </c>
      <c r="C204" s="51">
        <v>311776</v>
      </c>
      <c r="D204" s="64">
        <f t="shared" si="86"/>
        <v>38</v>
      </c>
      <c r="E204" s="12">
        <v>38</v>
      </c>
      <c r="F204" s="12">
        <v>38</v>
      </c>
      <c r="G204" s="12">
        <v>38</v>
      </c>
      <c r="H204" s="12">
        <v>38</v>
      </c>
      <c r="I204" s="12"/>
      <c r="J204" s="12"/>
      <c r="K204" s="12"/>
      <c r="L204" s="12"/>
      <c r="M204" s="74" t="str">
        <f t="shared" si="87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8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9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6"/>
        <v>19.886363636363637</v>
      </c>
      <c r="AO204" s="41">
        <v>1408</v>
      </c>
      <c r="AP204" s="110"/>
      <c r="AQ204" s="111"/>
      <c r="AR204" s="126" t="str">
        <f t="shared" si="90"/>
        <v/>
      </c>
      <c r="AS204" s="126" t="str">
        <f t="shared" si="91"/>
        <v/>
      </c>
      <c r="AT204" s="127">
        <v>1845</v>
      </c>
      <c r="AU204" s="128"/>
      <c r="AV204" s="129"/>
      <c r="AW204" s="126" t="str">
        <f t="shared" si="92"/>
        <v/>
      </c>
      <c r="AX204" s="126" t="str">
        <f t="shared" si="93"/>
        <v/>
      </c>
      <c r="AY204" s="64" t="str">
        <f t="shared" si="94"/>
        <v/>
      </c>
      <c r="AZ204" s="97">
        <v>79</v>
      </c>
      <c r="BA204" s="68"/>
      <c r="BB204" s="68"/>
      <c r="BC204" s="68"/>
      <c r="BD204" s="68"/>
      <c r="BE204" s="15"/>
      <c r="BF204" s="5">
        <f t="shared" si="95"/>
        <v>19394</v>
      </c>
      <c r="BG204" s="42">
        <v>2829</v>
      </c>
      <c r="BH204" s="42">
        <v>16565</v>
      </c>
      <c r="BI204" s="42"/>
      <c r="BJ204" s="42"/>
      <c r="BK204" s="42"/>
      <c r="BL204" s="42"/>
      <c r="BM204" s="42"/>
    </row>
    <row r="205" spans="1:65" outlineLevel="5" x14ac:dyDescent="0.45">
      <c r="A205" s="22">
        <f t="shared" si="81"/>
        <v>6</v>
      </c>
      <c r="B205" s="9">
        <f t="shared" si="79"/>
        <v>42903</v>
      </c>
      <c r="C205" s="51">
        <v>314258</v>
      </c>
      <c r="D205" s="64">
        <f t="shared" si="86"/>
        <v>37.6</v>
      </c>
      <c r="E205" s="12">
        <v>37.6</v>
      </c>
      <c r="F205" s="12">
        <v>37.6</v>
      </c>
      <c r="G205" s="12">
        <v>37.6</v>
      </c>
      <c r="H205" s="12">
        <v>37.6</v>
      </c>
      <c r="I205" s="12"/>
      <c r="J205" s="12"/>
      <c r="K205" s="12"/>
      <c r="L205" s="12"/>
      <c r="M205" s="74" t="str">
        <f t="shared" si="87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8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9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6"/>
        <v>21.892103205629397</v>
      </c>
      <c r="AO205" s="41">
        <v>1279</v>
      </c>
      <c r="AP205" s="110"/>
      <c r="AQ205" s="111"/>
      <c r="AR205" s="126" t="str">
        <f t="shared" si="90"/>
        <v/>
      </c>
      <c r="AS205" s="126" t="str">
        <f t="shared" si="91"/>
        <v/>
      </c>
      <c r="AT205" s="127">
        <v>1655</v>
      </c>
      <c r="AU205" s="128"/>
      <c r="AV205" s="129"/>
      <c r="AW205" s="126" t="str">
        <f t="shared" si="92"/>
        <v/>
      </c>
      <c r="AX205" s="126" t="str">
        <f t="shared" si="93"/>
        <v/>
      </c>
      <c r="AY205" s="64" t="str">
        <f t="shared" si="94"/>
        <v/>
      </c>
      <c r="AZ205" s="97"/>
      <c r="BA205" s="68"/>
      <c r="BB205" s="68"/>
      <c r="BC205" s="68"/>
      <c r="BD205" s="68"/>
      <c r="BE205" s="15"/>
      <c r="BF205" s="5">
        <f t="shared" si="95"/>
        <v>16871</v>
      </c>
      <c r="BG205" s="42">
        <v>3098</v>
      </c>
      <c r="BH205" s="42">
        <v>13773</v>
      </c>
      <c r="BI205" s="42"/>
      <c r="BJ205" s="42"/>
      <c r="BK205" s="42"/>
      <c r="BL205" s="42"/>
      <c r="BM205" s="42"/>
    </row>
    <row r="206" spans="1:65" outlineLevel="5" x14ac:dyDescent="0.45">
      <c r="A206" s="22">
        <f t="shared" si="81"/>
        <v>6</v>
      </c>
      <c r="B206" s="9">
        <f t="shared" si="79"/>
        <v>42904</v>
      </c>
      <c r="C206" s="51">
        <v>316245</v>
      </c>
      <c r="D206" s="64">
        <f t="shared" si="86"/>
        <v>37.4</v>
      </c>
      <c r="E206" s="12">
        <v>37.4</v>
      </c>
      <c r="F206" s="12">
        <v>37.4</v>
      </c>
      <c r="G206" s="12">
        <v>37.4</v>
      </c>
      <c r="H206" s="12">
        <v>37.4</v>
      </c>
      <c r="I206" s="12"/>
      <c r="J206" s="12"/>
      <c r="K206" s="12"/>
      <c r="L206" s="12"/>
      <c r="M206" s="74" t="str">
        <f t="shared" si="87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8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9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 t="shared" si="96"/>
        <v>25.179856115107913</v>
      </c>
      <c r="AO206" s="41">
        <v>1112</v>
      </c>
      <c r="AP206" s="110"/>
      <c r="AQ206" s="111"/>
      <c r="AR206" s="126" t="str">
        <f t="shared" si="90"/>
        <v/>
      </c>
      <c r="AS206" s="126" t="str">
        <f t="shared" si="91"/>
        <v/>
      </c>
      <c r="AT206" s="127">
        <v>1458</v>
      </c>
      <c r="AU206" s="128"/>
      <c r="AV206" s="129"/>
      <c r="AW206" s="126" t="str">
        <f t="shared" si="92"/>
        <v/>
      </c>
      <c r="AX206" s="126" t="str">
        <f t="shared" si="93"/>
        <v/>
      </c>
      <c r="AY206" s="64" t="str">
        <f t="shared" si="94"/>
        <v/>
      </c>
      <c r="AZ206" s="97"/>
      <c r="BA206" s="68"/>
      <c r="BB206" s="68"/>
      <c r="BC206" s="68"/>
      <c r="BD206" s="68"/>
      <c r="BE206" s="15"/>
      <c r="BF206" s="5">
        <f t="shared" si="95"/>
        <v>8315</v>
      </c>
      <c r="BG206" s="42">
        <v>2332</v>
      </c>
      <c r="BH206" s="42">
        <v>5983</v>
      </c>
      <c r="BI206" s="42"/>
      <c r="BJ206" s="42"/>
      <c r="BK206" s="42"/>
      <c r="BL206" s="42"/>
      <c r="BM206" s="42"/>
    </row>
    <row r="207" spans="1:65" outlineLevel="5" x14ac:dyDescent="0.45">
      <c r="A207" s="22">
        <f t="shared" si="81"/>
        <v>6</v>
      </c>
      <c r="B207" s="9">
        <f t="shared" si="79"/>
        <v>42905</v>
      </c>
      <c r="C207" s="51">
        <v>312487</v>
      </c>
      <c r="D207" s="64">
        <f t="shared" si="86"/>
        <v>37.4</v>
      </c>
      <c r="E207" s="12">
        <v>37.200000000000003</v>
      </c>
      <c r="F207" s="12">
        <v>37.200000000000003</v>
      </c>
      <c r="G207" s="12">
        <v>37.6</v>
      </c>
      <c r="H207" s="12">
        <v>37.6</v>
      </c>
      <c r="I207" s="12"/>
      <c r="J207" s="12"/>
      <c r="K207" s="12"/>
      <c r="L207" s="12"/>
      <c r="M207" s="74" t="str">
        <f t="shared" si="87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8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9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 t="shared" si="96"/>
        <v>20.710059171597631</v>
      </c>
      <c r="AO207" s="41">
        <v>1352</v>
      </c>
      <c r="AP207" s="110"/>
      <c r="AQ207" s="111"/>
      <c r="AR207" s="126" t="str">
        <f t="shared" si="90"/>
        <v/>
      </c>
      <c r="AS207" s="126" t="str">
        <f t="shared" si="91"/>
        <v/>
      </c>
      <c r="AT207" s="127">
        <v>1791</v>
      </c>
      <c r="AU207" s="128"/>
      <c r="AV207" s="129"/>
      <c r="AW207" s="126" t="str">
        <f t="shared" si="92"/>
        <v/>
      </c>
      <c r="AX207" s="126" t="str">
        <f t="shared" si="93"/>
        <v/>
      </c>
      <c r="AY207" s="64" t="str">
        <f t="shared" si="94"/>
        <v/>
      </c>
      <c r="AZ207" s="97">
        <v>79.099999999999994</v>
      </c>
      <c r="BA207" s="68"/>
      <c r="BB207" s="68"/>
      <c r="BC207" s="68"/>
      <c r="BD207" s="68"/>
      <c r="BE207" s="15"/>
      <c r="BF207" s="5">
        <f t="shared" si="95"/>
        <v>19190</v>
      </c>
      <c r="BG207" s="42">
        <v>4035</v>
      </c>
      <c r="BH207" s="42">
        <v>15155</v>
      </c>
      <c r="BI207" s="42"/>
      <c r="BJ207" s="42"/>
      <c r="BK207" s="42"/>
      <c r="BL207" s="42"/>
      <c r="BM207" s="42"/>
    </row>
    <row r="208" spans="1:65" outlineLevel="5" x14ac:dyDescent="0.45">
      <c r="A208" s="22">
        <f t="shared" si="81"/>
        <v>6</v>
      </c>
      <c r="B208" s="9">
        <f t="shared" si="79"/>
        <v>42906</v>
      </c>
      <c r="C208" s="51">
        <v>328285</v>
      </c>
      <c r="D208" s="64">
        <f t="shared" si="86"/>
        <v>37.5</v>
      </c>
      <c r="E208" s="12">
        <v>37.4</v>
      </c>
      <c r="F208" s="12">
        <v>37.4</v>
      </c>
      <c r="G208" s="12">
        <v>37.6</v>
      </c>
      <c r="H208" s="12">
        <v>37.6</v>
      </c>
      <c r="I208" s="12"/>
      <c r="J208" s="12"/>
      <c r="K208" s="12"/>
      <c r="L208" s="12"/>
      <c r="M208" s="74" t="str">
        <f t="shared" si="87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8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9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6"/>
        <v>21.96078431372549</v>
      </c>
      <c r="AO208" s="41">
        <v>1275</v>
      </c>
      <c r="AP208" s="110"/>
      <c r="AQ208" s="111"/>
      <c r="AR208" s="126" t="str">
        <f t="shared" si="90"/>
        <v/>
      </c>
      <c r="AS208" s="126" t="str">
        <f t="shared" si="91"/>
        <v/>
      </c>
      <c r="AT208" s="127">
        <v>1672</v>
      </c>
      <c r="AU208" s="128"/>
      <c r="AV208" s="129"/>
      <c r="AW208" s="126" t="str">
        <f t="shared" si="92"/>
        <v/>
      </c>
      <c r="AX208" s="126" t="str">
        <f t="shared" si="93"/>
        <v/>
      </c>
      <c r="AY208" s="64" t="str">
        <f t="shared" si="94"/>
        <v/>
      </c>
      <c r="AZ208" s="97">
        <v>78.5</v>
      </c>
      <c r="BA208" s="68"/>
      <c r="BB208" s="68"/>
      <c r="BC208" s="68"/>
      <c r="BD208" s="68"/>
      <c r="BE208" s="15"/>
      <c r="BF208" s="5">
        <f t="shared" si="95"/>
        <v>21902</v>
      </c>
      <c r="BG208" s="42">
        <v>4775</v>
      </c>
      <c r="BH208" s="42">
        <v>17127</v>
      </c>
      <c r="BI208" s="42"/>
      <c r="BJ208" s="42"/>
      <c r="BK208" s="42"/>
      <c r="BL208" s="42"/>
      <c r="BM208" s="42"/>
    </row>
    <row r="209" spans="1:65" outlineLevel="5" x14ac:dyDescent="0.45">
      <c r="A209" s="22">
        <f t="shared" si="81"/>
        <v>6</v>
      </c>
      <c r="B209" s="9">
        <f t="shared" si="79"/>
        <v>42907</v>
      </c>
      <c r="C209" s="51">
        <v>356194</v>
      </c>
      <c r="D209" s="64">
        <f t="shared" si="86"/>
        <v>38</v>
      </c>
      <c r="E209" s="12">
        <v>37.799999999999997</v>
      </c>
      <c r="F209" s="12">
        <v>37.799999999999997</v>
      </c>
      <c r="G209" s="12">
        <v>38.200000000000003</v>
      </c>
      <c r="H209" s="12">
        <v>38.200000000000003</v>
      </c>
      <c r="I209" s="12"/>
      <c r="J209" s="12"/>
      <c r="K209" s="12"/>
      <c r="L209" s="12"/>
      <c r="M209" s="74" t="str">
        <f t="shared" si="87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8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9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 t="shared" si="96"/>
        <v>19.830028328611899</v>
      </c>
      <c r="AO209" s="41">
        <v>1412</v>
      </c>
      <c r="AP209" s="110"/>
      <c r="AQ209" s="111"/>
      <c r="AR209" s="126" t="str">
        <f t="shared" si="90"/>
        <v/>
      </c>
      <c r="AS209" s="126" t="str">
        <f t="shared" si="91"/>
        <v/>
      </c>
      <c r="AT209" s="127">
        <v>1819</v>
      </c>
      <c r="AU209" s="128"/>
      <c r="AV209" s="129"/>
      <c r="AW209" s="126" t="str">
        <f t="shared" si="92"/>
        <v/>
      </c>
      <c r="AX209" s="126" t="str">
        <f t="shared" si="93"/>
        <v/>
      </c>
      <c r="AY209" s="64" t="str">
        <f t="shared" si="94"/>
        <v/>
      </c>
      <c r="AZ209" s="97">
        <v>79.099999999999994</v>
      </c>
      <c r="BA209" s="68"/>
      <c r="BB209" s="68"/>
      <c r="BC209" s="68"/>
      <c r="BD209" s="68"/>
      <c r="BE209" s="15"/>
      <c r="BF209" s="5">
        <f t="shared" si="95"/>
        <v>21751</v>
      </c>
      <c r="BG209" s="42">
        <v>3669</v>
      </c>
      <c r="BH209" s="42">
        <v>18082</v>
      </c>
      <c r="BI209" s="42"/>
      <c r="BJ209" s="42"/>
      <c r="BK209" s="42"/>
      <c r="BL209" s="42"/>
      <c r="BM209" s="42"/>
    </row>
    <row r="210" spans="1:65" outlineLevel="5" x14ac:dyDescent="0.45">
      <c r="A210" s="22">
        <f t="shared" si="81"/>
        <v>6</v>
      </c>
      <c r="B210" s="9">
        <f t="shared" si="79"/>
        <v>42908</v>
      </c>
      <c r="C210" s="51">
        <v>322224</v>
      </c>
      <c r="D210" s="64">
        <f t="shared" si="86"/>
        <v>37.200000000000003</v>
      </c>
      <c r="E210" s="12">
        <v>37.200000000000003</v>
      </c>
      <c r="F210" s="12">
        <v>37.200000000000003</v>
      </c>
      <c r="G210" s="12">
        <v>37.200000000000003</v>
      </c>
      <c r="H210" s="12">
        <v>37.200000000000003</v>
      </c>
      <c r="I210" s="12"/>
      <c r="J210" s="12"/>
      <c r="K210" s="12"/>
      <c r="L210" s="12"/>
      <c r="M210" s="74" t="str">
        <f t="shared" si="87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8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9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 t="shared" si="96"/>
        <v>20.014295925661187</v>
      </c>
      <c r="AO210" s="41">
        <v>1399</v>
      </c>
      <c r="AP210" s="110"/>
      <c r="AQ210" s="111"/>
      <c r="AR210" s="126" t="str">
        <f t="shared" si="90"/>
        <v/>
      </c>
      <c r="AS210" s="126" t="str">
        <f t="shared" si="91"/>
        <v/>
      </c>
      <c r="AT210" s="127">
        <v>1708</v>
      </c>
      <c r="AU210" s="128"/>
      <c r="AV210" s="129"/>
      <c r="AW210" s="126" t="str">
        <f t="shared" si="92"/>
        <v/>
      </c>
      <c r="AX210" s="126" t="str">
        <f t="shared" si="93"/>
        <v/>
      </c>
      <c r="AY210" s="64" t="str">
        <f t="shared" si="94"/>
        <v/>
      </c>
      <c r="AZ210" s="97">
        <v>78.400000000000006</v>
      </c>
      <c r="BA210" s="68"/>
      <c r="BB210" s="68"/>
      <c r="BC210" s="68"/>
      <c r="BD210" s="68"/>
      <c r="BE210" s="15"/>
      <c r="BF210" s="5">
        <f t="shared" si="95"/>
        <v>20793</v>
      </c>
      <c r="BG210" s="42">
        <v>2847</v>
      </c>
      <c r="BH210" s="42">
        <v>17946</v>
      </c>
      <c r="BI210" s="42"/>
      <c r="BJ210" s="42"/>
      <c r="BK210" s="42"/>
      <c r="BL210" s="42"/>
      <c r="BM210" s="42"/>
    </row>
    <row r="211" spans="1:65" outlineLevel="5" x14ac:dyDescent="0.45">
      <c r="A211" s="22">
        <f t="shared" si="81"/>
        <v>6</v>
      </c>
      <c r="B211" s="9">
        <f t="shared" si="79"/>
        <v>42909</v>
      </c>
      <c r="C211" s="51">
        <v>321710</v>
      </c>
      <c r="D211" s="64">
        <f t="shared" si="86"/>
        <v>38</v>
      </c>
      <c r="E211" s="12">
        <v>38</v>
      </c>
      <c r="F211" s="12">
        <v>38</v>
      </c>
      <c r="G211" s="12">
        <v>38</v>
      </c>
      <c r="H211" s="12">
        <v>38</v>
      </c>
      <c r="I211" s="12"/>
      <c r="J211" s="12"/>
      <c r="K211" s="12"/>
      <c r="L211" s="12"/>
      <c r="M211" s="74" t="str">
        <f t="shared" si="87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8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9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6"/>
        <v>18.704074816299265</v>
      </c>
      <c r="AO211" s="41">
        <v>1497</v>
      </c>
      <c r="AP211" s="110"/>
      <c r="AQ211" s="111"/>
      <c r="AR211" s="126" t="str">
        <f t="shared" si="90"/>
        <v/>
      </c>
      <c r="AS211" s="126" t="str">
        <f t="shared" si="91"/>
        <v/>
      </c>
      <c r="AT211" s="127">
        <v>1903</v>
      </c>
      <c r="AU211" s="128"/>
      <c r="AV211" s="129"/>
      <c r="AW211" s="126" t="str">
        <f t="shared" si="92"/>
        <v/>
      </c>
      <c r="AX211" s="126" t="str">
        <f t="shared" si="93"/>
        <v/>
      </c>
      <c r="AY211" s="64" t="str">
        <f t="shared" si="94"/>
        <v/>
      </c>
      <c r="AZ211" s="97">
        <v>79.2</v>
      </c>
      <c r="BA211" s="68"/>
      <c r="BB211" s="68"/>
      <c r="BC211" s="68"/>
      <c r="BD211" s="68"/>
      <c r="BE211" s="15"/>
      <c r="BF211" s="5">
        <f t="shared" si="95"/>
        <v>23050</v>
      </c>
      <c r="BG211" s="42">
        <v>6156</v>
      </c>
      <c r="BH211" s="42">
        <v>16894</v>
      </c>
      <c r="BI211" s="42"/>
      <c r="BJ211" s="42"/>
      <c r="BK211" s="42"/>
      <c r="BL211" s="42"/>
      <c r="BM211" s="42"/>
    </row>
    <row r="212" spans="1:65" outlineLevel="5" x14ac:dyDescent="0.45">
      <c r="A212" s="22">
        <f t="shared" si="81"/>
        <v>6</v>
      </c>
      <c r="B212" s="9">
        <f t="shared" si="79"/>
        <v>42910</v>
      </c>
      <c r="C212" s="51">
        <v>323758</v>
      </c>
      <c r="D212" s="64">
        <f t="shared" si="86"/>
        <v>37.9</v>
      </c>
      <c r="E212" s="12">
        <v>37.799999999999997</v>
      </c>
      <c r="F212" s="12">
        <v>37.799999999999997</v>
      </c>
      <c r="G212" s="12">
        <v>38</v>
      </c>
      <c r="H212" s="12">
        <v>38</v>
      </c>
      <c r="I212" s="12"/>
      <c r="J212" s="12"/>
      <c r="K212" s="12"/>
      <c r="L212" s="12"/>
      <c r="M212" s="74" t="str">
        <f t="shared" si="87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8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9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6"/>
        <v>19.008825526137134</v>
      </c>
      <c r="AO212" s="41">
        <v>1473</v>
      </c>
      <c r="AP212" s="110"/>
      <c r="AQ212" s="111"/>
      <c r="AR212" s="126" t="str">
        <f t="shared" si="90"/>
        <v/>
      </c>
      <c r="AS212" s="126" t="str">
        <f t="shared" si="91"/>
        <v/>
      </c>
      <c r="AT212" s="127">
        <v>1797</v>
      </c>
      <c r="AU212" s="128"/>
      <c r="AV212" s="129"/>
      <c r="AW212" s="126" t="str">
        <f t="shared" si="92"/>
        <v/>
      </c>
      <c r="AX212" s="126" t="str">
        <f t="shared" si="93"/>
        <v/>
      </c>
      <c r="AY212" s="64" t="str">
        <f t="shared" si="94"/>
        <v/>
      </c>
      <c r="AZ212" s="97"/>
      <c r="BA212" s="68"/>
      <c r="BB212" s="68"/>
      <c r="BC212" s="68"/>
      <c r="BD212" s="68"/>
      <c r="BE212" s="15"/>
      <c r="BF212" s="5">
        <f t="shared" si="95"/>
        <v>21864</v>
      </c>
      <c r="BG212" s="42">
        <v>3607</v>
      </c>
      <c r="BH212" s="42">
        <v>18257</v>
      </c>
      <c r="BI212" s="42"/>
      <c r="BJ212" s="42"/>
      <c r="BK212" s="42"/>
      <c r="BL212" s="42"/>
      <c r="BM212" s="42"/>
    </row>
    <row r="213" spans="1:65" outlineLevel="5" x14ac:dyDescent="0.45">
      <c r="A213" s="22">
        <f t="shared" si="81"/>
        <v>6</v>
      </c>
      <c r="B213" s="9">
        <f t="shared" si="79"/>
        <v>42911</v>
      </c>
      <c r="C213" s="51">
        <v>325609</v>
      </c>
      <c r="D213" s="64">
        <f t="shared" si="86"/>
        <v>37.799999999999997</v>
      </c>
      <c r="E213" s="12">
        <v>37.6</v>
      </c>
      <c r="F213" s="12">
        <v>37.6</v>
      </c>
      <c r="G213" s="12">
        <v>38</v>
      </c>
      <c r="H213" s="12">
        <v>38</v>
      </c>
      <c r="I213" s="12"/>
      <c r="J213" s="12"/>
      <c r="K213" s="12"/>
      <c r="L213" s="12"/>
      <c r="M213" s="74" t="str">
        <f t="shared" si="87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8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9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 t="shared" si="96"/>
        <v>21.132075471698112</v>
      </c>
      <c r="AO213" s="41">
        <v>1325</v>
      </c>
      <c r="AP213" s="110"/>
      <c r="AQ213" s="111"/>
      <c r="AR213" s="126" t="str">
        <f t="shared" si="90"/>
        <v/>
      </c>
      <c r="AS213" s="126" t="str">
        <f t="shared" si="91"/>
        <v/>
      </c>
      <c r="AT213" s="127">
        <v>1650</v>
      </c>
      <c r="AU213" s="128"/>
      <c r="AV213" s="129"/>
      <c r="AW213" s="126" t="str">
        <f t="shared" si="92"/>
        <v/>
      </c>
      <c r="AX213" s="126" t="str">
        <f t="shared" si="93"/>
        <v/>
      </c>
      <c r="AY213" s="64" t="str">
        <f t="shared" si="94"/>
        <v/>
      </c>
      <c r="AZ213" s="97"/>
      <c r="BA213" s="68"/>
      <c r="BB213" s="68"/>
      <c r="BC213" s="68"/>
      <c r="BD213" s="68"/>
      <c r="BE213" s="15"/>
      <c r="BF213" s="5">
        <f t="shared" si="95"/>
        <v>21148</v>
      </c>
      <c r="BG213" s="42">
        <v>12055</v>
      </c>
      <c r="BH213" s="42">
        <v>9093</v>
      </c>
      <c r="BI213" s="42"/>
      <c r="BJ213" s="42"/>
      <c r="BK213" s="42"/>
      <c r="BL213" s="42"/>
      <c r="BM213" s="42"/>
    </row>
    <row r="214" spans="1:65" outlineLevel="5" x14ac:dyDescent="0.45">
      <c r="A214" s="22">
        <f t="shared" si="81"/>
        <v>6</v>
      </c>
      <c r="B214" s="9">
        <f t="shared" si="79"/>
        <v>42912</v>
      </c>
      <c r="C214" s="51">
        <v>318299</v>
      </c>
      <c r="D214" s="64">
        <f t="shared" si="86"/>
        <v>37.4</v>
      </c>
      <c r="E214" s="12">
        <v>37</v>
      </c>
      <c r="F214" s="12">
        <v>37</v>
      </c>
      <c r="G214" s="12">
        <v>37.799999999999997</v>
      </c>
      <c r="H214" s="12">
        <v>37.799999999999997</v>
      </c>
      <c r="I214" s="12"/>
      <c r="J214" s="12"/>
      <c r="K214" s="12"/>
      <c r="L214" s="12"/>
      <c r="M214" s="74" t="str">
        <f t="shared" si="87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8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9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6"/>
        <v>18.45748187211602</v>
      </c>
      <c r="AO214" s="41">
        <v>1517</v>
      </c>
      <c r="AP214" s="110"/>
      <c r="AQ214" s="111"/>
      <c r="AR214" s="126" t="str">
        <f t="shared" si="90"/>
        <v/>
      </c>
      <c r="AS214" s="126" t="str">
        <f t="shared" si="91"/>
        <v/>
      </c>
      <c r="AT214" s="127">
        <v>1786</v>
      </c>
      <c r="AU214" s="128"/>
      <c r="AV214" s="129"/>
      <c r="AW214" s="126" t="str">
        <f t="shared" si="92"/>
        <v/>
      </c>
      <c r="AX214" s="126" t="str">
        <f t="shared" si="93"/>
        <v/>
      </c>
      <c r="AY214" s="64" t="str">
        <f t="shared" si="94"/>
        <v/>
      </c>
      <c r="AZ214" s="97">
        <v>78.2</v>
      </c>
      <c r="BA214" s="68"/>
      <c r="BB214" s="68"/>
      <c r="BC214" s="68"/>
      <c r="BD214" s="68"/>
      <c r="BE214" s="15"/>
      <c r="BF214" s="5">
        <f t="shared" si="95"/>
        <v>19830</v>
      </c>
      <c r="BG214" s="42">
        <v>3213</v>
      </c>
      <c r="BH214" s="42">
        <v>16617</v>
      </c>
      <c r="BI214" s="42"/>
      <c r="BJ214" s="42"/>
      <c r="BK214" s="42"/>
      <c r="BL214" s="42"/>
      <c r="BM214" s="42"/>
    </row>
    <row r="215" spans="1:65" outlineLevel="5" x14ac:dyDescent="0.45">
      <c r="A215" s="22">
        <f t="shared" si="81"/>
        <v>6</v>
      </c>
      <c r="B215" s="9">
        <f t="shared" si="79"/>
        <v>42913</v>
      </c>
      <c r="C215" s="51">
        <v>308379</v>
      </c>
      <c r="D215" s="64">
        <f t="shared" si="86"/>
        <v>37.4</v>
      </c>
      <c r="E215" s="12">
        <v>37.200000000000003</v>
      </c>
      <c r="F215" s="12">
        <v>37.200000000000003</v>
      </c>
      <c r="G215" s="12">
        <v>37.6</v>
      </c>
      <c r="H215" s="12">
        <v>37.6</v>
      </c>
      <c r="I215" s="12"/>
      <c r="J215" s="12"/>
      <c r="K215" s="12"/>
      <c r="L215" s="12"/>
      <c r="M215" s="74" t="str">
        <f t="shared" si="87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8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9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6"/>
        <v>21.132075471698112</v>
      </c>
      <c r="AO215" s="41">
        <v>1325</v>
      </c>
      <c r="AP215" s="110"/>
      <c r="AQ215" s="111"/>
      <c r="AR215" s="126" t="str">
        <f t="shared" si="90"/>
        <v/>
      </c>
      <c r="AS215" s="126" t="str">
        <f t="shared" si="91"/>
        <v/>
      </c>
      <c r="AT215" s="127">
        <v>1709</v>
      </c>
      <c r="AU215" s="128"/>
      <c r="AV215" s="129"/>
      <c r="AW215" s="126" t="str">
        <f t="shared" si="92"/>
        <v/>
      </c>
      <c r="AX215" s="126" t="str">
        <f t="shared" si="93"/>
        <v/>
      </c>
      <c r="AY215" s="64" t="str">
        <f t="shared" si="94"/>
        <v/>
      </c>
      <c r="AZ215" s="97">
        <v>78.8</v>
      </c>
      <c r="BA215" s="68"/>
      <c r="BB215" s="68"/>
      <c r="BC215" s="68"/>
      <c r="BD215" s="68"/>
      <c r="BE215" s="15"/>
      <c r="BF215" s="5">
        <f t="shared" si="95"/>
        <v>23728</v>
      </c>
      <c r="BG215" s="42">
        <v>5123</v>
      </c>
      <c r="BH215" s="42">
        <v>18605</v>
      </c>
      <c r="BI215" s="42"/>
      <c r="BJ215" s="42"/>
      <c r="BK215" s="42"/>
      <c r="BL215" s="42"/>
      <c r="BM215" s="42"/>
    </row>
    <row r="216" spans="1:65" outlineLevel="5" x14ac:dyDescent="0.45">
      <c r="A216" s="22">
        <f t="shared" si="81"/>
        <v>6</v>
      </c>
      <c r="B216" s="9">
        <f t="shared" si="79"/>
        <v>42914</v>
      </c>
      <c r="C216" s="51">
        <v>315113</v>
      </c>
      <c r="D216" s="64">
        <f t="shared" si="86"/>
        <v>37.5</v>
      </c>
      <c r="E216" s="12">
        <v>37.4</v>
      </c>
      <c r="F216" s="12">
        <v>37.4</v>
      </c>
      <c r="G216" s="12">
        <v>37.6</v>
      </c>
      <c r="H216" s="12">
        <v>37.6</v>
      </c>
      <c r="I216" s="12"/>
      <c r="J216" s="12"/>
      <c r="K216" s="12"/>
      <c r="L216" s="12"/>
      <c r="M216" s="74" t="str">
        <f t="shared" si="87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8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9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6"/>
        <v>20.393299344501091</v>
      </c>
      <c r="AO216" s="41">
        <v>1373</v>
      </c>
      <c r="AP216" s="110"/>
      <c r="AQ216" s="111"/>
      <c r="AR216" s="126" t="str">
        <f t="shared" si="90"/>
        <v/>
      </c>
      <c r="AS216" s="126" t="str">
        <f t="shared" si="91"/>
        <v/>
      </c>
      <c r="AT216" s="127">
        <v>1721</v>
      </c>
      <c r="AU216" s="128"/>
      <c r="AV216" s="129"/>
      <c r="AW216" s="126" t="str">
        <f t="shared" si="92"/>
        <v/>
      </c>
      <c r="AX216" s="126" t="str">
        <f t="shared" si="93"/>
        <v/>
      </c>
      <c r="AY216" s="64" t="str">
        <f t="shared" si="94"/>
        <v/>
      </c>
      <c r="AZ216" s="97">
        <v>78.400000000000006</v>
      </c>
      <c r="BA216" s="68"/>
      <c r="BB216" s="68"/>
      <c r="BC216" s="68"/>
      <c r="BD216" s="68"/>
      <c r="BE216" s="15"/>
      <c r="BF216" s="5">
        <f t="shared" si="95"/>
        <v>23290</v>
      </c>
      <c r="BG216" s="42">
        <v>4581</v>
      </c>
      <c r="BH216" s="42">
        <v>18709</v>
      </c>
      <c r="BI216" s="42"/>
      <c r="BJ216" s="42"/>
      <c r="BK216" s="42"/>
      <c r="BL216" s="42"/>
      <c r="BM216" s="42"/>
    </row>
    <row r="217" spans="1:65" outlineLevel="5" x14ac:dyDescent="0.45">
      <c r="A217" s="22">
        <f t="shared" si="81"/>
        <v>6</v>
      </c>
      <c r="B217" s="9">
        <f t="shared" si="79"/>
        <v>42915</v>
      </c>
      <c r="C217" s="51">
        <v>322930</v>
      </c>
      <c r="D217" s="64">
        <f t="shared" si="86"/>
        <v>38</v>
      </c>
      <c r="E217" s="12">
        <v>38</v>
      </c>
      <c r="F217" s="12">
        <v>38</v>
      </c>
      <c r="G217" s="12">
        <v>38</v>
      </c>
      <c r="H217" s="12">
        <v>38</v>
      </c>
      <c r="I217" s="12"/>
      <c r="J217" s="12"/>
      <c r="K217" s="12"/>
      <c r="L217" s="12"/>
      <c r="M217" s="74" t="str">
        <f t="shared" si="87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8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9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6"/>
        <v>20.187454938716655</v>
      </c>
      <c r="AO217" s="41">
        <v>1387</v>
      </c>
      <c r="AP217" s="110"/>
      <c r="AQ217" s="111"/>
      <c r="AR217" s="126" t="str">
        <f t="shared" si="90"/>
        <v/>
      </c>
      <c r="AS217" s="126" t="str">
        <f t="shared" si="91"/>
        <v/>
      </c>
      <c r="AT217" s="127">
        <v>1544</v>
      </c>
      <c r="AU217" s="128"/>
      <c r="AV217" s="129"/>
      <c r="AW217" s="126" t="str">
        <f t="shared" si="92"/>
        <v/>
      </c>
      <c r="AX217" s="126" t="str">
        <f t="shared" si="93"/>
        <v/>
      </c>
      <c r="AY217" s="64" t="str">
        <f t="shared" si="94"/>
        <v/>
      </c>
      <c r="AZ217" s="97">
        <v>78.2</v>
      </c>
      <c r="BA217" s="68"/>
      <c r="BB217" s="68"/>
      <c r="BC217" s="68"/>
      <c r="BD217" s="68"/>
      <c r="BE217" s="15"/>
      <c r="BF217" s="5">
        <f t="shared" si="95"/>
        <v>22912</v>
      </c>
      <c r="BG217" s="42">
        <v>4957</v>
      </c>
      <c r="BH217" s="42">
        <v>17955</v>
      </c>
      <c r="BI217" s="42"/>
      <c r="BJ217" s="42"/>
      <c r="BK217" s="42"/>
      <c r="BL217" s="42"/>
      <c r="BM217" s="42"/>
    </row>
    <row r="218" spans="1:65" ht="17.5" outlineLevel="5" thickBot="1" x14ac:dyDescent="0.5">
      <c r="A218" s="31">
        <f t="shared" si="81"/>
        <v>6</v>
      </c>
      <c r="B218" s="32">
        <f t="shared" si="79"/>
        <v>42916</v>
      </c>
      <c r="C218" s="51">
        <v>379901</v>
      </c>
      <c r="D218" s="64">
        <f t="shared" si="86"/>
        <v>38</v>
      </c>
      <c r="E218" s="12">
        <v>38</v>
      </c>
      <c r="F218" s="12">
        <v>38</v>
      </c>
      <c r="G218" s="12">
        <v>38</v>
      </c>
      <c r="H218" s="12">
        <v>38</v>
      </c>
      <c r="I218" s="12"/>
      <c r="J218" s="12"/>
      <c r="K218" s="12"/>
      <c r="L218" s="12"/>
      <c r="M218" s="74" t="str">
        <f t="shared" si="87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8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9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6"/>
        <v>20.989505247376311</v>
      </c>
      <c r="AO218" s="41">
        <v>1334</v>
      </c>
      <c r="AP218" s="110"/>
      <c r="AQ218" s="111"/>
      <c r="AR218" s="126" t="str">
        <f t="shared" si="90"/>
        <v/>
      </c>
      <c r="AS218" s="126" t="str">
        <f t="shared" si="91"/>
        <v/>
      </c>
      <c r="AT218" s="127">
        <v>1580</v>
      </c>
      <c r="AU218" s="128"/>
      <c r="AV218" s="129"/>
      <c r="AW218" s="126" t="str">
        <f t="shared" si="92"/>
        <v/>
      </c>
      <c r="AX218" s="126" t="str">
        <f t="shared" si="93"/>
        <v/>
      </c>
      <c r="AY218" s="64" t="str">
        <f t="shared" si="94"/>
        <v/>
      </c>
      <c r="AZ218" s="97">
        <v>78</v>
      </c>
      <c r="BA218" s="68"/>
      <c r="BB218" s="68"/>
      <c r="BC218" s="68"/>
      <c r="BD218" s="68"/>
      <c r="BE218" s="15"/>
      <c r="BF218" s="5">
        <f t="shared" si="95"/>
        <v>21751</v>
      </c>
      <c r="BG218" s="42">
        <v>4654</v>
      </c>
      <c r="BH218" s="42">
        <v>17097</v>
      </c>
      <c r="BI218" s="42"/>
      <c r="BJ218" s="42"/>
      <c r="BK218" s="42"/>
      <c r="BL218" s="42"/>
      <c r="BM218" s="42"/>
    </row>
    <row r="219" spans="1:65" outlineLevel="4" x14ac:dyDescent="0.45">
      <c r="A219" s="150" t="s">
        <v>40</v>
      </c>
      <c r="B219" s="151"/>
      <c r="C219" s="50">
        <f t="shared" ref="C219:BM219" si="97">SUBTOTAL(4,C189:C218)</f>
        <v>407609</v>
      </c>
      <c r="D219" s="60">
        <f t="shared" si="97"/>
        <v>38.4</v>
      </c>
      <c r="E219" s="28">
        <f t="shared" si="97"/>
        <v>38.4</v>
      </c>
      <c r="F219" s="28">
        <f t="shared" si="97"/>
        <v>38.4</v>
      </c>
      <c r="G219" s="28">
        <f t="shared" si="97"/>
        <v>38.4</v>
      </c>
      <c r="H219" s="28">
        <f t="shared" si="97"/>
        <v>38.4</v>
      </c>
      <c r="I219" s="28">
        <f t="shared" si="97"/>
        <v>0</v>
      </c>
      <c r="J219" s="28">
        <f t="shared" si="97"/>
        <v>0</v>
      </c>
      <c r="K219" s="28">
        <f t="shared" si="97"/>
        <v>0</v>
      </c>
      <c r="L219" s="28">
        <f t="shared" si="97"/>
        <v>0</v>
      </c>
      <c r="M219" s="71">
        <f t="shared" si="97"/>
        <v>0</v>
      </c>
      <c r="N219" s="82">
        <f t="shared" si="97"/>
        <v>0</v>
      </c>
      <c r="O219" s="82">
        <f t="shared" si="97"/>
        <v>0</v>
      </c>
      <c r="P219" s="82">
        <f t="shared" si="97"/>
        <v>0</v>
      </c>
      <c r="Q219" s="82">
        <f t="shared" si="97"/>
        <v>0</v>
      </c>
      <c r="R219" s="82">
        <f t="shared" si="97"/>
        <v>0</v>
      </c>
      <c r="S219" s="82">
        <f t="shared" si="97"/>
        <v>0</v>
      </c>
      <c r="T219" s="82">
        <f t="shared" si="97"/>
        <v>0</v>
      </c>
      <c r="U219" s="82">
        <f t="shared" si="97"/>
        <v>0</v>
      </c>
      <c r="V219" s="29">
        <f t="shared" si="97"/>
        <v>0</v>
      </c>
      <c r="W219" s="39">
        <f t="shared" si="97"/>
        <v>0</v>
      </c>
      <c r="X219" s="39">
        <f t="shared" si="97"/>
        <v>0</v>
      </c>
      <c r="Y219" s="39">
        <f t="shared" si="97"/>
        <v>0</v>
      </c>
      <c r="Z219" s="39">
        <f t="shared" si="97"/>
        <v>0</v>
      </c>
      <c r="AA219" s="39">
        <f t="shared" si="97"/>
        <v>0</v>
      </c>
      <c r="AB219" s="39">
        <f t="shared" si="97"/>
        <v>0</v>
      </c>
      <c r="AC219" s="39">
        <f t="shared" si="97"/>
        <v>0</v>
      </c>
      <c r="AD219" s="39">
        <f t="shared" si="97"/>
        <v>0</v>
      </c>
      <c r="AE219" s="29">
        <f t="shared" si="97"/>
        <v>0</v>
      </c>
      <c r="AF219" s="39">
        <f t="shared" si="97"/>
        <v>0</v>
      </c>
      <c r="AG219" s="39">
        <f t="shared" si="97"/>
        <v>0</v>
      </c>
      <c r="AH219" s="39">
        <f t="shared" si="97"/>
        <v>0</v>
      </c>
      <c r="AI219" s="39">
        <f t="shared" si="97"/>
        <v>0</v>
      </c>
      <c r="AJ219" s="39">
        <f t="shared" si="97"/>
        <v>0</v>
      </c>
      <c r="AK219" s="39">
        <f t="shared" si="97"/>
        <v>0</v>
      </c>
      <c r="AL219" s="39">
        <f t="shared" si="97"/>
        <v>0</v>
      </c>
      <c r="AM219" s="39">
        <f t="shared" si="97"/>
        <v>0</v>
      </c>
      <c r="AN219" s="39">
        <f t="shared" si="97"/>
        <v>31.007751937984494</v>
      </c>
      <c r="AO219" s="39">
        <f t="shared" si="97"/>
        <v>1517</v>
      </c>
      <c r="AP219" s="104">
        <f t="shared" si="97"/>
        <v>0</v>
      </c>
      <c r="AQ219" s="105">
        <f t="shared" si="97"/>
        <v>0</v>
      </c>
      <c r="AR219" s="106">
        <f t="shared" si="97"/>
        <v>0</v>
      </c>
      <c r="AS219" s="106">
        <f t="shared" si="97"/>
        <v>0</v>
      </c>
      <c r="AT219" s="107">
        <f t="shared" si="97"/>
        <v>1921</v>
      </c>
      <c r="AU219" s="108">
        <f t="shared" si="97"/>
        <v>0</v>
      </c>
      <c r="AV219" s="109">
        <f t="shared" si="97"/>
        <v>0</v>
      </c>
      <c r="AW219" s="106">
        <f t="shared" si="97"/>
        <v>0</v>
      </c>
      <c r="AX219" s="106">
        <f t="shared" si="97"/>
        <v>0</v>
      </c>
      <c r="AY219" s="60">
        <f t="shared" si="97"/>
        <v>0</v>
      </c>
      <c r="AZ219" s="96">
        <f t="shared" si="97"/>
        <v>79.3</v>
      </c>
      <c r="BA219" s="67">
        <f t="shared" si="97"/>
        <v>0</v>
      </c>
      <c r="BB219" s="67">
        <f t="shared" si="97"/>
        <v>0</v>
      </c>
      <c r="BC219" s="67">
        <f t="shared" si="97"/>
        <v>0</v>
      </c>
      <c r="BD219" s="67">
        <f t="shared" si="97"/>
        <v>0</v>
      </c>
      <c r="BE219" s="27">
        <f t="shared" si="97"/>
        <v>0</v>
      </c>
      <c r="BF219" s="29">
        <f t="shared" si="97"/>
        <v>23728</v>
      </c>
      <c r="BG219" s="39">
        <f t="shared" si="97"/>
        <v>12055</v>
      </c>
      <c r="BH219" s="40">
        <f t="shared" si="97"/>
        <v>18709</v>
      </c>
      <c r="BI219" s="40">
        <f t="shared" si="97"/>
        <v>0</v>
      </c>
      <c r="BJ219" s="40">
        <f t="shared" si="97"/>
        <v>0</v>
      </c>
      <c r="BK219" s="40">
        <f t="shared" si="97"/>
        <v>0</v>
      </c>
      <c r="BL219" s="40">
        <f t="shared" si="97"/>
        <v>0</v>
      </c>
      <c r="BM219" s="27">
        <f t="shared" si="97"/>
        <v>0</v>
      </c>
    </row>
    <row r="220" spans="1:65" outlineLevel="3" x14ac:dyDescent="0.45">
      <c r="A220" s="180" t="s">
        <v>29</v>
      </c>
      <c r="B220" s="181"/>
      <c r="C220" s="51">
        <f t="shared" ref="C220:BM220" si="98">SUBTOTAL(5,C189:C218)</f>
        <v>295991</v>
      </c>
      <c r="D220" s="61">
        <f t="shared" si="98"/>
        <v>37.200000000000003</v>
      </c>
      <c r="E220" s="12">
        <f t="shared" si="98"/>
        <v>37</v>
      </c>
      <c r="F220" s="12">
        <f t="shared" si="98"/>
        <v>37</v>
      </c>
      <c r="G220" s="12">
        <f t="shared" si="98"/>
        <v>37.200000000000003</v>
      </c>
      <c r="H220" s="12">
        <f t="shared" si="98"/>
        <v>37.200000000000003</v>
      </c>
      <c r="I220" s="12">
        <f t="shared" si="98"/>
        <v>0</v>
      </c>
      <c r="J220" s="12">
        <f t="shared" si="98"/>
        <v>0</v>
      </c>
      <c r="K220" s="12">
        <f t="shared" si="98"/>
        <v>0</v>
      </c>
      <c r="L220" s="12">
        <f t="shared" si="98"/>
        <v>0</v>
      </c>
      <c r="M220" s="72">
        <f t="shared" si="98"/>
        <v>0</v>
      </c>
      <c r="N220" s="83">
        <f t="shared" si="98"/>
        <v>0</v>
      </c>
      <c r="O220" s="83">
        <f t="shared" si="98"/>
        <v>0</v>
      </c>
      <c r="P220" s="83">
        <f t="shared" si="98"/>
        <v>0</v>
      </c>
      <c r="Q220" s="83">
        <f t="shared" si="98"/>
        <v>0</v>
      </c>
      <c r="R220" s="83">
        <f t="shared" si="98"/>
        <v>0</v>
      </c>
      <c r="S220" s="83">
        <f t="shared" si="98"/>
        <v>0</v>
      </c>
      <c r="T220" s="83">
        <f t="shared" si="98"/>
        <v>0</v>
      </c>
      <c r="U220" s="83">
        <f t="shared" si="98"/>
        <v>0</v>
      </c>
      <c r="V220" s="6">
        <f t="shared" si="98"/>
        <v>0</v>
      </c>
      <c r="W220" s="41">
        <f t="shared" si="98"/>
        <v>0</v>
      </c>
      <c r="X220" s="41">
        <f t="shared" si="98"/>
        <v>0</v>
      </c>
      <c r="Y220" s="41">
        <f t="shared" si="98"/>
        <v>0</v>
      </c>
      <c r="Z220" s="41">
        <f t="shared" si="98"/>
        <v>0</v>
      </c>
      <c r="AA220" s="41">
        <f t="shared" si="98"/>
        <v>0</v>
      </c>
      <c r="AB220" s="41">
        <f t="shared" si="98"/>
        <v>0</v>
      </c>
      <c r="AC220" s="41">
        <f t="shared" si="98"/>
        <v>0</v>
      </c>
      <c r="AD220" s="41">
        <f t="shared" si="98"/>
        <v>0</v>
      </c>
      <c r="AE220" s="6">
        <f t="shared" si="98"/>
        <v>0</v>
      </c>
      <c r="AF220" s="41">
        <f t="shared" si="98"/>
        <v>0</v>
      </c>
      <c r="AG220" s="41">
        <f t="shared" si="98"/>
        <v>0</v>
      </c>
      <c r="AH220" s="41">
        <f t="shared" si="98"/>
        <v>0</v>
      </c>
      <c r="AI220" s="41">
        <f t="shared" si="98"/>
        <v>0</v>
      </c>
      <c r="AJ220" s="41">
        <f t="shared" si="98"/>
        <v>0</v>
      </c>
      <c r="AK220" s="41">
        <f t="shared" si="98"/>
        <v>0</v>
      </c>
      <c r="AL220" s="41">
        <f t="shared" si="98"/>
        <v>0</v>
      </c>
      <c r="AM220" s="41">
        <f t="shared" si="98"/>
        <v>0</v>
      </c>
      <c r="AN220" s="41">
        <f t="shared" si="98"/>
        <v>18.45748187211602</v>
      </c>
      <c r="AO220" s="41">
        <f t="shared" si="98"/>
        <v>903</v>
      </c>
      <c r="AP220" s="110">
        <f t="shared" si="98"/>
        <v>0</v>
      </c>
      <c r="AQ220" s="111">
        <f t="shared" si="98"/>
        <v>0</v>
      </c>
      <c r="AR220" s="112">
        <f t="shared" si="98"/>
        <v>0</v>
      </c>
      <c r="AS220" s="112">
        <f t="shared" si="98"/>
        <v>0</v>
      </c>
      <c r="AT220" s="113">
        <f t="shared" si="98"/>
        <v>1070</v>
      </c>
      <c r="AU220" s="114">
        <f t="shared" si="98"/>
        <v>0</v>
      </c>
      <c r="AV220" s="115">
        <f t="shared" si="98"/>
        <v>0</v>
      </c>
      <c r="AW220" s="112">
        <f t="shared" si="98"/>
        <v>0</v>
      </c>
      <c r="AX220" s="112">
        <f t="shared" si="98"/>
        <v>0</v>
      </c>
      <c r="AY220" s="61">
        <f t="shared" si="98"/>
        <v>0</v>
      </c>
      <c r="AZ220" s="97">
        <f t="shared" si="98"/>
        <v>78</v>
      </c>
      <c r="BA220" s="68">
        <f t="shared" si="98"/>
        <v>0</v>
      </c>
      <c r="BB220" s="68">
        <f t="shared" si="98"/>
        <v>0</v>
      </c>
      <c r="BC220" s="68">
        <f t="shared" si="98"/>
        <v>0</v>
      </c>
      <c r="BD220" s="68">
        <f t="shared" si="98"/>
        <v>0</v>
      </c>
      <c r="BE220" s="15">
        <f t="shared" si="98"/>
        <v>0</v>
      </c>
      <c r="BF220" s="6">
        <f t="shared" si="98"/>
        <v>8315</v>
      </c>
      <c r="BG220" s="41">
        <f t="shared" si="98"/>
        <v>1993</v>
      </c>
      <c r="BH220" s="42">
        <f t="shared" si="98"/>
        <v>5983</v>
      </c>
      <c r="BI220" s="42">
        <f t="shared" si="98"/>
        <v>0</v>
      </c>
      <c r="BJ220" s="42">
        <f t="shared" si="98"/>
        <v>0</v>
      </c>
      <c r="BK220" s="42">
        <f t="shared" si="98"/>
        <v>0</v>
      </c>
      <c r="BL220" s="42">
        <f t="shared" si="98"/>
        <v>0</v>
      </c>
      <c r="BM220" s="15">
        <f t="shared" si="98"/>
        <v>0</v>
      </c>
    </row>
    <row r="221" spans="1:65" outlineLevel="2" x14ac:dyDescent="0.45">
      <c r="A221" s="180" t="s">
        <v>18</v>
      </c>
      <c r="B221" s="181"/>
      <c r="C221" s="51">
        <f>IFERROR(SUBTOTAL(1,C189:C218),"")</f>
        <v>320918.66666666669</v>
      </c>
      <c r="D221" s="61">
        <f t="shared" ref="D221:BM221" si="99">IFERROR(SUBTOTAL(1,D189:D218),"")</f>
        <v>37.716666666666669</v>
      </c>
      <c r="E221" s="12">
        <f t="shared" si="99"/>
        <v>37.626666666666672</v>
      </c>
      <c r="F221" s="12">
        <f t="shared" si="99"/>
        <v>37.626666666666672</v>
      </c>
      <c r="G221" s="12">
        <f t="shared" si="99"/>
        <v>37.806666666666679</v>
      </c>
      <c r="H221" s="12">
        <f t="shared" si="99"/>
        <v>37.806666666666679</v>
      </c>
      <c r="I221" s="12" t="str">
        <f t="shared" si="99"/>
        <v/>
      </c>
      <c r="J221" s="12" t="str">
        <f t="shared" si="99"/>
        <v/>
      </c>
      <c r="K221" s="12" t="str">
        <f t="shared" si="99"/>
        <v/>
      </c>
      <c r="L221" s="12" t="str">
        <f t="shared" si="99"/>
        <v/>
      </c>
      <c r="M221" s="72" t="str">
        <f t="shared" si="99"/>
        <v/>
      </c>
      <c r="N221" s="83" t="str">
        <f t="shared" si="99"/>
        <v/>
      </c>
      <c r="O221" s="83" t="str">
        <f t="shared" si="99"/>
        <v/>
      </c>
      <c r="P221" s="83" t="str">
        <f t="shared" si="99"/>
        <v/>
      </c>
      <c r="Q221" s="83" t="str">
        <f t="shared" si="99"/>
        <v/>
      </c>
      <c r="R221" s="83" t="str">
        <f t="shared" si="99"/>
        <v/>
      </c>
      <c r="S221" s="83" t="str">
        <f t="shared" si="99"/>
        <v/>
      </c>
      <c r="T221" s="83" t="str">
        <f t="shared" si="99"/>
        <v/>
      </c>
      <c r="U221" s="83" t="str">
        <f t="shared" si="99"/>
        <v/>
      </c>
      <c r="V221" s="6" t="str">
        <f t="shared" si="99"/>
        <v/>
      </c>
      <c r="W221" s="41" t="str">
        <f t="shared" si="99"/>
        <v/>
      </c>
      <c r="X221" s="41" t="str">
        <f t="shared" si="99"/>
        <v/>
      </c>
      <c r="Y221" s="41" t="str">
        <f t="shared" si="99"/>
        <v/>
      </c>
      <c r="Z221" s="41" t="str">
        <f t="shared" si="99"/>
        <v/>
      </c>
      <c r="AA221" s="41" t="str">
        <f t="shared" si="99"/>
        <v/>
      </c>
      <c r="AB221" s="41" t="str">
        <f t="shared" si="99"/>
        <v/>
      </c>
      <c r="AC221" s="41" t="str">
        <f t="shared" si="99"/>
        <v/>
      </c>
      <c r="AD221" s="41" t="str">
        <f t="shared" si="99"/>
        <v/>
      </c>
      <c r="AE221" s="6" t="str">
        <f t="shared" si="99"/>
        <v/>
      </c>
      <c r="AF221" s="41" t="str">
        <f t="shared" si="99"/>
        <v/>
      </c>
      <c r="AG221" s="41" t="str">
        <f t="shared" si="99"/>
        <v/>
      </c>
      <c r="AH221" s="41" t="str">
        <f t="shared" si="99"/>
        <v/>
      </c>
      <c r="AI221" s="41" t="str">
        <f t="shared" si="99"/>
        <v/>
      </c>
      <c r="AJ221" s="41" t="str">
        <f t="shared" si="99"/>
        <v/>
      </c>
      <c r="AK221" s="41" t="str">
        <f t="shared" si="99"/>
        <v/>
      </c>
      <c r="AL221" s="41" t="str">
        <f t="shared" si="99"/>
        <v/>
      </c>
      <c r="AM221" s="41" t="str">
        <f t="shared" si="99"/>
        <v/>
      </c>
      <c r="AN221" s="41">
        <f t="shared" si="99"/>
        <v>21.761722567498499</v>
      </c>
      <c r="AO221" s="41">
        <f t="shared" si="99"/>
        <v>1302.5333333333333</v>
      </c>
      <c r="AP221" s="110" t="str">
        <f t="shared" si="99"/>
        <v/>
      </c>
      <c r="AQ221" s="111" t="str">
        <f t="shared" si="99"/>
        <v/>
      </c>
      <c r="AR221" s="112" t="str">
        <f t="shared" si="99"/>
        <v/>
      </c>
      <c r="AS221" s="112" t="str">
        <f t="shared" si="99"/>
        <v/>
      </c>
      <c r="AT221" s="113">
        <f t="shared" si="99"/>
        <v>1593.2</v>
      </c>
      <c r="AU221" s="114" t="str">
        <f t="shared" si="99"/>
        <v/>
      </c>
      <c r="AV221" s="115" t="str">
        <f t="shared" si="99"/>
        <v/>
      </c>
      <c r="AW221" s="112" t="str">
        <f t="shared" si="99"/>
        <v/>
      </c>
      <c r="AX221" s="112" t="str">
        <f t="shared" si="99"/>
        <v/>
      </c>
      <c r="AY221" s="61" t="str">
        <f t="shared" si="99"/>
        <v/>
      </c>
      <c r="AZ221" s="97">
        <f t="shared" si="99"/>
        <v>78.690476190476204</v>
      </c>
      <c r="BA221" s="68" t="str">
        <f t="shared" si="99"/>
        <v/>
      </c>
      <c r="BB221" s="68" t="str">
        <f t="shared" si="99"/>
        <v/>
      </c>
      <c r="BC221" s="68" t="str">
        <f t="shared" si="99"/>
        <v/>
      </c>
      <c r="BD221" s="68" t="str">
        <f t="shared" si="99"/>
        <v/>
      </c>
      <c r="BE221" s="15" t="str">
        <f>IFERROR(SUBTOTAL(1,BE189:BE218),"")</f>
        <v/>
      </c>
      <c r="BF221" s="6">
        <f t="shared" si="99"/>
        <v>19695.966666666667</v>
      </c>
      <c r="BG221" s="41">
        <f t="shared" si="99"/>
        <v>4501.8999999999996</v>
      </c>
      <c r="BH221" s="42">
        <f t="shared" si="99"/>
        <v>15194.066666666668</v>
      </c>
      <c r="BI221" s="42" t="str">
        <f t="shared" si="99"/>
        <v/>
      </c>
      <c r="BJ221" s="42" t="str">
        <f t="shared" si="99"/>
        <v/>
      </c>
      <c r="BK221" s="42" t="str">
        <f t="shared" si="99"/>
        <v/>
      </c>
      <c r="BL221" s="42" t="str">
        <f t="shared" si="99"/>
        <v/>
      </c>
      <c r="BM221" s="15" t="str">
        <f t="shared" si="99"/>
        <v/>
      </c>
    </row>
    <row r="222" spans="1:65" ht="17.5" outlineLevel="1" thickBot="1" x14ac:dyDescent="0.5">
      <c r="A222" s="182" t="s">
        <v>55</v>
      </c>
      <c r="B222" s="183"/>
      <c r="C222" s="52">
        <f>SUBTOTAL(9,C189:C218)</f>
        <v>9627560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39076</v>
      </c>
      <c r="AP222" s="116"/>
      <c r="AQ222" s="117"/>
      <c r="AR222" s="118"/>
      <c r="AS222" s="118"/>
      <c r="AT222" s="119">
        <f>SUBTOTAL(9,AT189:AT218)</f>
        <v>47796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100">SUBTOTAL(9,BF189:BF218)</f>
        <v>590879</v>
      </c>
      <c r="BG222" s="43">
        <f t="shared" si="100"/>
        <v>135057</v>
      </c>
      <c r="BH222" s="44">
        <f t="shared" si="100"/>
        <v>455822</v>
      </c>
      <c r="BI222" s="44">
        <f t="shared" si="100"/>
        <v>0</v>
      </c>
      <c r="BJ222" s="44">
        <f t="shared" si="100"/>
        <v>0</v>
      </c>
      <c r="BK222" s="44">
        <f t="shared" si="100"/>
        <v>0</v>
      </c>
      <c r="BL222" s="44">
        <f t="shared" si="100"/>
        <v>0</v>
      </c>
      <c r="BM222" s="16">
        <f t="shared" si="100"/>
        <v>0</v>
      </c>
    </row>
    <row r="223" spans="1:65" outlineLevel="5" x14ac:dyDescent="0.45">
      <c r="A223" s="21">
        <f t="shared" si="81"/>
        <v>7</v>
      </c>
      <c r="B223" s="33">
        <f>B218+1</f>
        <v>42917</v>
      </c>
      <c r="C223" s="51">
        <v>328995</v>
      </c>
      <c r="D223" s="64">
        <f t="shared" ref="D223:D253" si="101">IFERROR(ROUND(AVERAGE(E223:L223),1),"")</f>
        <v>38</v>
      </c>
      <c r="E223" s="12">
        <v>38</v>
      </c>
      <c r="F223" s="12">
        <v>38</v>
      </c>
      <c r="G223" s="12">
        <v>38</v>
      </c>
      <c r="H223" s="12">
        <v>38</v>
      </c>
      <c r="I223" s="12"/>
      <c r="J223" s="12"/>
      <c r="K223" s="12"/>
      <c r="L223" s="12"/>
      <c r="M223" s="74" t="str">
        <f t="shared" ref="M223:M253" si="102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103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4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28000/AO223</f>
        <v>21.926389976507441</v>
      </c>
      <c r="AO223" s="41">
        <v>1277</v>
      </c>
      <c r="AP223" s="110"/>
      <c r="AQ223" s="111"/>
      <c r="AR223" s="126" t="str">
        <f t="shared" ref="AR223:AR253" si="105">IFERROR(AQ223/AP223*100,"")</f>
        <v/>
      </c>
      <c r="AS223" s="126" t="str">
        <f t="shared" ref="AS223:AS253" si="106">IFERROR(100-AR223,"")</f>
        <v/>
      </c>
      <c r="AT223" s="127">
        <v>1492</v>
      </c>
      <c r="AU223" s="128"/>
      <c r="AV223" s="129"/>
      <c r="AW223" s="126" t="str">
        <f t="shared" ref="AW223:AW253" si="107">IFERROR(AV223/AU223*100,"")</f>
        <v/>
      </c>
      <c r="AX223" s="126" t="str">
        <f t="shared" ref="AX223:AX253" si="108">IFERROR(100-AW223,"")</f>
        <v/>
      </c>
      <c r="AY223" s="143" t="str">
        <f t="shared" ref="AY223:AY253" si="109">IFERROR((1-((AW223*AS223)/(AX223*AR223)))*100,"")</f>
        <v/>
      </c>
      <c r="AZ223" s="97"/>
      <c r="BA223" s="68"/>
      <c r="BB223" s="68"/>
      <c r="BC223" s="68"/>
      <c r="BD223" s="68"/>
      <c r="BE223" s="15"/>
      <c r="BF223" s="5">
        <f t="shared" ref="BF223:BF253" si="110">IF(SUM(BG223:BM223)=0,"",SUM(BG223:BM223))</f>
        <v>19375</v>
      </c>
      <c r="BG223" s="42">
        <v>5173</v>
      </c>
      <c r="BH223" s="42">
        <v>14202</v>
      </c>
      <c r="BI223" s="42"/>
      <c r="BJ223" s="42"/>
      <c r="BK223" s="42"/>
      <c r="BL223" s="42"/>
      <c r="BM223" s="15"/>
    </row>
    <row r="224" spans="1:65" outlineLevel="5" x14ac:dyDescent="0.45">
      <c r="A224" s="22">
        <f t="shared" si="81"/>
        <v>7</v>
      </c>
      <c r="B224" s="9">
        <f t="shared" ref="B224:B287" si="111">B223+1</f>
        <v>42918</v>
      </c>
      <c r="C224" s="51">
        <v>366298</v>
      </c>
      <c r="D224" s="64">
        <f t="shared" si="101"/>
        <v>38</v>
      </c>
      <c r="E224" s="12">
        <v>38</v>
      </c>
      <c r="F224" s="12">
        <v>38</v>
      </c>
      <c r="G224" s="12">
        <v>38</v>
      </c>
      <c r="H224" s="12">
        <v>38</v>
      </c>
      <c r="I224" s="12"/>
      <c r="J224" s="12"/>
      <c r="K224" s="12"/>
      <c r="L224" s="12"/>
      <c r="M224" s="74" t="str">
        <f t="shared" si="102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103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4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2">28000/AO224</f>
        <v>26.515151515151516</v>
      </c>
      <c r="AO224" s="41">
        <v>1056</v>
      </c>
      <c r="AP224" s="110"/>
      <c r="AQ224" s="111"/>
      <c r="AR224" s="126" t="str">
        <f t="shared" si="105"/>
        <v/>
      </c>
      <c r="AS224" s="126" t="str">
        <f t="shared" si="106"/>
        <v/>
      </c>
      <c r="AT224" s="127">
        <v>1282</v>
      </c>
      <c r="AU224" s="128"/>
      <c r="AV224" s="129"/>
      <c r="AW224" s="126" t="str">
        <f t="shared" si="107"/>
        <v/>
      </c>
      <c r="AX224" s="126" t="str">
        <f t="shared" si="108"/>
        <v/>
      </c>
      <c r="AY224" s="143" t="str">
        <f t="shared" si="109"/>
        <v/>
      </c>
      <c r="AZ224" s="97"/>
      <c r="BA224" s="68"/>
      <c r="BB224" s="68"/>
      <c r="BC224" s="68"/>
      <c r="BD224" s="68"/>
      <c r="BE224" s="15"/>
      <c r="BF224" s="5">
        <f t="shared" si="110"/>
        <v>9889</v>
      </c>
      <c r="BG224" s="42">
        <v>1450</v>
      </c>
      <c r="BH224" s="42">
        <v>8439</v>
      </c>
      <c r="BI224" s="42"/>
      <c r="BJ224" s="42"/>
      <c r="BK224" s="42"/>
      <c r="BL224" s="42"/>
      <c r="BM224" s="15"/>
    </row>
    <row r="225" spans="1:65" outlineLevel="5" x14ac:dyDescent="0.45">
      <c r="A225" s="22">
        <f t="shared" si="81"/>
        <v>7</v>
      </c>
      <c r="B225" s="9">
        <f t="shared" si="111"/>
        <v>42919</v>
      </c>
      <c r="C225" s="51">
        <v>326740</v>
      </c>
      <c r="D225" s="64">
        <f t="shared" si="101"/>
        <v>38</v>
      </c>
      <c r="E225" s="12">
        <v>38</v>
      </c>
      <c r="F225" s="12">
        <v>38</v>
      </c>
      <c r="G225" s="12">
        <v>38</v>
      </c>
      <c r="H225" s="12">
        <v>38</v>
      </c>
      <c r="I225" s="12"/>
      <c r="J225" s="12"/>
      <c r="K225" s="12"/>
      <c r="L225" s="12"/>
      <c r="M225" s="74" t="str">
        <f t="shared" si="102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103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4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2"/>
        <v>19.943019943019944</v>
      </c>
      <c r="AO225" s="41">
        <v>1404</v>
      </c>
      <c r="AP225" s="110"/>
      <c r="AQ225" s="111"/>
      <c r="AR225" s="126" t="str">
        <f t="shared" si="105"/>
        <v/>
      </c>
      <c r="AS225" s="126" t="str">
        <f t="shared" si="106"/>
        <v/>
      </c>
      <c r="AT225" s="127">
        <v>1622</v>
      </c>
      <c r="AU225" s="128"/>
      <c r="AV225" s="129"/>
      <c r="AW225" s="126" t="str">
        <f t="shared" si="107"/>
        <v/>
      </c>
      <c r="AX225" s="126" t="str">
        <f t="shared" si="108"/>
        <v/>
      </c>
      <c r="AY225" s="143" t="str">
        <f t="shared" si="109"/>
        <v/>
      </c>
      <c r="AZ225" s="97">
        <v>78.5</v>
      </c>
      <c r="BA225" s="68"/>
      <c r="BB225" s="68"/>
      <c r="BC225" s="68"/>
      <c r="BD225" s="68"/>
      <c r="BE225" s="15"/>
      <c r="BF225" s="5">
        <f t="shared" si="110"/>
        <v>18138</v>
      </c>
      <c r="BG225" s="42">
        <v>2960</v>
      </c>
      <c r="BH225" s="42">
        <v>15178</v>
      </c>
      <c r="BI225" s="42"/>
      <c r="BJ225" s="42"/>
      <c r="BK225" s="42"/>
      <c r="BL225" s="42"/>
      <c r="BM225" s="15"/>
    </row>
    <row r="226" spans="1:65" outlineLevel="5" x14ac:dyDescent="0.45">
      <c r="A226" s="22">
        <f t="shared" si="81"/>
        <v>7</v>
      </c>
      <c r="B226" s="9">
        <f t="shared" si="111"/>
        <v>42920</v>
      </c>
      <c r="C226" s="51">
        <v>427683</v>
      </c>
      <c r="D226" s="64">
        <f t="shared" si="101"/>
        <v>37.6</v>
      </c>
      <c r="E226" s="12">
        <v>37.6</v>
      </c>
      <c r="F226" s="12">
        <v>37.6</v>
      </c>
      <c r="G226" s="12">
        <v>37.6</v>
      </c>
      <c r="H226" s="12">
        <v>37.6</v>
      </c>
      <c r="I226" s="12"/>
      <c r="J226" s="12"/>
      <c r="K226" s="12"/>
      <c r="L226" s="12"/>
      <c r="M226" s="74" t="str">
        <f t="shared" si="102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103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4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2"/>
        <v>19.607843137254903</v>
      </c>
      <c r="AO226" s="41">
        <v>1428</v>
      </c>
      <c r="AP226" s="110"/>
      <c r="AQ226" s="111"/>
      <c r="AR226" s="126" t="str">
        <f t="shared" si="105"/>
        <v/>
      </c>
      <c r="AS226" s="126" t="str">
        <f t="shared" si="106"/>
        <v/>
      </c>
      <c r="AT226" s="127">
        <v>1669</v>
      </c>
      <c r="AU226" s="128"/>
      <c r="AV226" s="129"/>
      <c r="AW226" s="126" t="str">
        <f t="shared" si="107"/>
        <v/>
      </c>
      <c r="AX226" s="126" t="str">
        <f t="shared" si="108"/>
        <v/>
      </c>
      <c r="AY226" s="143" t="str">
        <f t="shared" si="109"/>
        <v/>
      </c>
      <c r="AZ226" s="97">
        <v>78.3</v>
      </c>
      <c r="BA226" s="68"/>
      <c r="BB226" s="68"/>
      <c r="BC226" s="68"/>
      <c r="BD226" s="68"/>
      <c r="BE226" s="15"/>
      <c r="BF226" s="5">
        <f t="shared" si="110"/>
        <v>18875</v>
      </c>
      <c r="BG226" s="42">
        <v>2214</v>
      </c>
      <c r="BH226" s="42">
        <v>16661</v>
      </c>
      <c r="BI226" s="42"/>
      <c r="BJ226" s="42"/>
      <c r="BK226" s="42"/>
      <c r="BL226" s="42"/>
      <c r="BM226" s="15"/>
    </row>
    <row r="227" spans="1:65" outlineLevel="5" x14ac:dyDescent="0.45">
      <c r="A227" s="22">
        <f t="shared" si="81"/>
        <v>7</v>
      </c>
      <c r="B227" s="9">
        <f t="shared" si="111"/>
        <v>42921</v>
      </c>
      <c r="C227" s="51">
        <v>443137</v>
      </c>
      <c r="D227" s="64">
        <f t="shared" si="101"/>
        <v>37.9</v>
      </c>
      <c r="E227" s="12">
        <v>37.799999999999997</v>
      </c>
      <c r="F227" s="12">
        <v>37.799999999999997</v>
      </c>
      <c r="G227" s="12">
        <v>38</v>
      </c>
      <c r="H227" s="12">
        <v>38</v>
      </c>
      <c r="I227" s="12"/>
      <c r="J227" s="12"/>
      <c r="K227" s="12"/>
      <c r="L227" s="12"/>
      <c r="M227" s="74" t="str">
        <f t="shared" si="102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103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4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2"/>
        <v>17.521902377972467</v>
      </c>
      <c r="AO227" s="41">
        <v>1598</v>
      </c>
      <c r="AP227" s="110"/>
      <c r="AQ227" s="111"/>
      <c r="AR227" s="126" t="str">
        <f t="shared" si="105"/>
        <v/>
      </c>
      <c r="AS227" s="126" t="str">
        <f t="shared" si="106"/>
        <v/>
      </c>
      <c r="AT227" s="127">
        <v>1819</v>
      </c>
      <c r="AU227" s="128"/>
      <c r="AV227" s="129"/>
      <c r="AW227" s="126" t="str">
        <f t="shared" si="107"/>
        <v/>
      </c>
      <c r="AX227" s="126" t="str">
        <f t="shared" si="108"/>
        <v/>
      </c>
      <c r="AY227" s="143" t="str">
        <f t="shared" si="109"/>
        <v/>
      </c>
      <c r="AZ227" s="97">
        <v>78.5</v>
      </c>
      <c r="BA227" s="68"/>
      <c r="BB227" s="68"/>
      <c r="BC227" s="68"/>
      <c r="BD227" s="68"/>
      <c r="BE227" s="15"/>
      <c r="BF227" s="5">
        <f t="shared" si="110"/>
        <v>19431</v>
      </c>
      <c r="BG227" s="42">
        <v>2222</v>
      </c>
      <c r="BH227" s="42">
        <v>17209</v>
      </c>
      <c r="BI227" s="42"/>
      <c r="BJ227" s="42"/>
      <c r="BK227" s="42"/>
      <c r="BL227" s="42"/>
      <c r="BM227" s="15"/>
    </row>
    <row r="228" spans="1:65" outlineLevel="5" x14ac:dyDescent="0.45">
      <c r="A228" s="22">
        <f t="shared" si="81"/>
        <v>7</v>
      </c>
      <c r="B228" s="9">
        <f t="shared" si="111"/>
        <v>42922</v>
      </c>
      <c r="C228" s="51">
        <v>355483</v>
      </c>
      <c r="D228" s="64">
        <f t="shared" si="101"/>
        <v>37.4</v>
      </c>
      <c r="E228" s="12">
        <v>37.200000000000003</v>
      </c>
      <c r="F228" s="12">
        <v>37.200000000000003</v>
      </c>
      <c r="G228" s="12">
        <v>37.6</v>
      </c>
      <c r="H228" s="12">
        <v>37.6</v>
      </c>
      <c r="I228" s="12"/>
      <c r="J228" s="12"/>
      <c r="K228" s="12"/>
      <c r="L228" s="12"/>
      <c r="M228" s="74" t="str">
        <f t="shared" si="102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103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4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2"/>
        <v>17.925736235595391</v>
      </c>
      <c r="AO228" s="41">
        <v>1562</v>
      </c>
      <c r="AP228" s="110"/>
      <c r="AQ228" s="111"/>
      <c r="AR228" s="126" t="str">
        <f t="shared" si="105"/>
        <v/>
      </c>
      <c r="AS228" s="126" t="str">
        <f t="shared" si="106"/>
        <v/>
      </c>
      <c r="AT228" s="127">
        <v>1798</v>
      </c>
      <c r="AU228" s="128"/>
      <c r="AV228" s="129"/>
      <c r="AW228" s="126" t="str">
        <f t="shared" si="107"/>
        <v/>
      </c>
      <c r="AX228" s="126" t="str">
        <f t="shared" si="108"/>
        <v/>
      </c>
      <c r="AY228" s="143" t="str">
        <f t="shared" si="109"/>
        <v/>
      </c>
      <c r="AZ228" s="97"/>
      <c r="BA228" s="68"/>
      <c r="BB228" s="68"/>
      <c r="BC228" s="68"/>
      <c r="BD228" s="68"/>
      <c r="BE228" s="15"/>
      <c r="BF228" s="5">
        <f t="shared" si="110"/>
        <v>20368</v>
      </c>
      <c r="BG228" s="42">
        <v>3942</v>
      </c>
      <c r="BH228" s="42">
        <v>16426</v>
      </c>
      <c r="BI228" s="42"/>
      <c r="BJ228" s="42"/>
      <c r="BK228" s="42"/>
      <c r="BL228" s="42"/>
      <c r="BM228" s="15"/>
    </row>
    <row r="229" spans="1:65" outlineLevel="5" x14ac:dyDescent="0.45">
      <c r="A229" s="22">
        <f t="shared" si="81"/>
        <v>7</v>
      </c>
      <c r="B229" s="9">
        <f t="shared" si="111"/>
        <v>42923</v>
      </c>
      <c r="C229" s="51">
        <v>338451</v>
      </c>
      <c r="D229" s="64">
        <f t="shared" si="101"/>
        <v>37.299999999999997</v>
      </c>
      <c r="E229" s="12">
        <v>37.200000000000003</v>
      </c>
      <c r="F229" s="12">
        <v>37.200000000000003</v>
      </c>
      <c r="G229" s="12">
        <v>37.4</v>
      </c>
      <c r="H229" s="12">
        <v>37.4</v>
      </c>
      <c r="I229" s="12"/>
      <c r="J229" s="12"/>
      <c r="K229" s="12"/>
      <c r="L229" s="12"/>
      <c r="M229" s="74" t="str">
        <f t="shared" si="102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103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4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2"/>
        <v>18.893387314439945</v>
      </c>
      <c r="AO229" s="41">
        <v>1482</v>
      </c>
      <c r="AP229" s="110"/>
      <c r="AQ229" s="111"/>
      <c r="AR229" s="126" t="str">
        <f t="shared" si="105"/>
        <v/>
      </c>
      <c r="AS229" s="126" t="str">
        <f t="shared" si="106"/>
        <v/>
      </c>
      <c r="AT229" s="127">
        <v>1733</v>
      </c>
      <c r="AU229" s="128"/>
      <c r="AV229" s="129"/>
      <c r="AW229" s="126" t="str">
        <f t="shared" si="107"/>
        <v/>
      </c>
      <c r="AX229" s="126" t="str">
        <f t="shared" si="108"/>
        <v/>
      </c>
      <c r="AY229" s="143" t="str">
        <f t="shared" si="109"/>
        <v/>
      </c>
      <c r="AZ229" s="97">
        <v>79</v>
      </c>
      <c r="BA229" s="68"/>
      <c r="BB229" s="68"/>
      <c r="BC229" s="68"/>
      <c r="BD229" s="68"/>
      <c r="BE229" s="15"/>
      <c r="BF229" s="5">
        <f t="shared" si="110"/>
        <v>20340</v>
      </c>
      <c r="BG229" s="42">
        <v>4413</v>
      </c>
      <c r="BH229" s="42">
        <v>15927</v>
      </c>
      <c r="BI229" s="42"/>
      <c r="BJ229" s="42"/>
      <c r="BK229" s="42"/>
      <c r="BL229" s="42"/>
      <c r="BM229" s="15"/>
    </row>
    <row r="230" spans="1:65" outlineLevel="5" x14ac:dyDescent="0.45">
      <c r="A230" s="22">
        <f t="shared" si="81"/>
        <v>7</v>
      </c>
      <c r="B230" s="9">
        <f t="shared" si="111"/>
        <v>42924</v>
      </c>
      <c r="C230" s="51">
        <v>342880</v>
      </c>
      <c r="D230" s="64">
        <f t="shared" si="101"/>
        <v>37.6</v>
      </c>
      <c r="E230" s="12">
        <v>37.4</v>
      </c>
      <c r="F230" s="12">
        <v>37.4</v>
      </c>
      <c r="G230" s="12">
        <v>37.799999999999997</v>
      </c>
      <c r="H230" s="12">
        <v>37.799999999999997</v>
      </c>
      <c r="I230" s="12"/>
      <c r="J230" s="12"/>
      <c r="K230" s="12"/>
      <c r="L230" s="12"/>
      <c r="M230" s="74" t="str">
        <f t="shared" si="102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103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4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2"/>
        <v>22.310756972111555</v>
      </c>
      <c r="AO230" s="41">
        <v>1255</v>
      </c>
      <c r="AP230" s="110"/>
      <c r="AQ230" s="111"/>
      <c r="AR230" s="126" t="str">
        <f t="shared" si="105"/>
        <v/>
      </c>
      <c r="AS230" s="126" t="str">
        <f t="shared" si="106"/>
        <v/>
      </c>
      <c r="AT230" s="127">
        <v>1300</v>
      </c>
      <c r="AU230" s="128"/>
      <c r="AV230" s="129"/>
      <c r="AW230" s="126" t="str">
        <f t="shared" si="107"/>
        <v/>
      </c>
      <c r="AX230" s="126" t="str">
        <f t="shared" si="108"/>
        <v/>
      </c>
      <c r="AY230" s="143" t="str">
        <f t="shared" si="109"/>
        <v/>
      </c>
      <c r="AZ230" s="97"/>
      <c r="BA230" s="68"/>
      <c r="BB230" s="68"/>
      <c r="BC230" s="68"/>
      <c r="BD230" s="68"/>
      <c r="BE230" s="15"/>
      <c r="BF230" s="5">
        <f t="shared" si="110"/>
        <v>20265</v>
      </c>
      <c r="BG230" s="42">
        <v>6491</v>
      </c>
      <c r="BH230" s="42">
        <v>13774</v>
      </c>
      <c r="BI230" s="42"/>
      <c r="BJ230" s="42"/>
      <c r="BK230" s="42"/>
      <c r="BL230" s="42"/>
      <c r="BM230" s="15"/>
    </row>
    <row r="231" spans="1:65" outlineLevel="5" x14ac:dyDescent="0.45">
      <c r="A231" s="22">
        <f t="shared" si="81"/>
        <v>7</v>
      </c>
      <c r="B231" s="9">
        <f t="shared" si="111"/>
        <v>42925</v>
      </c>
      <c r="C231" s="51">
        <v>356622</v>
      </c>
      <c r="D231" s="64">
        <f t="shared" si="101"/>
        <v>38</v>
      </c>
      <c r="E231" s="12">
        <v>38</v>
      </c>
      <c r="F231" s="12">
        <v>38</v>
      </c>
      <c r="G231" s="12">
        <v>38</v>
      </c>
      <c r="H231" s="12">
        <v>38</v>
      </c>
      <c r="I231" s="12"/>
      <c r="J231" s="12"/>
      <c r="K231" s="12"/>
      <c r="L231" s="12"/>
      <c r="M231" s="74" t="str">
        <f t="shared" si="102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103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4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2"/>
        <v>24.604569420035148</v>
      </c>
      <c r="AO231" s="41">
        <v>1138</v>
      </c>
      <c r="AP231" s="110"/>
      <c r="AQ231" s="111"/>
      <c r="AR231" s="126" t="str">
        <f t="shared" si="105"/>
        <v/>
      </c>
      <c r="AS231" s="126" t="str">
        <f t="shared" si="106"/>
        <v/>
      </c>
      <c r="AT231" s="127">
        <v>1343</v>
      </c>
      <c r="AU231" s="128"/>
      <c r="AV231" s="129"/>
      <c r="AW231" s="126" t="str">
        <f t="shared" si="107"/>
        <v/>
      </c>
      <c r="AX231" s="126" t="str">
        <f t="shared" si="108"/>
        <v/>
      </c>
      <c r="AY231" s="143" t="str">
        <f t="shared" si="109"/>
        <v/>
      </c>
      <c r="AZ231" s="97"/>
      <c r="BA231" s="68"/>
      <c r="BB231" s="68"/>
      <c r="BC231" s="68"/>
      <c r="BD231" s="68"/>
      <c r="BE231" s="15"/>
      <c r="BF231" s="5">
        <f t="shared" si="110"/>
        <v>14011</v>
      </c>
      <c r="BG231" s="42">
        <v>7287</v>
      </c>
      <c r="BH231" s="42">
        <v>6724</v>
      </c>
      <c r="BI231" s="42"/>
      <c r="BJ231" s="42"/>
      <c r="BK231" s="42"/>
      <c r="BL231" s="42"/>
      <c r="BM231" s="15"/>
    </row>
    <row r="232" spans="1:65" outlineLevel="5" x14ac:dyDescent="0.45">
      <c r="A232" s="22">
        <f t="shared" si="81"/>
        <v>7</v>
      </c>
      <c r="B232" s="9">
        <f t="shared" si="111"/>
        <v>42926</v>
      </c>
      <c r="C232" s="51">
        <v>331830</v>
      </c>
      <c r="D232" s="64">
        <f t="shared" si="101"/>
        <v>38</v>
      </c>
      <c r="E232" s="12">
        <v>38</v>
      </c>
      <c r="F232" s="12">
        <v>38</v>
      </c>
      <c r="G232" s="12">
        <v>38</v>
      </c>
      <c r="H232" s="12">
        <v>38</v>
      </c>
      <c r="I232" s="12"/>
      <c r="J232" s="12"/>
      <c r="K232" s="12"/>
      <c r="L232" s="12"/>
      <c r="M232" s="74" t="str">
        <f t="shared" si="102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103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4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2"/>
        <v>20.694752402069476</v>
      </c>
      <c r="AO232" s="41">
        <v>1353</v>
      </c>
      <c r="AP232" s="110"/>
      <c r="AQ232" s="111"/>
      <c r="AR232" s="126" t="str">
        <f t="shared" si="105"/>
        <v/>
      </c>
      <c r="AS232" s="126" t="str">
        <f t="shared" si="106"/>
        <v/>
      </c>
      <c r="AT232" s="127">
        <v>1599</v>
      </c>
      <c r="AU232" s="128"/>
      <c r="AV232" s="129"/>
      <c r="AW232" s="126" t="str">
        <f t="shared" si="107"/>
        <v/>
      </c>
      <c r="AX232" s="126" t="str">
        <f t="shared" si="108"/>
        <v/>
      </c>
      <c r="AY232" s="143" t="str">
        <f t="shared" si="109"/>
        <v/>
      </c>
      <c r="AZ232" s="97">
        <v>78.599999999999994</v>
      </c>
      <c r="BA232" s="68"/>
      <c r="BB232" s="68"/>
      <c r="BC232" s="68"/>
      <c r="BD232" s="68"/>
      <c r="BE232" s="15"/>
      <c r="BF232" s="5">
        <f t="shared" si="110"/>
        <v>16700</v>
      </c>
      <c r="BG232" s="42">
        <v>2257</v>
      </c>
      <c r="BH232" s="42">
        <v>14443</v>
      </c>
      <c r="BI232" s="42"/>
      <c r="BJ232" s="42"/>
      <c r="BK232" s="42"/>
      <c r="BL232" s="42"/>
      <c r="BM232" s="15"/>
    </row>
    <row r="233" spans="1:65" outlineLevel="5" x14ac:dyDescent="0.45">
      <c r="A233" s="22">
        <f t="shared" si="81"/>
        <v>7</v>
      </c>
      <c r="B233" s="9">
        <f t="shared" si="111"/>
        <v>42927</v>
      </c>
      <c r="C233" s="51">
        <v>376029</v>
      </c>
      <c r="D233" s="64">
        <f t="shared" si="101"/>
        <v>37</v>
      </c>
      <c r="E233" s="12">
        <v>37</v>
      </c>
      <c r="F233" s="12">
        <v>37</v>
      </c>
      <c r="G233" s="12">
        <v>37</v>
      </c>
      <c r="H233" s="12">
        <v>37</v>
      </c>
      <c r="I233" s="12"/>
      <c r="J233" s="12"/>
      <c r="K233" s="12"/>
      <c r="L233" s="12"/>
      <c r="M233" s="74" t="str">
        <f t="shared" si="102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103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4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2"/>
        <v>21.521906225980015</v>
      </c>
      <c r="AO233" s="41">
        <v>1301</v>
      </c>
      <c r="AP233" s="110"/>
      <c r="AQ233" s="111"/>
      <c r="AR233" s="126" t="str">
        <f t="shared" si="105"/>
        <v/>
      </c>
      <c r="AS233" s="126" t="str">
        <f t="shared" si="106"/>
        <v/>
      </c>
      <c r="AT233" s="127">
        <v>1461</v>
      </c>
      <c r="AU233" s="128"/>
      <c r="AV233" s="129"/>
      <c r="AW233" s="126" t="str">
        <f t="shared" si="107"/>
        <v/>
      </c>
      <c r="AX233" s="126" t="str">
        <f t="shared" si="108"/>
        <v/>
      </c>
      <c r="AY233" s="143" t="str">
        <f t="shared" si="109"/>
        <v/>
      </c>
      <c r="AZ233" s="97">
        <v>78.7</v>
      </c>
      <c r="BA233" s="68"/>
      <c r="BB233" s="68"/>
      <c r="BC233" s="68"/>
      <c r="BD233" s="68"/>
      <c r="BE233" s="15"/>
      <c r="BF233" s="5">
        <f t="shared" si="110"/>
        <v>21360</v>
      </c>
      <c r="BG233" s="42">
        <v>7254</v>
      </c>
      <c r="BH233" s="42">
        <v>14106</v>
      </c>
      <c r="BI233" s="42"/>
      <c r="BJ233" s="42"/>
      <c r="BK233" s="42"/>
      <c r="BL233" s="42"/>
      <c r="BM233" s="15"/>
    </row>
    <row r="234" spans="1:65" outlineLevel="5" x14ac:dyDescent="0.45">
      <c r="A234" s="22">
        <f t="shared" si="81"/>
        <v>7</v>
      </c>
      <c r="B234" s="9">
        <f t="shared" si="111"/>
        <v>42928</v>
      </c>
      <c r="C234" s="51">
        <v>338608</v>
      </c>
      <c r="D234" s="64">
        <f t="shared" si="101"/>
        <v>37.200000000000003</v>
      </c>
      <c r="E234" s="12">
        <v>37.200000000000003</v>
      </c>
      <c r="F234" s="12">
        <v>37.200000000000003</v>
      </c>
      <c r="G234" s="12">
        <v>37.200000000000003</v>
      </c>
      <c r="H234" s="12">
        <v>37.200000000000003</v>
      </c>
      <c r="I234" s="12"/>
      <c r="J234" s="12"/>
      <c r="K234" s="12"/>
      <c r="L234" s="12"/>
      <c r="M234" s="74" t="str">
        <f t="shared" si="102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103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4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2"/>
        <v>19.430950728660651</v>
      </c>
      <c r="AO234" s="41">
        <v>1441</v>
      </c>
      <c r="AP234" s="110"/>
      <c r="AQ234" s="111"/>
      <c r="AR234" s="126" t="str">
        <f t="shared" si="105"/>
        <v/>
      </c>
      <c r="AS234" s="126" t="str">
        <f t="shared" si="106"/>
        <v/>
      </c>
      <c r="AT234" s="127">
        <v>1669</v>
      </c>
      <c r="AU234" s="128"/>
      <c r="AV234" s="129"/>
      <c r="AW234" s="126" t="str">
        <f t="shared" si="107"/>
        <v/>
      </c>
      <c r="AX234" s="126" t="str">
        <f t="shared" si="108"/>
        <v/>
      </c>
      <c r="AY234" s="143" t="str">
        <f t="shared" si="109"/>
        <v/>
      </c>
      <c r="AZ234" s="97">
        <v>79.2</v>
      </c>
      <c r="BA234" s="68"/>
      <c r="BB234" s="68"/>
      <c r="BC234" s="68"/>
      <c r="BD234" s="68"/>
      <c r="BE234" s="15"/>
      <c r="BF234" s="5">
        <f t="shared" si="110"/>
        <v>18397</v>
      </c>
      <c r="BG234" s="42">
        <v>3217</v>
      </c>
      <c r="BH234" s="42">
        <v>15180</v>
      </c>
      <c r="BI234" s="42"/>
      <c r="BJ234" s="42"/>
      <c r="BK234" s="42"/>
      <c r="BL234" s="42"/>
      <c r="BM234" s="15"/>
    </row>
    <row r="235" spans="1:65" outlineLevel="5" x14ac:dyDescent="0.45">
      <c r="A235" s="22">
        <f t="shared" ref="A235:A306" si="113">MONTH(B235)</f>
        <v>7</v>
      </c>
      <c r="B235" s="9">
        <f t="shared" si="111"/>
        <v>42929</v>
      </c>
      <c r="C235" s="51">
        <v>339349</v>
      </c>
      <c r="D235" s="64">
        <f t="shared" si="101"/>
        <v>37.4</v>
      </c>
      <c r="E235" s="12">
        <v>37.4</v>
      </c>
      <c r="F235" s="12">
        <v>37.4</v>
      </c>
      <c r="G235" s="12">
        <v>37.4</v>
      </c>
      <c r="H235" s="12">
        <v>37.4</v>
      </c>
      <c r="I235" s="12"/>
      <c r="J235" s="12"/>
      <c r="K235" s="12"/>
      <c r="L235" s="12"/>
      <c r="M235" s="74" t="str">
        <f t="shared" si="102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103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4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2"/>
        <v>18.396846254927727</v>
      </c>
      <c r="AO235" s="41">
        <v>1522</v>
      </c>
      <c r="AP235" s="110"/>
      <c r="AQ235" s="111"/>
      <c r="AR235" s="126" t="str">
        <f t="shared" si="105"/>
        <v/>
      </c>
      <c r="AS235" s="126" t="str">
        <f t="shared" si="106"/>
        <v/>
      </c>
      <c r="AT235" s="127">
        <v>1724</v>
      </c>
      <c r="AU235" s="128"/>
      <c r="AV235" s="129"/>
      <c r="AW235" s="126" t="str">
        <f t="shared" si="107"/>
        <v/>
      </c>
      <c r="AX235" s="126" t="str">
        <f t="shared" si="108"/>
        <v/>
      </c>
      <c r="AY235" s="143" t="str">
        <f t="shared" si="109"/>
        <v/>
      </c>
      <c r="AZ235" s="97">
        <v>78.599999999999994</v>
      </c>
      <c r="BA235" s="68"/>
      <c r="BB235" s="68"/>
      <c r="BC235" s="68"/>
      <c r="BD235" s="68"/>
      <c r="BE235" s="15"/>
      <c r="BF235" s="5">
        <f t="shared" si="110"/>
        <v>19383</v>
      </c>
      <c r="BG235" s="42">
        <v>4216</v>
      </c>
      <c r="BH235" s="42">
        <v>15167</v>
      </c>
      <c r="BI235" s="42"/>
      <c r="BJ235" s="42"/>
      <c r="BK235" s="42"/>
      <c r="BL235" s="42"/>
      <c r="BM235" s="15"/>
    </row>
    <row r="236" spans="1:65" outlineLevel="5" x14ac:dyDescent="0.45">
      <c r="A236" s="22">
        <f t="shared" si="113"/>
        <v>7</v>
      </c>
      <c r="B236" s="9">
        <f t="shared" si="111"/>
        <v>42930</v>
      </c>
      <c r="C236" s="51">
        <v>340367</v>
      </c>
      <c r="D236" s="64">
        <f t="shared" si="101"/>
        <v>38.200000000000003</v>
      </c>
      <c r="E236" s="12">
        <v>38.200000000000003</v>
      </c>
      <c r="F236" s="12">
        <v>38.200000000000003</v>
      </c>
      <c r="G236" s="12">
        <v>38.200000000000003</v>
      </c>
      <c r="H236" s="12">
        <v>38.200000000000003</v>
      </c>
      <c r="I236" s="12"/>
      <c r="J236" s="12"/>
      <c r="K236" s="12"/>
      <c r="L236" s="12"/>
      <c r="M236" s="74" t="str">
        <f t="shared" si="102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103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4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2"/>
        <v>17.743979721166031</v>
      </c>
      <c r="AO236" s="41">
        <v>1578</v>
      </c>
      <c r="AP236" s="110"/>
      <c r="AQ236" s="111"/>
      <c r="AR236" s="126" t="str">
        <f t="shared" si="105"/>
        <v/>
      </c>
      <c r="AS236" s="126" t="str">
        <f t="shared" si="106"/>
        <v/>
      </c>
      <c r="AT236" s="127">
        <v>1770</v>
      </c>
      <c r="AU236" s="128"/>
      <c r="AV236" s="129"/>
      <c r="AW236" s="126" t="str">
        <f t="shared" si="107"/>
        <v/>
      </c>
      <c r="AX236" s="126" t="str">
        <f t="shared" si="108"/>
        <v/>
      </c>
      <c r="AY236" s="143" t="str">
        <f t="shared" si="109"/>
        <v/>
      </c>
      <c r="AZ236" s="97">
        <v>79</v>
      </c>
      <c r="BA236" s="68"/>
      <c r="BB236" s="68"/>
      <c r="BC236" s="68"/>
      <c r="BD236" s="68"/>
      <c r="BE236" s="15"/>
      <c r="BF236" s="5">
        <f t="shared" si="110"/>
        <v>18900</v>
      </c>
      <c r="BG236" s="42">
        <v>3760</v>
      </c>
      <c r="BH236" s="42">
        <v>15140</v>
      </c>
      <c r="BI236" s="42"/>
      <c r="BJ236" s="42"/>
      <c r="BK236" s="42"/>
      <c r="BL236" s="42"/>
      <c r="BM236" s="15"/>
    </row>
    <row r="237" spans="1:65" outlineLevel="5" x14ac:dyDescent="0.45">
      <c r="A237" s="22">
        <f t="shared" si="113"/>
        <v>7</v>
      </c>
      <c r="B237" s="9">
        <f t="shared" si="111"/>
        <v>42931</v>
      </c>
      <c r="C237" s="51">
        <v>338630</v>
      </c>
      <c r="D237" s="64">
        <f t="shared" si="101"/>
        <v>37.299999999999997</v>
      </c>
      <c r="E237" s="12">
        <v>37.200000000000003</v>
      </c>
      <c r="F237" s="12">
        <v>37.200000000000003</v>
      </c>
      <c r="G237" s="12">
        <v>37.4</v>
      </c>
      <c r="H237" s="12">
        <v>37.4</v>
      </c>
      <c r="I237" s="12"/>
      <c r="J237" s="12"/>
      <c r="K237" s="12"/>
      <c r="L237" s="12"/>
      <c r="M237" s="74" t="str">
        <f t="shared" si="102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103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4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2"/>
        <v>18.555334658714379</v>
      </c>
      <c r="AO237" s="41">
        <v>1509</v>
      </c>
      <c r="AP237" s="110"/>
      <c r="AQ237" s="111"/>
      <c r="AR237" s="126" t="str">
        <f t="shared" si="105"/>
        <v/>
      </c>
      <c r="AS237" s="126" t="str">
        <f t="shared" si="106"/>
        <v/>
      </c>
      <c r="AT237" s="127">
        <v>1669</v>
      </c>
      <c r="AU237" s="128"/>
      <c r="AV237" s="129"/>
      <c r="AW237" s="126" t="str">
        <f t="shared" si="107"/>
        <v/>
      </c>
      <c r="AX237" s="126" t="str">
        <f t="shared" si="108"/>
        <v/>
      </c>
      <c r="AY237" s="143" t="str">
        <f t="shared" si="109"/>
        <v/>
      </c>
      <c r="AZ237" s="97"/>
      <c r="BA237" s="68"/>
      <c r="BB237" s="68"/>
      <c r="BC237" s="68"/>
      <c r="BD237" s="68"/>
      <c r="BE237" s="15"/>
      <c r="BF237" s="5">
        <f t="shared" si="110"/>
        <v>16942</v>
      </c>
      <c r="BG237" s="42">
        <v>3232</v>
      </c>
      <c r="BH237" s="42">
        <v>13710</v>
      </c>
      <c r="BI237" s="42"/>
      <c r="BJ237" s="42"/>
      <c r="BK237" s="42"/>
      <c r="BL237" s="42"/>
      <c r="BM237" s="15"/>
    </row>
    <row r="238" spans="1:65" outlineLevel="5" x14ac:dyDescent="0.45">
      <c r="A238" s="22">
        <f t="shared" si="113"/>
        <v>7</v>
      </c>
      <c r="B238" s="9">
        <f t="shared" si="111"/>
        <v>42932</v>
      </c>
      <c r="C238" s="51">
        <v>338174</v>
      </c>
      <c r="D238" s="64">
        <f t="shared" si="101"/>
        <v>37.6</v>
      </c>
      <c r="E238" s="12">
        <v>37.4</v>
      </c>
      <c r="F238" s="12">
        <v>37.4</v>
      </c>
      <c r="G238" s="12">
        <v>37.799999999999997</v>
      </c>
      <c r="H238" s="12">
        <v>37.799999999999997</v>
      </c>
      <c r="I238" s="12"/>
      <c r="J238" s="12"/>
      <c r="K238" s="12"/>
      <c r="L238" s="12"/>
      <c r="M238" s="74" t="str">
        <f t="shared" si="102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103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4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2"/>
        <v>20.558002936857562</v>
      </c>
      <c r="AO238" s="41">
        <v>1362</v>
      </c>
      <c r="AP238" s="110"/>
      <c r="AQ238" s="111"/>
      <c r="AR238" s="126" t="str">
        <f t="shared" si="105"/>
        <v/>
      </c>
      <c r="AS238" s="126" t="str">
        <f t="shared" si="106"/>
        <v/>
      </c>
      <c r="AT238" s="127">
        <v>1510</v>
      </c>
      <c r="AU238" s="128"/>
      <c r="AV238" s="129"/>
      <c r="AW238" s="126" t="str">
        <f t="shared" si="107"/>
        <v/>
      </c>
      <c r="AX238" s="126" t="str">
        <f t="shared" si="108"/>
        <v/>
      </c>
      <c r="AY238" s="143" t="str">
        <f t="shared" si="109"/>
        <v/>
      </c>
      <c r="AZ238" s="97"/>
      <c r="BA238" s="68"/>
      <c r="BB238" s="68"/>
      <c r="BC238" s="68"/>
      <c r="BD238" s="68"/>
      <c r="BE238" s="15"/>
      <c r="BF238" s="5">
        <f t="shared" si="110"/>
        <v>10381</v>
      </c>
      <c r="BG238" s="42">
        <v>2190</v>
      </c>
      <c r="BH238" s="42">
        <v>8191</v>
      </c>
      <c r="BI238" s="42"/>
      <c r="BJ238" s="42"/>
      <c r="BK238" s="42"/>
      <c r="BL238" s="42"/>
      <c r="BM238" s="15"/>
    </row>
    <row r="239" spans="1:65" outlineLevel="5" x14ac:dyDescent="0.45">
      <c r="A239" s="22">
        <f t="shared" si="113"/>
        <v>7</v>
      </c>
      <c r="B239" s="9">
        <f t="shared" si="111"/>
        <v>42933</v>
      </c>
      <c r="C239" s="51">
        <v>330075</v>
      </c>
      <c r="D239" s="64">
        <f t="shared" si="101"/>
        <v>38</v>
      </c>
      <c r="E239" s="12">
        <v>38</v>
      </c>
      <c r="F239" s="12">
        <v>38</v>
      </c>
      <c r="G239" s="12">
        <v>38</v>
      </c>
      <c r="H239" s="12">
        <v>38</v>
      </c>
      <c r="I239" s="12"/>
      <c r="J239" s="12"/>
      <c r="K239" s="12"/>
      <c r="L239" s="12"/>
      <c r="M239" s="74" t="str">
        <f t="shared" si="102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103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4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2"/>
        <v>18.111254851228978</v>
      </c>
      <c r="AO239" s="41">
        <v>1546</v>
      </c>
      <c r="AP239" s="110"/>
      <c r="AQ239" s="111"/>
      <c r="AR239" s="126" t="str">
        <f t="shared" si="105"/>
        <v/>
      </c>
      <c r="AS239" s="126" t="str">
        <f t="shared" si="106"/>
        <v/>
      </c>
      <c r="AT239" s="127">
        <v>1702</v>
      </c>
      <c r="AU239" s="128"/>
      <c r="AV239" s="129"/>
      <c r="AW239" s="126" t="str">
        <f t="shared" si="107"/>
        <v/>
      </c>
      <c r="AX239" s="126" t="str">
        <f t="shared" si="108"/>
        <v/>
      </c>
      <c r="AY239" s="143" t="str">
        <f t="shared" si="109"/>
        <v/>
      </c>
      <c r="AZ239" s="97">
        <v>79.099999999999994</v>
      </c>
      <c r="BA239" s="68"/>
      <c r="BB239" s="68"/>
      <c r="BC239" s="68"/>
      <c r="BD239" s="68"/>
      <c r="BE239" s="15"/>
      <c r="BF239" s="5">
        <f t="shared" si="110"/>
        <v>18553</v>
      </c>
      <c r="BG239" s="42">
        <v>4213</v>
      </c>
      <c r="BH239" s="42">
        <v>14340</v>
      </c>
      <c r="BI239" s="42"/>
      <c r="BJ239" s="42"/>
      <c r="BK239" s="42"/>
      <c r="BL239" s="42"/>
      <c r="BM239" s="15"/>
    </row>
    <row r="240" spans="1:65" outlineLevel="5" x14ac:dyDescent="0.45">
      <c r="A240" s="22">
        <f t="shared" si="113"/>
        <v>7</v>
      </c>
      <c r="B240" s="9">
        <f t="shared" si="111"/>
        <v>42934</v>
      </c>
      <c r="C240" s="51">
        <v>396286</v>
      </c>
      <c r="D240" s="64">
        <f t="shared" si="101"/>
        <v>38</v>
      </c>
      <c r="E240" s="12">
        <v>38</v>
      </c>
      <c r="F240" s="12">
        <v>38</v>
      </c>
      <c r="G240" s="12">
        <v>38</v>
      </c>
      <c r="H240" s="12">
        <v>38</v>
      </c>
      <c r="I240" s="12"/>
      <c r="J240" s="12"/>
      <c r="K240" s="12"/>
      <c r="L240" s="12"/>
      <c r="M240" s="74" t="str">
        <f t="shared" si="102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103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4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 t="shared" si="112"/>
        <v>18.530774321641296</v>
      </c>
      <c r="AO240" s="41">
        <v>1511</v>
      </c>
      <c r="AP240" s="110"/>
      <c r="AQ240" s="111"/>
      <c r="AR240" s="126" t="str">
        <f t="shared" si="105"/>
        <v/>
      </c>
      <c r="AS240" s="126" t="str">
        <f t="shared" si="106"/>
        <v/>
      </c>
      <c r="AT240" s="127">
        <v>1684</v>
      </c>
      <c r="AU240" s="128"/>
      <c r="AV240" s="129"/>
      <c r="AW240" s="126" t="str">
        <f t="shared" si="107"/>
        <v/>
      </c>
      <c r="AX240" s="126" t="str">
        <f t="shared" si="108"/>
        <v/>
      </c>
      <c r="AY240" s="143" t="str">
        <f t="shared" si="109"/>
        <v/>
      </c>
      <c r="AZ240" s="97">
        <v>78.599999999999994</v>
      </c>
      <c r="BA240" s="68"/>
      <c r="BB240" s="68"/>
      <c r="BC240" s="68"/>
      <c r="BD240" s="68"/>
      <c r="BE240" s="15"/>
      <c r="BF240" s="5">
        <f t="shared" si="110"/>
        <v>18884</v>
      </c>
      <c r="BG240" s="42">
        <v>2865</v>
      </c>
      <c r="BH240" s="42">
        <v>16019</v>
      </c>
      <c r="BI240" s="42"/>
      <c r="BJ240" s="42"/>
      <c r="BK240" s="42"/>
      <c r="BL240" s="42"/>
      <c r="BM240" s="15"/>
    </row>
    <row r="241" spans="1:65" outlineLevel="5" x14ac:dyDescent="0.45">
      <c r="A241" s="22">
        <f t="shared" si="113"/>
        <v>7</v>
      </c>
      <c r="B241" s="9">
        <f t="shared" si="111"/>
        <v>42935</v>
      </c>
      <c r="C241" s="51">
        <v>333991</v>
      </c>
      <c r="D241" s="64">
        <f t="shared" si="101"/>
        <v>38.4</v>
      </c>
      <c r="E241" s="12">
        <v>38.4</v>
      </c>
      <c r="F241" s="12">
        <v>38.4</v>
      </c>
      <c r="G241" s="12">
        <v>38.4</v>
      </c>
      <c r="H241" s="12">
        <v>38.4</v>
      </c>
      <c r="I241" s="12"/>
      <c r="J241" s="12"/>
      <c r="K241" s="12"/>
      <c r="L241" s="12"/>
      <c r="M241" s="74" t="str">
        <f t="shared" si="102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103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4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2"/>
        <v>18.983050847457626</v>
      </c>
      <c r="AO241" s="41">
        <v>1475</v>
      </c>
      <c r="AP241" s="110"/>
      <c r="AQ241" s="111"/>
      <c r="AR241" s="126" t="str">
        <f t="shared" si="105"/>
        <v/>
      </c>
      <c r="AS241" s="126" t="str">
        <f t="shared" si="106"/>
        <v/>
      </c>
      <c r="AT241" s="127">
        <v>1683</v>
      </c>
      <c r="AU241" s="128"/>
      <c r="AV241" s="129"/>
      <c r="AW241" s="126" t="str">
        <f t="shared" si="107"/>
        <v/>
      </c>
      <c r="AX241" s="126" t="str">
        <f t="shared" si="108"/>
        <v/>
      </c>
      <c r="AY241" s="143" t="str">
        <f t="shared" si="109"/>
        <v/>
      </c>
      <c r="AZ241" s="97">
        <v>78.8</v>
      </c>
      <c r="BA241" s="68"/>
      <c r="BB241" s="68"/>
      <c r="BC241" s="68"/>
      <c r="BD241" s="68"/>
      <c r="BE241" s="15"/>
      <c r="BF241" s="5">
        <f t="shared" si="110"/>
        <v>21113</v>
      </c>
      <c r="BG241" s="42">
        <v>4824</v>
      </c>
      <c r="BH241" s="42">
        <v>16289</v>
      </c>
      <c r="BI241" s="42"/>
      <c r="BJ241" s="42"/>
      <c r="BK241" s="42"/>
      <c r="BL241" s="42"/>
      <c r="BM241" s="15"/>
    </row>
    <row r="242" spans="1:65" outlineLevel="5" x14ac:dyDescent="0.45">
      <c r="A242" s="22">
        <f t="shared" si="113"/>
        <v>7</v>
      </c>
      <c r="B242" s="9">
        <f t="shared" si="111"/>
        <v>42936</v>
      </c>
      <c r="C242" s="51">
        <v>332178</v>
      </c>
      <c r="D242" s="64">
        <f t="shared" si="101"/>
        <v>38.4</v>
      </c>
      <c r="E242" s="12">
        <v>38.6</v>
      </c>
      <c r="F242" s="12">
        <v>38.6</v>
      </c>
      <c r="G242" s="12">
        <v>38.200000000000003</v>
      </c>
      <c r="H242" s="12">
        <v>38.200000000000003</v>
      </c>
      <c r="I242" s="12"/>
      <c r="J242" s="12"/>
      <c r="K242" s="12"/>
      <c r="L242" s="12"/>
      <c r="M242" s="74" t="str">
        <f t="shared" si="102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103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4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2"/>
        <v>18.041237113402062</v>
      </c>
      <c r="AO242" s="41">
        <v>1552</v>
      </c>
      <c r="AP242" s="110"/>
      <c r="AQ242" s="111"/>
      <c r="AR242" s="126" t="str">
        <f t="shared" si="105"/>
        <v/>
      </c>
      <c r="AS242" s="126" t="str">
        <f t="shared" si="106"/>
        <v/>
      </c>
      <c r="AT242" s="127">
        <v>1732</v>
      </c>
      <c r="AU242" s="128"/>
      <c r="AV242" s="129"/>
      <c r="AW242" s="126" t="str">
        <f t="shared" si="107"/>
        <v/>
      </c>
      <c r="AX242" s="126" t="str">
        <f t="shared" si="108"/>
        <v/>
      </c>
      <c r="AY242" s="143" t="str">
        <f t="shared" si="109"/>
        <v/>
      </c>
      <c r="AZ242" s="97">
        <v>78.3</v>
      </c>
      <c r="BA242" s="68"/>
      <c r="BB242" s="68"/>
      <c r="BC242" s="68"/>
      <c r="BD242" s="68"/>
      <c r="BE242" s="15"/>
      <c r="BF242" s="5">
        <f t="shared" si="110"/>
        <v>19977</v>
      </c>
      <c r="BG242" s="42">
        <v>3349</v>
      </c>
      <c r="BH242" s="42">
        <v>16628</v>
      </c>
      <c r="BI242" s="42"/>
      <c r="BJ242" s="42"/>
      <c r="BK242" s="42"/>
      <c r="BL242" s="42"/>
      <c r="BM242" s="15"/>
    </row>
    <row r="243" spans="1:65" outlineLevel="5" x14ac:dyDescent="0.45">
      <c r="A243" s="22">
        <f t="shared" si="113"/>
        <v>7</v>
      </c>
      <c r="B243" s="9">
        <f t="shared" si="111"/>
        <v>42937</v>
      </c>
      <c r="C243" s="51">
        <v>335994</v>
      </c>
      <c r="D243" s="64">
        <f t="shared" si="101"/>
        <v>38.1</v>
      </c>
      <c r="E243" s="12">
        <v>38</v>
      </c>
      <c r="F243" s="12">
        <v>38</v>
      </c>
      <c r="G243" s="12">
        <v>38.200000000000003</v>
      </c>
      <c r="H243" s="12">
        <v>38.200000000000003</v>
      </c>
      <c r="I243" s="12"/>
      <c r="J243" s="12"/>
      <c r="K243" s="12"/>
      <c r="L243" s="12"/>
      <c r="M243" s="74" t="str">
        <f t="shared" si="102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103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4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2"/>
        <v>17.273288093769278</v>
      </c>
      <c r="AO243" s="41">
        <v>1621</v>
      </c>
      <c r="AP243" s="110"/>
      <c r="AQ243" s="111"/>
      <c r="AR243" s="126" t="str">
        <f t="shared" si="105"/>
        <v/>
      </c>
      <c r="AS243" s="126" t="str">
        <f t="shared" si="106"/>
        <v/>
      </c>
      <c r="AT243" s="127">
        <v>1794</v>
      </c>
      <c r="AU243" s="128"/>
      <c r="AV243" s="129"/>
      <c r="AW243" s="126" t="str">
        <f t="shared" si="107"/>
        <v/>
      </c>
      <c r="AX243" s="126" t="str">
        <f t="shared" si="108"/>
        <v/>
      </c>
      <c r="AY243" s="143" t="str">
        <f t="shared" si="109"/>
        <v/>
      </c>
      <c r="AZ243" s="97">
        <v>79.2</v>
      </c>
      <c r="BA243" s="68"/>
      <c r="BB243" s="68"/>
      <c r="BC243" s="68"/>
      <c r="BD243" s="68"/>
      <c r="BE243" s="15"/>
      <c r="BF243" s="5">
        <f t="shared" si="110"/>
        <v>19668</v>
      </c>
      <c r="BG243" s="42">
        <v>2191</v>
      </c>
      <c r="BH243" s="42">
        <v>17477</v>
      </c>
      <c r="BI243" s="42"/>
      <c r="BJ243" s="42"/>
      <c r="BK243" s="42"/>
      <c r="BL243" s="42"/>
      <c r="BM243" s="15"/>
    </row>
    <row r="244" spans="1:65" outlineLevel="5" x14ac:dyDescent="0.45">
      <c r="A244" s="22">
        <f t="shared" si="113"/>
        <v>7</v>
      </c>
      <c r="B244" s="9">
        <f t="shared" si="111"/>
        <v>42938</v>
      </c>
      <c r="C244" s="51">
        <v>338012</v>
      </c>
      <c r="D244" s="64">
        <f t="shared" si="101"/>
        <v>37.700000000000003</v>
      </c>
      <c r="E244" s="12">
        <v>37.6</v>
      </c>
      <c r="F244" s="12">
        <v>37.6</v>
      </c>
      <c r="G244" s="12">
        <v>37.799999999999997</v>
      </c>
      <c r="H244" s="12">
        <v>37.799999999999997</v>
      </c>
      <c r="I244" s="12"/>
      <c r="J244" s="12"/>
      <c r="K244" s="12"/>
      <c r="L244" s="12"/>
      <c r="M244" s="74" t="str">
        <f t="shared" si="102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103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4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2"/>
        <v>15.695067264573991</v>
      </c>
      <c r="AO244" s="41">
        <v>1784</v>
      </c>
      <c r="AP244" s="110"/>
      <c r="AQ244" s="111"/>
      <c r="AR244" s="126" t="str">
        <f t="shared" si="105"/>
        <v/>
      </c>
      <c r="AS244" s="126" t="str">
        <f t="shared" si="106"/>
        <v/>
      </c>
      <c r="AT244" s="127">
        <v>1927</v>
      </c>
      <c r="AU244" s="128"/>
      <c r="AV244" s="129"/>
      <c r="AW244" s="126" t="str">
        <f t="shared" si="107"/>
        <v/>
      </c>
      <c r="AX244" s="126" t="str">
        <f t="shared" si="108"/>
        <v/>
      </c>
      <c r="AY244" s="143" t="str">
        <f t="shared" si="109"/>
        <v/>
      </c>
      <c r="AZ244" s="97"/>
      <c r="BA244" s="68"/>
      <c r="BB244" s="68"/>
      <c r="BC244" s="68"/>
      <c r="BD244" s="68"/>
      <c r="BE244" s="15"/>
      <c r="BF244" s="5">
        <f t="shared" si="110"/>
        <v>18340</v>
      </c>
      <c r="BG244" s="42">
        <v>1407</v>
      </c>
      <c r="BH244" s="42">
        <v>16933</v>
      </c>
      <c r="BI244" s="42"/>
      <c r="BJ244" s="42"/>
      <c r="BK244" s="42"/>
      <c r="BL244" s="42"/>
      <c r="BM244" s="15"/>
    </row>
    <row r="245" spans="1:65" outlineLevel="5" x14ac:dyDescent="0.45">
      <c r="A245" s="22">
        <f t="shared" si="113"/>
        <v>7</v>
      </c>
      <c r="B245" s="9">
        <f t="shared" si="111"/>
        <v>42939</v>
      </c>
      <c r="C245" s="51">
        <v>336024</v>
      </c>
      <c r="D245" s="64">
        <f t="shared" si="101"/>
        <v>37.299999999999997</v>
      </c>
      <c r="E245" s="12">
        <v>37.4</v>
      </c>
      <c r="F245" s="12">
        <v>37.4</v>
      </c>
      <c r="G245" s="12">
        <v>37.200000000000003</v>
      </c>
      <c r="H245" s="12">
        <v>37.200000000000003</v>
      </c>
      <c r="I245" s="12"/>
      <c r="J245" s="12"/>
      <c r="K245" s="12"/>
      <c r="L245" s="12"/>
      <c r="M245" s="74" t="str">
        <f t="shared" si="102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103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4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 t="shared" si="112"/>
        <v>21.05263157894737</v>
      </c>
      <c r="AO245" s="41">
        <v>1330</v>
      </c>
      <c r="AP245" s="110"/>
      <c r="AQ245" s="111"/>
      <c r="AR245" s="126" t="str">
        <f t="shared" si="105"/>
        <v/>
      </c>
      <c r="AS245" s="126" t="str">
        <f t="shared" si="106"/>
        <v/>
      </c>
      <c r="AT245" s="127">
        <v>1443</v>
      </c>
      <c r="AU245" s="128"/>
      <c r="AV245" s="129"/>
      <c r="AW245" s="126" t="str">
        <f t="shared" si="107"/>
        <v/>
      </c>
      <c r="AX245" s="126" t="str">
        <f t="shared" si="108"/>
        <v/>
      </c>
      <c r="AY245" s="143" t="str">
        <f t="shared" si="109"/>
        <v/>
      </c>
      <c r="AZ245" s="97"/>
      <c r="BA245" s="68"/>
      <c r="BB245" s="68"/>
      <c r="BC245" s="68"/>
      <c r="BD245" s="68"/>
      <c r="BE245" s="15"/>
      <c r="BF245" s="5">
        <f t="shared" si="110"/>
        <v>11510</v>
      </c>
      <c r="BG245" s="42">
        <v>2913</v>
      </c>
      <c r="BH245" s="42">
        <v>8597</v>
      </c>
      <c r="BI245" s="42"/>
      <c r="BJ245" s="42"/>
      <c r="BK245" s="42"/>
      <c r="BL245" s="42"/>
      <c r="BM245" s="15"/>
    </row>
    <row r="246" spans="1:65" outlineLevel="5" x14ac:dyDescent="0.45">
      <c r="A246" s="22">
        <f t="shared" si="113"/>
        <v>7</v>
      </c>
      <c r="B246" s="9">
        <f t="shared" si="111"/>
        <v>42940</v>
      </c>
      <c r="C246" s="51">
        <v>342182</v>
      </c>
      <c r="D246" s="64">
        <f t="shared" si="101"/>
        <v>37.700000000000003</v>
      </c>
      <c r="E246" s="12">
        <v>37.799999999999997</v>
      </c>
      <c r="F246" s="12">
        <v>37.799999999999997</v>
      </c>
      <c r="G246" s="12">
        <v>37.6</v>
      </c>
      <c r="H246" s="12">
        <v>37.6</v>
      </c>
      <c r="I246" s="12"/>
      <c r="J246" s="12"/>
      <c r="K246" s="12"/>
      <c r="L246" s="12"/>
      <c r="M246" s="74" t="str">
        <f t="shared" si="102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103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4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 t="shared" si="112"/>
        <v>20.393299344501091</v>
      </c>
      <c r="AO246" s="41">
        <v>1373</v>
      </c>
      <c r="AP246" s="110"/>
      <c r="AQ246" s="111"/>
      <c r="AR246" s="126" t="str">
        <f t="shared" si="105"/>
        <v/>
      </c>
      <c r="AS246" s="126" t="str">
        <f t="shared" si="106"/>
        <v/>
      </c>
      <c r="AT246" s="127">
        <v>1535</v>
      </c>
      <c r="AU246" s="128"/>
      <c r="AV246" s="129"/>
      <c r="AW246" s="126" t="str">
        <f t="shared" si="107"/>
        <v/>
      </c>
      <c r="AX246" s="126" t="str">
        <f t="shared" si="108"/>
        <v/>
      </c>
      <c r="AY246" s="143" t="str">
        <f t="shared" si="109"/>
        <v/>
      </c>
      <c r="AZ246" s="97">
        <v>79.2</v>
      </c>
      <c r="BA246" s="68"/>
      <c r="BB246" s="68"/>
      <c r="BC246" s="68"/>
      <c r="BD246" s="68"/>
      <c r="BE246" s="15"/>
      <c r="BF246" s="5">
        <f t="shared" si="110"/>
        <v>18814</v>
      </c>
      <c r="BG246" s="42">
        <v>3677</v>
      </c>
      <c r="BH246" s="42">
        <v>15137</v>
      </c>
      <c r="BI246" s="42"/>
      <c r="BJ246" s="42"/>
      <c r="BK246" s="42"/>
      <c r="BL246" s="42"/>
      <c r="BM246" s="15"/>
    </row>
    <row r="247" spans="1:65" outlineLevel="5" x14ac:dyDescent="0.45">
      <c r="A247" s="22">
        <f t="shared" si="113"/>
        <v>7</v>
      </c>
      <c r="B247" s="9">
        <f t="shared" si="111"/>
        <v>42941</v>
      </c>
      <c r="C247" s="51">
        <v>347504</v>
      </c>
      <c r="D247" s="64">
        <f t="shared" si="101"/>
        <v>38</v>
      </c>
      <c r="E247" s="12">
        <v>38</v>
      </c>
      <c r="F247" s="12">
        <v>38</v>
      </c>
      <c r="G247" s="12">
        <v>38</v>
      </c>
      <c r="H247" s="12">
        <v>38</v>
      </c>
      <c r="I247" s="12"/>
      <c r="J247" s="12"/>
      <c r="K247" s="12"/>
      <c r="L247" s="12"/>
      <c r="M247" s="74" t="str">
        <f t="shared" si="102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103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4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2"/>
        <v>21.50537634408602</v>
      </c>
      <c r="AO247" s="41">
        <v>1302</v>
      </c>
      <c r="AP247" s="110"/>
      <c r="AQ247" s="111"/>
      <c r="AR247" s="126" t="str">
        <f t="shared" si="105"/>
        <v/>
      </c>
      <c r="AS247" s="126" t="str">
        <f t="shared" si="106"/>
        <v/>
      </c>
      <c r="AT247" s="127">
        <v>1436</v>
      </c>
      <c r="AU247" s="128"/>
      <c r="AV247" s="129"/>
      <c r="AW247" s="126" t="str">
        <f t="shared" si="107"/>
        <v/>
      </c>
      <c r="AX247" s="126" t="str">
        <f t="shared" si="108"/>
        <v/>
      </c>
      <c r="AY247" s="143" t="str">
        <f t="shared" si="109"/>
        <v/>
      </c>
      <c r="AZ247" s="97">
        <v>78.7</v>
      </c>
      <c r="BA247" s="68"/>
      <c r="BB247" s="68"/>
      <c r="BC247" s="68"/>
      <c r="BD247" s="68"/>
      <c r="BE247" s="15"/>
      <c r="BF247" s="5">
        <f t="shared" si="110"/>
        <v>19792</v>
      </c>
      <c r="BG247" s="42">
        <v>1505</v>
      </c>
      <c r="BH247" s="42">
        <v>18287</v>
      </c>
      <c r="BI247" s="42"/>
      <c r="BJ247" s="42"/>
      <c r="BK247" s="42"/>
      <c r="BL247" s="42"/>
      <c r="BM247" s="15"/>
    </row>
    <row r="248" spans="1:65" outlineLevel="5" x14ac:dyDescent="0.45">
      <c r="A248" s="22">
        <f t="shared" si="113"/>
        <v>7</v>
      </c>
      <c r="B248" s="9">
        <f t="shared" si="111"/>
        <v>42942</v>
      </c>
      <c r="C248" s="51">
        <v>345395</v>
      </c>
      <c r="D248" s="64">
        <f t="shared" si="101"/>
        <v>38</v>
      </c>
      <c r="E248" s="12">
        <v>38</v>
      </c>
      <c r="F248" s="12">
        <v>38</v>
      </c>
      <c r="G248" s="12">
        <v>38</v>
      </c>
      <c r="H248" s="12">
        <v>38</v>
      </c>
      <c r="I248" s="12"/>
      <c r="J248" s="12"/>
      <c r="K248" s="12"/>
      <c r="L248" s="12"/>
      <c r="M248" s="74" t="str">
        <f t="shared" si="102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103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4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2"/>
        <v>19.858156028368793</v>
      </c>
      <c r="AO248" s="41">
        <v>1410</v>
      </c>
      <c r="AP248" s="110"/>
      <c r="AQ248" s="111"/>
      <c r="AR248" s="126" t="str">
        <f t="shared" si="105"/>
        <v/>
      </c>
      <c r="AS248" s="126" t="str">
        <f t="shared" si="106"/>
        <v/>
      </c>
      <c r="AT248" s="127">
        <v>1572</v>
      </c>
      <c r="AU248" s="128"/>
      <c r="AV248" s="129"/>
      <c r="AW248" s="126" t="str">
        <f t="shared" si="107"/>
        <v/>
      </c>
      <c r="AX248" s="126" t="str">
        <f t="shared" si="108"/>
        <v/>
      </c>
      <c r="AY248" s="143" t="str">
        <f t="shared" si="109"/>
        <v/>
      </c>
      <c r="AZ248" s="97">
        <v>78.599999999999994</v>
      </c>
      <c r="BA248" s="68"/>
      <c r="BB248" s="68"/>
      <c r="BC248" s="68"/>
      <c r="BD248" s="68"/>
      <c r="BE248" s="15"/>
      <c r="BF248" s="5">
        <f t="shared" si="110"/>
        <v>20717</v>
      </c>
      <c r="BG248" s="42">
        <v>2817</v>
      </c>
      <c r="BH248" s="42">
        <v>17900</v>
      </c>
      <c r="BI248" s="42"/>
      <c r="BJ248" s="42"/>
      <c r="BK248" s="42"/>
      <c r="BL248" s="42"/>
      <c r="BM248" s="15"/>
    </row>
    <row r="249" spans="1:65" outlineLevel="5" x14ac:dyDescent="0.45">
      <c r="A249" s="22">
        <f t="shared" si="113"/>
        <v>7</v>
      </c>
      <c r="B249" s="9">
        <f t="shared" si="111"/>
        <v>42943</v>
      </c>
      <c r="C249" s="51">
        <v>320308</v>
      </c>
      <c r="D249" s="64">
        <f t="shared" si="101"/>
        <v>38</v>
      </c>
      <c r="E249" s="12">
        <v>38</v>
      </c>
      <c r="F249" s="12">
        <v>38</v>
      </c>
      <c r="G249" s="12">
        <v>38</v>
      </c>
      <c r="H249" s="12">
        <v>38</v>
      </c>
      <c r="I249" s="12"/>
      <c r="J249" s="12"/>
      <c r="K249" s="12"/>
      <c r="L249" s="12"/>
      <c r="M249" s="74" t="str">
        <f t="shared" si="102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103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4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2"/>
        <v>18.041237113402062</v>
      </c>
      <c r="AO249" s="41">
        <v>1552</v>
      </c>
      <c r="AP249" s="110"/>
      <c r="AQ249" s="111"/>
      <c r="AR249" s="126" t="str">
        <f t="shared" si="105"/>
        <v/>
      </c>
      <c r="AS249" s="126" t="str">
        <f t="shared" si="106"/>
        <v/>
      </c>
      <c r="AT249" s="127">
        <v>1686</v>
      </c>
      <c r="AU249" s="128"/>
      <c r="AV249" s="129"/>
      <c r="AW249" s="126" t="str">
        <f t="shared" si="107"/>
        <v/>
      </c>
      <c r="AX249" s="126" t="str">
        <f t="shared" si="108"/>
        <v/>
      </c>
      <c r="AY249" s="143" t="str">
        <f t="shared" si="109"/>
        <v/>
      </c>
      <c r="AZ249" s="97">
        <v>78.599999999999994</v>
      </c>
      <c r="BA249" s="68"/>
      <c r="BB249" s="68"/>
      <c r="BC249" s="68"/>
      <c r="BD249" s="68"/>
      <c r="BE249" s="15"/>
      <c r="BF249" s="5">
        <f t="shared" si="110"/>
        <v>20350</v>
      </c>
      <c r="BG249" s="42">
        <v>3907</v>
      </c>
      <c r="BH249" s="42">
        <v>16443</v>
      </c>
      <c r="BI249" s="42"/>
      <c r="BJ249" s="42"/>
      <c r="BK249" s="42"/>
      <c r="BL249" s="42"/>
      <c r="BM249" s="15"/>
    </row>
    <row r="250" spans="1:65" outlineLevel="5" x14ac:dyDescent="0.45">
      <c r="A250" s="22">
        <f t="shared" si="113"/>
        <v>7</v>
      </c>
      <c r="B250" s="9">
        <f t="shared" si="111"/>
        <v>42944</v>
      </c>
      <c r="C250" s="51">
        <v>316908</v>
      </c>
      <c r="D250" s="64">
        <f t="shared" si="101"/>
        <v>37.9</v>
      </c>
      <c r="E250" s="12">
        <v>37.799999999999997</v>
      </c>
      <c r="F250" s="12">
        <v>37.799999999999997</v>
      </c>
      <c r="G250" s="12">
        <v>38</v>
      </c>
      <c r="H250" s="12">
        <v>38</v>
      </c>
      <c r="I250" s="12"/>
      <c r="J250" s="12"/>
      <c r="K250" s="12"/>
      <c r="L250" s="12"/>
      <c r="M250" s="74" t="str">
        <f t="shared" si="102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103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4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2"/>
        <v>18.076178179470627</v>
      </c>
      <c r="AO250" s="41">
        <v>1549</v>
      </c>
      <c r="AP250" s="110"/>
      <c r="AQ250" s="111"/>
      <c r="AR250" s="126" t="str">
        <f t="shared" si="105"/>
        <v/>
      </c>
      <c r="AS250" s="126" t="str">
        <f t="shared" si="106"/>
        <v/>
      </c>
      <c r="AT250" s="127">
        <v>1659</v>
      </c>
      <c r="AU250" s="128"/>
      <c r="AV250" s="129"/>
      <c r="AW250" s="126" t="str">
        <f t="shared" si="107"/>
        <v/>
      </c>
      <c r="AX250" s="126" t="str">
        <f t="shared" si="108"/>
        <v/>
      </c>
      <c r="AY250" s="143" t="str">
        <f t="shared" si="109"/>
        <v/>
      </c>
      <c r="AZ250" s="97">
        <v>79</v>
      </c>
      <c r="BA250" s="68"/>
      <c r="BB250" s="68"/>
      <c r="BC250" s="68"/>
      <c r="BD250" s="68"/>
      <c r="BE250" s="15"/>
      <c r="BF250" s="5">
        <f t="shared" si="110"/>
        <v>21007</v>
      </c>
      <c r="BG250" s="42">
        <v>2961</v>
      </c>
      <c r="BH250" s="42">
        <v>18046</v>
      </c>
      <c r="BI250" s="42"/>
      <c r="BJ250" s="42"/>
      <c r="BK250" s="42"/>
      <c r="BL250" s="42"/>
      <c r="BM250" s="15"/>
    </row>
    <row r="251" spans="1:65" outlineLevel="5" x14ac:dyDescent="0.45">
      <c r="A251" s="22">
        <f t="shared" si="113"/>
        <v>7</v>
      </c>
      <c r="B251" s="9">
        <f t="shared" si="111"/>
        <v>42945</v>
      </c>
      <c r="C251" s="51">
        <v>324392</v>
      </c>
      <c r="D251" s="64">
        <f t="shared" si="101"/>
        <v>37.9</v>
      </c>
      <c r="E251" s="12">
        <v>38</v>
      </c>
      <c r="F251" s="12">
        <v>38</v>
      </c>
      <c r="G251" s="12">
        <v>37.799999999999997</v>
      </c>
      <c r="H251" s="12">
        <v>37.799999999999997</v>
      </c>
      <c r="I251" s="12"/>
      <c r="J251" s="12"/>
      <c r="K251" s="12"/>
      <c r="L251" s="12"/>
      <c r="M251" s="74" t="str">
        <f t="shared" si="102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103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4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2"/>
        <v>19.914651493598861</v>
      </c>
      <c r="AO251" s="41">
        <v>1406</v>
      </c>
      <c r="AP251" s="110"/>
      <c r="AQ251" s="111"/>
      <c r="AR251" s="126" t="str">
        <f t="shared" si="105"/>
        <v/>
      </c>
      <c r="AS251" s="126" t="str">
        <f t="shared" si="106"/>
        <v/>
      </c>
      <c r="AT251" s="127">
        <v>1561</v>
      </c>
      <c r="AU251" s="128"/>
      <c r="AV251" s="129"/>
      <c r="AW251" s="126" t="str">
        <f t="shared" si="107"/>
        <v/>
      </c>
      <c r="AX251" s="126" t="str">
        <f t="shared" si="108"/>
        <v/>
      </c>
      <c r="AY251" s="143" t="str">
        <f t="shared" si="109"/>
        <v/>
      </c>
      <c r="AZ251" s="97"/>
      <c r="BA251" s="68"/>
      <c r="BB251" s="68"/>
      <c r="BC251" s="68"/>
      <c r="BD251" s="68"/>
      <c r="BE251" s="15"/>
      <c r="BF251" s="5">
        <f t="shared" si="110"/>
        <v>21229</v>
      </c>
      <c r="BG251" s="42">
        <v>3234</v>
      </c>
      <c r="BH251" s="42">
        <v>17995</v>
      </c>
      <c r="BI251" s="42"/>
      <c r="BJ251" s="42"/>
      <c r="BK251" s="42"/>
      <c r="BL251" s="42"/>
      <c r="BM251" s="15"/>
    </row>
    <row r="252" spans="1:65" outlineLevel="5" x14ac:dyDescent="0.45">
      <c r="A252" s="22">
        <f t="shared" si="113"/>
        <v>7</v>
      </c>
      <c r="B252" s="9">
        <f t="shared" si="111"/>
        <v>42946</v>
      </c>
      <c r="C252" s="51">
        <v>321773</v>
      </c>
      <c r="D252" s="64">
        <f t="shared" si="101"/>
        <v>38.299999999999997</v>
      </c>
      <c r="E252" s="12">
        <v>38.4</v>
      </c>
      <c r="F252" s="12">
        <v>38.4</v>
      </c>
      <c r="G252" s="12">
        <v>38.200000000000003</v>
      </c>
      <c r="H252" s="12">
        <v>38.200000000000003</v>
      </c>
      <c r="I252" s="12"/>
      <c r="J252" s="12"/>
      <c r="K252" s="12"/>
      <c r="L252" s="12"/>
      <c r="M252" s="74" t="str">
        <f t="shared" si="102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103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4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2"/>
        <v>20.497803806734993</v>
      </c>
      <c r="AO252" s="41">
        <v>1366</v>
      </c>
      <c r="AP252" s="110"/>
      <c r="AQ252" s="111"/>
      <c r="AR252" s="126" t="str">
        <f t="shared" si="105"/>
        <v/>
      </c>
      <c r="AS252" s="126" t="str">
        <f t="shared" si="106"/>
        <v/>
      </c>
      <c r="AT252" s="127">
        <v>1396</v>
      </c>
      <c r="AU252" s="128"/>
      <c r="AV252" s="129"/>
      <c r="AW252" s="126" t="str">
        <f t="shared" si="107"/>
        <v/>
      </c>
      <c r="AX252" s="126" t="str">
        <f t="shared" si="108"/>
        <v/>
      </c>
      <c r="AY252" s="143" t="str">
        <f t="shared" si="109"/>
        <v/>
      </c>
      <c r="AZ252" s="97"/>
      <c r="BA252" s="68"/>
      <c r="BB252" s="68"/>
      <c r="BC252" s="68"/>
      <c r="BD252" s="68"/>
      <c r="BE252" s="15"/>
      <c r="BF252" s="5">
        <f t="shared" si="110"/>
        <v>12828</v>
      </c>
      <c r="BG252" s="42">
        <v>1869</v>
      </c>
      <c r="BH252" s="42">
        <v>10959</v>
      </c>
      <c r="BI252" s="42"/>
      <c r="BJ252" s="42"/>
      <c r="BK252" s="42"/>
      <c r="BL252" s="42"/>
      <c r="BM252" s="15"/>
    </row>
    <row r="253" spans="1:65" ht="17.5" outlineLevel="5" thickBot="1" x14ac:dyDescent="0.5">
      <c r="A253" s="31">
        <f t="shared" si="113"/>
        <v>7</v>
      </c>
      <c r="B253" s="32">
        <f t="shared" si="111"/>
        <v>42947</v>
      </c>
      <c r="C253" s="51">
        <v>330502</v>
      </c>
      <c r="D253" s="64">
        <f t="shared" si="101"/>
        <v>37.799999999999997</v>
      </c>
      <c r="E253" s="12">
        <v>37.6</v>
      </c>
      <c r="F253" s="12">
        <v>37.6</v>
      </c>
      <c r="G253" s="12">
        <v>38</v>
      </c>
      <c r="H253" s="12">
        <v>38</v>
      </c>
      <c r="I253" s="12"/>
      <c r="J253" s="12"/>
      <c r="K253" s="12"/>
      <c r="L253" s="12"/>
      <c r="M253" s="74" t="str">
        <f t="shared" si="102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103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4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2"/>
        <v>18.170019467878003</v>
      </c>
      <c r="AO253" s="41">
        <v>1541</v>
      </c>
      <c r="AP253" s="110"/>
      <c r="AQ253" s="111"/>
      <c r="AR253" s="126" t="str">
        <f t="shared" si="105"/>
        <v/>
      </c>
      <c r="AS253" s="126" t="str">
        <f t="shared" si="106"/>
        <v/>
      </c>
      <c r="AT253" s="127">
        <v>1704</v>
      </c>
      <c r="AU253" s="128"/>
      <c r="AV253" s="129"/>
      <c r="AW253" s="126" t="str">
        <f t="shared" si="107"/>
        <v/>
      </c>
      <c r="AX253" s="126" t="str">
        <f t="shared" si="108"/>
        <v/>
      </c>
      <c r="AY253" s="143" t="str">
        <f t="shared" si="109"/>
        <v/>
      </c>
      <c r="AZ253" s="97">
        <v>78.8</v>
      </c>
      <c r="BA253" s="68"/>
      <c r="BB253" s="68"/>
      <c r="BC253" s="68"/>
      <c r="BD253" s="68"/>
      <c r="BE253" s="15"/>
      <c r="BF253" s="5">
        <f t="shared" si="110"/>
        <v>20701</v>
      </c>
      <c r="BG253" s="42">
        <v>3675</v>
      </c>
      <c r="BH253" s="42">
        <v>17026</v>
      </c>
      <c r="BI253" s="42"/>
      <c r="BJ253" s="42"/>
      <c r="BK253" s="42"/>
      <c r="BL253" s="42"/>
      <c r="BM253" s="15"/>
    </row>
    <row r="254" spans="1:65" outlineLevel="4" x14ac:dyDescent="0.45">
      <c r="A254" s="150" t="s">
        <v>41</v>
      </c>
      <c r="B254" s="151"/>
      <c r="C254" s="50">
        <f t="shared" ref="C254:BM254" si="114">SUBTOTAL(4,C223:C253)</f>
        <v>443137</v>
      </c>
      <c r="D254" s="60">
        <f t="shared" si="114"/>
        <v>38.4</v>
      </c>
      <c r="E254" s="28">
        <f t="shared" si="114"/>
        <v>38.6</v>
      </c>
      <c r="F254" s="28">
        <f t="shared" si="114"/>
        <v>38.6</v>
      </c>
      <c r="G254" s="28">
        <f t="shared" si="114"/>
        <v>38.4</v>
      </c>
      <c r="H254" s="28">
        <f t="shared" si="114"/>
        <v>38.4</v>
      </c>
      <c r="I254" s="28">
        <f t="shared" si="114"/>
        <v>0</v>
      </c>
      <c r="J254" s="28">
        <f t="shared" si="114"/>
        <v>0</v>
      </c>
      <c r="K254" s="28">
        <f t="shared" si="114"/>
        <v>0</v>
      </c>
      <c r="L254" s="28">
        <f t="shared" si="114"/>
        <v>0</v>
      </c>
      <c r="M254" s="71">
        <f t="shared" si="114"/>
        <v>0</v>
      </c>
      <c r="N254" s="82">
        <f t="shared" si="114"/>
        <v>0</v>
      </c>
      <c r="O254" s="82">
        <f t="shared" si="114"/>
        <v>0</v>
      </c>
      <c r="P254" s="82">
        <f t="shared" si="114"/>
        <v>0</v>
      </c>
      <c r="Q254" s="82">
        <f t="shared" si="114"/>
        <v>0</v>
      </c>
      <c r="R254" s="82">
        <f t="shared" si="114"/>
        <v>0</v>
      </c>
      <c r="S254" s="82">
        <f t="shared" si="114"/>
        <v>0</v>
      </c>
      <c r="T254" s="82">
        <f t="shared" si="114"/>
        <v>0</v>
      </c>
      <c r="U254" s="82">
        <f t="shared" si="114"/>
        <v>0</v>
      </c>
      <c r="V254" s="29">
        <f t="shared" si="114"/>
        <v>0</v>
      </c>
      <c r="W254" s="39">
        <f t="shared" si="114"/>
        <v>0</v>
      </c>
      <c r="X254" s="39">
        <f t="shared" si="114"/>
        <v>0</v>
      </c>
      <c r="Y254" s="39">
        <f t="shared" si="114"/>
        <v>0</v>
      </c>
      <c r="Z254" s="39">
        <f t="shared" si="114"/>
        <v>0</v>
      </c>
      <c r="AA254" s="39">
        <f t="shared" si="114"/>
        <v>0</v>
      </c>
      <c r="AB254" s="39">
        <f t="shared" si="114"/>
        <v>0</v>
      </c>
      <c r="AC254" s="39">
        <f t="shared" si="114"/>
        <v>0</v>
      </c>
      <c r="AD254" s="39">
        <f t="shared" si="114"/>
        <v>0</v>
      </c>
      <c r="AE254" s="29">
        <f t="shared" si="114"/>
        <v>0</v>
      </c>
      <c r="AF254" s="39">
        <f t="shared" si="114"/>
        <v>0</v>
      </c>
      <c r="AG254" s="39">
        <f t="shared" si="114"/>
        <v>0</v>
      </c>
      <c r="AH254" s="39">
        <f t="shared" si="114"/>
        <v>0</v>
      </c>
      <c r="AI254" s="39">
        <f t="shared" si="114"/>
        <v>0</v>
      </c>
      <c r="AJ254" s="39">
        <f t="shared" si="114"/>
        <v>0</v>
      </c>
      <c r="AK254" s="39">
        <f t="shared" si="114"/>
        <v>0</v>
      </c>
      <c r="AL254" s="39">
        <f t="shared" si="114"/>
        <v>0</v>
      </c>
      <c r="AM254" s="39">
        <f t="shared" si="114"/>
        <v>0</v>
      </c>
      <c r="AN254" s="39">
        <f t="shared" si="114"/>
        <v>26.515151515151516</v>
      </c>
      <c r="AO254" s="39">
        <f t="shared" si="114"/>
        <v>1784</v>
      </c>
      <c r="AP254" s="104">
        <f t="shared" si="114"/>
        <v>0</v>
      </c>
      <c r="AQ254" s="105">
        <f t="shared" si="114"/>
        <v>0</v>
      </c>
      <c r="AR254" s="106">
        <f t="shared" si="114"/>
        <v>0</v>
      </c>
      <c r="AS254" s="106">
        <f t="shared" si="114"/>
        <v>0</v>
      </c>
      <c r="AT254" s="107">
        <f t="shared" si="114"/>
        <v>1927</v>
      </c>
      <c r="AU254" s="108">
        <f t="shared" si="114"/>
        <v>0</v>
      </c>
      <c r="AV254" s="109">
        <f t="shared" si="114"/>
        <v>0</v>
      </c>
      <c r="AW254" s="106">
        <f t="shared" si="114"/>
        <v>0</v>
      </c>
      <c r="AX254" s="106">
        <f t="shared" si="114"/>
        <v>0</v>
      </c>
      <c r="AY254" s="60">
        <f t="shared" si="114"/>
        <v>0</v>
      </c>
      <c r="AZ254" s="96">
        <f t="shared" si="114"/>
        <v>79.2</v>
      </c>
      <c r="BA254" s="67">
        <f t="shared" si="114"/>
        <v>0</v>
      </c>
      <c r="BB254" s="67">
        <f t="shared" si="114"/>
        <v>0</v>
      </c>
      <c r="BC254" s="67">
        <f t="shared" si="114"/>
        <v>0</v>
      </c>
      <c r="BD254" s="67">
        <f t="shared" si="114"/>
        <v>0</v>
      </c>
      <c r="BE254" s="27">
        <f t="shared" si="114"/>
        <v>0</v>
      </c>
      <c r="BF254" s="29">
        <f t="shared" si="114"/>
        <v>21360</v>
      </c>
      <c r="BG254" s="39">
        <f t="shared" si="114"/>
        <v>7287</v>
      </c>
      <c r="BH254" s="40">
        <f t="shared" si="114"/>
        <v>18287</v>
      </c>
      <c r="BI254" s="40">
        <f t="shared" si="114"/>
        <v>0</v>
      </c>
      <c r="BJ254" s="40">
        <f t="shared" si="114"/>
        <v>0</v>
      </c>
      <c r="BK254" s="40">
        <f t="shared" si="114"/>
        <v>0</v>
      </c>
      <c r="BL254" s="40">
        <f t="shared" si="114"/>
        <v>0</v>
      </c>
      <c r="BM254" s="27">
        <f t="shared" si="114"/>
        <v>0</v>
      </c>
    </row>
    <row r="255" spans="1:65" outlineLevel="3" x14ac:dyDescent="0.45">
      <c r="A255" s="180" t="s">
        <v>30</v>
      </c>
      <c r="B255" s="181"/>
      <c r="C255" s="51">
        <f t="shared" ref="C255:BM255" si="115">SUBTOTAL(5,C223:C253)</f>
        <v>316908</v>
      </c>
      <c r="D255" s="61">
        <f t="shared" si="115"/>
        <v>37</v>
      </c>
      <c r="E255" s="12">
        <f t="shared" si="115"/>
        <v>37</v>
      </c>
      <c r="F255" s="12">
        <f t="shared" si="115"/>
        <v>37</v>
      </c>
      <c r="G255" s="12">
        <f t="shared" si="115"/>
        <v>37</v>
      </c>
      <c r="H255" s="12">
        <f t="shared" si="115"/>
        <v>37</v>
      </c>
      <c r="I255" s="12">
        <f t="shared" si="115"/>
        <v>0</v>
      </c>
      <c r="J255" s="12">
        <f t="shared" si="115"/>
        <v>0</v>
      </c>
      <c r="K255" s="12">
        <f t="shared" si="115"/>
        <v>0</v>
      </c>
      <c r="L255" s="12">
        <f t="shared" si="115"/>
        <v>0</v>
      </c>
      <c r="M255" s="72">
        <f t="shared" si="115"/>
        <v>0</v>
      </c>
      <c r="N255" s="83">
        <f t="shared" si="115"/>
        <v>0</v>
      </c>
      <c r="O255" s="83">
        <f t="shared" si="115"/>
        <v>0</v>
      </c>
      <c r="P255" s="83">
        <f t="shared" si="115"/>
        <v>0</v>
      </c>
      <c r="Q255" s="83">
        <f t="shared" si="115"/>
        <v>0</v>
      </c>
      <c r="R255" s="83">
        <f t="shared" si="115"/>
        <v>0</v>
      </c>
      <c r="S255" s="83">
        <f t="shared" si="115"/>
        <v>0</v>
      </c>
      <c r="T255" s="83">
        <f t="shared" si="115"/>
        <v>0</v>
      </c>
      <c r="U255" s="83">
        <f t="shared" si="115"/>
        <v>0</v>
      </c>
      <c r="V255" s="6">
        <f t="shared" si="115"/>
        <v>0</v>
      </c>
      <c r="W255" s="41">
        <f t="shared" si="115"/>
        <v>0</v>
      </c>
      <c r="X255" s="41">
        <f t="shared" si="115"/>
        <v>0</v>
      </c>
      <c r="Y255" s="41">
        <f t="shared" si="115"/>
        <v>0</v>
      </c>
      <c r="Z255" s="41">
        <f t="shared" si="115"/>
        <v>0</v>
      </c>
      <c r="AA255" s="41">
        <f t="shared" si="115"/>
        <v>0</v>
      </c>
      <c r="AB255" s="41">
        <f t="shared" si="115"/>
        <v>0</v>
      </c>
      <c r="AC255" s="41">
        <f t="shared" si="115"/>
        <v>0</v>
      </c>
      <c r="AD255" s="41">
        <f t="shared" si="115"/>
        <v>0</v>
      </c>
      <c r="AE255" s="6">
        <f t="shared" si="115"/>
        <v>0</v>
      </c>
      <c r="AF255" s="41">
        <f t="shared" si="115"/>
        <v>0</v>
      </c>
      <c r="AG255" s="41">
        <f t="shared" si="115"/>
        <v>0</v>
      </c>
      <c r="AH255" s="41">
        <f t="shared" si="115"/>
        <v>0</v>
      </c>
      <c r="AI255" s="41">
        <f t="shared" si="115"/>
        <v>0</v>
      </c>
      <c r="AJ255" s="41">
        <f t="shared" si="115"/>
        <v>0</v>
      </c>
      <c r="AK255" s="41">
        <f t="shared" si="115"/>
        <v>0</v>
      </c>
      <c r="AL255" s="41">
        <f t="shared" si="115"/>
        <v>0</v>
      </c>
      <c r="AM255" s="41">
        <f t="shared" si="115"/>
        <v>0</v>
      </c>
      <c r="AN255" s="41">
        <f t="shared" si="115"/>
        <v>15.695067264573991</v>
      </c>
      <c r="AO255" s="41">
        <f t="shared" si="115"/>
        <v>1056</v>
      </c>
      <c r="AP255" s="110">
        <f t="shared" si="115"/>
        <v>0</v>
      </c>
      <c r="AQ255" s="111">
        <f t="shared" si="115"/>
        <v>0</v>
      </c>
      <c r="AR255" s="112">
        <f t="shared" si="115"/>
        <v>0</v>
      </c>
      <c r="AS255" s="112">
        <f t="shared" si="115"/>
        <v>0</v>
      </c>
      <c r="AT255" s="113">
        <f t="shared" si="115"/>
        <v>1282</v>
      </c>
      <c r="AU255" s="114">
        <f t="shared" si="115"/>
        <v>0</v>
      </c>
      <c r="AV255" s="115">
        <f t="shared" si="115"/>
        <v>0</v>
      </c>
      <c r="AW255" s="112">
        <f t="shared" si="115"/>
        <v>0</v>
      </c>
      <c r="AX255" s="112">
        <f t="shared" si="115"/>
        <v>0</v>
      </c>
      <c r="AY255" s="61">
        <f t="shared" si="115"/>
        <v>0</v>
      </c>
      <c r="AZ255" s="97">
        <f t="shared" si="115"/>
        <v>78.3</v>
      </c>
      <c r="BA255" s="68">
        <f t="shared" si="115"/>
        <v>0</v>
      </c>
      <c r="BB255" s="68">
        <f t="shared" si="115"/>
        <v>0</v>
      </c>
      <c r="BC255" s="68">
        <f t="shared" si="115"/>
        <v>0</v>
      </c>
      <c r="BD255" s="68">
        <f t="shared" si="115"/>
        <v>0</v>
      </c>
      <c r="BE255" s="15">
        <f t="shared" si="115"/>
        <v>0</v>
      </c>
      <c r="BF255" s="6">
        <f t="shared" si="115"/>
        <v>9889</v>
      </c>
      <c r="BG255" s="41">
        <f t="shared" si="115"/>
        <v>1407</v>
      </c>
      <c r="BH255" s="42">
        <f t="shared" si="115"/>
        <v>6724</v>
      </c>
      <c r="BI255" s="42">
        <f t="shared" si="115"/>
        <v>0</v>
      </c>
      <c r="BJ255" s="42">
        <f t="shared" si="115"/>
        <v>0</v>
      </c>
      <c r="BK255" s="42">
        <f t="shared" si="115"/>
        <v>0</v>
      </c>
      <c r="BL255" s="42">
        <f t="shared" si="115"/>
        <v>0</v>
      </c>
      <c r="BM255" s="15">
        <f t="shared" si="115"/>
        <v>0</v>
      </c>
    </row>
    <row r="256" spans="1:65" outlineLevel="2" x14ac:dyDescent="0.45">
      <c r="A256" s="180" t="s">
        <v>19</v>
      </c>
      <c r="B256" s="181"/>
      <c r="C256" s="51">
        <f>IFERROR(SUBTOTAL(1,C223:C253),"")</f>
        <v>346477.41935483873</v>
      </c>
      <c r="D256" s="61">
        <f t="shared" ref="D256:BM256" si="116">IFERROR(SUBTOTAL(1,D223:D253),"")</f>
        <v>37.806451612903224</v>
      </c>
      <c r="E256" s="12">
        <f t="shared" si="116"/>
        <v>37.780645161290316</v>
      </c>
      <c r="F256" s="12">
        <f t="shared" si="116"/>
        <v>37.780645161290316</v>
      </c>
      <c r="G256" s="12">
        <f t="shared" si="116"/>
        <v>37.832258064516125</v>
      </c>
      <c r="H256" s="12">
        <f t="shared" si="116"/>
        <v>37.832258064516125</v>
      </c>
      <c r="I256" s="12" t="str">
        <f t="shared" si="116"/>
        <v/>
      </c>
      <c r="J256" s="12" t="str">
        <f t="shared" si="116"/>
        <v/>
      </c>
      <c r="K256" s="12" t="str">
        <f t="shared" si="116"/>
        <v/>
      </c>
      <c r="L256" s="12" t="str">
        <f t="shared" si="116"/>
        <v/>
      </c>
      <c r="M256" s="72" t="str">
        <f t="shared" si="116"/>
        <v/>
      </c>
      <c r="N256" s="83" t="str">
        <f t="shared" si="116"/>
        <v/>
      </c>
      <c r="O256" s="83" t="str">
        <f t="shared" si="116"/>
        <v/>
      </c>
      <c r="P256" s="83" t="str">
        <f t="shared" si="116"/>
        <v/>
      </c>
      <c r="Q256" s="83" t="str">
        <f t="shared" si="116"/>
        <v/>
      </c>
      <c r="R256" s="83" t="str">
        <f t="shared" si="116"/>
        <v/>
      </c>
      <c r="S256" s="83" t="str">
        <f t="shared" si="116"/>
        <v/>
      </c>
      <c r="T256" s="83" t="str">
        <f t="shared" si="116"/>
        <v/>
      </c>
      <c r="U256" s="83" t="str">
        <f t="shared" si="116"/>
        <v/>
      </c>
      <c r="V256" s="6" t="str">
        <f t="shared" si="116"/>
        <v/>
      </c>
      <c r="W256" s="41" t="str">
        <f t="shared" si="116"/>
        <v/>
      </c>
      <c r="X256" s="41" t="str">
        <f t="shared" si="116"/>
        <v/>
      </c>
      <c r="Y256" s="41" t="str">
        <f t="shared" si="116"/>
        <v/>
      </c>
      <c r="Z256" s="41" t="str">
        <f t="shared" si="116"/>
        <v/>
      </c>
      <c r="AA256" s="41" t="str">
        <f t="shared" si="116"/>
        <v/>
      </c>
      <c r="AB256" s="41" t="str">
        <f t="shared" si="116"/>
        <v/>
      </c>
      <c r="AC256" s="41" t="str">
        <f t="shared" si="116"/>
        <v/>
      </c>
      <c r="AD256" s="41" t="str">
        <f t="shared" si="116"/>
        <v/>
      </c>
      <c r="AE256" s="6" t="str">
        <f t="shared" si="116"/>
        <v/>
      </c>
      <c r="AF256" s="41" t="str">
        <f t="shared" si="116"/>
        <v/>
      </c>
      <c r="AG256" s="41" t="str">
        <f t="shared" si="116"/>
        <v/>
      </c>
      <c r="AH256" s="41" t="str">
        <f t="shared" si="116"/>
        <v/>
      </c>
      <c r="AI256" s="41" t="str">
        <f t="shared" si="116"/>
        <v/>
      </c>
      <c r="AJ256" s="41" t="str">
        <f t="shared" si="116"/>
        <v/>
      </c>
      <c r="AK256" s="41" t="str">
        <f t="shared" si="116"/>
        <v/>
      </c>
      <c r="AL256" s="41" t="str">
        <f t="shared" si="116"/>
        <v/>
      </c>
      <c r="AM256" s="41" t="str">
        <f t="shared" si="116"/>
        <v/>
      </c>
      <c r="AN256" s="41">
        <f t="shared" si="116"/>
        <v>19.686921150629843</v>
      </c>
      <c r="AO256" s="41">
        <f t="shared" si="116"/>
        <v>1438.1935483870968</v>
      </c>
      <c r="AP256" s="110" t="str">
        <f t="shared" si="116"/>
        <v/>
      </c>
      <c r="AQ256" s="111" t="str">
        <f t="shared" si="116"/>
        <v/>
      </c>
      <c r="AR256" s="112" t="str">
        <f t="shared" si="116"/>
        <v/>
      </c>
      <c r="AS256" s="112" t="str">
        <f t="shared" si="116"/>
        <v/>
      </c>
      <c r="AT256" s="113">
        <f t="shared" si="116"/>
        <v>1612.0645161290322</v>
      </c>
      <c r="AU256" s="114" t="str">
        <f t="shared" si="116"/>
        <v/>
      </c>
      <c r="AV256" s="115" t="str">
        <f t="shared" si="116"/>
        <v/>
      </c>
      <c r="AW256" s="112" t="str">
        <f t="shared" si="116"/>
        <v/>
      </c>
      <c r="AX256" s="112" t="str">
        <f t="shared" si="116"/>
        <v/>
      </c>
      <c r="AY256" s="61" t="str">
        <f t="shared" si="116"/>
        <v/>
      </c>
      <c r="AZ256" s="97">
        <f t="shared" si="116"/>
        <v>78.764999999999986</v>
      </c>
      <c r="BA256" s="68" t="str">
        <f t="shared" si="116"/>
        <v/>
      </c>
      <c r="BB256" s="68" t="str">
        <f t="shared" si="116"/>
        <v/>
      </c>
      <c r="BC256" s="68" t="str">
        <f t="shared" si="116"/>
        <v/>
      </c>
      <c r="BD256" s="68" t="str">
        <f t="shared" si="116"/>
        <v/>
      </c>
      <c r="BE256" s="15" t="str">
        <f>IFERROR(SUBTOTAL(1,BE223:BE253),"")</f>
        <v/>
      </c>
      <c r="BF256" s="6">
        <f t="shared" si="116"/>
        <v>18265.741935483871</v>
      </c>
      <c r="BG256" s="41">
        <f t="shared" si="116"/>
        <v>3473.7096774193546</v>
      </c>
      <c r="BH256" s="42">
        <f t="shared" si="116"/>
        <v>14792.032258064517</v>
      </c>
      <c r="BI256" s="42" t="str">
        <f t="shared" si="116"/>
        <v/>
      </c>
      <c r="BJ256" s="42" t="str">
        <f t="shared" si="116"/>
        <v/>
      </c>
      <c r="BK256" s="42" t="str">
        <f t="shared" si="116"/>
        <v/>
      </c>
      <c r="BL256" s="42" t="str">
        <f t="shared" si="116"/>
        <v/>
      </c>
      <c r="BM256" s="15" t="str">
        <f t="shared" si="116"/>
        <v/>
      </c>
    </row>
    <row r="257" spans="1:65" ht="17.5" outlineLevel="1" thickBot="1" x14ac:dyDescent="0.5">
      <c r="A257" s="182" t="s">
        <v>54</v>
      </c>
      <c r="B257" s="183"/>
      <c r="C257" s="52">
        <f>SUBTOTAL(9,C223:C253)</f>
        <v>10740800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44584</v>
      </c>
      <c r="AP257" s="116"/>
      <c r="AQ257" s="117"/>
      <c r="AR257" s="118"/>
      <c r="AS257" s="118"/>
      <c r="AT257" s="119">
        <f>SUBTOTAL(9,AT223:AT253)</f>
        <v>49974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7">SUBTOTAL(9,BF223:BF253)</f>
        <v>566238</v>
      </c>
      <c r="BG257" s="43">
        <f t="shared" si="117"/>
        <v>107685</v>
      </c>
      <c r="BH257" s="44">
        <f t="shared" si="117"/>
        <v>458553</v>
      </c>
      <c r="BI257" s="44">
        <f t="shared" si="117"/>
        <v>0</v>
      </c>
      <c r="BJ257" s="44">
        <f t="shared" si="117"/>
        <v>0</v>
      </c>
      <c r="BK257" s="44">
        <f t="shared" si="117"/>
        <v>0</v>
      </c>
      <c r="BL257" s="44">
        <f t="shared" si="117"/>
        <v>0</v>
      </c>
      <c r="BM257" s="16">
        <f t="shared" si="117"/>
        <v>0</v>
      </c>
    </row>
    <row r="258" spans="1:65" outlineLevel="5" x14ac:dyDescent="0.45">
      <c r="A258" s="21">
        <f t="shared" si="113"/>
        <v>8</v>
      </c>
      <c r="B258" s="33">
        <f>B253+1</f>
        <v>42948</v>
      </c>
      <c r="C258" s="51">
        <v>326647</v>
      </c>
      <c r="D258" s="64">
        <f t="shared" ref="D258:D288" si="118">IFERROR(ROUND(AVERAGE(E258:L258),1),"")</f>
        <v>37.299999999999997</v>
      </c>
      <c r="E258" s="12">
        <v>37.200000000000003</v>
      </c>
      <c r="F258" s="12">
        <v>37.200000000000003</v>
      </c>
      <c r="G258" s="12">
        <v>37.4</v>
      </c>
      <c r="H258" s="12">
        <v>37.4</v>
      </c>
      <c r="I258" s="12"/>
      <c r="J258" s="12"/>
      <c r="K258" s="12"/>
      <c r="L258" s="12"/>
      <c r="M258" s="74" t="str">
        <f t="shared" ref="M258:M288" si="119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20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1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28000/AO258</f>
        <v>19.138755980861244</v>
      </c>
      <c r="AO258" s="41">
        <v>1463</v>
      </c>
      <c r="AP258" s="110"/>
      <c r="AQ258" s="111"/>
      <c r="AR258" s="126" t="str">
        <f t="shared" ref="AR258:AR288" si="122">IFERROR(AQ258/AP258*100,"")</f>
        <v/>
      </c>
      <c r="AS258" s="126" t="str">
        <f t="shared" ref="AS258:AS288" si="123">IFERROR(100-AR258,"")</f>
        <v/>
      </c>
      <c r="AT258" s="127">
        <v>1550</v>
      </c>
      <c r="AU258" s="128"/>
      <c r="AV258" s="129"/>
      <c r="AW258" s="126" t="str">
        <f t="shared" ref="AW258:AW288" si="124">IFERROR(AV258/AU258*100,"")</f>
        <v/>
      </c>
      <c r="AX258" s="126" t="str">
        <f t="shared" ref="AX258:AX288" si="125">IFERROR(100-AW258,"")</f>
        <v/>
      </c>
      <c r="AY258" s="64" t="str">
        <f t="shared" ref="AY258:AY288" si="126">IFERROR((1-((AW258*AS258)/(AX258*AR258)))*100,"")</f>
        <v/>
      </c>
      <c r="AZ258" s="97">
        <v>78.400000000000006</v>
      </c>
      <c r="BA258" s="68"/>
      <c r="BB258" s="68"/>
      <c r="BC258" s="68"/>
      <c r="BD258" s="68"/>
      <c r="BE258" s="15"/>
      <c r="BF258" s="5">
        <f t="shared" ref="BF258:BF288" si="127">IF(SUM(BG258:BM258)=0,"",SUM(BG258:BM258))</f>
        <v>23058</v>
      </c>
      <c r="BG258" s="42">
        <v>5243</v>
      </c>
      <c r="BH258" s="42">
        <v>17815</v>
      </c>
      <c r="BI258" s="42"/>
      <c r="BJ258" s="42"/>
      <c r="BK258" s="42"/>
      <c r="BL258" s="42"/>
      <c r="BM258" s="15"/>
    </row>
    <row r="259" spans="1:65" outlineLevel="5" x14ac:dyDescent="0.45">
      <c r="A259" s="22">
        <f t="shared" si="113"/>
        <v>8</v>
      </c>
      <c r="B259" s="9">
        <f t="shared" si="111"/>
        <v>42949</v>
      </c>
      <c r="C259" s="51">
        <v>304136</v>
      </c>
      <c r="D259" s="64">
        <f t="shared" si="118"/>
        <v>38</v>
      </c>
      <c r="E259" s="12">
        <v>38</v>
      </c>
      <c r="F259" s="12">
        <v>38</v>
      </c>
      <c r="G259" s="12">
        <v>38</v>
      </c>
      <c r="H259" s="12">
        <v>38</v>
      </c>
      <c r="I259" s="12"/>
      <c r="J259" s="12"/>
      <c r="K259" s="12"/>
      <c r="L259" s="12"/>
      <c r="M259" s="74" t="str">
        <f t="shared" si="119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20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1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8">28000/AO259</f>
        <v>20.363636363636363</v>
      </c>
      <c r="AO259" s="41">
        <v>1375</v>
      </c>
      <c r="AP259" s="110"/>
      <c r="AQ259" s="111"/>
      <c r="AR259" s="126" t="str">
        <f t="shared" si="122"/>
        <v/>
      </c>
      <c r="AS259" s="126" t="str">
        <f t="shared" si="123"/>
        <v/>
      </c>
      <c r="AT259" s="127">
        <v>1459</v>
      </c>
      <c r="AU259" s="128"/>
      <c r="AV259" s="129"/>
      <c r="AW259" s="126" t="str">
        <f t="shared" si="124"/>
        <v/>
      </c>
      <c r="AX259" s="126" t="str">
        <f t="shared" si="125"/>
        <v/>
      </c>
      <c r="AY259" s="64" t="str">
        <f t="shared" si="126"/>
        <v/>
      </c>
      <c r="AZ259" s="97">
        <v>78</v>
      </c>
      <c r="BA259" s="68"/>
      <c r="BB259" s="68"/>
      <c r="BC259" s="68"/>
      <c r="BD259" s="68"/>
      <c r="BE259" s="15"/>
      <c r="BF259" s="5">
        <f t="shared" si="127"/>
        <v>23738</v>
      </c>
      <c r="BG259" s="42">
        <v>6189</v>
      </c>
      <c r="BH259" s="42">
        <v>17549</v>
      </c>
      <c r="BI259" s="42"/>
      <c r="BJ259" s="42"/>
      <c r="BK259" s="42"/>
      <c r="BL259" s="42"/>
      <c r="BM259" s="15"/>
    </row>
    <row r="260" spans="1:65" outlineLevel="5" x14ac:dyDescent="0.45">
      <c r="A260" s="22">
        <f t="shared" si="113"/>
        <v>8</v>
      </c>
      <c r="B260" s="9">
        <f t="shared" si="111"/>
        <v>42950</v>
      </c>
      <c r="C260" s="51">
        <v>311778</v>
      </c>
      <c r="D260" s="64">
        <f t="shared" si="118"/>
        <v>38</v>
      </c>
      <c r="E260" s="12">
        <v>38</v>
      </c>
      <c r="F260" s="12">
        <v>38</v>
      </c>
      <c r="G260" s="12">
        <v>38</v>
      </c>
      <c r="H260" s="12">
        <v>38</v>
      </c>
      <c r="I260" s="12"/>
      <c r="J260" s="12"/>
      <c r="K260" s="12"/>
      <c r="L260" s="12"/>
      <c r="M260" s="74" t="str">
        <f t="shared" si="119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20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1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8"/>
        <v>20</v>
      </c>
      <c r="AO260" s="41">
        <v>1400</v>
      </c>
      <c r="AP260" s="110"/>
      <c r="AQ260" s="111"/>
      <c r="AR260" s="126" t="str">
        <f t="shared" si="122"/>
        <v/>
      </c>
      <c r="AS260" s="126" t="str">
        <f t="shared" si="123"/>
        <v/>
      </c>
      <c r="AT260" s="127">
        <v>1581</v>
      </c>
      <c r="AU260" s="128"/>
      <c r="AV260" s="129"/>
      <c r="AW260" s="126" t="str">
        <f t="shared" si="124"/>
        <v/>
      </c>
      <c r="AX260" s="126" t="str">
        <f t="shared" si="125"/>
        <v/>
      </c>
      <c r="AY260" s="64" t="str">
        <f t="shared" si="126"/>
        <v/>
      </c>
      <c r="AZ260" s="97">
        <v>78.2</v>
      </c>
      <c r="BA260" s="68"/>
      <c r="BB260" s="68"/>
      <c r="BC260" s="68"/>
      <c r="BD260" s="68"/>
      <c r="BE260" s="15"/>
      <c r="BF260" s="5">
        <f t="shared" si="127"/>
        <v>22948</v>
      </c>
      <c r="BG260" s="42">
        <v>4459</v>
      </c>
      <c r="BH260" s="42">
        <v>18489</v>
      </c>
      <c r="BI260" s="42"/>
      <c r="BJ260" s="42"/>
      <c r="BK260" s="42"/>
      <c r="BL260" s="42"/>
      <c r="BM260" s="15"/>
    </row>
    <row r="261" spans="1:65" outlineLevel="5" x14ac:dyDescent="0.45">
      <c r="A261" s="22">
        <f t="shared" si="113"/>
        <v>8</v>
      </c>
      <c r="B261" s="9">
        <f t="shared" si="111"/>
        <v>42951</v>
      </c>
      <c r="C261" s="51">
        <v>315717</v>
      </c>
      <c r="D261" s="64">
        <f t="shared" si="118"/>
        <v>38</v>
      </c>
      <c r="E261" s="12">
        <v>38</v>
      </c>
      <c r="F261" s="12">
        <v>38</v>
      </c>
      <c r="G261" s="12">
        <v>38</v>
      </c>
      <c r="H261" s="12">
        <v>38</v>
      </c>
      <c r="I261" s="12"/>
      <c r="J261" s="12"/>
      <c r="K261" s="12"/>
      <c r="L261" s="12"/>
      <c r="M261" s="74" t="str">
        <f t="shared" si="119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20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1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8"/>
        <v>19.704433497536947</v>
      </c>
      <c r="AO261" s="41">
        <v>1421</v>
      </c>
      <c r="AP261" s="110"/>
      <c r="AQ261" s="111"/>
      <c r="AR261" s="126" t="str">
        <f t="shared" si="122"/>
        <v/>
      </c>
      <c r="AS261" s="126" t="str">
        <f t="shared" si="123"/>
        <v/>
      </c>
      <c r="AT261" s="127">
        <v>1601</v>
      </c>
      <c r="AU261" s="128"/>
      <c r="AV261" s="129"/>
      <c r="AW261" s="126" t="str">
        <f t="shared" si="124"/>
        <v/>
      </c>
      <c r="AX261" s="126" t="str">
        <f t="shared" si="125"/>
        <v/>
      </c>
      <c r="AY261" s="64" t="str">
        <f t="shared" si="126"/>
        <v/>
      </c>
      <c r="AZ261" s="97">
        <v>78.8</v>
      </c>
      <c r="BA261" s="68"/>
      <c r="BB261" s="68"/>
      <c r="BC261" s="68"/>
      <c r="BD261" s="68"/>
      <c r="BE261" s="15"/>
      <c r="BF261" s="5">
        <f t="shared" si="127"/>
        <v>23068</v>
      </c>
      <c r="BG261" s="42">
        <v>4767</v>
      </c>
      <c r="BH261" s="42">
        <v>18301</v>
      </c>
      <c r="BI261" s="42"/>
      <c r="BJ261" s="42"/>
      <c r="BK261" s="42"/>
      <c r="BL261" s="42"/>
      <c r="BM261" s="15"/>
    </row>
    <row r="262" spans="1:65" outlineLevel="5" x14ac:dyDescent="0.45">
      <c r="A262" s="22">
        <f t="shared" si="113"/>
        <v>8</v>
      </c>
      <c r="B262" s="9">
        <f t="shared" si="111"/>
        <v>42952</v>
      </c>
      <c r="C262" s="51">
        <v>317941</v>
      </c>
      <c r="D262" s="64">
        <f t="shared" si="118"/>
        <v>38</v>
      </c>
      <c r="E262" s="12">
        <v>38</v>
      </c>
      <c r="F262" s="12">
        <v>38</v>
      </c>
      <c r="G262" s="12">
        <v>38</v>
      </c>
      <c r="H262" s="12">
        <v>38</v>
      </c>
      <c r="I262" s="12"/>
      <c r="J262" s="12"/>
      <c r="K262" s="12"/>
      <c r="L262" s="12"/>
      <c r="M262" s="74" t="str">
        <f t="shared" si="119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20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1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8"/>
        <v>22.4</v>
      </c>
      <c r="AO262" s="41">
        <v>1250</v>
      </c>
      <c r="AP262" s="110"/>
      <c r="AQ262" s="111"/>
      <c r="AR262" s="126" t="str">
        <f t="shared" si="122"/>
        <v/>
      </c>
      <c r="AS262" s="126" t="str">
        <f t="shared" si="123"/>
        <v/>
      </c>
      <c r="AT262" s="127">
        <v>1427</v>
      </c>
      <c r="AU262" s="128"/>
      <c r="AV262" s="129"/>
      <c r="AW262" s="126" t="str">
        <f t="shared" si="124"/>
        <v/>
      </c>
      <c r="AX262" s="126" t="str">
        <f t="shared" si="125"/>
        <v/>
      </c>
      <c r="AY262" s="64" t="str">
        <f t="shared" si="126"/>
        <v/>
      </c>
      <c r="AZ262" s="97"/>
      <c r="BA262" s="68"/>
      <c r="BB262" s="68"/>
      <c r="BC262" s="68"/>
      <c r="BD262" s="68"/>
      <c r="BE262" s="15"/>
      <c r="BF262" s="5">
        <f t="shared" si="127"/>
        <v>20438</v>
      </c>
      <c r="BG262" s="42">
        <v>3217</v>
      </c>
      <c r="BH262" s="42">
        <v>17221</v>
      </c>
      <c r="BI262" s="42"/>
      <c r="BJ262" s="42"/>
      <c r="BK262" s="42"/>
      <c r="BL262" s="42"/>
      <c r="BM262" s="15"/>
    </row>
    <row r="263" spans="1:65" outlineLevel="5" x14ac:dyDescent="0.45">
      <c r="A263" s="22">
        <f t="shared" si="113"/>
        <v>8</v>
      </c>
      <c r="B263" s="9">
        <f t="shared" si="111"/>
        <v>42953</v>
      </c>
      <c r="C263" s="51">
        <v>322456</v>
      </c>
      <c r="D263" s="64">
        <f t="shared" si="118"/>
        <v>38.1</v>
      </c>
      <c r="E263" s="12">
        <v>38</v>
      </c>
      <c r="F263" s="12">
        <v>38</v>
      </c>
      <c r="G263" s="12">
        <v>38.200000000000003</v>
      </c>
      <c r="H263" s="12">
        <v>38.200000000000003</v>
      </c>
      <c r="I263" s="12"/>
      <c r="J263" s="12"/>
      <c r="K263" s="12"/>
      <c r="L263" s="12"/>
      <c r="M263" s="74" t="str">
        <f t="shared" si="119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20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1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8"/>
        <v>26.465028355387524</v>
      </c>
      <c r="AO263" s="41">
        <v>1058</v>
      </c>
      <c r="AP263" s="110"/>
      <c r="AQ263" s="111"/>
      <c r="AR263" s="126" t="str">
        <f t="shared" si="122"/>
        <v/>
      </c>
      <c r="AS263" s="126" t="str">
        <f t="shared" si="123"/>
        <v/>
      </c>
      <c r="AT263" s="127">
        <v>1248</v>
      </c>
      <c r="AU263" s="128"/>
      <c r="AV263" s="129"/>
      <c r="AW263" s="126" t="str">
        <f t="shared" si="124"/>
        <v/>
      </c>
      <c r="AX263" s="126" t="str">
        <f t="shared" si="125"/>
        <v/>
      </c>
      <c r="AY263" s="64" t="str">
        <f t="shared" si="126"/>
        <v/>
      </c>
      <c r="AZ263" s="97"/>
      <c r="BA263" s="68"/>
      <c r="BB263" s="68"/>
      <c r="BC263" s="68"/>
      <c r="BD263" s="68"/>
      <c r="BE263" s="15"/>
      <c r="BF263" s="5">
        <f t="shared" si="127"/>
        <v>11518</v>
      </c>
      <c r="BG263" s="42">
        <v>494</v>
      </c>
      <c r="BH263" s="42">
        <v>11024</v>
      </c>
      <c r="BI263" s="42"/>
      <c r="BJ263" s="42"/>
      <c r="BK263" s="42"/>
      <c r="BL263" s="42"/>
      <c r="BM263" s="15"/>
    </row>
    <row r="264" spans="1:65" outlineLevel="5" x14ac:dyDescent="0.45">
      <c r="A264" s="22">
        <f t="shared" si="113"/>
        <v>8</v>
      </c>
      <c r="B264" s="9">
        <f t="shared" si="111"/>
        <v>42954</v>
      </c>
      <c r="C264" s="51">
        <v>328652</v>
      </c>
      <c r="D264" s="64">
        <f t="shared" si="118"/>
        <v>38.299999999999997</v>
      </c>
      <c r="E264" s="12">
        <v>38.200000000000003</v>
      </c>
      <c r="F264" s="12">
        <v>38.200000000000003</v>
      </c>
      <c r="G264" s="12">
        <v>38.4</v>
      </c>
      <c r="H264" s="12">
        <v>38.4</v>
      </c>
      <c r="I264" s="12"/>
      <c r="J264" s="12"/>
      <c r="K264" s="12"/>
      <c r="L264" s="12"/>
      <c r="M264" s="74" t="str">
        <f t="shared" si="119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20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1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8"/>
        <v>21.555042340261739</v>
      </c>
      <c r="AO264" s="41">
        <v>1299</v>
      </c>
      <c r="AP264" s="110"/>
      <c r="AQ264" s="111"/>
      <c r="AR264" s="126" t="str">
        <f t="shared" si="122"/>
        <v/>
      </c>
      <c r="AS264" s="126" t="str">
        <f t="shared" si="123"/>
        <v/>
      </c>
      <c r="AT264" s="127">
        <v>1494</v>
      </c>
      <c r="AU264" s="128"/>
      <c r="AV264" s="129"/>
      <c r="AW264" s="126" t="str">
        <f t="shared" si="124"/>
        <v/>
      </c>
      <c r="AX264" s="126" t="str">
        <f t="shared" si="125"/>
        <v/>
      </c>
      <c r="AY264" s="64" t="str">
        <f t="shared" si="126"/>
        <v/>
      </c>
      <c r="AZ264" s="97">
        <v>79.099999999999994</v>
      </c>
      <c r="BA264" s="68"/>
      <c r="BB264" s="68"/>
      <c r="BC264" s="68"/>
      <c r="BD264" s="68"/>
      <c r="BE264" s="15"/>
      <c r="BF264" s="5">
        <f t="shared" si="127"/>
        <v>20207</v>
      </c>
      <c r="BG264" s="42">
        <v>3437</v>
      </c>
      <c r="BH264" s="42">
        <v>16770</v>
      </c>
      <c r="BI264" s="42"/>
      <c r="BJ264" s="42"/>
      <c r="BK264" s="42"/>
      <c r="BL264" s="42"/>
      <c r="BM264" s="15"/>
    </row>
    <row r="265" spans="1:65" outlineLevel="5" x14ac:dyDescent="0.45">
      <c r="A265" s="22">
        <f t="shared" si="113"/>
        <v>8</v>
      </c>
      <c r="B265" s="9">
        <f t="shared" si="111"/>
        <v>42955</v>
      </c>
      <c r="C265" s="51">
        <v>324652</v>
      </c>
      <c r="D265" s="64">
        <f t="shared" si="118"/>
        <v>37.200000000000003</v>
      </c>
      <c r="E265" s="12">
        <v>37</v>
      </c>
      <c r="F265" s="12">
        <v>37</v>
      </c>
      <c r="G265" s="12">
        <v>37.4</v>
      </c>
      <c r="H265" s="12">
        <v>37.4</v>
      </c>
      <c r="I265" s="12"/>
      <c r="J265" s="12"/>
      <c r="K265" s="12"/>
      <c r="L265" s="12"/>
      <c r="M265" s="74" t="str">
        <f t="shared" si="119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20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1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f t="shared" si="128"/>
        <v>22.239872915011915</v>
      </c>
      <c r="AO265" s="41">
        <v>1259</v>
      </c>
      <c r="AP265" s="110"/>
      <c r="AQ265" s="111"/>
      <c r="AR265" s="126" t="str">
        <f t="shared" si="122"/>
        <v/>
      </c>
      <c r="AS265" s="126" t="str">
        <f t="shared" si="123"/>
        <v/>
      </c>
      <c r="AT265" s="127">
        <v>1495</v>
      </c>
      <c r="AU265" s="128"/>
      <c r="AV265" s="129"/>
      <c r="AW265" s="126" t="str">
        <f t="shared" si="124"/>
        <v/>
      </c>
      <c r="AX265" s="126" t="str">
        <f t="shared" si="125"/>
        <v/>
      </c>
      <c r="AY265" s="64" t="str">
        <f t="shared" si="126"/>
        <v/>
      </c>
      <c r="AZ265" s="97">
        <v>79.2</v>
      </c>
      <c r="BA265" s="68"/>
      <c r="BB265" s="68"/>
      <c r="BC265" s="68"/>
      <c r="BD265" s="68"/>
      <c r="BE265" s="15"/>
      <c r="BF265" s="5">
        <f t="shared" si="127"/>
        <v>21517</v>
      </c>
      <c r="BG265" s="42">
        <v>3838</v>
      </c>
      <c r="BH265" s="42">
        <v>17679</v>
      </c>
      <c r="BI265" s="42"/>
      <c r="BJ265" s="42"/>
      <c r="BK265" s="42"/>
      <c r="BL265" s="42"/>
      <c r="BM265" s="15"/>
    </row>
    <row r="266" spans="1:65" outlineLevel="5" x14ac:dyDescent="0.45">
      <c r="A266" s="22">
        <f t="shared" si="113"/>
        <v>8</v>
      </c>
      <c r="B266" s="9">
        <f t="shared" si="111"/>
        <v>42956</v>
      </c>
      <c r="C266" s="51">
        <v>372479</v>
      </c>
      <c r="D266" s="64">
        <f t="shared" si="118"/>
        <v>37.9</v>
      </c>
      <c r="E266" s="12">
        <v>37.799999999999997</v>
      </c>
      <c r="F266" s="12">
        <v>37.799999999999997</v>
      </c>
      <c r="G266" s="12">
        <v>38</v>
      </c>
      <c r="H266" s="12">
        <v>38</v>
      </c>
      <c r="I266" s="12"/>
      <c r="J266" s="12"/>
      <c r="K266" s="12"/>
      <c r="L266" s="12"/>
      <c r="M266" s="74" t="str">
        <f t="shared" si="119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20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1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8"/>
        <v>24.158757549611735</v>
      </c>
      <c r="AO266" s="41">
        <v>1159</v>
      </c>
      <c r="AP266" s="110"/>
      <c r="AQ266" s="111"/>
      <c r="AR266" s="126" t="str">
        <f t="shared" si="122"/>
        <v/>
      </c>
      <c r="AS266" s="126" t="str">
        <f t="shared" si="123"/>
        <v/>
      </c>
      <c r="AT266" s="127">
        <v>1432</v>
      </c>
      <c r="AU266" s="128"/>
      <c r="AV266" s="129"/>
      <c r="AW266" s="126" t="str">
        <f t="shared" si="124"/>
        <v/>
      </c>
      <c r="AX266" s="126" t="str">
        <f t="shared" si="125"/>
        <v/>
      </c>
      <c r="AY266" s="64" t="str">
        <f t="shared" si="126"/>
        <v/>
      </c>
      <c r="AZ266" s="97">
        <v>79</v>
      </c>
      <c r="BA266" s="68"/>
      <c r="BB266" s="68"/>
      <c r="BC266" s="68"/>
      <c r="BD266" s="68"/>
      <c r="BE266" s="15"/>
      <c r="BF266" s="5">
        <f t="shared" si="127"/>
        <v>22601</v>
      </c>
      <c r="BG266" s="42">
        <v>5367</v>
      </c>
      <c r="BH266" s="42">
        <v>17234</v>
      </c>
      <c r="BI266" s="42"/>
      <c r="BJ266" s="42"/>
      <c r="BK266" s="42"/>
      <c r="BL266" s="42"/>
      <c r="BM266" s="15"/>
    </row>
    <row r="267" spans="1:65" outlineLevel="5" x14ac:dyDescent="0.45">
      <c r="A267" s="22">
        <f t="shared" si="113"/>
        <v>8</v>
      </c>
      <c r="B267" s="9">
        <f t="shared" si="111"/>
        <v>42957</v>
      </c>
      <c r="C267" s="51">
        <v>339507</v>
      </c>
      <c r="D267" s="64">
        <f t="shared" si="118"/>
        <v>38</v>
      </c>
      <c r="E267" s="12">
        <v>38</v>
      </c>
      <c r="F267" s="12">
        <v>38</v>
      </c>
      <c r="G267" s="12">
        <v>38</v>
      </c>
      <c r="H267" s="12">
        <v>38</v>
      </c>
      <c r="I267" s="12"/>
      <c r="J267" s="12"/>
      <c r="K267" s="12"/>
      <c r="L267" s="12"/>
      <c r="M267" s="74" t="str">
        <f t="shared" si="119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20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1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8"/>
        <v>24.734982332155479</v>
      </c>
      <c r="AO267" s="41">
        <v>1132</v>
      </c>
      <c r="AP267" s="110"/>
      <c r="AQ267" s="111"/>
      <c r="AR267" s="126" t="str">
        <f t="shared" si="122"/>
        <v/>
      </c>
      <c r="AS267" s="126" t="str">
        <f t="shared" si="123"/>
        <v/>
      </c>
      <c r="AT267" s="127">
        <v>1333</v>
      </c>
      <c r="AU267" s="128"/>
      <c r="AV267" s="129"/>
      <c r="AW267" s="126" t="str">
        <f t="shared" si="124"/>
        <v/>
      </c>
      <c r="AX267" s="126" t="str">
        <f t="shared" si="125"/>
        <v/>
      </c>
      <c r="AY267" s="64" t="str">
        <f t="shared" si="126"/>
        <v/>
      </c>
      <c r="AZ267" s="97">
        <v>78.7</v>
      </c>
      <c r="BA267" s="68"/>
      <c r="BB267" s="68"/>
      <c r="BC267" s="68"/>
      <c r="BD267" s="68"/>
      <c r="BE267" s="15"/>
      <c r="BF267" s="5">
        <f t="shared" si="127"/>
        <v>20985</v>
      </c>
      <c r="BG267" s="42">
        <v>3861</v>
      </c>
      <c r="BH267" s="42">
        <v>17124</v>
      </c>
      <c r="BI267" s="42"/>
      <c r="BJ267" s="42"/>
      <c r="BK267" s="42"/>
      <c r="BL267" s="42"/>
      <c r="BM267" s="15"/>
    </row>
    <row r="268" spans="1:65" outlineLevel="5" x14ac:dyDescent="0.45">
      <c r="A268" s="22">
        <f t="shared" si="113"/>
        <v>8</v>
      </c>
      <c r="B268" s="9">
        <f t="shared" si="111"/>
        <v>42958</v>
      </c>
      <c r="C268" s="51">
        <v>341051</v>
      </c>
      <c r="D268" s="64">
        <f t="shared" si="118"/>
        <v>38</v>
      </c>
      <c r="E268" s="12">
        <v>38</v>
      </c>
      <c r="F268" s="12">
        <v>38</v>
      </c>
      <c r="G268" s="12">
        <v>38</v>
      </c>
      <c r="H268" s="12">
        <v>38</v>
      </c>
      <c r="I268" s="12"/>
      <c r="J268" s="12"/>
      <c r="K268" s="12"/>
      <c r="L268" s="12"/>
      <c r="M268" s="74" t="str">
        <f t="shared" si="119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20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1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8"/>
        <v>22.364217252396166</v>
      </c>
      <c r="AO268" s="41">
        <v>1252</v>
      </c>
      <c r="AP268" s="110"/>
      <c r="AQ268" s="111"/>
      <c r="AR268" s="126" t="str">
        <f t="shared" si="122"/>
        <v/>
      </c>
      <c r="AS268" s="126" t="str">
        <f t="shared" si="123"/>
        <v/>
      </c>
      <c r="AT268" s="127">
        <v>1451</v>
      </c>
      <c r="AU268" s="128"/>
      <c r="AV268" s="129"/>
      <c r="AW268" s="126" t="str">
        <f t="shared" si="124"/>
        <v/>
      </c>
      <c r="AX268" s="126" t="str">
        <f t="shared" si="125"/>
        <v/>
      </c>
      <c r="AY268" s="64" t="str">
        <f t="shared" si="126"/>
        <v/>
      </c>
      <c r="AZ268" s="97">
        <v>79.3</v>
      </c>
      <c r="BA268" s="68"/>
      <c r="BB268" s="68"/>
      <c r="BC268" s="68"/>
      <c r="BD268" s="68"/>
      <c r="BE268" s="15"/>
      <c r="BF268" s="5">
        <f t="shared" si="127"/>
        <v>20336</v>
      </c>
      <c r="BG268" s="42">
        <v>3721</v>
      </c>
      <c r="BH268" s="42">
        <v>16615</v>
      </c>
      <c r="BI268" s="42"/>
      <c r="BJ268" s="42"/>
      <c r="BK268" s="42"/>
      <c r="BL268" s="42"/>
      <c r="BM268" s="15"/>
    </row>
    <row r="269" spans="1:65" outlineLevel="5" x14ac:dyDescent="0.45">
      <c r="A269" s="22">
        <f t="shared" si="113"/>
        <v>8</v>
      </c>
      <c r="B269" s="9">
        <f t="shared" si="111"/>
        <v>42959</v>
      </c>
      <c r="C269" s="51">
        <v>315134</v>
      </c>
      <c r="D269" s="64">
        <f t="shared" si="118"/>
        <v>38</v>
      </c>
      <c r="E269" s="12">
        <v>38</v>
      </c>
      <c r="F269" s="12">
        <v>38</v>
      </c>
      <c r="G269" s="12">
        <v>38</v>
      </c>
      <c r="H269" s="12">
        <v>38</v>
      </c>
      <c r="I269" s="12"/>
      <c r="J269" s="12"/>
      <c r="K269" s="12"/>
      <c r="L269" s="12"/>
      <c r="M269" s="74" t="str">
        <f t="shared" si="119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20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1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8"/>
        <v>23.411371237458194</v>
      </c>
      <c r="AO269" s="41">
        <v>1196</v>
      </c>
      <c r="AP269" s="110"/>
      <c r="AQ269" s="111"/>
      <c r="AR269" s="126" t="str">
        <f t="shared" si="122"/>
        <v/>
      </c>
      <c r="AS269" s="126" t="str">
        <f t="shared" si="123"/>
        <v/>
      </c>
      <c r="AT269" s="127">
        <v>1284</v>
      </c>
      <c r="AU269" s="128"/>
      <c r="AV269" s="129"/>
      <c r="AW269" s="126" t="str">
        <f t="shared" si="124"/>
        <v/>
      </c>
      <c r="AX269" s="126" t="str">
        <f t="shared" si="125"/>
        <v/>
      </c>
      <c r="AY269" s="64" t="str">
        <f t="shared" si="126"/>
        <v/>
      </c>
      <c r="AZ269" s="97"/>
      <c r="BA269" s="68"/>
      <c r="BB269" s="68"/>
      <c r="BC269" s="68"/>
      <c r="BD269" s="68"/>
      <c r="BE269" s="15"/>
      <c r="BF269" s="5">
        <f t="shared" si="127"/>
        <v>18923</v>
      </c>
      <c r="BG269" s="42">
        <v>2062</v>
      </c>
      <c r="BH269" s="42">
        <v>16861</v>
      </c>
      <c r="BI269" s="42"/>
      <c r="BJ269" s="42"/>
      <c r="BK269" s="42"/>
      <c r="BL269" s="42"/>
      <c r="BM269" s="15"/>
    </row>
    <row r="270" spans="1:65" outlineLevel="5" x14ac:dyDescent="0.45">
      <c r="A270" s="22">
        <f t="shared" si="113"/>
        <v>8</v>
      </c>
      <c r="B270" s="9">
        <f t="shared" si="111"/>
        <v>42960</v>
      </c>
      <c r="C270" s="51">
        <v>309192</v>
      </c>
      <c r="D270" s="64">
        <f t="shared" si="118"/>
        <v>37.9</v>
      </c>
      <c r="E270" s="12">
        <v>37.799999999999997</v>
      </c>
      <c r="F270" s="12">
        <v>37.799999999999997</v>
      </c>
      <c r="G270" s="12">
        <v>38</v>
      </c>
      <c r="H270" s="12">
        <v>38</v>
      </c>
      <c r="I270" s="12"/>
      <c r="J270" s="12"/>
      <c r="K270" s="12"/>
      <c r="L270" s="12"/>
      <c r="M270" s="74" t="str">
        <f t="shared" si="119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20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1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8"/>
        <v>24.713150926743161</v>
      </c>
      <c r="AO270" s="41">
        <v>1133</v>
      </c>
      <c r="AP270" s="110"/>
      <c r="AQ270" s="111"/>
      <c r="AR270" s="126" t="str">
        <f t="shared" si="122"/>
        <v/>
      </c>
      <c r="AS270" s="126" t="str">
        <f t="shared" si="123"/>
        <v/>
      </c>
      <c r="AT270" s="127">
        <v>1347</v>
      </c>
      <c r="AU270" s="128"/>
      <c r="AV270" s="129"/>
      <c r="AW270" s="126" t="str">
        <f t="shared" si="124"/>
        <v/>
      </c>
      <c r="AX270" s="126" t="str">
        <f t="shared" si="125"/>
        <v/>
      </c>
      <c r="AY270" s="64" t="str">
        <f t="shared" si="126"/>
        <v/>
      </c>
      <c r="AZ270" s="97"/>
      <c r="BA270" s="68"/>
      <c r="BB270" s="68"/>
      <c r="BC270" s="68"/>
      <c r="BD270" s="68"/>
      <c r="BE270" s="15"/>
      <c r="BF270" s="5">
        <f t="shared" si="127"/>
        <v>10692</v>
      </c>
      <c r="BG270" s="42">
        <v>974</v>
      </c>
      <c r="BH270" s="42">
        <v>9718</v>
      </c>
      <c r="BI270" s="42"/>
      <c r="BJ270" s="42"/>
      <c r="BK270" s="42"/>
      <c r="BL270" s="42"/>
      <c r="BM270" s="15"/>
    </row>
    <row r="271" spans="1:65" outlineLevel="5" x14ac:dyDescent="0.45">
      <c r="A271" s="22">
        <f t="shared" si="113"/>
        <v>8</v>
      </c>
      <c r="B271" s="9">
        <f t="shared" si="111"/>
        <v>42961</v>
      </c>
      <c r="C271" s="51">
        <v>365961</v>
      </c>
      <c r="D271" s="64">
        <f t="shared" si="118"/>
        <v>38.1</v>
      </c>
      <c r="E271" s="12">
        <v>38</v>
      </c>
      <c r="F271" s="12">
        <v>38</v>
      </c>
      <c r="G271" s="12">
        <v>38.200000000000003</v>
      </c>
      <c r="H271" s="12">
        <v>38.200000000000003</v>
      </c>
      <c r="I271" s="12"/>
      <c r="J271" s="12"/>
      <c r="K271" s="12"/>
      <c r="L271" s="12"/>
      <c r="M271" s="74" t="str">
        <f t="shared" si="119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20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1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8"/>
        <v>22.4</v>
      </c>
      <c r="AO271" s="41">
        <v>1250</v>
      </c>
      <c r="AP271" s="110"/>
      <c r="AQ271" s="111"/>
      <c r="AR271" s="126" t="str">
        <f t="shared" si="122"/>
        <v/>
      </c>
      <c r="AS271" s="126" t="str">
        <f t="shared" si="123"/>
        <v/>
      </c>
      <c r="AT271" s="127">
        <v>1408</v>
      </c>
      <c r="AU271" s="128"/>
      <c r="AV271" s="129"/>
      <c r="AW271" s="126" t="str">
        <f t="shared" si="124"/>
        <v/>
      </c>
      <c r="AX271" s="126" t="str">
        <f t="shared" si="125"/>
        <v/>
      </c>
      <c r="AY271" s="64" t="str">
        <f t="shared" si="126"/>
        <v/>
      </c>
      <c r="AZ271" s="97">
        <v>78.5</v>
      </c>
      <c r="BA271" s="68"/>
      <c r="BB271" s="68"/>
      <c r="BC271" s="68"/>
      <c r="BD271" s="68"/>
      <c r="BE271" s="15"/>
      <c r="BF271" s="5">
        <f t="shared" si="127"/>
        <v>18954</v>
      </c>
      <c r="BG271" s="42">
        <v>5371</v>
      </c>
      <c r="BH271" s="42">
        <v>13583</v>
      </c>
      <c r="BI271" s="42"/>
      <c r="BJ271" s="42"/>
      <c r="BK271" s="42"/>
      <c r="BL271" s="42"/>
      <c r="BM271" s="15"/>
    </row>
    <row r="272" spans="1:65" outlineLevel="5" x14ac:dyDescent="0.45">
      <c r="A272" s="22">
        <f t="shared" si="113"/>
        <v>8</v>
      </c>
      <c r="B272" s="9">
        <f t="shared" si="111"/>
        <v>42962</v>
      </c>
      <c r="C272" s="51">
        <v>417017</v>
      </c>
      <c r="D272" s="64">
        <f t="shared" si="118"/>
        <v>38.299999999999997</v>
      </c>
      <c r="E272" s="12">
        <v>38.4</v>
      </c>
      <c r="F272" s="12">
        <v>38.4</v>
      </c>
      <c r="G272" s="12">
        <v>38.200000000000003</v>
      </c>
      <c r="H272" s="12">
        <v>38.200000000000003</v>
      </c>
      <c r="I272" s="12"/>
      <c r="J272" s="12"/>
      <c r="K272" s="12"/>
      <c r="L272" s="12"/>
      <c r="M272" s="74" t="str">
        <f t="shared" si="119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20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1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8"/>
        <v>21.244309559939303</v>
      </c>
      <c r="AO272" s="41">
        <v>1318</v>
      </c>
      <c r="AP272" s="110"/>
      <c r="AQ272" s="111"/>
      <c r="AR272" s="126" t="str">
        <f t="shared" si="122"/>
        <v/>
      </c>
      <c r="AS272" s="126" t="str">
        <f t="shared" si="123"/>
        <v/>
      </c>
      <c r="AT272" s="127">
        <v>1505</v>
      </c>
      <c r="AU272" s="128"/>
      <c r="AV272" s="129"/>
      <c r="AW272" s="126" t="str">
        <f t="shared" si="124"/>
        <v/>
      </c>
      <c r="AX272" s="126" t="str">
        <f t="shared" si="125"/>
        <v/>
      </c>
      <c r="AY272" s="64" t="str">
        <f t="shared" si="126"/>
        <v/>
      </c>
      <c r="AZ272" s="97"/>
      <c r="BA272" s="68"/>
      <c r="BB272" s="68"/>
      <c r="BC272" s="68"/>
      <c r="BD272" s="68"/>
      <c r="BE272" s="15"/>
      <c r="BF272" s="5">
        <f t="shared" si="127"/>
        <v>21385</v>
      </c>
      <c r="BG272" s="42">
        <v>3333</v>
      </c>
      <c r="BH272" s="42">
        <v>18052</v>
      </c>
      <c r="BI272" s="42"/>
      <c r="BJ272" s="42"/>
      <c r="BK272" s="42"/>
      <c r="BL272" s="42"/>
      <c r="BM272" s="15"/>
    </row>
    <row r="273" spans="1:65" outlineLevel="5" x14ac:dyDescent="0.45">
      <c r="A273" s="22">
        <f t="shared" si="113"/>
        <v>8</v>
      </c>
      <c r="B273" s="9">
        <f t="shared" si="111"/>
        <v>42963</v>
      </c>
      <c r="C273" s="51">
        <v>345305</v>
      </c>
      <c r="D273" s="64">
        <f t="shared" si="118"/>
        <v>37.6</v>
      </c>
      <c r="E273" s="12">
        <v>37.4</v>
      </c>
      <c r="F273" s="12">
        <v>37.4</v>
      </c>
      <c r="G273" s="12">
        <v>37.799999999999997</v>
      </c>
      <c r="H273" s="12">
        <v>37.799999999999997</v>
      </c>
      <c r="I273" s="12"/>
      <c r="J273" s="12"/>
      <c r="K273" s="12"/>
      <c r="L273" s="12"/>
      <c r="M273" s="74" t="str">
        <f t="shared" si="119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20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1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 t="shared" si="128"/>
        <v>20.95808383233533</v>
      </c>
      <c r="AO273" s="41">
        <v>1336</v>
      </c>
      <c r="AP273" s="110"/>
      <c r="AQ273" s="111"/>
      <c r="AR273" s="126" t="str">
        <f t="shared" si="122"/>
        <v/>
      </c>
      <c r="AS273" s="126" t="str">
        <f t="shared" si="123"/>
        <v/>
      </c>
      <c r="AT273" s="127">
        <v>1482</v>
      </c>
      <c r="AU273" s="128"/>
      <c r="AV273" s="129"/>
      <c r="AW273" s="126" t="str">
        <f t="shared" si="124"/>
        <v/>
      </c>
      <c r="AX273" s="126" t="str">
        <f t="shared" si="125"/>
        <v/>
      </c>
      <c r="AY273" s="64" t="str">
        <f t="shared" si="126"/>
        <v/>
      </c>
      <c r="AZ273" s="97">
        <v>79.3</v>
      </c>
      <c r="BA273" s="68"/>
      <c r="BB273" s="68"/>
      <c r="BC273" s="68"/>
      <c r="BD273" s="68"/>
      <c r="BE273" s="15"/>
      <c r="BF273" s="5">
        <f t="shared" si="127"/>
        <v>22237</v>
      </c>
      <c r="BG273" s="42">
        <v>4474</v>
      </c>
      <c r="BH273" s="42">
        <v>17763</v>
      </c>
      <c r="BI273" s="42"/>
      <c r="BJ273" s="42"/>
      <c r="BK273" s="42"/>
      <c r="BL273" s="42"/>
      <c r="BM273" s="15"/>
    </row>
    <row r="274" spans="1:65" outlineLevel="5" x14ac:dyDescent="0.45">
      <c r="A274" s="22">
        <f t="shared" si="113"/>
        <v>8</v>
      </c>
      <c r="B274" s="9">
        <f t="shared" si="111"/>
        <v>42964</v>
      </c>
      <c r="C274" s="51">
        <v>340069</v>
      </c>
      <c r="D274" s="64">
        <f t="shared" si="118"/>
        <v>37.299999999999997</v>
      </c>
      <c r="E274" s="12">
        <v>37.200000000000003</v>
      </c>
      <c r="F274" s="12">
        <v>37.200000000000003</v>
      </c>
      <c r="G274" s="12">
        <v>37.4</v>
      </c>
      <c r="H274" s="12">
        <v>37.4</v>
      </c>
      <c r="I274" s="12"/>
      <c r="J274" s="12"/>
      <c r="K274" s="12"/>
      <c r="L274" s="12"/>
      <c r="M274" s="74" t="str">
        <f t="shared" si="119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20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1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>28000/AO274</f>
        <v>21.96078431372549</v>
      </c>
      <c r="AO274" s="41">
        <v>1275</v>
      </c>
      <c r="AP274" s="110"/>
      <c r="AQ274" s="111"/>
      <c r="AR274" s="126" t="str">
        <f t="shared" si="122"/>
        <v/>
      </c>
      <c r="AS274" s="126" t="str">
        <f t="shared" si="123"/>
        <v/>
      </c>
      <c r="AT274" s="127">
        <v>1437</v>
      </c>
      <c r="AU274" s="128"/>
      <c r="AV274" s="129"/>
      <c r="AW274" s="126" t="str">
        <f t="shared" si="124"/>
        <v/>
      </c>
      <c r="AX274" s="126" t="str">
        <f t="shared" si="125"/>
        <v/>
      </c>
      <c r="AY274" s="64" t="str">
        <f t="shared" si="126"/>
        <v/>
      </c>
      <c r="AZ274" s="97">
        <v>78.5</v>
      </c>
      <c r="BA274" s="68"/>
      <c r="BB274" s="68"/>
      <c r="BC274" s="68"/>
      <c r="BD274" s="68"/>
      <c r="BE274" s="15"/>
      <c r="BF274" s="5">
        <f t="shared" si="127"/>
        <v>20622</v>
      </c>
      <c r="BG274" s="42">
        <v>2388</v>
      </c>
      <c r="BH274" s="42">
        <v>18234</v>
      </c>
      <c r="BI274" s="42"/>
      <c r="BJ274" s="42"/>
      <c r="BK274" s="42"/>
      <c r="BL274" s="42"/>
      <c r="BM274" s="15"/>
    </row>
    <row r="275" spans="1:65" outlineLevel="5" x14ac:dyDescent="0.45">
      <c r="A275" s="22">
        <f t="shared" si="113"/>
        <v>8</v>
      </c>
      <c r="B275" s="9">
        <f t="shared" si="111"/>
        <v>42965</v>
      </c>
      <c r="C275" s="51">
        <v>321876</v>
      </c>
      <c r="D275" s="64">
        <f t="shared" si="118"/>
        <v>38</v>
      </c>
      <c r="E275" s="12">
        <v>38</v>
      </c>
      <c r="F275" s="12">
        <v>38</v>
      </c>
      <c r="G275" s="12">
        <v>38</v>
      </c>
      <c r="H275" s="12">
        <v>38</v>
      </c>
      <c r="I275" s="12"/>
      <c r="J275" s="12"/>
      <c r="K275" s="12"/>
      <c r="L275" s="12"/>
      <c r="M275" s="74" t="str">
        <f t="shared" si="119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20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1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8"/>
        <v>17.937219730941703</v>
      </c>
      <c r="AO275" s="41">
        <v>1561</v>
      </c>
      <c r="AP275" s="110"/>
      <c r="AQ275" s="111"/>
      <c r="AR275" s="126" t="str">
        <f t="shared" si="122"/>
        <v/>
      </c>
      <c r="AS275" s="126" t="str">
        <f t="shared" si="123"/>
        <v/>
      </c>
      <c r="AT275" s="127">
        <v>1789</v>
      </c>
      <c r="AU275" s="128"/>
      <c r="AV275" s="129"/>
      <c r="AW275" s="126" t="str">
        <f t="shared" si="124"/>
        <v/>
      </c>
      <c r="AX275" s="126" t="str">
        <f t="shared" si="125"/>
        <v/>
      </c>
      <c r="AY275" s="64" t="str">
        <f t="shared" si="126"/>
        <v/>
      </c>
      <c r="AZ275" s="97">
        <v>78.7</v>
      </c>
      <c r="BA275" s="68"/>
      <c r="BB275" s="68"/>
      <c r="BC275" s="68"/>
      <c r="BD275" s="68"/>
      <c r="BE275" s="15"/>
      <c r="BF275" s="5">
        <f t="shared" si="127"/>
        <v>22562</v>
      </c>
      <c r="BG275" s="42">
        <v>5554</v>
      </c>
      <c r="BH275" s="42">
        <v>17008</v>
      </c>
      <c r="BI275" s="42"/>
      <c r="BJ275" s="42"/>
      <c r="BK275" s="42"/>
      <c r="BL275" s="42"/>
      <c r="BM275" s="15"/>
    </row>
    <row r="276" spans="1:65" outlineLevel="5" x14ac:dyDescent="0.45">
      <c r="A276" s="22">
        <f t="shared" si="113"/>
        <v>8</v>
      </c>
      <c r="B276" s="9">
        <f t="shared" si="111"/>
        <v>42966</v>
      </c>
      <c r="C276" s="51">
        <v>317997</v>
      </c>
      <c r="D276" s="64">
        <f t="shared" si="118"/>
        <v>37.9</v>
      </c>
      <c r="E276" s="12">
        <v>37.799999999999997</v>
      </c>
      <c r="F276" s="12">
        <v>37.799999999999997</v>
      </c>
      <c r="G276" s="12">
        <v>38</v>
      </c>
      <c r="H276" s="12">
        <v>38</v>
      </c>
      <c r="I276" s="12"/>
      <c r="J276" s="12"/>
      <c r="K276" s="12"/>
      <c r="L276" s="12"/>
      <c r="M276" s="74" t="str">
        <f t="shared" si="119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20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1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8"/>
        <v>16.928657799274486</v>
      </c>
      <c r="AO276" s="41">
        <v>1654</v>
      </c>
      <c r="AP276" s="110"/>
      <c r="AQ276" s="111"/>
      <c r="AR276" s="126" t="str">
        <f t="shared" si="122"/>
        <v/>
      </c>
      <c r="AS276" s="126" t="str">
        <f t="shared" si="123"/>
        <v/>
      </c>
      <c r="AT276" s="127">
        <v>1736</v>
      </c>
      <c r="AU276" s="128"/>
      <c r="AV276" s="129"/>
      <c r="AW276" s="126" t="str">
        <f t="shared" si="124"/>
        <v/>
      </c>
      <c r="AX276" s="126" t="str">
        <f t="shared" si="125"/>
        <v/>
      </c>
      <c r="AY276" s="64" t="str">
        <f t="shared" si="126"/>
        <v/>
      </c>
      <c r="AZ276" s="97"/>
      <c r="BA276" s="68"/>
      <c r="BB276" s="68"/>
      <c r="BC276" s="68"/>
      <c r="BD276" s="68"/>
      <c r="BE276" s="15"/>
      <c r="BF276" s="5">
        <f t="shared" si="127"/>
        <v>17931</v>
      </c>
      <c r="BG276" s="42">
        <v>2062</v>
      </c>
      <c r="BH276" s="42">
        <v>15869</v>
      </c>
      <c r="BI276" s="42"/>
      <c r="BJ276" s="42"/>
      <c r="BK276" s="42"/>
      <c r="BL276" s="42"/>
      <c r="BM276" s="15"/>
    </row>
    <row r="277" spans="1:65" outlineLevel="5" x14ac:dyDescent="0.45">
      <c r="A277" s="22">
        <f t="shared" si="113"/>
        <v>8</v>
      </c>
      <c r="B277" s="9">
        <f t="shared" si="111"/>
        <v>42967</v>
      </c>
      <c r="C277" s="51">
        <v>324959</v>
      </c>
      <c r="D277" s="64">
        <f t="shared" si="118"/>
        <v>38</v>
      </c>
      <c r="E277" s="12">
        <v>38</v>
      </c>
      <c r="F277" s="12">
        <v>38</v>
      </c>
      <c r="G277" s="12">
        <v>38</v>
      </c>
      <c r="H277" s="12">
        <v>38</v>
      </c>
      <c r="I277" s="12"/>
      <c r="J277" s="12"/>
      <c r="K277" s="12"/>
      <c r="L277" s="12"/>
      <c r="M277" s="74" t="str">
        <f t="shared" si="119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20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1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 t="shared" si="128"/>
        <v>20.725388601036268</v>
      </c>
      <c r="AO277" s="41">
        <v>1351</v>
      </c>
      <c r="AP277" s="110"/>
      <c r="AQ277" s="111"/>
      <c r="AR277" s="126" t="str">
        <f t="shared" si="122"/>
        <v/>
      </c>
      <c r="AS277" s="126" t="str">
        <f t="shared" si="123"/>
        <v/>
      </c>
      <c r="AT277" s="127">
        <v>1457</v>
      </c>
      <c r="AU277" s="128"/>
      <c r="AV277" s="129"/>
      <c r="AW277" s="126" t="str">
        <f t="shared" si="124"/>
        <v/>
      </c>
      <c r="AX277" s="126" t="str">
        <f t="shared" si="125"/>
        <v/>
      </c>
      <c r="AY277" s="64" t="str">
        <f t="shared" si="126"/>
        <v/>
      </c>
      <c r="AZ277" s="97"/>
      <c r="BA277" s="68"/>
      <c r="BB277" s="68"/>
      <c r="BC277" s="68"/>
      <c r="BD277" s="68"/>
      <c r="BE277" s="15"/>
      <c r="BF277" s="5">
        <f t="shared" si="127"/>
        <v>9066</v>
      </c>
      <c r="BG277" s="42">
        <v>1593</v>
      </c>
      <c r="BH277" s="42">
        <v>7473</v>
      </c>
      <c r="BI277" s="42"/>
      <c r="BJ277" s="42"/>
      <c r="BK277" s="42"/>
      <c r="BL277" s="42"/>
      <c r="BM277" s="15"/>
    </row>
    <row r="278" spans="1:65" outlineLevel="5" x14ac:dyDescent="0.45">
      <c r="A278" s="22">
        <f t="shared" si="113"/>
        <v>8</v>
      </c>
      <c r="B278" s="9">
        <f t="shared" si="111"/>
        <v>42968</v>
      </c>
      <c r="C278" s="51">
        <v>343098</v>
      </c>
      <c r="D278" s="64">
        <f t="shared" si="118"/>
        <v>38</v>
      </c>
      <c r="E278" s="12">
        <v>38</v>
      </c>
      <c r="F278" s="12">
        <v>38</v>
      </c>
      <c r="G278" s="12">
        <v>38</v>
      </c>
      <c r="H278" s="12">
        <v>38</v>
      </c>
      <c r="I278" s="12"/>
      <c r="J278" s="12"/>
      <c r="K278" s="12"/>
      <c r="L278" s="12"/>
      <c r="M278" s="74" t="str">
        <f t="shared" si="119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20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1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8"/>
        <v>19.471488178025034</v>
      </c>
      <c r="AO278" s="41">
        <v>1438</v>
      </c>
      <c r="AP278" s="110"/>
      <c r="AQ278" s="111"/>
      <c r="AR278" s="126" t="str">
        <f t="shared" si="122"/>
        <v/>
      </c>
      <c r="AS278" s="126" t="str">
        <f t="shared" si="123"/>
        <v/>
      </c>
      <c r="AT278" s="127">
        <v>1717</v>
      </c>
      <c r="AU278" s="128"/>
      <c r="AV278" s="129"/>
      <c r="AW278" s="126" t="str">
        <f t="shared" si="124"/>
        <v/>
      </c>
      <c r="AX278" s="126" t="str">
        <f t="shared" si="125"/>
        <v/>
      </c>
      <c r="AY278" s="64" t="str">
        <f t="shared" si="126"/>
        <v/>
      </c>
      <c r="AZ278" s="97">
        <v>78.8</v>
      </c>
      <c r="BA278" s="68"/>
      <c r="BB278" s="68"/>
      <c r="BC278" s="68"/>
      <c r="BD278" s="68"/>
      <c r="BE278" s="15"/>
      <c r="BF278" s="5">
        <f t="shared" si="127"/>
        <v>17400</v>
      </c>
      <c r="BG278" s="42">
        <v>2529</v>
      </c>
      <c r="BH278" s="42">
        <v>14871</v>
      </c>
      <c r="BI278" s="42"/>
      <c r="BJ278" s="42"/>
      <c r="BK278" s="42"/>
      <c r="BL278" s="42"/>
      <c r="BM278" s="15"/>
    </row>
    <row r="279" spans="1:65" outlineLevel="5" x14ac:dyDescent="0.45">
      <c r="A279" s="22">
        <f t="shared" si="113"/>
        <v>8</v>
      </c>
      <c r="B279" s="9">
        <f t="shared" si="111"/>
        <v>42969</v>
      </c>
      <c r="C279" s="51">
        <v>350129</v>
      </c>
      <c r="D279" s="64">
        <f t="shared" si="118"/>
        <v>38.1</v>
      </c>
      <c r="E279" s="12">
        <v>38</v>
      </c>
      <c r="F279" s="12">
        <v>38</v>
      </c>
      <c r="G279" s="12">
        <v>38.200000000000003</v>
      </c>
      <c r="H279" s="12">
        <v>38.200000000000003</v>
      </c>
      <c r="I279" s="12"/>
      <c r="J279" s="12"/>
      <c r="K279" s="12"/>
      <c r="L279" s="12"/>
      <c r="M279" s="74" t="str">
        <f t="shared" si="119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20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1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8"/>
        <v>18.205461638491549</v>
      </c>
      <c r="AO279" s="41">
        <v>1538</v>
      </c>
      <c r="AP279" s="110"/>
      <c r="AQ279" s="111"/>
      <c r="AR279" s="126" t="str">
        <f t="shared" si="122"/>
        <v/>
      </c>
      <c r="AS279" s="126" t="str">
        <f t="shared" si="123"/>
        <v/>
      </c>
      <c r="AT279" s="127">
        <v>1772</v>
      </c>
      <c r="AU279" s="128"/>
      <c r="AV279" s="129"/>
      <c r="AW279" s="126" t="str">
        <f t="shared" si="124"/>
        <v/>
      </c>
      <c r="AX279" s="126" t="str">
        <f t="shared" si="125"/>
        <v/>
      </c>
      <c r="AY279" s="64" t="str">
        <f t="shared" si="126"/>
        <v/>
      </c>
      <c r="AZ279" s="97">
        <v>79.8</v>
      </c>
      <c r="BA279" s="68"/>
      <c r="BB279" s="68"/>
      <c r="BC279" s="68"/>
      <c r="BD279" s="68"/>
      <c r="BE279" s="15"/>
      <c r="BF279" s="5">
        <f t="shared" si="127"/>
        <v>19895</v>
      </c>
      <c r="BG279" s="42">
        <v>3406</v>
      </c>
      <c r="BH279" s="42">
        <v>16489</v>
      </c>
      <c r="BI279" s="42"/>
      <c r="BJ279" s="42"/>
      <c r="BK279" s="42"/>
      <c r="BL279" s="42"/>
      <c r="BM279" s="15"/>
    </row>
    <row r="280" spans="1:65" outlineLevel="5" x14ac:dyDescent="0.45">
      <c r="A280" s="22">
        <f t="shared" si="113"/>
        <v>8</v>
      </c>
      <c r="B280" s="9">
        <f t="shared" si="111"/>
        <v>42970</v>
      </c>
      <c r="C280" s="51">
        <v>371667</v>
      </c>
      <c r="D280" s="64">
        <f t="shared" si="118"/>
        <v>37.799999999999997</v>
      </c>
      <c r="E280" s="12">
        <v>37.799999999999997</v>
      </c>
      <c r="F280" s="12">
        <v>37.799999999999997</v>
      </c>
      <c r="G280" s="12">
        <v>37.799999999999997</v>
      </c>
      <c r="H280" s="12">
        <v>37.799999999999997</v>
      </c>
      <c r="I280" s="12"/>
      <c r="J280" s="12"/>
      <c r="K280" s="12"/>
      <c r="L280" s="12"/>
      <c r="M280" s="74" t="str">
        <f t="shared" si="119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20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1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8"/>
        <v>15.712682379349046</v>
      </c>
      <c r="AO280" s="41">
        <v>1782</v>
      </c>
      <c r="AP280" s="110"/>
      <c r="AQ280" s="111"/>
      <c r="AR280" s="126" t="str">
        <f t="shared" si="122"/>
        <v/>
      </c>
      <c r="AS280" s="126" t="str">
        <f t="shared" si="123"/>
        <v/>
      </c>
      <c r="AT280" s="127">
        <v>1998</v>
      </c>
      <c r="AU280" s="128"/>
      <c r="AV280" s="129"/>
      <c r="AW280" s="126" t="str">
        <f t="shared" si="124"/>
        <v/>
      </c>
      <c r="AX280" s="126" t="str">
        <f t="shared" si="125"/>
        <v/>
      </c>
      <c r="AY280" s="64" t="str">
        <f t="shared" si="126"/>
        <v/>
      </c>
      <c r="AZ280" s="97">
        <v>79.2</v>
      </c>
      <c r="BA280" s="68"/>
      <c r="BB280" s="68"/>
      <c r="BC280" s="68"/>
      <c r="BD280" s="68"/>
      <c r="BE280" s="15"/>
      <c r="BF280" s="5">
        <f t="shared" si="127"/>
        <v>22319</v>
      </c>
      <c r="BG280" s="42">
        <v>4981</v>
      </c>
      <c r="BH280" s="42">
        <v>17338</v>
      </c>
      <c r="BI280" s="42"/>
      <c r="BJ280" s="42"/>
      <c r="BK280" s="42"/>
      <c r="BL280" s="42"/>
      <c r="BM280" s="15"/>
    </row>
    <row r="281" spans="1:65" outlineLevel="5" x14ac:dyDescent="0.45">
      <c r="A281" s="22">
        <f t="shared" si="113"/>
        <v>8</v>
      </c>
      <c r="B281" s="9">
        <f t="shared" si="111"/>
        <v>42971</v>
      </c>
      <c r="C281" s="51">
        <v>345302</v>
      </c>
      <c r="D281" s="64">
        <f t="shared" si="118"/>
        <v>37.5</v>
      </c>
      <c r="E281" s="12">
        <v>37.4</v>
      </c>
      <c r="F281" s="12">
        <v>37.4</v>
      </c>
      <c r="G281" s="12">
        <v>37.6</v>
      </c>
      <c r="H281" s="12">
        <v>37.6</v>
      </c>
      <c r="I281" s="12"/>
      <c r="J281" s="12"/>
      <c r="K281" s="12"/>
      <c r="L281" s="12"/>
      <c r="M281" s="74" t="str">
        <f t="shared" si="119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20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1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8"/>
        <v>18.494055482166445</v>
      </c>
      <c r="AO281" s="41">
        <v>1514</v>
      </c>
      <c r="AP281" s="110"/>
      <c r="AQ281" s="111"/>
      <c r="AR281" s="126" t="str">
        <f t="shared" si="122"/>
        <v/>
      </c>
      <c r="AS281" s="126" t="str">
        <f t="shared" si="123"/>
        <v/>
      </c>
      <c r="AT281" s="127">
        <v>1675</v>
      </c>
      <c r="AU281" s="128"/>
      <c r="AV281" s="129"/>
      <c r="AW281" s="126" t="str">
        <f t="shared" si="124"/>
        <v/>
      </c>
      <c r="AX281" s="126" t="str">
        <f t="shared" si="125"/>
        <v/>
      </c>
      <c r="AY281" s="64" t="str">
        <f t="shared" si="126"/>
        <v/>
      </c>
      <c r="AZ281" s="97">
        <v>78.2</v>
      </c>
      <c r="BA281" s="68"/>
      <c r="BB281" s="68"/>
      <c r="BC281" s="68"/>
      <c r="BD281" s="68"/>
      <c r="BE281" s="15"/>
      <c r="BF281" s="5">
        <f t="shared" si="127"/>
        <v>20379</v>
      </c>
      <c r="BG281" s="42">
        <v>2981</v>
      </c>
      <c r="BH281" s="42">
        <v>17398</v>
      </c>
      <c r="BI281" s="42"/>
      <c r="BJ281" s="42"/>
      <c r="BK281" s="42"/>
      <c r="BL281" s="42"/>
      <c r="BM281" s="15"/>
    </row>
    <row r="282" spans="1:65" outlineLevel="5" x14ac:dyDescent="0.45">
      <c r="A282" s="22">
        <f t="shared" si="113"/>
        <v>8</v>
      </c>
      <c r="B282" s="9">
        <f t="shared" si="111"/>
        <v>42972</v>
      </c>
      <c r="C282" s="51">
        <v>331693</v>
      </c>
      <c r="D282" s="64">
        <f t="shared" si="118"/>
        <v>37.6</v>
      </c>
      <c r="E282" s="12">
        <v>37.4</v>
      </c>
      <c r="F282" s="12">
        <v>37.4</v>
      </c>
      <c r="G282" s="12">
        <v>37.799999999999997</v>
      </c>
      <c r="H282" s="12">
        <v>37.799999999999997</v>
      </c>
      <c r="I282" s="12"/>
      <c r="J282" s="12"/>
      <c r="K282" s="12"/>
      <c r="L282" s="12"/>
      <c r="M282" s="74" t="str">
        <f t="shared" si="119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20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1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 t="shared" si="128"/>
        <v>17.994858611825194</v>
      </c>
      <c r="AO282" s="41">
        <v>1556</v>
      </c>
      <c r="AP282" s="110"/>
      <c r="AQ282" s="111"/>
      <c r="AR282" s="126" t="str">
        <f t="shared" si="122"/>
        <v/>
      </c>
      <c r="AS282" s="126" t="str">
        <f t="shared" si="123"/>
        <v/>
      </c>
      <c r="AT282" s="127">
        <v>1771</v>
      </c>
      <c r="AU282" s="128"/>
      <c r="AV282" s="129"/>
      <c r="AW282" s="126" t="str">
        <f t="shared" si="124"/>
        <v/>
      </c>
      <c r="AX282" s="126" t="str">
        <f t="shared" si="125"/>
        <v/>
      </c>
      <c r="AY282" s="64" t="str">
        <f t="shared" si="126"/>
        <v/>
      </c>
      <c r="AZ282" s="97">
        <v>79.3</v>
      </c>
      <c r="BA282" s="68"/>
      <c r="BB282" s="68"/>
      <c r="BC282" s="68"/>
      <c r="BD282" s="68"/>
      <c r="BE282" s="15"/>
      <c r="BF282" s="5">
        <f t="shared" si="127"/>
        <v>21843</v>
      </c>
      <c r="BG282" s="42">
        <v>5392</v>
      </c>
      <c r="BH282" s="42">
        <v>16451</v>
      </c>
      <c r="BI282" s="42"/>
      <c r="BJ282" s="42"/>
      <c r="BK282" s="42"/>
      <c r="BL282" s="42"/>
      <c r="BM282" s="15"/>
    </row>
    <row r="283" spans="1:65" outlineLevel="5" x14ac:dyDescent="0.45">
      <c r="A283" s="22">
        <f t="shared" si="113"/>
        <v>8</v>
      </c>
      <c r="B283" s="9">
        <f t="shared" si="111"/>
        <v>42973</v>
      </c>
      <c r="C283" s="51">
        <v>317552</v>
      </c>
      <c r="D283" s="64">
        <f t="shared" si="118"/>
        <v>37.6</v>
      </c>
      <c r="E283" s="12">
        <v>37.6</v>
      </c>
      <c r="F283" s="12">
        <v>37.6</v>
      </c>
      <c r="G283" s="12">
        <v>37.6</v>
      </c>
      <c r="H283" s="12">
        <v>37.6</v>
      </c>
      <c r="I283" s="12"/>
      <c r="J283" s="12"/>
      <c r="K283" s="12"/>
      <c r="L283" s="12"/>
      <c r="M283" s="74" t="str">
        <f t="shared" si="119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20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1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8"/>
        <v>18.0296200901481</v>
      </c>
      <c r="AO283" s="41">
        <v>1553</v>
      </c>
      <c r="AP283" s="110"/>
      <c r="AQ283" s="111"/>
      <c r="AR283" s="126" t="str">
        <f t="shared" si="122"/>
        <v/>
      </c>
      <c r="AS283" s="126" t="str">
        <f t="shared" si="123"/>
        <v/>
      </c>
      <c r="AT283" s="127">
        <v>1624</v>
      </c>
      <c r="AU283" s="128"/>
      <c r="AV283" s="129"/>
      <c r="AW283" s="126" t="str">
        <f t="shared" si="124"/>
        <v/>
      </c>
      <c r="AX283" s="126" t="str">
        <f t="shared" si="125"/>
        <v/>
      </c>
      <c r="AY283" s="64" t="str">
        <f t="shared" si="126"/>
        <v/>
      </c>
      <c r="AZ283" s="97"/>
      <c r="BA283" s="68"/>
      <c r="BB283" s="68"/>
      <c r="BC283" s="68"/>
      <c r="BD283" s="68"/>
      <c r="BE283" s="15"/>
      <c r="BF283" s="5">
        <f t="shared" si="127"/>
        <v>17039</v>
      </c>
      <c r="BG283" s="42">
        <v>232</v>
      </c>
      <c r="BH283" s="42">
        <v>16807</v>
      </c>
      <c r="BI283" s="42"/>
      <c r="BJ283" s="42"/>
      <c r="BK283" s="42"/>
      <c r="BL283" s="42"/>
      <c r="BM283" s="15"/>
    </row>
    <row r="284" spans="1:65" outlineLevel="5" x14ac:dyDescent="0.45">
      <c r="A284" s="22">
        <f t="shared" si="113"/>
        <v>8</v>
      </c>
      <c r="B284" s="9">
        <f t="shared" si="111"/>
        <v>42974</v>
      </c>
      <c r="C284" s="51">
        <v>310718</v>
      </c>
      <c r="D284" s="64">
        <f t="shared" si="118"/>
        <v>36.9</v>
      </c>
      <c r="E284" s="12">
        <v>37.799999999999997</v>
      </c>
      <c r="F284" s="12">
        <v>37.799999999999997</v>
      </c>
      <c r="G284" s="12">
        <v>36</v>
      </c>
      <c r="H284" s="12">
        <v>36</v>
      </c>
      <c r="I284" s="12"/>
      <c r="J284" s="12"/>
      <c r="K284" s="12"/>
      <c r="L284" s="12"/>
      <c r="M284" s="74" t="str">
        <f t="shared" si="119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20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1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8"/>
        <v>21.8408736349454</v>
      </c>
      <c r="AO284" s="41">
        <v>1282</v>
      </c>
      <c r="AP284" s="110"/>
      <c r="AQ284" s="111"/>
      <c r="AR284" s="126" t="str">
        <f t="shared" si="122"/>
        <v/>
      </c>
      <c r="AS284" s="126" t="str">
        <f t="shared" si="123"/>
        <v/>
      </c>
      <c r="AT284" s="127">
        <v>1418</v>
      </c>
      <c r="AU284" s="128"/>
      <c r="AV284" s="129"/>
      <c r="AW284" s="126" t="str">
        <f t="shared" si="124"/>
        <v/>
      </c>
      <c r="AX284" s="126" t="str">
        <f t="shared" si="125"/>
        <v/>
      </c>
      <c r="AY284" s="64" t="str">
        <f t="shared" si="126"/>
        <v/>
      </c>
      <c r="AZ284" s="97"/>
      <c r="BA284" s="68"/>
      <c r="BB284" s="68"/>
      <c r="BC284" s="68"/>
      <c r="BD284" s="68"/>
      <c r="BE284" s="15"/>
      <c r="BF284" s="5">
        <f t="shared" si="127"/>
        <v>17629</v>
      </c>
      <c r="BG284" s="42">
        <v>9981</v>
      </c>
      <c r="BH284" s="42">
        <v>7648</v>
      </c>
      <c r="BI284" s="42"/>
      <c r="BJ284" s="42"/>
      <c r="BK284" s="42"/>
      <c r="BL284" s="42"/>
      <c r="BM284" s="15"/>
    </row>
    <row r="285" spans="1:65" outlineLevel="5" x14ac:dyDescent="0.45">
      <c r="A285" s="22">
        <f t="shared" si="113"/>
        <v>8</v>
      </c>
      <c r="B285" s="9">
        <f t="shared" si="111"/>
        <v>42975</v>
      </c>
      <c r="C285" s="51">
        <v>308426</v>
      </c>
      <c r="D285" s="64">
        <f t="shared" si="118"/>
        <v>37.4</v>
      </c>
      <c r="E285" s="12">
        <v>37.200000000000003</v>
      </c>
      <c r="F285" s="12">
        <v>37.200000000000003</v>
      </c>
      <c r="G285" s="12">
        <v>37.6</v>
      </c>
      <c r="H285" s="12">
        <v>37.6</v>
      </c>
      <c r="I285" s="12"/>
      <c r="J285" s="12"/>
      <c r="K285" s="12"/>
      <c r="L285" s="12"/>
      <c r="M285" s="74" t="str">
        <f t="shared" si="119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20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1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 t="shared" si="128"/>
        <v>18.629407850964736</v>
      </c>
      <c r="AO285" s="41">
        <v>1503</v>
      </c>
      <c r="AP285" s="110"/>
      <c r="AQ285" s="111"/>
      <c r="AR285" s="126" t="str">
        <f t="shared" si="122"/>
        <v/>
      </c>
      <c r="AS285" s="126" t="str">
        <f t="shared" si="123"/>
        <v/>
      </c>
      <c r="AT285" s="127">
        <v>1725</v>
      </c>
      <c r="AU285" s="128"/>
      <c r="AV285" s="129"/>
      <c r="AW285" s="126" t="str">
        <f t="shared" si="124"/>
        <v/>
      </c>
      <c r="AX285" s="126" t="str">
        <f t="shared" si="125"/>
        <v/>
      </c>
      <c r="AY285" s="64" t="str">
        <f t="shared" si="126"/>
        <v/>
      </c>
      <c r="AZ285" s="97">
        <v>78.7</v>
      </c>
      <c r="BA285" s="68"/>
      <c r="BB285" s="68"/>
      <c r="BC285" s="68"/>
      <c r="BD285" s="68"/>
      <c r="BE285" s="15"/>
      <c r="BF285" s="5">
        <f t="shared" si="127"/>
        <v>18217</v>
      </c>
      <c r="BG285" s="42">
        <v>2921</v>
      </c>
      <c r="BH285" s="42">
        <v>15296</v>
      </c>
      <c r="BI285" s="42"/>
      <c r="BJ285" s="42"/>
      <c r="BK285" s="42"/>
      <c r="BL285" s="42"/>
      <c r="BM285" s="15"/>
    </row>
    <row r="286" spans="1:65" outlineLevel="5" x14ac:dyDescent="0.45">
      <c r="A286" s="22">
        <f t="shared" si="113"/>
        <v>8</v>
      </c>
      <c r="B286" s="9">
        <f t="shared" si="111"/>
        <v>42976</v>
      </c>
      <c r="C286" s="51">
        <v>299538</v>
      </c>
      <c r="D286" s="64">
        <f t="shared" si="118"/>
        <v>37.6</v>
      </c>
      <c r="E286" s="12">
        <v>37.6</v>
      </c>
      <c r="F286" s="12">
        <v>37.6</v>
      </c>
      <c r="G286" s="12">
        <v>37.6</v>
      </c>
      <c r="H286" s="12">
        <v>37.6</v>
      </c>
      <c r="I286" s="12"/>
      <c r="J286" s="12"/>
      <c r="K286" s="12"/>
      <c r="L286" s="12"/>
      <c r="M286" s="74" t="str">
        <f t="shared" si="119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20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1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8"/>
        <v>18.855218855218855</v>
      </c>
      <c r="AO286" s="41">
        <v>1485</v>
      </c>
      <c r="AP286" s="110"/>
      <c r="AQ286" s="111"/>
      <c r="AR286" s="126" t="str">
        <f t="shared" si="122"/>
        <v/>
      </c>
      <c r="AS286" s="126" t="str">
        <f t="shared" si="123"/>
        <v/>
      </c>
      <c r="AT286" s="127">
        <v>1714</v>
      </c>
      <c r="AU286" s="128"/>
      <c r="AV286" s="129"/>
      <c r="AW286" s="126" t="str">
        <f t="shared" si="124"/>
        <v/>
      </c>
      <c r="AX286" s="126" t="str">
        <f t="shared" si="125"/>
        <v/>
      </c>
      <c r="AY286" s="64" t="str">
        <f t="shared" si="126"/>
        <v/>
      </c>
      <c r="AZ286" s="97">
        <v>79</v>
      </c>
      <c r="BA286" s="68"/>
      <c r="BB286" s="68"/>
      <c r="BC286" s="68"/>
      <c r="BD286" s="68"/>
      <c r="BE286" s="15"/>
      <c r="BF286" s="5">
        <f t="shared" si="127"/>
        <v>18617</v>
      </c>
      <c r="BG286" s="42">
        <v>2999</v>
      </c>
      <c r="BH286" s="42">
        <v>15618</v>
      </c>
      <c r="BI286" s="42"/>
      <c r="BJ286" s="42"/>
      <c r="BK286" s="42"/>
      <c r="BL286" s="42"/>
      <c r="BM286" s="15"/>
    </row>
    <row r="287" spans="1:65" outlineLevel="5" x14ac:dyDescent="0.45">
      <c r="A287" s="22">
        <f t="shared" si="113"/>
        <v>8</v>
      </c>
      <c r="B287" s="9">
        <f t="shared" si="111"/>
        <v>42977</v>
      </c>
      <c r="C287" s="51">
        <v>313237</v>
      </c>
      <c r="D287" s="64">
        <f t="shared" si="118"/>
        <v>37.9</v>
      </c>
      <c r="E287" s="12">
        <v>37.799999999999997</v>
      </c>
      <c r="F287" s="12">
        <v>37.799999999999997</v>
      </c>
      <c r="G287" s="12">
        <v>38</v>
      </c>
      <c r="H287" s="12">
        <v>38</v>
      </c>
      <c r="I287" s="12"/>
      <c r="J287" s="12"/>
      <c r="K287" s="12"/>
      <c r="L287" s="12"/>
      <c r="M287" s="74" t="str">
        <f t="shared" si="119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20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1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8"/>
        <v>21.068472535741158</v>
      </c>
      <c r="AO287" s="41">
        <v>1329</v>
      </c>
      <c r="AP287" s="110"/>
      <c r="AQ287" s="111"/>
      <c r="AR287" s="126" t="str">
        <f t="shared" si="122"/>
        <v/>
      </c>
      <c r="AS287" s="126" t="str">
        <f t="shared" si="123"/>
        <v/>
      </c>
      <c r="AT287" s="127">
        <v>1545</v>
      </c>
      <c r="AU287" s="128"/>
      <c r="AV287" s="129"/>
      <c r="AW287" s="126" t="str">
        <f t="shared" si="124"/>
        <v/>
      </c>
      <c r="AX287" s="126" t="str">
        <f t="shared" si="125"/>
        <v/>
      </c>
      <c r="AY287" s="64" t="str">
        <f t="shared" si="126"/>
        <v/>
      </c>
      <c r="AZ287" s="97">
        <v>78.2</v>
      </c>
      <c r="BA287" s="68"/>
      <c r="BB287" s="68"/>
      <c r="BC287" s="68"/>
      <c r="BD287" s="68"/>
      <c r="BE287" s="15"/>
      <c r="BF287" s="5">
        <f t="shared" si="127"/>
        <v>19587</v>
      </c>
      <c r="BG287" s="42">
        <v>3381</v>
      </c>
      <c r="BH287" s="42">
        <v>16206</v>
      </c>
      <c r="BI287" s="42"/>
      <c r="BJ287" s="42"/>
      <c r="BK287" s="42"/>
      <c r="BL287" s="42"/>
      <c r="BM287" s="15"/>
    </row>
    <row r="288" spans="1:65" ht="17.5" outlineLevel="5" thickBot="1" x14ac:dyDescent="0.5">
      <c r="A288" s="31">
        <f t="shared" si="113"/>
        <v>8</v>
      </c>
      <c r="B288" s="32">
        <f t="shared" ref="B288:B351" si="129">B287+1</f>
        <v>42978</v>
      </c>
      <c r="C288" s="51">
        <v>313162</v>
      </c>
      <c r="D288" s="64">
        <f t="shared" si="118"/>
        <v>37.700000000000003</v>
      </c>
      <c r="E288" s="12">
        <v>37.6</v>
      </c>
      <c r="F288" s="12">
        <v>37.6</v>
      </c>
      <c r="G288" s="12">
        <v>37.799999999999997</v>
      </c>
      <c r="H288" s="12">
        <v>37.799999999999997</v>
      </c>
      <c r="I288" s="12"/>
      <c r="J288" s="12"/>
      <c r="K288" s="12"/>
      <c r="L288" s="12"/>
      <c r="M288" s="74" t="str">
        <f t="shared" si="119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20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1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8"/>
        <v>20.452885317750184</v>
      </c>
      <c r="AO288" s="41">
        <v>1369</v>
      </c>
      <c r="AP288" s="110"/>
      <c r="AQ288" s="111"/>
      <c r="AR288" s="126" t="str">
        <f t="shared" si="122"/>
        <v/>
      </c>
      <c r="AS288" s="126" t="str">
        <f t="shared" si="123"/>
        <v/>
      </c>
      <c r="AT288" s="127">
        <v>1542</v>
      </c>
      <c r="AU288" s="128"/>
      <c r="AV288" s="129"/>
      <c r="AW288" s="126" t="str">
        <f t="shared" si="124"/>
        <v/>
      </c>
      <c r="AX288" s="126" t="str">
        <f t="shared" si="125"/>
        <v/>
      </c>
      <c r="AY288" s="64" t="str">
        <f t="shared" si="126"/>
        <v/>
      </c>
      <c r="AZ288" s="97">
        <v>78.599999999999994</v>
      </c>
      <c r="BA288" s="68"/>
      <c r="BB288" s="68"/>
      <c r="BC288" s="68"/>
      <c r="BD288" s="68"/>
      <c r="BE288" s="15"/>
      <c r="BF288" s="5">
        <f t="shared" si="127"/>
        <v>18904</v>
      </c>
      <c r="BG288" s="42">
        <v>2986</v>
      </c>
      <c r="BH288" s="42">
        <v>15918</v>
      </c>
      <c r="BI288" s="42"/>
      <c r="BJ288" s="42"/>
      <c r="BK288" s="42"/>
      <c r="BL288" s="42"/>
      <c r="BM288" s="15"/>
    </row>
    <row r="289" spans="1:65" outlineLevel="4" x14ac:dyDescent="0.45">
      <c r="A289" s="150" t="s">
        <v>42</v>
      </c>
      <c r="B289" s="151"/>
      <c r="C289" s="50">
        <f t="shared" ref="C289:BM289" si="130">SUBTOTAL(4,C258:C288)</f>
        <v>417017</v>
      </c>
      <c r="D289" s="60">
        <f t="shared" si="130"/>
        <v>38.299999999999997</v>
      </c>
      <c r="E289" s="28">
        <f t="shared" si="130"/>
        <v>38.4</v>
      </c>
      <c r="F289" s="28">
        <f t="shared" si="130"/>
        <v>38.4</v>
      </c>
      <c r="G289" s="28">
        <f t="shared" si="130"/>
        <v>38.4</v>
      </c>
      <c r="H289" s="28">
        <f t="shared" si="130"/>
        <v>38.4</v>
      </c>
      <c r="I289" s="28">
        <f t="shared" si="130"/>
        <v>0</v>
      </c>
      <c r="J289" s="28">
        <f t="shared" si="130"/>
        <v>0</v>
      </c>
      <c r="K289" s="28">
        <f t="shared" si="130"/>
        <v>0</v>
      </c>
      <c r="L289" s="28">
        <f t="shared" si="130"/>
        <v>0</v>
      </c>
      <c r="M289" s="71">
        <f t="shared" si="130"/>
        <v>0</v>
      </c>
      <c r="N289" s="82">
        <f t="shared" si="130"/>
        <v>0</v>
      </c>
      <c r="O289" s="82">
        <f t="shared" si="130"/>
        <v>0</v>
      </c>
      <c r="P289" s="82">
        <f t="shared" si="130"/>
        <v>0</v>
      </c>
      <c r="Q289" s="82">
        <f t="shared" si="130"/>
        <v>0</v>
      </c>
      <c r="R289" s="82">
        <f t="shared" si="130"/>
        <v>0</v>
      </c>
      <c r="S289" s="82">
        <f t="shared" si="130"/>
        <v>0</v>
      </c>
      <c r="T289" s="82">
        <f t="shared" si="130"/>
        <v>0</v>
      </c>
      <c r="U289" s="82">
        <f t="shared" si="130"/>
        <v>0</v>
      </c>
      <c r="V289" s="29">
        <f t="shared" si="130"/>
        <v>0</v>
      </c>
      <c r="W289" s="39">
        <f t="shared" si="130"/>
        <v>0</v>
      </c>
      <c r="X289" s="39">
        <f t="shared" si="130"/>
        <v>0</v>
      </c>
      <c r="Y289" s="39">
        <f t="shared" si="130"/>
        <v>0</v>
      </c>
      <c r="Z289" s="39">
        <f t="shared" si="130"/>
        <v>0</v>
      </c>
      <c r="AA289" s="39">
        <f t="shared" si="130"/>
        <v>0</v>
      </c>
      <c r="AB289" s="39">
        <f t="shared" si="130"/>
        <v>0</v>
      </c>
      <c r="AC289" s="39">
        <f t="shared" si="130"/>
        <v>0</v>
      </c>
      <c r="AD289" s="39">
        <f t="shared" si="130"/>
        <v>0</v>
      </c>
      <c r="AE289" s="29">
        <f t="shared" si="130"/>
        <v>0</v>
      </c>
      <c r="AF289" s="39">
        <f t="shared" si="130"/>
        <v>0</v>
      </c>
      <c r="AG289" s="39">
        <f t="shared" si="130"/>
        <v>0</v>
      </c>
      <c r="AH289" s="39">
        <f t="shared" si="130"/>
        <v>0</v>
      </c>
      <c r="AI289" s="39">
        <f t="shared" si="130"/>
        <v>0</v>
      </c>
      <c r="AJ289" s="39">
        <f t="shared" si="130"/>
        <v>0</v>
      </c>
      <c r="AK289" s="39">
        <f t="shared" si="130"/>
        <v>0</v>
      </c>
      <c r="AL289" s="39">
        <f t="shared" si="130"/>
        <v>0</v>
      </c>
      <c r="AM289" s="39">
        <f t="shared" si="130"/>
        <v>0</v>
      </c>
      <c r="AN289" s="39">
        <f t="shared" si="130"/>
        <v>26.465028355387524</v>
      </c>
      <c r="AO289" s="39">
        <f t="shared" si="130"/>
        <v>1782</v>
      </c>
      <c r="AP289" s="104">
        <f t="shared" si="130"/>
        <v>0</v>
      </c>
      <c r="AQ289" s="105">
        <f t="shared" si="130"/>
        <v>0</v>
      </c>
      <c r="AR289" s="106">
        <f t="shared" si="130"/>
        <v>0</v>
      </c>
      <c r="AS289" s="106">
        <f t="shared" si="130"/>
        <v>0</v>
      </c>
      <c r="AT289" s="107">
        <f t="shared" si="130"/>
        <v>1998</v>
      </c>
      <c r="AU289" s="108">
        <f t="shared" si="130"/>
        <v>0</v>
      </c>
      <c r="AV289" s="109">
        <f t="shared" si="130"/>
        <v>0</v>
      </c>
      <c r="AW289" s="106">
        <f t="shared" si="130"/>
        <v>0</v>
      </c>
      <c r="AX289" s="106">
        <f t="shared" si="130"/>
        <v>0</v>
      </c>
      <c r="AY289" s="60">
        <f t="shared" si="130"/>
        <v>0</v>
      </c>
      <c r="AZ289" s="96">
        <f t="shared" si="130"/>
        <v>79.8</v>
      </c>
      <c r="BA289" s="67">
        <f t="shared" si="130"/>
        <v>0</v>
      </c>
      <c r="BB289" s="67">
        <f t="shared" si="130"/>
        <v>0</v>
      </c>
      <c r="BC289" s="67">
        <f t="shared" si="130"/>
        <v>0</v>
      </c>
      <c r="BD289" s="67">
        <f t="shared" si="130"/>
        <v>0</v>
      </c>
      <c r="BE289" s="27">
        <f t="shared" si="130"/>
        <v>0</v>
      </c>
      <c r="BF289" s="29">
        <f t="shared" si="130"/>
        <v>23738</v>
      </c>
      <c r="BG289" s="39">
        <f t="shared" si="130"/>
        <v>9981</v>
      </c>
      <c r="BH289" s="40">
        <f t="shared" si="130"/>
        <v>18489</v>
      </c>
      <c r="BI289" s="40">
        <f t="shared" si="130"/>
        <v>0</v>
      </c>
      <c r="BJ289" s="40">
        <f t="shared" si="130"/>
        <v>0</v>
      </c>
      <c r="BK289" s="40">
        <f t="shared" si="130"/>
        <v>0</v>
      </c>
      <c r="BL289" s="40">
        <f t="shared" si="130"/>
        <v>0</v>
      </c>
      <c r="BM289" s="27">
        <f t="shared" si="130"/>
        <v>0</v>
      </c>
    </row>
    <row r="290" spans="1:65" outlineLevel="3" x14ac:dyDescent="0.45">
      <c r="A290" s="180" t="s">
        <v>31</v>
      </c>
      <c r="B290" s="181"/>
      <c r="C290" s="51">
        <f t="shared" ref="C290:BM290" si="131">SUBTOTAL(5,C258:C288)</f>
        <v>299538</v>
      </c>
      <c r="D290" s="61">
        <f t="shared" si="131"/>
        <v>36.9</v>
      </c>
      <c r="E290" s="12">
        <f t="shared" si="131"/>
        <v>37</v>
      </c>
      <c r="F290" s="12">
        <f t="shared" si="131"/>
        <v>37</v>
      </c>
      <c r="G290" s="12">
        <f t="shared" si="131"/>
        <v>36</v>
      </c>
      <c r="H290" s="12">
        <f t="shared" si="131"/>
        <v>36</v>
      </c>
      <c r="I290" s="12">
        <f t="shared" si="131"/>
        <v>0</v>
      </c>
      <c r="J290" s="12">
        <f t="shared" si="131"/>
        <v>0</v>
      </c>
      <c r="K290" s="12">
        <f t="shared" si="131"/>
        <v>0</v>
      </c>
      <c r="L290" s="12">
        <f t="shared" si="131"/>
        <v>0</v>
      </c>
      <c r="M290" s="72">
        <f t="shared" si="131"/>
        <v>0</v>
      </c>
      <c r="N290" s="83">
        <f t="shared" si="131"/>
        <v>0</v>
      </c>
      <c r="O290" s="83">
        <f t="shared" si="131"/>
        <v>0</v>
      </c>
      <c r="P290" s="83">
        <f t="shared" si="131"/>
        <v>0</v>
      </c>
      <c r="Q290" s="83">
        <f t="shared" si="131"/>
        <v>0</v>
      </c>
      <c r="R290" s="83">
        <f t="shared" si="131"/>
        <v>0</v>
      </c>
      <c r="S290" s="83">
        <f t="shared" si="131"/>
        <v>0</v>
      </c>
      <c r="T290" s="83">
        <f t="shared" si="131"/>
        <v>0</v>
      </c>
      <c r="U290" s="83">
        <f t="shared" si="131"/>
        <v>0</v>
      </c>
      <c r="V290" s="6">
        <f t="shared" si="131"/>
        <v>0</v>
      </c>
      <c r="W290" s="41">
        <f t="shared" si="131"/>
        <v>0</v>
      </c>
      <c r="X290" s="41">
        <f t="shared" si="131"/>
        <v>0</v>
      </c>
      <c r="Y290" s="41">
        <f t="shared" si="131"/>
        <v>0</v>
      </c>
      <c r="Z290" s="41">
        <f t="shared" si="131"/>
        <v>0</v>
      </c>
      <c r="AA290" s="41">
        <f t="shared" si="131"/>
        <v>0</v>
      </c>
      <c r="AB290" s="41">
        <f t="shared" si="131"/>
        <v>0</v>
      </c>
      <c r="AC290" s="41">
        <f t="shared" si="131"/>
        <v>0</v>
      </c>
      <c r="AD290" s="41">
        <f t="shared" si="131"/>
        <v>0</v>
      </c>
      <c r="AE290" s="6">
        <f t="shared" si="131"/>
        <v>0</v>
      </c>
      <c r="AF290" s="41">
        <f t="shared" si="131"/>
        <v>0</v>
      </c>
      <c r="AG290" s="41">
        <f t="shared" si="131"/>
        <v>0</v>
      </c>
      <c r="AH290" s="41">
        <f t="shared" si="131"/>
        <v>0</v>
      </c>
      <c r="AI290" s="41">
        <f t="shared" si="131"/>
        <v>0</v>
      </c>
      <c r="AJ290" s="41">
        <f t="shared" si="131"/>
        <v>0</v>
      </c>
      <c r="AK290" s="41">
        <f t="shared" si="131"/>
        <v>0</v>
      </c>
      <c r="AL290" s="41">
        <f t="shared" si="131"/>
        <v>0</v>
      </c>
      <c r="AM290" s="41">
        <f t="shared" si="131"/>
        <v>0</v>
      </c>
      <c r="AN290" s="41">
        <f t="shared" si="131"/>
        <v>15.712682379349046</v>
      </c>
      <c r="AO290" s="41">
        <f t="shared" si="131"/>
        <v>1058</v>
      </c>
      <c r="AP290" s="110">
        <f t="shared" si="131"/>
        <v>0</v>
      </c>
      <c r="AQ290" s="111">
        <f t="shared" si="131"/>
        <v>0</v>
      </c>
      <c r="AR290" s="112">
        <f t="shared" si="131"/>
        <v>0</v>
      </c>
      <c r="AS290" s="112">
        <f t="shared" si="131"/>
        <v>0</v>
      </c>
      <c r="AT290" s="113">
        <f t="shared" si="131"/>
        <v>1248</v>
      </c>
      <c r="AU290" s="114">
        <f t="shared" si="131"/>
        <v>0</v>
      </c>
      <c r="AV290" s="115">
        <f t="shared" si="131"/>
        <v>0</v>
      </c>
      <c r="AW290" s="112">
        <f t="shared" si="131"/>
        <v>0</v>
      </c>
      <c r="AX290" s="112">
        <f t="shared" si="131"/>
        <v>0</v>
      </c>
      <c r="AY290" s="61">
        <f t="shared" si="131"/>
        <v>0</v>
      </c>
      <c r="AZ290" s="97">
        <f t="shared" si="131"/>
        <v>78</v>
      </c>
      <c r="BA290" s="68">
        <f t="shared" si="131"/>
        <v>0</v>
      </c>
      <c r="BB290" s="68">
        <f t="shared" si="131"/>
        <v>0</v>
      </c>
      <c r="BC290" s="68">
        <f t="shared" si="131"/>
        <v>0</v>
      </c>
      <c r="BD290" s="68">
        <f t="shared" si="131"/>
        <v>0</v>
      </c>
      <c r="BE290" s="15">
        <f t="shared" si="131"/>
        <v>0</v>
      </c>
      <c r="BF290" s="6">
        <f t="shared" si="131"/>
        <v>9066</v>
      </c>
      <c r="BG290" s="41">
        <f t="shared" si="131"/>
        <v>232</v>
      </c>
      <c r="BH290" s="42">
        <f t="shared" si="131"/>
        <v>7473</v>
      </c>
      <c r="BI290" s="42">
        <f t="shared" si="131"/>
        <v>0</v>
      </c>
      <c r="BJ290" s="42">
        <f t="shared" si="131"/>
        <v>0</v>
      </c>
      <c r="BK290" s="42">
        <f t="shared" si="131"/>
        <v>0</v>
      </c>
      <c r="BL290" s="42">
        <f t="shared" si="131"/>
        <v>0</v>
      </c>
      <c r="BM290" s="15">
        <f t="shared" si="131"/>
        <v>0</v>
      </c>
    </row>
    <row r="291" spans="1:65" outlineLevel="2" x14ac:dyDescent="0.45">
      <c r="A291" s="180" t="s">
        <v>20</v>
      </c>
      <c r="B291" s="181"/>
      <c r="C291" s="51">
        <f>IFERROR(SUBTOTAL(1,C258:C288),"")</f>
        <v>331195.09677419357</v>
      </c>
      <c r="D291" s="61">
        <f t="shared" ref="D291:BM291" si="132">IFERROR(SUBTOTAL(1,D258:D288),"")</f>
        <v>37.806451612903224</v>
      </c>
      <c r="E291" s="12">
        <f t="shared" si="132"/>
        <v>37.774193548387082</v>
      </c>
      <c r="F291" s="12">
        <f t="shared" si="132"/>
        <v>37.774193548387082</v>
      </c>
      <c r="G291" s="12">
        <f t="shared" si="132"/>
        <v>37.838709677419345</v>
      </c>
      <c r="H291" s="12">
        <f t="shared" si="132"/>
        <v>37.838709677419345</v>
      </c>
      <c r="I291" s="12" t="str">
        <f t="shared" si="132"/>
        <v/>
      </c>
      <c r="J291" s="12" t="str">
        <f t="shared" si="132"/>
        <v/>
      </c>
      <c r="K291" s="12" t="str">
        <f t="shared" si="132"/>
        <v/>
      </c>
      <c r="L291" s="12" t="str">
        <f t="shared" si="132"/>
        <v/>
      </c>
      <c r="M291" s="72" t="str">
        <f t="shared" si="132"/>
        <v/>
      </c>
      <c r="N291" s="83" t="str">
        <f t="shared" si="132"/>
        <v/>
      </c>
      <c r="O291" s="83" t="str">
        <f t="shared" si="132"/>
        <v/>
      </c>
      <c r="P291" s="83" t="str">
        <f t="shared" si="132"/>
        <v/>
      </c>
      <c r="Q291" s="83" t="str">
        <f t="shared" si="132"/>
        <v/>
      </c>
      <c r="R291" s="83" t="str">
        <f t="shared" si="132"/>
        <v/>
      </c>
      <c r="S291" s="83" t="str">
        <f t="shared" si="132"/>
        <v/>
      </c>
      <c r="T291" s="83" t="str">
        <f t="shared" si="132"/>
        <v/>
      </c>
      <c r="U291" s="83" t="str">
        <f t="shared" si="132"/>
        <v/>
      </c>
      <c r="V291" s="6" t="str">
        <f t="shared" si="132"/>
        <v/>
      </c>
      <c r="W291" s="41" t="str">
        <f t="shared" si="132"/>
        <v/>
      </c>
      <c r="X291" s="41" t="str">
        <f t="shared" si="132"/>
        <v/>
      </c>
      <c r="Y291" s="41" t="str">
        <f t="shared" si="132"/>
        <v/>
      </c>
      <c r="Z291" s="41" t="str">
        <f t="shared" si="132"/>
        <v/>
      </c>
      <c r="AA291" s="41" t="str">
        <f t="shared" si="132"/>
        <v/>
      </c>
      <c r="AB291" s="41" t="str">
        <f t="shared" si="132"/>
        <v/>
      </c>
      <c r="AC291" s="41" t="str">
        <f t="shared" si="132"/>
        <v/>
      </c>
      <c r="AD291" s="41" t="str">
        <f t="shared" si="132"/>
        <v/>
      </c>
      <c r="AE291" s="6" t="str">
        <f t="shared" si="132"/>
        <v/>
      </c>
      <c r="AF291" s="41" t="str">
        <f t="shared" si="132"/>
        <v/>
      </c>
      <c r="AG291" s="41" t="str">
        <f t="shared" si="132"/>
        <v/>
      </c>
      <c r="AH291" s="41" t="str">
        <f t="shared" si="132"/>
        <v/>
      </c>
      <c r="AI291" s="41" t="str">
        <f t="shared" si="132"/>
        <v/>
      </c>
      <c r="AJ291" s="41" t="str">
        <f t="shared" si="132"/>
        <v/>
      </c>
      <c r="AK291" s="41" t="str">
        <f t="shared" si="132"/>
        <v/>
      </c>
      <c r="AL291" s="41" t="str">
        <f t="shared" si="132"/>
        <v/>
      </c>
      <c r="AM291" s="41" t="str">
        <f t="shared" si="132"/>
        <v/>
      </c>
      <c r="AN291" s="41">
        <f t="shared" si="132"/>
        <v>20.714797327836738</v>
      </c>
      <c r="AO291" s="41">
        <f t="shared" si="132"/>
        <v>1370.6774193548388</v>
      </c>
      <c r="AP291" s="110" t="str">
        <f t="shared" si="132"/>
        <v/>
      </c>
      <c r="AQ291" s="111" t="str">
        <f t="shared" si="132"/>
        <v/>
      </c>
      <c r="AR291" s="112" t="str">
        <f t="shared" si="132"/>
        <v/>
      </c>
      <c r="AS291" s="112" t="str">
        <f t="shared" si="132"/>
        <v/>
      </c>
      <c r="AT291" s="113">
        <f t="shared" si="132"/>
        <v>1548.9354838709678</v>
      </c>
      <c r="AU291" s="114" t="str">
        <f t="shared" si="132"/>
        <v/>
      </c>
      <c r="AV291" s="115" t="str">
        <f t="shared" si="132"/>
        <v/>
      </c>
      <c r="AW291" s="112" t="str">
        <f t="shared" si="132"/>
        <v/>
      </c>
      <c r="AX291" s="112" t="str">
        <f t="shared" si="132"/>
        <v/>
      </c>
      <c r="AY291" s="61" t="str">
        <f t="shared" si="132"/>
        <v/>
      </c>
      <c r="AZ291" s="97">
        <f t="shared" si="132"/>
        <v>78.795454545454547</v>
      </c>
      <c r="BA291" s="68" t="str">
        <f t="shared" si="132"/>
        <v/>
      </c>
      <c r="BB291" s="68" t="str">
        <f t="shared" si="132"/>
        <v/>
      </c>
      <c r="BC291" s="68" t="str">
        <f t="shared" si="132"/>
        <v/>
      </c>
      <c r="BD291" s="68" t="str">
        <f t="shared" si="132"/>
        <v/>
      </c>
      <c r="BE291" s="15" t="str">
        <f>IFERROR(SUBTOTAL(1,BE258:BE288),"")</f>
        <v/>
      </c>
      <c r="BF291" s="6">
        <f t="shared" si="132"/>
        <v>19503.709677419356</v>
      </c>
      <c r="BG291" s="41">
        <f t="shared" si="132"/>
        <v>3683.6451612903224</v>
      </c>
      <c r="BH291" s="42">
        <f t="shared" si="132"/>
        <v>15820.064516129032</v>
      </c>
      <c r="BI291" s="42" t="str">
        <f t="shared" si="132"/>
        <v/>
      </c>
      <c r="BJ291" s="42" t="str">
        <f t="shared" si="132"/>
        <v/>
      </c>
      <c r="BK291" s="42" t="str">
        <f t="shared" si="132"/>
        <v/>
      </c>
      <c r="BL291" s="42" t="str">
        <f t="shared" si="132"/>
        <v/>
      </c>
      <c r="BM291" s="15" t="str">
        <f t="shared" si="132"/>
        <v/>
      </c>
    </row>
    <row r="292" spans="1:65" ht="17.5" outlineLevel="1" thickBot="1" x14ac:dyDescent="0.5">
      <c r="A292" s="182" t="s">
        <v>53</v>
      </c>
      <c r="B292" s="183"/>
      <c r="C292" s="52">
        <f>SUBTOTAL(9,C258:C288)</f>
        <v>10267048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42491</v>
      </c>
      <c r="AP292" s="116"/>
      <c r="AQ292" s="117"/>
      <c r="AR292" s="118"/>
      <c r="AS292" s="118"/>
      <c r="AT292" s="119">
        <f>SUBTOTAL(9,AT258:AT288)</f>
        <v>48017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3">SUBTOTAL(9,BF258:BF288)</f>
        <v>604615</v>
      </c>
      <c r="BG292" s="43">
        <f t="shared" si="133"/>
        <v>114193</v>
      </c>
      <c r="BH292" s="44">
        <f t="shared" si="133"/>
        <v>490422</v>
      </c>
      <c r="BI292" s="44">
        <f t="shared" si="133"/>
        <v>0</v>
      </c>
      <c r="BJ292" s="44">
        <f t="shared" si="133"/>
        <v>0</v>
      </c>
      <c r="BK292" s="44">
        <f t="shared" si="133"/>
        <v>0</v>
      </c>
      <c r="BL292" s="44">
        <f t="shared" si="133"/>
        <v>0</v>
      </c>
      <c r="BM292" s="16">
        <f t="shared" si="133"/>
        <v>0</v>
      </c>
    </row>
    <row r="293" spans="1:65" outlineLevel="5" x14ac:dyDescent="0.45">
      <c r="A293" s="21">
        <f t="shared" si="113"/>
        <v>9</v>
      </c>
      <c r="B293" s="33">
        <f>B288+1</f>
        <v>42979</v>
      </c>
      <c r="C293" s="51">
        <v>311739</v>
      </c>
      <c r="D293" s="64">
        <f t="shared" ref="D293:D322" si="134">IFERROR(ROUND(AVERAGE(E293:L293),1),"")</f>
        <v>37.700000000000003</v>
      </c>
      <c r="E293" s="12">
        <v>37.799999999999997</v>
      </c>
      <c r="F293" s="12">
        <v>37.799999999999997</v>
      </c>
      <c r="G293" s="12">
        <v>37.6</v>
      </c>
      <c r="H293" s="12">
        <v>37.6</v>
      </c>
      <c r="I293" s="12"/>
      <c r="J293" s="12"/>
      <c r="K293" s="12"/>
      <c r="L293" s="12"/>
      <c r="M293" s="74" t="str">
        <f t="shared" ref="M293:M322" si="135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36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7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28000/AO293</f>
        <v>19.774011299435028</v>
      </c>
      <c r="AO293" s="41">
        <v>1416</v>
      </c>
      <c r="AP293" s="110"/>
      <c r="AQ293" s="111"/>
      <c r="AR293" s="126" t="str">
        <f t="shared" ref="AR293:AR322" si="138">IFERROR(AQ293/AP293*100,"")</f>
        <v/>
      </c>
      <c r="AS293" s="126" t="str">
        <f t="shared" ref="AS293:AS322" si="139">IFERROR(100-AR293,"")</f>
        <v/>
      </c>
      <c r="AT293" s="127">
        <v>1635</v>
      </c>
      <c r="AU293" s="128"/>
      <c r="AV293" s="129"/>
      <c r="AW293" s="126" t="str">
        <f t="shared" ref="AW293:AW322" si="140">IFERROR(AV293/AU293*100,"")</f>
        <v/>
      </c>
      <c r="AX293" s="126" t="str">
        <f t="shared" ref="AX293:AX322" si="141">IFERROR(100-AW293,"")</f>
        <v/>
      </c>
      <c r="AY293" s="64" t="str">
        <f t="shared" ref="AY293:AY322" si="142">IFERROR((1-((AW293*AS293)/(AX293*AR293)))*100,"")</f>
        <v/>
      </c>
      <c r="AZ293" s="97">
        <v>78.099999999999994</v>
      </c>
      <c r="BA293" s="68"/>
      <c r="BB293" s="68"/>
      <c r="BC293" s="68"/>
      <c r="BD293" s="68"/>
      <c r="BE293" s="15"/>
      <c r="BF293" s="5">
        <f t="shared" ref="BF293:BF322" si="143">IF(SUM(BG293:BM293)=0,"",SUM(BG293:BM293))</f>
        <v>22857</v>
      </c>
      <c r="BG293" s="42">
        <v>4023</v>
      </c>
      <c r="BH293" s="42">
        <v>18834</v>
      </c>
      <c r="BI293" s="42"/>
      <c r="BJ293" s="42"/>
      <c r="BK293" s="42"/>
      <c r="BL293" s="42"/>
      <c r="BM293" s="15"/>
    </row>
    <row r="294" spans="1:65" outlineLevel="5" x14ac:dyDescent="0.45">
      <c r="A294" s="22">
        <f t="shared" si="113"/>
        <v>9</v>
      </c>
      <c r="B294" s="9">
        <f t="shared" si="129"/>
        <v>42980</v>
      </c>
      <c r="C294" s="51">
        <v>315686</v>
      </c>
      <c r="D294" s="64">
        <f t="shared" si="134"/>
        <v>37.5</v>
      </c>
      <c r="E294" s="12">
        <v>37.6</v>
      </c>
      <c r="F294" s="12">
        <v>37.6</v>
      </c>
      <c r="G294" s="12">
        <v>37.4</v>
      </c>
      <c r="H294" s="12">
        <v>37.4</v>
      </c>
      <c r="I294" s="12"/>
      <c r="J294" s="12"/>
      <c r="K294" s="12"/>
      <c r="L294" s="12"/>
      <c r="M294" s="74" t="str">
        <f t="shared" si="135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36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7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4">28000/AO294</f>
        <v>22.857142857142858</v>
      </c>
      <c r="AO294" s="41">
        <v>1225</v>
      </c>
      <c r="AP294" s="110"/>
      <c r="AQ294" s="111"/>
      <c r="AR294" s="126" t="str">
        <f t="shared" si="138"/>
        <v/>
      </c>
      <c r="AS294" s="126" t="str">
        <f t="shared" si="139"/>
        <v/>
      </c>
      <c r="AT294" s="127">
        <v>1405</v>
      </c>
      <c r="AU294" s="128"/>
      <c r="AV294" s="129"/>
      <c r="AW294" s="126" t="str">
        <f t="shared" si="140"/>
        <v/>
      </c>
      <c r="AX294" s="126" t="str">
        <f t="shared" si="141"/>
        <v/>
      </c>
      <c r="AY294" s="64" t="str">
        <f t="shared" si="142"/>
        <v/>
      </c>
      <c r="AZ294" s="97"/>
      <c r="BA294" s="68"/>
      <c r="BB294" s="68"/>
      <c r="BC294" s="68"/>
      <c r="BD294" s="68"/>
      <c r="BE294" s="15"/>
      <c r="BF294" s="5">
        <f t="shared" si="143"/>
        <v>18575</v>
      </c>
      <c r="BG294" s="42">
        <v>3416</v>
      </c>
      <c r="BH294" s="42">
        <v>15159</v>
      </c>
      <c r="BI294" s="42"/>
      <c r="BJ294" s="42"/>
      <c r="BK294" s="42"/>
      <c r="BL294" s="42"/>
      <c r="BM294" s="15"/>
    </row>
    <row r="295" spans="1:65" outlineLevel="5" x14ac:dyDescent="0.45">
      <c r="A295" s="22">
        <f t="shared" si="113"/>
        <v>9</v>
      </c>
      <c r="B295" s="9">
        <f t="shared" si="129"/>
        <v>42981</v>
      </c>
      <c r="C295" s="51">
        <v>308664</v>
      </c>
      <c r="D295" s="64">
        <f t="shared" si="134"/>
        <v>38</v>
      </c>
      <c r="E295" s="12">
        <v>38</v>
      </c>
      <c r="F295" s="12">
        <v>38</v>
      </c>
      <c r="G295" s="12">
        <v>38</v>
      </c>
      <c r="H295" s="12">
        <v>38</v>
      </c>
      <c r="I295" s="12"/>
      <c r="J295" s="12"/>
      <c r="K295" s="12"/>
      <c r="L295" s="12"/>
      <c r="M295" s="74" t="str">
        <f t="shared" si="135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36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7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4"/>
        <v>24.911032028469752</v>
      </c>
      <c r="AO295" s="41">
        <v>1124</v>
      </c>
      <c r="AP295" s="110"/>
      <c r="AQ295" s="111"/>
      <c r="AR295" s="126" t="str">
        <f t="shared" si="138"/>
        <v/>
      </c>
      <c r="AS295" s="126" t="str">
        <f t="shared" si="139"/>
        <v/>
      </c>
      <c r="AT295" s="127">
        <v>1247</v>
      </c>
      <c r="AU295" s="128"/>
      <c r="AV295" s="129"/>
      <c r="AW295" s="126" t="str">
        <f t="shared" si="140"/>
        <v/>
      </c>
      <c r="AX295" s="126" t="str">
        <f t="shared" si="141"/>
        <v/>
      </c>
      <c r="AY295" s="64" t="str">
        <f t="shared" si="142"/>
        <v/>
      </c>
      <c r="AZ295" s="97"/>
      <c r="BA295" s="68"/>
      <c r="BB295" s="68"/>
      <c r="BC295" s="68"/>
      <c r="BD295" s="68"/>
      <c r="BE295" s="15"/>
      <c r="BF295" s="5">
        <f t="shared" si="143"/>
        <v>10883</v>
      </c>
      <c r="BG295" s="42">
        <v>1943</v>
      </c>
      <c r="BH295" s="42">
        <v>8940</v>
      </c>
      <c r="BI295" s="42"/>
      <c r="BJ295" s="42"/>
      <c r="BK295" s="42"/>
      <c r="BL295" s="42"/>
      <c r="BM295" s="15"/>
    </row>
    <row r="296" spans="1:65" outlineLevel="5" x14ac:dyDescent="0.45">
      <c r="A296" s="22">
        <f t="shared" si="113"/>
        <v>9</v>
      </c>
      <c r="B296" s="9">
        <f t="shared" si="129"/>
        <v>42982</v>
      </c>
      <c r="C296" s="51">
        <v>301641</v>
      </c>
      <c r="D296" s="64">
        <f t="shared" si="134"/>
        <v>38</v>
      </c>
      <c r="E296" s="12">
        <v>38</v>
      </c>
      <c r="F296" s="12">
        <v>38</v>
      </c>
      <c r="G296" s="12">
        <v>38</v>
      </c>
      <c r="H296" s="12">
        <v>38</v>
      </c>
      <c r="I296" s="12"/>
      <c r="J296" s="12"/>
      <c r="K296" s="12"/>
      <c r="L296" s="12"/>
      <c r="M296" s="74" t="str">
        <f t="shared" si="135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36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7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4"/>
        <v>22.508038585209004</v>
      </c>
      <c r="AO296" s="41">
        <v>1244</v>
      </c>
      <c r="AP296" s="110"/>
      <c r="AQ296" s="111"/>
      <c r="AR296" s="126" t="str">
        <f t="shared" si="138"/>
        <v/>
      </c>
      <c r="AS296" s="126" t="str">
        <f t="shared" si="139"/>
        <v/>
      </c>
      <c r="AT296" s="127">
        <v>1436</v>
      </c>
      <c r="AU296" s="128"/>
      <c r="AV296" s="129"/>
      <c r="AW296" s="126" t="str">
        <f t="shared" si="140"/>
        <v/>
      </c>
      <c r="AX296" s="126" t="str">
        <f t="shared" si="141"/>
        <v/>
      </c>
      <c r="AY296" s="64" t="str">
        <f t="shared" si="142"/>
        <v/>
      </c>
      <c r="AZ296" s="97">
        <v>78.7</v>
      </c>
      <c r="BA296" s="68"/>
      <c r="BB296" s="68"/>
      <c r="BC296" s="68"/>
      <c r="BD296" s="68"/>
      <c r="BE296" s="15"/>
      <c r="BF296" s="5">
        <f t="shared" si="143"/>
        <v>21727</v>
      </c>
      <c r="BG296" s="42">
        <v>4959</v>
      </c>
      <c r="BH296" s="42">
        <v>16768</v>
      </c>
      <c r="BI296" s="42"/>
      <c r="BJ296" s="42"/>
      <c r="BK296" s="42"/>
      <c r="BL296" s="42"/>
      <c r="BM296" s="15"/>
    </row>
    <row r="297" spans="1:65" outlineLevel="5" x14ac:dyDescent="0.45">
      <c r="A297" s="22">
        <f t="shared" si="113"/>
        <v>9</v>
      </c>
      <c r="B297" s="9">
        <f t="shared" si="129"/>
        <v>42983</v>
      </c>
      <c r="C297" s="51">
        <v>303782</v>
      </c>
      <c r="D297" s="64">
        <f t="shared" si="134"/>
        <v>38</v>
      </c>
      <c r="E297" s="12">
        <v>38</v>
      </c>
      <c r="F297" s="12">
        <v>38</v>
      </c>
      <c r="G297" s="12">
        <v>38</v>
      </c>
      <c r="H297" s="12">
        <v>38</v>
      </c>
      <c r="I297" s="12"/>
      <c r="J297" s="12"/>
      <c r="K297" s="12"/>
      <c r="L297" s="12"/>
      <c r="M297" s="74" t="str">
        <f t="shared" si="135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36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7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4"/>
        <v>22.526146419951729</v>
      </c>
      <c r="AO297" s="41">
        <v>1243</v>
      </c>
      <c r="AP297" s="110"/>
      <c r="AQ297" s="111"/>
      <c r="AR297" s="126" t="str">
        <f t="shared" si="138"/>
        <v/>
      </c>
      <c r="AS297" s="126" t="str">
        <f t="shared" si="139"/>
        <v/>
      </c>
      <c r="AT297" s="127">
        <v>1484</v>
      </c>
      <c r="AU297" s="128"/>
      <c r="AV297" s="129"/>
      <c r="AW297" s="126" t="str">
        <f t="shared" si="140"/>
        <v/>
      </c>
      <c r="AX297" s="126" t="str">
        <f t="shared" si="141"/>
        <v/>
      </c>
      <c r="AY297" s="64" t="str">
        <f t="shared" si="142"/>
        <v/>
      </c>
      <c r="AZ297" s="97">
        <v>78.900000000000006</v>
      </c>
      <c r="BA297" s="68"/>
      <c r="BB297" s="68"/>
      <c r="BC297" s="68"/>
      <c r="BD297" s="68"/>
      <c r="BE297" s="15"/>
      <c r="BF297" s="5">
        <f t="shared" si="143"/>
        <v>21722</v>
      </c>
      <c r="BG297" s="42">
        <v>3369</v>
      </c>
      <c r="BH297" s="42">
        <v>18353</v>
      </c>
      <c r="BI297" s="42"/>
      <c r="BJ297" s="42"/>
      <c r="BK297" s="42"/>
      <c r="BL297" s="42"/>
      <c r="BM297" s="15"/>
    </row>
    <row r="298" spans="1:65" outlineLevel="5" x14ac:dyDescent="0.45">
      <c r="A298" s="22">
        <f t="shared" si="113"/>
        <v>9</v>
      </c>
      <c r="B298" s="9">
        <f t="shared" si="129"/>
        <v>42984</v>
      </c>
      <c r="C298" s="51">
        <v>326151</v>
      </c>
      <c r="D298" s="64">
        <f t="shared" si="134"/>
        <v>38</v>
      </c>
      <c r="E298" s="12">
        <v>38</v>
      </c>
      <c r="F298" s="12">
        <v>38</v>
      </c>
      <c r="G298" s="12">
        <v>38</v>
      </c>
      <c r="H298" s="12">
        <v>38</v>
      </c>
      <c r="I298" s="12"/>
      <c r="J298" s="12"/>
      <c r="K298" s="12"/>
      <c r="L298" s="12"/>
      <c r="M298" s="74" t="str">
        <f t="shared" si="135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36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7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4"/>
        <v>22.875816993464053</v>
      </c>
      <c r="AO298" s="41">
        <v>1224</v>
      </c>
      <c r="AP298" s="110"/>
      <c r="AQ298" s="111"/>
      <c r="AR298" s="126" t="str">
        <f t="shared" si="138"/>
        <v/>
      </c>
      <c r="AS298" s="126" t="str">
        <f t="shared" si="139"/>
        <v/>
      </c>
      <c r="AT298" s="127">
        <v>1394</v>
      </c>
      <c r="AU298" s="128"/>
      <c r="AV298" s="129"/>
      <c r="AW298" s="126" t="str">
        <f t="shared" si="140"/>
        <v/>
      </c>
      <c r="AX298" s="126" t="str">
        <f t="shared" si="141"/>
        <v/>
      </c>
      <c r="AY298" s="64" t="str">
        <f t="shared" si="142"/>
        <v/>
      </c>
      <c r="AZ298" s="97">
        <v>78</v>
      </c>
      <c r="BA298" s="68"/>
      <c r="BB298" s="68"/>
      <c r="BC298" s="68"/>
      <c r="BD298" s="68"/>
      <c r="BE298" s="15"/>
      <c r="BF298" s="5">
        <f t="shared" si="143"/>
        <v>19398</v>
      </c>
      <c r="BG298" s="42">
        <v>2107</v>
      </c>
      <c r="BH298" s="42">
        <v>17291</v>
      </c>
      <c r="BI298" s="42"/>
      <c r="BJ298" s="42"/>
      <c r="BK298" s="42"/>
      <c r="BL298" s="42"/>
      <c r="BM298" s="15"/>
    </row>
    <row r="299" spans="1:65" outlineLevel="5" x14ac:dyDescent="0.45">
      <c r="A299" s="22">
        <f t="shared" si="113"/>
        <v>9</v>
      </c>
      <c r="B299" s="9">
        <f t="shared" si="129"/>
        <v>42985</v>
      </c>
      <c r="C299" s="51">
        <v>460520</v>
      </c>
      <c r="D299" s="64">
        <f t="shared" si="134"/>
        <v>37.5</v>
      </c>
      <c r="E299" s="12">
        <v>37.6</v>
      </c>
      <c r="F299" s="12">
        <v>37.6</v>
      </c>
      <c r="G299" s="12">
        <v>37.4</v>
      </c>
      <c r="H299" s="12">
        <v>37.4</v>
      </c>
      <c r="I299" s="12"/>
      <c r="J299" s="12"/>
      <c r="K299" s="12"/>
      <c r="L299" s="12"/>
      <c r="M299" s="74" t="str">
        <f t="shared" si="135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36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7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4"/>
        <v>22.988505747126435</v>
      </c>
      <c r="AO299" s="41">
        <v>1218</v>
      </c>
      <c r="AP299" s="110"/>
      <c r="AQ299" s="111"/>
      <c r="AR299" s="126" t="str">
        <f t="shared" si="138"/>
        <v/>
      </c>
      <c r="AS299" s="126" t="str">
        <f t="shared" si="139"/>
        <v/>
      </c>
      <c r="AT299" s="127">
        <v>1545</v>
      </c>
      <c r="AU299" s="128"/>
      <c r="AV299" s="129"/>
      <c r="AW299" s="126" t="str">
        <f t="shared" si="140"/>
        <v/>
      </c>
      <c r="AX299" s="126" t="str">
        <f t="shared" si="141"/>
        <v/>
      </c>
      <c r="AY299" s="64" t="str">
        <f t="shared" si="142"/>
        <v/>
      </c>
      <c r="AZ299" s="97">
        <v>78</v>
      </c>
      <c r="BA299" s="68"/>
      <c r="BB299" s="68"/>
      <c r="BC299" s="68"/>
      <c r="BD299" s="68"/>
      <c r="BE299" s="15"/>
      <c r="BF299" s="5">
        <f t="shared" si="143"/>
        <v>15862</v>
      </c>
      <c r="BG299" s="42">
        <v>101</v>
      </c>
      <c r="BH299" s="42">
        <v>15761</v>
      </c>
      <c r="BI299" s="42"/>
      <c r="BJ299" s="42"/>
      <c r="BK299" s="42"/>
      <c r="BL299" s="42"/>
      <c r="BM299" s="15"/>
    </row>
    <row r="300" spans="1:65" outlineLevel="5" x14ac:dyDescent="0.45">
      <c r="A300" s="22">
        <f t="shared" si="113"/>
        <v>9</v>
      </c>
      <c r="B300" s="9">
        <f t="shared" si="129"/>
        <v>42986</v>
      </c>
      <c r="C300" s="51">
        <v>341282</v>
      </c>
      <c r="D300" s="64">
        <f t="shared" si="134"/>
        <v>38.1</v>
      </c>
      <c r="E300" s="12">
        <v>38</v>
      </c>
      <c r="F300" s="12">
        <v>38</v>
      </c>
      <c r="G300" s="12">
        <v>38.200000000000003</v>
      </c>
      <c r="H300" s="12">
        <v>38.200000000000003</v>
      </c>
      <c r="I300" s="12"/>
      <c r="J300" s="12"/>
      <c r="K300" s="12"/>
      <c r="L300" s="12"/>
      <c r="M300" s="74" t="str">
        <f t="shared" si="135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36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7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4"/>
        <v>20.423048869438365</v>
      </c>
      <c r="AO300" s="41">
        <v>1371</v>
      </c>
      <c r="AP300" s="110"/>
      <c r="AQ300" s="111"/>
      <c r="AR300" s="126" t="str">
        <f t="shared" si="138"/>
        <v/>
      </c>
      <c r="AS300" s="126" t="str">
        <f t="shared" si="139"/>
        <v/>
      </c>
      <c r="AT300" s="127">
        <v>1579</v>
      </c>
      <c r="AU300" s="128"/>
      <c r="AV300" s="129"/>
      <c r="AW300" s="126" t="str">
        <f t="shared" si="140"/>
        <v/>
      </c>
      <c r="AX300" s="126" t="str">
        <f t="shared" si="141"/>
        <v/>
      </c>
      <c r="AY300" s="64" t="str">
        <f t="shared" si="142"/>
        <v/>
      </c>
      <c r="AZ300" s="97">
        <v>78.3</v>
      </c>
      <c r="BA300" s="68"/>
      <c r="BB300" s="68"/>
      <c r="BC300" s="68"/>
      <c r="BD300" s="68"/>
      <c r="BE300" s="15"/>
      <c r="BF300" s="5">
        <f t="shared" si="143"/>
        <v>22501</v>
      </c>
      <c r="BG300" s="42">
        <v>4569</v>
      </c>
      <c r="BH300" s="42">
        <v>17932</v>
      </c>
      <c r="BI300" s="42"/>
      <c r="BJ300" s="42"/>
      <c r="BK300" s="42"/>
      <c r="BL300" s="42"/>
      <c r="BM300" s="15"/>
    </row>
    <row r="301" spans="1:65" outlineLevel="5" x14ac:dyDescent="0.45">
      <c r="A301" s="22">
        <f t="shared" si="113"/>
        <v>9</v>
      </c>
      <c r="B301" s="9">
        <f t="shared" si="129"/>
        <v>42987</v>
      </c>
      <c r="C301" s="51">
        <v>331184</v>
      </c>
      <c r="D301" s="64">
        <f t="shared" si="134"/>
        <v>37.6</v>
      </c>
      <c r="E301" s="12">
        <v>37.799999999999997</v>
      </c>
      <c r="F301" s="12">
        <v>37.799999999999997</v>
      </c>
      <c r="G301" s="12">
        <v>37.4</v>
      </c>
      <c r="H301" s="12">
        <v>37.4</v>
      </c>
      <c r="I301" s="12"/>
      <c r="J301" s="12"/>
      <c r="K301" s="12"/>
      <c r="L301" s="12"/>
      <c r="M301" s="74" t="str">
        <f t="shared" si="135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36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7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4"/>
        <v>25.022341376228777</v>
      </c>
      <c r="AO301" s="41">
        <v>1119</v>
      </c>
      <c r="AP301" s="110"/>
      <c r="AQ301" s="111"/>
      <c r="AR301" s="126" t="str">
        <f t="shared" si="138"/>
        <v/>
      </c>
      <c r="AS301" s="126" t="str">
        <f t="shared" si="139"/>
        <v/>
      </c>
      <c r="AT301" s="127">
        <v>1371</v>
      </c>
      <c r="AU301" s="128"/>
      <c r="AV301" s="129"/>
      <c r="AW301" s="126" t="str">
        <f t="shared" si="140"/>
        <v/>
      </c>
      <c r="AX301" s="126" t="str">
        <f t="shared" si="141"/>
        <v/>
      </c>
      <c r="AY301" s="64" t="str">
        <f t="shared" si="142"/>
        <v/>
      </c>
      <c r="AZ301" s="97"/>
      <c r="BA301" s="68"/>
      <c r="BB301" s="68"/>
      <c r="BC301" s="68"/>
      <c r="BD301" s="68"/>
      <c r="BE301" s="15"/>
      <c r="BF301" s="5">
        <f t="shared" si="143"/>
        <v>19261</v>
      </c>
      <c r="BG301" s="42">
        <v>3542</v>
      </c>
      <c r="BH301" s="42">
        <v>15719</v>
      </c>
      <c r="BI301" s="42"/>
      <c r="BJ301" s="42"/>
      <c r="BK301" s="42"/>
      <c r="BL301" s="42"/>
      <c r="BM301" s="15"/>
    </row>
    <row r="302" spans="1:65" outlineLevel="5" x14ac:dyDescent="0.45">
      <c r="A302" s="22">
        <f t="shared" si="113"/>
        <v>9</v>
      </c>
      <c r="B302" s="9">
        <f t="shared" si="129"/>
        <v>42988</v>
      </c>
      <c r="C302" s="51">
        <v>328288</v>
      </c>
      <c r="D302" s="64">
        <f t="shared" si="134"/>
        <v>37.700000000000003</v>
      </c>
      <c r="E302" s="12">
        <v>37.6</v>
      </c>
      <c r="F302" s="12">
        <v>37.6</v>
      </c>
      <c r="G302" s="12">
        <v>37.799999999999997</v>
      </c>
      <c r="H302" s="12">
        <v>37.799999999999997</v>
      </c>
      <c r="I302" s="12"/>
      <c r="J302" s="12"/>
      <c r="K302" s="12"/>
      <c r="L302" s="12"/>
      <c r="M302" s="74" t="str">
        <f t="shared" si="135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36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7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4"/>
        <v>28.282828282828284</v>
      </c>
      <c r="AO302" s="41">
        <v>990</v>
      </c>
      <c r="AP302" s="110"/>
      <c r="AQ302" s="111"/>
      <c r="AR302" s="126" t="str">
        <f t="shared" si="138"/>
        <v/>
      </c>
      <c r="AS302" s="126" t="str">
        <f t="shared" si="139"/>
        <v/>
      </c>
      <c r="AT302" s="127">
        <v>1260</v>
      </c>
      <c r="AU302" s="128"/>
      <c r="AV302" s="129"/>
      <c r="AW302" s="126" t="str">
        <f t="shared" si="140"/>
        <v/>
      </c>
      <c r="AX302" s="126" t="str">
        <f t="shared" si="141"/>
        <v/>
      </c>
      <c r="AY302" s="64" t="str">
        <f t="shared" si="142"/>
        <v/>
      </c>
      <c r="AZ302" s="97"/>
      <c r="BA302" s="68"/>
      <c r="BB302" s="68"/>
      <c r="BC302" s="68"/>
      <c r="BD302" s="68"/>
      <c r="BE302" s="15"/>
      <c r="BF302" s="5">
        <f t="shared" si="143"/>
        <v>9568</v>
      </c>
      <c r="BG302" s="42">
        <v>1812</v>
      </c>
      <c r="BH302" s="42">
        <v>7756</v>
      </c>
      <c r="BI302" s="42"/>
      <c r="BJ302" s="42"/>
      <c r="BK302" s="42"/>
      <c r="BL302" s="42"/>
      <c r="BM302" s="15"/>
    </row>
    <row r="303" spans="1:65" outlineLevel="5" x14ac:dyDescent="0.45">
      <c r="A303" s="22">
        <f t="shared" si="113"/>
        <v>9</v>
      </c>
      <c r="B303" s="9">
        <f t="shared" si="129"/>
        <v>42989</v>
      </c>
      <c r="C303" s="51">
        <v>395892</v>
      </c>
      <c r="D303" s="64">
        <f t="shared" si="134"/>
        <v>38</v>
      </c>
      <c r="E303" s="12">
        <v>38</v>
      </c>
      <c r="F303" s="12">
        <v>38</v>
      </c>
      <c r="G303" s="12">
        <v>38</v>
      </c>
      <c r="H303" s="12">
        <v>38</v>
      </c>
      <c r="I303" s="12"/>
      <c r="J303" s="12"/>
      <c r="K303" s="12"/>
      <c r="L303" s="12"/>
      <c r="M303" s="74" t="str">
        <f t="shared" si="135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36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7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4"/>
        <v>22.310756972111555</v>
      </c>
      <c r="AO303" s="41">
        <v>1255</v>
      </c>
      <c r="AP303" s="110"/>
      <c r="AQ303" s="111"/>
      <c r="AR303" s="126" t="str">
        <f t="shared" si="138"/>
        <v/>
      </c>
      <c r="AS303" s="126" t="str">
        <f t="shared" si="139"/>
        <v/>
      </c>
      <c r="AT303" s="127">
        <v>1776</v>
      </c>
      <c r="AU303" s="128"/>
      <c r="AV303" s="129"/>
      <c r="AW303" s="126" t="str">
        <f t="shared" si="140"/>
        <v/>
      </c>
      <c r="AX303" s="126" t="str">
        <f t="shared" si="141"/>
        <v/>
      </c>
      <c r="AY303" s="64" t="str">
        <f t="shared" si="142"/>
        <v/>
      </c>
      <c r="AZ303" s="97">
        <v>78.7</v>
      </c>
      <c r="BA303" s="68"/>
      <c r="BB303" s="68"/>
      <c r="BC303" s="68"/>
      <c r="BD303" s="68"/>
      <c r="BE303" s="15"/>
      <c r="BF303" s="5">
        <f t="shared" si="143"/>
        <v>20667</v>
      </c>
      <c r="BG303" s="42">
        <v>4013</v>
      </c>
      <c r="BH303" s="42">
        <v>16654</v>
      </c>
      <c r="BI303" s="42"/>
      <c r="BJ303" s="42"/>
      <c r="BK303" s="42"/>
      <c r="BL303" s="42"/>
      <c r="BM303" s="15"/>
    </row>
    <row r="304" spans="1:65" outlineLevel="5" x14ac:dyDescent="0.45">
      <c r="A304" s="22">
        <f t="shared" si="113"/>
        <v>9</v>
      </c>
      <c r="B304" s="9">
        <f t="shared" si="129"/>
        <v>42990</v>
      </c>
      <c r="C304" s="51">
        <v>377937</v>
      </c>
      <c r="D304" s="64">
        <f t="shared" si="134"/>
        <v>37.9</v>
      </c>
      <c r="E304" s="12">
        <v>37.799999999999997</v>
      </c>
      <c r="F304" s="12">
        <v>37.799999999999997</v>
      </c>
      <c r="G304" s="12">
        <v>38</v>
      </c>
      <c r="H304" s="12">
        <v>38</v>
      </c>
      <c r="I304" s="12"/>
      <c r="J304" s="12"/>
      <c r="K304" s="12"/>
      <c r="L304" s="12"/>
      <c r="M304" s="74" t="str">
        <f t="shared" si="135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36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7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4"/>
        <v>24.390243902439025</v>
      </c>
      <c r="AO304" s="41">
        <v>1148</v>
      </c>
      <c r="AP304" s="110"/>
      <c r="AQ304" s="111"/>
      <c r="AR304" s="126" t="str">
        <f t="shared" si="138"/>
        <v/>
      </c>
      <c r="AS304" s="126" t="str">
        <f t="shared" si="139"/>
        <v/>
      </c>
      <c r="AT304" s="127">
        <v>1479</v>
      </c>
      <c r="AU304" s="128"/>
      <c r="AV304" s="129"/>
      <c r="AW304" s="126" t="str">
        <f t="shared" si="140"/>
        <v/>
      </c>
      <c r="AX304" s="126" t="str">
        <f t="shared" si="141"/>
        <v/>
      </c>
      <c r="AY304" s="64" t="str">
        <f t="shared" si="142"/>
        <v/>
      </c>
      <c r="AZ304" s="97">
        <v>78.900000000000006</v>
      </c>
      <c r="BA304" s="68"/>
      <c r="BB304" s="68"/>
      <c r="BC304" s="68"/>
      <c r="BD304" s="68"/>
      <c r="BE304" s="15"/>
      <c r="BF304" s="5">
        <f t="shared" si="143"/>
        <v>21159</v>
      </c>
      <c r="BG304" s="42">
        <v>2505</v>
      </c>
      <c r="BH304" s="42">
        <v>18654</v>
      </c>
      <c r="BI304" s="42"/>
      <c r="BJ304" s="42"/>
      <c r="BK304" s="42"/>
      <c r="BL304" s="42"/>
      <c r="BM304" s="15"/>
    </row>
    <row r="305" spans="1:65" outlineLevel="5" x14ac:dyDescent="0.45">
      <c r="A305" s="22">
        <f t="shared" si="113"/>
        <v>9</v>
      </c>
      <c r="B305" s="9">
        <f t="shared" si="129"/>
        <v>42991</v>
      </c>
      <c r="C305" s="51">
        <v>401176</v>
      </c>
      <c r="D305" s="64">
        <f t="shared" si="134"/>
        <v>37.9</v>
      </c>
      <c r="E305" s="12">
        <v>37.799999999999997</v>
      </c>
      <c r="F305" s="12">
        <v>37.799999999999997</v>
      </c>
      <c r="G305" s="12">
        <v>38</v>
      </c>
      <c r="H305" s="12">
        <v>38</v>
      </c>
      <c r="I305" s="12"/>
      <c r="J305" s="12"/>
      <c r="K305" s="12"/>
      <c r="L305" s="12"/>
      <c r="M305" s="74" t="str">
        <f t="shared" si="135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36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7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4"/>
        <v>21.357742181540807</v>
      </c>
      <c r="AO305" s="41">
        <v>1311</v>
      </c>
      <c r="AP305" s="110"/>
      <c r="AQ305" s="111"/>
      <c r="AR305" s="126" t="str">
        <f t="shared" si="138"/>
        <v/>
      </c>
      <c r="AS305" s="126" t="str">
        <f t="shared" si="139"/>
        <v/>
      </c>
      <c r="AT305" s="127">
        <v>1714</v>
      </c>
      <c r="AU305" s="128"/>
      <c r="AV305" s="129"/>
      <c r="AW305" s="126" t="str">
        <f t="shared" si="140"/>
        <v/>
      </c>
      <c r="AX305" s="126" t="str">
        <f t="shared" si="141"/>
        <v/>
      </c>
      <c r="AY305" s="64" t="str">
        <f t="shared" si="142"/>
        <v/>
      </c>
      <c r="AZ305" s="97">
        <v>80</v>
      </c>
      <c r="BA305" s="68"/>
      <c r="BB305" s="68"/>
      <c r="BC305" s="68"/>
      <c r="BD305" s="68"/>
      <c r="BE305" s="15"/>
      <c r="BF305" s="5">
        <f t="shared" si="143"/>
        <v>21591</v>
      </c>
      <c r="BG305" s="42">
        <v>3586</v>
      </c>
      <c r="BH305" s="42">
        <v>18005</v>
      </c>
      <c r="BI305" s="42"/>
      <c r="BJ305" s="42"/>
      <c r="BK305" s="42"/>
      <c r="BL305" s="42"/>
      <c r="BM305" s="15"/>
    </row>
    <row r="306" spans="1:65" outlineLevel="5" x14ac:dyDescent="0.45">
      <c r="A306" s="22">
        <f t="shared" si="113"/>
        <v>9</v>
      </c>
      <c r="B306" s="9">
        <f t="shared" si="129"/>
        <v>42992</v>
      </c>
      <c r="C306" s="51">
        <v>349796</v>
      </c>
      <c r="D306" s="64">
        <f t="shared" si="134"/>
        <v>38</v>
      </c>
      <c r="E306" s="12">
        <v>38</v>
      </c>
      <c r="F306" s="12">
        <v>38</v>
      </c>
      <c r="G306" s="12">
        <v>38</v>
      </c>
      <c r="H306" s="12">
        <v>38</v>
      </c>
      <c r="I306" s="12"/>
      <c r="J306" s="12"/>
      <c r="K306" s="12"/>
      <c r="L306" s="12"/>
      <c r="M306" s="74" t="str">
        <f t="shared" si="135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36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7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4"/>
        <v>24.369016536118362</v>
      </c>
      <c r="AO306" s="41">
        <v>1149</v>
      </c>
      <c r="AP306" s="110"/>
      <c r="AQ306" s="111"/>
      <c r="AR306" s="126" t="str">
        <f t="shared" si="138"/>
        <v/>
      </c>
      <c r="AS306" s="126" t="str">
        <f t="shared" si="139"/>
        <v/>
      </c>
      <c r="AT306" s="127">
        <v>1148</v>
      </c>
      <c r="AU306" s="128"/>
      <c r="AV306" s="129"/>
      <c r="AW306" s="126" t="str">
        <f t="shared" si="140"/>
        <v/>
      </c>
      <c r="AX306" s="126" t="str">
        <f t="shared" si="141"/>
        <v/>
      </c>
      <c r="AY306" s="64" t="str">
        <f t="shared" si="142"/>
        <v/>
      </c>
      <c r="AZ306" s="97"/>
      <c r="BA306" s="68"/>
      <c r="BB306" s="68"/>
      <c r="BC306" s="68"/>
      <c r="BD306" s="68"/>
      <c r="BE306" s="15"/>
      <c r="BF306" s="5">
        <f t="shared" si="143"/>
        <v>19943</v>
      </c>
      <c r="BG306" s="42">
        <v>4388</v>
      </c>
      <c r="BH306" s="42">
        <v>15555</v>
      </c>
      <c r="BI306" s="42"/>
      <c r="BJ306" s="42"/>
      <c r="BK306" s="42"/>
      <c r="BL306" s="42"/>
      <c r="BM306" s="15"/>
    </row>
    <row r="307" spans="1:65" outlineLevel="5" x14ac:dyDescent="0.45">
      <c r="A307" s="22">
        <f t="shared" ref="A307:A378" si="145">MONTH(B307)</f>
        <v>9</v>
      </c>
      <c r="B307" s="9">
        <f t="shared" si="129"/>
        <v>42993</v>
      </c>
      <c r="C307" s="51">
        <v>335531</v>
      </c>
      <c r="D307" s="64">
        <f t="shared" si="134"/>
        <v>37.9</v>
      </c>
      <c r="E307" s="12">
        <v>38.200000000000003</v>
      </c>
      <c r="F307" s="12">
        <v>38.200000000000003</v>
      </c>
      <c r="G307" s="12">
        <v>37.6</v>
      </c>
      <c r="H307" s="12">
        <v>37.6</v>
      </c>
      <c r="I307" s="12"/>
      <c r="J307" s="12"/>
      <c r="K307" s="12"/>
      <c r="L307" s="12"/>
      <c r="M307" s="74" t="str">
        <f t="shared" si="135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36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7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 t="shared" si="144"/>
        <v>23.48993288590604</v>
      </c>
      <c r="AO307" s="41">
        <v>1192</v>
      </c>
      <c r="AP307" s="110"/>
      <c r="AQ307" s="111"/>
      <c r="AR307" s="126" t="str">
        <f t="shared" si="138"/>
        <v/>
      </c>
      <c r="AS307" s="126" t="str">
        <f t="shared" si="139"/>
        <v/>
      </c>
      <c r="AT307" s="127">
        <v>1800</v>
      </c>
      <c r="AU307" s="128"/>
      <c r="AV307" s="129"/>
      <c r="AW307" s="126" t="str">
        <f t="shared" si="140"/>
        <v/>
      </c>
      <c r="AX307" s="126" t="str">
        <f t="shared" si="141"/>
        <v/>
      </c>
      <c r="AY307" s="64" t="str">
        <f t="shared" si="142"/>
        <v/>
      </c>
      <c r="AZ307" s="97">
        <v>78.400000000000006</v>
      </c>
      <c r="BA307" s="68"/>
      <c r="BB307" s="68"/>
      <c r="BC307" s="68"/>
      <c r="BD307" s="68"/>
      <c r="BE307" s="15"/>
      <c r="BF307" s="5">
        <f t="shared" si="143"/>
        <v>19079</v>
      </c>
      <c r="BG307" s="42">
        <v>2355</v>
      </c>
      <c r="BH307" s="42">
        <v>16724</v>
      </c>
      <c r="BI307" s="42"/>
      <c r="BJ307" s="42"/>
      <c r="BK307" s="42"/>
      <c r="BL307" s="42"/>
      <c r="BM307" s="15"/>
    </row>
    <row r="308" spans="1:65" outlineLevel="5" x14ac:dyDescent="0.45">
      <c r="A308" s="22">
        <f t="shared" si="145"/>
        <v>9</v>
      </c>
      <c r="B308" s="9">
        <f t="shared" si="129"/>
        <v>42994</v>
      </c>
      <c r="C308" s="51">
        <v>331543</v>
      </c>
      <c r="D308" s="64">
        <f t="shared" si="134"/>
        <v>38.1</v>
      </c>
      <c r="E308" s="12">
        <v>38.200000000000003</v>
      </c>
      <c r="F308" s="12">
        <v>38.200000000000003</v>
      </c>
      <c r="G308" s="12">
        <v>38</v>
      </c>
      <c r="H308" s="12">
        <v>38</v>
      </c>
      <c r="I308" s="12"/>
      <c r="J308" s="12"/>
      <c r="K308" s="12"/>
      <c r="L308" s="12"/>
      <c r="M308" s="74" t="str">
        <f t="shared" si="135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36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7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4"/>
        <v>26.743075453677172</v>
      </c>
      <c r="AO308" s="41">
        <v>1047</v>
      </c>
      <c r="AP308" s="110"/>
      <c r="AQ308" s="111"/>
      <c r="AR308" s="126" t="str">
        <f t="shared" si="138"/>
        <v/>
      </c>
      <c r="AS308" s="126" t="str">
        <f t="shared" si="139"/>
        <v/>
      </c>
      <c r="AT308" s="127">
        <v>1651</v>
      </c>
      <c r="AU308" s="128"/>
      <c r="AV308" s="129"/>
      <c r="AW308" s="126" t="str">
        <f t="shared" si="140"/>
        <v/>
      </c>
      <c r="AX308" s="126" t="str">
        <f t="shared" si="141"/>
        <v/>
      </c>
      <c r="AY308" s="64" t="str">
        <f t="shared" si="142"/>
        <v/>
      </c>
      <c r="AZ308" s="97"/>
      <c r="BA308" s="68"/>
      <c r="BB308" s="68"/>
      <c r="BC308" s="68"/>
      <c r="BD308" s="68"/>
      <c r="BE308" s="15"/>
      <c r="BF308" s="5">
        <f t="shared" si="143"/>
        <v>16926</v>
      </c>
      <c r="BG308" s="42">
        <v>3389</v>
      </c>
      <c r="BH308" s="42">
        <v>13537</v>
      </c>
      <c r="BI308" s="42"/>
      <c r="BJ308" s="42"/>
      <c r="BK308" s="42"/>
      <c r="BL308" s="42"/>
      <c r="BM308" s="15"/>
    </row>
    <row r="309" spans="1:65" outlineLevel="5" x14ac:dyDescent="0.45">
      <c r="A309" s="22">
        <f t="shared" si="145"/>
        <v>9</v>
      </c>
      <c r="B309" s="9">
        <f t="shared" si="129"/>
        <v>42995</v>
      </c>
      <c r="C309" s="51">
        <v>403951</v>
      </c>
      <c r="D309" s="64">
        <f t="shared" si="134"/>
        <v>37.5</v>
      </c>
      <c r="E309" s="12">
        <v>37.4</v>
      </c>
      <c r="F309" s="12">
        <v>37.4</v>
      </c>
      <c r="G309" s="12">
        <v>37.6</v>
      </c>
      <c r="H309" s="12">
        <v>37.6</v>
      </c>
      <c r="I309" s="12"/>
      <c r="J309" s="12"/>
      <c r="K309" s="12"/>
      <c r="L309" s="12"/>
      <c r="M309" s="74" t="str">
        <f t="shared" si="135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36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7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 t="shared" si="144"/>
        <v>30.939226519337016</v>
      </c>
      <c r="AO309" s="41">
        <v>905</v>
      </c>
      <c r="AP309" s="110"/>
      <c r="AQ309" s="111"/>
      <c r="AR309" s="126" t="str">
        <f t="shared" si="138"/>
        <v/>
      </c>
      <c r="AS309" s="126" t="str">
        <f t="shared" si="139"/>
        <v/>
      </c>
      <c r="AT309" s="127">
        <v>1369</v>
      </c>
      <c r="AU309" s="128"/>
      <c r="AV309" s="129"/>
      <c r="AW309" s="126" t="str">
        <f t="shared" si="140"/>
        <v/>
      </c>
      <c r="AX309" s="126" t="str">
        <f t="shared" si="141"/>
        <v/>
      </c>
      <c r="AY309" s="64" t="str">
        <f t="shared" si="142"/>
        <v/>
      </c>
      <c r="AZ309" s="97"/>
      <c r="BA309" s="68"/>
      <c r="BB309" s="68"/>
      <c r="BC309" s="68"/>
      <c r="BD309" s="68"/>
      <c r="BE309" s="15"/>
      <c r="BF309" s="5">
        <f t="shared" si="143"/>
        <v>11210</v>
      </c>
      <c r="BG309" s="42">
        <v>2330</v>
      </c>
      <c r="BH309" s="42">
        <v>8880</v>
      </c>
      <c r="BI309" s="42"/>
      <c r="BJ309" s="42"/>
      <c r="BK309" s="42"/>
      <c r="BL309" s="42"/>
      <c r="BM309" s="15"/>
    </row>
    <row r="310" spans="1:65" outlineLevel="5" x14ac:dyDescent="0.45">
      <c r="A310" s="22">
        <f t="shared" si="145"/>
        <v>9</v>
      </c>
      <c r="B310" s="9">
        <f t="shared" si="129"/>
        <v>42996</v>
      </c>
      <c r="C310" s="51">
        <v>360358</v>
      </c>
      <c r="D310" s="64">
        <f t="shared" si="134"/>
        <v>37.700000000000003</v>
      </c>
      <c r="E310" s="12">
        <v>37.6</v>
      </c>
      <c r="F310" s="12">
        <v>37.6</v>
      </c>
      <c r="G310" s="12">
        <v>37.799999999999997</v>
      </c>
      <c r="H310" s="12">
        <v>37.799999999999997</v>
      </c>
      <c r="I310" s="12"/>
      <c r="J310" s="12"/>
      <c r="K310" s="12"/>
      <c r="L310" s="12"/>
      <c r="M310" s="74" t="str">
        <f t="shared" si="135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36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7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4"/>
        <v>23.178807947019866</v>
      </c>
      <c r="AO310" s="41">
        <v>1208</v>
      </c>
      <c r="AP310" s="110"/>
      <c r="AQ310" s="111"/>
      <c r="AR310" s="126" t="str">
        <f t="shared" si="138"/>
        <v/>
      </c>
      <c r="AS310" s="126" t="str">
        <f t="shared" si="139"/>
        <v/>
      </c>
      <c r="AT310" s="127">
        <v>1953</v>
      </c>
      <c r="AU310" s="128"/>
      <c r="AV310" s="129"/>
      <c r="AW310" s="126" t="str">
        <f t="shared" si="140"/>
        <v/>
      </c>
      <c r="AX310" s="126" t="str">
        <f t="shared" si="141"/>
        <v/>
      </c>
      <c r="AY310" s="64" t="str">
        <f t="shared" si="142"/>
        <v/>
      </c>
      <c r="AZ310" s="97">
        <v>78.099999999999994</v>
      </c>
      <c r="BA310" s="68"/>
      <c r="BB310" s="68"/>
      <c r="BC310" s="68"/>
      <c r="BD310" s="68"/>
      <c r="BE310" s="15"/>
      <c r="BF310" s="5">
        <f t="shared" si="143"/>
        <v>17686</v>
      </c>
      <c r="BG310" s="42">
        <v>3974</v>
      </c>
      <c r="BH310" s="42">
        <v>13712</v>
      </c>
      <c r="BI310" s="42"/>
      <c r="BJ310" s="42"/>
      <c r="BK310" s="42"/>
      <c r="BL310" s="42"/>
      <c r="BM310" s="15"/>
    </row>
    <row r="311" spans="1:65" outlineLevel="5" x14ac:dyDescent="0.45">
      <c r="A311" s="22">
        <f t="shared" si="145"/>
        <v>9</v>
      </c>
      <c r="B311" s="9">
        <f t="shared" si="129"/>
        <v>42997</v>
      </c>
      <c r="C311" s="51">
        <v>325785</v>
      </c>
      <c r="D311" s="64">
        <f t="shared" si="134"/>
        <v>38</v>
      </c>
      <c r="E311" s="12">
        <v>38</v>
      </c>
      <c r="F311" s="12">
        <v>38</v>
      </c>
      <c r="G311" s="12">
        <v>38</v>
      </c>
      <c r="H311" s="12">
        <v>38</v>
      </c>
      <c r="I311" s="12"/>
      <c r="J311" s="12"/>
      <c r="K311" s="12"/>
      <c r="L311" s="12"/>
      <c r="M311" s="74" t="str">
        <f t="shared" si="135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36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7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f t="shared" si="144"/>
        <v>26.19270346117867</v>
      </c>
      <c r="AO311" s="41">
        <v>1069</v>
      </c>
      <c r="AP311" s="110"/>
      <c r="AQ311" s="111"/>
      <c r="AR311" s="126" t="str">
        <f t="shared" si="138"/>
        <v/>
      </c>
      <c r="AS311" s="126" t="str">
        <f t="shared" si="139"/>
        <v/>
      </c>
      <c r="AT311" s="127">
        <v>1925</v>
      </c>
      <c r="AU311" s="128"/>
      <c r="AV311" s="129"/>
      <c r="AW311" s="126" t="str">
        <f t="shared" si="140"/>
        <v/>
      </c>
      <c r="AX311" s="126" t="str">
        <f t="shared" si="141"/>
        <v/>
      </c>
      <c r="AY311" s="64" t="str">
        <f t="shared" si="142"/>
        <v/>
      </c>
      <c r="AZ311" s="97">
        <v>78.2</v>
      </c>
      <c r="BA311" s="68"/>
      <c r="BB311" s="68"/>
      <c r="BC311" s="68"/>
      <c r="BD311" s="68"/>
      <c r="BE311" s="15"/>
      <c r="BF311" s="5">
        <f t="shared" si="143"/>
        <v>19895</v>
      </c>
      <c r="BG311" s="42">
        <v>4017</v>
      </c>
      <c r="BH311" s="42">
        <v>15878</v>
      </c>
      <c r="BI311" s="42"/>
      <c r="BJ311" s="42"/>
      <c r="BK311" s="42"/>
      <c r="BL311" s="42"/>
      <c r="BM311" s="15"/>
    </row>
    <row r="312" spans="1:65" outlineLevel="5" x14ac:dyDescent="0.45">
      <c r="A312" s="22">
        <f t="shared" si="145"/>
        <v>9</v>
      </c>
      <c r="B312" s="9">
        <f t="shared" si="129"/>
        <v>42998</v>
      </c>
      <c r="C312" s="51">
        <v>320591</v>
      </c>
      <c r="D312" s="64">
        <f t="shared" si="134"/>
        <v>38</v>
      </c>
      <c r="E312" s="12">
        <v>38</v>
      </c>
      <c r="F312" s="12">
        <v>38</v>
      </c>
      <c r="G312" s="12">
        <v>38</v>
      </c>
      <c r="H312" s="12">
        <v>38</v>
      </c>
      <c r="I312" s="12"/>
      <c r="J312" s="12"/>
      <c r="K312" s="12"/>
      <c r="L312" s="12"/>
      <c r="M312" s="74" t="str">
        <f t="shared" si="135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36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7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 t="shared" si="144"/>
        <v>24.369016536118362</v>
      </c>
      <c r="AO312" s="41">
        <v>1149</v>
      </c>
      <c r="AP312" s="110"/>
      <c r="AQ312" s="111"/>
      <c r="AR312" s="126" t="str">
        <f t="shared" si="138"/>
        <v/>
      </c>
      <c r="AS312" s="126" t="str">
        <f t="shared" si="139"/>
        <v/>
      </c>
      <c r="AT312" s="127">
        <v>1972</v>
      </c>
      <c r="AU312" s="128"/>
      <c r="AV312" s="129"/>
      <c r="AW312" s="126" t="str">
        <f t="shared" si="140"/>
        <v/>
      </c>
      <c r="AX312" s="126" t="str">
        <f t="shared" si="141"/>
        <v/>
      </c>
      <c r="AY312" s="64" t="str">
        <f t="shared" si="142"/>
        <v/>
      </c>
      <c r="AZ312" s="97">
        <v>80</v>
      </c>
      <c r="BA312" s="68"/>
      <c r="BB312" s="68"/>
      <c r="BC312" s="68"/>
      <c r="BD312" s="68"/>
      <c r="BE312" s="15"/>
      <c r="BF312" s="5">
        <f t="shared" si="143"/>
        <v>23943</v>
      </c>
      <c r="BG312" s="42">
        <v>4683</v>
      </c>
      <c r="BH312" s="42">
        <v>19260</v>
      </c>
      <c r="BI312" s="42"/>
      <c r="BJ312" s="42"/>
      <c r="BK312" s="42"/>
      <c r="BL312" s="42"/>
      <c r="BM312" s="15"/>
    </row>
    <row r="313" spans="1:65" outlineLevel="5" x14ac:dyDescent="0.45">
      <c r="A313" s="22">
        <f t="shared" si="145"/>
        <v>9</v>
      </c>
      <c r="B313" s="9">
        <f t="shared" si="129"/>
        <v>42999</v>
      </c>
      <c r="C313" s="51">
        <v>321915</v>
      </c>
      <c r="D313" s="64">
        <f t="shared" si="134"/>
        <v>38</v>
      </c>
      <c r="E313" s="12">
        <v>38</v>
      </c>
      <c r="F313" s="12">
        <v>38</v>
      </c>
      <c r="G313" s="12">
        <v>38</v>
      </c>
      <c r="H313" s="12">
        <v>38</v>
      </c>
      <c r="I313" s="12"/>
      <c r="J313" s="12"/>
      <c r="K313" s="12"/>
      <c r="L313" s="12"/>
      <c r="M313" s="74" t="str">
        <f t="shared" si="135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36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7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4"/>
        <v>23.569023569023567</v>
      </c>
      <c r="AO313" s="41">
        <v>1188</v>
      </c>
      <c r="AP313" s="110"/>
      <c r="AQ313" s="111"/>
      <c r="AR313" s="126" t="str">
        <f t="shared" si="138"/>
        <v/>
      </c>
      <c r="AS313" s="126" t="str">
        <f t="shared" si="139"/>
        <v/>
      </c>
      <c r="AT313" s="127">
        <v>1313</v>
      </c>
      <c r="AU313" s="128"/>
      <c r="AV313" s="129"/>
      <c r="AW313" s="126" t="str">
        <f t="shared" si="140"/>
        <v/>
      </c>
      <c r="AX313" s="126" t="str">
        <f t="shared" si="141"/>
        <v/>
      </c>
      <c r="AY313" s="64" t="str">
        <f t="shared" si="142"/>
        <v/>
      </c>
      <c r="AZ313" s="97">
        <v>78.5</v>
      </c>
      <c r="BA313" s="68"/>
      <c r="BB313" s="68"/>
      <c r="BC313" s="68"/>
      <c r="BD313" s="68"/>
      <c r="BE313" s="15"/>
      <c r="BF313" s="5">
        <f t="shared" si="143"/>
        <v>19023</v>
      </c>
      <c r="BG313" s="42">
        <v>2922</v>
      </c>
      <c r="BH313" s="42">
        <v>16101</v>
      </c>
      <c r="BI313" s="42"/>
      <c r="BJ313" s="42"/>
      <c r="BK313" s="42"/>
      <c r="BL313" s="42"/>
      <c r="BM313" s="15"/>
    </row>
    <row r="314" spans="1:65" outlineLevel="5" x14ac:dyDescent="0.45">
      <c r="A314" s="22">
        <f t="shared" si="145"/>
        <v>9</v>
      </c>
      <c r="B314" s="9">
        <f t="shared" si="129"/>
        <v>43000</v>
      </c>
      <c r="C314" s="51">
        <v>319735</v>
      </c>
      <c r="D314" s="64">
        <f t="shared" si="134"/>
        <v>38</v>
      </c>
      <c r="E314" s="12">
        <v>38</v>
      </c>
      <c r="F314" s="12">
        <v>38</v>
      </c>
      <c r="G314" s="12">
        <v>38</v>
      </c>
      <c r="H314" s="12">
        <v>38</v>
      </c>
      <c r="I314" s="12"/>
      <c r="J314" s="12"/>
      <c r="K314" s="12"/>
      <c r="L314" s="12"/>
      <c r="M314" s="74" t="str">
        <f t="shared" si="135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36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7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4"/>
        <v>24.179620034542314</v>
      </c>
      <c r="AO314" s="41">
        <v>1158</v>
      </c>
      <c r="AP314" s="110"/>
      <c r="AQ314" s="111"/>
      <c r="AR314" s="126" t="str">
        <f t="shared" si="138"/>
        <v/>
      </c>
      <c r="AS314" s="126" t="str">
        <f t="shared" si="139"/>
        <v/>
      </c>
      <c r="AT314" s="127">
        <v>1335</v>
      </c>
      <c r="AU314" s="128"/>
      <c r="AV314" s="129"/>
      <c r="AW314" s="126" t="str">
        <f t="shared" si="140"/>
        <v/>
      </c>
      <c r="AX314" s="126" t="str">
        <f t="shared" si="141"/>
        <v/>
      </c>
      <c r="AY314" s="64" t="str">
        <f t="shared" si="142"/>
        <v/>
      </c>
      <c r="AZ314" s="97">
        <v>79.599999999999994</v>
      </c>
      <c r="BA314" s="68"/>
      <c r="BB314" s="68"/>
      <c r="BC314" s="68"/>
      <c r="BD314" s="68"/>
      <c r="BE314" s="15"/>
      <c r="BF314" s="5">
        <f t="shared" si="143"/>
        <v>17256</v>
      </c>
      <c r="BG314" s="42">
        <v>1014</v>
      </c>
      <c r="BH314" s="42">
        <v>16242</v>
      </c>
      <c r="BI314" s="42"/>
      <c r="BJ314" s="42"/>
      <c r="BK314" s="42"/>
      <c r="BL314" s="42"/>
      <c r="BM314" s="15"/>
    </row>
    <row r="315" spans="1:65" outlineLevel="5" x14ac:dyDescent="0.45">
      <c r="A315" s="22">
        <f t="shared" si="145"/>
        <v>9</v>
      </c>
      <c r="B315" s="9">
        <f t="shared" si="129"/>
        <v>43001</v>
      </c>
      <c r="C315" s="51">
        <v>328594</v>
      </c>
      <c r="D315" s="64">
        <f t="shared" si="134"/>
        <v>38</v>
      </c>
      <c r="E315" s="12">
        <v>38.200000000000003</v>
      </c>
      <c r="F315" s="12">
        <v>38.200000000000003</v>
      </c>
      <c r="G315" s="12">
        <v>37.799999999999997</v>
      </c>
      <c r="H315" s="12">
        <v>37.799999999999997</v>
      </c>
      <c r="I315" s="12"/>
      <c r="J315" s="12"/>
      <c r="K315" s="12"/>
      <c r="L315" s="12"/>
      <c r="M315" s="74" t="str">
        <f t="shared" si="135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36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7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 t="shared" si="144"/>
        <v>27.317073170731707</v>
      </c>
      <c r="AO315" s="41">
        <v>1025</v>
      </c>
      <c r="AP315" s="110"/>
      <c r="AQ315" s="111"/>
      <c r="AR315" s="126" t="str">
        <f t="shared" si="138"/>
        <v/>
      </c>
      <c r="AS315" s="126" t="str">
        <f t="shared" si="139"/>
        <v/>
      </c>
      <c r="AT315" s="127">
        <v>1462</v>
      </c>
      <c r="AU315" s="128"/>
      <c r="AV315" s="129"/>
      <c r="AW315" s="126" t="str">
        <f t="shared" si="140"/>
        <v/>
      </c>
      <c r="AX315" s="126" t="str">
        <f t="shared" si="141"/>
        <v/>
      </c>
      <c r="AY315" s="64" t="str">
        <f t="shared" si="142"/>
        <v/>
      </c>
      <c r="AZ315" s="97"/>
      <c r="BA315" s="68"/>
      <c r="BB315" s="68"/>
      <c r="BC315" s="68"/>
      <c r="BD315" s="68"/>
      <c r="BE315" s="15"/>
      <c r="BF315" s="5">
        <f t="shared" si="143"/>
        <v>12513</v>
      </c>
      <c r="BG315" s="42">
        <v>1449</v>
      </c>
      <c r="BH315" s="42">
        <v>11064</v>
      </c>
      <c r="BI315" s="42"/>
      <c r="BJ315" s="42"/>
      <c r="BK315" s="42"/>
      <c r="BL315" s="42"/>
      <c r="BM315" s="15"/>
    </row>
    <row r="316" spans="1:65" outlineLevel="5" x14ac:dyDescent="0.45">
      <c r="A316" s="22">
        <f t="shared" si="145"/>
        <v>9</v>
      </c>
      <c r="B316" s="9">
        <f t="shared" si="129"/>
        <v>43002</v>
      </c>
      <c r="C316" s="51">
        <v>328943</v>
      </c>
      <c r="D316" s="64">
        <f t="shared" si="134"/>
        <v>37.9</v>
      </c>
      <c r="E316" s="12">
        <v>37.799999999999997</v>
      </c>
      <c r="F316" s="12">
        <v>37.799999999999997</v>
      </c>
      <c r="G316" s="12">
        <v>38</v>
      </c>
      <c r="H316" s="12">
        <v>38</v>
      </c>
      <c r="I316" s="12"/>
      <c r="J316" s="12"/>
      <c r="K316" s="12"/>
      <c r="L316" s="12"/>
      <c r="M316" s="74" t="str">
        <f t="shared" si="135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36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7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4"/>
        <v>32.979976442873969</v>
      </c>
      <c r="AO316" s="41">
        <v>849</v>
      </c>
      <c r="AP316" s="110"/>
      <c r="AQ316" s="111"/>
      <c r="AR316" s="126" t="str">
        <f t="shared" si="138"/>
        <v/>
      </c>
      <c r="AS316" s="126" t="str">
        <f t="shared" si="139"/>
        <v/>
      </c>
      <c r="AT316" s="127">
        <v>1142</v>
      </c>
      <c r="AU316" s="128"/>
      <c r="AV316" s="129"/>
      <c r="AW316" s="126" t="str">
        <f t="shared" si="140"/>
        <v/>
      </c>
      <c r="AX316" s="126" t="str">
        <f t="shared" si="141"/>
        <v/>
      </c>
      <c r="AY316" s="64" t="str">
        <f t="shared" si="142"/>
        <v/>
      </c>
      <c r="AZ316" s="97"/>
      <c r="BA316" s="68"/>
      <c r="BB316" s="68"/>
      <c r="BC316" s="68"/>
      <c r="BD316" s="68"/>
      <c r="BE316" s="15"/>
      <c r="BF316" s="5">
        <f t="shared" si="143"/>
        <v>4485</v>
      </c>
      <c r="BG316" s="42">
        <v>1060</v>
      </c>
      <c r="BH316" s="42">
        <v>3425</v>
      </c>
      <c r="BI316" s="42"/>
      <c r="BJ316" s="42"/>
      <c r="BK316" s="42"/>
      <c r="BL316" s="42"/>
      <c r="BM316" s="15"/>
    </row>
    <row r="317" spans="1:65" outlineLevel="5" x14ac:dyDescent="0.45">
      <c r="A317" s="22">
        <f t="shared" si="145"/>
        <v>9</v>
      </c>
      <c r="B317" s="9">
        <f t="shared" si="129"/>
        <v>43003</v>
      </c>
      <c r="C317" s="51">
        <v>322009</v>
      </c>
      <c r="D317" s="64">
        <f t="shared" si="134"/>
        <v>37.6</v>
      </c>
      <c r="E317" s="12">
        <v>37.4</v>
      </c>
      <c r="F317" s="12">
        <v>37.4</v>
      </c>
      <c r="G317" s="12">
        <v>37.799999999999997</v>
      </c>
      <c r="H317" s="12">
        <v>37.799999999999997</v>
      </c>
      <c r="I317" s="12"/>
      <c r="J317" s="12"/>
      <c r="K317" s="12"/>
      <c r="L317" s="12"/>
      <c r="M317" s="74" t="str">
        <f t="shared" si="135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36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7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4"/>
        <v>24.75685234305924</v>
      </c>
      <c r="AO317" s="41">
        <v>1131</v>
      </c>
      <c r="AP317" s="110"/>
      <c r="AQ317" s="111"/>
      <c r="AR317" s="126" t="str">
        <f t="shared" si="138"/>
        <v/>
      </c>
      <c r="AS317" s="126" t="str">
        <f t="shared" si="139"/>
        <v/>
      </c>
      <c r="AT317" s="127">
        <v>1659</v>
      </c>
      <c r="AU317" s="128"/>
      <c r="AV317" s="129"/>
      <c r="AW317" s="126" t="str">
        <f t="shared" si="140"/>
        <v/>
      </c>
      <c r="AX317" s="126" t="str">
        <f t="shared" si="141"/>
        <v/>
      </c>
      <c r="AY317" s="64" t="str">
        <f t="shared" si="142"/>
        <v/>
      </c>
      <c r="AZ317" s="97">
        <v>79.3</v>
      </c>
      <c r="BA317" s="68"/>
      <c r="BB317" s="68"/>
      <c r="BC317" s="68"/>
      <c r="BD317" s="68"/>
      <c r="BE317" s="15"/>
      <c r="BF317" s="5">
        <f t="shared" si="143"/>
        <v>16418</v>
      </c>
      <c r="BG317" s="42">
        <v>4033</v>
      </c>
      <c r="BH317" s="42">
        <v>12385</v>
      </c>
      <c r="BI317" s="42"/>
      <c r="BJ317" s="42"/>
      <c r="BK317" s="42"/>
      <c r="BL317" s="42"/>
      <c r="BM317" s="15"/>
    </row>
    <row r="318" spans="1:65" outlineLevel="5" x14ac:dyDescent="0.45">
      <c r="A318" s="22">
        <f t="shared" si="145"/>
        <v>9</v>
      </c>
      <c r="B318" s="9">
        <f t="shared" si="129"/>
        <v>43004</v>
      </c>
      <c r="C318" s="51">
        <v>320333</v>
      </c>
      <c r="D318" s="64">
        <f t="shared" si="134"/>
        <v>37.4</v>
      </c>
      <c r="E318" s="12">
        <v>37</v>
      </c>
      <c r="F318" s="12">
        <v>37</v>
      </c>
      <c r="G318" s="12">
        <v>37.799999999999997</v>
      </c>
      <c r="H318" s="12">
        <v>37.799999999999997</v>
      </c>
      <c r="I318" s="12"/>
      <c r="J318" s="12"/>
      <c r="K318" s="12"/>
      <c r="L318" s="12"/>
      <c r="M318" s="74" t="str">
        <f t="shared" si="135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36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7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4"/>
        <v>24.054982817869416</v>
      </c>
      <c r="AO318" s="41">
        <v>1164</v>
      </c>
      <c r="AP318" s="110"/>
      <c r="AQ318" s="111"/>
      <c r="AR318" s="126" t="str">
        <f t="shared" si="138"/>
        <v/>
      </c>
      <c r="AS318" s="126" t="str">
        <f t="shared" si="139"/>
        <v/>
      </c>
      <c r="AT318" s="127">
        <v>1647</v>
      </c>
      <c r="AU318" s="128"/>
      <c r="AV318" s="129"/>
      <c r="AW318" s="126" t="str">
        <f t="shared" si="140"/>
        <v/>
      </c>
      <c r="AX318" s="126" t="str">
        <f t="shared" si="141"/>
        <v/>
      </c>
      <c r="AY318" s="64" t="str">
        <f t="shared" si="142"/>
        <v/>
      </c>
      <c r="AZ318" s="97">
        <v>79</v>
      </c>
      <c r="BA318" s="68"/>
      <c r="BB318" s="68"/>
      <c r="BC318" s="68"/>
      <c r="BD318" s="68"/>
      <c r="BE318" s="15"/>
      <c r="BF318" s="5">
        <f t="shared" si="143"/>
        <v>15327</v>
      </c>
      <c r="BG318" s="42">
        <v>2966</v>
      </c>
      <c r="BH318" s="42">
        <v>12361</v>
      </c>
      <c r="BI318" s="42"/>
      <c r="BJ318" s="42"/>
      <c r="BK318" s="42"/>
      <c r="BL318" s="42"/>
      <c r="BM318" s="15"/>
    </row>
    <row r="319" spans="1:65" outlineLevel="5" x14ac:dyDescent="0.45">
      <c r="A319" s="22">
        <f t="shared" si="145"/>
        <v>9</v>
      </c>
      <c r="B319" s="9">
        <f t="shared" si="129"/>
        <v>43005</v>
      </c>
      <c r="C319" s="51">
        <v>405594</v>
      </c>
      <c r="D319" s="64">
        <f t="shared" si="134"/>
        <v>38</v>
      </c>
      <c r="E319" s="12">
        <v>38</v>
      </c>
      <c r="F319" s="12">
        <v>38</v>
      </c>
      <c r="G319" s="12">
        <v>38</v>
      </c>
      <c r="H319" s="12">
        <v>38</v>
      </c>
      <c r="I319" s="12"/>
      <c r="J319" s="12"/>
      <c r="K319" s="12"/>
      <c r="L319" s="12"/>
      <c r="M319" s="74" t="str">
        <f t="shared" si="135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36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7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4"/>
        <v>22.988505747126435</v>
      </c>
      <c r="AO319" s="41">
        <v>1218</v>
      </c>
      <c r="AP319" s="110"/>
      <c r="AQ319" s="111"/>
      <c r="AR319" s="126" t="str">
        <f t="shared" si="138"/>
        <v/>
      </c>
      <c r="AS319" s="126" t="str">
        <f t="shared" si="139"/>
        <v/>
      </c>
      <c r="AT319" s="127">
        <v>1459</v>
      </c>
      <c r="AU319" s="128"/>
      <c r="AV319" s="129"/>
      <c r="AW319" s="126" t="str">
        <f t="shared" si="140"/>
        <v/>
      </c>
      <c r="AX319" s="126" t="str">
        <f t="shared" si="141"/>
        <v/>
      </c>
      <c r="AY319" s="64" t="str">
        <f t="shared" si="142"/>
        <v/>
      </c>
      <c r="AZ319" s="97">
        <v>78.7</v>
      </c>
      <c r="BA319" s="68"/>
      <c r="BB319" s="68"/>
      <c r="BC319" s="68"/>
      <c r="BD319" s="68"/>
      <c r="BE319" s="15"/>
      <c r="BF319" s="5">
        <f t="shared" si="143"/>
        <v>20898</v>
      </c>
      <c r="BG319" s="42">
        <v>6149</v>
      </c>
      <c r="BH319" s="42">
        <v>14749</v>
      </c>
      <c r="BI319" s="42"/>
      <c r="BJ319" s="42"/>
      <c r="BK319" s="42"/>
      <c r="BL319" s="42"/>
      <c r="BM319" s="15"/>
    </row>
    <row r="320" spans="1:65" outlineLevel="5" x14ac:dyDescent="0.45">
      <c r="A320" s="22">
        <f t="shared" si="145"/>
        <v>9</v>
      </c>
      <c r="B320" s="9">
        <f t="shared" si="129"/>
        <v>43006</v>
      </c>
      <c r="C320" s="51">
        <v>324363</v>
      </c>
      <c r="D320" s="64">
        <f t="shared" si="134"/>
        <v>37.9</v>
      </c>
      <c r="E320" s="12">
        <v>37.799999999999997</v>
      </c>
      <c r="F320" s="12">
        <v>37.799999999999997</v>
      </c>
      <c r="G320" s="12">
        <v>38</v>
      </c>
      <c r="H320" s="12">
        <v>38</v>
      </c>
      <c r="I320" s="12"/>
      <c r="J320" s="12"/>
      <c r="K320" s="12"/>
      <c r="L320" s="12"/>
      <c r="M320" s="74" t="str">
        <f t="shared" si="135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36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7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 t="shared" si="144"/>
        <v>23.789294817332202</v>
      </c>
      <c r="AO320" s="41">
        <v>1177</v>
      </c>
      <c r="AP320" s="110"/>
      <c r="AQ320" s="111"/>
      <c r="AR320" s="126" t="str">
        <f t="shared" si="138"/>
        <v/>
      </c>
      <c r="AS320" s="126" t="str">
        <f t="shared" si="139"/>
        <v/>
      </c>
      <c r="AT320" s="127">
        <v>1292</v>
      </c>
      <c r="AU320" s="128"/>
      <c r="AV320" s="129"/>
      <c r="AW320" s="126" t="str">
        <f t="shared" si="140"/>
        <v/>
      </c>
      <c r="AX320" s="126" t="str">
        <f t="shared" si="141"/>
        <v/>
      </c>
      <c r="AY320" s="64" t="str">
        <f t="shared" si="142"/>
        <v/>
      </c>
      <c r="AZ320" s="97">
        <v>78</v>
      </c>
      <c r="BA320" s="68"/>
      <c r="BB320" s="68"/>
      <c r="BC320" s="68"/>
      <c r="BD320" s="68"/>
      <c r="BE320" s="15"/>
      <c r="BF320" s="5">
        <f t="shared" si="143"/>
        <v>15876</v>
      </c>
      <c r="BG320" s="42">
        <v>3737</v>
      </c>
      <c r="BH320" s="42">
        <v>12139</v>
      </c>
      <c r="BI320" s="42"/>
      <c r="BJ320" s="42"/>
      <c r="BK320" s="42"/>
      <c r="BL320" s="42"/>
      <c r="BM320" s="15"/>
    </row>
    <row r="321" spans="1:65" outlineLevel="5" x14ac:dyDescent="0.45">
      <c r="A321" s="22">
        <f t="shared" si="145"/>
        <v>9</v>
      </c>
      <c r="B321" s="9">
        <f t="shared" si="129"/>
        <v>43007</v>
      </c>
      <c r="C321" s="51">
        <v>312872</v>
      </c>
      <c r="D321" s="64">
        <f t="shared" si="134"/>
        <v>37.700000000000003</v>
      </c>
      <c r="E321" s="12">
        <v>37.4</v>
      </c>
      <c r="F321" s="12">
        <v>37.4</v>
      </c>
      <c r="G321" s="12">
        <v>38</v>
      </c>
      <c r="H321" s="12">
        <v>38</v>
      </c>
      <c r="I321" s="12"/>
      <c r="J321" s="12"/>
      <c r="K321" s="12"/>
      <c r="L321" s="12"/>
      <c r="M321" s="74" t="str">
        <f t="shared" si="135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36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7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4"/>
        <v>22.382094324540368</v>
      </c>
      <c r="AO321" s="41">
        <v>1251</v>
      </c>
      <c r="AP321" s="110"/>
      <c r="AQ321" s="111"/>
      <c r="AR321" s="126" t="str">
        <f t="shared" si="138"/>
        <v/>
      </c>
      <c r="AS321" s="126" t="str">
        <f t="shared" si="139"/>
        <v/>
      </c>
      <c r="AT321" s="127">
        <v>1289</v>
      </c>
      <c r="AU321" s="128"/>
      <c r="AV321" s="129"/>
      <c r="AW321" s="126" t="str">
        <f t="shared" si="140"/>
        <v/>
      </c>
      <c r="AX321" s="126" t="str">
        <f t="shared" si="141"/>
        <v/>
      </c>
      <c r="AY321" s="64" t="str">
        <f t="shared" si="142"/>
        <v/>
      </c>
      <c r="AZ321" s="97">
        <v>78.900000000000006</v>
      </c>
      <c r="BA321" s="68"/>
      <c r="BB321" s="68"/>
      <c r="BC321" s="68"/>
      <c r="BD321" s="68"/>
      <c r="BE321" s="15"/>
      <c r="BF321" s="5">
        <f t="shared" si="143"/>
        <v>14065</v>
      </c>
      <c r="BG321" s="42">
        <v>3577</v>
      </c>
      <c r="BH321" s="42">
        <v>10488</v>
      </c>
      <c r="BI321" s="42"/>
      <c r="BJ321" s="42"/>
      <c r="BK321" s="42"/>
      <c r="BL321" s="42"/>
      <c r="BM321" s="15"/>
    </row>
    <row r="322" spans="1:65" ht="17.5" outlineLevel="5" thickBot="1" x14ac:dyDescent="0.5">
      <c r="A322" s="31">
        <f t="shared" si="145"/>
        <v>9</v>
      </c>
      <c r="B322" s="32">
        <f t="shared" si="129"/>
        <v>43008</v>
      </c>
      <c r="C322" s="51">
        <v>320249</v>
      </c>
      <c r="D322" s="64">
        <f t="shared" si="134"/>
        <v>37.700000000000003</v>
      </c>
      <c r="E322" s="12">
        <v>37.4</v>
      </c>
      <c r="F322" s="12">
        <v>37.4</v>
      </c>
      <c r="G322" s="12">
        <v>38</v>
      </c>
      <c r="H322" s="12">
        <v>38</v>
      </c>
      <c r="I322" s="12"/>
      <c r="J322" s="12"/>
      <c r="K322" s="12"/>
      <c r="L322" s="12"/>
      <c r="M322" s="74" t="str">
        <f t="shared" si="135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36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7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4"/>
        <v>27.504911591355601</v>
      </c>
      <c r="AO322" s="41">
        <v>1018</v>
      </c>
      <c r="AP322" s="110"/>
      <c r="AQ322" s="111"/>
      <c r="AR322" s="126" t="str">
        <f t="shared" si="138"/>
        <v/>
      </c>
      <c r="AS322" s="126" t="str">
        <f t="shared" si="139"/>
        <v/>
      </c>
      <c r="AT322" s="127">
        <v>1290</v>
      </c>
      <c r="AU322" s="128"/>
      <c r="AV322" s="129"/>
      <c r="AW322" s="126" t="str">
        <f t="shared" si="140"/>
        <v/>
      </c>
      <c r="AX322" s="126" t="str">
        <f t="shared" si="141"/>
        <v/>
      </c>
      <c r="AY322" s="64" t="str">
        <f t="shared" si="142"/>
        <v/>
      </c>
      <c r="AZ322" s="97"/>
      <c r="BA322" s="68"/>
      <c r="BB322" s="68"/>
      <c r="BC322" s="68"/>
      <c r="BD322" s="68"/>
      <c r="BE322" s="15"/>
      <c r="BF322" s="5">
        <f t="shared" si="143"/>
        <v>17084</v>
      </c>
      <c r="BG322" s="42">
        <v>3821</v>
      </c>
      <c r="BH322" s="42">
        <v>13263</v>
      </c>
      <c r="BI322" s="42"/>
      <c r="BJ322" s="42"/>
      <c r="BK322" s="42"/>
      <c r="BL322" s="42"/>
      <c r="BM322" s="15"/>
    </row>
    <row r="323" spans="1:65" outlineLevel="4" x14ac:dyDescent="0.45">
      <c r="A323" s="150" t="s">
        <v>43</v>
      </c>
      <c r="B323" s="151"/>
      <c r="C323" s="50">
        <f t="shared" ref="C323:BM323" si="146">SUBTOTAL(4,C293:C322)</f>
        <v>460520</v>
      </c>
      <c r="D323" s="60">
        <f t="shared" si="146"/>
        <v>38.1</v>
      </c>
      <c r="E323" s="28">
        <f t="shared" si="146"/>
        <v>38.200000000000003</v>
      </c>
      <c r="F323" s="28">
        <f t="shared" si="146"/>
        <v>38.200000000000003</v>
      </c>
      <c r="G323" s="28">
        <f t="shared" si="146"/>
        <v>38.200000000000003</v>
      </c>
      <c r="H323" s="28">
        <f t="shared" si="146"/>
        <v>38.200000000000003</v>
      </c>
      <c r="I323" s="28">
        <f t="shared" si="146"/>
        <v>0</v>
      </c>
      <c r="J323" s="28">
        <f t="shared" si="146"/>
        <v>0</v>
      </c>
      <c r="K323" s="28">
        <f t="shared" si="146"/>
        <v>0</v>
      </c>
      <c r="L323" s="28">
        <f t="shared" si="146"/>
        <v>0</v>
      </c>
      <c r="M323" s="71">
        <f t="shared" si="146"/>
        <v>0</v>
      </c>
      <c r="N323" s="82">
        <f t="shared" si="146"/>
        <v>0</v>
      </c>
      <c r="O323" s="82">
        <f t="shared" si="146"/>
        <v>0</v>
      </c>
      <c r="P323" s="82">
        <f t="shared" si="146"/>
        <v>0</v>
      </c>
      <c r="Q323" s="82">
        <f t="shared" si="146"/>
        <v>0</v>
      </c>
      <c r="R323" s="82">
        <f t="shared" si="146"/>
        <v>0</v>
      </c>
      <c r="S323" s="82">
        <f t="shared" si="146"/>
        <v>0</v>
      </c>
      <c r="T323" s="82">
        <f t="shared" si="146"/>
        <v>0</v>
      </c>
      <c r="U323" s="82">
        <f t="shared" si="146"/>
        <v>0</v>
      </c>
      <c r="V323" s="29">
        <f t="shared" si="146"/>
        <v>0</v>
      </c>
      <c r="W323" s="39">
        <f t="shared" si="146"/>
        <v>0</v>
      </c>
      <c r="X323" s="39">
        <f t="shared" si="146"/>
        <v>0</v>
      </c>
      <c r="Y323" s="39">
        <f t="shared" si="146"/>
        <v>0</v>
      </c>
      <c r="Z323" s="39">
        <f t="shared" si="146"/>
        <v>0</v>
      </c>
      <c r="AA323" s="39">
        <f t="shared" si="146"/>
        <v>0</v>
      </c>
      <c r="AB323" s="39">
        <f t="shared" si="146"/>
        <v>0</v>
      </c>
      <c r="AC323" s="39">
        <f t="shared" si="146"/>
        <v>0</v>
      </c>
      <c r="AD323" s="39">
        <f t="shared" si="146"/>
        <v>0</v>
      </c>
      <c r="AE323" s="29">
        <f t="shared" si="146"/>
        <v>0</v>
      </c>
      <c r="AF323" s="39">
        <f t="shared" si="146"/>
        <v>0</v>
      </c>
      <c r="AG323" s="39">
        <f t="shared" si="146"/>
        <v>0</v>
      </c>
      <c r="AH323" s="39">
        <f t="shared" si="146"/>
        <v>0</v>
      </c>
      <c r="AI323" s="39">
        <f t="shared" si="146"/>
        <v>0</v>
      </c>
      <c r="AJ323" s="39">
        <f t="shared" si="146"/>
        <v>0</v>
      </c>
      <c r="AK323" s="39">
        <f t="shared" si="146"/>
        <v>0</v>
      </c>
      <c r="AL323" s="39">
        <f t="shared" si="146"/>
        <v>0</v>
      </c>
      <c r="AM323" s="39">
        <f t="shared" si="146"/>
        <v>0</v>
      </c>
      <c r="AN323" s="39">
        <f>SUBTOTAL(4,AN293:AN322)</f>
        <v>32.979976442873969</v>
      </c>
      <c r="AO323" s="39">
        <f t="shared" ref="AO323:AX323" si="147">SUBTOTAL(4,AO293:AO322)</f>
        <v>1416</v>
      </c>
      <c r="AP323" s="104">
        <f t="shared" si="147"/>
        <v>0</v>
      </c>
      <c r="AQ323" s="105">
        <f t="shared" si="147"/>
        <v>0</v>
      </c>
      <c r="AR323" s="106">
        <f t="shared" si="147"/>
        <v>0</v>
      </c>
      <c r="AS323" s="106">
        <f t="shared" si="147"/>
        <v>0</v>
      </c>
      <c r="AT323" s="107">
        <f t="shared" si="147"/>
        <v>1972</v>
      </c>
      <c r="AU323" s="108">
        <f t="shared" si="147"/>
        <v>0</v>
      </c>
      <c r="AV323" s="109">
        <f t="shared" si="147"/>
        <v>0</v>
      </c>
      <c r="AW323" s="106">
        <f t="shared" si="147"/>
        <v>0</v>
      </c>
      <c r="AX323" s="106">
        <f t="shared" si="147"/>
        <v>0</v>
      </c>
      <c r="AY323" s="60">
        <f t="shared" si="146"/>
        <v>0</v>
      </c>
      <c r="AZ323" s="96">
        <f t="shared" si="146"/>
        <v>80</v>
      </c>
      <c r="BA323" s="67">
        <f t="shared" si="146"/>
        <v>0</v>
      </c>
      <c r="BB323" s="67">
        <f t="shared" si="146"/>
        <v>0</v>
      </c>
      <c r="BC323" s="67">
        <f t="shared" si="146"/>
        <v>0</v>
      </c>
      <c r="BD323" s="67">
        <f t="shared" si="146"/>
        <v>0</v>
      </c>
      <c r="BE323" s="27">
        <f t="shared" si="146"/>
        <v>0</v>
      </c>
      <c r="BF323" s="29">
        <f t="shared" si="146"/>
        <v>23943</v>
      </c>
      <c r="BG323" s="39">
        <f t="shared" si="146"/>
        <v>6149</v>
      </c>
      <c r="BH323" s="40">
        <f t="shared" si="146"/>
        <v>19260</v>
      </c>
      <c r="BI323" s="40">
        <f t="shared" si="146"/>
        <v>0</v>
      </c>
      <c r="BJ323" s="40">
        <f t="shared" si="146"/>
        <v>0</v>
      </c>
      <c r="BK323" s="40">
        <f t="shared" si="146"/>
        <v>0</v>
      </c>
      <c r="BL323" s="40">
        <f t="shared" si="146"/>
        <v>0</v>
      </c>
      <c r="BM323" s="27">
        <f t="shared" si="146"/>
        <v>0</v>
      </c>
    </row>
    <row r="324" spans="1:65" outlineLevel="3" x14ac:dyDescent="0.45">
      <c r="A324" s="180" t="s">
        <v>32</v>
      </c>
      <c r="B324" s="181"/>
      <c r="C324" s="51">
        <f t="shared" ref="C324:BM324" si="148">SUBTOTAL(5,C293:C322)</f>
        <v>301641</v>
      </c>
      <c r="D324" s="61">
        <f t="shared" si="148"/>
        <v>37.4</v>
      </c>
      <c r="E324" s="12">
        <f t="shared" si="148"/>
        <v>37</v>
      </c>
      <c r="F324" s="12">
        <f t="shared" si="148"/>
        <v>37</v>
      </c>
      <c r="G324" s="12">
        <f t="shared" si="148"/>
        <v>37.4</v>
      </c>
      <c r="H324" s="12">
        <f t="shared" si="148"/>
        <v>37.4</v>
      </c>
      <c r="I324" s="12">
        <f t="shared" si="148"/>
        <v>0</v>
      </c>
      <c r="J324" s="12">
        <f t="shared" si="148"/>
        <v>0</v>
      </c>
      <c r="K324" s="12">
        <f t="shared" si="148"/>
        <v>0</v>
      </c>
      <c r="L324" s="12">
        <f t="shared" si="148"/>
        <v>0</v>
      </c>
      <c r="M324" s="72">
        <f t="shared" si="148"/>
        <v>0</v>
      </c>
      <c r="N324" s="83">
        <f t="shared" si="148"/>
        <v>0</v>
      </c>
      <c r="O324" s="83">
        <f t="shared" si="148"/>
        <v>0</v>
      </c>
      <c r="P324" s="83">
        <f t="shared" si="148"/>
        <v>0</v>
      </c>
      <c r="Q324" s="83">
        <f t="shared" si="148"/>
        <v>0</v>
      </c>
      <c r="R324" s="83">
        <f t="shared" si="148"/>
        <v>0</v>
      </c>
      <c r="S324" s="83">
        <f t="shared" si="148"/>
        <v>0</v>
      </c>
      <c r="T324" s="83">
        <f t="shared" si="148"/>
        <v>0</v>
      </c>
      <c r="U324" s="83">
        <f t="shared" si="148"/>
        <v>0</v>
      </c>
      <c r="V324" s="6">
        <f t="shared" si="148"/>
        <v>0</v>
      </c>
      <c r="W324" s="41">
        <f t="shared" si="148"/>
        <v>0</v>
      </c>
      <c r="X324" s="41">
        <f t="shared" si="148"/>
        <v>0</v>
      </c>
      <c r="Y324" s="41">
        <f t="shared" si="148"/>
        <v>0</v>
      </c>
      <c r="Z324" s="41">
        <f t="shared" si="148"/>
        <v>0</v>
      </c>
      <c r="AA324" s="41">
        <f t="shared" si="148"/>
        <v>0</v>
      </c>
      <c r="AB324" s="41">
        <f t="shared" si="148"/>
        <v>0</v>
      </c>
      <c r="AC324" s="41">
        <f t="shared" si="148"/>
        <v>0</v>
      </c>
      <c r="AD324" s="41">
        <f t="shared" si="148"/>
        <v>0</v>
      </c>
      <c r="AE324" s="6">
        <f t="shared" si="148"/>
        <v>0</v>
      </c>
      <c r="AF324" s="41">
        <f t="shared" si="148"/>
        <v>0</v>
      </c>
      <c r="AG324" s="41">
        <f t="shared" si="148"/>
        <v>0</v>
      </c>
      <c r="AH324" s="41">
        <f t="shared" si="148"/>
        <v>0</v>
      </c>
      <c r="AI324" s="41">
        <f t="shared" si="148"/>
        <v>0</v>
      </c>
      <c r="AJ324" s="41">
        <f t="shared" si="148"/>
        <v>0</v>
      </c>
      <c r="AK324" s="41">
        <f t="shared" si="148"/>
        <v>0</v>
      </c>
      <c r="AL324" s="41">
        <f t="shared" si="148"/>
        <v>0</v>
      </c>
      <c r="AM324" s="41">
        <f t="shared" si="148"/>
        <v>0</v>
      </c>
      <c r="AN324" s="41">
        <f>SUBTOTAL(5,AN293:AN322)</f>
        <v>19.774011299435028</v>
      </c>
      <c r="AO324" s="41">
        <f t="shared" ref="AO324:AX324" si="149">SUBTOTAL(5,AO293:AO322)</f>
        <v>849</v>
      </c>
      <c r="AP324" s="110">
        <f t="shared" si="149"/>
        <v>0</v>
      </c>
      <c r="AQ324" s="111">
        <f t="shared" si="149"/>
        <v>0</v>
      </c>
      <c r="AR324" s="112">
        <f t="shared" si="149"/>
        <v>0</v>
      </c>
      <c r="AS324" s="112">
        <f t="shared" si="149"/>
        <v>0</v>
      </c>
      <c r="AT324" s="113">
        <f t="shared" si="149"/>
        <v>1142</v>
      </c>
      <c r="AU324" s="114">
        <f t="shared" si="149"/>
        <v>0</v>
      </c>
      <c r="AV324" s="115">
        <f t="shared" si="149"/>
        <v>0</v>
      </c>
      <c r="AW324" s="112">
        <f t="shared" si="149"/>
        <v>0</v>
      </c>
      <c r="AX324" s="112">
        <f t="shared" si="149"/>
        <v>0</v>
      </c>
      <c r="AY324" s="61">
        <f t="shared" si="148"/>
        <v>0</v>
      </c>
      <c r="AZ324" s="97">
        <f t="shared" si="148"/>
        <v>78</v>
      </c>
      <c r="BA324" s="68">
        <f t="shared" si="148"/>
        <v>0</v>
      </c>
      <c r="BB324" s="68">
        <f t="shared" si="148"/>
        <v>0</v>
      </c>
      <c r="BC324" s="68">
        <f t="shared" si="148"/>
        <v>0</v>
      </c>
      <c r="BD324" s="68">
        <f t="shared" si="148"/>
        <v>0</v>
      </c>
      <c r="BE324" s="15">
        <f t="shared" si="148"/>
        <v>0</v>
      </c>
      <c r="BF324" s="6">
        <f t="shared" si="148"/>
        <v>4485</v>
      </c>
      <c r="BG324" s="41">
        <f t="shared" si="148"/>
        <v>101</v>
      </c>
      <c r="BH324" s="42">
        <f t="shared" si="148"/>
        <v>3425</v>
      </c>
      <c r="BI324" s="42">
        <f t="shared" si="148"/>
        <v>0</v>
      </c>
      <c r="BJ324" s="42">
        <f t="shared" si="148"/>
        <v>0</v>
      </c>
      <c r="BK324" s="42">
        <f t="shared" si="148"/>
        <v>0</v>
      </c>
      <c r="BL324" s="42">
        <f t="shared" si="148"/>
        <v>0</v>
      </c>
      <c r="BM324" s="15">
        <f t="shared" si="148"/>
        <v>0</v>
      </c>
    </row>
    <row r="325" spans="1:65" outlineLevel="2" x14ac:dyDescent="0.45">
      <c r="A325" s="180" t="s">
        <v>21</v>
      </c>
      <c r="B325" s="181"/>
      <c r="C325" s="51">
        <f>IFERROR(SUBTOTAL(1,C293:C322),"")</f>
        <v>341203.46666666667</v>
      </c>
      <c r="D325" s="61">
        <f t="shared" ref="D325:BM325" si="150">IFERROR(SUBTOTAL(1,D293:D322),"")</f>
        <v>37.843333333333341</v>
      </c>
      <c r="E325" s="12">
        <f t="shared" si="150"/>
        <v>37.813333333333347</v>
      </c>
      <c r="F325" s="12">
        <f t="shared" si="150"/>
        <v>37.813333333333347</v>
      </c>
      <c r="G325" s="12">
        <f t="shared" si="150"/>
        <v>37.873333333333328</v>
      </c>
      <c r="H325" s="12">
        <f t="shared" si="150"/>
        <v>37.873333333333328</v>
      </c>
      <c r="I325" s="12" t="str">
        <f t="shared" si="150"/>
        <v/>
      </c>
      <c r="J325" s="12" t="str">
        <f t="shared" si="150"/>
        <v/>
      </c>
      <c r="K325" s="12" t="str">
        <f t="shared" si="150"/>
        <v/>
      </c>
      <c r="L325" s="12" t="str">
        <f t="shared" si="150"/>
        <v/>
      </c>
      <c r="M325" s="72" t="str">
        <f t="shared" si="150"/>
        <v/>
      </c>
      <c r="N325" s="83" t="str">
        <f t="shared" si="150"/>
        <v/>
      </c>
      <c r="O325" s="83" t="str">
        <f t="shared" si="150"/>
        <v/>
      </c>
      <c r="P325" s="83" t="str">
        <f t="shared" si="150"/>
        <v/>
      </c>
      <c r="Q325" s="83" t="str">
        <f t="shared" si="150"/>
        <v/>
      </c>
      <c r="R325" s="83" t="str">
        <f t="shared" si="150"/>
        <v/>
      </c>
      <c r="S325" s="83" t="str">
        <f t="shared" si="150"/>
        <v/>
      </c>
      <c r="T325" s="83" t="str">
        <f t="shared" si="150"/>
        <v/>
      </c>
      <c r="U325" s="83" t="str">
        <f t="shared" si="150"/>
        <v/>
      </c>
      <c r="V325" s="6" t="str">
        <f t="shared" si="150"/>
        <v/>
      </c>
      <c r="W325" s="41" t="str">
        <f t="shared" si="150"/>
        <v/>
      </c>
      <c r="X325" s="41" t="str">
        <f t="shared" si="150"/>
        <v/>
      </c>
      <c r="Y325" s="41" t="str">
        <f t="shared" si="150"/>
        <v/>
      </c>
      <c r="Z325" s="41" t="str">
        <f t="shared" si="150"/>
        <v/>
      </c>
      <c r="AA325" s="41" t="str">
        <f t="shared" si="150"/>
        <v/>
      </c>
      <c r="AB325" s="41" t="str">
        <f t="shared" si="150"/>
        <v/>
      </c>
      <c r="AC325" s="41" t="str">
        <f t="shared" si="150"/>
        <v/>
      </c>
      <c r="AD325" s="41" t="str">
        <f t="shared" si="150"/>
        <v/>
      </c>
      <c r="AE325" s="6" t="str">
        <f t="shared" si="150"/>
        <v/>
      </c>
      <c r="AF325" s="41" t="str">
        <f t="shared" si="150"/>
        <v/>
      </c>
      <c r="AG325" s="41" t="str">
        <f t="shared" si="150"/>
        <v/>
      </c>
      <c r="AH325" s="41" t="str">
        <f t="shared" si="150"/>
        <v/>
      </c>
      <c r="AI325" s="41" t="str">
        <f t="shared" si="150"/>
        <v/>
      </c>
      <c r="AJ325" s="41" t="str">
        <f t="shared" si="150"/>
        <v/>
      </c>
      <c r="AK325" s="41" t="str">
        <f t="shared" si="150"/>
        <v/>
      </c>
      <c r="AL325" s="41" t="str">
        <f t="shared" si="150"/>
        <v/>
      </c>
      <c r="AM325" s="41" t="str">
        <f t="shared" si="150"/>
        <v/>
      </c>
      <c r="AN325" s="41">
        <f>IFERROR(SUBTOTAL(1,AN293:AN322),"")</f>
        <v>24.434392323773203</v>
      </c>
      <c r="AO325" s="41">
        <f t="shared" si="150"/>
        <v>1159.5333333333333</v>
      </c>
      <c r="AP325" s="110" t="str">
        <f t="shared" si="150"/>
        <v/>
      </c>
      <c r="AQ325" s="111" t="str">
        <f t="shared" si="150"/>
        <v/>
      </c>
      <c r="AR325" s="112" t="str">
        <f t="shared" si="150"/>
        <v/>
      </c>
      <c r="AS325" s="112" t="str">
        <f t="shared" si="150"/>
        <v/>
      </c>
      <c r="AT325" s="113">
        <f t="shared" si="150"/>
        <v>1501.0333333333333</v>
      </c>
      <c r="AU325" s="114" t="str">
        <f t="shared" si="150"/>
        <v/>
      </c>
      <c r="AV325" s="115" t="str">
        <f t="shared" si="150"/>
        <v/>
      </c>
      <c r="AW325" s="112" t="str">
        <f t="shared" si="150"/>
        <v/>
      </c>
      <c r="AX325" s="112" t="str">
        <f t="shared" si="150"/>
        <v/>
      </c>
      <c r="AY325" s="61" t="str">
        <f t="shared" si="150"/>
        <v/>
      </c>
      <c r="AZ325" s="97">
        <f t="shared" si="150"/>
        <v>78.715000000000003</v>
      </c>
      <c r="BA325" s="68" t="str">
        <f t="shared" si="150"/>
        <v/>
      </c>
      <c r="BB325" s="68" t="str">
        <f t="shared" si="150"/>
        <v/>
      </c>
      <c r="BC325" s="68" t="str">
        <f t="shared" si="150"/>
        <v/>
      </c>
      <c r="BD325" s="68" t="str">
        <f t="shared" si="150"/>
        <v/>
      </c>
      <c r="BE325" s="15" t="str">
        <f>IFERROR(SUBTOTAL(1,BE293:BE322),"")</f>
        <v/>
      </c>
      <c r="BF325" s="6">
        <f t="shared" si="150"/>
        <v>17579.933333333334</v>
      </c>
      <c r="BG325" s="41">
        <f t="shared" si="150"/>
        <v>3193.6333333333332</v>
      </c>
      <c r="BH325" s="42">
        <f t="shared" si="150"/>
        <v>14386.3</v>
      </c>
      <c r="BI325" s="42" t="str">
        <f t="shared" si="150"/>
        <v/>
      </c>
      <c r="BJ325" s="42" t="str">
        <f t="shared" si="150"/>
        <v/>
      </c>
      <c r="BK325" s="42" t="str">
        <f t="shared" si="150"/>
        <v/>
      </c>
      <c r="BL325" s="42" t="str">
        <f t="shared" si="150"/>
        <v/>
      </c>
      <c r="BM325" s="15" t="str">
        <f t="shared" si="150"/>
        <v/>
      </c>
    </row>
    <row r="326" spans="1:65" ht="17.5" outlineLevel="1" thickBot="1" x14ac:dyDescent="0.5">
      <c r="A326" s="182" t="s">
        <v>52</v>
      </c>
      <c r="B326" s="183"/>
      <c r="C326" s="52">
        <f>SUBTOTAL(9,C293:C322)</f>
        <v>10236104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34786</v>
      </c>
      <c r="AP326" s="116"/>
      <c r="AQ326" s="117"/>
      <c r="AR326" s="118"/>
      <c r="AS326" s="118"/>
      <c r="AT326" s="119">
        <f>SUBTOTAL(9,AT293:AT322)</f>
        <v>45031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1">SUBTOTAL(9,BF293:BF322)</f>
        <v>527398</v>
      </c>
      <c r="BG326" s="43">
        <f t="shared" si="151"/>
        <v>95809</v>
      </c>
      <c r="BH326" s="44">
        <f t="shared" si="151"/>
        <v>431589</v>
      </c>
      <c r="BI326" s="44">
        <f t="shared" si="151"/>
        <v>0</v>
      </c>
      <c r="BJ326" s="44">
        <f t="shared" si="151"/>
        <v>0</v>
      </c>
      <c r="BK326" s="44">
        <f t="shared" si="151"/>
        <v>0</v>
      </c>
      <c r="BL326" s="44">
        <f t="shared" si="151"/>
        <v>0</v>
      </c>
      <c r="BM326" s="16">
        <f t="shared" si="151"/>
        <v>0</v>
      </c>
    </row>
    <row r="327" spans="1:65" outlineLevel="5" x14ac:dyDescent="0.45">
      <c r="A327" s="21">
        <f t="shared" si="145"/>
        <v>10</v>
      </c>
      <c r="B327" s="33">
        <f>B322+1</f>
        <v>43009</v>
      </c>
      <c r="C327" s="51">
        <v>330044</v>
      </c>
      <c r="D327" s="64">
        <f t="shared" ref="D327:D357" si="152">IFERROR(ROUND(AVERAGE(E327:L327),1),"")</f>
        <v>37.4</v>
      </c>
      <c r="E327" s="12">
        <v>37.200000000000003</v>
      </c>
      <c r="F327" s="12">
        <v>37.200000000000003</v>
      </c>
      <c r="G327" s="12">
        <v>37.6</v>
      </c>
      <c r="H327" s="12">
        <v>37.6</v>
      </c>
      <c r="I327" s="12"/>
      <c r="J327" s="12"/>
      <c r="K327" s="12"/>
      <c r="L327" s="12"/>
      <c r="M327" s="74" t="str">
        <f t="shared" ref="M327:M357" si="153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54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5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28000/AO327</f>
        <v>30.871003307607499</v>
      </c>
      <c r="AO327" s="41">
        <v>907</v>
      </c>
      <c r="AP327" s="110"/>
      <c r="AQ327" s="111"/>
      <c r="AR327" s="126" t="str">
        <f t="shared" ref="AR327:AR357" si="156">IFERROR(AQ327/AP327*100,"")</f>
        <v/>
      </c>
      <c r="AS327" s="126" t="str">
        <f t="shared" ref="AS327:AS357" si="157">IFERROR(100-AR327,"")</f>
        <v/>
      </c>
      <c r="AT327" s="127">
        <v>1092</v>
      </c>
      <c r="AU327" s="128"/>
      <c r="AV327" s="129"/>
      <c r="AW327" s="126" t="str">
        <f t="shared" ref="AW327:AW357" si="158">IFERROR(AV327/AU327*100,"")</f>
        <v/>
      </c>
      <c r="AX327" s="126" t="str">
        <f t="shared" ref="AX327:AX357" si="159">IFERROR(100-AW327,"")</f>
        <v/>
      </c>
      <c r="AY327" s="64" t="str">
        <f t="shared" ref="AY327:AY357" si="160">IFERROR((1-((AW327*AS327)/(AX327*AR327)))*100,"")</f>
        <v/>
      </c>
      <c r="AZ327" s="97"/>
      <c r="BA327" s="68"/>
      <c r="BB327" s="68"/>
      <c r="BC327" s="68"/>
      <c r="BD327" s="68"/>
      <c r="BE327" s="15"/>
      <c r="BF327" s="5">
        <f t="shared" ref="BF327:BF357" si="161">IF(SUM(BG327:BM327)=0,"",SUM(BG327:BM327))</f>
        <v>7381</v>
      </c>
      <c r="BG327" s="41">
        <v>867</v>
      </c>
      <c r="BH327" s="42">
        <v>6514</v>
      </c>
      <c r="BI327" s="42"/>
      <c r="BJ327" s="42"/>
      <c r="BK327" s="42"/>
      <c r="BL327" s="42"/>
      <c r="BM327" s="15"/>
    </row>
    <row r="328" spans="1:65" outlineLevel="5" x14ac:dyDescent="0.45">
      <c r="A328" s="22">
        <f t="shared" si="145"/>
        <v>10</v>
      </c>
      <c r="B328" s="9">
        <f t="shared" si="129"/>
        <v>43010</v>
      </c>
      <c r="C328" s="51">
        <v>479110</v>
      </c>
      <c r="D328" s="64">
        <f t="shared" si="152"/>
        <v>38.1</v>
      </c>
      <c r="E328" s="12">
        <v>38</v>
      </c>
      <c r="F328" s="12">
        <v>38</v>
      </c>
      <c r="G328" s="12">
        <v>38.200000000000003</v>
      </c>
      <c r="H328" s="12">
        <v>38.200000000000003</v>
      </c>
      <c r="I328" s="12"/>
      <c r="J328" s="12"/>
      <c r="K328" s="12"/>
      <c r="L328" s="12"/>
      <c r="M328" s="74" t="str">
        <f t="shared" si="153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54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5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2">28000/AO328</f>
        <v>21.926389976507441</v>
      </c>
      <c r="AO328" s="41">
        <v>1277</v>
      </c>
      <c r="AP328" s="110"/>
      <c r="AQ328" s="111"/>
      <c r="AR328" s="126" t="str">
        <f t="shared" si="156"/>
        <v/>
      </c>
      <c r="AS328" s="126" t="str">
        <f t="shared" si="157"/>
        <v/>
      </c>
      <c r="AT328" s="127">
        <v>1632</v>
      </c>
      <c r="AU328" s="128"/>
      <c r="AV328" s="129"/>
      <c r="AW328" s="126" t="str">
        <f t="shared" si="158"/>
        <v/>
      </c>
      <c r="AX328" s="126" t="str">
        <f t="shared" si="159"/>
        <v/>
      </c>
      <c r="AY328" s="64" t="str">
        <f t="shared" si="160"/>
        <v/>
      </c>
      <c r="AZ328" s="97"/>
      <c r="BA328" s="68"/>
      <c r="BB328" s="68"/>
      <c r="BC328" s="68"/>
      <c r="BD328" s="68"/>
      <c r="BE328" s="15"/>
      <c r="BF328" s="5">
        <f t="shared" si="161"/>
        <v>20917</v>
      </c>
      <c r="BG328" s="41">
        <v>7038</v>
      </c>
      <c r="BH328" s="42">
        <v>13879</v>
      </c>
      <c r="BI328" s="42"/>
      <c r="BJ328" s="42"/>
      <c r="BK328" s="42"/>
      <c r="BL328" s="42"/>
      <c r="BM328" s="15"/>
    </row>
    <row r="329" spans="1:65" outlineLevel="5" x14ac:dyDescent="0.45">
      <c r="A329" s="22">
        <f t="shared" si="145"/>
        <v>10</v>
      </c>
      <c r="B329" s="9">
        <f t="shared" si="129"/>
        <v>43011</v>
      </c>
      <c r="C329" s="51">
        <v>446417</v>
      </c>
      <c r="D329" s="64">
        <f t="shared" si="152"/>
        <v>37.700000000000003</v>
      </c>
      <c r="E329" s="12">
        <v>37.4</v>
      </c>
      <c r="F329" s="12">
        <v>37.4</v>
      </c>
      <c r="G329" s="12">
        <v>38</v>
      </c>
      <c r="H329" s="12">
        <v>38</v>
      </c>
      <c r="I329" s="12"/>
      <c r="J329" s="12"/>
      <c r="K329" s="12"/>
      <c r="L329" s="12"/>
      <c r="M329" s="74" t="str">
        <f t="shared" si="153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54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5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2"/>
        <v>24.054982817869416</v>
      </c>
      <c r="AO329" s="41">
        <v>1164</v>
      </c>
      <c r="AP329" s="110"/>
      <c r="AQ329" s="111"/>
      <c r="AR329" s="126" t="str">
        <f t="shared" si="156"/>
        <v/>
      </c>
      <c r="AS329" s="126" t="str">
        <f t="shared" si="157"/>
        <v/>
      </c>
      <c r="AT329" s="127">
        <v>1484</v>
      </c>
      <c r="AU329" s="128"/>
      <c r="AV329" s="129"/>
      <c r="AW329" s="126" t="str">
        <f t="shared" si="158"/>
        <v/>
      </c>
      <c r="AX329" s="126" t="str">
        <f t="shared" si="159"/>
        <v/>
      </c>
      <c r="AY329" s="64" t="str">
        <f t="shared" si="160"/>
        <v/>
      </c>
      <c r="AZ329" s="97"/>
      <c r="BA329" s="68"/>
      <c r="BB329" s="68"/>
      <c r="BC329" s="68"/>
      <c r="BD329" s="68"/>
      <c r="BE329" s="15"/>
      <c r="BF329" s="5">
        <f t="shared" si="161"/>
        <v>18049</v>
      </c>
      <c r="BG329" s="41">
        <v>5908</v>
      </c>
      <c r="BH329" s="42">
        <v>12141</v>
      </c>
      <c r="BI329" s="42"/>
      <c r="BJ329" s="42"/>
      <c r="BK329" s="42"/>
      <c r="BL329" s="42"/>
      <c r="BM329" s="15"/>
    </row>
    <row r="330" spans="1:65" outlineLevel="5" x14ac:dyDescent="0.45">
      <c r="A330" s="22">
        <f t="shared" si="145"/>
        <v>10</v>
      </c>
      <c r="B330" s="9">
        <f t="shared" si="129"/>
        <v>43012</v>
      </c>
      <c r="C330" s="51">
        <v>343284</v>
      </c>
      <c r="D330" s="64">
        <f t="shared" si="152"/>
        <v>37.700000000000003</v>
      </c>
      <c r="E330" s="12">
        <v>37.5</v>
      </c>
      <c r="F330" s="12">
        <v>37.5</v>
      </c>
      <c r="G330" s="12">
        <v>37.799999999999997</v>
      </c>
      <c r="H330" s="12">
        <v>37.799999999999997</v>
      </c>
      <c r="I330" s="12"/>
      <c r="J330" s="12"/>
      <c r="K330" s="12"/>
      <c r="L330" s="12"/>
      <c r="M330" s="74" t="str">
        <f t="shared" si="153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54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5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2"/>
        <v>30.139935414424112</v>
      </c>
      <c r="AO330" s="41">
        <v>929</v>
      </c>
      <c r="AP330" s="110"/>
      <c r="AQ330" s="111"/>
      <c r="AR330" s="126" t="str">
        <f t="shared" si="156"/>
        <v/>
      </c>
      <c r="AS330" s="126" t="str">
        <f t="shared" si="157"/>
        <v/>
      </c>
      <c r="AT330" s="127">
        <v>1145</v>
      </c>
      <c r="AU330" s="128"/>
      <c r="AV330" s="129"/>
      <c r="AW330" s="126" t="str">
        <f t="shared" si="158"/>
        <v/>
      </c>
      <c r="AX330" s="126" t="str">
        <f t="shared" si="159"/>
        <v/>
      </c>
      <c r="AY330" s="64" t="str">
        <f t="shared" si="160"/>
        <v/>
      </c>
      <c r="AZ330" s="97"/>
      <c r="BA330" s="68"/>
      <c r="BB330" s="68"/>
      <c r="BC330" s="68"/>
      <c r="BD330" s="68"/>
      <c r="BE330" s="15"/>
      <c r="BF330" s="5">
        <f t="shared" si="161"/>
        <v>10028</v>
      </c>
      <c r="BG330" s="41">
        <v>3510</v>
      </c>
      <c r="BH330" s="42">
        <v>6518</v>
      </c>
      <c r="BI330" s="42"/>
      <c r="BJ330" s="42"/>
      <c r="BK330" s="42"/>
      <c r="BL330" s="42"/>
      <c r="BM330" s="15"/>
    </row>
    <row r="331" spans="1:65" outlineLevel="5" x14ac:dyDescent="0.45">
      <c r="A331" s="22">
        <f t="shared" si="145"/>
        <v>10</v>
      </c>
      <c r="B331" s="9">
        <f t="shared" si="129"/>
        <v>43013</v>
      </c>
      <c r="C331" s="51">
        <v>314024</v>
      </c>
      <c r="D331" s="64">
        <f t="shared" si="152"/>
        <v>38</v>
      </c>
      <c r="E331" s="12">
        <v>38</v>
      </c>
      <c r="F331" s="12">
        <v>38</v>
      </c>
      <c r="G331" s="12">
        <v>38</v>
      </c>
      <c r="H331" s="12">
        <v>38</v>
      </c>
      <c r="I331" s="12"/>
      <c r="J331" s="12"/>
      <c r="K331" s="12"/>
      <c r="L331" s="12"/>
      <c r="M331" s="74" t="str">
        <f t="shared" si="153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54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5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2"/>
        <v>29.567053854276661</v>
      </c>
      <c r="AO331" s="41">
        <v>947</v>
      </c>
      <c r="AP331" s="110"/>
      <c r="AQ331" s="111"/>
      <c r="AR331" s="126" t="str">
        <f t="shared" si="156"/>
        <v/>
      </c>
      <c r="AS331" s="126" t="str">
        <f t="shared" si="157"/>
        <v/>
      </c>
      <c r="AT331" s="127">
        <v>1143</v>
      </c>
      <c r="AU331" s="128"/>
      <c r="AV331" s="129"/>
      <c r="AW331" s="126" t="str">
        <f t="shared" si="158"/>
        <v/>
      </c>
      <c r="AX331" s="126" t="str">
        <f t="shared" si="159"/>
        <v/>
      </c>
      <c r="AY331" s="64" t="str">
        <f t="shared" si="160"/>
        <v/>
      </c>
      <c r="AZ331" s="97"/>
      <c r="BA331" s="68"/>
      <c r="BB331" s="68"/>
      <c r="BC331" s="68"/>
      <c r="BD331" s="68"/>
      <c r="BE331" s="15"/>
      <c r="BF331" s="5">
        <f t="shared" si="161"/>
        <v>10261</v>
      </c>
      <c r="BG331" s="41">
        <v>3036</v>
      </c>
      <c r="BH331" s="42">
        <v>7225</v>
      </c>
      <c r="BI331" s="42"/>
      <c r="BJ331" s="42"/>
      <c r="BK331" s="42"/>
      <c r="BL331" s="42"/>
      <c r="BM331" s="15"/>
    </row>
    <row r="332" spans="1:65" outlineLevel="5" x14ac:dyDescent="0.45">
      <c r="A332" s="22">
        <f t="shared" si="145"/>
        <v>10</v>
      </c>
      <c r="B332" s="9">
        <f t="shared" si="129"/>
        <v>43014</v>
      </c>
      <c r="C332" s="51">
        <v>405853</v>
      </c>
      <c r="D332" s="64">
        <f t="shared" si="152"/>
        <v>37.799999999999997</v>
      </c>
      <c r="E332" s="12">
        <v>37.6</v>
      </c>
      <c r="F332" s="12">
        <v>37.6</v>
      </c>
      <c r="G332" s="12">
        <v>38</v>
      </c>
      <c r="H332" s="12">
        <v>38</v>
      </c>
      <c r="I332" s="12"/>
      <c r="J332" s="12"/>
      <c r="K332" s="12"/>
      <c r="L332" s="12"/>
      <c r="M332" s="74" t="str">
        <f t="shared" si="153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54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5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2"/>
        <v>23.217247097844112</v>
      </c>
      <c r="AO332" s="41">
        <v>1206</v>
      </c>
      <c r="AP332" s="110"/>
      <c r="AQ332" s="111"/>
      <c r="AR332" s="126" t="str">
        <f t="shared" si="156"/>
        <v/>
      </c>
      <c r="AS332" s="126" t="str">
        <f t="shared" si="157"/>
        <v/>
      </c>
      <c r="AT332" s="127">
        <v>1534</v>
      </c>
      <c r="AU332" s="128"/>
      <c r="AV332" s="129"/>
      <c r="AW332" s="126" t="str">
        <f t="shared" si="158"/>
        <v/>
      </c>
      <c r="AX332" s="126" t="str">
        <f t="shared" si="159"/>
        <v/>
      </c>
      <c r="AY332" s="64" t="str">
        <f t="shared" si="160"/>
        <v/>
      </c>
      <c r="AZ332" s="97"/>
      <c r="BA332" s="68"/>
      <c r="BB332" s="68"/>
      <c r="BC332" s="68"/>
      <c r="BD332" s="68"/>
      <c r="BE332" s="15"/>
      <c r="BF332" s="5">
        <f t="shared" si="161"/>
        <v>16924</v>
      </c>
      <c r="BG332" s="41">
        <v>5037</v>
      </c>
      <c r="BH332" s="42">
        <v>11887</v>
      </c>
      <c r="BI332" s="42"/>
      <c r="BJ332" s="42"/>
      <c r="BK332" s="42"/>
      <c r="BL332" s="42"/>
      <c r="BM332" s="15"/>
    </row>
    <row r="333" spans="1:65" outlineLevel="5" x14ac:dyDescent="0.45">
      <c r="A333" s="22">
        <f t="shared" si="145"/>
        <v>10</v>
      </c>
      <c r="B333" s="9">
        <f t="shared" si="129"/>
        <v>43015</v>
      </c>
      <c r="C333" s="51">
        <v>362031</v>
      </c>
      <c r="D333" s="64">
        <f t="shared" si="152"/>
        <v>38</v>
      </c>
      <c r="E333" s="12">
        <v>38</v>
      </c>
      <c r="F333" s="12">
        <v>38</v>
      </c>
      <c r="G333" s="12">
        <v>38</v>
      </c>
      <c r="H333" s="12">
        <v>38</v>
      </c>
      <c r="I333" s="12"/>
      <c r="J333" s="12"/>
      <c r="K333" s="12"/>
      <c r="L333" s="12"/>
      <c r="M333" s="74" t="str">
        <f t="shared" si="153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54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5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2"/>
        <v>24.844720496894411</v>
      </c>
      <c r="AO333" s="41">
        <v>1127</v>
      </c>
      <c r="AP333" s="110"/>
      <c r="AQ333" s="111"/>
      <c r="AR333" s="126" t="str">
        <f t="shared" si="156"/>
        <v/>
      </c>
      <c r="AS333" s="126" t="str">
        <f t="shared" si="157"/>
        <v/>
      </c>
      <c r="AT333" s="127">
        <v>1324</v>
      </c>
      <c r="AU333" s="128"/>
      <c r="AV333" s="129"/>
      <c r="AW333" s="126" t="str">
        <f t="shared" si="158"/>
        <v/>
      </c>
      <c r="AX333" s="126" t="str">
        <f t="shared" si="159"/>
        <v/>
      </c>
      <c r="AY333" s="64" t="str">
        <f t="shared" si="160"/>
        <v/>
      </c>
      <c r="AZ333" s="97"/>
      <c r="BA333" s="68"/>
      <c r="BB333" s="68"/>
      <c r="BC333" s="68"/>
      <c r="BD333" s="68"/>
      <c r="BE333" s="15"/>
      <c r="BF333" s="5">
        <f t="shared" si="161"/>
        <v>15745</v>
      </c>
      <c r="BG333" s="41">
        <v>4072</v>
      </c>
      <c r="BH333" s="42">
        <v>11673</v>
      </c>
      <c r="BI333" s="42"/>
      <c r="BJ333" s="42"/>
      <c r="BK333" s="42"/>
      <c r="BL333" s="42"/>
      <c r="BM333" s="15"/>
    </row>
    <row r="334" spans="1:65" outlineLevel="5" x14ac:dyDescent="0.45">
      <c r="A334" s="22">
        <f t="shared" si="145"/>
        <v>10</v>
      </c>
      <c r="B334" s="9">
        <f t="shared" si="129"/>
        <v>43016</v>
      </c>
      <c r="C334" s="51">
        <v>358509</v>
      </c>
      <c r="D334" s="64">
        <f t="shared" si="152"/>
        <v>38</v>
      </c>
      <c r="E334" s="12">
        <v>38</v>
      </c>
      <c r="F334" s="12">
        <v>38</v>
      </c>
      <c r="G334" s="12">
        <v>38</v>
      </c>
      <c r="H334" s="12">
        <v>38</v>
      </c>
      <c r="I334" s="12"/>
      <c r="J334" s="12"/>
      <c r="K334" s="12"/>
      <c r="L334" s="12"/>
      <c r="M334" s="74" t="str">
        <f t="shared" si="153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54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5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2"/>
        <v>27.263875365141189</v>
      </c>
      <c r="AO334" s="41">
        <v>1027</v>
      </c>
      <c r="AP334" s="110"/>
      <c r="AQ334" s="111"/>
      <c r="AR334" s="126" t="str">
        <f t="shared" si="156"/>
        <v/>
      </c>
      <c r="AS334" s="126" t="str">
        <f t="shared" si="157"/>
        <v/>
      </c>
      <c r="AT334" s="127">
        <v>1354</v>
      </c>
      <c r="AU334" s="128"/>
      <c r="AV334" s="129"/>
      <c r="AW334" s="126" t="str">
        <f t="shared" si="158"/>
        <v/>
      </c>
      <c r="AX334" s="126" t="str">
        <f t="shared" si="159"/>
        <v/>
      </c>
      <c r="AY334" s="64" t="str">
        <f t="shared" si="160"/>
        <v/>
      </c>
      <c r="AZ334" s="97"/>
      <c r="BA334" s="68"/>
      <c r="BB334" s="68"/>
      <c r="BC334" s="68"/>
      <c r="BD334" s="68"/>
      <c r="BE334" s="15"/>
      <c r="BF334" s="5">
        <f t="shared" si="161"/>
        <v>10902</v>
      </c>
      <c r="BG334" s="41">
        <v>2565</v>
      </c>
      <c r="BH334" s="42">
        <v>8337</v>
      </c>
      <c r="BI334" s="42"/>
      <c r="BJ334" s="42"/>
      <c r="BK334" s="42"/>
      <c r="BL334" s="42"/>
      <c r="BM334" s="15"/>
    </row>
    <row r="335" spans="1:65" outlineLevel="5" x14ac:dyDescent="0.45">
      <c r="A335" s="22">
        <f t="shared" si="145"/>
        <v>10</v>
      </c>
      <c r="B335" s="9">
        <f t="shared" si="129"/>
        <v>43017</v>
      </c>
      <c r="C335" s="51">
        <v>352597</v>
      </c>
      <c r="D335" s="64">
        <f t="shared" si="152"/>
        <v>37.9</v>
      </c>
      <c r="E335" s="12">
        <v>38</v>
      </c>
      <c r="F335" s="12">
        <v>38</v>
      </c>
      <c r="G335" s="12">
        <v>37.799999999999997</v>
      </c>
      <c r="H335" s="12">
        <v>37.799999999999997</v>
      </c>
      <c r="I335" s="12"/>
      <c r="J335" s="12"/>
      <c r="K335" s="12"/>
      <c r="L335" s="12"/>
      <c r="M335" s="74" t="str">
        <f t="shared" si="153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54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5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2"/>
        <v>24.977698483496876</v>
      </c>
      <c r="AO335" s="41">
        <v>1121</v>
      </c>
      <c r="AP335" s="110"/>
      <c r="AQ335" s="111"/>
      <c r="AR335" s="126" t="str">
        <f t="shared" si="156"/>
        <v/>
      </c>
      <c r="AS335" s="126" t="str">
        <f t="shared" si="157"/>
        <v/>
      </c>
      <c r="AT335" s="127">
        <v>1406</v>
      </c>
      <c r="AU335" s="128"/>
      <c r="AV335" s="129"/>
      <c r="AW335" s="126" t="str">
        <f t="shared" si="158"/>
        <v/>
      </c>
      <c r="AX335" s="126" t="str">
        <f t="shared" si="159"/>
        <v/>
      </c>
      <c r="AY335" s="64" t="str">
        <f t="shared" si="160"/>
        <v/>
      </c>
      <c r="AZ335" s="97"/>
      <c r="BA335" s="68"/>
      <c r="BB335" s="68"/>
      <c r="BC335" s="68"/>
      <c r="BD335" s="68"/>
      <c r="BE335" s="15"/>
      <c r="BF335" s="5">
        <f t="shared" si="161"/>
        <v>15930</v>
      </c>
      <c r="BG335" s="41">
        <v>3308</v>
      </c>
      <c r="BH335" s="42">
        <v>12622</v>
      </c>
      <c r="BI335" s="42"/>
      <c r="BJ335" s="42"/>
      <c r="BK335" s="42"/>
      <c r="BL335" s="42"/>
      <c r="BM335" s="15"/>
    </row>
    <row r="336" spans="1:65" outlineLevel="5" x14ac:dyDescent="0.45">
      <c r="A336" s="22">
        <f t="shared" si="145"/>
        <v>10</v>
      </c>
      <c r="B336" s="9">
        <f t="shared" si="129"/>
        <v>43018</v>
      </c>
      <c r="C336" s="51">
        <v>331261</v>
      </c>
      <c r="D336" s="64">
        <f t="shared" si="152"/>
        <v>37.5</v>
      </c>
      <c r="E336" s="12">
        <v>37.6</v>
      </c>
      <c r="F336" s="12">
        <v>37.6</v>
      </c>
      <c r="G336" s="12">
        <v>37.4</v>
      </c>
      <c r="H336" s="12">
        <v>37.4</v>
      </c>
      <c r="I336" s="12"/>
      <c r="J336" s="12"/>
      <c r="K336" s="12"/>
      <c r="L336" s="12"/>
      <c r="M336" s="74" t="str">
        <f t="shared" si="153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54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5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2"/>
        <v>22.204599524187152</v>
      </c>
      <c r="AO336" s="41">
        <v>1261</v>
      </c>
      <c r="AP336" s="110"/>
      <c r="AQ336" s="111"/>
      <c r="AR336" s="126" t="str">
        <f t="shared" si="156"/>
        <v/>
      </c>
      <c r="AS336" s="126" t="str">
        <f t="shared" si="157"/>
        <v/>
      </c>
      <c r="AT336" s="127">
        <v>1711</v>
      </c>
      <c r="AU336" s="128"/>
      <c r="AV336" s="129"/>
      <c r="AW336" s="126" t="str">
        <f t="shared" si="158"/>
        <v/>
      </c>
      <c r="AX336" s="126" t="str">
        <f t="shared" si="159"/>
        <v/>
      </c>
      <c r="AY336" s="64" t="str">
        <f t="shared" si="160"/>
        <v/>
      </c>
      <c r="AZ336" s="97">
        <v>79.2</v>
      </c>
      <c r="BA336" s="68"/>
      <c r="BB336" s="68"/>
      <c r="BC336" s="68"/>
      <c r="BD336" s="68"/>
      <c r="BE336" s="15"/>
      <c r="BF336" s="5">
        <f t="shared" si="161"/>
        <v>18499</v>
      </c>
      <c r="BG336" s="41">
        <v>3858</v>
      </c>
      <c r="BH336" s="42">
        <v>14641</v>
      </c>
      <c r="BI336" s="42"/>
      <c r="BJ336" s="42"/>
      <c r="BK336" s="42"/>
      <c r="BL336" s="42"/>
      <c r="BM336" s="15"/>
    </row>
    <row r="337" spans="1:65" outlineLevel="5" x14ac:dyDescent="0.45">
      <c r="A337" s="22">
        <f t="shared" si="145"/>
        <v>10</v>
      </c>
      <c r="B337" s="9">
        <f t="shared" si="129"/>
        <v>43019</v>
      </c>
      <c r="C337" s="51">
        <v>325018</v>
      </c>
      <c r="D337" s="64">
        <f t="shared" si="152"/>
        <v>37.6</v>
      </c>
      <c r="E337" s="12">
        <v>37.200000000000003</v>
      </c>
      <c r="F337" s="12">
        <v>37.200000000000003</v>
      </c>
      <c r="G337" s="12">
        <v>38</v>
      </c>
      <c r="H337" s="12">
        <v>38</v>
      </c>
      <c r="I337" s="12"/>
      <c r="J337" s="12"/>
      <c r="K337" s="12"/>
      <c r="L337" s="12"/>
      <c r="M337" s="74" t="str">
        <f t="shared" si="153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54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5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2"/>
        <v>23.007395234182415</v>
      </c>
      <c r="AO337" s="41">
        <v>1217</v>
      </c>
      <c r="AP337" s="110"/>
      <c r="AQ337" s="111"/>
      <c r="AR337" s="126" t="str">
        <f t="shared" si="156"/>
        <v/>
      </c>
      <c r="AS337" s="126" t="str">
        <f t="shared" si="157"/>
        <v/>
      </c>
      <c r="AT337" s="127">
        <v>1461</v>
      </c>
      <c r="AU337" s="128"/>
      <c r="AV337" s="129"/>
      <c r="AW337" s="126" t="str">
        <f t="shared" si="158"/>
        <v/>
      </c>
      <c r="AX337" s="126" t="str">
        <f t="shared" si="159"/>
        <v/>
      </c>
      <c r="AY337" s="64" t="str">
        <f t="shared" si="160"/>
        <v/>
      </c>
      <c r="AZ337" s="97">
        <v>78.8</v>
      </c>
      <c r="BA337" s="68"/>
      <c r="BB337" s="68"/>
      <c r="BC337" s="68"/>
      <c r="BD337" s="68"/>
      <c r="BE337" s="15"/>
      <c r="BF337" s="5">
        <f t="shared" si="161"/>
        <v>21444</v>
      </c>
      <c r="BG337" s="41">
        <v>5550</v>
      </c>
      <c r="BH337" s="42">
        <v>15894</v>
      </c>
      <c r="BI337" s="42"/>
      <c r="BJ337" s="42"/>
      <c r="BK337" s="42"/>
      <c r="BL337" s="42"/>
      <c r="BM337" s="15"/>
    </row>
    <row r="338" spans="1:65" outlineLevel="5" x14ac:dyDescent="0.45">
      <c r="A338" s="22">
        <f t="shared" si="145"/>
        <v>10</v>
      </c>
      <c r="B338" s="9">
        <f t="shared" si="129"/>
        <v>43020</v>
      </c>
      <c r="C338" s="51">
        <v>362837</v>
      </c>
      <c r="D338" s="64">
        <f t="shared" si="152"/>
        <v>37.6</v>
      </c>
      <c r="E338" s="12">
        <v>37.4</v>
      </c>
      <c r="F338" s="12">
        <v>37.4</v>
      </c>
      <c r="G338" s="12">
        <v>37.799999999999997</v>
      </c>
      <c r="H338" s="12">
        <v>37.799999999999997</v>
      </c>
      <c r="I338" s="12"/>
      <c r="J338" s="12"/>
      <c r="K338" s="12"/>
      <c r="L338" s="12"/>
      <c r="M338" s="74" t="str">
        <f t="shared" si="153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54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5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2"/>
        <v>20.833333333333332</v>
      </c>
      <c r="AO338" s="41">
        <v>1344</v>
      </c>
      <c r="AP338" s="110"/>
      <c r="AQ338" s="111"/>
      <c r="AR338" s="126" t="str">
        <f t="shared" si="156"/>
        <v/>
      </c>
      <c r="AS338" s="126" t="str">
        <f t="shared" si="157"/>
        <v/>
      </c>
      <c r="AT338" s="127">
        <v>1694</v>
      </c>
      <c r="AU338" s="128"/>
      <c r="AV338" s="129"/>
      <c r="AW338" s="126" t="str">
        <f t="shared" si="158"/>
        <v/>
      </c>
      <c r="AX338" s="126" t="str">
        <f t="shared" si="159"/>
        <v/>
      </c>
      <c r="AY338" s="64" t="str">
        <f t="shared" si="160"/>
        <v/>
      </c>
      <c r="AZ338" s="97">
        <v>79.099999999999994</v>
      </c>
      <c r="BA338" s="68"/>
      <c r="BB338" s="68"/>
      <c r="BC338" s="68"/>
      <c r="BD338" s="68"/>
      <c r="BE338" s="15"/>
      <c r="BF338" s="5">
        <f t="shared" si="161"/>
        <v>20609</v>
      </c>
      <c r="BG338" s="41">
        <v>6794</v>
      </c>
      <c r="BH338" s="42">
        <v>13815</v>
      </c>
      <c r="BI338" s="42"/>
      <c r="BJ338" s="42"/>
      <c r="BK338" s="42"/>
      <c r="BL338" s="42"/>
      <c r="BM338" s="15"/>
    </row>
    <row r="339" spans="1:65" outlineLevel="5" x14ac:dyDescent="0.45">
      <c r="A339" s="22">
        <f t="shared" si="145"/>
        <v>10</v>
      </c>
      <c r="B339" s="9">
        <f t="shared" si="129"/>
        <v>43021</v>
      </c>
      <c r="C339" s="51">
        <v>373300</v>
      </c>
      <c r="D339" s="64">
        <f t="shared" si="152"/>
        <v>37.9</v>
      </c>
      <c r="E339" s="12">
        <v>38</v>
      </c>
      <c r="F339" s="12">
        <v>38</v>
      </c>
      <c r="G339" s="12">
        <v>37.799999999999997</v>
      </c>
      <c r="H339" s="12">
        <v>37.799999999999997</v>
      </c>
      <c r="I339" s="12"/>
      <c r="J339" s="12"/>
      <c r="K339" s="12"/>
      <c r="L339" s="12"/>
      <c r="M339" s="74" t="str">
        <f t="shared" si="153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54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5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 t="shared" si="162"/>
        <v>20.319303338171263</v>
      </c>
      <c r="AO339" s="41">
        <v>1378</v>
      </c>
      <c r="AP339" s="110"/>
      <c r="AQ339" s="111"/>
      <c r="AR339" s="126" t="str">
        <f t="shared" si="156"/>
        <v/>
      </c>
      <c r="AS339" s="126" t="str">
        <f t="shared" si="157"/>
        <v/>
      </c>
      <c r="AT339" s="127">
        <v>1580</v>
      </c>
      <c r="AU339" s="128"/>
      <c r="AV339" s="129"/>
      <c r="AW339" s="126" t="str">
        <f t="shared" si="158"/>
        <v/>
      </c>
      <c r="AX339" s="126" t="str">
        <f t="shared" si="159"/>
        <v/>
      </c>
      <c r="AY339" s="64" t="str">
        <f t="shared" si="160"/>
        <v/>
      </c>
      <c r="AZ339" s="97">
        <v>78.8</v>
      </c>
      <c r="BA339" s="68"/>
      <c r="BB339" s="68"/>
      <c r="BC339" s="68"/>
      <c r="BD339" s="68"/>
      <c r="BE339" s="15"/>
      <c r="BF339" s="5">
        <f t="shared" si="161"/>
        <v>22037</v>
      </c>
      <c r="BG339" s="41">
        <v>4825</v>
      </c>
      <c r="BH339" s="42">
        <v>17212</v>
      </c>
      <c r="BI339" s="42"/>
      <c r="BJ339" s="42"/>
      <c r="BK339" s="42"/>
      <c r="BL339" s="42"/>
      <c r="BM339" s="15"/>
    </row>
    <row r="340" spans="1:65" outlineLevel="5" x14ac:dyDescent="0.45">
      <c r="A340" s="22">
        <f t="shared" si="145"/>
        <v>10</v>
      </c>
      <c r="B340" s="9">
        <f t="shared" si="129"/>
        <v>43022</v>
      </c>
      <c r="C340" s="51">
        <v>320642</v>
      </c>
      <c r="D340" s="64">
        <f t="shared" si="152"/>
        <v>38</v>
      </c>
      <c r="E340" s="12">
        <v>38</v>
      </c>
      <c r="F340" s="12">
        <v>38</v>
      </c>
      <c r="G340" s="12">
        <v>38</v>
      </c>
      <c r="H340" s="12">
        <v>38</v>
      </c>
      <c r="I340" s="12"/>
      <c r="J340" s="12"/>
      <c r="K340" s="12"/>
      <c r="L340" s="12"/>
      <c r="M340" s="74" t="str">
        <f t="shared" si="153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54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5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2"/>
        <v>22.328548644338117</v>
      </c>
      <c r="AO340" s="41">
        <v>1254</v>
      </c>
      <c r="AP340" s="110"/>
      <c r="AQ340" s="111"/>
      <c r="AR340" s="126" t="str">
        <f t="shared" si="156"/>
        <v/>
      </c>
      <c r="AS340" s="126" t="str">
        <f t="shared" si="157"/>
        <v/>
      </c>
      <c r="AT340" s="127">
        <v>1514</v>
      </c>
      <c r="AU340" s="128"/>
      <c r="AV340" s="129"/>
      <c r="AW340" s="126" t="str">
        <f t="shared" si="158"/>
        <v/>
      </c>
      <c r="AX340" s="126" t="str">
        <f t="shared" si="159"/>
        <v/>
      </c>
      <c r="AY340" s="64" t="str">
        <f t="shared" si="160"/>
        <v/>
      </c>
      <c r="AZ340" s="97"/>
      <c r="BA340" s="68"/>
      <c r="BB340" s="68"/>
      <c r="BC340" s="68"/>
      <c r="BD340" s="68"/>
      <c r="BE340" s="15"/>
      <c r="BF340" s="5">
        <f t="shared" si="161"/>
        <v>15138</v>
      </c>
      <c r="BG340" s="41">
        <v>2651</v>
      </c>
      <c r="BH340" s="42">
        <v>12487</v>
      </c>
      <c r="BI340" s="42"/>
      <c r="BJ340" s="42"/>
      <c r="BK340" s="42"/>
      <c r="BL340" s="42"/>
      <c r="BM340" s="15"/>
    </row>
    <row r="341" spans="1:65" outlineLevel="5" x14ac:dyDescent="0.45">
      <c r="A341" s="22">
        <f t="shared" si="145"/>
        <v>10</v>
      </c>
      <c r="B341" s="9">
        <f t="shared" si="129"/>
        <v>43023</v>
      </c>
      <c r="C341" s="51">
        <v>407475</v>
      </c>
      <c r="D341" s="64">
        <f t="shared" si="152"/>
        <v>37.9</v>
      </c>
      <c r="E341" s="12">
        <v>38</v>
      </c>
      <c r="F341" s="12">
        <v>38</v>
      </c>
      <c r="G341" s="12">
        <v>37.799999999999997</v>
      </c>
      <c r="H341" s="12">
        <v>37.799999999999997</v>
      </c>
      <c r="I341" s="12"/>
      <c r="J341" s="12"/>
      <c r="K341" s="12"/>
      <c r="L341" s="12"/>
      <c r="M341" s="74" t="str">
        <f t="shared" si="153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54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5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2"/>
        <v>24.691358024691358</v>
      </c>
      <c r="AO341" s="41">
        <v>1134</v>
      </c>
      <c r="AP341" s="110"/>
      <c r="AQ341" s="111"/>
      <c r="AR341" s="126" t="str">
        <f t="shared" si="156"/>
        <v/>
      </c>
      <c r="AS341" s="126" t="str">
        <f t="shared" si="157"/>
        <v/>
      </c>
      <c r="AT341" s="127">
        <v>1288</v>
      </c>
      <c r="AU341" s="128"/>
      <c r="AV341" s="129"/>
      <c r="AW341" s="126" t="str">
        <f t="shared" si="158"/>
        <v/>
      </c>
      <c r="AX341" s="126" t="str">
        <f t="shared" si="159"/>
        <v/>
      </c>
      <c r="AY341" s="64" t="str">
        <f t="shared" si="160"/>
        <v/>
      </c>
      <c r="AZ341" s="97"/>
      <c r="BA341" s="68"/>
      <c r="BB341" s="68"/>
      <c r="BC341" s="68"/>
      <c r="BD341" s="68"/>
      <c r="BE341" s="15"/>
      <c r="BF341" s="5">
        <f t="shared" si="161"/>
        <v>9869</v>
      </c>
      <c r="BG341" s="41">
        <v>1355</v>
      </c>
      <c r="BH341" s="42">
        <v>8514</v>
      </c>
      <c r="BI341" s="42"/>
      <c r="BJ341" s="42"/>
      <c r="BK341" s="42"/>
      <c r="BL341" s="42"/>
      <c r="BM341" s="15"/>
    </row>
    <row r="342" spans="1:65" outlineLevel="5" x14ac:dyDescent="0.45">
      <c r="A342" s="22">
        <f t="shared" si="145"/>
        <v>10</v>
      </c>
      <c r="B342" s="9">
        <f t="shared" si="129"/>
        <v>43024</v>
      </c>
      <c r="C342" s="51">
        <v>331642</v>
      </c>
      <c r="D342" s="64">
        <f t="shared" si="152"/>
        <v>37.700000000000003</v>
      </c>
      <c r="E342" s="12">
        <v>37.799999999999997</v>
      </c>
      <c r="F342" s="12">
        <v>37.799999999999997</v>
      </c>
      <c r="G342" s="12">
        <v>37.6</v>
      </c>
      <c r="H342" s="12">
        <v>37.6</v>
      </c>
      <c r="I342" s="12"/>
      <c r="J342" s="12"/>
      <c r="K342" s="12"/>
      <c r="L342" s="12"/>
      <c r="M342" s="74" t="str">
        <f t="shared" si="153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54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5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2"/>
        <v>22.257551669316374</v>
      </c>
      <c r="AO342" s="41">
        <v>1258</v>
      </c>
      <c r="AP342" s="110"/>
      <c r="AQ342" s="111"/>
      <c r="AR342" s="126" t="str">
        <f t="shared" si="156"/>
        <v/>
      </c>
      <c r="AS342" s="126" t="str">
        <f t="shared" si="157"/>
        <v/>
      </c>
      <c r="AT342" s="127">
        <v>1462</v>
      </c>
      <c r="AU342" s="128"/>
      <c r="AV342" s="129"/>
      <c r="AW342" s="126" t="str">
        <f t="shared" si="158"/>
        <v/>
      </c>
      <c r="AX342" s="126" t="str">
        <f t="shared" si="159"/>
        <v/>
      </c>
      <c r="AY342" s="64" t="str">
        <f t="shared" si="160"/>
        <v/>
      </c>
      <c r="AZ342" s="97">
        <v>79.3</v>
      </c>
      <c r="BA342" s="68"/>
      <c r="BB342" s="68"/>
      <c r="BC342" s="68"/>
      <c r="BD342" s="68"/>
      <c r="BE342" s="15"/>
      <c r="BF342" s="5">
        <f t="shared" si="161"/>
        <v>17081</v>
      </c>
      <c r="BG342" s="41">
        <v>3463</v>
      </c>
      <c r="BH342" s="42">
        <v>13618</v>
      </c>
      <c r="BI342" s="42"/>
      <c r="BJ342" s="42"/>
      <c r="BK342" s="42"/>
      <c r="BL342" s="42"/>
      <c r="BM342" s="15"/>
    </row>
    <row r="343" spans="1:65" outlineLevel="5" x14ac:dyDescent="0.45">
      <c r="A343" s="22">
        <f t="shared" si="145"/>
        <v>10</v>
      </c>
      <c r="B343" s="9">
        <f t="shared" si="129"/>
        <v>43025</v>
      </c>
      <c r="C343" s="51">
        <v>323329</v>
      </c>
      <c r="D343" s="64">
        <f t="shared" si="152"/>
        <v>38</v>
      </c>
      <c r="E343" s="12">
        <v>38.200000000000003</v>
      </c>
      <c r="F343" s="12">
        <v>38.200000000000003</v>
      </c>
      <c r="G343" s="12">
        <v>37.799999999999997</v>
      </c>
      <c r="H343" s="12">
        <v>37.799999999999997</v>
      </c>
      <c r="I343" s="12"/>
      <c r="J343" s="12"/>
      <c r="K343" s="12"/>
      <c r="L343" s="12"/>
      <c r="M343" s="74" t="str">
        <f t="shared" si="153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54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5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 t="shared" si="162"/>
        <v>19.801980198019802</v>
      </c>
      <c r="AO343" s="41">
        <v>1414</v>
      </c>
      <c r="AP343" s="110"/>
      <c r="AQ343" s="111"/>
      <c r="AR343" s="126" t="str">
        <f t="shared" si="156"/>
        <v/>
      </c>
      <c r="AS343" s="126" t="str">
        <f t="shared" si="157"/>
        <v/>
      </c>
      <c r="AT343" s="127">
        <v>1666</v>
      </c>
      <c r="AU343" s="128"/>
      <c r="AV343" s="129"/>
      <c r="AW343" s="126" t="str">
        <f t="shared" si="158"/>
        <v/>
      </c>
      <c r="AX343" s="126" t="str">
        <f t="shared" si="159"/>
        <v/>
      </c>
      <c r="AY343" s="64" t="str">
        <f t="shared" si="160"/>
        <v/>
      </c>
      <c r="AZ343" s="97">
        <v>79.5</v>
      </c>
      <c r="BA343" s="68"/>
      <c r="BB343" s="68"/>
      <c r="BC343" s="68"/>
      <c r="BD343" s="68"/>
      <c r="BE343" s="15"/>
      <c r="BF343" s="5">
        <f t="shared" si="161"/>
        <v>18875</v>
      </c>
      <c r="BG343" s="41">
        <v>3508</v>
      </c>
      <c r="BH343" s="42">
        <v>15367</v>
      </c>
      <c r="BI343" s="42"/>
      <c r="BJ343" s="42"/>
      <c r="BK343" s="42"/>
      <c r="BL343" s="42"/>
      <c r="BM343" s="15"/>
    </row>
    <row r="344" spans="1:65" outlineLevel="5" x14ac:dyDescent="0.45">
      <c r="A344" s="22">
        <f t="shared" si="145"/>
        <v>10</v>
      </c>
      <c r="B344" s="9">
        <f t="shared" si="129"/>
        <v>43026</v>
      </c>
      <c r="C344" s="51">
        <v>311137</v>
      </c>
      <c r="D344" s="64">
        <f t="shared" si="152"/>
        <v>38.200000000000003</v>
      </c>
      <c r="E344" s="12">
        <v>38.4</v>
      </c>
      <c r="F344" s="12">
        <v>38.4</v>
      </c>
      <c r="G344" s="12">
        <v>38</v>
      </c>
      <c r="H344" s="12">
        <v>38</v>
      </c>
      <c r="I344" s="12"/>
      <c r="J344" s="12"/>
      <c r="K344" s="12"/>
      <c r="L344" s="12"/>
      <c r="M344" s="74" t="str">
        <f t="shared" si="153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54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5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2"/>
        <v>20.558002936857562</v>
      </c>
      <c r="AO344" s="41">
        <v>1362</v>
      </c>
      <c r="AP344" s="110"/>
      <c r="AQ344" s="111"/>
      <c r="AR344" s="126" t="str">
        <f t="shared" si="156"/>
        <v/>
      </c>
      <c r="AS344" s="126" t="str">
        <f t="shared" si="157"/>
        <v/>
      </c>
      <c r="AT344" s="127">
        <v>1828</v>
      </c>
      <c r="AU344" s="128"/>
      <c r="AV344" s="129"/>
      <c r="AW344" s="126" t="str">
        <f t="shared" si="158"/>
        <v/>
      </c>
      <c r="AX344" s="126" t="str">
        <f t="shared" si="159"/>
        <v/>
      </c>
      <c r="AY344" s="64" t="str">
        <f t="shared" si="160"/>
        <v/>
      </c>
      <c r="AZ344" s="97">
        <v>80</v>
      </c>
      <c r="BA344" s="68"/>
      <c r="BB344" s="68"/>
      <c r="BC344" s="68"/>
      <c r="BD344" s="68"/>
      <c r="BE344" s="15"/>
      <c r="BF344" s="5">
        <f t="shared" si="161"/>
        <v>19787</v>
      </c>
      <c r="BG344" s="41">
        <v>4356</v>
      </c>
      <c r="BH344" s="42">
        <v>15431</v>
      </c>
      <c r="BI344" s="42"/>
      <c r="BJ344" s="42"/>
      <c r="BK344" s="42"/>
      <c r="BL344" s="42"/>
      <c r="BM344" s="15"/>
    </row>
    <row r="345" spans="1:65" outlineLevel="5" x14ac:dyDescent="0.45">
      <c r="A345" s="22">
        <f t="shared" si="145"/>
        <v>10</v>
      </c>
      <c r="B345" s="9">
        <f t="shared" si="129"/>
        <v>43027</v>
      </c>
      <c r="C345" s="51">
        <v>326189</v>
      </c>
      <c r="D345" s="64">
        <f t="shared" si="152"/>
        <v>37.9</v>
      </c>
      <c r="E345" s="12">
        <v>37.799999999999997</v>
      </c>
      <c r="F345" s="12">
        <v>37.799999999999997</v>
      </c>
      <c r="G345" s="12">
        <v>38</v>
      </c>
      <c r="H345" s="12">
        <v>38</v>
      </c>
      <c r="I345" s="12"/>
      <c r="J345" s="12"/>
      <c r="K345" s="12"/>
      <c r="L345" s="12"/>
      <c r="M345" s="74" t="str">
        <f t="shared" si="153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54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5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>28000/AO345</f>
        <v>21.08433734939759</v>
      </c>
      <c r="AO345" s="41">
        <v>1328</v>
      </c>
      <c r="AP345" s="110"/>
      <c r="AQ345" s="111"/>
      <c r="AR345" s="126" t="str">
        <f t="shared" si="156"/>
        <v/>
      </c>
      <c r="AS345" s="126" t="str">
        <f t="shared" si="157"/>
        <v/>
      </c>
      <c r="AT345" s="127">
        <v>1533</v>
      </c>
      <c r="AU345" s="128"/>
      <c r="AV345" s="129"/>
      <c r="AW345" s="126" t="str">
        <f t="shared" si="158"/>
        <v/>
      </c>
      <c r="AX345" s="126" t="str">
        <f t="shared" si="159"/>
        <v/>
      </c>
      <c r="AY345" s="64" t="str">
        <f t="shared" si="160"/>
        <v/>
      </c>
      <c r="AZ345" s="97">
        <v>79.400000000000006</v>
      </c>
      <c r="BA345" s="68"/>
      <c r="BB345" s="68"/>
      <c r="BC345" s="68"/>
      <c r="BD345" s="68"/>
      <c r="BE345" s="15"/>
      <c r="BF345" s="5">
        <f t="shared" si="161"/>
        <v>19352</v>
      </c>
      <c r="BG345" s="41">
        <v>4147</v>
      </c>
      <c r="BH345" s="42">
        <v>15205</v>
      </c>
      <c r="BI345" s="42"/>
      <c r="BJ345" s="42"/>
      <c r="BK345" s="42"/>
      <c r="BL345" s="42"/>
      <c r="BM345" s="15"/>
    </row>
    <row r="346" spans="1:65" outlineLevel="5" x14ac:dyDescent="0.45">
      <c r="A346" s="22">
        <f t="shared" si="145"/>
        <v>10</v>
      </c>
      <c r="B346" s="9">
        <f t="shared" si="129"/>
        <v>43028</v>
      </c>
      <c r="C346" s="51">
        <v>318268</v>
      </c>
      <c r="D346" s="64">
        <f t="shared" si="152"/>
        <v>37.6</v>
      </c>
      <c r="E346" s="12">
        <v>37.4</v>
      </c>
      <c r="F346" s="12">
        <v>37.4</v>
      </c>
      <c r="G346" s="12">
        <v>37.799999999999997</v>
      </c>
      <c r="H346" s="12">
        <v>37.799999999999997</v>
      </c>
      <c r="I346" s="12"/>
      <c r="J346" s="12"/>
      <c r="K346" s="12"/>
      <c r="L346" s="12"/>
      <c r="M346" s="74" t="str">
        <f t="shared" si="153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54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5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 t="shared" si="162"/>
        <v>20.573108008817048</v>
      </c>
      <c r="AO346" s="41">
        <v>1361</v>
      </c>
      <c r="AP346" s="110"/>
      <c r="AQ346" s="111"/>
      <c r="AR346" s="126" t="str">
        <f t="shared" si="156"/>
        <v/>
      </c>
      <c r="AS346" s="126" t="str">
        <f t="shared" si="157"/>
        <v/>
      </c>
      <c r="AT346" s="127">
        <v>1823</v>
      </c>
      <c r="AU346" s="128"/>
      <c r="AV346" s="129"/>
      <c r="AW346" s="126" t="str">
        <f t="shared" si="158"/>
        <v/>
      </c>
      <c r="AX346" s="126" t="str">
        <f t="shared" si="159"/>
        <v/>
      </c>
      <c r="AY346" s="64" t="str">
        <f t="shared" si="160"/>
        <v/>
      </c>
      <c r="AZ346" s="97">
        <v>78.900000000000006</v>
      </c>
      <c r="BA346" s="68"/>
      <c r="BB346" s="68"/>
      <c r="BC346" s="68"/>
      <c r="BD346" s="68"/>
      <c r="BE346" s="15"/>
      <c r="BF346" s="5">
        <f t="shared" si="161"/>
        <v>17331</v>
      </c>
      <c r="BG346" s="41">
        <v>4716</v>
      </c>
      <c r="BH346" s="42">
        <v>12615</v>
      </c>
      <c r="BI346" s="42"/>
      <c r="BJ346" s="42"/>
      <c r="BK346" s="42"/>
      <c r="BL346" s="42"/>
      <c r="BM346" s="15"/>
    </row>
    <row r="347" spans="1:65" outlineLevel="5" x14ac:dyDescent="0.45">
      <c r="A347" s="22">
        <f t="shared" si="145"/>
        <v>10</v>
      </c>
      <c r="B347" s="9">
        <f t="shared" si="129"/>
        <v>43029</v>
      </c>
      <c r="C347" s="51">
        <v>321880</v>
      </c>
      <c r="D347" s="64">
        <f t="shared" si="152"/>
        <v>38</v>
      </c>
      <c r="E347" s="12">
        <v>38</v>
      </c>
      <c r="F347" s="12">
        <v>38</v>
      </c>
      <c r="G347" s="12">
        <v>38</v>
      </c>
      <c r="H347" s="12">
        <v>38</v>
      </c>
      <c r="I347" s="12"/>
      <c r="J347" s="12"/>
      <c r="K347" s="12"/>
      <c r="L347" s="12"/>
      <c r="M347" s="74" t="str">
        <f t="shared" si="153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54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5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2"/>
        <v>21.68861347792409</v>
      </c>
      <c r="AO347" s="41">
        <v>1291</v>
      </c>
      <c r="AP347" s="110"/>
      <c r="AQ347" s="111"/>
      <c r="AR347" s="126" t="str">
        <f t="shared" si="156"/>
        <v/>
      </c>
      <c r="AS347" s="126" t="str">
        <f t="shared" si="157"/>
        <v/>
      </c>
      <c r="AT347" s="127">
        <v>1616</v>
      </c>
      <c r="AU347" s="128"/>
      <c r="AV347" s="129"/>
      <c r="AW347" s="126" t="str">
        <f t="shared" si="158"/>
        <v/>
      </c>
      <c r="AX347" s="126" t="str">
        <f t="shared" si="159"/>
        <v/>
      </c>
      <c r="AY347" s="64" t="str">
        <f t="shared" si="160"/>
        <v/>
      </c>
      <c r="AZ347" s="97"/>
      <c r="BA347" s="68"/>
      <c r="BB347" s="68"/>
      <c r="BC347" s="68"/>
      <c r="BD347" s="68"/>
      <c r="BE347" s="15"/>
      <c r="BF347" s="5">
        <f t="shared" si="161"/>
        <v>19544</v>
      </c>
      <c r="BG347" s="41">
        <v>3783</v>
      </c>
      <c r="BH347" s="42">
        <v>15761</v>
      </c>
      <c r="BI347" s="42"/>
      <c r="BJ347" s="42"/>
      <c r="BK347" s="42"/>
      <c r="BL347" s="42"/>
      <c r="BM347" s="15"/>
    </row>
    <row r="348" spans="1:65" outlineLevel="5" x14ac:dyDescent="0.45">
      <c r="A348" s="22">
        <f t="shared" si="145"/>
        <v>10</v>
      </c>
      <c r="B348" s="9">
        <f t="shared" si="129"/>
        <v>43030</v>
      </c>
      <c r="C348" s="51">
        <v>320012</v>
      </c>
      <c r="D348" s="64">
        <f t="shared" si="152"/>
        <v>38</v>
      </c>
      <c r="E348" s="12">
        <v>38</v>
      </c>
      <c r="F348" s="12">
        <v>38</v>
      </c>
      <c r="G348" s="12">
        <v>38</v>
      </c>
      <c r="H348" s="12">
        <v>38</v>
      </c>
      <c r="I348" s="12"/>
      <c r="J348" s="12"/>
      <c r="K348" s="12"/>
      <c r="L348" s="12"/>
      <c r="M348" s="74" t="str">
        <f t="shared" si="153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54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5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2"/>
        <v>25.664527956003667</v>
      </c>
      <c r="AO348" s="41">
        <v>1091</v>
      </c>
      <c r="AP348" s="110"/>
      <c r="AQ348" s="111"/>
      <c r="AR348" s="126" t="str">
        <f t="shared" si="156"/>
        <v/>
      </c>
      <c r="AS348" s="126" t="str">
        <f t="shared" si="157"/>
        <v/>
      </c>
      <c r="AT348" s="127">
        <v>1360</v>
      </c>
      <c r="AU348" s="128"/>
      <c r="AV348" s="129"/>
      <c r="AW348" s="126" t="str">
        <f t="shared" si="158"/>
        <v/>
      </c>
      <c r="AX348" s="126" t="str">
        <f t="shared" si="159"/>
        <v/>
      </c>
      <c r="AY348" s="64" t="str">
        <f t="shared" si="160"/>
        <v/>
      </c>
      <c r="AZ348" s="97"/>
      <c r="BA348" s="68"/>
      <c r="BB348" s="68"/>
      <c r="BC348" s="68"/>
      <c r="BD348" s="68"/>
      <c r="BE348" s="15"/>
      <c r="BF348" s="5">
        <f t="shared" si="161"/>
        <v>9225</v>
      </c>
      <c r="BG348" s="41">
        <v>2304</v>
      </c>
      <c r="BH348" s="42">
        <v>6921</v>
      </c>
      <c r="BI348" s="42"/>
      <c r="BJ348" s="42"/>
      <c r="BK348" s="42"/>
      <c r="BL348" s="42"/>
      <c r="BM348" s="15"/>
    </row>
    <row r="349" spans="1:65" outlineLevel="5" x14ac:dyDescent="0.45">
      <c r="A349" s="22">
        <f t="shared" si="145"/>
        <v>10</v>
      </c>
      <c r="B349" s="9">
        <f t="shared" si="129"/>
        <v>43031</v>
      </c>
      <c r="C349" s="51">
        <v>310313</v>
      </c>
      <c r="D349" s="64">
        <f t="shared" si="152"/>
        <v>37.6</v>
      </c>
      <c r="E349" s="12">
        <v>37.4</v>
      </c>
      <c r="F349" s="12">
        <v>37.4</v>
      </c>
      <c r="G349" s="12">
        <v>37.799999999999997</v>
      </c>
      <c r="H349" s="12">
        <v>37.799999999999997</v>
      </c>
      <c r="I349" s="12"/>
      <c r="J349" s="12"/>
      <c r="K349" s="12"/>
      <c r="L349" s="12"/>
      <c r="M349" s="74" t="str">
        <f t="shared" si="153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54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5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2"/>
        <v>24.263431542461007</v>
      </c>
      <c r="AO349" s="41">
        <v>1154</v>
      </c>
      <c r="AP349" s="110"/>
      <c r="AQ349" s="111"/>
      <c r="AR349" s="126" t="str">
        <f t="shared" si="156"/>
        <v/>
      </c>
      <c r="AS349" s="126" t="str">
        <f t="shared" si="157"/>
        <v/>
      </c>
      <c r="AT349" s="127">
        <v>1002</v>
      </c>
      <c r="AU349" s="128"/>
      <c r="AV349" s="129"/>
      <c r="AW349" s="126" t="str">
        <f t="shared" si="158"/>
        <v/>
      </c>
      <c r="AX349" s="126" t="str">
        <f t="shared" si="159"/>
        <v/>
      </c>
      <c r="AY349" s="64" t="str">
        <f t="shared" si="160"/>
        <v/>
      </c>
      <c r="AZ349" s="97">
        <v>79.599999999999994</v>
      </c>
      <c r="BA349" s="68"/>
      <c r="BB349" s="68"/>
      <c r="BC349" s="68"/>
      <c r="BD349" s="68"/>
      <c r="BE349" s="15"/>
      <c r="BF349" s="5">
        <f t="shared" si="161"/>
        <v>18502</v>
      </c>
      <c r="BG349" s="41">
        <v>2659</v>
      </c>
      <c r="BH349" s="42">
        <v>15843</v>
      </c>
      <c r="BI349" s="42"/>
      <c r="BJ349" s="42"/>
      <c r="BK349" s="42"/>
      <c r="BL349" s="42"/>
      <c r="BM349" s="15"/>
    </row>
    <row r="350" spans="1:65" outlineLevel="5" x14ac:dyDescent="0.45">
      <c r="A350" s="22">
        <f t="shared" si="145"/>
        <v>10</v>
      </c>
      <c r="B350" s="9">
        <f t="shared" si="129"/>
        <v>43032</v>
      </c>
      <c r="C350" s="51">
        <v>343654</v>
      </c>
      <c r="D350" s="64">
        <f t="shared" si="152"/>
        <v>37.700000000000003</v>
      </c>
      <c r="E350" s="12">
        <v>37.6</v>
      </c>
      <c r="F350" s="12">
        <v>37.6</v>
      </c>
      <c r="G350" s="12">
        <v>37.799999999999997</v>
      </c>
      <c r="H350" s="12">
        <v>37.799999999999997</v>
      </c>
      <c r="I350" s="12"/>
      <c r="J350" s="12"/>
      <c r="K350" s="12"/>
      <c r="L350" s="12"/>
      <c r="M350" s="74" t="str">
        <f t="shared" si="153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54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5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2"/>
        <v>26.095060577819197</v>
      </c>
      <c r="AO350" s="41">
        <v>1073</v>
      </c>
      <c r="AP350" s="110"/>
      <c r="AQ350" s="111"/>
      <c r="AR350" s="126" t="str">
        <f t="shared" si="156"/>
        <v/>
      </c>
      <c r="AS350" s="126" t="str">
        <f t="shared" si="157"/>
        <v/>
      </c>
      <c r="AT350" s="127">
        <v>1494</v>
      </c>
      <c r="AU350" s="128"/>
      <c r="AV350" s="129"/>
      <c r="AW350" s="126" t="str">
        <f t="shared" si="158"/>
        <v/>
      </c>
      <c r="AX350" s="126" t="str">
        <f t="shared" si="159"/>
        <v/>
      </c>
      <c r="AY350" s="64" t="str">
        <f t="shared" si="160"/>
        <v/>
      </c>
      <c r="AZ350" s="97">
        <v>79.2</v>
      </c>
      <c r="BA350" s="68"/>
      <c r="BB350" s="68"/>
      <c r="BC350" s="68"/>
      <c r="BD350" s="68"/>
      <c r="BE350" s="15"/>
      <c r="BF350" s="5">
        <f t="shared" si="161"/>
        <v>17396</v>
      </c>
      <c r="BG350" s="41">
        <v>4276</v>
      </c>
      <c r="BH350" s="42">
        <v>13120</v>
      </c>
      <c r="BI350" s="42"/>
      <c r="BJ350" s="42"/>
      <c r="BK350" s="42"/>
      <c r="BL350" s="42"/>
      <c r="BM350" s="15"/>
    </row>
    <row r="351" spans="1:65" outlineLevel="5" x14ac:dyDescent="0.45">
      <c r="A351" s="22">
        <f t="shared" si="145"/>
        <v>10</v>
      </c>
      <c r="B351" s="9">
        <f t="shared" si="129"/>
        <v>43033</v>
      </c>
      <c r="C351" s="51">
        <v>320859</v>
      </c>
      <c r="D351" s="64">
        <f t="shared" si="152"/>
        <v>37.9</v>
      </c>
      <c r="E351" s="12">
        <v>38</v>
      </c>
      <c r="F351" s="12">
        <v>38</v>
      </c>
      <c r="G351" s="12">
        <v>37.799999999999997</v>
      </c>
      <c r="H351" s="12">
        <v>37.799999999999997</v>
      </c>
      <c r="I351" s="12"/>
      <c r="J351" s="12"/>
      <c r="K351" s="12"/>
      <c r="L351" s="12"/>
      <c r="M351" s="74" t="str">
        <f t="shared" si="153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54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5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 t="shared" si="162"/>
        <v>21.325209444021326</v>
      </c>
      <c r="AO351" s="41">
        <v>1313</v>
      </c>
      <c r="AP351" s="110"/>
      <c r="AQ351" s="111"/>
      <c r="AR351" s="126" t="str">
        <f t="shared" si="156"/>
        <v/>
      </c>
      <c r="AS351" s="126" t="str">
        <f t="shared" si="157"/>
        <v/>
      </c>
      <c r="AT351" s="127">
        <v>1647</v>
      </c>
      <c r="AU351" s="128"/>
      <c r="AV351" s="129"/>
      <c r="AW351" s="126" t="str">
        <f t="shared" si="158"/>
        <v/>
      </c>
      <c r="AX351" s="126" t="str">
        <f t="shared" si="159"/>
        <v/>
      </c>
      <c r="AY351" s="64" t="str">
        <f t="shared" si="160"/>
        <v/>
      </c>
      <c r="AZ351" s="97">
        <v>78.8</v>
      </c>
      <c r="BA351" s="68"/>
      <c r="BB351" s="68"/>
      <c r="BC351" s="68"/>
      <c r="BD351" s="68"/>
      <c r="BE351" s="15"/>
      <c r="BF351" s="5">
        <f t="shared" si="161"/>
        <v>19165</v>
      </c>
      <c r="BG351" s="41">
        <v>5000</v>
      </c>
      <c r="BH351" s="42">
        <v>14165</v>
      </c>
      <c r="BI351" s="42"/>
      <c r="BJ351" s="42"/>
      <c r="BK351" s="42"/>
      <c r="BL351" s="42"/>
      <c r="BM351" s="15"/>
    </row>
    <row r="352" spans="1:65" outlineLevel="5" x14ac:dyDescent="0.45">
      <c r="A352" s="22">
        <f t="shared" si="145"/>
        <v>10</v>
      </c>
      <c r="B352" s="9">
        <f t="shared" ref="B352:B415" si="163">B351+1</f>
        <v>43034</v>
      </c>
      <c r="C352" s="51">
        <v>322825</v>
      </c>
      <c r="D352" s="64">
        <f t="shared" si="152"/>
        <v>37.700000000000003</v>
      </c>
      <c r="E352" s="12">
        <v>37.799999999999997</v>
      </c>
      <c r="F352" s="12">
        <v>37.799999999999997</v>
      </c>
      <c r="G352" s="12">
        <v>37.6</v>
      </c>
      <c r="H352" s="12">
        <v>37.6</v>
      </c>
      <c r="I352" s="12"/>
      <c r="J352" s="12"/>
      <c r="K352" s="12"/>
      <c r="L352" s="12"/>
      <c r="M352" s="74" t="str">
        <f t="shared" si="153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54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5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 t="shared" si="162"/>
        <v>23.549201009251473</v>
      </c>
      <c r="AO352" s="41">
        <v>1189</v>
      </c>
      <c r="AP352" s="110"/>
      <c r="AQ352" s="111"/>
      <c r="AR352" s="126" t="str">
        <f t="shared" si="156"/>
        <v/>
      </c>
      <c r="AS352" s="126" t="str">
        <f t="shared" si="157"/>
        <v/>
      </c>
      <c r="AT352" s="127">
        <v>1594</v>
      </c>
      <c r="AU352" s="128"/>
      <c r="AV352" s="129"/>
      <c r="AW352" s="126" t="str">
        <f t="shared" si="158"/>
        <v/>
      </c>
      <c r="AX352" s="126" t="str">
        <f t="shared" si="159"/>
        <v/>
      </c>
      <c r="AY352" s="64" t="str">
        <f t="shared" si="160"/>
        <v/>
      </c>
      <c r="AZ352" s="97">
        <v>79.099999999999994</v>
      </c>
      <c r="BA352" s="68"/>
      <c r="BB352" s="68"/>
      <c r="BC352" s="68"/>
      <c r="BD352" s="68"/>
      <c r="BE352" s="15"/>
      <c r="BF352" s="5">
        <f t="shared" si="161"/>
        <v>19476</v>
      </c>
      <c r="BG352" s="41">
        <v>4828</v>
      </c>
      <c r="BH352" s="42">
        <v>14648</v>
      </c>
      <c r="BI352" s="42"/>
      <c r="BJ352" s="42"/>
      <c r="BK352" s="42"/>
      <c r="BL352" s="42"/>
      <c r="BM352" s="15"/>
    </row>
    <row r="353" spans="1:65" outlineLevel="5" x14ac:dyDescent="0.45">
      <c r="A353" s="22">
        <f t="shared" si="145"/>
        <v>10</v>
      </c>
      <c r="B353" s="9">
        <f t="shared" si="163"/>
        <v>43035</v>
      </c>
      <c r="C353" s="51">
        <v>309920</v>
      </c>
      <c r="D353" s="64">
        <f t="shared" si="152"/>
        <v>37.9</v>
      </c>
      <c r="E353" s="12">
        <v>37.799999999999997</v>
      </c>
      <c r="F353" s="12">
        <v>37.799999999999997</v>
      </c>
      <c r="G353" s="12">
        <v>38</v>
      </c>
      <c r="H353" s="12">
        <v>38</v>
      </c>
      <c r="I353" s="12"/>
      <c r="J353" s="12"/>
      <c r="K353" s="12"/>
      <c r="L353" s="12"/>
      <c r="M353" s="74" t="str">
        <f t="shared" si="153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54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5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2"/>
        <v>23.313905079100749</v>
      </c>
      <c r="AO353" s="41">
        <v>1201</v>
      </c>
      <c r="AP353" s="110"/>
      <c r="AQ353" s="111"/>
      <c r="AR353" s="126" t="str">
        <f t="shared" si="156"/>
        <v/>
      </c>
      <c r="AS353" s="126" t="str">
        <f t="shared" si="157"/>
        <v/>
      </c>
      <c r="AT353" s="127">
        <v>1596</v>
      </c>
      <c r="AU353" s="128"/>
      <c r="AV353" s="129"/>
      <c r="AW353" s="126" t="str">
        <f t="shared" si="158"/>
        <v/>
      </c>
      <c r="AX353" s="126" t="str">
        <f t="shared" si="159"/>
        <v/>
      </c>
      <c r="AY353" s="64" t="str">
        <f t="shared" si="160"/>
        <v/>
      </c>
      <c r="AZ353" s="97">
        <v>80</v>
      </c>
      <c r="BA353" s="68"/>
      <c r="BB353" s="68"/>
      <c r="BC353" s="68"/>
      <c r="BD353" s="68"/>
      <c r="BE353" s="15"/>
      <c r="BF353" s="5">
        <f t="shared" si="161"/>
        <v>12919</v>
      </c>
      <c r="BG353" s="41">
        <v>3997</v>
      </c>
      <c r="BH353" s="42">
        <v>8922</v>
      </c>
      <c r="BI353" s="42"/>
      <c r="BJ353" s="42"/>
      <c r="BK353" s="42"/>
      <c r="BL353" s="42"/>
      <c r="BM353" s="15"/>
    </row>
    <row r="354" spans="1:65" outlineLevel="5" x14ac:dyDescent="0.45">
      <c r="A354" s="22">
        <f t="shared" si="145"/>
        <v>10</v>
      </c>
      <c r="B354" s="9">
        <f t="shared" si="163"/>
        <v>43036</v>
      </c>
      <c r="C354" s="51">
        <v>312999</v>
      </c>
      <c r="D354" s="64">
        <f t="shared" si="152"/>
        <v>37.4</v>
      </c>
      <c r="E354" s="12">
        <v>37.200000000000003</v>
      </c>
      <c r="F354" s="12">
        <v>37.200000000000003</v>
      </c>
      <c r="G354" s="12">
        <v>37.6</v>
      </c>
      <c r="H354" s="12">
        <v>37.6</v>
      </c>
      <c r="I354" s="12"/>
      <c r="J354" s="12"/>
      <c r="K354" s="12"/>
      <c r="L354" s="12"/>
      <c r="M354" s="74" t="str">
        <f t="shared" si="153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54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5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2"/>
        <v>23.993144815766925</v>
      </c>
      <c r="AO354" s="41">
        <v>1167</v>
      </c>
      <c r="AP354" s="110"/>
      <c r="AQ354" s="111"/>
      <c r="AR354" s="126" t="str">
        <f t="shared" si="156"/>
        <v/>
      </c>
      <c r="AS354" s="126" t="str">
        <f t="shared" si="157"/>
        <v/>
      </c>
      <c r="AT354" s="127">
        <v>1508</v>
      </c>
      <c r="AU354" s="128"/>
      <c r="AV354" s="129"/>
      <c r="AW354" s="126" t="str">
        <f t="shared" si="158"/>
        <v/>
      </c>
      <c r="AX354" s="126" t="str">
        <f t="shared" si="159"/>
        <v/>
      </c>
      <c r="AY354" s="64" t="str">
        <f t="shared" si="160"/>
        <v/>
      </c>
      <c r="AZ354" s="97"/>
      <c r="BA354" s="68"/>
      <c r="BB354" s="68"/>
      <c r="BC354" s="68"/>
      <c r="BD354" s="68"/>
      <c r="BE354" s="15"/>
      <c r="BF354" s="5">
        <f t="shared" si="161"/>
        <v>9758</v>
      </c>
      <c r="BG354" s="41">
        <v>3469</v>
      </c>
      <c r="BH354" s="42">
        <v>6289</v>
      </c>
      <c r="BI354" s="42"/>
      <c r="BJ354" s="42"/>
      <c r="BK354" s="42"/>
      <c r="BL354" s="42"/>
      <c r="BM354" s="15"/>
    </row>
    <row r="355" spans="1:65" outlineLevel="5" x14ac:dyDescent="0.45">
      <c r="A355" s="22">
        <f t="shared" si="145"/>
        <v>10</v>
      </c>
      <c r="B355" s="9">
        <f t="shared" si="163"/>
        <v>43037</v>
      </c>
      <c r="C355" s="51">
        <v>319113</v>
      </c>
      <c r="D355" s="64">
        <f t="shared" si="152"/>
        <v>37.299999999999997</v>
      </c>
      <c r="E355" s="12">
        <v>37.200000000000003</v>
      </c>
      <c r="F355" s="12">
        <v>37.200000000000003</v>
      </c>
      <c r="G355" s="12">
        <v>37.4</v>
      </c>
      <c r="H355" s="12">
        <v>37.4</v>
      </c>
      <c r="I355" s="12"/>
      <c r="J355" s="12"/>
      <c r="K355" s="12"/>
      <c r="L355" s="12"/>
      <c r="M355" s="74" t="str">
        <f t="shared" si="153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54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5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2"/>
        <v>29.319371727748692</v>
      </c>
      <c r="AO355" s="41">
        <v>955</v>
      </c>
      <c r="AP355" s="110"/>
      <c r="AQ355" s="111"/>
      <c r="AR355" s="126" t="str">
        <f t="shared" si="156"/>
        <v/>
      </c>
      <c r="AS355" s="126" t="str">
        <f t="shared" si="157"/>
        <v/>
      </c>
      <c r="AT355" s="127">
        <v>1206</v>
      </c>
      <c r="AU355" s="128"/>
      <c r="AV355" s="129"/>
      <c r="AW355" s="126" t="str">
        <f t="shared" si="158"/>
        <v/>
      </c>
      <c r="AX355" s="126" t="str">
        <f t="shared" si="159"/>
        <v/>
      </c>
      <c r="AY355" s="64" t="str">
        <f t="shared" si="160"/>
        <v/>
      </c>
      <c r="AZ355" s="97"/>
      <c r="BA355" s="68"/>
      <c r="BB355" s="68"/>
      <c r="BC355" s="68"/>
      <c r="BD355" s="68"/>
      <c r="BE355" s="15"/>
      <c r="BF355" s="5">
        <f t="shared" si="161"/>
        <v>7703</v>
      </c>
      <c r="BG355" s="41">
        <v>2446</v>
      </c>
      <c r="BH355" s="42">
        <v>5257</v>
      </c>
      <c r="BI355" s="42"/>
      <c r="BJ355" s="42"/>
      <c r="BK355" s="42"/>
      <c r="BL355" s="42"/>
      <c r="BM355" s="15"/>
    </row>
    <row r="356" spans="1:65" outlineLevel="5" x14ac:dyDescent="0.45">
      <c r="A356" s="22">
        <f t="shared" si="145"/>
        <v>10</v>
      </c>
      <c r="B356" s="9">
        <f t="shared" si="163"/>
        <v>43038</v>
      </c>
      <c r="C356" s="51">
        <v>312078</v>
      </c>
      <c r="D356" s="64">
        <f t="shared" si="152"/>
        <v>37</v>
      </c>
      <c r="E356" s="12">
        <v>36.6</v>
      </c>
      <c r="F356" s="12">
        <v>36.6</v>
      </c>
      <c r="G356" s="12">
        <v>37.4</v>
      </c>
      <c r="H356" s="12">
        <v>37.4</v>
      </c>
      <c r="I356" s="12"/>
      <c r="J356" s="12"/>
      <c r="K356" s="12"/>
      <c r="L356" s="12"/>
      <c r="M356" s="74" t="str">
        <f t="shared" si="153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54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5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2"/>
        <v>22.672064777327936</v>
      </c>
      <c r="AO356" s="41">
        <v>1235</v>
      </c>
      <c r="AP356" s="110"/>
      <c r="AQ356" s="111"/>
      <c r="AR356" s="126" t="str">
        <f t="shared" si="156"/>
        <v/>
      </c>
      <c r="AS356" s="126" t="str">
        <f t="shared" si="157"/>
        <v/>
      </c>
      <c r="AT356" s="127">
        <v>1677</v>
      </c>
      <c r="AU356" s="128"/>
      <c r="AV356" s="129"/>
      <c r="AW356" s="126" t="str">
        <f t="shared" si="158"/>
        <v/>
      </c>
      <c r="AX356" s="126" t="str">
        <f t="shared" si="159"/>
        <v/>
      </c>
      <c r="AY356" s="64" t="str">
        <f t="shared" si="160"/>
        <v/>
      </c>
      <c r="AZ356" s="97">
        <v>78.5</v>
      </c>
      <c r="BA356" s="68"/>
      <c r="BB356" s="68"/>
      <c r="BC356" s="68"/>
      <c r="BD356" s="68"/>
      <c r="BE356" s="15"/>
      <c r="BF356" s="5">
        <f t="shared" si="161"/>
        <v>12750</v>
      </c>
      <c r="BG356" s="41">
        <v>4375</v>
      </c>
      <c r="BH356" s="42">
        <v>8375</v>
      </c>
      <c r="BI356" s="42"/>
      <c r="BJ356" s="42"/>
      <c r="BK356" s="42"/>
      <c r="BL356" s="42"/>
      <c r="BM356" s="15"/>
    </row>
    <row r="357" spans="1:65" ht="17.5" outlineLevel="5" thickBot="1" x14ac:dyDescent="0.5">
      <c r="A357" s="31">
        <f t="shared" si="145"/>
        <v>10</v>
      </c>
      <c r="B357" s="32">
        <f t="shared" si="163"/>
        <v>43039</v>
      </c>
      <c r="C357" s="51">
        <v>307645</v>
      </c>
      <c r="D357" s="64">
        <f t="shared" si="152"/>
        <v>37.5</v>
      </c>
      <c r="E357" s="12">
        <v>37.200000000000003</v>
      </c>
      <c r="F357" s="12">
        <v>37.200000000000003</v>
      </c>
      <c r="G357" s="12">
        <v>37.799999999999997</v>
      </c>
      <c r="H357" s="12">
        <v>37.799999999999997</v>
      </c>
      <c r="I357" s="12"/>
      <c r="J357" s="12"/>
      <c r="K357" s="12"/>
      <c r="L357" s="12"/>
      <c r="M357" s="74" t="str">
        <f t="shared" si="153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54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5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2"/>
        <v>20.482809070958304</v>
      </c>
      <c r="AO357" s="41">
        <v>1367</v>
      </c>
      <c r="AP357" s="110"/>
      <c r="AQ357" s="111"/>
      <c r="AR357" s="126" t="str">
        <f t="shared" si="156"/>
        <v/>
      </c>
      <c r="AS357" s="126" t="str">
        <f t="shared" si="157"/>
        <v/>
      </c>
      <c r="AT357" s="127">
        <v>1574</v>
      </c>
      <c r="AU357" s="128"/>
      <c r="AV357" s="129"/>
      <c r="AW357" s="126" t="str">
        <f t="shared" si="158"/>
        <v/>
      </c>
      <c r="AX357" s="126" t="str">
        <f t="shared" si="159"/>
        <v/>
      </c>
      <c r="AY357" s="64" t="str">
        <f t="shared" si="160"/>
        <v/>
      </c>
      <c r="AZ357" s="97">
        <v>79.2</v>
      </c>
      <c r="BA357" s="68"/>
      <c r="BB357" s="68"/>
      <c r="BC357" s="68"/>
      <c r="BD357" s="68"/>
      <c r="BE357" s="15"/>
      <c r="BF357" s="5">
        <f t="shared" si="161"/>
        <v>15116</v>
      </c>
      <c r="BG357" s="41">
        <v>5364</v>
      </c>
      <c r="BH357" s="42">
        <v>9752</v>
      </c>
      <c r="BI357" s="42"/>
      <c r="BJ357" s="42"/>
      <c r="BK357" s="42"/>
      <c r="BL357" s="42"/>
      <c r="BM357" s="15"/>
    </row>
    <row r="358" spans="1:65" outlineLevel="4" x14ac:dyDescent="0.45">
      <c r="A358" s="150" t="s">
        <v>48</v>
      </c>
      <c r="B358" s="151"/>
      <c r="C358" s="50">
        <f t="shared" ref="C358:BM358" si="164">SUBTOTAL(4,C327:C357)</f>
        <v>479110</v>
      </c>
      <c r="D358" s="60">
        <f t="shared" si="164"/>
        <v>38.200000000000003</v>
      </c>
      <c r="E358" s="28">
        <f t="shared" si="164"/>
        <v>38.4</v>
      </c>
      <c r="F358" s="28">
        <f t="shared" si="164"/>
        <v>38.4</v>
      </c>
      <c r="G358" s="28">
        <f t="shared" si="164"/>
        <v>38.200000000000003</v>
      </c>
      <c r="H358" s="28">
        <f t="shared" si="164"/>
        <v>38.200000000000003</v>
      </c>
      <c r="I358" s="28">
        <f t="shared" si="164"/>
        <v>0</v>
      </c>
      <c r="J358" s="28">
        <f t="shared" si="164"/>
        <v>0</v>
      </c>
      <c r="K358" s="28">
        <f t="shared" si="164"/>
        <v>0</v>
      </c>
      <c r="L358" s="28">
        <f t="shared" si="164"/>
        <v>0</v>
      </c>
      <c r="M358" s="71">
        <f t="shared" si="164"/>
        <v>0</v>
      </c>
      <c r="N358" s="82">
        <f t="shared" si="164"/>
        <v>0</v>
      </c>
      <c r="O358" s="82">
        <f t="shared" si="164"/>
        <v>0</v>
      </c>
      <c r="P358" s="82">
        <f t="shared" si="164"/>
        <v>0</v>
      </c>
      <c r="Q358" s="82">
        <f t="shared" si="164"/>
        <v>0</v>
      </c>
      <c r="R358" s="82">
        <f t="shared" si="164"/>
        <v>0</v>
      </c>
      <c r="S358" s="82">
        <f t="shared" si="164"/>
        <v>0</v>
      </c>
      <c r="T358" s="82">
        <f t="shared" si="164"/>
        <v>0</v>
      </c>
      <c r="U358" s="82">
        <f t="shared" si="164"/>
        <v>0</v>
      </c>
      <c r="V358" s="29">
        <f t="shared" si="164"/>
        <v>0</v>
      </c>
      <c r="W358" s="39">
        <f t="shared" si="164"/>
        <v>0</v>
      </c>
      <c r="X358" s="39">
        <f t="shared" si="164"/>
        <v>0</v>
      </c>
      <c r="Y358" s="39">
        <f t="shared" si="164"/>
        <v>0</v>
      </c>
      <c r="Z358" s="39">
        <f t="shared" si="164"/>
        <v>0</v>
      </c>
      <c r="AA358" s="39">
        <f t="shared" si="164"/>
        <v>0</v>
      </c>
      <c r="AB358" s="39">
        <f t="shared" si="164"/>
        <v>0</v>
      </c>
      <c r="AC358" s="39">
        <f t="shared" si="164"/>
        <v>0</v>
      </c>
      <c r="AD358" s="39">
        <f t="shared" si="164"/>
        <v>0</v>
      </c>
      <c r="AE358" s="29">
        <f t="shared" si="164"/>
        <v>0</v>
      </c>
      <c r="AF358" s="39">
        <f t="shared" si="164"/>
        <v>0</v>
      </c>
      <c r="AG358" s="39">
        <f t="shared" si="164"/>
        <v>0</v>
      </c>
      <c r="AH358" s="39">
        <f t="shared" si="164"/>
        <v>0</v>
      </c>
      <c r="AI358" s="39">
        <f t="shared" si="164"/>
        <v>0</v>
      </c>
      <c r="AJ358" s="39">
        <f t="shared" si="164"/>
        <v>0</v>
      </c>
      <c r="AK358" s="39">
        <f t="shared" si="164"/>
        <v>0</v>
      </c>
      <c r="AL358" s="39">
        <f t="shared" si="164"/>
        <v>0</v>
      </c>
      <c r="AM358" s="39">
        <f t="shared" si="164"/>
        <v>0</v>
      </c>
      <c r="AN358" s="39">
        <f t="shared" si="164"/>
        <v>30.871003307607499</v>
      </c>
      <c r="AO358" s="39">
        <f t="shared" si="164"/>
        <v>1414</v>
      </c>
      <c r="AP358" s="104">
        <f t="shared" si="164"/>
        <v>0</v>
      </c>
      <c r="AQ358" s="105">
        <f t="shared" si="164"/>
        <v>0</v>
      </c>
      <c r="AR358" s="106">
        <f t="shared" si="164"/>
        <v>0</v>
      </c>
      <c r="AS358" s="106">
        <f t="shared" si="164"/>
        <v>0</v>
      </c>
      <c r="AT358" s="107">
        <f t="shared" si="164"/>
        <v>1828</v>
      </c>
      <c r="AU358" s="108">
        <f t="shared" si="164"/>
        <v>0</v>
      </c>
      <c r="AV358" s="109">
        <f t="shared" si="164"/>
        <v>0</v>
      </c>
      <c r="AW358" s="106">
        <f t="shared" si="164"/>
        <v>0</v>
      </c>
      <c r="AX358" s="106">
        <f t="shared" si="164"/>
        <v>0</v>
      </c>
      <c r="AY358" s="60">
        <f t="shared" si="164"/>
        <v>0</v>
      </c>
      <c r="AZ358" s="96">
        <f t="shared" si="164"/>
        <v>80</v>
      </c>
      <c r="BA358" s="67">
        <f t="shared" si="164"/>
        <v>0</v>
      </c>
      <c r="BB358" s="67">
        <f t="shared" si="164"/>
        <v>0</v>
      </c>
      <c r="BC358" s="67">
        <f t="shared" si="164"/>
        <v>0</v>
      </c>
      <c r="BD358" s="67">
        <f t="shared" si="164"/>
        <v>0</v>
      </c>
      <c r="BE358" s="27">
        <f t="shared" si="164"/>
        <v>0</v>
      </c>
      <c r="BF358" s="29">
        <f t="shared" si="164"/>
        <v>22037</v>
      </c>
      <c r="BG358" s="39">
        <f t="shared" si="164"/>
        <v>7038</v>
      </c>
      <c r="BH358" s="40">
        <f t="shared" si="164"/>
        <v>17212</v>
      </c>
      <c r="BI358" s="40">
        <f t="shared" si="164"/>
        <v>0</v>
      </c>
      <c r="BJ358" s="40">
        <f t="shared" si="164"/>
        <v>0</v>
      </c>
      <c r="BK358" s="40">
        <f t="shared" si="164"/>
        <v>0</v>
      </c>
      <c r="BL358" s="40">
        <f t="shared" si="164"/>
        <v>0</v>
      </c>
      <c r="BM358" s="27">
        <f t="shared" si="164"/>
        <v>0</v>
      </c>
    </row>
    <row r="359" spans="1:65" outlineLevel="3" x14ac:dyDescent="0.45">
      <c r="A359" s="180" t="s">
        <v>49</v>
      </c>
      <c r="B359" s="181"/>
      <c r="C359" s="51">
        <f t="shared" ref="C359:BM359" si="165">SUBTOTAL(5,C327:C357)</f>
        <v>307645</v>
      </c>
      <c r="D359" s="61">
        <f t="shared" si="165"/>
        <v>37</v>
      </c>
      <c r="E359" s="12">
        <f t="shared" si="165"/>
        <v>36.6</v>
      </c>
      <c r="F359" s="12">
        <f t="shared" si="165"/>
        <v>36.6</v>
      </c>
      <c r="G359" s="12">
        <f t="shared" si="165"/>
        <v>37.4</v>
      </c>
      <c r="H359" s="12">
        <f t="shared" si="165"/>
        <v>37.4</v>
      </c>
      <c r="I359" s="12">
        <f t="shared" si="165"/>
        <v>0</v>
      </c>
      <c r="J359" s="12">
        <f t="shared" si="165"/>
        <v>0</v>
      </c>
      <c r="K359" s="12">
        <f t="shared" si="165"/>
        <v>0</v>
      </c>
      <c r="L359" s="12">
        <f t="shared" si="165"/>
        <v>0</v>
      </c>
      <c r="M359" s="72">
        <f t="shared" si="165"/>
        <v>0</v>
      </c>
      <c r="N359" s="83">
        <f t="shared" si="165"/>
        <v>0</v>
      </c>
      <c r="O359" s="83">
        <f t="shared" si="165"/>
        <v>0</v>
      </c>
      <c r="P359" s="83">
        <f t="shared" si="165"/>
        <v>0</v>
      </c>
      <c r="Q359" s="83">
        <f t="shared" si="165"/>
        <v>0</v>
      </c>
      <c r="R359" s="83">
        <f t="shared" si="165"/>
        <v>0</v>
      </c>
      <c r="S359" s="83">
        <f t="shared" si="165"/>
        <v>0</v>
      </c>
      <c r="T359" s="83">
        <f t="shared" si="165"/>
        <v>0</v>
      </c>
      <c r="U359" s="83">
        <f t="shared" si="165"/>
        <v>0</v>
      </c>
      <c r="V359" s="6">
        <f t="shared" si="165"/>
        <v>0</v>
      </c>
      <c r="W359" s="41">
        <f t="shared" si="165"/>
        <v>0</v>
      </c>
      <c r="X359" s="41">
        <f t="shared" si="165"/>
        <v>0</v>
      </c>
      <c r="Y359" s="41">
        <f t="shared" si="165"/>
        <v>0</v>
      </c>
      <c r="Z359" s="41">
        <f t="shared" si="165"/>
        <v>0</v>
      </c>
      <c r="AA359" s="41">
        <f t="shared" si="165"/>
        <v>0</v>
      </c>
      <c r="AB359" s="41">
        <f t="shared" si="165"/>
        <v>0</v>
      </c>
      <c r="AC359" s="41">
        <f t="shared" si="165"/>
        <v>0</v>
      </c>
      <c r="AD359" s="41">
        <f t="shared" si="165"/>
        <v>0</v>
      </c>
      <c r="AE359" s="6">
        <f t="shared" si="165"/>
        <v>0</v>
      </c>
      <c r="AF359" s="41">
        <f t="shared" si="165"/>
        <v>0</v>
      </c>
      <c r="AG359" s="41">
        <f t="shared" si="165"/>
        <v>0</v>
      </c>
      <c r="AH359" s="41">
        <f t="shared" si="165"/>
        <v>0</v>
      </c>
      <c r="AI359" s="41">
        <f t="shared" si="165"/>
        <v>0</v>
      </c>
      <c r="AJ359" s="41">
        <f t="shared" si="165"/>
        <v>0</v>
      </c>
      <c r="AK359" s="41">
        <f t="shared" si="165"/>
        <v>0</v>
      </c>
      <c r="AL359" s="41">
        <f t="shared" si="165"/>
        <v>0</v>
      </c>
      <c r="AM359" s="41">
        <f t="shared" si="165"/>
        <v>0</v>
      </c>
      <c r="AN359" s="41">
        <f t="shared" si="165"/>
        <v>19.801980198019802</v>
      </c>
      <c r="AO359" s="41">
        <f t="shared" si="165"/>
        <v>907</v>
      </c>
      <c r="AP359" s="110">
        <f t="shared" si="165"/>
        <v>0</v>
      </c>
      <c r="AQ359" s="111">
        <f t="shared" si="165"/>
        <v>0</v>
      </c>
      <c r="AR359" s="112">
        <f t="shared" si="165"/>
        <v>0</v>
      </c>
      <c r="AS359" s="112">
        <f t="shared" si="165"/>
        <v>0</v>
      </c>
      <c r="AT359" s="113">
        <f t="shared" si="165"/>
        <v>1002</v>
      </c>
      <c r="AU359" s="114">
        <f t="shared" si="165"/>
        <v>0</v>
      </c>
      <c r="AV359" s="115">
        <f t="shared" si="165"/>
        <v>0</v>
      </c>
      <c r="AW359" s="112">
        <f t="shared" si="165"/>
        <v>0</v>
      </c>
      <c r="AX359" s="112">
        <f t="shared" si="165"/>
        <v>0</v>
      </c>
      <c r="AY359" s="61">
        <f t="shared" si="165"/>
        <v>0</v>
      </c>
      <c r="AZ359" s="97">
        <f t="shared" si="165"/>
        <v>78.5</v>
      </c>
      <c r="BA359" s="68">
        <f t="shared" si="165"/>
        <v>0</v>
      </c>
      <c r="BB359" s="68">
        <f t="shared" si="165"/>
        <v>0</v>
      </c>
      <c r="BC359" s="68">
        <f t="shared" si="165"/>
        <v>0</v>
      </c>
      <c r="BD359" s="68">
        <f t="shared" si="165"/>
        <v>0</v>
      </c>
      <c r="BE359" s="15">
        <f t="shared" si="165"/>
        <v>0</v>
      </c>
      <c r="BF359" s="6">
        <f t="shared" si="165"/>
        <v>7381</v>
      </c>
      <c r="BG359" s="41">
        <f t="shared" si="165"/>
        <v>867</v>
      </c>
      <c r="BH359" s="42">
        <f t="shared" si="165"/>
        <v>5257</v>
      </c>
      <c r="BI359" s="42">
        <f t="shared" si="165"/>
        <v>0</v>
      </c>
      <c r="BJ359" s="42">
        <f t="shared" si="165"/>
        <v>0</v>
      </c>
      <c r="BK359" s="42">
        <f t="shared" si="165"/>
        <v>0</v>
      </c>
      <c r="BL359" s="42">
        <f t="shared" si="165"/>
        <v>0</v>
      </c>
      <c r="BM359" s="15">
        <f t="shared" si="165"/>
        <v>0</v>
      </c>
    </row>
    <row r="360" spans="1:65" outlineLevel="2" x14ac:dyDescent="0.45">
      <c r="A360" s="180" t="s">
        <v>50</v>
      </c>
      <c r="B360" s="181"/>
      <c r="C360" s="51">
        <f>IFERROR(SUBTOTAL(1,C327:C357),"")</f>
        <v>342718.22580645164</v>
      </c>
      <c r="D360" s="61">
        <f t="shared" ref="D360:BM360" si="166">IFERROR(SUBTOTAL(1,D327:D357),"")</f>
        <v>37.758064516129039</v>
      </c>
      <c r="E360" s="12">
        <f t="shared" si="166"/>
        <v>37.687096774193542</v>
      </c>
      <c r="F360" s="12">
        <f t="shared" si="166"/>
        <v>37.687096774193542</v>
      </c>
      <c r="G360" s="12">
        <f t="shared" si="166"/>
        <v>37.825806451612898</v>
      </c>
      <c r="H360" s="12">
        <f t="shared" si="166"/>
        <v>37.825806451612898</v>
      </c>
      <c r="I360" s="12" t="str">
        <f t="shared" si="166"/>
        <v/>
      </c>
      <c r="J360" s="12" t="str">
        <f t="shared" si="166"/>
        <v/>
      </c>
      <c r="K360" s="12" t="str">
        <f t="shared" si="166"/>
        <v/>
      </c>
      <c r="L360" s="12" t="str">
        <f t="shared" si="166"/>
        <v/>
      </c>
      <c r="M360" s="72" t="str">
        <f t="shared" si="166"/>
        <v/>
      </c>
      <c r="N360" s="83" t="str">
        <f t="shared" si="166"/>
        <v/>
      </c>
      <c r="O360" s="83" t="str">
        <f t="shared" si="166"/>
        <v/>
      </c>
      <c r="P360" s="83" t="str">
        <f t="shared" si="166"/>
        <v/>
      </c>
      <c r="Q360" s="83" t="str">
        <f t="shared" si="166"/>
        <v/>
      </c>
      <c r="R360" s="83" t="str">
        <f t="shared" si="166"/>
        <v/>
      </c>
      <c r="S360" s="83" t="str">
        <f t="shared" si="166"/>
        <v/>
      </c>
      <c r="T360" s="83" t="str">
        <f t="shared" si="166"/>
        <v/>
      </c>
      <c r="U360" s="83" t="str">
        <f t="shared" si="166"/>
        <v/>
      </c>
      <c r="V360" s="6" t="str">
        <f t="shared" si="166"/>
        <v/>
      </c>
      <c r="W360" s="41" t="str">
        <f t="shared" si="166"/>
        <v/>
      </c>
      <c r="X360" s="41" t="str">
        <f t="shared" si="166"/>
        <v/>
      </c>
      <c r="Y360" s="41" t="str">
        <f t="shared" si="166"/>
        <v/>
      </c>
      <c r="Z360" s="41" t="str">
        <f t="shared" si="166"/>
        <v/>
      </c>
      <c r="AA360" s="41" t="str">
        <f t="shared" si="166"/>
        <v/>
      </c>
      <c r="AB360" s="41" t="str">
        <f t="shared" si="166"/>
        <v/>
      </c>
      <c r="AC360" s="41" t="str">
        <f t="shared" si="166"/>
        <v/>
      </c>
      <c r="AD360" s="41" t="str">
        <f t="shared" si="166"/>
        <v/>
      </c>
      <c r="AE360" s="6" t="str">
        <f t="shared" si="166"/>
        <v/>
      </c>
      <c r="AF360" s="41" t="str">
        <f t="shared" si="166"/>
        <v/>
      </c>
      <c r="AG360" s="41" t="str">
        <f t="shared" si="166"/>
        <v/>
      </c>
      <c r="AH360" s="41" t="str">
        <f t="shared" si="166"/>
        <v/>
      </c>
      <c r="AI360" s="41" t="str">
        <f t="shared" si="166"/>
        <v/>
      </c>
      <c r="AJ360" s="41" t="str">
        <f t="shared" si="166"/>
        <v/>
      </c>
      <c r="AK360" s="41" t="str">
        <f t="shared" si="166"/>
        <v/>
      </c>
      <c r="AL360" s="41" t="str">
        <f t="shared" si="166"/>
        <v/>
      </c>
      <c r="AM360" s="41" t="str">
        <f t="shared" si="166"/>
        <v/>
      </c>
      <c r="AN360" s="41">
        <f t="shared" si="166"/>
        <v>23.770637566250233</v>
      </c>
      <c r="AO360" s="41">
        <f t="shared" si="166"/>
        <v>1195.2258064516129</v>
      </c>
      <c r="AP360" s="110" t="str">
        <f t="shared" si="166"/>
        <v/>
      </c>
      <c r="AQ360" s="111" t="str">
        <f t="shared" si="166"/>
        <v/>
      </c>
      <c r="AR360" s="112" t="str">
        <f t="shared" si="166"/>
        <v/>
      </c>
      <c r="AS360" s="112" t="str">
        <f t="shared" si="166"/>
        <v/>
      </c>
      <c r="AT360" s="113">
        <f t="shared" si="166"/>
        <v>1482.1935483870968</v>
      </c>
      <c r="AU360" s="114" t="str">
        <f t="shared" si="166"/>
        <v/>
      </c>
      <c r="AV360" s="115" t="str">
        <f t="shared" si="166"/>
        <v/>
      </c>
      <c r="AW360" s="112" t="str">
        <f t="shared" si="166"/>
        <v/>
      </c>
      <c r="AX360" s="112" t="str">
        <f t="shared" si="166"/>
        <v/>
      </c>
      <c r="AY360" s="61" t="str">
        <f t="shared" si="166"/>
        <v/>
      </c>
      <c r="AZ360" s="97">
        <f t="shared" si="166"/>
        <v>79.212500000000006</v>
      </c>
      <c r="BA360" s="68" t="str">
        <f t="shared" si="166"/>
        <v/>
      </c>
      <c r="BB360" s="68" t="str">
        <f t="shared" si="166"/>
        <v/>
      </c>
      <c r="BC360" s="68" t="str">
        <f t="shared" si="166"/>
        <v/>
      </c>
      <c r="BD360" s="68" t="str">
        <f t="shared" si="166"/>
        <v/>
      </c>
      <c r="BE360" s="15" t="str">
        <f>IFERROR(SUBTOTAL(1,BE327:BE357),"")</f>
        <v/>
      </c>
      <c r="BF360" s="6">
        <f t="shared" si="166"/>
        <v>15732.677419354839</v>
      </c>
      <c r="BG360" s="41">
        <f t="shared" si="166"/>
        <v>3969.8387096774195</v>
      </c>
      <c r="BH360" s="42">
        <f t="shared" si="166"/>
        <v>11762.838709677419</v>
      </c>
      <c r="BI360" s="42" t="str">
        <f t="shared" si="166"/>
        <v/>
      </c>
      <c r="BJ360" s="42" t="str">
        <f t="shared" si="166"/>
        <v/>
      </c>
      <c r="BK360" s="42" t="str">
        <f t="shared" si="166"/>
        <v/>
      </c>
      <c r="BL360" s="42" t="str">
        <f t="shared" si="166"/>
        <v/>
      </c>
      <c r="BM360" s="15" t="str">
        <f t="shared" si="166"/>
        <v/>
      </c>
    </row>
    <row r="361" spans="1:65" ht="17.5" outlineLevel="1" thickBot="1" x14ac:dyDescent="0.5">
      <c r="A361" s="182" t="s">
        <v>51</v>
      </c>
      <c r="B361" s="183"/>
      <c r="C361" s="52">
        <f>SUBTOTAL(9,C327:C357)</f>
        <v>10624265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37052</v>
      </c>
      <c r="AP361" s="116"/>
      <c r="AQ361" s="117"/>
      <c r="AR361" s="118"/>
      <c r="AS361" s="118"/>
      <c r="AT361" s="119">
        <f>SUBTOTAL(9,AT327:AT357)</f>
        <v>45948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7">SUBTOTAL(9,BF327:BF357)</f>
        <v>487713</v>
      </c>
      <c r="BG361" s="43">
        <f t="shared" si="167"/>
        <v>123065</v>
      </c>
      <c r="BH361" s="44">
        <f t="shared" si="167"/>
        <v>364648</v>
      </c>
      <c r="BI361" s="44">
        <f t="shared" si="167"/>
        <v>0</v>
      </c>
      <c r="BJ361" s="44">
        <f t="shared" si="167"/>
        <v>0</v>
      </c>
      <c r="BK361" s="44">
        <f t="shared" si="167"/>
        <v>0</v>
      </c>
      <c r="BL361" s="44">
        <f t="shared" si="167"/>
        <v>0</v>
      </c>
      <c r="BM361" s="16">
        <f t="shared" si="167"/>
        <v>0</v>
      </c>
    </row>
    <row r="362" spans="1:65" outlineLevel="5" x14ac:dyDescent="0.45">
      <c r="A362" s="21">
        <f t="shared" si="145"/>
        <v>11</v>
      </c>
      <c r="B362" s="33">
        <f>B357+1</f>
        <v>43040</v>
      </c>
      <c r="C362" s="51">
        <v>310473</v>
      </c>
      <c r="D362" s="64">
        <f t="shared" ref="D362:D391" si="168">IFERROR(ROUND(AVERAGE(E362:L362),1),"")</f>
        <v>37.4</v>
      </c>
      <c r="E362" s="12">
        <v>37.4</v>
      </c>
      <c r="F362" s="12">
        <v>37.4</v>
      </c>
      <c r="G362" s="12">
        <v>37.4</v>
      </c>
      <c r="H362" s="12">
        <v>37.4</v>
      </c>
      <c r="I362" s="12"/>
      <c r="J362" s="12"/>
      <c r="K362" s="12"/>
      <c r="L362" s="12"/>
      <c r="M362" s="74" t="str">
        <f t="shared" ref="M362:M391" si="169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70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1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28000/AO362</f>
        <v>22.453889334402565</v>
      </c>
      <c r="AO362" s="41">
        <v>1247</v>
      </c>
      <c r="AP362" s="110"/>
      <c r="AQ362" s="111"/>
      <c r="AR362" s="126" t="str">
        <f t="shared" ref="AR362:AR391" si="172">IFERROR(AQ362/AP362*100,"")</f>
        <v/>
      </c>
      <c r="AS362" s="126" t="str">
        <f t="shared" ref="AS362:AS391" si="173">IFERROR(100-AR362,"")</f>
        <v/>
      </c>
      <c r="AT362" s="127">
        <v>1682</v>
      </c>
      <c r="AU362" s="128"/>
      <c r="AV362" s="129"/>
      <c r="AW362" s="126" t="str">
        <f t="shared" ref="AW362:AW391" si="174">IFERROR(AV362/AU362*100,"")</f>
        <v/>
      </c>
      <c r="AX362" s="126" t="str">
        <f t="shared" ref="AX362:AX391" si="175">IFERROR(100-AW362,"")</f>
        <v/>
      </c>
      <c r="AY362" s="64" t="str">
        <f t="shared" ref="AY362:AY391" si="176">IFERROR((1-((AW362*AS362)/(AX362*AR362)))*100,"")</f>
        <v/>
      </c>
      <c r="AZ362" s="97">
        <v>78</v>
      </c>
      <c r="BA362" s="68"/>
      <c r="BB362" s="68"/>
      <c r="BC362" s="68"/>
      <c r="BD362" s="68"/>
      <c r="BE362" s="15"/>
      <c r="BF362" s="5">
        <f t="shared" ref="BF362:BF391" si="177">IF(SUM(BG362:BM362)=0,"",SUM(BG362:BM362))</f>
        <v>15112</v>
      </c>
      <c r="BG362" s="41">
        <v>5096</v>
      </c>
      <c r="BH362" s="42">
        <v>10016</v>
      </c>
      <c r="BI362" s="42"/>
      <c r="BJ362" s="42"/>
      <c r="BK362" s="42"/>
      <c r="BL362" s="42"/>
      <c r="BM362" s="15"/>
    </row>
    <row r="363" spans="1:65" outlineLevel="5" x14ac:dyDescent="0.45">
      <c r="A363" s="22">
        <f t="shared" si="145"/>
        <v>11</v>
      </c>
      <c r="B363" s="9">
        <f t="shared" si="163"/>
        <v>43041</v>
      </c>
      <c r="C363" s="51">
        <v>310899</v>
      </c>
      <c r="D363" s="64">
        <f t="shared" si="168"/>
        <v>37.700000000000003</v>
      </c>
      <c r="E363" s="12">
        <v>37.799999999999997</v>
      </c>
      <c r="F363" s="12">
        <v>37.799999999999997</v>
      </c>
      <c r="G363" s="12">
        <v>37.6</v>
      </c>
      <c r="H363" s="12">
        <v>37.6</v>
      </c>
      <c r="I363" s="12"/>
      <c r="J363" s="12"/>
      <c r="K363" s="12"/>
      <c r="L363" s="12"/>
      <c r="M363" s="74" t="str">
        <f t="shared" si="169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70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1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8">28000/AO363</f>
        <v>22.116903633491312</v>
      </c>
      <c r="AO363" s="41">
        <v>1266</v>
      </c>
      <c r="AP363" s="110"/>
      <c r="AQ363" s="111"/>
      <c r="AR363" s="126" t="str">
        <f t="shared" si="172"/>
        <v/>
      </c>
      <c r="AS363" s="126" t="str">
        <f t="shared" si="173"/>
        <v/>
      </c>
      <c r="AT363" s="127">
        <v>1500</v>
      </c>
      <c r="AU363" s="128"/>
      <c r="AV363" s="129"/>
      <c r="AW363" s="126" t="str">
        <f t="shared" si="174"/>
        <v/>
      </c>
      <c r="AX363" s="126" t="str">
        <f t="shared" si="175"/>
        <v/>
      </c>
      <c r="AY363" s="64" t="str">
        <f t="shared" si="176"/>
        <v/>
      </c>
      <c r="AZ363" s="97">
        <v>79.3</v>
      </c>
      <c r="BA363" s="68"/>
      <c r="BB363" s="68"/>
      <c r="BC363" s="68"/>
      <c r="BD363" s="68"/>
      <c r="BE363" s="15"/>
      <c r="BF363" s="5">
        <f t="shared" si="177"/>
        <v>14047</v>
      </c>
      <c r="BG363" s="41">
        <v>4389</v>
      </c>
      <c r="BH363" s="42">
        <v>9658</v>
      </c>
      <c r="BI363" s="42"/>
      <c r="BJ363" s="42"/>
      <c r="BK363" s="42"/>
      <c r="BL363" s="42"/>
      <c r="BM363" s="15"/>
    </row>
    <row r="364" spans="1:65" outlineLevel="5" x14ac:dyDescent="0.45">
      <c r="A364" s="22">
        <f t="shared" si="145"/>
        <v>11</v>
      </c>
      <c r="B364" s="9">
        <f t="shared" si="163"/>
        <v>43042</v>
      </c>
      <c r="C364" s="51">
        <v>307754</v>
      </c>
      <c r="D364" s="64">
        <f t="shared" si="168"/>
        <v>37.299999999999997</v>
      </c>
      <c r="E364" s="12">
        <v>37.4</v>
      </c>
      <c r="F364" s="12">
        <v>37.4</v>
      </c>
      <c r="G364" s="12">
        <v>37.200000000000003</v>
      </c>
      <c r="H364" s="12">
        <v>37.200000000000003</v>
      </c>
      <c r="I364" s="12"/>
      <c r="J364" s="12"/>
      <c r="K364" s="12"/>
      <c r="L364" s="12"/>
      <c r="M364" s="74" t="str">
        <f t="shared" si="169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70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1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8"/>
        <v>20.911127707244212</v>
      </c>
      <c r="AO364" s="41">
        <v>1339</v>
      </c>
      <c r="AP364" s="110"/>
      <c r="AQ364" s="111"/>
      <c r="AR364" s="126" t="str">
        <f t="shared" si="172"/>
        <v/>
      </c>
      <c r="AS364" s="126" t="str">
        <f t="shared" si="173"/>
        <v/>
      </c>
      <c r="AT364" s="127">
        <v>1738</v>
      </c>
      <c r="AU364" s="128"/>
      <c r="AV364" s="129"/>
      <c r="AW364" s="126" t="str">
        <f t="shared" si="174"/>
        <v/>
      </c>
      <c r="AX364" s="126" t="str">
        <f t="shared" si="175"/>
        <v/>
      </c>
      <c r="AY364" s="64" t="str">
        <f t="shared" si="176"/>
        <v/>
      </c>
      <c r="AZ364" s="97">
        <v>79.5</v>
      </c>
      <c r="BA364" s="68"/>
      <c r="BB364" s="68"/>
      <c r="BC364" s="68"/>
      <c r="BD364" s="68"/>
      <c r="BE364" s="15"/>
      <c r="BF364" s="5">
        <f t="shared" si="177"/>
        <v>14997</v>
      </c>
      <c r="BG364" s="41">
        <v>3752</v>
      </c>
      <c r="BH364" s="42">
        <v>11245</v>
      </c>
      <c r="BI364" s="42"/>
      <c r="BJ364" s="42"/>
      <c r="BK364" s="42"/>
      <c r="BL364" s="42"/>
      <c r="BM364" s="15"/>
    </row>
    <row r="365" spans="1:65" outlineLevel="5" x14ac:dyDescent="0.45">
      <c r="A365" s="22">
        <f t="shared" si="145"/>
        <v>11</v>
      </c>
      <c r="B365" s="9">
        <f t="shared" si="163"/>
        <v>43043</v>
      </c>
      <c r="C365" s="51">
        <v>312913</v>
      </c>
      <c r="D365" s="64">
        <f t="shared" si="168"/>
        <v>37.1</v>
      </c>
      <c r="E365" s="12">
        <v>37</v>
      </c>
      <c r="F365" s="12">
        <v>37</v>
      </c>
      <c r="G365" s="12">
        <v>37.200000000000003</v>
      </c>
      <c r="H365" s="12">
        <v>37.200000000000003</v>
      </c>
      <c r="I365" s="12"/>
      <c r="J365" s="12"/>
      <c r="K365" s="12"/>
      <c r="L365" s="12"/>
      <c r="M365" s="74" t="str">
        <f t="shared" si="169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70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1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8"/>
        <v>22.838499184339316</v>
      </c>
      <c r="AO365" s="41">
        <v>1226</v>
      </c>
      <c r="AP365" s="110"/>
      <c r="AQ365" s="111"/>
      <c r="AR365" s="126" t="str">
        <f t="shared" si="172"/>
        <v/>
      </c>
      <c r="AS365" s="126" t="str">
        <f t="shared" si="173"/>
        <v/>
      </c>
      <c r="AT365" s="127">
        <v>1552</v>
      </c>
      <c r="AU365" s="128"/>
      <c r="AV365" s="129"/>
      <c r="AW365" s="126" t="str">
        <f t="shared" si="174"/>
        <v/>
      </c>
      <c r="AX365" s="126" t="str">
        <f t="shared" si="175"/>
        <v/>
      </c>
      <c r="AY365" s="64" t="str">
        <f t="shared" si="176"/>
        <v/>
      </c>
      <c r="AZ365" s="97"/>
      <c r="BA365" s="68"/>
      <c r="BB365" s="68"/>
      <c r="BC365" s="68"/>
      <c r="BD365" s="68"/>
      <c r="BE365" s="15"/>
      <c r="BF365" s="5">
        <f t="shared" si="177"/>
        <v>12477</v>
      </c>
      <c r="BG365" s="41">
        <v>4058</v>
      </c>
      <c r="BH365" s="42">
        <v>8419</v>
      </c>
      <c r="BI365" s="42"/>
      <c r="BJ365" s="42"/>
      <c r="BK365" s="42"/>
      <c r="BL365" s="42"/>
      <c r="BM365" s="15"/>
    </row>
    <row r="366" spans="1:65" outlineLevel="5" x14ac:dyDescent="0.45">
      <c r="A366" s="22">
        <f t="shared" si="145"/>
        <v>11</v>
      </c>
      <c r="B366" s="9">
        <f t="shared" si="163"/>
        <v>43044</v>
      </c>
      <c r="C366" s="51">
        <v>309753</v>
      </c>
      <c r="D366" s="64">
        <f t="shared" si="168"/>
        <v>37.200000000000003</v>
      </c>
      <c r="E366" s="12">
        <v>36.799999999999997</v>
      </c>
      <c r="F366" s="12">
        <v>37.6</v>
      </c>
      <c r="G366" s="12">
        <v>37.200000000000003</v>
      </c>
      <c r="H366" s="12">
        <v>37.200000000000003</v>
      </c>
      <c r="I366" s="12"/>
      <c r="J366" s="12"/>
      <c r="K366" s="12"/>
      <c r="L366" s="12"/>
      <c r="M366" s="74" t="str">
        <f t="shared" si="169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70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1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8"/>
        <v>26.168224299065422</v>
      </c>
      <c r="AO366" s="41">
        <v>1070</v>
      </c>
      <c r="AP366" s="110"/>
      <c r="AQ366" s="111"/>
      <c r="AR366" s="126" t="str">
        <f t="shared" si="172"/>
        <v/>
      </c>
      <c r="AS366" s="126" t="str">
        <f t="shared" si="173"/>
        <v/>
      </c>
      <c r="AT366" s="127">
        <v>1478</v>
      </c>
      <c r="AU366" s="128"/>
      <c r="AV366" s="129"/>
      <c r="AW366" s="126" t="str">
        <f t="shared" si="174"/>
        <v/>
      </c>
      <c r="AX366" s="126" t="str">
        <f t="shared" si="175"/>
        <v/>
      </c>
      <c r="AY366" s="64" t="str">
        <f t="shared" si="176"/>
        <v/>
      </c>
      <c r="AZ366" s="97"/>
      <c r="BA366" s="68"/>
      <c r="BB366" s="68"/>
      <c r="BC366" s="68"/>
      <c r="BD366" s="68"/>
      <c r="BE366" s="15"/>
      <c r="BF366" s="5">
        <f t="shared" si="177"/>
        <v>4922</v>
      </c>
      <c r="BG366" s="41">
        <v>3242</v>
      </c>
      <c r="BH366" s="42">
        <v>1680</v>
      </c>
      <c r="BI366" s="42"/>
      <c r="BJ366" s="42"/>
      <c r="BK366" s="42"/>
      <c r="BL366" s="42"/>
      <c r="BM366" s="15"/>
    </row>
    <row r="367" spans="1:65" outlineLevel="5" x14ac:dyDescent="0.45">
      <c r="A367" s="22">
        <f t="shared" si="145"/>
        <v>11</v>
      </c>
      <c r="B367" s="9">
        <f t="shared" si="163"/>
        <v>43045</v>
      </c>
      <c r="C367" s="51">
        <v>293520</v>
      </c>
      <c r="D367" s="64">
        <f t="shared" si="168"/>
        <v>37.200000000000003</v>
      </c>
      <c r="E367" s="12">
        <v>37</v>
      </c>
      <c r="F367" s="12">
        <v>37</v>
      </c>
      <c r="G367" s="12">
        <v>37.4</v>
      </c>
      <c r="H367" s="12">
        <v>37.4</v>
      </c>
      <c r="I367" s="12"/>
      <c r="J367" s="12"/>
      <c r="K367" s="12"/>
      <c r="L367" s="12"/>
      <c r="M367" s="74" t="str">
        <f t="shared" si="169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70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1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8"/>
        <v>21.068472535741158</v>
      </c>
      <c r="AO367" s="41">
        <v>1329</v>
      </c>
      <c r="AP367" s="110"/>
      <c r="AQ367" s="111"/>
      <c r="AR367" s="126" t="str">
        <f t="shared" si="172"/>
        <v/>
      </c>
      <c r="AS367" s="126" t="str">
        <f t="shared" si="173"/>
        <v/>
      </c>
      <c r="AT367" s="127">
        <v>1742</v>
      </c>
      <c r="AU367" s="128"/>
      <c r="AV367" s="129"/>
      <c r="AW367" s="126" t="str">
        <f t="shared" si="174"/>
        <v/>
      </c>
      <c r="AX367" s="126" t="str">
        <f t="shared" si="175"/>
        <v/>
      </c>
      <c r="AY367" s="64" t="str">
        <f t="shared" si="176"/>
        <v/>
      </c>
      <c r="AZ367" s="97">
        <v>78.7</v>
      </c>
      <c r="BA367" s="68"/>
      <c r="BB367" s="68"/>
      <c r="BC367" s="68"/>
      <c r="BD367" s="68"/>
      <c r="BE367" s="15"/>
      <c r="BF367" s="5">
        <f t="shared" si="177"/>
        <v>10550</v>
      </c>
      <c r="BG367" s="41">
        <v>4436</v>
      </c>
      <c r="BH367" s="42">
        <v>6114</v>
      </c>
      <c r="BI367" s="42"/>
      <c r="BJ367" s="42"/>
      <c r="BK367" s="42"/>
      <c r="BL367" s="42"/>
      <c r="BM367" s="15"/>
    </row>
    <row r="368" spans="1:65" outlineLevel="5" x14ac:dyDescent="0.45">
      <c r="A368" s="22">
        <f t="shared" si="145"/>
        <v>11</v>
      </c>
      <c r="B368" s="9">
        <f t="shared" si="163"/>
        <v>43046</v>
      </c>
      <c r="C368" s="51">
        <v>328709</v>
      </c>
      <c r="D368" s="64">
        <f t="shared" si="168"/>
        <v>37.4</v>
      </c>
      <c r="E368" s="12">
        <v>37.4</v>
      </c>
      <c r="F368" s="12">
        <v>37.4</v>
      </c>
      <c r="G368" s="12">
        <v>37.4</v>
      </c>
      <c r="H368" s="12">
        <v>37.4</v>
      </c>
      <c r="I368" s="12"/>
      <c r="J368" s="12"/>
      <c r="K368" s="12"/>
      <c r="L368" s="12"/>
      <c r="M368" s="74" t="str">
        <f t="shared" si="169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70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1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8"/>
        <v>21.439509954058192</v>
      </c>
      <c r="AO368" s="41">
        <v>1306</v>
      </c>
      <c r="AP368" s="110"/>
      <c r="AQ368" s="111"/>
      <c r="AR368" s="126" t="str">
        <f t="shared" si="172"/>
        <v/>
      </c>
      <c r="AS368" s="126" t="str">
        <f t="shared" si="173"/>
        <v/>
      </c>
      <c r="AT368" s="127">
        <v>1680</v>
      </c>
      <c r="AU368" s="128"/>
      <c r="AV368" s="129"/>
      <c r="AW368" s="126" t="str">
        <f t="shared" si="174"/>
        <v/>
      </c>
      <c r="AX368" s="126" t="str">
        <f t="shared" si="175"/>
        <v/>
      </c>
      <c r="AY368" s="64" t="str">
        <f t="shared" si="176"/>
        <v/>
      </c>
      <c r="AZ368" s="97">
        <v>79.099999999999994</v>
      </c>
      <c r="BA368" s="68"/>
      <c r="BB368" s="68"/>
      <c r="BC368" s="68"/>
      <c r="BD368" s="68"/>
      <c r="BE368" s="15"/>
      <c r="BF368" s="5">
        <f t="shared" si="177"/>
        <v>10507</v>
      </c>
      <c r="BG368" s="41">
        <v>5365</v>
      </c>
      <c r="BH368" s="42">
        <v>5142</v>
      </c>
      <c r="BI368" s="42"/>
      <c r="BJ368" s="42"/>
      <c r="BK368" s="42"/>
      <c r="BL368" s="42"/>
      <c r="BM368" s="15"/>
    </row>
    <row r="369" spans="1:65" outlineLevel="5" x14ac:dyDescent="0.45">
      <c r="A369" s="22">
        <f t="shared" si="145"/>
        <v>11</v>
      </c>
      <c r="B369" s="9">
        <f t="shared" si="163"/>
        <v>43047</v>
      </c>
      <c r="C369" s="51">
        <v>310731</v>
      </c>
      <c r="D369" s="64">
        <f t="shared" si="168"/>
        <v>36.299999999999997</v>
      </c>
      <c r="E369" s="12">
        <v>36.200000000000003</v>
      </c>
      <c r="F369" s="12">
        <v>36.200000000000003</v>
      </c>
      <c r="G369" s="12">
        <v>36.4</v>
      </c>
      <c r="H369" s="12">
        <v>36.4</v>
      </c>
      <c r="I369" s="12"/>
      <c r="J369" s="12"/>
      <c r="K369" s="12"/>
      <c r="L369" s="12"/>
      <c r="M369" s="74" t="str">
        <f t="shared" si="169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70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1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8"/>
        <v>22.745735174654751</v>
      </c>
      <c r="AO369" s="41">
        <v>1231</v>
      </c>
      <c r="AP369" s="110"/>
      <c r="AQ369" s="111"/>
      <c r="AR369" s="126" t="str">
        <f t="shared" si="172"/>
        <v/>
      </c>
      <c r="AS369" s="126" t="str">
        <f t="shared" si="173"/>
        <v/>
      </c>
      <c r="AT369" s="127">
        <v>1501</v>
      </c>
      <c r="AU369" s="128"/>
      <c r="AV369" s="129"/>
      <c r="AW369" s="126" t="str">
        <f t="shared" si="174"/>
        <v/>
      </c>
      <c r="AX369" s="126" t="str">
        <f t="shared" si="175"/>
        <v/>
      </c>
      <c r="AY369" s="64" t="str">
        <f t="shared" si="176"/>
        <v/>
      </c>
      <c r="AZ369" s="97">
        <v>78.400000000000006</v>
      </c>
      <c r="BA369" s="68"/>
      <c r="BB369" s="68"/>
      <c r="BC369" s="68"/>
      <c r="BD369" s="68"/>
      <c r="BE369" s="15"/>
      <c r="BF369" s="5">
        <f t="shared" si="177"/>
        <v>17346</v>
      </c>
      <c r="BG369" s="41">
        <v>3722</v>
      </c>
      <c r="BH369" s="42">
        <v>13624</v>
      </c>
      <c r="BI369" s="42"/>
      <c r="BJ369" s="42"/>
      <c r="BK369" s="42"/>
      <c r="BL369" s="42"/>
      <c r="BM369" s="15"/>
    </row>
    <row r="370" spans="1:65" outlineLevel="5" x14ac:dyDescent="0.45">
      <c r="A370" s="22">
        <f t="shared" si="145"/>
        <v>11</v>
      </c>
      <c r="B370" s="9">
        <f t="shared" si="163"/>
        <v>43048</v>
      </c>
      <c r="C370" s="51">
        <v>308331</v>
      </c>
      <c r="D370" s="64">
        <f t="shared" si="168"/>
        <v>37.799999999999997</v>
      </c>
      <c r="E370" s="12">
        <v>37.799999999999997</v>
      </c>
      <c r="F370" s="12">
        <v>37.799999999999997</v>
      </c>
      <c r="G370" s="12">
        <v>37.799999999999997</v>
      </c>
      <c r="H370" s="12">
        <v>37.799999999999997</v>
      </c>
      <c r="I370" s="12"/>
      <c r="J370" s="12"/>
      <c r="K370" s="12"/>
      <c r="L370" s="12"/>
      <c r="M370" s="74" t="str">
        <f t="shared" si="169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70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1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8"/>
        <v>22.471910112359552</v>
      </c>
      <c r="AO370" s="41">
        <v>1246</v>
      </c>
      <c r="AP370" s="110"/>
      <c r="AQ370" s="111"/>
      <c r="AR370" s="126" t="str">
        <f t="shared" si="172"/>
        <v/>
      </c>
      <c r="AS370" s="126" t="str">
        <f t="shared" si="173"/>
        <v/>
      </c>
      <c r="AT370" s="127">
        <v>1393</v>
      </c>
      <c r="AU370" s="128"/>
      <c r="AV370" s="129"/>
      <c r="AW370" s="126" t="str">
        <f t="shared" si="174"/>
        <v/>
      </c>
      <c r="AX370" s="126" t="str">
        <f t="shared" si="175"/>
        <v/>
      </c>
      <c r="AY370" s="64" t="str">
        <f t="shared" si="176"/>
        <v/>
      </c>
      <c r="AZ370" s="97">
        <v>79</v>
      </c>
      <c r="BA370" s="68"/>
      <c r="BB370" s="68"/>
      <c r="BC370" s="68"/>
      <c r="BD370" s="68"/>
      <c r="BE370" s="15"/>
      <c r="BF370" s="5">
        <f t="shared" si="177"/>
        <v>17964</v>
      </c>
      <c r="BG370" s="41">
        <v>9500</v>
      </c>
      <c r="BH370" s="42">
        <v>8464</v>
      </c>
      <c r="BI370" s="42"/>
      <c r="BJ370" s="42"/>
      <c r="BK370" s="42"/>
      <c r="BL370" s="42"/>
      <c r="BM370" s="15"/>
    </row>
    <row r="371" spans="1:65" outlineLevel="5" x14ac:dyDescent="0.45">
      <c r="A371" s="22">
        <f t="shared" si="145"/>
        <v>11</v>
      </c>
      <c r="B371" s="9">
        <f t="shared" si="163"/>
        <v>43049</v>
      </c>
      <c r="C371" s="51">
        <v>300105</v>
      </c>
      <c r="D371" s="64">
        <f t="shared" si="168"/>
        <v>38.200000000000003</v>
      </c>
      <c r="E371" s="12">
        <v>38.4</v>
      </c>
      <c r="F371" s="12">
        <v>38.4</v>
      </c>
      <c r="G371" s="12">
        <v>38</v>
      </c>
      <c r="H371" s="12">
        <v>38</v>
      </c>
      <c r="I371" s="12"/>
      <c r="J371" s="12"/>
      <c r="K371" s="12"/>
      <c r="L371" s="12"/>
      <c r="M371" s="74" t="str">
        <f t="shared" si="169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70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1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8"/>
        <v>21.638330757341578</v>
      </c>
      <c r="AO371" s="41">
        <v>1294</v>
      </c>
      <c r="AP371" s="110"/>
      <c r="AQ371" s="111"/>
      <c r="AR371" s="126" t="str">
        <f t="shared" si="172"/>
        <v/>
      </c>
      <c r="AS371" s="126" t="str">
        <f t="shared" si="173"/>
        <v/>
      </c>
      <c r="AT371" s="127">
        <v>1599</v>
      </c>
      <c r="AU371" s="128"/>
      <c r="AV371" s="129"/>
      <c r="AW371" s="126" t="str">
        <f t="shared" si="174"/>
        <v/>
      </c>
      <c r="AX371" s="126" t="str">
        <f t="shared" si="175"/>
        <v/>
      </c>
      <c r="AY371" s="64" t="str">
        <f t="shared" si="176"/>
        <v/>
      </c>
      <c r="AZ371" s="97">
        <v>79.2</v>
      </c>
      <c r="BA371" s="68"/>
      <c r="BB371" s="68"/>
      <c r="BC371" s="68"/>
      <c r="BD371" s="68"/>
      <c r="BE371" s="15"/>
      <c r="BF371" s="5">
        <f t="shared" si="177"/>
        <v>11987</v>
      </c>
      <c r="BG371" s="41">
        <v>6522</v>
      </c>
      <c r="BH371" s="42">
        <v>5465</v>
      </c>
      <c r="BI371" s="42"/>
      <c r="BJ371" s="42"/>
      <c r="BK371" s="42"/>
      <c r="BL371" s="42"/>
      <c r="BM371" s="15"/>
    </row>
    <row r="372" spans="1:65" outlineLevel="5" x14ac:dyDescent="0.45">
      <c r="A372" s="22">
        <f t="shared" si="145"/>
        <v>11</v>
      </c>
      <c r="B372" s="9">
        <f t="shared" si="163"/>
        <v>43050</v>
      </c>
      <c r="C372" s="51">
        <v>304666</v>
      </c>
      <c r="D372" s="64">
        <f t="shared" si="168"/>
        <v>37.5</v>
      </c>
      <c r="E372" s="12">
        <v>37.6</v>
      </c>
      <c r="F372" s="12">
        <v>37.6</v>
      </c>
      <c r="G372" s="12">
        <v>37.4</v>
      </c>
      <c r="H372" s="12">
        <v>37.4</v>
      </c>
      <c r="I372" s="12"/>
      <c r="J372" s="12"/>
      <c r="K372" s="12"/>
      <c r="L372" s="12"/>
      <c r="M372" s="74" t="str">
        <f t="shared" si="169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70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1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8"/>
        <v>21.65506573859242</v>
      </c>
      <c r="AO372" s="41">
        <v>1293</v>
      </c>
      <c r="AP372" s="110"/>
      <c r="AQ372" s="111"/>
      <c r="AR372" s="126" t="str">
        <f t="shared" si="172"/>
        <v/>
      </c>
      <c r="AS372" s="126" t="str">
        <f t="shared" si="173"/>
        <v/>
      </c>
      <c r="AT372" s="127">
        <v>1678</v>
      </c>
      <c r="AU372" s="128"/>
      <c r="AV372" s="129"/>
      <c r="AW372" s="126" t="str">
        <f t="shared" si="174"/>
        <v/>
      </c>
      <c r="AX372" s="126" t="str">
        <f t="shared" si="175"/>
        <v/>
      </c>
      <c r="AY372" s="64" t="str">
        <f t="shared" si="176"/>
        <v/>
      </c>
      <c r="AZ372" s="97"/>
      <c r="BA372" s="68"/>
      <c r="BB372" s="68"/>
      <c r="BC372" s="68"/>
      <c r="BD372" s="68"/>
      <c r="BE372" s="15"/>
      <c r="BF372" s="5">
        <f t="shared" si="177"/>
        <v>15621</v>
      </c>
      <c r="BG372" s="41">
        <v>2869</v>
      </c>
      <c r="BH372" s="42">
        <v>12752</v>
      </c>
      <c r="BI372" s="42"/>
      <c r="BJ372" s="42"/>
      <c r="BK372" s="42"/>
      <c r="BL372" s="42"/>
      <c r="BM372" s="15"/>
    </row>
    <row r="373" spans="1:65" outlineLevel="5" x14ac:dyDescent="0.45">
      <c r="A373" s="22">
        <f t="shared" si="145"/>
        <v>11</v>
      </c>
      <c r="B373" s="9">
        <f t="shared" si="163"/>
        <v>43051</v>
      </c>
      <c r="C373" s="51">
        <v>306315</v>
      </c>
      <c r="D373" s="64">
        <f t="shared" si="168"/>
        <v>37.5</v>
      </c>
      <c r="E373" s="12">
        <v>37.200000000000003</v>
      </c>
      <c r="F373" s="12">
        <v>37.200000000000003</v>
      </c>
      <c r="G373" s="12">
        <v>37.799999999999997</v>
      </c>
      <c r="H373" s="12">
        <v>37.799999999999997</v>
      </c>
      <c r="I373" s="12"/>
      <c r="J373" s="12"/>
      <c r="K373" s="12"/>
      <c r="L373" s="12"/>
      <c r="M373" s="74" t="str">
        <f t="shared" si="169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70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1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8"/>
        <v>30.042918454935624</v>
      </c>
      <c r="AO373" s="41">
        <v>932</v>
      </c>
      <c r="AP373" s="110"/>
      <c r="AQ373" s="111"/>
      <c r="AR373" s="126" t="str">
        <f t="shared" si="172"/>
        <v/>
      </c>
      <c r="AS373" s="126" t="str">
        <f t="shared" si="173"/>
        <v/>
      </c>
      <c r="AT373" s="127">
        <v>1083</v>
      </c>
      <c r="AU373" s="128"/>
      <c r="AV373" s="129"/>
      <c r="AW373" s="126" t="str">
        <f t="shared" si="174"/>
        <v/>
      </c>
      <c r="AX373" s="126" t="str">
        <f t="shared" si="175"/>
        <v/>
      </c>
      <c r="AY373" s="64" t="str">
        <f t="shared" si="176"/>
        <v/>
      </c>
      <c r="AZ373" s="97"/>
      <c r="BA373" s="68"/>
      <c r="BB373" s="68"/>
      <c r="BC373" s="68"/>
      <c r="BD373" s="68"/>
      <c r="BE373" s="15"/>
      <c r="BF373" s="5">
        <f t="shared" si="177"/>
        <v>6554</v>
      </c>
      <c r="BG373" s="41">
        <v>4067</v>
      </c>
      <c r="BH373" s="42">
        <v>2487</v>
      </c>
      <c r="BI373" s="42"/>
      <c r="BJ373" s="42"/>
      <c r="BK373" s="42"/>
      <c r="BL373" s="42"/>
      <c r="BM373" s="15"/>
    </row>
    <row r="374" spans="1:65" outlineLevel="5" x14ac:dyDescent="0.45">
      <c r="A374" s="22">
        <f t="shared" si="145"/>
        <v>11</v>
      </c>
      <c r="B374" s="9">
        <f t="shared" si="163"/>
        <v>43052</v>
      </c>
      <c r="C374" s="51">
        <v>308002</v>
      </c>
      <c r="D374" s="64">
        <f t="shared" si="168"/>
        <v>37.700000000000003</v>
      </c>
      <c r="E374" s="12">
        <v>37.6</v>
      </c>
      <c r="F374" s="12">
        <v>37.6</v>
      </c>
      <c r="G374" s="12">
        <v>37.799999999999997</v>
      </c>
      <c r="H374" s="12">
        <v>37.799999999999997</v>
      </c>
      <c r="I374" s="12"/>
      <c r="J374" s="12"/>
      <c r="K374" s="12"/>
      <c r="L374" s="12"/>
      <c r="M374" s="74" t="str">
        <f t="shared" si="169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70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1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 t="shared" si="178"/>
        <v>23.198011599005799</v>
      </c>
      <c r="AO374" s="41">
        <v>1207</v>
      </c>
      <c r="AP374" s="110"/>
      <c r="AQ374" s="111"/>
      <c r="AR374" s="126" t="str">
        <f t="shared" si="172"/>
        <v/>
      </c>
      <c r="AS374" s="126" t="str">
        <f t="shared" si="173"/>
        <v/>
      </c>
      <c r="AT374" s="127">
        <v>1682</v>
      </c>
      <c r="AU374" s="128"/>
      <c r="AV374" s="129"/>
      <c r="AW374" s="126" t="str">
        <f t="shared" si="174"/>
        <v/>
      </c>
      <c r="AX374" s="126" t="str">
        <f t="shared" si="175"/>
        <v/>
      </c>
      <c r="AY374" s="64" t="str">
        <f t="shared" si="176"/>
        <v/>
      </c>
      <c r="AZ374" s="97">
        <v>79</v>
      </c>
      <c r="BA374" s="68"/>
      <c r="BB374" s="68"/>
      <c r="BC374" s="68"/>
      <c r="BD374" s="68"/>
      <c r="BE374" s="15"/>
      <c r="BF374" s="5">
        <f t="shared" si="177"/>
        <v>10687</v>
      </c>
      <c r="BG374" s="41">
        <v>8508</v>
      </c>
      <c r="BH374" s="42">
        <v>2179</v>
      </c>
      <c r="BI374" s="42"/>
      <c r="BJ374" s="42"/>
      <c r="BK374" s="42"/>
      <c r="BL374" s="42"/>
      <c r="BM374" s="15"/>
    </row>
    <row r="375" spans="1:65" outlineLevel="5" x14ac:dyDescent="0.45">
      <c r="A375" s="22">
        <f t="shared" si="145"/>
        <v>11</v>
      </c>
      <c r="B375" s="9">
        <f t="shared" si="163"/>
        <v>43053</v>
      </c>
      <c r="C375" s="51">
        <v>305551</v>
      </c>
      <c r="D375" s="64">
        <f t="shared" si="168"/>
        <v>37.700000000000003</v>
      </c>
      <c r="E375" s="12">
        <v>37.6</v>
      </c>
      <c r="F375" s="12">
        <v>37.6</v>
      </c>
      <c r="G375" s="12">
        <v>37.799999999999997</v>
      </c>
      <c r="H375" s="12">
        <v>37.799999999999997</v>
      </c>
      <c r="I375" s="12"/>
      <c r="J375" s="12"/>
      <c r="K375" s="12"/>
      <c r="L375" s="12"/>
      <c r="M375" s="74" t="str">
        <f t="shared" si="169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70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1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8"/>
        <v>22.562449637389204</v>
      </c>
      <c r="AO375" s="41">
        <v>1241</v>
      </c>
      <c r="AP375" s="110"/>
      <c r="AQ375" s="111"/>
      <c r="AR375" s="126" t="str">
        <f t="shared" si="172"/>
        <v/>
      </c>
      <c r="AS375" s="126" t="str">
        <f t="shared" si="173"/>
        <v/>
      </c>
      <c r="AT375" s="127">
        <v>1497</v>
      </c>
      <c r="AU375" s="128"/>
      <c r="AV375" s="129"/>
      <c r="AW375" s="126" t="str">
        <f t="shared" si="174"/>
        <v/>
      </c>
      <c r="AX375" s="126" t="str">
        <f t="shared" si="175"/>
        <v/>
      </c>
      <c r="AY375" s="64" t="str">
        <f t="shared" si="176"/>
        <v/>
      </c>
      <c r="AZ375" s="97">
        <v>79.2</v>
      </c>
      <c r="BA375" s="68"/>
      <c r="BB375" s="68"/>
      <c r="BC375" s="68"/>
      <c r="BD375" s="68"/>
      <c r="BE375" s="15"/>
      <c r="BF375" s="5">
        <f t="shared" si="177"/>
        <v>19404</v>
      </c>
      <c r="BG375" s="41">
        <v>5104</v>
      </c>
      <c r="BH375" s="42">
        <v>14300</v>
      </c>
      <c r="BI375" s="42"/>
      <c r="BJ375" s="42"/>
      <c r="BK375" s="42"/>
      <c r="BL375" s="42"/>
      <c r="BM375" s="15"/>
    </row>
    <row r="376" spans="1:65" outlineLevel="5" x14ac:dyDescent="0.45">
      <c r="A376" s="22">
        <f t="shared" si="145"/>
        <v>11</v>
      </c>
      <c r="B376" s="9">
        <f t="shared" si="163"/>
        <v>43054</v>
      </c>
      <c r="C376" s="51">
        <v>303566</v>
      </c>
      <c r="D376" s="64">
        <f t="shared" si="168"/>
        <v>37.5</v>
      </c>
      <c r="E376" s="12">
        <v>37.4</v>
      </c>
      <c r="F376" s="12">
        <v>37.4</v>
      </c>
      <c r="G376" s="12">
        <v>37.6</v>
      </c>
      <c r="H376" s="12">
        <v>37.6</v>
      </c>
      <c r="I376" s="12"/>
      <c r="J376" s="12"/>
      <c r="K376" s="12"/>
      <c r="L376" s="12"/>
      <c r="M376" s="74" t="str">
        <f t="shared" si="169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70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1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8"/>
        <v>20.558002936857562</v>
      </c>
      <c r="AO376" s="41">
        <v>1362</v>
      </c>
      <c r="AP376" s="110"/>
      <c r="AQ376" s="111"/>
      <c r="AR376" s="126" t="str">
        <f t="shared" si="172"/>
        <v/>
      </c>
      <c r="AS376" s="126" t="str">
        <f t="shared" si="173"/>
        <v/>
      </c>
      <c r="AT376" s="127">
        <v>1900</v>
      </c>
      <c r="AU376" s="128"/>
      <c r="AV376" s="129"/>
      <c r="AW376" s="126" t="str">
        <f t="shared" si="174"/>
        <v/>
      </c>
      <c r="AX376" s="126" t="str">
        <f t="shared" si="175"/>
        <v/>
      </c>
      <c r="AY376" s="64" t="str">
        <f t="shared" si="176"/>
        <v/>
      </c>
      <c r="AZ376" s="97">
        <v>78.8</v>
      </c>
      <c r="BA376" s="68"/>
      <c r="BB376" s="68"/>
      <c r="BC376" s="68"/>
      <c r="BD376" s="68"/>
      <c r="BE376" s="15"/>
      <c r="BF376" s="5">
        <f t="shared" si="177"/>
        <v>16020</v>
      </c>
      <c r="BG376" s="41">
        <v>4935</v>
      </c>
      <c r="BH376" s="42">
        <v>11085</v>
      </c>
      <c r="BI376" s="42"/>
      <c r="BJ376" s="42"/>
      <c r="BK376" s="42"/>
      <c r="BL376" s="42"/>
      <c r="BM376" s="15"/>
    </row>
    <row r="377" spans="1:65" outlineLevel="5" x14ac:dyDescent="0.45">
      <c r="A377" s="22">
        <f t="shared" si="145"/>
        <v>11</v>
      </c>
      <c r="B377" s="9">
        <f t="shared" si="163"/>
        <v>43055</v>
      </c>
      <c r="C377" s="51">
        <v>305425</v>
      </c>
      <c r="D377" s="64">
        <f t="shared" si="168"/>
        <v>37.700000000000003</v>
      </c>
      <c r="E377" s="12">
        <v>38</v>
      </c>
      <c r="F377" s="12">
        <v>38</v>
      </c>
      <c r="G377" s="12">
        <v>37.4</v>
      </c>
      <c r="H377" s="12">
        <v>37.4</v>
      </c>
      <c r="I377" s="12"/>
      <c r="J377" s="12"/>
      <c r="K377" s="12"/>
      <c r="L377" s="12"/>
      <c r="M377" s="74" t="str">
        <f t="shared" si="169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70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1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8"/>
        <v>23.102310231023104</v>
      </c>
      <c r="AO377" s="41">
        <v>1212</v>
      </c>
      <c r="AP377" s="110"/>
      <c r="AQ377" s="111"/>
      <c r="AR377" s="126" t="str">
        <f t="shared" si="172"/>
        <v/>
      </c>
      <c r="AS377" s="126" t="str">
        <f t="shared" si="173"/>
        <v/>
      </c>
      <c r="AT377" s="127">
        <v>1392</v>
      </c>
      <c r="AU377" s="128"/>
      <c r="AV377" s="129"/>
      <c r="AW377" s="126" t="str">
        <f t="shared" si="174"/>
        <v/>
      </c>
      <c r="AX377" s="126" t="str">
        <f t="shared" si="175"/>
        <v/>
      </c>
      <c r="AY377" s="64" t="str">
        <f t="shared" si="176"/>
        <v/>
      </c>
      <c r="AZ377" s="97">
        <v>78.2</v>
      </c>
      <c r="BA377" s="68"/>
      <c r="BB377" s="68"/>
      <c r="BC377" s="68"/>
      <c r="BD377" s="68"/>
      <c r="BE377" s="15"/>
      <c r="BF377" s="5">
        <f t="shared" si="177"/>
        <v>12748</v>
      </c>
      <c r="BG377" s="41">
        <v>3653</v>
      </c>
      <c r="BH377" s="42">
        <v>9095</v>
      </c>
      <c r="BI377" s="42"/>
      <c r="BJ377" s="42"/>
      <c r="BK377" s="42"/>
      <c r="BL377" s="42"/>
      <c r="BM377" s="15"/>
    </row>
    <row r="378" spans="1:65" outlineLevel="5" x14ac:dyDescent="0.45">
      <c r="A378" s="22">
        <f t="shared" si="145"/>
        <v>11</v>
      </c>
      <c r="B378" s="9">
        <f t="shared" si="163"/>
        <v>43056</v>
      </c>
      <c r="C378" s="51">
        <v>309524</v>
      </c>
      <c r="D378" s="64">
        <f t="shared" si="168"/>
        <v>37.9</v>
      </c>
      <c r="E378" s="12">
        <v>38</v>
      </c>
      <c r="F378" s="12">
        <v>38</v>
      </c>
      <c r="G378" s="12">
        <v>37.799999999999997</v>
      </c>
      <c r="H378" s="12">
        <v>37.799999999999997</v>
      </c>
      <c r="I378" s="12"/>
      <c r="J378" s="12"/>
      <c r="K378" s="12"/>
      <c r="L378" s="12"/>
      <c r="M378" s="74" t="str">
        <f t="shared" si="169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70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1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 t="shared" si="178"/>
        <v>20.319303338171263</v>
      </c>
      <c r="AO378" s="41">
        <v>1378</v>
      </c>
      <c r="AP378" s="110"/>
      <c r="AQ378" s="111"/>
      <c r="AR378" s="126" t="str">
        <f t="shared" si="172"/>
        <v/>
      </c>
      <c r="AS378" s="126" t="str">
        <f t="shared" si="173"/>
        <v/>
      </c>
      <c r="AT378" s="127">
        <v>1578</v>
      </c>
      <c r="AU378" s="128"/>
      <c r="AV378" s="129"/>
      <c r="AW378" s="126" t="str">
        <f t="shared" si="174"/>
        <v/>
      </c>
      <c r="AX378" s="126" t="str">
        <f t="shared" si="175"/>
        <v/>
      </c>
      <c r="AY378" s="64" t="str">
        <f t="shared" si="176"/>
        <v/>
      </c>
      <c r="AZ378" s="97">
        <v>80.2</v>
      </c>
      <c r="BA378" s="68"/>
      <c r="BB378" s="68"/>
      <c r="BC378" s="68"/>
      <c r="BD378" s="68"/>
      <c r="BE378" s="15"/>
      <c r="BF378" s="5">
        <f t="shared" si="177"/>
        <v>17106</v>
      </c>
      <c r="BG378" s="41">
        <v>7854</v>
      </c>
      <c r="BH378" s="42">
        <v>9252</v>
      </c>
      <c r="BI378" s="42"/>
      <c r="BJ378" s="42"/>
      <c r="BK378" s="42"/>
      <c r="BL378" s="42"/>
      <c r="BM378" s="15"/>
    </row>
    <row r="379" spans="1:65" outlineLevel="5" x14ac:dyDescent="0.45">
      <c r="A379" s="22">
        <f t="shared" ref="A379:A426" si="179">MONTH(B379)</f>
        <v>11</v>
      </c>
      <c r="B379" s="9">
        <f t="shared" si="163"/>
        <v>43057</v>
      </c>
      <c r="C379" s="51">
        <v>309522</v>
      </c>
      <c r="D379" s="64">
        <f t="shared" si="168"/>
        <v>37.9</v>
      </c>
      <c r="E379" s="12">
        <v>38</v>
      </c>
      <c r="F379" s="12">
        <v>38</v>
      </c>
      <c r="G379" s="12">
        <v>37.799999999999997</v>
      </c>
      <c r="H379" s="12">
        <v>37.799999999999997</v>
      </c>
      <c r="I379" s="12"/>
      <c r="J379" s="12"/>
      <c r="K379" s="12"/>
      <c r="L379" s="12"/>
      <c r="M379" s="74" t="str">
        <f t="shared" si="169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70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1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8"/>
        <v>21.926389976507441</v>
      </c>
      <c r="AO379" s="41">
        <v>1277</v>
      </c>
      <c r="AP379" s="110"/>
      <c r="AQ379" s="111"/>
      <c r="AR379" s="126" t="str">
        <f t="shared" si="172"/>
        <v/>
      </c>
      <c r="AS379" s="126" t="str">
        <f t="shared" si="173"/>
        <v/>
      </c>
      <c r="AT379" s="127">
        <v>1542</v>
      </c>
      <c r="AU379" s="128"/>
      <c r="AV379" s="129"/>
      <c r="AW379" s="126" t="str">
        <f t="shared" si="174"/>
        <v/>
      </c>
      <c r="AX379" s="126" t="str">
        <f t="shared" si="175"/>
        <v/>
      </c>
      <c r="AY379" s="64" t="str">
        <f t="shared" si="176"/>
        <v/>
      </c>
      <c r="AZ379" s="97"/>
      <c r="BA379" s="68"/>
      <c r="BB379" s="68"/>
      <c r="BC379" s="68"/>
      <c r="BD379" s="68"/>
      <c r="BE379" s="15"/>
      <c r="BF379" s="5">
        <f t="shared" si="177"/>
        <v>15895</v>
      </c>
      <c r="BG379" s="41">
        <v>3174</v>
      </c>
      <c r="BH379" s="42">
        <v>12721</v>
      </c>
      <c r="BI379" s="42"/>
      <c r="BJ379" s="42"/>
      <c r="BK379" s="42"/>
      <c r="BL379" s="42"/>
      <c r="BM379" s="15"/>
    </row>
    <row r="380" spans="1:65" outlineLevel="5" x14ac:dyDescent="0.45">
      <c r="A380" s="22">
        <f t="shared" si="179"/>
        <v>11</v>
      </c>
      <c r="B380" s="9">
        <f t="shared" si="163"/>
        <v>43058</v>
      </c>
      <c r="C380" s="51">
        <v>302824</v>
      </c>
      <c r="D380" s="64">
        <f t="shared" si="168"/>
        <v>36.9</v>
      </c>
      <c r="E380" s="12">
        <v>37</v>
      </c>
      <c r="F380" s="12">
        <v>37</v>
      </c>
      <c r="G380" s="12">
        <v>36.799999999999997</v>
      </c>
      <c r="H380" s="12">
        <v>36.799999999999997</v>
      </c>
      <c r="I380" s="12"/>
      <c r="J380" s="12"/>
      <c r="K380" s="12"/>
      <c r="L380" s="12"/>
      <c r="M380" s="74" t="str">
        <f t="shared" si="169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70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1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 t="shared" si="178"/>
        <v>27.053140096618357</v>
      </c>
      <c r="AO380" s="41">
        <v>1035</v>
      </c>
      <c r="AP380" s="110"/>
      <c r="AQ380" s="111"/>
      <c r="AR380" s="126" t="str">
        <f t="shared" si="172"/>
        <v/>
      </c>
      <c r="AS380" s="126" t="str">
        <f t="shared" si="173"/>
        <v/>
      </c>
      <c r="AT380" s="127">
        <v>1280</v>
      </c>
      <c r="AU380" s="128"/>
      <c r="AV380" s="129"/>
      <c r="AW380" s="126" t="str">
        <f t="shared" si="174"/>
        <v/>
      </c>
      <c r="AX380" s="126" t="str">
        <f t="shared" si="175"/>
        <v/>
      </c>
      <c r="AY380" s="64" t="str">
        <f t="shared" si="176"/>
        <v/>
      </c>
      <c r="AZ380" s="97"/>
      <c r="BA380" s="68"/>
      <c r="BB380" s="68"/>
      <c r="BC380" s="68"/>
      <c r="BD380" s="68"/>
      <c r="BE380" s="15"/>
      <c r="BF380" s="5">
        <f t="shared" si="177"/>
        <v>3281</v>
      </c>
      <c r="BG380" s="41">
        <v>1500</v>
      </c>
      <c r="BH380" s="42">
        <v>1781</v>
      </c>
      <c r="BI380" s="42"/>
      <c r="BJ380" s="42"/>
      <c r="BK380" s="42"/>
      <c r="BL380" s="42"/>
      <c r="BM380" s="15"/>
    </row>
    <row r="381" spans="1:65" outlineLevel="5" x14ac:dyDescent="0.45">
      <c r="A381" s="22">
        <f t="shared" si="179"/>
        <v>11</v>
      </c>
      <c r="B381" s="9">
        <f t="shared" si="163"/>
        <v>43059</v>
      </c>
      <c r="C381" s="51">
        <v>307718</v>
      </c>
      <c r="D381" s="64">
        <f t="shared" si="168"/>
        <v>37</v>
      </c>
      <c r="E381" s="12">
        <v>36.799999999999997</v>
      </c>
      <c r="F381" s="12">
        <v>36.799999999999997</v>
      </c>
      <c r="G381" s="12">
        <v>37.200000000000003</v>
      </c>
      <c r="H381" s="12">
        <v>37.200000000000003</v>
      </c>
      <c r="I381" s="12"/>
      <c r="J381" s="12"/>
      <c r="K381" s="12"/>
      <c r="L381" s="12"/>
      <c r="M381" s="74" t="str">
        <f t="shared" si="169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70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1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8"/>
        <v>22.012578616352201</v>
      </c>
      <c r="AO381" s="41">
        <v>1272</v>
      </c>
      <c r="AP381" s="110"/>
      <c r="AQ381" s="111"/>
      <c r="AR381" s="126" t="str">
        <f t="shared" si="172"/>
        <v/>
      </c>
      <c r="AS381" s="126" t="str">
        <f t="shared" si="173"/>
        <v/>
      </c>
      <c r="AT381" s="127">
        <v>1651</v>
      </c>
      <c r="AU381" s="128"/>
      <c r="AV381" s="129"/>
      <c r="AW381" s="126" t="str">
        <f t="shared" si="174"/>
        <v/>
      </c>
      <c r="AX381" s="126" t="str">
        <f t="shared" si="175"/>
        <v/>
      </c>
      <c r="AY381" s="64" t="str">
        <f t="shared" si="176"/>
        <v/>
      </c>
      <c r="AZ381" s="97">
        <v>78.8</v>
      </c>
      <c r="BA381" s="68"/>
      <c r="BB381" s="68"/>
      <c r="BC381" s="68"/>
      <c r="BD381" s="68"/>
      <c r="BE381" s="15"/>
      <c r="BF381" s="5">
        <f t="shared" si="177"/>
        <v>12007</v>
      </c>
      <c r="BG381" s="41">
        <v>7007</v>
      </c>
      <c r="BH381" s="42">
        <v>5000</v>
      </c>
      <c r="BI381" s="42"/>
      <c r="BJ381" s="42"/>
      <c r="BK381" s="42"/>
      <c r="BL381" s="42"/>
      <c r="BM381" s="15"/>
    </row>
    <row r="382" spans="1:65" outlineLevel="5" x14ac:dyDescent="0.45">
      <c r="A382" s="22">
        <f t="shared" si="179"/>
        <v>11</v>
      </c>
      <c r="B382" s="9">
        <f t="shared" si="163"/>
        <v>43060</v>
      </c>
      <c r="C382" s="51">
        <v>302175</v>
      </c>
      <c r="D382" s="64">
        <f t="shared" si="168"/>
        <v>37.4</v>
      </c>
      <c r="E382" s="12">
        <v>37</v>
      </c>
      <c r="F382" s="12">
        <v>37</v>
      </c>
      <c r="G382" s="12">
        <v>37.799999999999997</v>
      </c>
      <c r="H382" s="12">
        <v>37.799999999999997</v>
      </c>
      <c r="I382" s="12"/>
      <c r="J382" s="12"/>
      <c r="K382" s="12"/>
      <c r="L382" s="12"/>
      <c r="M382" s="74" t="str">
        <f t="shared" si="169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70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1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 t="shared" si="178"/>
        <v>20.467836257309941</v>
      </c>
      <c r="AO382" s="41">
        <v>1368</v>
      </c>
      <c r="AP382" s="110"/>
      <c r="AQ382" s="111"/>
      <c r="AR382" s="126" t="str">
        <f t="shared" si="172"/>
        <v/>
      </c>
      <c r="AS382" s="126" t="str">
        <f t="shared" si="173"/>
        <v/>
      </c>
      <c r="AT382" s="127">
        <v>1788</v>
      </c>
      <c r="AU382" s="128"/>
      <c r="AV382" s="129"/>
      <c r="AW382" s="126" t="str">
        <f t="shared" si="174"/>
        <v/>
      </c>
      <c r="AX382" s="126" t="str">
        <f t="shared" si="175"/>
        <v/>
      </c>
      <c r="AY382" s="64" t="str">
        <f t="shared" si="176"/>
        <v/>
      </c>
      <c r="AZ382" s="97">
        <v>79.099999999999994</v>
      </c>
      <c r="BA382" s="68"/>
      <c r="BB382" s="68"/>
      <c r="BC382" s="68"/>
      <c r="BD382" s="68"/>
      <c r="BE382" s="15"/>
      <c r="BF382" s="5">
        <f t="shared" si="177"/>
        <v>14862</v>
      </c>
      <c r="BG382" s="41">
        <v>12470</v>
      </c>
      <c r="BH382" s="42">
        <v>2392</v>
      </c>
      <c r="BI382" s="42"/>
      <c r="BJ382" s="42"/>
      <c r="BK382" s="42"/>
      <c r="BL382" s="42"/>
      <c r="BM382" s="15"/>
    </row>
    <row r="383" spans="1:65" outlineLevel="5" x14ac:dyDescent="0.45">
      <c r="A383" s="22">
        <f t="shared" si="179"/>
        <v>11</v>
      </c>
      <c r="B383" s="9">
        <f t="shared" si="163"/>
        <v>43061</v>
      </c>
      <c r="C383" s="51">
        <v>298792</v>
      </c>
      <c r="D383" s="64">
        <f t="shared" si="168"/>
        <v>36.200000000000003</v>
      </c>
      <c r="E383" s="12">
        <v>36.4</v>
      </c>
      <c r="F383" s="12">
        <v>36.4</v>
      </c>
      <c r="G383" s="12">
        <v>36</v>
      </c>
      <c r="H383" s="12">
        <v>36</v>
      </c>
      <c r="I383" s="12"/>
      <c r="J383" s="12"/>
      <c r="K383" s="12"/>
      <c r="L383" s="12"/>
      <c r="M383" s="74" t="str">
        <f t="shared" si="169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70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1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8"/>
        <v>19.844082211197733</v>
      </c>
      <c r="AO383" s="41">
        <v>1411</v>
      </c>
      <c r="AP383" s="110"/>
      <c r="AQ383" s="111"/>
      <c r="AR383" s="126" t="str">
        <f t="shared" si="172"/>
        <v/>
      </c>
      <c r="AS383" s="126" t="str">
        <f t="shared" si="173"/>
        <v/>
      </c>
      <c r="AT383" s="127">
        <v>1905</v>
      </c>
      <c r="AU383" s="128"/>
      <c r="AV383" s="129"/>
      <c r="AW383" s="126" t="str">
        <f t="shared" si="174"/>
        <v/>
      </c>
      <c r="AX383" s="126" t="str">
        <f t="shared" si="175"/>
        <v/>
      </c>
      <c r="AY383" s="64" t="str">
        <f t="shared" si="176"/>
        <v/>
      </c>
      <c r="AZ383" s="97">
        <v>78.2</v>
      </c>
      <c r="BA383" s="68"/>
      <c r="BB383" s="68"/>
      <c r="BC383" s="68"/>
      <c r="BD383" s="68"/>
      <c r="BE383" s="15"/>
      <c r="BF383" s="5">
        <f t="shared" si="177"/>
        <v>17160</v>
      </c>
      <c r="BG383" s="41">
        <v>4246</v>
      </c>
      <c r="BH383" s="42">
        <v>12914</v>
      </c>
      <c r="BI383" s="42"/>
      <c r="BJ383" s="42"/>
      <c r="BK383" s="42"/>
      <c r="BL383" s="42"/>
      <c r="BM383" s="15"/>
    </row>
    <row r="384" spans="1:65" outlineLevel="5" x14ac:dyDescent="0.45">
      <c r="A384" s="22">
        <f t="shared" si="179"/>
        <v>11</v>
      </c>
      <c r="B384" s="9">
        <f t="shared" si="163"/>
        <v>43062</v>
      </c>
      <c r="C384" s="51">
        <v>311623</v>
      </c>
      <c r="D384" s="64">
        <f t="shared" si="168"/>
        <v>37.700000000000003</v>
      </c>
      <c r="E384" s="12">
        <v>37.799999999999997</v>
      </c>
      <c r="F384" s="12">
        <v>37.799999999999997</v>
      </c>
      <c r="G384" s="12">
        <v>37.6</v>
      </c>
      <c r="H384" s="12">
        <v>37.6</v>
      </c>
      <c r="I384" s="12"/>
      <c r="J384" s="12"/>
      <c r="K384" s="12"/>
      <c r="L384" s="12"/>
      <c r="M384" s="74" t="str">
        <f t="shared" si="169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70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1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8"/>
        <v>20.319303338171263</v>
      </c>
      <c r="AO384" s="41">
        <v>1378</v>
      </c>
      <c r="AP384" s="110"/>
      <c r="AQ384" s="111"/>
      <c r="AR384" s="126" t="str">
        <f t="shared" si="172"/>
        <v/>
      </c>
      <c r="AS384" s="126" t="str">
        <f t="shared" si="173"/>
        <v/>
      </c>
      <c r="AT384" s="127">
        <v>1825</v>
      </c>
      <c r="AU384" s="128"/>
      <c r="AV384" s="129"/>
      <c r="AW384" s="126" t="str">
        <f t="shared" si="174"/>
        <v/>
      </c>
      <c r="AX384" s="126" t="str">
        <f t="shared" si="175"/>
        <v/>
      </c>
      <c r="AY384" s="64" t="str">
        <f t="shared" si="176"/>
        <v/>
      </c>
      <c r="AZ384" s="97">
        <v>79.400000000000006</v>
      </c>
      <c r="BA384" s="68"/>
      <c r="BB384" s="68"/>
      <c r="BC384" s="68"/>
      <c r="BD384" s="68"/>
      <c r="BE384" s="15"/>
      <c r="BF384" s="5">
        <f t="shared" si="177"/>
        <v>10729</v>
      </c>
      <c r="BG384" s="41">
        <v>3971</v>
      </c>
      <c r="BH384" s="42">
        <v>6758</v>
      </c>
      <c r="BI384" s="42"/>
      <c r="BJ384" s="42"/>
      <c r="BK384" s="42"/>
      <c r="BL384" s="42"/>
      <c r="BM384" s="15"/>
    </row>
    <row r="385" spans="1:65" outlineLevel="5" x14ac:dyDescent="0.45">
      <c r="A385" s="22">
        <f t="shared" si="179"/>
        <v>11</v>
      </c>
      <c r="B385" s="9">
        <f t="shared" si="163"/>
        <v>43063</v>
      </c>
      <c r="C385" s="51">
        <v>298909</v>
      </c>
      <c r="D385" s="64">
        <f t="shared" si="168"/>
        <v>37.6</v>
      </c>
      <c r="E385" s="12">
        <v>37.6</v>
      </c>
      <c r="F385" s="12">
        <v>37.6</v>
      </c>
      <c r="G385" s="12">
        <v>37.6</v>
      </c>
      <c r="H385" s="12">
        <v>37.6</v>
      </c>
      <c r="I385" s="12"/>
      <c r="J385" s="12"/>
      <c r="K385" s="12"/>
      <c r="L385" s="12"/>
      <c r="M385" s="74" t="str">
        <f t="shared" si="169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70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1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f t="shared" si="178"/>
        <v>19.621583742116329</v>
      </c>
      <c r="AO385" s="41">
        <v>1427</v>
      </c>
      <c r="AP385" s="110"/>
      <c r="AQ385" s="111"/>
      <c r="AR385" s="126" t="str">
        <f t="shared" si="172"/>
        <v/>
      </c>
      <c r="AS385" s="126" t="str">
        <f t="shared" si="173"/>
        <v/>
      </c>
      <c r="AT385" s="127">
        <v>1645</v>
      </c>
      <c r="AU385" s="128"/>
      <c r="AV385" s="129"/>
      <c r="AW385" s="126" t="str">
        <f t="shared" si="174"/>
        <v/>
      </c>
      <c r="AX385" s="126" t="str">
        <f t="shared" si="175"/>
        <v/>
      </c>
      <c r="AY385" s="64" t="str">
        <f t="shared" si="176"/>
        <v/>
      </c>
      <c r="AZ385" s="97">
        <v>79.8</v>
      </c>
      <c r="BA385" s="68"/>
      <c r="BB385" s="68"/>
      <c r="BC385" s="68"/>
      <c r="BD385" s="68"/>
      <c r="BE385" s="15"/>
      <c r="BF385" s="5">
        <f t="shared" si="177"/>
        <v>17168</v>
      </c>
      <c r="BG385" s="41">
        <v>8143</v>
      </c>
      <c r="BH385" s="42">
        <v>9025</v>
      </c>
      <c r="BI385" s="42"/>
      <c r="BJ385" s="42"/>
      <c r="BK385" s="42"/>
      <c r="BL385" s="42"/>
      <c r="BM385" s="15"/>
    </row>
    <row r="386" spans="1:65" outlineLevel="5" x14ac:dyDescent="0.45">
      <c r="A386" s="22">
        <f t="shared" si="179"/>
        <v>11</v>
      </c>
      <c r="B386" s="9">
        <f t="shared" si="163"/>
        <v>43064</v>
      </c>
      <c r="C386" s="51">
        <v>305136</v>
      </c>
      <c r="D386" s="64">
        <f t="shared" si="168"/>
        <v>36.799999999999997</v>
      </c>
      <c r="E386" s="12">
        <v>36.799999999999997</v>
      </c>
      <c r="F386" s="12">
        <v>36.799999999999997</v>
      </c>
      <c r="G386" s="12">
        <v>36.799999999999997</v>
      </c>
      <c r="H386" s="12">
        <v>36.799999999999997</v>
      </c>
      <c r="I386" s="12"/>
      <c r="J386" s="12"/>
      <c r="K386" s="12"/>
      <c r="L386" s="12"/>
      <c r="M386" s="74" t="str">
        <f t="shared" si="169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70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1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8"/>
        <v>22.875816993464053</v>
      </c>
      <c r="AO386" s="41">
        <v>1224</v>
      </c>
      <c r="AP386" s="110"/>
      <c r="AQ386" s="111"/>
      <c r="AR386" s="126" t="str">
        <f t="shared" si="172"/>
        <v/>
      </c>
      <c r="AS386" s="126" t="str">
        <f t="shared" si="173"/>
        <v/>
      </c>
      <c r="AT386" s="127">
        <v>1141</v>
      </c>
      <c r="AU386" s="128"/>
      <c r="AV386" s="129"/>
      <c r="AW386" s="126" t="str">
        <f t="shared" si="174"/>
        <v/>
      </c>
      <c r="AX386" s="126" t="str">
        <f t="shared" si="175"/>
        <v/>
      </c>
      <c r="AY386" s="64" t="str">
        <f t="shared" si="176"/>
        <v/>
      </c>
      <c r="AZ386" s="97"/>
      <c r="BA386" s="68"/>
      <c r="BB386" s="68"/>
      <c r="BC386" s="68"/>
      <c r="BD386" s="68"/>
      <c r="BE386" s="15"/>
      <c r="BF386" s="5">
        <f t="shared" si="177"/>
        <v>11111</v>
      </c>
      <c r="BG386" s="41">
        <v>9431</v>
      </c>
      <c r="BH386" s="42">
        <v>1680</v>
      </c>
      <c r="BI386" s="42"/>
      <c r="BJ386" s="42"/>
      <c r="BK386" s="42"/>
      <c r="BL386" s="42"/>
      <c r="BM386" s="15"/>
    </row>
    <row r="387" spans="1:65" outlineLevel="5" x14ac:dyDescent="0.45">
      <c r="A387" s="22">
        <f t="shared" si="179"/>
        <v>11</v>
      </c>
      <c r="B387" s="9">
        <f t="shared" si="163"/>
        <v>43065</v>
      </c>
      <c r="C387" s="51">
        <v>300048</v>
      </c>
      <c r="D387" s="64">
        <f t="shared" si="168"/>
        <v>38.1</v>
      </c>
      <c r="E387" s="12">
        <v>38.200000000000003</v>
      </c>
      <c r="F387" s="12">
        <v>38.200000000000003</v>
      </c>
      <c r="G387" s="12">
        <v>38</v>
      </c>
      <c r="H387" s="12">
        <v>38</v>
      </c>
      <c r="I387" s="12"/>
      <c r="J387" s="12"/>
      <c r="K387" s="12"/>
      <c r="L387" s="12"/>
      <c r="M387" s="74" t="str">
        <f t="shared" si="169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70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1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8"/>
        <v>28.197381671701912</v>
      </c>
      <c r="AO387" s="41">
        <v>993</v>
      </c>
      <c r="AP387" s="110"/>
      <c r="AQ387" s="111"/>
      <c r="AR387" s="126" t="str">
        <f t="shared" si="172"/>
        <v/>
      </c>
      <c r="AS387" s="126" t="str">
        <f t="shared" si="173"/>
        <v/>
      </c>
      <c r="AT387" s="127">
        <v>1285</v>
      </c>
      <c r="AU387" s="128"/>
      <c r="AV387" s="129"/>
      <c r="AW387" s="126" t="str">
        <f t="shared" si="174"/>
        <v/>
      </c>
      <c r="AX387" s="126" t="str">
        <f t="shared" si="175"/>
        <v/>
      </c>
      <c r="AY387" s="64" t="str">
        <f t="shared" si="176"/>
        <v/>
      </c>
      <c r="AZ387" s="97"/>
      <c r="BA387" s="68"/>
      <c r="BB387" s="68"/>
      <c r="BC387" s="68"/>
      <c r="BD387" s="68"/>
      <c r="BE387" s="15"/>
      <c r="BF387" s="5">
        <f t="shared" si="177"/>
        <v>5117</v>
      </c>
      <c r="BG387" s="41">
        <v>2805</v>
      </c>
      <c r="BH387" s="42">
        <v>2312</v>
      </c>
      <c r="BI387" s="42"/>
      <c r="BJ387" s="42"/>
      <c r="BK387" s="42"/>
      <c r="BL387" s="42"/>
      <c r="BM387" s="15"/>
    </row>
    <row r="388" spans="1:65" outlineLevel="5" x14ac:dyDescent="0.45">
      <c r="A388" s="22">
        <f t="shared" si="179"/>
        <v>11</v>
      </c>
      <c r="B388" s="9">
        <f t="shared" si="163"/>
        <v>43066</v>
      </c>
      <c r="C388" s="51">
        <v>292658</v>
      </c>
      <c r="D388" s="64">
        <f t="shared" si="168"/>
        <v>38.1</v>
      </c>
      <c r="E388" s="12">
        <v>38.200000000000003</v>
      </c>
      <c r="F388" s="12">
        <v>38.200000000000003</v>
      </c>
      <c r="G388" s="12">
        <v>38</v>
      </c>
      <c r="H388" s="12">
        <v>38</v>
      </c>
      <c r="I388" s="12"/>
      <c r="J388" s="12"/>
      <c r="K388" s="12"/>
      <c r="L388" s="12"/>
      <c r="M388" s="74" t="str">
        <f t="shared" si="169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70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1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8"/>
        <v>21.08433734939759</v>
      </c>
      <c r="AO388" s="41">
        <v>1328</v>
      </c>
      <c r="AP388" s="110"/>
      <c r="AQ388" s="111"/>
      <c r="AR388" s="126" t="str">
        <f t="shared" si="172"/>
        <v/>
      </c>
      <c r="AS388" s="126" t="str">
        <f t="shared" si="173"/>
        <v/>
      </c>
      <c r="AT388" s="127">
        <v>1740</v>
      </c>
      <c r="AU388" s="128"/>
      <c r="AV388" s="129"/>
      <c r="AW388" s="126" t="str">
        <f t="shared" si="174"/>
        <v/>
      </c>
      <c r="AX388" s="126" t="str">
        <f t="shared" si="175"/>
        <v/>
      </c>
      <c r="AY388" s="64" t="str">
        <f t="shared" si="176"/>
        <v/>
      </c>
      <c r="AZ388" s="97">
        <v>80.2</v>
      </c>
      <c r="BA388" s="68"/>
      <c r="BB388" s="68"/>
      <c r="BC388" s="68"/>
      <c r="BD388" s="68"/>
      <c r="BE388" s="15"/>
      <c r="BF388" s="5">
        <f t="shared" si="177"/>
        <v>13950</v>
      </c>
      <c r="BG388" s="41">
        <v>5476</v>
      </c>
      <c r="BH388" s="42">
        <v>8474</v>
      </c>
      <c r="BI388" s="42"/>
      <c r="BJ388" s="42"/>
      <c r="BK388" s="42"/>
      <c r="BL388" s="42"/>
      <c r="BM388" s="15"/>
    </row>
    <row r="389" spans="1:65" outlineLevel="5" x14ac:dyDescent="0.45">
      <c r="A389" s="22">
        <f t="shared" si="179"/>
        <v>11</v>
      </c>
      <c r="B389" s="9">
        <f t="shared" si="163"/>
        <v>43067</v>
      </c>
      <c r="C389" s="51">
        <v>294765</v>
      </c>
      <c r="D389" s="64">
        <f t="shared" si="168"/>
        <v>37.700000000000003</v>
      </c>
      <c r="E389" s="12">
        <v>37.4</v>
      </c>
      <c r="F389" s="12">
        <v>37.4</v>
      </c>
      <c r="G389" s="12">
        <v>38</v>
      </c>
      <c r="H389" s="12">
        <v>38</v>
      </c>
      <c r="I389" s="12"/>
      <c r="J389" s="12"/>
      <c r="K389" s="12"/>
      <c r="L389" s="12"/>
      <c r="M389" s="74" t="str">
        <f t="shared" si="169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70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1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8"/>
        <v>29.227557411273487</v>
      </c>
      <c r="AO389" s="41">
        <v>958</v>
      </c>
      <c r="AP389" s="110"/>
      <c r="AQ389" s="111"/>
      <c r="AR389" s="126" t="str">
        <f t="shared" si="172"/>
        <v/>
      </c>
      <c r="AS389" s="126" t="str">
        <f t="shared" si="173"/>
        <v/>
      </c>
      <c r="AT389" s="127">
        <v>1433</v>
      </c>
      <c r="AU389" s="128"/>
      <c r="AV389" s="129"/>
      <c r="AW389" s="126" t="str">
        <f t="shared" si="174"/>
        <v/>
      </c>
      <c r="AX389" s="126" t="str">
        <f t="shared" si="175"/>
        <v/>
      </c>
      <c r="AY389" s="64" t="str">
        <f t="shared" si="176"/>
        <v/>
      </c>
      <c r="AZ389" s="97">
        <v>79.5</v>
      </c>
      <c r="BA389" s="68"/>
      <c r="BB389" s="68"/>
      <c r="BC389" s="68"/>
      <c r="BD389" s="68"/>
      <c r="BE389" s="15"/>
      <c r="BF389" s="5">
        <f t="shared" si="177"/>
        <v>9178</v>
      </c>
      <c r="BG389" s="41">
        <v>4882</v>
      </c>
      <c r="BH389" s="42">
        <v>4296</v>
      </c>
      <c r="BI389" s="42"/>
      <c r="BJ389" s="42"/>
      <c r="BK389" s="42"/>
      <c r="BL389" s="42"/>
      <c r="BM389" s="15"/>
    </row>
    <row r="390" spans="1:65" outlineLevel="5" x14ac:dyDescent="0.45">
      <c r="A390" s="22">
        <f t="shared" si="179"/>
        <v>11</v>
      </c>
      <c r="B390" s="9">
        <f t="shared" si="163"/>
        <v>43068</v>
      </c>
      <c r="C390" s="51">
        <v>296580</v>
      </c>
      <c r="D390" s="64">
        <f t="shared" si="168"/>
        <v>37.799999999999997</v>
      </c>
      <c r="E390" s="12">
        <v>37.5</v>
      </c>
      <c r="F390" s="12">
        <v>37.5</v>
      </c>
      <c r="G390" s="12">
        <v>38</v>
      </c>
      <c r="H390" s="12">
        <v>38</v>
      </c>
      <c r="I390" s="12"/>
      <c r="J390" s="12"/>
      <c r="K390" s="12"/>
      <c r="L390" s="12"/>
      <c r="M390" s="74" t="str">
        <f t="shared" si="169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70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1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8"/>
        <v>27.105517909002906</v>
      </c>
      <c r="AO390" s="41">
        <v>1033</v>
      </c>
      <c r="AP390" s="110"/>
      <c r="AQ390" s="111"/>
      <c r="AR390" s="126" t="str">
        <f t="shared" si="172"/>
        <v/>
      </c>
      <c r="AS390" s="126" t="str">
        <f t="shared" si="173"/>
        <v/>
      </c>
      <c r="AT390" s="127">
        <v>1505</v>
      </c>
      <c r="AU390" s="128"/>
      <c r="AV390" s="129"/>
      <c r="AW390" s="126" t="str">
        <f t="shared" si="174"/>
        <v/>
      </c>
      <c r="AX390" s="126" t="str">
        <f t="shared" si="175"/>
        <v/>
      </c>
      <c r="AY390" s="64" t="str">
        <f t="shared" si="176"/>
        <v/>
      </c>
      <c r="AZ390" s="97">
        <v>80.2</v>
      </c>
      <c r="BA390" s="68"/>
      <c r="BB390" s="68"/>
      <c r="BC390" s="68"/>
      <c r="BD390" s="68"/>
      <c r="BE390" s="15"/>
      <c r="BF390" s="5">
        <f t="shared" si="177"/>
        <v>17334</v>
      </c>
      <c r="BG390" s="41">
        <v>5272</v>
      </c>
      <c r="BH390" s="42">
        <v>12062</v>
      </c>
      <c r="BI390" s="42"/>
      <c r="BJ390" s="42"/>
      <c r="BK390" s="42"/>
      <c r="BL390" s="42"/>
      <c r="BM390" s="15"/>
    </row>
    <row r="391" spans="1:65" ht="17.5" outlineLevel="5" thickBot="1" x14ac:dyDescent="0.5">
      <c r="A391" s="31">
        <f t="shared" si="179"/>
        <v>11</v>
      </c>
      <c r="B391" s="32">
        <f t="shared" si="163"/>
        <v>43069</v>
      </c>
      <c r="C391" s="51">
        <v>298640</v>
      </c>
      <c r="D391" s="64">
        <f t="shared" si="168"/>
        <v>37.9</v>
      </c>
      <c r="E391" s="12">
        <v>37.799999999999997</v>
      </c>
      <c r="F391" s="12">
        <v>37.799999999999997</v>
      </c>
      <c r="G391" s="12">
        <v>38</v>
      </c>
      <c r="H391" s="12">
        <v>38</v>
      </c>
      <c r="I391" s="12"/>
      <c r="J391" s="12"/>
      <c r="K391" s="12"/>
      <c r="L391" s="12"/>
      <c r="M391" s="74" t="str">
        <f t="shared" si="169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70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1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8"/>
        <v>22.382094324540368</v>
      </c>
      <c r="AO391" s="41">
        <v>1251</v>
      </c>
      <c r="AP391" s="110"/>
      <c r="AQ391" s="111"/>
      <c r="AR391" s="126" t="str">
        <f t="shared" si="172"/>
        <v/>
      </c>
      <c r="AS391" s="126" t="str">
        <f t="shared" si="173"/>
        <v/>
      </c>
      <c r="AT391" s="127">
        <v>1620</v>
      </c>
      <c r="AU391" s="128"/>
      <c r="AV391" s="129"/>
      <c r="AW391" s="126" t="str">
        <f t="shared" si="174"/>
        <v/>
      </c>
      <c r="AX391" s="126" t="str">
        <f t="shared" si="175"/>
        <v/>
      </c>
      <c r="AY391" s="64" t="str">
        <f t="shared" si="176"/>
        <v/>
      </c>
      <c r="AZ391" s="97">
        <v>79.900000000000006</v>
      </c>
      <c r="BA391" s="68"/>
      <c r="BB391" s="68"/>
      <c r="BC391" s="68"/>
      <c r="BD391" s="68"/>
      <c r="BE391" s="15"/>
      <c r="BF391" s="5">
        <f t="shared" si="177"/>
        <v>18287</v>
      </c>
      <c r="BG391" s="41">
        <v>7748</v>
      </c>
      <c r="BH391" s="42">
        <v>10539</v>
      </c>
      <c r="BI391" s="42"/>
      <c r="BJ391" s="42"/>
      <c r="BK391" s="42"/>
      <c r="BL391" s="42"/>
      <c r="BM391" s="15"/>
    </row>
    <row r="392" spans="1:65" outlineLevel="4" x14ac:dyDescent="0.45">
      <c r="A392" s="150" t="s">
        <v>44</v>
      </c>
      <c r="B392" s="151"/>
      <c r="C392" s="50">
        <f t="shared" ref="C392:BM392" si="180">SUBTOTAL(4,C362:C391)</f>
        <v>328709</v>
      </c>
      <c r="D392" s="60">
        <f t="shared" si="180"/>
        <v>38.200000000000003</v>
      </c>
      <c r="E392" s="28">
        <f t="shared" si="180"/>
        <v>38.4</v>
      </c>
      <c r="F392" s="28">
        <f t="shared" si="180"/>
        <v>38.4</v>
      </c>
      <c r="G392" s="28">
        <f t="shared" si="180"/>
        <v>38</v>
      </c>
      <c r="H392" s="28">
        <f t="shared" si="180"/>
        <v>38</v>
      </c>
      <c r="I392" s="28">
        <f t="shared" si="180"/>
        <v>0</v>
      </c>
      <c r="J392" s="28">
        <f t="shared" si="180"/>
        <v>0</v>
      </c>
      <c r="K392" s="28">
        <f t="shared" si="180"/>
        <v>0</v>
      </c>
      <c r="L392" s="28">
        <f t="shared" si="180"/>
        <v>0</v>
      </c>
      <c r="M392" s="71">
        <f t="shared" si="180"/>
        <v>0</v>
      </c>
      <c r="N392" s="82">
        <f t="shared" si="180"/>
        <v>0</v>
      </c>
      <c r="O392" s="82">
        <f t="shared" si="180"/>
        <v>0</v>
      </c>
      <c r="P392" s="82">
        <f t="shared" si="180"/>
        <v>0</v>
      </c>
      <c r="Q392" s="82">
        <f t="shared" si="180"/>
        <v>0</v>
      </c>
      <c r="R392" s="82">
        <f t="shared" si="180"/>
        <v>0</v>
      </c>
      <c r="S392" s="82">
        <f t="shared" si="180"/>
        <v>0</v>
      </c>
      <c r="T392" s="82">
        <f t="shared" si="180"/>
        <v>0</v>
      </c>
      <c r="U392" s="82">
        <f t="shared" si="180"/>
        <v>0</v>
      </c>
      <c r="V392" s="29">
        <f t="shared" si="180"/>
        <v>0</v>
      </c>
      <c r="W392" s="39">
        <f t="shared" si="180"/>
        <v>0</v>
      </c>
      <c r="X392" s="39">
        <f t="shared" si="180"/>
        <v>0</v>
      </c>
      <c r="Y392" s="39">
        <f t="shared" si="180"/>
        <v>0</v>
      </c>
      <c r="Z392" s="39">
        <f t="shared" si="180"/>
        <v>0</v>
      </c>
      <c r="AA392" s="39">
        <f t="shared" si="180"/>
        <v>0</v>
      </c>
      <c r="AB392" s="39">
        <f t="shared" si="180"/>
        <v>0</v>
      </c>
      <c r="AC392" s="39">
        <f t="shared" si="180"/>
        <v>0</v>
      </c>
      <c r="AD392" s="39">
        <f t="shared" si="180"/>
        <v>0</v>
      </c>
      <c r="AE392" s="29">
        <f t="shared" si="180"/>
        <v>0</v>
      </c>
      <c r="AF392" s="39">
        <f t="shared" si="180"/>
        <v>0</v>
      </c>
      <c r="AG392" s="39">
        <f t="shared" si="180"/>
        <v>0</v>
      </c>
      <c r="AH392" s="39">
        <f t="shared" si="180"/>
        <v>0</v>
      </c>
      <c r="AI392" s="39">
        <f t="shared" si="180"/>
        <v>0</v>
      </c>
      <c r="AJ392" s="39">
        <f t="shared" si="180"/>
        <v>0</v>
      </c>
      <c r="AK392" s="39">
        <f t="shared" si="180"/>
        <v>0</v>
      </c>
      <c r="AL392" s="39">
        <f t="shared" si="180"/>
        <v>0</v>
      </c>
      <c r="AM392" s="39">
        <f t="shared" si="180"/>
        <v>0</v>
      </c>
      <c r="AN392" s="39">
        <f t="shared" si="180"/>
        <v>30.042918454935624</v>
      </c>
      <c r="AO392" s="39">
        <f t="shared" si="180"/>
        <v>1427</v>
      </c>
      <c r="AP392" s="104">
        <f t="shared" si="180"/>
        <v>0</v>
      </c>
      <c r="AQ392" s="105">
        <f t="shared" si="180"/>
        <v>0</v>
      </c>
      <c r="AR392" s="106">
        <f t="shared" si="180"/>
        <v>0</v>
      </c>
      <c r="AS392" s="106">
        <f t="shared" si="180"/>
        <v>0</v>
      </c>
      <c r="AT392" s="107">
        <f t="shared" si="180"/>
        <v>1905</v>
      </c>
      <c r="AU392" s="108">
        <f t="shared" si="180"/>
        <v>0</v>
      </c>
      <c r="AV392" s="109">
        <f t="shared" si="180"/>
        <v>0</v>
      </c>
      <c r="AW392" s="106">
        <f t="shared" si="180"/>
        <v>0</v>
      </c>
      <c r="AX392" s="106">
        <f t="shared" si="180"/>
        <v>0</v>
      </c>
      <c r="AY392" s="60">
        <f t="shared" si="180"/>
        <v>0</v>
      </c>
      <c r="AZ392" s="96">
        <f t="shared" si="180"/>
        <v>80.2</v>
      </c>
      <c r="BA392" s="67">
        <f t="shared" si="180"/>
        <v>0</v>
      </c>
      <c r="BB392" s="67">
        <f t="shared" si="180"/>
        <v>0</v>
      </c>
      <c r="BC392" s="67">
        <f t="shared" si="180"/>
        <v>0</v>
      </c>
      <c r="BD392" s="67">
        <f t="shared" si="180"/>
        <v>0</v>
      </c>
      <c r="BE392" s="27">
        <f t="shared" si="180"/>
        <v>0</v>
      </c>
      <c r="BF392" s="29">
        <f t="shared" si="180"/>
        <v>19404</v>
      </c>
      <c r="BG392" s="39">
        <f t="shared" si="180"/>
        <v>12470</v>
      </c>
      <c r="BH392" s="40">
        <f t="shared" si="180"/>
        <v>14300</v>
      </c>
      <c r="BI392" s="40">
        <f t="shared" si="180"/>
        <v>0</v>
      </c>
      <c r="BJ392" s="40">
        <f t="shared" si="180"/>
        <v>0</v>
      </c>
      <c r="BK392" s="40">
        <f t="shared" si="180"/>
        <v>0</v>
      </c>
      <c r="BL392" s="40">
        <f t="shared" si="180"/>
        <v>0</v>
      </c>
      <c r="BM392" s="27">
        <f t="shared" si="180"/>
        <v>0</v>
      </c>
    </row>
    <row r="393" spans="1:65" outlineLevel="3" x14ac:dyDescent="0.45">
      <c r="A393" s="180" t="s">
        <v>33</v>
      </c>
      <c r="B393" s="181"/>
      <c r="C393" s="51">
        <f t="shared" ref="C393:BM393" si="181">SUBTOTAL(5,C362:C391)</f>
        <v>292658</v>
      </c>
      <c r="D393" s="61">
        <f t="shared" si="181"/>
        <v>36.200000000000003</v>
      </c>
      <c r="E393" s="12">
        <f t="shared" si="181"/>
        <v>36.200000000000003</v>
      </c>
      <c r="F393" s="12">
        <f t="shared" si="181"/>
        <v>36.200000000000003</v>
      </c>
      <c r="G393" s="12">
        <f t="shared" si="181"/>
        <v>36</v>
      </c>
      <c r="H393" s="12">
        <f t="shared" si="181"/>
        <v>36</v>
      </c>
      <c r="I393" s="12">
        <f t="shared" si="181"/>
        <v>0</v>
      </c>
      <c r="J393" s="12">
        <f t="shared" si="181"/>
        <v>0</v>
      </c>
      <c r="K393" s="12">
        <f t="shared" si="181"/>
        <v>0</v>
      </c>
      <c r="L393" s="12">
        <f t="shared" si="181"/>
        <v>0</v>
      </c>
      <c r="M393" s="72">
        <f t="shared" si="181"/>
        <v>0</v>
      </c>
      <c r="N393" s="83">
        <f t="shared" si="181"/>
        <v>0</v>
      </c>
      <c r="O393" s="83">
        <f t="shared" si="181"/>
        <v>0</v>
      </c>
      <c r="P393" s="83">
        <f t="shared" si="181"/>
        <v>0</v>
      </c>
      <c r="Q393" s="83">
        <f t="shared" si="181"/>
        <v>0</v>
      </c>
      <c r="R393" s="83">
        <f t="shared" si="181"/>
        <v>0</v>
      </c>
      <c r="S393" s="83">
        <f t="shared" si="181"/>
        <v>0</v>
      </c>
      <c r="T393" s="83">
        <f t="shared" si="181"/>
        <v>0</v>
      </c>
      <c r="U393" s="83">
        <f t="shared" si="181"/>
        <v>0</v>
      </c>
      <c r="V393" s="6">
        <f t="shared" si="181"/>
        <v>0</v>
      </c>
      <c r="W393" s="41">
        <f t="shared" si="181"/>
        <v>0</v>
      </c>
      <c r="X393" s="41">
        <f t="shared" si="181"/>
        <v>0</v>
      </c>
      <c r="Y393" s="41">
        <f t="shared" si="181"/>
        <v>0</v>
      </c>
      <c r="Z393" s="41">
        <f t="shared" si="181"/>
        <v>0</v>
      </c>
      <c r="AA393" s="41">
        <f t="shared" si="181"/>
        <v>0</v>
      </c>
      <c r="AB393" s="41">
        <f t="shared" si="181"/>
        <v>0</v>
      </c>
      <c r="AC393" s="41">
        <f t="shared" si="181"/>
        <v>0</v>
      </c>
      <c r="AD393" s="41">
        <f t="shared" si="181"/>
        <v>0</v>
      </c>
      <c r="AE393" s="6">
        <f t="shared" si="181"/>
        <v>0</v>
      </c>
      <c r="AF393" s="41">
        <f t="shared" si="181"/>
        <v>0</v>
      </c>
      <c r="AG393" s="41">
        <f t="shared" si="181"/>
        <v>0</v>
      </c>
      <c r="AH393" s="41">
        <f t="shared" si="181"/>
        <v>0</v>
      </c>
      <c r="AI393" s="41">
        <f t="shared" si="181"/>
        <v>0</v>
      </c>
      <c r="AJ393" s="41">
        <f t="shared" si="181"/>
        <v>0</v>
      </c>
      <c r="AK393" s="41">
        <f t="shared" si="181"/>
        <v>0</v>
      </c>
      <c r="AL393" s="41">
        <f t="shared" si="181"/>
        <v>0</v>
      </c>
      <c r="AM393" s="41">
        <f t="shared" si="181"/>
        <v>0</v>
      </c>
      <c r="AN393" s="41">
        <f t="shared" si="181"/>
        <v>19.621583742116329</v>
      </c>
      <c r="AO393" s="41">
        <f t="shared" si="181"/>
        <v>932</v>
      </c>
      <c r="AP393" s="110">
        <f t="shared" si="181"/>
        <v>0</v>
      </c>
      <c r="AQ393" s="111">
        <f t="shared" si="181"/>
        <v>0</v>
      </c>
      <c r="AR393" s="112">
        <f t="shared" si="181"/>
        <v>0</v>
      </c>
      <c r="AS393" s="112">
        <f t="shared" si="181"/>
        <v>0</v>
      </c>
      <c r="AT393" s="113">
        <f t="shared" si="181"/>
        <v>1083</v>
      </c>
      <c r="AU393" s="114">
        <f t="shared" si="181"/>
        <v>0</v>
      </c>
      <c r="AV393" s="115">
        <f t="shared" si="181"/>
        <v>0</v>
      </c>
      <c r="AW393" s="112">
        <f t="shared" si="181"/>
        <v>0</v>
      </c>
      <c r="AX393" s="112">
        <f t="shared" si="181"/>
        <v>0</v>
      </c>
      <c r="AY393" s="61">
        <f t="shared" si="181"/>
        <v>0</v>
      </c>
      <c r="AZ393" s="97">
        <f t="shared" si="181"/>
        <v>78</v>
      </c>
      <c r="BA393" s="68">
        <f t="shared" si="181"/>
        <v>0</v>
      </c>
      <c r="BB393" s="68">
        <f t="shared" si="181"/>
        <v>0</v>
      </c>
      <c r="BC393" s="68">
        <f t="shared" si="181"/>
        <v>0</v>
      </c>
      <c r="BD393" s="68">
        <f t="shared" si="181"/>
        <v>0</v>
      </c>
      <c r="BE393" s="15">
        <f t="shared" si="181"/>
        <v>0</v>
      </c>
      <c r="BF393" s="6">
        <f t="shared" si="181"/>
        <v>3281</v>
      </c>
      <c r="BG393" s="41">
        <f t="shared" si="181"/>
        <v>1500</v>
      </c>
      <c r="BH393" s="42">
        <f t="shared" si="181"/>
        <v>1680</v>
      </c>
      <c r="BI393" s="42">
        <f t="shared" si="181"/>
        <v>0</v>
      </c>
      <c r="BJ393" s="42">
        <f t="shared" si="181"/>
        <v>0</v>
      </c>
      <c r="BK393" s="42">
        <f t="shared" si="181"/>
        <v>0</v>
      </c>
      <c r="BL393" s="42">
        <f t="shared" si="181"/>
        <v>0</v>
      </c>
      <c r="BM393" s="15">
        <f t="shared" si="181"/>
        <v>0</v>
      </c>
    </row>
    <row r="394" spans="1:65" outlineLevel="2" x14ac:dyDescent="0.45">
      <c r="A394" s="180" t="s">
        <v>22</v>
      </c>
      <c r="B394" s="181"/>
      <c r="C394" s="51">
        <f>IFERROR(SUBTOTAL(1,C362:C391),"")</f>
        <v>305187.56666666665</v>
      </c>
      <c r="D394" s="61">
        <f t="shared" ref="D394:BM394" si="182">IFERROR(SUBTOTAL(1,D362:D391),"")</f>
        <v>37.473333333333336</v>
      </c>
      <c r="E394" s="12">
        <f t="shared" si="182"/>
        <v>37.43666666666666</v>
      </c>
      <c r="F394" s="12">
        <f t="shared" si="182"/>
        <v>37.463333333333331</v>
      </c>
      <c r="G394" s="12">
        <f t="shared" si="182"/>
        <v>37.493333333333325</v>
      </c>
      <c r="H394" s="12">
        <f t="shared" si="182"/>
        <v>37.493333333333325</v>
      </c>
      <c r="I394" s="12" t="str">
        <f t="shared" si="182"/>
        <v/>
      </c>
      <c r="J394" s="12" t="str">
        <f t="shared" si="182"/>
        <v/>
      </c>
      <c r="K394" s="12" t="str">
        <f t="shared" si="182"/>
        <v/>
      </c>
      <c r="L394" s="12" t="str">
        <f t="shared" si="182"/>
        <v/>
      </c>
      <c r="M394" s="72" t="str">
        <f t="shared" si="182"/>
        <v/>
      </c>
      <c r="N394" s="83" t="str">
        <f t="shared" si="182"/>
        <v/>
      </c>
      <c r="O394" s="83" t="str">
        <f t="shared" si="182"/>
        <v/>
      </c>
      <c r="P394" s="83" t="str">
        <f t="shared" si="182"/>
        <v/>
      </c>
      <c r="Q394" s="83" t="str">
        <f t="shared" si="182"/>
        <v/>
      </c>
      <c r="R394" s="83" t="str">
        <f t="shared" si="182"/>
        <v/>
      </c>
      <c r="S394" s="83" t="str">
        <f t="shared" si="182"/>
        <v/>
      </c>
      <c r="T394" s="83" t="str">
        <f t="shared" si="182"/>
        <v/>
      </c>
      <c r="U394" s="83" t="str">
        <f t="shared" si="182"/>
        <v/>
      </c>
      <c r="V394" s="6" t="str">
        <f t="shared" si="182"/>
        <v/>
      </c>
      <c r="W394" s="41" t="str">
        <f t="shared" si="182"/>
        <v/>
      </c>
      <c r="X394" s="41" t="str">
        <f t="shared" si="182"/>
        <v/>
      </c>
      <c r="Y394" s="41" t="str">
        <f t="shared" si="182"/>
        <v/>
      </c>
      <c r="Z394" s="41" t="str">
        <f t="shared" si="182"/>
        <v/>
      </c>
      <c r="AA394" s="41" t="str">
        <f t="shared" si="182"/>
        <v/>
      </c>
      <c r="AB394" s="41" t="str">
        <f t="shared" si="182"/>
        <v/>
      </c>
      <c r="AC394" s="41" t="str">
        <f t="shared" si="182"/>
        <v/>
      </c>
      <c r="AD394" s="41" t="str">
        <f t="shared" si="182"/>
        <v/>
      </c>
      <c r="AE394" s="6" t="str">
        <f t="shared" si="182"/>
        <v/>
      </c>
      <c r="AF394" s="41" t="str">
        <f t="shared" si="182"/>
        <v/>
      </c>
      <c r="AG394" s="41" t="str">
        <f t="shared" si="182"/>
        <v/>
      </c>
      <c r="AH394" s="41" t="str">
        <f t="shared" si="182"/>
        <v/>
      </c>
      <c r="AI394" s="41" t="str">
        <f t="shared" si="182"/>
        <v/>
      </c>
      <c r="AJ394" s="41" t="str">
        <f t="shared" si="182"/>
        <v/>
      </c>
      <c r="AK394" s="41" t="str">
        <f t="shared" si="182"/>
        <v/>
      </c>
      <c r="AL394" s="41" t="str">
        <f t="shared" si="182"/>
        <v/>
      </c>
      <c r="AM394" s="41" t="str">
        <f t="shared" si="182"/>
        <v/>
      </c>
      <c r="AN394" s="41">
        <f t="shared" si="182"/>
        <v>22.913609484210884</v>
      </c>
      <c r="AO394" s="41">
        <f t="shared" si="182"/>
        <v>1237.8</v>
      </c>
      <c r="AP394" s="110" t="str">
        <f t="shared" si="182"/>
        <v/>
      </c>
      <c r="AQ394" s="111" t="str">
        <f t="shared" si="182"/>
        <v/>
      </c>
      <c r="AR394" s="112" t="str">
        <f t="shared" si="182"/>
        <v/>
      </c>
      <c r="AS394" s="112" t="str">
        <f t="shared" si="182"/>
        <v/>
      </c>
      <c r="AT394" s="113">
        <f t="shared" si="182"/>
        <v>1567.8333333333333</v>
      </c>
      <c r="AU394" s="114" t="str">
        <f t="shared" si="182"/>
        <v/>
      </c>
      <c r="AV394" s="115" t="str">
        <f t="shared" si="182"/>
        <v/>
      </c>
      <c r="AW394" s="112" t="str">
        <f t="shared" si="182"/>
        <v/>
      </c>
      <c r="AX394" s="112" t="str">
        <f t="shared" si="182"/>
        <v/>
      </c>
      <c r="AY394" s="61" t="str">
        <f t="shared" si="182"/>
        <v/>
      </c>
      <c r="AZ394" s="97">
        <f t="shared" si="182"/>
        <v>79.168181818181836</v>
      </c>
      <c r="BA394" s="68" t="str">
        <f t="shared" si="182"/>
        <v/>
      </c>
      <c r="BB394" s="68" t="str">
        <f t="shared" si="182"/>
        <v/>
      </c>
      <c r="BC394" s="68" t="str">
        <f t="shared" si="182"/>
        <v/>
      </c>
      <c r="BD394" s="68" t="str">
        <f t="shared" si="182"/>
        <v/>
      </c>
      <c r="BE394" s="15" t="str">
        <f>IFERROR(SUBTOTAL(1,BE362:BE391),"")</f>
        <v/>
      </c>
      <c r="BF394" s="6">
        <f t="shared" si="182"/>
        <v>13137.6</v>
      </c>
      <c r="BG394" s="41">
        <f t="shared" si="182"/>
        <v>5439.9</v>
      </c>
      <c r="BH394" s="42">
        <f t="shared" si="182"/>
        <v>7697.7</v>
      </c>
      <c r="BI394" s="42" t="str">
        <f t="shared" si="182"/>
        <v/>
      </c>
      <c r="BJ394" s="42" t="str">
        <f t="shared" si="182"/>
        <v/>
      </c>
      <c r="BK394" s="42" t="str">
        <f t="shared" si="182"/>
        <v/>
      </c>
      <c r="BL394" s="42" t="str">
        <f t="shared" si="182"/>
        <v/>
      </c>
      <c r="BM394" s="15" t="str">
        <f t="shared" si="182"/>
        <v/>
      </c>
    </row>
    <row r="395" spans="1:65" ht="17.5" outlineLevel="1" thickBot="1" x14ac:dyDescent="0.5">
      <c r="A395" s="182" t="s">
        <v>47</v>
      </c>
      <c r="B395" s="183"/>
      <c r="C395" s="52">
        <f>SUBTOTAL(9,C362:C391)</f>
        <v>9155627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37134</v>
      </c>
      <c r="AP395" s="116"/>
      <c r="AQ395" s="117"/>
      <c r="AR395" s="118"/>
      <c r="AS395" s="118"/>
      <c r="AT395" s="119">
        <f>SUBTOTAL(9,AT362:AT391)</f>
        <v>47035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3">SUBTOTAL(9,BF362:BF391)</f>
        <v>394128</v>
      </c>
      <c r="BG395" s="43">
        <f t="shared" si="183"/>
        <v>163197</v>
      </c>
      <c r="BH395" s="44">
        <f t="shared" si="183"/>
        <v>230931</v>
      </c>
      <c r="BI395" s="44">
        <f t="shared" si="183"/>
        <v>0</v>
      </c>
      <c r="BJ395" s="44">
        <f t="shared" si="183"/>
        <v>0</v>
      </c>
      <c r="BK395" s="44">
        <f t="shared" si="183"/>
        <v>0</v>
      </c>
      <c r="BL395" s="44">
        <f t="shared" si="183"/>
        <v>0</v>
      </c>
      <c r="BM395" s="16">
        <f t="shared" si="183"/>
        <v>0</v>
      </c>
    </row>
    <row r="396" spans="1:65" outlineLevel="5" x14ac:dyDescent="0.45">
      <c r="A396" s="21">
        <f t="shared" si="179"/>
        <v>12</v>
      </c>
      <c r="B396" s="33">
        <f>B391+1</f>
        <v>43070</v>
      </c>
      <c r="C396" s="51">
        <v>304104</v>
      </c>
      <c r="D396" s="64">
        <f t="shared" ref="D396:D426" si="184">IFERROR(ROUND(AVERAGE(E396:L396),1),"")</f>
        <v>37.799999999999997</v>
      </c>
      <c r="E396" s="12">
        <v>37.799999999999997</v>
      </c>
      <c r="F396" s="12">
        <v>37.799999999999997</v>
      </c>
      <c r="G396" s="12">
        <v>37.799999999999997</v>
      </c>
      <c r="H396" s="12">
        <v>37.799999999999997</v>
      </c>
      <c r="I396" s="12"/>
      <c r="J396" s="12"/>
      <c r="K396" s="12"/>
      <c r="L396" s="12"/>
      <c r="M396" s="74" t="str">
        <f t="shared" ref="M396:M426" si="185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86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7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f>28000/AO396</f>
        <v>20.23121387283237</v>
      </c>
      <c r="AO396" s="41">
        <v>1384</v>
      </c>
      <c r="AP396" s="110"/>
      <c r="AQ396" s="111"/>
      <c r="AR396" s="126" t="str">
        <f t="shared" ref="AR396:AR426" si="188">IFERROR(AQ396/AP396*100,"")</f>
        <v/>
      </c>
      <c r="AS396" s="126" t="str">
        <f t="shared" ref="AS396:AS426" si="189">IFERROR(100-AR396,"")</f>
        <v/>
      </c>
      <c r="AT396" s="127">
        <v>1931</v>
      </c>
      <c r="AU396" s="128"/>
      <c r="AV396" s="129"/>
      <c r="AW396" s="126" t="str">
        <f t="shared" ref="AW396:AW426" si="190">IFERROR(AV396/AU396*100,"")</f>
        <v/>
      </c>
      <c r="AX396" s="126" t="str">
        <f t="shared" ref="AX396:AX426" si="191">IFERROR(100-AW396,"")</f>
        <v/>
      </c>
      <c r="AY396" s="64" t="str">
        <f t="shared" ref="AY396:AY426" si="192">IFERROR((1-((AW396*AS396)/(AX396*AR396)))*100,"")</f>
        <v/>
      </c>
      <c r="AZ396" s="97">
        <v>80</v>
      </c>
      <c r="BA396" s="68"/>
      <c r="BB396" s="68"/>
      <c r="BC396" s="68"/>
      <c r="BD396" s="68"/>
      <c r="BE396" s="15"/>
      <c r="BF396" s="5">
        <f t="shared" ref="BF396:BF426" si="193">IF(SUM(BG396:BM396)=0,"",SUM(BG396:BM396))</f>
        <v>14957</v>
      </c>
      <c r="BG396" s="41">
        <v>6525</v>
      </c>
      <c r="BH396" s="42">
        <v>8432</v>
      </c>
      <c r="BI396" s="42"/>
      <c r="BJ396" s="42"/>
      <c r="BK396" s="42"/>
      <c r="BL396" s="42"/>
      <c r="BM396" s="15"/>
    </row>
    <row r="397" spans="1:65" outlineLevel="5" x14ac:dyDescent="0.45">
      <c r="A397" s="22">
        <f t="shared" si="179"/>
        <v>12</v>
      </c>
      <c r="B397" s="9">
        <f t="shared" si="163"/>
        <v>43071</v>
      </c>
      <c r="C397" s="51">
        <v>307544</v>
      </c>
      <c r="D397" s="64">
        <f t="shared" si="184"/>
        <v>36.799999999999997</v>
      </c>
      <c r="E397" s="12">
        <v>37</v>
      </c>
      <c r="F397" s="12">
        <v>37</v>
      </c>
      <c r="G397" s="12">
        <v>36.6</v>
      </c>
      <c r="H397" s="12">
        <v>36.6</v>
      </c>
      <c r="I397" s="12"/>
      <c r="J397" s="12"/>
      <c r="K397" s="12"/>
      <c r="L397" s="12"/>
      <c r="M397" s="74" t="str">
        <f t="shared" si="185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86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7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6" si="194">28000/AO397</f>
        <v>21.671826625386998</v>
      </c>
      <c r="AO397" s="41">
        <v>1292</v>
      </c>
      <c r="AP397" s="110"/>
      <c r="AQ397" s="111"/>
      <c r="AR397" s="126" t="str">
        <f t="shared" si="188"/>
        <v/>
      </c>
      <c r="AS397" s="126" t="str">
        <f t="shared" si="189"/>
        <v/>
      </c>
      <c r="AT397" s="127">
        <v>1516</v>
      </c>
      <c r="AU397" s="128"/>
      <c r="AV397" s="129"/>
      <c r="AW397" s="126" t="str">
        <f t="shared" si="190"/>
        <v/>
      </c>
      <c r="AX397" s="126" t="str">
        <f t="shared" si="191"/>
        <v/>
      </c>
      <c r="AY397" s="64" t="str">
        <f t="shared" si="192"/>
        <v/>
      </c>
      <c r="AZ397" s="97"/>
      <c r="BA397" s="68"/>
      <c r="BB397" s="68"/>
      <c r="BC397" s="68"/>
      <c r="BD397" s="68"/>
      <c r="BE397" s="15"/>
      <c r="BF397" s="5">
        <f t="shared" si="193"/>
        <v>12327</v>
      </c>
      <c r="BG397" s="41">
        <v>7542</v>
      </c>
      <c r="BH397" s="42">
        <v>4785</v>
      </c>
      <c r="BI397" s="42"/>
      <c r="BJ397" s="42"/>
      <c r="BK397" s="42"/>
      <c r="BL397" s="42"/>
      <c r="BM397" s="15"/>
    </row>
    <row r="398" spans="1:65" outlineLevel="5" x14ac:dyDescent="0.45">
      <c r="A398" s="22">
        <f t="shared" si="179"/>
        <v>12</v>
      </c>
      <c r="B398" s="9">
        <f t="shared" si="163"/>
        <v>43072</v>
      </c>
      <c r="C398" s="51">
        <v>309038</v>
      </c>
      <c r="D398" s="64">
        <f t="shared" si="184"/>
        <v>37.700000000000003</v>
      </c>
      <c r="E398" s="12">
        <v>37.799999999999997</v>
      </c>
      <c r="F398" s="12">
        <v>37.799999999999997</v>
      </c>
      <c r="G398" s="12">
        <v>37.6</v>
      </c>
      <c r="H398" s="12">
        <v>37.6</v>
      </c>
      <c r="I398" s="12"/>
      <c r="J398" s="12"/>
      <c r="K398" s="12"/>
      <c r="L398" s="12"/>
      <c r="M398" s="74" t="str">
        <f t="shared" si="185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86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7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4"/>
        <v>27.750247770069375</v>
      </c>
      <c r="AO398" s="41">
        <v>1009</v>
      </c>
      <c r="AP398" s="110"/>
      <c r="AQ398" s="111"/>
      <c r="AR398" s="126" t="str">
        <f t="shared" si="188"/>
        <v/>
      </c>
      <c r="AS398" s="126" t="str">
        <f t="shared" si="189"/>
        <v/>
      </c>
      <c r="AT398" s="127">
        <v>1190</v>
      </c>
      <c r="AU398" s="128"/>
      <c r="AV398" s="129"/>
      <c r="AW398" s="126" t="str">
        <f t="shared" si="190"/>
        <v/>
      </c>
      <c r="AX398" s="126" t="str">
        <f t="shared" si="191"/>
        <v/>
      </c>
      <c r="AY398" s="64" t="str">
        <f t="shared" si="192"/>
        <v/>
      </c>
      <c r="AZ398" s="97"/>
      <c r="BA398" s="68"/>
      <c r="BB398" s="68"/>
      <c r="BC398" s="68"/>
      <c r="BD398" s="68"/>
      <c r="BE398" s="15"/>
      <c r="BF398" s="5">
        <f t="shared" si="193"/>
        <v>4729</v>
      </c>
      <c r="BG398" s="41">
        <v>3049</v>
      </c>
      <c r="BH398" s="42">
        <v>1680</v>
      </c>
      <c r="BI398" s="42"/>
      <c r="BJ398" s="42"/>
      <c r="BK398" s="42"/>
      <c r="BL398" s="42"/>
      <c r="BM398" s="15"/>
    </row>
    <row r="399" spans="1:65" outlineLevel="5" x14ac:dyDescent="0.45">
      <c r="A399" s="22">
        <f t="shared" si="179"/>
        <v>12</v>
      </c>
      <c r="B399" s="9">
        <f t="shared" si="163"/>
        <v>43073</v>
      </c>
      <c r="C399" s="51">
        <v>293742</v>
      </c>
      <c r="D399" s="64">
        <f t="shared" si="184"/>
        <v>38.1</v>
      </c>
      <c r="E399" s="12">
        <v>38.200000000000003</v>
      </c>
      <c r="F399" s="12">
        <v>38.200000000000003</v>
      </c>
      <c r="G399" s="12">
        <v>38</v>
      </c>
      <c r="H399" s="12">
        <v>38</v>
      </c>
      <c r="I399" s="12"/>
      <c r="J399" s="12"/>
      <c r="K399" s="12"/>
      <c r="L399" s="12"/>
      <c r="M399" s="74" t="str">
        <f t="shared" si="185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86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7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4"/>
        <v>20.260492040520983</v>
      </c>
      <c r="AO399" s="41">
        <v>1382</v>
      </c>
      <c r="AP399" s="110"/>
      <c r="AQ399" s="111"/>
      <c r="AR399" s="126" t="str">
        <f t="shared" si="188"/>
        <v/>
      </c>
      <c r="AS399" s="126" t="str">
        <f t="shared" si="189"/>
        <v/>
      </c>
      <c r="AT399" s="127">
        <v>1966</v>
      </c>
      <c r="AU399" s="128"/>
      <c r="AV399" s="129"/>
      <c r="AW399" s="126" t="str">
        <f t="shared" si="190"/>
        <v/>
      </c>
      <c r="AX399" s="126" t="str">
        <f t="shared" si="191"/>
        <v/>
      </c>
      <c r="AY399" s="64" t="str">
        <f t="shared" si="192"/>
        <v/>
      </c>
      <c r="AZ399" s="97">
        <v>80.900000000000006</v>
      </c>
      <c r="BA399" s="68"/>
      <c r="BB399" s="68"/>
      <c r="BC399" s="68"/>
      <c r="BD399" s="68"/>
      <c r="BE399" s="15"/>
      <c r="BF399" s="5">
        <f t="shared" si="193"/>
        <v>19191</v>
      </c>
      <c r="BG399" s="41">
        <v>10354</v>
      </c>
      <c r="BH399" s="42">
        <v>8837</v>
      </c>
      <c r="BI399" s="42"/>
      <c r="BJ399" s="42"/>
      <c r="BK399" s="42"/>
      <c r="BL399" s="42"/>
      <c r="BM399" s="15"/>
    </row>
    <row r="400" spans="1:65" outlineLevel="5" x14ac:dyDescent="0.45">
      <c r="A400" s="22">
        <f t="shared" si="179"/>
        <v>12</v>
      </c>
      <c r="B400" s="9">
        <f t="shared" si="163"/>
        <v>43074</v>
      </c>
      <c r="C400" s="51">
        <v>284855</v>
      </c>
      <c r="D400" s="64">
        <f t="shared" si="184"/>
        <v>37.700000000000003</v>
      </c>
      <c r="E400" s="12">
        <v>37.799999999999997</v>
      </c>
      <c r="F400" s="12">
        <v>37.799999999999997</v>
      </c>
      <c r="G400" s="12">
        <v>37.6</v>
      </c>
      <c r="H400" s="12">
        <v>37.6</v>
      </c>
      <c r="I400" s="12"/>
      <c r="J400" s="12"/>
      <c r="K400" s="12"/>
      <c r="L400" s="12"/>
      <c r="M400" s="74" t="str">
        <f t="shared" si="185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86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7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4"/>
        <v>21.164021164021165</v>
      </c>
      <c r="AO400" s="41">
        <v>1323</v>
      </c>
      <c r="AP400" s="110"/>
      <c r="AQ400" s="111"/>
      <c r="AR400" s="126" t="str">
        <f t="shared" si="188"/>
        <v/>
      </c>
      <c r="AS400" s="126" t="str">
        <f t="shared" si="189"/>
        <v/>
      </c>
      <c r="AT400" s="127">
        <v>1710</v>
      </c>
      <c r="AU400" s="128"/>
      <c r="AV400" s="129"/>
      <c r="AW400" s="126" t="str">
        <f t="shared" si="190"/>
        <v/>
      </c>
      <c r="AX400" s="126" t="str">
        <f t="shared" si="191"/>
        <v/>
      </c>
      <c r="AY400" s="64" t="str">
        <f t="shared" si="192"/>
        <v/>
      </c>
      <c r="AZ400" s="97">
        <v>79.5</v>
      </c>
      <c r="BA400" s="68"/>
      <c r="BB400" s="68"/>
      <c r="BC400" s="68"/>
      <c r="BD400" s="68"/>
      <c r="BE400" s="15"/>
      <c r="BF400" s="5">
        <f t="shared" si="193"/>
        <v>18980</v>
      </c>
      <c r="BG400" s="41">
        <v>7169</v>
      </c>
      <c r="BH400" s="42">
        <v>11811</v>
      </c>
      <c r="BI400" s="42"/>
      <c r="BJ400" s="42"/>
      <c r="BK400" s="42"/>
      <c r="BL400" s="42"/>
      <c r="BM400" s="15"/>
    </row>
    <row r="401" spans="1:65" outlineLevel="5" x14ac:dyDescent="0.45">
      <c r="A401" s="22">
        <f t="shared" si="179"/>
        <v>12</v>
      </c>
      <c r="B401" s="9">
        <f t="shared" si="163"/>
        <v>43075</v>
      </c>
      <c r="C401" s="51">
        <v>301203</v>
      </c>
      <c r="D401" s="64">
        <f t="shared" si="184"/>
        <v>37.6</v>
      </c>
      <c r="E401" s="12">
        <v>37.200000000000003</v>
      </c>
      <c r="F401" s="12">
        <v>37.200000000000003</v>
      </c>
      <c r="G401" s="12">
        <v>38</v>
      </c>
      <c r="H401" s="12">
        <v>38</v>
      </c>
      <c r="I401" s="12"/>
      <c r="J401" s="12"/>
      <c r="K401" s="12"/>
      <c r="L401" s="12"/>
      <c r="M401" s="74" t="str">
        <f t="shared" si="185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86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7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4"/>
        <v>24.221453287197232</v>
      </c>
      <c r="AO401" s="41">
        <v>1156</v>
      </c>
      <c r="AP401" s="110"/>
      <c r="AQ401" s="111"/>
      <c r="AR401" s="126" t="str">
        <f t="shared" si="188"/>
        <v/>
      </c>
      <c r="AS401" s="126" t="str">
        <f t="shared" si="189"/>
        <v/>
      </c>
      <c r="AT401" s="127">
        <v>1620</v>
      </c>
      <c r="AU401" s="128"/>
      <c r="AV401" s="129"/>
      <c r="AW401" s="126" t="str">
        <f t="shared" si="190"/>
        <v/>
      </c>
      <c r="AX401" s="126" t="str">
        <f t="shared" si="191"/>
        <v/>
      </c>
      <c r="AY401" s="64" t="str">
        <f t="shared" si="192"/>
        <v/>
      </c>
      <c r="AZ401" s="97">
        <v>80.2</v>
      </c>
      <c r="BA401" s="68"/>
      <c r="BB401" s="68"/>
      <c r="BC401" s="68"/>
      <c r="BD401" s="68"/>
      <c r="BE401" s="15"/>
      <c r="BF401" s="5">
        <f t="shared" si="193"/>
        <v>16875</v>
      </c>
      <c r="BG401" s="41">
        <v>10685</v>
      </c>
      <c r="BH401" s="42">
        <v>6190</v>
      </c>
      <c r="BI401" s="42"/>
      <c r="BJ401" s="42"/>
      <c r="BK401" s="42"/>
      <c r="BL401" s="42"/>
      <c r="BM401" s="15"/>
    </row>
    <row r="402" spans="1:65" outlineLevel="5" x14ac:dyDescent="0.45">
      <c r="A402" s="22">
        <f t="shared" si="179"/>
        <v>12</v>
      </c>
      <c r="B402" s="9">
        <f t="shared" si="163"/>
        <v>43076</v>
      </c>
      <c r="C402" s="51">
        <v>303505</v>
      </c>
      <c r="D402" s="64">
        <f t="shared" si="184"/>
        <v>37.9</v>
      </c>
      <c r="E402" s="12">
        <v>37.799999999999997</v>
      </c>
      <c r="F402" s="12">
        <v>37.799999999999997</v>
      </c>
      <c r="G402" s="12">
        <v>38</v>
      </c>
      <c r="H402" s="12">
        <v>38</v>
      </c>
      <c r="I402" s="12"/>
      <c r="J402" s="12"/>
      <c r="K402" s="12"/>
      <c r="L402" s="12"/>
      <c r="M402" s="74" t="str">
        <f t="shared" si="185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86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7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4"/>
        <v>24.496937882764655</v>
      </c>
      <c r="AO402" s="41">
        <v>1143</v>
      </c>
      <c r="AP402" s="110"/>
      <c r="AQ402" s="111"/>
      <c r="AR402" s="126" t="str">
        <f t="shared" si="188"/>
        <v/>
      </c>
      <c r="AS402" s="126" t="str">
        <f t="shared" si="189"/>
        <v/>
      </c>
      <c r="AT402" s="127">
        <v>1390</v>
      </c>
      <c r="AU402" s="128"/>
      <c r="AV402" s="129"/>
      <c r="AW402" s="126" t="str">
        <f t="shared" si="190"/>
        <v/>
      </c>
      <c r="AX402" s="126" t="str">
        <f t="shared" si="191"/>
        <v/>
      </c>
      <c r="AY402" s="64" t="str">
        <f t="shared" si="192"/>
        <v/>
      </c>
      <c r="AZ402" s="97">
        <v>81</v>
      </c>
      <c r="BA402" s="68"/>
      <c r="BB402" s="68"/>
      <c r="BC402" s="68"/>
      <c r="BD402" s="68"/>
      <c r="BE402" s="15"/>
      <c r="BF402" s="5">
        <f t="shared" si="193"/>
        <v>10519</v>
      </c>
      <c r="BG402" s="41">
        <v>8839</v>
      </c>
      <c r="BH402" s="42">
        <v>1680</v>
      </c>
      <c r="BI402" s="42"/>
      <c r="BJ402" s="42"/>
      <c r="BK402" s="42"/>
      <c r="BL402" s="42"/>
      <c r="BM402" s="15"/>
    </row>
    <row r="403" spans="1:65" outlineLevel="5" x14ac:dyDescent="0.45">
      <c r="A403" s="22">
        <f t="shared" si="179"/>
        <v>12</v>
      </c>
      <c r="B403" s="9">
        <f t="shared" si="163"/>
        <v>43077</v>
      </c>
      <c r="C403" s="51">
        <v>301303</v>
      </c>
      <c r="D403" s="64">
        <f t="shared" si="184"/>
        <v>38.1</v>
      </c>
      <c r="E403" s="12">
        <v>38</v>
      </c>
      <c r="F403" s="12">
        <v>38</v>
      </c>
      <c r="G403" s="12">
        <v>38.200000000000003</v>
      </c>
      <c r="H403" s="12">
        <v>38.200000000000003</v>
      </c>
      <c r="I403" s="12"/>
      <c r="J403" s="12"/>
      <c r="K403" s="12"/>
      <c r="L403" s="12"/>
      <c r="M403" s="74" t="str">
        <f t="shared" si="185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86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7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4"/>
        <v>20.042949176807443</v>
      </c>
      <c r="AO403" s="41">
        <v>1397</v>
      </c>
      <c r="AP403" s="110"/>
      <c r="AQ403" s="111"/>
      <c r="AR403" s="126" t="str">
        <f t="shared" si="188"/>
        <v/>
      </c>
      <c r="AS403" s="126" t="str">
        <f t="shared" si="189"/>
        <v/>
      </c>
      <c r="AT403" s="127">
        <v>1851</v>
      </c>
      <c r="AU403" s="128"/>
      <c r="AV403" s="129"/>
      <c r="AW403" s="126" t="str">
        <f t="shared" si="190"/>
        <v/>
      </c>
      <c r="AX403" s="126" t="str">
        <f t="shared" si="191"/>
        <v/>
      </c>
      <c r="AY403" s="64" t="str">
        <f t="shared" si="192"/>
        <v/>
      </c>
      <c r="AZ403" s="97">
        <v>81.3</v>
      </c>
      <c r="BA403" s="68"/>
      <c r="BB403" s="68"/>
      <c r="BC403" s="68"/>
      <c r="BD403" s="68"/>
      <c r="BE403" s="15"/>
      <c r="BF403" s="5">
        <f t="shared" si="193"/>
        <v>10022</v>
      </c>
      <c r="BG403" s="41">
        <v>7452</v>
      </c>
      <c r="BH403" s="42">
        <v>2570</v>
      </c>
      <c r="BI403" s="42"/>
      <c r="BJ403" s="42"/>
      <c r="BK403" s="42"/>
      <c r="BL403" s="42"/>
      <c r="BM403" s="15"/>
    </row>
    <row r="404" spans="1:65" outlineLevel="5" x14ac:dyDescent="0.45">
      <c r="A404" s="22">
        <f t="shared" si="179"/>
        <v>12</v>
      </c>
      <c r="B404" s="9">
        <f t="shared" si="163"/>
        <v>43078</v>
      </c>
      <c r="C404" s="51">
        <v>298000</v>
      </c>
      <c r="D404" s="64">
        <f t="shared" si="184"/>
        <v>37.9</v>
      </c>
      <c r="E404" s="12">
        <v>37.799999999999997</v>
      </c>
      <c r="F404" s="12">
        <v>37.799999999999997</v>
      </c>
      <c r="G404" s="12">
        <v>38</v>
      </c>
      <c r="H404" s="12">
        <v>38</v>
      </c>
      <c r="I404" s="12"/>
      <c r="J404" s="12"/>
      <c r="K404" s="12"/>
      <c r="L404" s="12"/>
      <c r="M404" s="74" t="str">
        <f t="shared" si="185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86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7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4"/>
        <v>20.014295925661187</v>
      </c>
      <c r="AO404" s="41">
        <v>1399</v>
      </c>
      <c r="AP404" s="110"/>
      <c r="AQ404" s="111"/>
      <c r="AR404" s="126" t="str">
        <f t="shared" si="188"/>
        <v/>
      </c>
      <c r="AS404" s="126" t="str">
        <f t="shared" si="189"/>
        <v/>
      </c>
      <c r="AT404" s="127">
        <v>1854</v>
      </c>
      <c r="AU404" s="128"/>
      <c r="AV404" s="129"/>
      <c r="AW404" s="126" t="str">
        <f t="shared" si="190"/>
        <v/>
      </c>
      <c r="AX404" s="126" t="str">
        <f t="shared" si="191"/>
        <v/>
      </c>
      <c r="AY404" s="64" t="str">
        <f t="shared" si="192"/>
        <v/>
      </c>
      <c r="AZ404" s="97"/>
      <c r="BA404" s="68"/>
      <c r="BB404" s="68"/>
      <c r="BC404" s="68"/>
      <c r="BD404" s="68"/>
      <c r="BE404" s="15"/>
      <c r="BF404" s="5">
        <f t="shared" si="193"/>
        <v>10450</v>
      </c>
      <c r="BG404" s="41">
        <v>5650</v>
      </c>
      <c r="BH404" s="42">
        <v>4800</v>
      </c>
      <c r="BI404" s="42"/>
      <c r="BJ404" s="42"/>
      <c r="BK404" s="42"/>
      <c r="BL404" s="42"/>
      <c r="BM404" s="15"/>
    </row>
    <row r="405" spans="1:65" outlineLevel="5" x14ac:dyDescent="0.45">
      <c r="A405" s="22">
        <f t="shared" si="179"/>
        <v>12</v>
      </c>
      <c r="B405" s="9">
        <f t="shared" si="163"/>
        <v>43079</v>
      </c>
      <c r="C405" s="51">
        <v>310048</v>
      </c>
      <c r="D405" s="64">
        <f t="shared" si="184"/>
        <v>36.1</v>
      </c>
      <c r="E405" s="12">
        <v>36.200000000000003</v>
      </c>
      <c r="F405" s="12">
        <v>36.200000000000003</v>
      </c>
      <c r="G405" s="12">
        <v>36</v>
      </c>
      <c r="H405" s="12">
        <v>36</v>
      </c>
      <c r="I405" s="12"/>
      <c r="J405" s="12"/>
      <c r="K405" s="12"/>
      <c r="L405" s="12"/>
      <c r="M405" s="74" t="str">
        <f t="shared" si="185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86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7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4"/>
        <v>25.454545454545453</v>
      </c>
      <c r="AO405" s="41">
        <v>1100</v>
      </c>
      <c r="AP405" s="110"/>
      <c r="AQ405" s="111"/>
      <c r="AR405" s="126" t="str">
        <f t="shared" si="188"/>
        <v/>
      </c>
      <c r="AS405" s="126" t="str">
        <f t="shared" si="189"/>
        <v/>
      </c>
      <c r="AT405" s="127">
        <v>964</v>
      </c>
      <c r="AU405" s="128"/>
      <c r="AV405" s="129"/>
      <c r="AW405" s="126" t="str">
        <f t="shared" si="190"/>
        <v/>
      </c>
      <c r="AX405" s="126" t="str">
        <f t="shared" si="191"/>
        <v/>
      </c>
      <c r="AY405" s="64" t="str">
        <f t="shared" si="192"/>
        <v/>
      </c>
      <c r="AZ405" s="97"/>
      <c r="BA405" s="68"/>
      <c r="BB405" s="68"/>
      <c r="BC405" s="68"/>
      <c r="BD405" s="68"/>
      <c r="BE405" s="15"/>
      <c r="BF405" s="5">
        <f t="shared" si="193"/>
        <v>5805</v>
      </c>
      <c r="BG405" s="41">
        <v>4125</v>
      </c>
      <c r="BH405" s="42">
        <v>1680</v>
      </c>
      <c r="BI405" s="42"/>
      <c r="BJ405" s="42"/>
      <c r="BK405" s="42"/>
      <c r="BL405" s="42"/>
      <c r="BM405" s="15"/>
    </row>
    <row r="406" spans="1:65" outlineLevel="5" x14ac:dyDescent="0.45">
      <c r="A406" s="22">
        <f t="shared" si="179"/>
        <v>12</v>
      </c>
      <c r="B406" s="9">
        <f t="shared" si="163"/>
        <v>43080</v>
      </c>
      <c r="C406" s="51">
        <v>297042</v>
      </c>
      <c r="D406" s="64">
        <f t="shared" si="184"/>
        <v>38</v>
      </c>
      <c r="E406" s="12">
        <v>38</v>
      </c>
      <c r="F406" s="12">
        <v>38</v>
      </c>
      <c r="G406" s="12">
        <v>38</v>
      </c>
      <c r="H406" s="12">
        <v>38</v>
      </c>
      <c r="I406" s="12"/>
      <c r="J406" s="12"/>
      <c r="K406" s="12"/>
      <c r="L406" s="12"/>
      <c r="M406" s="74" t="str">
        <f t="shared" si="185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86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7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4"/>
        <v>20.260492040520983</v>
      </c>
      <c r="AO406" s="41">
        <v>1382</v>
      </c>
      <c r="AP406" s="110"/>
      <c r="AQ406" s="111"/>
      <c r="AR406" s="126" t="str">
        <f t="shared" si="188"/>
        <v/>
      </c>
      <c r="AS406" s="126" t="str">
        <f t="shared" si="189"/>
        <v/>
      </c>
      <c r="AT406" s="127">
        <v>1416</v>
      </c>
      <c r="AU406" s="128"/>
      <c r="AV406" s="129"/>
      <c r="AW406" s="126" t="str">
        <f t="shared" si="190"/>
        <v/>
      </c>
      <c r="AX406" s="126" t="str">
        <f t="shared" si="191"/>
        <v/>
      </c>
      <c r="AY406" s="64" t="str">
        <f t="shared" si="192"/>
        <v/>
      </c>
      <c r="AZ406" s="97">
        <v>81.400000000000006</v>
      </c>
      <c r="BA406" s="68"/>
      <c r="BB406" s="68"/>
      <c r="BC406" s="68"/>
      <c r="BD406" s="68"/>
      <c r="BE406" s="15"/>
      <c r="BF406" s="5">
        <f t="shared" si="193"/>
        <v>10805</v>
      </c>
      <c r="BG406" s="41">
        <v>9125</v>
      </c>
      <c r="BH406" s="42">
        <v>1680</v>
      </c>
      <c r="BI406" s="42"/>
      <c r="BJ406" s="42"/>
      <c r="BK406" s="42"/>
      <c r="BL406" s="42"/>
      <c r="BM406" s="15"/>
    </row>
    <row r="407" spans="1:65" outlineLevel="5" x14ac:dyDescent="0.45">
      <c r="A407" s="22">
        <f t="shared" si="179"/>
        <v>12</v>
      </c>
      <c r="B407" s="9">
        <f t="shared" si="163"/>
        <v>43081</v>
      </c>
      <c r="C407" s="51">
        <v>307138</v>
      </c>
      <c r="D407" s="64">
        <f t="shared" si="184"/>
        <v>38.1</v>
      </c>
      <c r="E407" s="12">
        <v>38.200000000000003</v>
      </c>
      <c r="F407" s="12">
        <v>38.200000000000003</v>
      </c>
      <c r="G407" s="12">
        <v>38</v>
      </c>
      <c r="H407" s="12">
        <v>38</v>
      </c>
      <c r="I407" s="12"/>
      <c r="J407" s="12"/>
      <c r="K407" s="12"/>
      <c r="L407" s="12"/>
      <c r="M407" s="74" t="str">
        <f t="shared" si="185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86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7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4"/>
        <v>24.034334763948497</v>
      </c>
      <c r="AO407" s="41">
        <v>1165</v>
      </c>
      <c r="AP407" s="110"/>
      <c r="AQ407" s="111"/>
      <c r="AR407" s="126" t="str">
        <f t="shared" si="188"/>
        <v/>
      </c>
      <c r="AS407" s="126" t="str">
        <f t="shared" si="189"/>
        <v/>
      </c>
      <c r="AT407" s="127">
        <v>1513</v>
      </c>
      <c r="AU407" s="128"/>
      <c r="AV407" s="129"/>
      <c r="AW407" s="126" t="str">
        <f t="shared" si="190"/>
        <v/>
      </c>
      <c r="AX407" s="126" t="str">
        <f t="shared" si="191"/>
        <v/>
      </c>
      <c r="AY407" s="64" t="str">
        <f t="shared" si="192"/>
        <v/>
      </c>
      <c r="AZ407" s="97">
        <v>81.7</v>
      </c>
      <c r="BA407" s="68"/>
      <c r="BB407" s="68"/>
      <c r="BC407" s="68"/>
      <c r="BD407" s="68"/>
      <c r="BE407" s="15"/>
      <c r="BF407" s="5">
        <f t="shared" si="193"/>
        <v>13830</v>
      </c>
      <c r="BG407" s="41">
        <v>8000</v>
      </c>
      <c r="BH407" s="42">
        <v>5830</v>
      </c>
      <c r="BI407" s="42"/>
      <c r="BJ407" s="42"/>
      <c r="BK407" s="42"/>
      <c r="BL407" s="42"/>
      <c r="BM407" s="15"/>
    </row>
    <row r="408" spans="1:65" outlineLevel="5" x14ac:dyDescent="0.45">
      <c r="A408" s="22">
        <f t="shared" si="179"/>
        <v>12</v>
      </c>
      <c r="B408" s="9">
        <f t="shared" si="163"/>
        <v>43082</v>
      </c>
      <c r="C408" s="51">
        <v>288006</v>
      </c>
      <c r="D408" s="64">
        <f t="shared" si="184"/>
        <v>37.700000000000003</v>
      </c>
      <c r="E408" s="12">
        <v>37.6</v>
      </c>
      <c r="F408" s="12">
        <v>37.6</v>
      </c>
      <c r="G408" s="12">
        <v>37.799999999999997</v>
      </c>
      <c r="H408" s="12">
        <v>37.799999999999997</v>
      </c>
      <c r="I408" s="12"/>
      <c r="J408" s="12"/>
      <c r="K408" s="12"/>
      <c r="L408" s="12"/>
      <c r="M408" s="74" t="str">
        <f t="shared" si="185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86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7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4"/>
        <v>21.806853582554517</v>
      </c>
      <c r="AO408" s="41">
        <v>1284</v>
      </c>
      <c r="AP408" s="110"/>
      <c r="AQ408" s="111"/>
      <c r="AR408" s="126" t="str">
        <f t="shared" si="188"/>
        <v/>
      </c>
      <c r="AS408" s="126" t="str">
        <f t="shared" si="189"/>
        <v/>
      </c>
      <c r="AT408" s="127">
        <v>1730</v>
      </c>
      <c r="AU408" s="128"/>
      <c r="AV408" s="129"/>
      <c r="AW408" s="126" t="str">
        <f t="shared" si="190"/>
        <v/>
      </c>
      <c r="AX408" s="126" t="str">
        <f t="shared" si="191"/>
        <v/>
      </c>
      <c r="AY408" s="64" t="str">
        <f t="shared" si="192"/>
        <v/>
      </c>
      <c r="AZ408" s="97">
        <v>81.400000000000006</v>
      </c>
      <c r="BA408" s="68"/>
      <c r="BB408" s="68"/>
      <c r="BC408" s="68"/>
      <c r="BD408" s="68"/>
      <c r="BE408" s="15"/>
      <c r="BF408" s="5">
        <f t="shared" si="193"/>
        <v>13254</v>
      </c>
      <c r="BG408" s="41">
        <v>8646</v>
      </c>
      <c r="BH408" s="42">
        <v>4608</v>
      </c>
      <c r="BI408" s="42"/>
      <c r="BJ408" s="42"/>
      <c r="BK408" s="42"/>
      <c r="BL408" s="42"/>
      <c r="BM408" s="15"/>
    </row>
    <row r="409" spans="1:65" outlineLevel="5" x14ac:dyDescent="0.45">
      <c r="A409" s="22">
        <f t="shared" si="179"/>
        <v>12</v>
      </c>
      <c r="B409" s="9">
        <f t="shared" si="163"/>
        <v>43083</v>
      </c>
      <c r="C409" s="51">
        <v>300892</v>
      </c>
      <c r="D409" s="64">
        <f t="shared" si="184"/>
        <v>37.1</v>
      </c>
      <c r="E409" s="12">
        <v>37</v>
      </c>
      <c r="F409" s="12">
        <v>37</v>
      </c>
      <c r="G409" s="12">
        <v>37.200000000000003</v>
      </c>
      <c r="H409" s="12">
        <v>37.200000000000003</v>
      </c>
      <c r="I409" s="12"/>
      <c r="J409" s="12"/>
      <c r="K409" s="12"/>
      <c r="L409" s="12"/>
      <c r="M409" s="74" t="str">
        <f t="shared" si="185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86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7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4"/>
        <v>23.313905079100749</v>
      </c>
      <c r="AO409" s="41">
        <v>1201</v>
      </c>
      <c r="AP409" s="110"/>
      <c r="AQ409" s="111"/>
      <c r="AR409" s="126" t="str">
        <f t="shared" si="188"/>
        <v/>
      </c>
      <c r="AS409" s="126" t="str">
        <f t="shared" si="189"/>
        <v/>
      </c>
      <c r="AT409" s="127">
        <v>1625</v>
      </c>
      <c r="AU409" s="128"/>
      <c r="AV409" s="129"/>
      <c r="AW409" s="126" t="str">
        <f t="shared" si="190"/>
        <v/>
      </c>
      <c r="AX409" s="126" t="str">
        <f t="shared" si="191"/>
        <v/>
      </c>
      <c r="AY409" s="64" t="str">
        <f t="shared" si="192"/>
        <v/>
      </c>
      <c r="AZ409" s="97">
        <v>81.5</v>
      </c>
      <c r="BA409" s="68"/>
      <c r="BB409" s="68"/>
      <c r="BC409" s="68"/>
      <c r="BD409" s="68"/>
      <c r="BE409" s="15"/>
      <c r="BF409" s="5">
        <f t="shared" si="193"/>
        <v>11174</v>
      </c>
      <c r="BG409" s="41">
        <v>9494</v>
      </c>
      <c r="BH409" s="42">
        <v>1680</v>
      </c>
      <c r="BI409" s="42"/>
      <c r="BJ409" s="42"/>
      <c r="BK409" s="42"/>
      <c r="BL409" s="42"/>
      <c r="BM409" s="15"/>
    </row>
    <row r="410" spans="1:65" outlineLevel="5" x14ac:dyDescent="0.45">
      <c r="A410" s="22">
        <f t="shared" si="179"/>
        <v>12</v>
      </c>
      <c r="B410" s="9">
        <f t="shared" si="163"/>
        <v>43084</v>
      </c>
      <c r="C410" s="51">
        <v>294198</v>
      </c>
      <c r="D410" s="64">
        <f t="shared" si="184"/>
        <v>37.799999999999997</v>
      </c>
      <c r="E410" s="12">
        <v>37.4</v>
      </c>
      <c r="F410" s="12">
        <v>37.4</v>
      </c>
      <c r="G410" s="12">
        <v>38.200000000000003</v>
      </c>
      <c r="H410" s="12">
        <v>38.200000000000003</v>
      </c>
      <c r="I410" s="12"/>
      <c r="J410" s="12"/>
      <c r="K410" s="12"/>
      <c r="L410" s="12"/>
      <c r="M410" s="74" t="str">
        <f t="shared" si="185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86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7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4"/>
        <v>22.364217252396166</v>
      </c>
      <c r="AO410" s="41">
        <v>1252</v>
      </c>
      <c r="AP410" s="110"/>
      <c r="AQ410" s="111"/>
      <c r="AR410" s="126" t="str">
        <f t="shared" si="188"/>
        <v/>
      </c>
      <c r="AS410" s="126" t="str">
        <f t="shared" si="189"/>
        <v/>
      </c>
      <c r="AT410" s="127">
        <v>1645</v>
      </c>
      <c r="AU410" s="128"/>
      <c r="AV410" s="129"/>
      <c r="AW410" s="126" t="str">
        <f t="shared" si="190"/>
        <v/>
      </c>
      <c r="AX410" s="126" t="str">
        <f t="shared" si="191"/>
        <v/>
      </c>
      <c r="AY410" s="64" t="str">
        <f t="shared" si="192"/>
        <v/>
      </c>
      <c r="AZ410" s="97">
        <v>81</v>
      </c>
      <c r="BA410" s="68"/>
      <c r="BB410" s="68"/>
      <c r="BC410" s="68"/>
      <c r="BD410" s="68"/>
      <c r="BE410" s="15"/>
      <c r="BF410" s="5">
        <f t="shared" si="193"/>
        <v>13428</v>
      </c>
      <c r="BG410" s="41">
        <v>11748</v>
      </c>
      <c r="BH410" s="42">
        <v>1680</v>
      </c>
      <c r="BI410" s="42"/>
      <c r="BJ410" s="42"/>
      <c r="BK410" s="42"/>
      <c r="BL410" s="42"/>
      <c r="BM410" s="15"/>
    </row>
    <row r="411" spans="1:65" outlineLevel="5" x14ac:dyDescent="0.45">
      <c r="A411" s="22">
        <f t="shared" si="179"/>
        <v>12</v>
      </c>
      <c r="B411" s="9">
        <f t="shared" si="163"/>
        <v>43085</v>
      </c>
      <c r="C411" s="51">
        <v>308557</v>
      </c>
      <c r="D411" s="64">
        <f t="shared" si="184"/>
        <v>38.1</v>
      </c>
      <c r="E411" s="12">
        <v>38</v>
      </c>
      <c r="F411" s="12">
        <v>38</v>
      </c>
      <c r="G411" s="12">
        <v>38.200000000000003</v>
      </c>
      <c r="H411" s="12">
        <v>38.200000000000003</v>
      </c>
      <c r="I411" s="12"/>
      <c r="J411" s="12"/>
      <c r="K411" s="12"/>
      <c r="L411" s="12"/>
      <c r="M411" s="74" t="str">
        <f t="shared" si="185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86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7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4"/>
        <v>23.829787234042552</v>
      </c>
      <c r="AO411" s="41">
        <v>1175</v>
      </c>
      <c r="AP411" s="110"/>
      <c r="AQ411" s="111"/>
      <c r="AR411" s="126" t="str">
        <f t="shared" si="188"/>
        <v/>
      </c>
      <c r="AS411" s="126" t="str">
        <f t="shared" si="189"/>
        <v/>
      </c>
      <c r="AT411" s="127">
        <v>1479</v>
      </c>
      <c r="AU411" s="128"/>
      <c r="AV411" s="129"/>
      <c r="AW411" s="126" t="str">
        <f t="shared" si="190"/>
        <v/>
      </c>
      <c r="AX411" s="126" t="str">
        <f t="shared" si="191"/>
        <v/>
      </c>
      <c r="AY411" s="64" t="str">
        <f t="shared" si="192"/>
        <v/>
      </c>
      <c r="AZ411" s="97"/>
      <c r="BA411" s="68"/>
      <c r="BB411" s="68"/>
      <c r="BC411" s="68"/>
      <c r="BD411" s="68"/>
      <c r="BE411" s="15"/>
      <c r="BF411" s="5">
        <f t="shared" si="193"/>
        <v>11676</v>
      </c>
      <c r="BG411" s="41">
        <v>7546</v>
      </c>
      <c r="BH411" s="42">
        <v>4130</v>
      </c>
      <c r="BI411" s="42"/>
      <c r="BJ411" s="42"/>
      <c r="BK411" s="42"/>
      <c r="BL411" s="42"/>
      <c r="BM411" s="15"/>
    </row>
    <row r="412" spans="1:65" outlineLevel="5" x14ac:dyDescent="0.45">
      <c r="A412" s="22">
        <f t="shared" si="179"/>
        <v>12</v>
      </c>
      <c r="B412" s="9">
        <f t="shared" si="163"/>
        <v>43086</v>
      </c>
      <c r="C412" s="51">
        <v>309440</v>
      </c>
      <c r="D412" s="64">
        <f t="shared" si="184"/>
        <v>37.5</v>
      </c>
      <c r="E412" s="12">
        <v>37.4</v>
      </c>
      <c r="F412" s="12">
        <v>37.4</v>
      </c>
      <c r="G412" s="12">
        <v>37.6</v>
      </c>
      <c r="H412" s="12">
        <v>37.6</v>
      </c>
      <c r="I412" s="12"/>
      <c r="J412" s="12"/>
      <c r="K412" s="12"/>
      <c r="L412" s="12"/>
      <c r="M412" s="74" t="str">
        <f t="shared" si="185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86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7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 t="shared" si="194"/>
        <v>29.661016949152543</v>
      </c>
      <c r="AO412" s="41">
        <v>944</v>
      </c>
      <c r="AP412" s="110"/>
      <c r="AQ412" s="111"/>
      <c r="AR412" s="126" t="str">
        <f t="shared" si="188"/>
        <v/>
      </c>
      <c r="AS412" s="126" t="str">
        <f t="shared" si="189"/>
        <v/>
      </c>
      <c r="AT412" s="127">
        <v>1363</v>
      </c>
      <c r="AU412" s="128"/>
      <c r="AV412" s="129"/>
      <c r="AW412" s="126" t="str">
        <f t="shared" si="190"/>
        <v/>
      </c>
      <c r="AX412" s="126" t="str">
        <f t="shared" si="191"/>
        <v/>
      </c>
      <c r="AY412" s="64" t="str">
        <f t="shared" si="192"/>
        <v/>
      </c>
      <c r="AZ412" s="97"/>
      <c r="BA412" s="68"/>
      <c r="BB412" s="68"/>
      <c r="BC412" s="68"/>
      <c r="BD412" s="68"/>
      <c r="BE412" s="15"/>
      <c r="BF412" s="5">
        <f t="shared" si="193"/>
        <v>7544</v>
      </c>
      <c r="BG412" s="41">
        <v>5864</v>
      </c>
      <c r="BH412" s="42">
        <v>1680</v>
      </c>
      <c r="BI412" s="42"/>
      <c r="BJ412" s="42"/>
      <c r="BK412" s="42"/>
      <c r="BL412" s="42"/>
      <c r="BM412" s="15"/>
    </row>
    <row r="413" spans="1:65" outlineLevel="5" x14ac:dyDescent="0.45">
      <c r="A413" s="22">
        <f t="shared" si="179"/>
        <v>12</v>
      </c>
      <c r="B413" s="9">
        <f t="shared" si="163"/>
        <v>43087</v>
      </c>
      <c r="C413" s="51">
        <v>296818</v>
      </c>
      <c r="D413" s="64">
        <f t="shared" si="184"/>
        <v>37.9</v>
      </c>
      <c r="E413" s="12">
        <v>37.799999999999997</v>
      </c>
      <c r="F413" s="12">
        <v>37.799999999999997</v>
      </c>
      <c r="G413" s="12">
        <v>38</v>
      </c>
      <c r="H413" s="12">
        <v>38</v>
      </c>
      <c r="I413" s="12"/>
      <c r="J413" s="12"/>
      <c r="K413" s="12"/>
      <c r="L413" s="12"/>
      <c r="M413" s="74" t="str">
        <f t="shared" si="185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86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7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 t="shared" si="194"/>
        <v>22.134387351778656</v>
      </c>
      <c r="AO413" s="41">
        <v>1265</v>
      </c>
      <c r="AP413" s="110"/>
      <c r="AQ413" s="111"/>
      <c r="AR413" s="126" t="str">
        <f t="shared" si="188"/>
        <v/>
      </c>
      <c r="AS413" s="126" t="str">
        <f t="shared" si="189"/>
        <v/>
      </c>
      <c r="AT413" s="127">
        <v>1327</v>
      </c>
      <c r="AU413" s="128"/>
      <c r="AV413" s="129"/>
      <c r="AW413" s="126" t="str">
        <f t="shared" si="190"/>
        <v/>
      </c>
      <c r="AX413" s="126" t="str">
        <f t="shared" si="191"/>
        <v/>
      </c>
      <c r="AY413" s="64" t="str">
        <f t="shared" si="192"/>
        <v/>
      </c>
      <c r="AZ413" s="97">
        <v>81.099999999999994</v>
      </c>
      <c r="BA413" s="68"/>
      <c r="BB413" s="68"/>
      <c r="BC413" s="68"/>
      <c r="BD413" s="68"/>
      <c r="BE413" s="15"/>
      <c r="BF413" s="5">
        <f t="shared" si="193"/>
        <v>15041</v>
      </c>
      <c r="BG413" s="41">
        <v>7061</v>
      </c>
      <c r="BH413" s="42">
        <v>7980</v>
      </c>
      <c r="BI413" s="42"/>
      <c r="BJ413" s="42"/>
      <c r="BK413" s="42"/>
      <c r="BL413" s="42"/>
      <c r="BM413" s="15"/>
    </row>
    <row r="414" spans="1:65" outlineLevel="5" x14ac:dyDescent="0.45">
      <c r="A414" s="22">
        <f t="shared" si="179"/>
        <v>12</v>
      </c>
      <c r="B414" s="9">
        <f t="shared" si="163"/>
        <v>43088</v>
      </c>
      <c r="C414" s="51">
        <v>282234</v>
      </c>
      <c r="D414" s="64">
        <f t="shared" si="184"/>
        <v>37.700000000000003</v>
      </c>
      <c r="E414" s="12">
        <v>37.6</v>
      </c>
      <c r="F414" s="12">
        <v>37.6</v>
      </c>
      <c r="G414" s="12">
        <v>37.799999999999997</v>
      </c>
      <c r="H414" s="12">
        <v>37.799999999999997</v>
      </c>
      <c r="I414" s="12"/>
      <c r="J414" s="12"/>
      <c r="K414" s="12"/>
      <c r="L414" s="12"/>
      <c r="M414" s="74" t="str">
        <f t="shared" si="185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86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7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>28000/AO414</f>
        <v>21.978021978021978</v>
      </c>
      <c r="AO414" s="41">
        <v>1274</v>
      </c>
      <c r="AP414" s="110"/>
      <c r="AQ414" s="111"/>
      <c r="AR414" s="126" t="str">
        <f t="shared" si="188"/>
        <v/>
      </c>
      <c r="AS414" s="126" t="str">
        <f t="shared" si="189"/>
        <v/>
      </c>
      <c r="AT414" s="127">
        <v>1623</v>
      </c>
      <c r="AU414" s="128"/>
      <c r="AV414" s="129"/>
      <c r="AW414" s="126" t="str">
        <f t="shared" si="190"/>
        <v/>
      </c>
      <c r="AX414" s="126" t="str">
        <f t="shared" si="191"/>
        <v/>
      </c>
      <c r="AY414" s="64" t="str">
        <f t="shared" si="192"/>
        <v/>
      </c>
      <c r="AZ414" s="97">
        <v>82</v>
      </c>
      <c r="BA414" s="68"/>
      <c r="BB414" s="68"/>
      <c r="BC414" s="68"/>
      <c r="BD414" s="68"/>
      <c r="BE414" s="15"/>
      <c r="BF414" s="5">
        <f t="shared" si="193"/>
        <v>13016</v>
      </c>
      <c r="BG414" s="41">
        <v>11336</v>
      </c>
      <c r="BH414" s="42">
        <v>1680</v>
      </c>
      <c r="BI414" s="42"/>
      <c r="BJ414" s="42"/>
      <c r="BK414" s="42"/>
      <c r="BL414" s="42"/>
      <c r="BM414" s="15"/>
    </row>
    <row r="415" spans="1:65" outlineLevel="5" x14ac:dyDescent="0.45">
      <c r="A415" s="22">
        <f t="shared" si="179"/>
        <v>12</v>
      </c>
      <c r="B415" s="9">
        <f t="shared" si="163"/>
        <v>43089</v>
      </c>
      <c r="C415" s="51">
        <v>281112</v>
      </c>
      <c r="D415" s="64">
        <f t="shared" si="184"/>
        <v>37.9</v>
      </c>
      <c r="E415" s="12">
        <v>38</v>
      </c>
      <c r="F415" s="12">
        <v>38</v>
      </c>
      <c r="G415" s="12">
        <v>37.799999999999997</v>
      </c>
      <c r="H415" s="12">
        <v>37.799999999999997</v>
      </c>
      <c r="I415" s="12"/>
      <c r="J415" s="12"/>
      <c r="K415" s="12"/>
      <c r="L415" s="12"/>
      <c r="M415" s="74" t="str">
        <f t="shared" si="185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86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7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 t="shared" si="194"/>
        <v>21.390374331550802</v>
      </c>
      <c r="AO415" s="41">
        <v>1309</v>
      </c>
      <c r="AP415" s="110"/>
      <c r="AQ415" s="111"/>
      <c r="AR415" s="126" t="str">
        <f t="shared" si="188"/>
        <v/>
      </c>
      <c r="AS415" s="126" t="str">
        <f t="shared" si="189"/>
        <v/>
      </c>
      <c r="AT415" s="127">
        <v>1576</v>
      </c>
      <c r="AU415" s="128"/>
      <c r="AV415" s="129"/>
      <c r="AW415" s="126" t="str">
        <f t="shared" si="190"/>
        <v/>
      </c>
      <c r="AX415" s="126" t="str">
        <f t="shared" si="191"/>
        <v/>
      </c>
      <c r="AY415" s="64" t="str">
        <f t="shared" si="192"/>
        <v/>
      </c>
      <c r="AZ415" s="97">
        <v>81.5</v>
      </c>
      <c r="BA415" s="68"/>
      <c r="BB415" s="68"/>
      <c r="BC415" s="68"/>
      <c r="BD415" s="68"/>
      <c r="BE415" s="15"/>
      <c r="BF415" s="5">
        <f t="shared" si="193"/>
        <v>14495</v>
      </c>
      <c r="BG415" s="41">
        <v>6697</v>
      </c>
      <c r="BH415" s="42">
        <v>7798</v>
      </c>
      <c r="BI415" s="42"/>
      <c r="BJ415" s="42"/>
      <c r="BK415" s="42"/>
      <c r="BL415" s="42"/>
      <c r="BM415" s="15"/>
    </row>
    <row r="416" spans="1:65" outlineLevel="5" x14ac:dyDescent="0.45">
      <c r="A416" s="22">
        <f t="shared" si="179"/>
        <v>12</v>
      </c>
      <c r="B416" s="9">
        <f t="shared" ref="B416:B426" si="195">B415+1</f>
        <v>43090</v>
      </c>
      <c r="C416" s="51">
        <v>290558</v>
      </c>
      <c r="D416" s="64">
        <f t="shared" si="184"/>
        <v>37.799999999999997</v>
      </c>
      <c r="E416" s="12">
        <v>38</v>
      </c>
      <c r="F416" s="12">
        <v>38</v>
      </c>
      <c r="G416" s="12">
        <v>37.6</v>
      </c>
      <c r="H416" s="12">
        <v>37.6</v>
      </c>
      <c r="I416" s="12"/>
      <c r="J416" s="12"/>
      <c r="K416" s="12"/>
      <c r="L416" s="12"/>
      <c r="M416" s="74" t="str">
        <f t="shared" si="185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86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7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4"/>
        <v>21.705426356589147</v>
      </c>
      <c r="AO416" s="41">
        <v>1290</v>
      </c>
      <c r="AP416" s="110"/>
      <c r="AQ416" s="111"/>
      <c r="AR416" s="126" t="str">
        <f t="shared" si="188"/>
        <v/>
      </c>
      <c r="AS416" s="126" t="str">
        <f t="shared" si="189"/>
        <v/>
      </c>
      <c r="AT416" s="127">
        <v>1732</v>
      </c>
      <c r="AU416" s="128"/>
      <c r="AV416" s="129"/>
      <c r="AW416" s="126" t="str">
        <f t="shared" si="190"/>
        <v/>
      </c>
      <c r="AX416" s="126" t="str">
        <f t="shared" si="191"/>
        <v/>
      </c>
      <c r="AY416" s="64" t="str">
        <f t="shared" si="192"/>
        <v/>
      </c>
      <c r="AZ416" s="97">
        <v>82.1</v>
      </c>
      <c r="BA416" s="68"/>
      <c r="BB416" s="68"/>
      <c r="BC416" s="68"/>
      <c r="BD416" s="68"/>
      <c r="BE416" s="15"/>
      <c r="BF416" s="5">
        <f t="shared" si="193"/>
        <v>13378</v>
      </c>
      <c r="BG416" s="41">
        <v>7498</v>
      </c>
      <c r="BH416" s="42">
        <v>5880</v>
      </c>
      <c r="BI416" s="42"/>
      <c r="BJ416" s="42"/>
      <c r="BK416" s="42"/>
      <c r="BL416" s="42"/>
      <c r="BM416" s="15"/>
    </row>
    <row r="417" spans="1:65" outlineLevel="5" x14ac:dyDescent="0.45">
      <c r="A417" s="22">
        <f t="shared" si="179"/>
        <v>12</v>
      </c>
      <c r="B417" s="9">
        <f t="shared" si="195"/>
        <v>43091</v>
      </c>
      <c r="C417" s="51">
        <v>290789</v>
      </c>
      <c r="D417" s="64">
        <f t="shared" si="184"/>
        <v>37.5</v>
      </c>
      <c r="E417" s="12">
        <v>37.4</v>
      </c>
      <c r="F417" s="12">
        <v>37.4</v>
      </c>
      <c r="G417" s="12">
        <v>37.6</v>
      </c>
      <c r="H417" s="12">
        <v>37.6</v>
      </c>
      <c r="I417" s="12"/>
      <c r="J417" s="12"/>
      <c r="K417" s="12"/>
      <c r="L417" s="12"/>
      <c r="M417" s="74" t="str">
        <f t="shared" si="185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86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7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f t="shared" si="194"/>
        <v>21.406727828746178</v>
      </c>
      <c r="AO417" s="41">
        <v>1308</v>
      </c>
      <c r="AP417" s="110"/>
      <c r="AQ417" s="111"/>
      <c r="AR417" s="126" t="str">
        <f t="shared" si="188"/>
        <v/>
      </c>
      <c r="AS417" s="126" t="str">
        <f t="shared" si="189"/>
        <v/>
      </c>
      <c r="AT417" s="127">
        <v>1431</v>
      </c>
      <c r="AU417" s="128"/>
      <c r="AV417" s="129"/>
      <c r="AW417" s="126" t="str">
        <f t="shared" si="190"/>
        <v/>
      </c>
      <c r="AX417" s="126" t="str">
        <f t="shared" si="191"/>
        <v/>
      </c>
      <c r="AY417" s="64" t="str">
        <f t="shared" si="192"/>
        <v/>
      </c>
      <c r="AZ417" s="97">
        <v>81.3</v>
      </c>
      <c r="BA417" s="68"/>
      <c r="BB417" s="68"/>
      <c r="BC417" s="68"/>
      <c r="BD417" s="68"/>
      <c r="BE417" s="15"/>
      <c r="BF417" s="5">
        <f t="shared" si="193"/>
        <v>13638</v>
      </c>
      <c r="BG417" s="41">
        <v>11958</v>
      </c>
      <c r="BH417" s="42">
        <v>1680</v>
      </c>
      <c r="BI417" s="42"/>
      <c r="BJ417" s="42"/>
      <c r="BK417" s="42"/>
      <c r="BL417" s="42"/>
      <c r="BM417" s="15"/>
    </row>
    <row r="418" spans="1:65" outlineLevel="5" x14ac:dyDescent="0.45">
      <c r="A418" s="22">
        <f t="shared" si="179"/>
        <v>12</v>
      </c>
      <c r="B418" s="9">
        <f t="shared" si="195"/>
        <v>43092</v>
      </c>
      <c r="C418" s="51">
        <v>298607</v>
      </c>
      <c r="D418" s="64">
        <f t="shared" si="184"/>
        <v>37.299999999999997</v>
      </c>
      <c r="E418" s="12">
        <v>37.6</v>
      </c>
      <c r="F418" s="12">
        <v>37.6</v>
      </c>
      <c r="G418" s="12">
        <v>37</v>
      </c>
      <c r="H418" s="12">
        <v>37</v>
      </c>
      <c r="I418" s="12"/>
      <c r="J418" s="12"/>
      <c r="K418" s="12"/>
      <c r="L418" s="12"/>
      <c r="M418" s="74" t="str">
        <f t="shared" si="185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86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7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4"/>
        <v>23.255813953488371</v>
      </c>
      <c r="AO418" s="41">
        <v>1204</v>
      </c>
      <c r="AP418" s="110"/>
      <c r="AQ418" s="111"/>
      <c r="AR418" s="126" t="str">
        <f t="shared" si="188"/>
        <v/>
      </c>
      <c r="AS418" s="126" t="str">
        <f t="shared" si="189"/>
        <v/>
      </c>
      <c r="AT418" s="127">
        <v>1608</v>
      </c>
      <c r="AU418" s="128"/>
      <c r="AV418" s="129"/>
      <c r="AW418" s="126" t="str">
        <f t="shared" si="190"/>
        <v/>
      </c>
      <c r="AX418" s="126" t="str">
        <f t="shared" si="191"/>
        <v/>
      </c>
      <c r="AY418" s="64" t="str">
        <f t="shared" si="192"/>
        <v/>
      </c>
      <c r="AZ418" s="97"/>
      <c r="BA418" s="68"/>
      <c r="BB418" s="68"/>
      <c r="BC418" s="68"/>
      <c r="BD418" s="68"/>
      <c r="BE418" s="15"/>
      <c r="BF418" s="5">
        <f t="shared" si="193"/>
        <v>17317</v>
      </c>
      <c r="BG418" s="41">
        <v>7237</v>
      </c>
      <c r="BH418" s="42">
        <v>10080</v>
      </c>
      <c r="BI418" s="42"/>
      <c r="BJ418" s="42"/>
      <c r="BK418" s="42"/>
      <c r="BL418" s="42"/>
      <c r="BM418" s="15"/>
    </row>
    <row r="419" spans="1:65" outlineLevel="5" x14ac:dyDescent="0.45">
      <c r="A419" s="22">
        <f t="shared" si="179"/>
        <v>12</v>
      </c>
      <c r="B419" s="9">
        <f t="shared" si="195"/>
        <v>43093</v>
      </c>
      <c r="C419" s="51">
        <v>318226</v>
      </c>
      <c r="D419" s="64">
        <f t="shared" si="184"/>
        <v>37.5</v>
      </c>
      <c r="E419" s="12">
        <v>37.200000000000003</v>
      </c>
      <c r="F419" s="12">
        <v>37.200000000000003</v>
      </c>
      <c r="G419" s="12">
        <v>37.799999999999997</v>
      </c>
      <c r="H419" s="12">
        <v>37.799999999999997</v>
      </c>
      <c r="I419" s="12"/>
      <c r="J419" s="12"/>
      <c r="K419" s="12"/>
      <c r="L419" s="12"/>
      <c r="M419" s="74" t="str">
        <f t="shared" si="185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86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7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4"/>
        <v>29.015544041450777</v>
      </c>
      <c r="AO419" s="41">
        <v>965</v>
      </c>
      <c r="AP419" s="110"/>
      <c r="AQ419" s="111"/>
      <c r="AR419" s="126" t="str">
        <f t="shared" si="188"/>
        <v/>
      </c>
      <c r="AS419" s="126" t="str">
        <f t="shared" si="189"/>
        <v/>
      </c>
      <c r="AT419" s="127">
        <v>1158</v>
      </c>
      <c r="AU419" s="128"/>
      <c r="AV419" s="129"/>
      <c r="AW419" s="126" t="str">
        <f t="shared" si="190"/>
        <v/>
      </c>
      <c r="AX419" s="126" t="str">
        <f t="shared" si="191"/>
        <v/>
      </c>
      <c r="AY419" s="64" t="str">
        <f t="shared" si="192"/>
        <v/>
      </c>
      <c r="AZ419" s="97"/>
      <c r="BA419" s="68"/>
      <c r="BB419" s="68"/>
      <c r="BC419" s="68"/>
      <c r="BD419" s="68"/>
      <c r="BE419" s="15"/>
      <c r="BF419" s="5">
        <f t="shared" si="193"/>
        <v>9887</v>
      </c>
      <c r="BG419" s="41">
        <v>7157</v>
      </c>
      <c r="BH419" s="42">
        <v>2730</v>
      </c>
      <c r="BI419" s="42"/>
      <c r="BJ419" s="42"/>
      <c r="BK419" s="42"/>
      <c r="BL419" s="42"/>
      <c r="BM419" s="15"/>
    </row>
    <row r="420" spans="1:65" outlineLevel="5" x14ac:dyDescent="0.45">
      <c r="A420" s="22">
        <f t="shared" si="179"/>
        <v>12</v>
      </c>
      <c r="B420" s="9">
        <f t="shared" si="195"/>
        <v>43094</v>
      </c>
      <c r="C420" s="51">
        <v>299433</v>
      </c>
      <c r="D420" s="64">
        <f t="shared" si="184"/>
        <v>37.4</v>
      </c>
      <c r="E420" s="12">
        <v>37</v>
      </c>
      <c r="F420" s="12">
        <v>37</v>
      </c>
      <c r="G420" s="12">
        <v>37.799999999999997</v>
      </c>
      <c r="H420" s="12">
        <v>37.799999999999997</v>
      </c>
      <c r="I420" s="12"/>
      <c r="J420" s="12"/>
      <c r="K420" s="12"/>
      <c r="L420" s="12"/>
      <c r="M420" s="74" t="str">
        <f t="shared" si="185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86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7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 t="shared" si="194"/>
        <v>18.229166666666668</v>
      </c>
      <c r="AO420" s="41">
        <v>1536</v>
      </c>
      <c r="AP420" s="110"/>
      <c r="AQ420" s="111"/>
      <c r="AR420" s="126" t="str">
        <f t="shared" si="188"/>
        <v/>
      </c>
      <c r="AS420" s="126" t="str">
        <f t="shared" si="189"/>
        <v/>
      </c>
      <c r="AT420" s="127">
        <v>1811</v>
      </c>
      <c r="AU420" s="128"/>
      <c r="AV420" s="129"/>
      <c r="AW420" s="126" t="str">
        <f t="shared" si="190"/>
        <v/>
      </c>
      <c r="AX420" s="126" t="str">
        <f t="shared" si="191"/>
        <v/>
      </c>
      <c r="AY420" s="64" t="str">
        <f t="shared" si="192"/>
        <v/>
      </c>
      <c r="AZ420" s="97"/>
      <c r="BA420" s="68"/>
      <c r="BB420" s="68"/>
      <c r="BC420" s="68"/>
      <c r="BD420" s="68"/>
      <c r="BE420" s="15"/>
      <c r="BF420" s="5">
        <f t="shared" si="193"/>
        <v>19501</v>
      </c>
      <c r="BG420" s="41">
        <v>9421</v>
      </c>
      <c r="BH420" s="42">
        <v>10080</v>
      </c>
      <c r="BI420" s="42"/>
      <c r="BJ420" s="42"/>
      <c r="BK420" s="42"/>
      <c r="BL420" s="42"/>
      <c r="BM420" s="15"/>
    </row>
    <row r="421" spans="1:65" outlineLevel="5" x14ac:dyDescent="0.45">
      <c r="A421" s="22">
        <f t="shared" si="179"/>
        <v>12</v>
      </c>
      <c r="B421" s="9">
        <f t="shared" si="195"/>
        <v>43095</v>
      </c>
      <c r="C421" s="51">
        <v>282651</v>
      </c>
      <c r="D421" s="64">
        <f t="shared" si="184"/>
        <v>37.9</v>
      </c>
      <c r="E421" s="12">
        <v>37.799999999999997</v>
      </c>
      <c r="F421" s="12">
        <v>37.799999999999997</v>
      </c>
      <c r="G421" s="12">
        <v>38</v>
      </c>
      <c r="H421" s="12">
        <v>38</v>
      </c>
      <c r="I421" s="12"/>
      <c r="J421" s="12"/>
      <c r="K421" s="12"/>
      <c r="L421" s="12"/>
      <c r="M421" s="74" t="str">
        <f t="shared" si="185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86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7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4"/>
        <v>19.471488178025034</v>
      </c>
      <c r="AO421" s="41">
        <v>1438</v>
      </c>
      <c r="AP421" s="110"/>
      <c r="AQ421" s="111"/>
      <c r="AR421" s="126" t="str">
        <f t="shared" si="188"/>
        <v/>
      </c>
      <c r="AS421" s="126" t="str">
        <f t="shared" si="189"/>
        <v/>
      </c>
      <c r="AT421" s="127">
        <v>1740</v>
      </c>
      <c r="AU421" s="128"/>
      <c r="AV421" s="129"/>
      <c r="AW421" s="126" t="str">
        <f t="shared" si="190"/>
        <v/>
      </c>
      <c r="AX421" s="126" t="str">
        <f t="shared" si="191"/>
        <v/>
      </c>
      <c r="AY421" s="64" t="str">
        <f t="shared" si="192"/>
        <v/>
      </c>
      <c r="AZ421" s="97">
        <v>81.5</v>
      </c>
      <c r="BA421" s="68"/>
      <c r="BB421" s="68"/>
      <c r="BC421" s="68"/>
      <c r="BD421" s="68"/>
      <c r="BE421" s="15"/>
      <c r="BF421" s="5">
        <f t="shared" si="193"/>
        <v>12708</v>
      </c>
      <c r="BG421" s="41">
        <v>11028</v>
      </c>
      <c r="BH421" s="42">
        <v>1680</v>
      </c>
      <c r="BI421" s="42"/>
      <c r="BJ421" s="42"/>
      <c r="BK421" s="42"/>
      <c r="BL421" s="42"/>
      <c r="BM421" s="15"/>
    </row>
    <row r="422" spans="1:65" outlineLevel="5" x14ac:dyDescent="0.45">
      <c r="A422" s="22">
        <f t="shared" si="179"/>
        <v>12</v>
      </c>
      <c r="B422" s="9">
        <f t="shared" si="195"/>
        <v>43096</v>
      </c>
      <c r="C422" s="51">
        <v>278982</v>
      </c>
      <c r="D422" s="64">
        <f t="shared" si="184"/>
        <v>38</v>
      </c>
      <c r="E422" s="12">
        <v>38</v>
      </c>
      <c r="F422" s="12">
        <v>38</v>
      </c>
      <c r="G422" s="12">
        <v>38</v>
      </c>
      <c r="H422" s="12">
        <v>38</v>
      </c>
      <c r="I422" s="12"/>
      <c r="J422" s="12"/>
      <c r="K422" s="12"/>
      <c r="L422" s="12"/>
      <c r="M422" s="74" t="str">
        <f t="shared" si="185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86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7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4"/>
        <v>20.289855072463769</v>
      </c>
      <c r="AO422" s="41">
        <v>1380</v>
      </c>
      <c r="AP422" s="110"/>
      <c r="AQ422" s="111"/>
      <c r="AR422" s="126" t="str">
        <f t="shared" si="188"/>
        <v/>
      </c>
      <c r="AS422" s="126" t="str">
        <f t="shared" si="189"/>
        <v/>
      </c>
      <c r="AT422" s="127">
        <v>1457</v>
      </c>
      <c r="AU422" s="128"/>
      <c r="AV422" s="129"/>
      <c r="AW422" s="126" t="str">
        <f t="shared" si="190"/>
        <v/>
      </c>
      <c r="AX422" s="126" t="str">
        <f t="shared" si="191"/>
        <v/>
      </c>
      <c r="AY422" s="64" t="str">
        <f t="shared" si="192"/>
        <v/>
      </c>
      <c r="AZ422" s="97">
        <v>80.7</v>
      </c>
      <c r="BA422" s="68"/>
      <c r="BB422" s="68"/>
      <c r="BC422" s="68"/>
      <c r="BD422" s="68"/>
      <c r="BE422" s="15"/>
      <c r="BF422" s="5">
        <f t="shared" si="193"/>
        <v>10441</v>
      </c>
      <c r="BG422" s="41">
        <v>8761</v>
      </c>
      <c r="BH422" s="42">
        <v>1680</v>
      </c>
      <c r="BI422" s="42"/>
      <c r="BJ422" s="42"/>
      <c r="BK422" s="42"/>
      <c r="BL422" s="42"/>
      <c r="BM422" s="15"/>
    </row>
    <row r="423" spans="1:65" outlineLevel="5" x14ac:dyDescent="0.45">
      <c r="A423" s="22">
        <f t="shared" si="179"/>
        <v>12</v>
      </c>
      <c r="B423" s="9">
        <f t="shared" si="195"/>
        <v>43097</v>
      </c>
      <c r="C423" s="51">
        <v>283089</v>
      </c>
      <c r="D423" s="64">
        <f t="shared" si="184"/>
        <v>37.9</v>
      </c>
      <c r="E423" s="12">
        <v>38</v>
      </c>
      <c r="F423" s="12">
        <v>38</v>
      </c>
      <c r="G423" s="12">
        <v>37.799999999999997</v>
      </c>
      <c r="H423" s="12">
        <v>37.799999999999997</v>
      </c>
      <c r="I423" s="12"/>
      <c r="J423" s="12"/>
      <c r="K423" s="12"/>
      <c r="L423" s="12"/>
      <c r="M423" s="74" t="str">
        <f t="shared" si="185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86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7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4"/>
        <v>19.553072625698324</v>
      </c>
      <c r="AO423" s="41">
        <v>1432</v>
      </c>
      <c r="AP423" s="110"/>
      <c r="AQ423" s="111"/>
      <c r="AR423" s="126" t="str">
        <f t="shared" si="188"/>
        <v/>
      </c>
      <c r="AS423" s="126" t="str">
        <f t="shared" si="189"/>
        <v/>
      </c>
      <c r="AT423" s="127">
        <v>1902</v>
      </c>
      <c r="AU423" s="128"/>
      <c r="AV423" s="129"/>
      <c r="AW423" s="126" t="str">
        <f t="shared" si="190"/>
        <v/>
      </c>
      <c r="AX423" s="126" t="str">
        <f t="shared" si="191"/>
        <v/>
      </c>
      <c r="AY423" s="64" t="str">
        <f t="shared" si="192"/>
        <v/>
      </c>
      <c r="AZ423" s="97">
        <v>81.900000000000006</v>
      </c>
      <c r="BA423" s="68"/>
      <c r="BB423" s="68"/>
      <c r="BC423" s="68"/>
      <c r="BD423" s="68"/>
      <c r="BE423" s="15"/>
      <c r="BF423" s="5">
        <f t="shared" si="193"/>
        <v>11809</v>
      </c>
      <c r="BG423" s="41">
        <v>10129</v>
      </c>
      <c r="BH423" s="42">
        <v>1680</v>
      </c>
      <c r="BI423" s="42"/>
      <c r="BJ423" s="42"/>
      <c r="BK423" s="42"/>
      <c r="BL423" s="42"/>
      <c r="BM423" s="15"/>
    </row>
    <row r="424" spans="1:65" outlineLevel="5" x14ac:dyDescent="0.45">
      <c r="A424" s="22">
        <f t="shared" si="179"/>
        <v>12</v>
      </c>
      <c r="B424" s="9">
        <f t="shared" si="195"/>
        <v>43098</v>
      </c>
      <c r="C424" s="51">
        <v>291626</v>
      </c>
      <c r="D424" s="64">
        <f t="shared" si="184"/>
        <v>37.9</v>
      </c>
      <c r="E424" s="12">
        <v>37.799999999999997</v>
      </c>
      <c r="F424" s="12">
        <v>37.799999999999997</v>
      </c>
      <c r="G424" s="12">
        <v>38</v>
      </c>
      <c r="H424" s="12">
        <v>38</v>
      </c>
      <c r="I424" s="12"/>
      <c r="J424" s="12"/>
      <c r="K424" s="12"/>
      <c r="L424" s="12"/>
      <c r="M424" s="74" t="str">
        <f t="shared" si="185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86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7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4"/>
        <v>19.498607242339833</v>
      </c>
      <c r="AO424" s="41">
        <v>1436</v>
      </c>
      <c r="AP424" s="110"/>
      <c r="AQ424" s="111"/>
      <c r="AR424" s="126" t="str">
        <f t="shared" si="188"/>
        <v/>
      </c>
      <c r="AS424" s="126" t="str">
        <f t="shared" si="189"/>
        <v/>
      </c>
      <c r="AT424" s="127">
        <v>1840</v>
      </c>
      <c r="AU424" s="128"/>
      <c r="AV424" s="129"/>
      <c r="AW424" s="126" t="str">
        <f t="shared" si="190"/>
        <v/>
      </c>
      <c r="AX424" s="126" t="str">
        <f t="shared" si="191"/>
        <v/>
      </c>
      <c r="AY424" s="64" t="str">
        <f t="shared" si="192"/>
        <v/>
      </c>
      <c r="AZ424" s="97">
        <v>81.599999999999994</v>
      </c>
      <c r="BA424" s="68"/>
      <c r="BB424" s="68"/>
      <c r="BC424" s="68"/>
      <c r="BD424" s="68"/>
      <c r="BE424" s="15"/>
      <c r="BF424" s="5">
        <f t="shared" si="193"/>
        <v>11384</v>
      </c>
      <c r="BG424" s="41">
        <v>9704</v>
      </c>
      <c r="BH424" s="42">
        <v>1680</v>
      </c>
      <c r="BI424" s="42"/>
      <c r="BJ424" s="42"/>
      <c r="BK424" s="42"/>
      <c r="BL424" s="42"/>
      <c r="BM424" s="15"/>
    </row>
    <row r="425" spans="1:65" outlineLevel="5" x14ac:dyDescent="0.45">
      <c r="A425" s="22">
        <f t="shared" si="179"/>
        <v>12</v>
      </c>
      <c r="B425" s="9">
        <f t="shared" si="195"/>
        <v>43099</v>
      </c>
      <c r="C425" s="51">
        <v>298036</v>
      </c>
      <c r="D425" s="64">
        <f t="shared" si="184"/>
        <v>37.6</v>
      </c>
      <c r="E425" s="12">
        <v>37.4</v>
      </c>
      <c r="F425" s="12">
        <v>37.4</v>
      </c>
      <c r="G425" s="12">
        <v>37.799999999999997</v>
      </c>
      <c r="H425" s="12">
        <v>37.799999999999997</v>
      </c>
      <c r="I425" s="12"/>
      <c r="J425" s="12"/>
      <c r="K425" s="12"/>
      <c r="L425" s="12"/>
      <c r="M425" s="74" t="str">
        <f t="shared" si="185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86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7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4"/>
        <v>23.275145469659186</v>
      </c>
      <c r="AO425" s="41">
        <v>1203</v>
      </c>
      <c r="AP425" s="110"/>
      <c r="AQ425" s="111"/>
      <c r="AR425" s="126" t="str">
        <f t="shared" si="188"/>
        <v/>
      </c>
      <c r="AS425" s="126" t="str">
        <f t="shared" si="189"/>
        <v/>
      </c>
      <c r="AT425" s="127">
        <v>1585</v>
      </c>
      <c r="AU425" s="128"/>
      <c r="AV425" s="129"/>
      <c r="AW425" s="126" t="str">
        <f t="shared" si="190"/>
        <v/>
      </c>
      <c r="AX425" s="126" t="str">
        <f t="shared" si="191"/>
        <v/>
      </c>
      <c r="AY425" s="64" t="str">
        <f t="shared" si="192"/>
        <v/>
      </c>
      <c r="AZ425" s="97"/>
      <c r="BA425" s="68"/>
      <c r="BB425" s="68"/>
      <c r="BC425" s="68"/>
      <c r="BD425" s="68"/>
      <c r="BE425" s="15"/>
      <c r="BF425" s="5">
        <f t="shared" si="193"/>
        <v>11461</v>
      </c>
      <c r="BG425" s="41">
        <v>9781</v>
      </c>
      <c r="BH425" s="42">
        <v>1680</v>
      </c>
      <c r="BI425" s="42"/>
      <c r="BJ425" s="42"/>
      <c r="BK425" s="42"/>
      <c r="BL425" s="42"/>
      <c r="BM425" s="15"/>
    </row>
    <row r="426" spans="1:65" ht="17.5" outlineLevel="5" thickBot="1" x14ac:dyDescent="0.5">
      <c r="A426" s="23">
        <f t="shared" si="179"/>
        <v>12</v>
      </c>
      <c r="B426" s="10">
        <f t="shared" si="195"/>
        <v>43100</v>
      </c>
      <c r="C426" s="52">
        <v>287767</v>
      </c>
      <c r="D426" s="64">
        <f t="shared" si="184"/>
        <v>37.5</v>
      </c>
      <c r="E426" s="13">
        <v>37.200000000000003</v>
      </c>
      <c r="F426" s="13">
        <v>37.200000000000003</v>
      </c>
      <c r="G426" s="13">
        <v>37.799999999999997</v>
      </c>
      <c r="H426" s="13">
        <v>37.799999999999997</v>
      </c>
      <c r="I426" s="13"/>
      <c r="J426" s="13"/>
      <c r="K426" s="13"/>
      <c r="L426" s="13"/>
      <c r="M426" s="74" t="str">
        <f t="shared" si="185"/>
        <v/>
      </c>
      <c r="N426" s="88"/>
      <c r="O426" s="88"/>
      <c r="P426" s="88"/>
      <c r="Q426" s="88"/>
      <c r="R426" s="88"/>
      <c r="S426" s="88"/>
      <c r="T426" s="88"/>
      <c r="U426" s="88"/>
      <c r="V426" s="5" t="str">
        <f t="shared" si="186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7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 t="shared" si="194"/>
        <v>28.513238289205702</v>
      </c>
      <c r="AO426" s="43">
        <v>982</v>
      </c>
      <c r="AP426" s="134"/>
      <c r="AQ426" s="135"/>
      <c r="AR426" s="126" t="str">
        <f t="shared" si="188"/>
        <v/>
      </c>
      <c r="AS426" s="126" t="str">
        <f t="shared" si="189"/>
        <v/>
      </c>
      <c r="AT426" s="127">
        <v>1386</v>
      </c>
      <c r="AU426" s="128"/>
      <c r="AV426" s="129"/>
      <c r="AW426" s="126" t="str">
        <f t="shared" si="190"/>
        <v/>
      </c>
      <c r="AX426" s="126" t="str">
        <f t="shared" si="191"/>
        <v/>
      </c>
      <c r="AY426" s="64" t="str">
        <f t="shared" si="192"/>
        <v/>
      </c>
      <c r="AZ426" s="99"/>
      <c r="BA426" s="77"/>
      <c r="BB426" s="77"/>
      <c r="BC426" s="77"/>
      <c r="BD426" s="77"/>
      <c r="BE426" s="16"/>
      <c r="BF426" s="5">
        <f t="shared" si="193"/>
        <v>8278</v>
      </c>
      <c r="BG426" s="43">
        <v>6598</v>
      </c>
      <c r="BH426" s="44">
        <v>1680</v>
      </c>
      <c r="BI426" s="44"/>
      <c r="BJ426" s="44"/>
      <c r="BK426" s="44"/>
      <c r="BL426" s="44"/>
      <c r="BM426" s="16"/>
    </row>
    <row r="427" spans="1:65" outlineLevel="4" x14ac:dyDescent="0.45">
      <c r="A427" s="150" t="s">
        <v>45</v>
      </c>
      <c r="B427" s="151"/>
      <c r="C427" s="50">
        <f t="shared" ref="C427:BM427" si="196">SUBTOTAL(4,C396:C426)</f>
        <v>318226</v>
      </c>
      <c r="D427" s="60">
        <f t="shared" si="196"/>
        <v>38.1</v>
      </c>
      <c r="E427" s="28">
        <f t="shared" si="196"/>
        <v>38.200000000000003</v>
      </c>
      <c r="F427" s="28">
        <f t="shared" si="196"/>
        <v>38.200000000000003</v>
      </c>
      <c r="G427" s="28">
        <f t="shared" si="196"/>
        <v>38.200000000000003</v>
      </c>
      <c r="H427" s="28">
        <f t="shared" si="196"/>
        <v>38.200000000000003</v>
      </c>
      <c r="I427" s="28">
        <f t="shared" si="196"/>
        <v>0</v>
      </c>
      <c r="J427" s="28">
        <f t="shared" si="196"/>
        <v>0</v>
      </c>
      <c r="K427" s="28">
        <f t="shared" si="196"/>
        <v>0</v>
      </c>
      <c r="L427" s="28">
        <f t="shared" si="196"/>
        <v>0</v>
      </c>
      <c r="M427" s="71">
        <f t="shared" si="196"/>
        <v>0</v>
      </c>
      <c r="N427" s="82">
        <f t="shared" si="196"/>
        <v>0</v>
      </c>
      <c r="O427" s="82">
        <f t="shared" si="196"/>
        <v>0</v>
      </c>
      <c r="P427" s="82">
        <f t="shared" si="196"/>
        <v>0</v>
      </c>
      <c r="Q427" s="82">
        <f t="shared" si="196"/>
        <v>0</v>
      </c>
      <c r="R427" s="82">
        <f t="shared" si="196"/>
        <v>0</v>
      </c>
      <c r="S427" s="82">
        <f t="shared" si="196"/>
        <v>0</v>
      </c>
      <c r="T427" s="82">
        <f t="shared" si="196"/>
        <v>0</v>
      </c>
      <c r="U427" s="82">
        <f t="shared" si="196"/>
        <v>0</v>
      </c>
      <c r="V427" s="29">
        <f t="shared" si="196"/>
        <v>0</v>
      </c>
      <c r="W427" s="39">
        <f t="shared" si="196"/>
        <v>0</v>
      </c>
      <c r="X427" s="39">
        <f t="shared" si="196"/>
        <v>0</v>
      </c>
      <c r="Y427" s="39">
        <f t="shared" si="196"/>
        <v>0</v>
      </c>
      <c r="Z427" s="39">
        <f t="shared" si="196"/>
        <v>0</v>
      </c>
      <c r="AA427" s="39">
        <f t="shared" si="196"/>
        <v>0</v>
      </c>
      <c r="AB427" s="39">
        <f t="shared" si="196"/>
        <v>0</v>
      </c>
      <c r="AC427" s="39">
        <f t="shared" si="196"/>
        <v>0</v>
      </c>
      <c r="AD427" s="39">
        <f t="shared" si="196"/>
        <v>0</v>
      </c>
      <c r="AE427" s="29">
        <f t="shared" si="196"/>
        <v>0</v>
      </c>
      <c r="AF427" s="39">
        <f t="shared" si="196"/>
        <v>0</v>
      </c>
      <c r="AG427" s="39">
        <f t="shared" si="196"/>
        <v>0</v>
      </c>
      <c r="AH427" s="39">
        <f t="shared" si="196"/>
        <v>0</v>
      </c>
      <c r="AI427" s="39">
        <f t="shared" si="196"/>
        <v>0</v>
      </c>
      <c r="AJ427" s="39">
        <f t="shared" si="196"/>
        <v>0</v>
      </c>
      <c r="AK427" s="39">
        <f t="shared" si="196"/>
        <v>0</v>
      </c>
      <c r="AL427" s="39">
        <f t="shared" si="196"/>
        <v>0</v>
      </c>
      <c r="AM427" s="39">
        <f t="shared" si="196"/>
        <v>0</v>
      </c>
      <c r="AN427" s="39">
        <f t="shared" si="196"/>
        <v>29.661016949152543</v>
      </c>
      <c r="AO427" s="39">
        <f t="shared" si="196"/>
        <v>1536</v>
      </c>
      <c r="AP427" s="104">
        <f t="shared" si="196"/>
        <v>0</v>
      </c>
      <c r="AQ427" s="105">
        <f t="shared" si="196"/>
        <v>0</v>
      </c>
      <c r="AR427" s="106">
        <f t="shared" si="196"/>
        <v>0</v>
      </c>
      <c r="AS427" s="106">
        <f t="shared" si="196"/>
        <v>0</v>
      </c>
      <c r="AT427" s="107">
        <f t="shared" si="196"/>
        <v>1966</v>
      </c>
      <c r="AU427" s="108">
        <f t="shared" si="196"/>
        <v>0</v>
      </c>
      <c r="AV427" s="109">
        <f t="shared" si="196"/>
        <v>0</v>
      </c>
      <c r="AW427" s="106">
        <f t="shared" si="196"/>
        <v>0</v>
      </c>
      <c r="AX427" s="106">
        <f t="shared" si="196"/>
        <v>0</v>
      </c>
      <c r="AY427" s="60">
        <f t="shared" si="196"/>
        <v>0</v>
      </c>
      <c r="AZ427" s="96">
        <f t="shared" si="196"/>
        <v>82.1</v>
      </c>
      <c r="BA427" s="67">
        <f t="shared" si="196"/>
        <v>0</v>
      </c>
      <c r="BB427" s="67">
        <f t="shared" si="196"/>
        <v>0</v>
      </c>
      <c r="BC427" s="67">
        <f t="shared" si="196"/>
        <v>0</v>
      </c>
      <c r="BD427" s="67">
        <f t="shared" si="196"/>
        <v>0</v>
      </c>
      <c r="BE427" s="27">
        <f t="shared" si="196"/>
        <v>0</v>
      </c>
      <c r="BF427" s="29">
        <f t="shared" si="196"/>
        <v>19501</v>
      </c>
      <c r="BG427" s="39">
        <f t="shared" si="196"/>
        <v>11958</v>
      </c>
      <c r="BH427" s="40">
        <f t="shared" si="196"/>
        <v>11811</v>
      </c>
      <c r="BI427" s="40">
        <f t="shared" si="196"/>
        <v>0</v>
      </c>
      <c r="BJ427" s="40">
        <f t="shared" si="196"/>
        <v>0</v>
      </c>
      <c r="BK427" s="40">
        <f t="shared" si="196"/>
        <v>0</v>
      </c>
      <c r="BL427" s="40">
        <f t="shared" si="196"/>
        <v>0</v>
      </c>
      <c r="BM427" s="27">
        <f t="shared" si="196"/>
        <v>0</v>
      </c>
    </row>
    <row r="428" spans="1:65" outlineLevel="3" x14ac:dyDescent="0.45">
      <c r="A428" s="180" t="s">
        <v>34</v>
      </c>
      <c r="B428" s="181"/>
      <c r="C428" s="51">
        <f t="shared" ref="C428:BM428" si="197">SUBTOTAL(5,C396:C426)</f>
        <v>278982</v>
      </c>
      <c r="D428" s="61">
        <f t="shared" si="197"/>
        <v>36.1</v>
      </c>
      <c r="E428" s="12">
        <f t="shared" si="197"/>
        <v>36.200000000000003</v>
      </c>
      <c r="F428" s="12">
        <f t="shared" si="197"/>
        <v>36.200000000000003</v>
      </c>
      <c r="G428" s="12">
        <f t="shared" si="197"/>
        <v>36</v>
      </c>
      <c r="H428" s="12">
        <f t="shared" si="197"/>
        <v>36</v>
      </c>
      <c r="I428" s="12">
        <f t="shared" si="197"/>
        <v>0</v>
      </c>
      <c r="J428" s="12">
        <f t="shared" si="197"/>
        <v>0</v>
      </c>
      <c r="K428" s="12">
        <f t="shared" si="197"/>
        <v>0</v>
      </c>
      <c r="L428" s="12">
        <f t="shared" si="197"/>
        <v>0</v>
      </c>
      <c r="M428" s="72">
        <f t="shared" si="197"/>
        <v>0</v>
      </c>
      <c r="N428" s="83">
        <f t="shared" si="197"/>
        <v>0</v>
      </c>
      <c r="O428" s="83">
        <f t="shared" si="197"/>
        <v>0</v>
      </c>
      <c r="P428" s="83">
        <f t="shared" si="197"/>
        <v>0</v>
      </c>
      <c r="Q428" s="83">
        <f t="shared" si="197"/>
        <v>0</v>
      </c>
      <c r="R428" s="83">
        <f t="shared" si="197"/>
        <v>0</v>
      </c>
      <c r="S428" s="83">
        <f t="shared" si="197"/>
        <v>0</v>
      </c>
      <c r="T428" s="83">
        <f t="shared" si="197"/>
        <v>0</v>
      </c>
      <c r="U428" s="83">
        <f t="shared" si="197"/>
        <v>0</v>
      </c>
      <c r="V428" s="6">
        <f t="shared" si="197"/>
        <v>0</v>
      </c>
      <c r="W428" s="41">
        <f t="shared" si="197"/>
        <v>0</v>
      </c>
      <c r="X428" s="41">
        <f t="shared" si="197"/>
        <v>0</v>
      </c>
      <c r="Y428" s="41">
        <f t="shared" si="197"/>
        <v>0</v>
      </c>
      <c r="Z428" s="41">
        <f t="shared" si="197"/>
        <v>0</v>
      </c>
      <c r="AA428" s="41">
        <f t="shared" si="197"/>
        <v>0</v>
      </c>
      <c r="AB428" s="41">
        <f t="shared" si="197"/>
        <v>0</v>
      </c>
      <c r="AC428" s="41">
        <f t="shared" si="197"/>
        <v>0</v>
      </c>
      <c r="AD428" s="41">
        <f t="shared" si="197"/>
        <v>0</v>
      </c>
      <c r="AE428" s="6">
        <f t="shared" si="197"/>
        <v>0</v>
      </c>
      <c r="AF428" s="41">
        <f t="shared" si="197"/>
        <v>0</v>
      </c>
      <c r="AG428" s="41">
        <f t="shared" si="197"/>
        <v>0</v>
      </c>
      <c r="AH428" s="41">
        <f t="shared" si="197"/>
        <v>0</v>
      </c>
      <c r="AI428" s="41">
        <f t="shared" si="197"/>
        <v>0</v>
      </c>
      <c r="AJ428" s="41">
        <f t="shared" si="197"/>
        <v>0</v>
      </c>
      <c r="AK428" s="41">
        <f t="shared" si="197"/>
        <v>0</v>
      </c>
      <c r="AL428" s="41">
        <f t="shared" si="197"/>
        <v>0</v>
      </c>
      <c r="AM428" s="41">
        <f t="shared" si="197"/>
        <v>0</v>
      </c>
      <c r="AN428" s="41">
        <f t="shared" si="197"/>
        <v>18.229166666666668</v>
      </c>
      <c r="AO428" s="41">
        <f t="shared" si="197"/>
        <v>944</v>
      </c>
      <c r="AP428" s="110">
        <f t="shared" si="197"/>
        <v>0</v>
      </c>
      <c r="AQ428" s="111">
        <f t="shared" si="197"/>
        <v>0</v>
      </c>
      <c r="AR428" s="112">
        <f t="shared" si="197"/>
        <v>0</v>
      </c>
      <c r="AS428" s="112">
        <f t="shared" si="197"/>
        <v>0</v>
      </c>
      <c r="AT428" s="113">
        <f t="shared" si="197"/>
        <v>964</v>
      </c>
      <c r="AU428" s="114">
        <f t="shared" si="197"/>
        <v>0</v>
      </c>
      <c r="AV428" s="115">
        <f t="shared" si="197"/>
        <v>0</v>
      </c>
      <c r="AW428" s="112">
        <f t="shared" si="197"/>
        <v>0</v>
      </c>
      <c r="AX428" s="112">
        <f t="shared" si="197"/>
        <v>0</v>
      </c>
      <c r="AY428" s="61">
        <f t="shared" si="197"/>
        <v>0</v>
      </c>
      <c r="AZ428" s="97">
        <f t="shared" si="197"/>
        <v>79.5</v>
      </c>
      <c r="BA428" s="68">
        <f t="shared" si="197"/>
        <v>0</v>
      </c>
      <c r="BB428" s="68">
        <f t="shared" si="197"/>
        <v>0</v>
      </c>
      <c r="BC428" s="68">
        <f t="shared" si="197"/>
        <v>0</v>
      </c>
      <c r="BD428" s="68">
        <f t="shared" si="197"/>
        <v>0</v>
      </c>
      <c r="BE428" s="15">
        <f t="shared" si="197"/>
        <v>0</v>
      </c>
      <c r="BF428" s="6">
        <f t="shared" si="197"/>
        <v>4729</v>
      </c>
      <c r="BG428" s="41">
        <f t="shared" si="197"/>
        <v>3049</v>
      </c>
      <c r="BH428" s="42">
        <f t="shared" si="197"/>
        <v>1680</v>
      </c>
      <c r="BI428" s="42">
        <f t="shared" si="197"/>
        <v>0</v>
      </c>
      <c r="BJ428" s="42">
        <f t="shared" si="197"/>
        <v>0</v>
      </c>
      <c r="BK428" s="42">
        <f t="shared" si="197"/>
        <v>0</v>
      </c>
      <c r="BL428" s="42">
        <f t="shared" si="197"/>
        <v>0</v>
      </c>
      <c r="BM428" s="15">
        <f t="shared" si="197"/>
        <v>0</v>
      </c>
    </row>
    <row r="429" spans="1:65" outlineLevel="2" x14ac:dyDescent="0.45">
      <c r="A429" s="180" t="s">
        <v>23</v>
      </c>
      <c r="B429" s="181"/>
      <c r="C429" s="51">
        <f>IFERROR(SUBTOTAL(1,C396:C426),"")</f>
        <v>296727.19354838709</v>
      </c>
      <c r="D429" s="61">
        <f t="shared" ref="D429:BM429" si="198">IFERROR(SUBTOTAL(1,D396:D426),"")</f>
        <v>37.670967741935485</v>
      </c>
      <c r="E429" s="12">
        <f t="shared" si="198"/>
        <v>37.612903225806448</v>
      </c>
      <c r="F429" s="12">
        <f t="shared" si="198"/>
        <v>37.612903225806448</v>
      </c>
      <c r="G429" s="12">
        <f t="shared" si="198"/>
        <v>37.729032258064514</v>
      </c>
      <c r="H429" s="12">
        <f t="shared" si="198"/>
        <v>37.729032258064514</v>
      </c>
      <c r="I429" s="12" t="str">
        <f t="shared" si="198"/>
        <v/>
      </c>
      <c r="J429" s="12" t="str">
        <f t="shared" si="198"/>
        <v/>
      </c>
      <c r="K429" s="12" t="str">
        <f t="shared" si="198"/>
        <v/>
      </c>
      <c r="L429" s="12" t="str">
        <f t="shared" si="198"/>
        <v/>
      </c>
      <c r="M429" s="72" t="str">
        <f t="shared" si="198"/>
        <v/>
      </c>
      <c r="N429" s="83" t="str">
        <f t="shared" si="198"/>
        <v/>
      </c>
      <c r="O429" s="83" t="str">
        <f t="shared" si="198"/>
        <v/>
      </c>
      <c r="P429" s="83" t="str">
        <f t="shared" si="198"/>
        <v/>
      </c>
      <c r="Q429" s="83" t="str">
        <f t="shared" si="198"/>
        <v/>
      </c>
      <c r="R429" s="83" t="str">
        <f t="shared" si="198"/>
        <v/>
      </c>
      <c r="S429" s="83" t="str">
        <f t="shared" si="198"/>
        <v/>
      </c>
      <c r="T429" s="83" t="str">
        <f t="shared" si="198"/>
        <v/>
      </c>
      <c r="U429" s="83" t="str">
        <f t="shared" si="198"/>
        <v/>
      </c>
      <c r="V429" s="6" t="str">
        <f t="shared" si="198"/>
        <v/>
      </c>
      <c r="W429" s="41" t="str">
        <f t="shared" si="198"/>
        <v/>
      </c>
      <c r="X429" s="41" t="str">
        <f t="shared" si="198"/>
        <v/>
      </c>
      <c r="Y429" s="41" t="str">
        <f t="shared" si="198"/>
        <v/>
      </c>
      <c r="Z429" s="41" t="str">
        <f t="shared" si="198"/>
        <v/>
      </c>
      <c r="AA429" s="41" t="str">
        <f t="shared" si="198"/>
        <v/>
      </c>
      <c r="AB429" s="41" t="str">
        <f t="shared" si="198"/>
        <v/>
      </c>
      <c r="AC429" s="41" t="str">
        <f t="shared" si="198"/>
        <v/>
      </c>
      <c r="AD429" s="41" t="str">
        <f t="shared" si="198"/>
        <v/>
      </c>
      <c r="AE429" s="6" t="str">
        <f t="shared" si="198"/>
        <v/>
      </c>
      <c r="AF429" s="41" t="str">
        <f t="shared" si="198"/>
        <v/>
      </c>
      <c r="AG429" s="41" t="str">
        <f t="shared" si="198"/>
        <v/>
      </c>
      <c r="AH429" s="41" t="str">
        <f t="shared" si="198"/>
        <v/>
      </c>
      <c r="AI429" s="41" t="str">
        <f t="shared" si="198"/>
        <v/>
      </c>
      <c r="AJ429" s="41" t="str">
        <f t="shared" si="198"/>
        <v/>
      </c>
      <c r="AK429" s="41" t="str">
        <f t="shared" si="198"/>
        <v/>
      </c>
      <c r="AL429" s="41" t="str">
        <f t="shared" si="198"/>
        <v/>
      </c>
      <c r="AM429" s="41" t="str">
        <f t="shared" si="198"/>
        <v/>
      </c>
      <c r="AN429" s="41">
        <f t="shared" si="198"/>
        <v>22.590176112490557</v>
      </c>
      <c r="AO429" s="41">
        <f t="shared" si="198"/>
        <v>1258.3870967741937</v>
      </c>
      <c r="AP429" s="110" t="str">
        <f t="shared" si="198"/>
        <v/>
      </c>
      <c r="AQ429" s="111" t="str">
        <f t="shared" si="198"/>
        <v/>
      </c>
      <c r="AR429" s="112" t="str">
        <f t="shared" si="198"/>
        <v/>
      </c>
      <c r="AS429" s="112" t="str">
        <f t="shared" si="198"/>
        <v/>
      </c>
      <c r="AT429" s="113">
        <f t="shared" si="198"/>
        <v>1578.6774193548388</v>
      </c>
      <c r="AU429" s="114" t="str">
        <f t="shared" si="198"/>
        <v/>
      </c>
      <c r="AV429" s="115" t="str">
        <f t="shared" si="198"/>
        <v/>
      </c>
      <c r="AW429" s="112" t="str">
        <f t="shared" si="198"/>
        <v/>
      </c>
      <c r="AX429" s="112" t="str">
        <f t="shared" si="198"/>
        <v/>
      </c>
      <c r="AY429" s="61" t="str">
        <f t="shared" si="198"/>
        <v/>
      </c>
      <c r="AZ429" s="97">
        <f t="shared" si="198"/>
        <v>81.179999999999993</v>
      </c>
      <c r="BA429" s="68" t="str">
        <f t="shared" si="198"/>
        <v/>
      </c>
      <c r="BB429" s="68" t="str">
        <f t="shared" si="198"/>
        <v/>
      </c>
      <c r="BC429" s="68" t="str">
        <f t="shared" si="198"/>
        <v/>
      </c>
      <c r="BD429" s="68" t="str">
        <f t="shared" si="198"/>
        <v/>
      </c>
      <c r="BE429" s="15" t="str">
        <f>IFERROR(SUBTOTAL(1,BE396:BE426),"")</f>
        <v/>
      </c>
      <c r="BF429" s="6">
        <f t="shared" si="198"/>
        <v>12513.548387096775</v>
      </c>
      <c r="BG429" s="41">
        <f t="shared" si="198"/>
        <v>8263.8387096774186</v>
      </c>
      <c r="BH429" s="42">
        <f t="shared" si="198"/>
        <v>4249.7096774193551</v>
      </c>
      <c r="BI429" s="42" t="str">
        <f t="shared" si="198"/>
        <v/>
      </c>
      <c r="BJ429" s="42" t="str">
        <f t="shared" si="198"/>
        <v/>
      </c>
      <c r="BK429" s="42" t="str">
        <f t="shared" si="198"/>
        <v/>
      </c>
      <c r="BL429" s="42" t="str">
        <f t="shared" si="198"/>
        <v/>
      </c>
      <c r="BM429" s="15" t="str">
        <f t="shared" si="198"/>
        <v/>
      </c>
    </row>
    <row r="430" spans="1:65" ht="17.5" outlineLevel="1" thickBot="1" x14ac:dyDescent="0.5">
      <c r="A430" s="182" t="s">
        <v>46</v>
      </c>
      <c r="B430" s="183"/>
      <c r="C430" s="52">
        <f>SUBTOTAL(9,C396:C426)</f>
        <v>9198543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39010</v>
      </c>
      <c r="AP430" s="116"/>
      <c r="AQ430" s="117"/>
      <c r="AR430" s="118"/>
      <c r="AS430" s="118"/>
      <c r="AT430" s="119">
        <f>SUBTOTAL(9,AT396:AT426)</f>
        <v>48939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9">SUBTOTAL(9,BF396:BF426)</f>
        <v>387920</v>
      </c>
      <c r="BG430" s="43">
        <f t="shared" si="199"/>
        <v>256179</v>
      </c>
      <c r="BH430" s="44">
        <f t="shared" si="199"/>
        <v>131741</v>
      </c>
      <c r="BI430" s="44">
        <f t="shared" si="199"/>
        <v>0</v>
      </c>
      <c r="BJ430" s="44">
        <f t="shared" si="199"/>
        <v>0</v>
      </c>
      <c r="BK430" s="44">
        <f t="shared" si="199"/>
        <v>0</v>
      </c>
      <c r="BL430" s="44">
        <f t="shared" si="199"/>
        <v>0</v>
      </c>
      <c r="BM430" s="16">
        <f t="shared" si="199"/>
        <v>0</v>
      </c>
    </row>
    <row r="431" spans="1:65" outlineLevel="1" x14ac:dyDescent="0.45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7" outlineLevelRow="5" outlineLevelCol="1" x14ac:dyDescent="0.45"/>
  <cols>
    <col min="1" max="1" width="6" style="20" bestFit="1" customWidth="1"/>
    <col min="2" max="2" width="11.08203125" style="2" bestFit="1" customWidth="1"/>
    <col min="3" max="3" width="14.582031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58203125" style="4" customWidth="1"/>
    <col min="42" max="43" width="8.58203125" style="100" customWidth="1"/>
    <col min="44" max="44" width="10.58203125" style="100" customWidth="1"/>
    <col min="45" max="45" width="10.58203125" style="100" bestFit="1" customWidth="1"/>
    <col min="46" max="46" width="14.58203125" style="101" customWidth="1"/>
    <col min="47" max="48" width="8.58203125" style="102" customWidth="1"/>
    <col min="49" max="49" width="10.58203125" style="100" customWidth="1"/>
    <col min="50" max="50" width="10.58203125" style="100" bestFit="1" customWidth="1"/>
    <col min="51" max="51" width="11.58203125" style="3" customWidth="1"/>
    <col min="52" max="56" width="11.58203125" style="53" customWidth="1"/>
    <col min="57" max="57" width="14.58203125" style="4" customWidth="1"/>
    <col min="58" max="58" width="20.33203125" style="4" bestFit="1" customWidth="1"/>
    <col min="59" max="59" width="14" style="4" customWidth="1" outlineLevel="1"/>
    <col min="60" max="60" width="20.83203125" style="4" customWidth="1" outlineLevel="1"/>
    <col min="61" max="61" width="18.83203125" style="4" customWidth="1" outlineLevel="1"/>
    <col min="62" max="63" width="20.25" style="4" customWidth="1" outlineLevel="1"/>
    <col min="64" max="65" width="20.83203125" style="4" customWidth="1" outlineLevel="1"/>
  </cols>
  <sheetData>
    <row r="1" spans="1:65" ht="20.5" x14ac:dyDescent="0.45">
      <c r="A1" s="19" t="s">
        <v>104</v>
      </c>
    </row>
    <row r="2" spans="1:65" s="35" customFormat="1" x14ac:dyDescent="0.45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45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45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5" thickBot="1" x14ac:dyDescent="0.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5">
      <c r="A6" s="172" t="s">
        <v>61</v>
      </c>
      <c r="B6" s="173"/>
      <c r="C6" s="156" t="s">
        <v>2</v>
      </c>
      <c r="D6" s="176" t="s">
        <v>68</v>
      </c>
      <c r="E6" s="177"/>
      <c r="F6" s="177"/>
      <c r="G6" s="177"/>
      <c r="H6" s="177"/>
      <c r="I6" s="177"/>
      <c r="J6" s="177"/>
      <c r="K6" s="177"/>
      <c r="L6" s="177"/>
      <c r="M6" s="178" t="s">
        <v>77</v>
      </c>
      <c r="N6" s="179"/>
      <c r="O6" s="179"/>
      <c r="P6" s="179"/>
      <c r="Q6" s="179"/>
      <c r="R6" s="179"/>
      <c r="S6" s="179"/>
      <c r="T6" s="179"/>
      <c r="U6" s="179"/>
      <c r="V6" s="160" t="s">
        <v>80</v>
      </c>
      <c r="W6" s="156"/>
      <c r="X6" s="156"/>
      <c r="Y6" s="156"/>
      <c r="Z6" s="156"/>
      <c r="AA6" s="156"/>
      <c r="AB6" s="156"/>
      <c r="AC6" s="156"/>
      <c r="AD6" s="156"/>
      <c r="AE6" s="146" t="s">
        <v>82</v>
      </c>
      <c r="AF6" s="156"/>
      <c r="AG6" s="156"/>
      <c r="AH6" s="156"/>
      <c r="AI6" s="156"/>
      <c r="AJ6" s="156"/>
      <c r="AK6" s="156"/>
      <c r="AL6" s="156"/>
      <c r="AM6" s="156"/>
      <c r="AN6" s="146" t="s">
        <v>67</v>
      </c>
      <c r="AO6" s="160" t="s">
        <v>1</v>
      </c>
      <c r="AP6" s="164" t="s">
        <v>93</v>
      </c>
      <c r="AQ6" s="166" t="s">
        <v>94</v>
      </c>
      <c r="AR6" s="168" t="s">
        <v>95</v>
      </c>
      <c r="AS6" s="168" t="s">
        <v>91</v>
      </c>
      <c r="AT6" s="162" t="s">
        <v>66</v>
      </c>
      <c r="AU6" s="164" t="s">
        <v>96</v>
      </c>
      <c r="AV6" s="166" t="s">
        <v>97</v>
      </c>
      <c r="AW6" s="168" t="s">
        <v>98</v>
      </c>
      <c r="AX6" s="168" t="s">
        <v>92</v>
      </c>
      <c r="AY6" s="170" t="s">
        <v>89</v>
      </c>
      <c r="AZ6" s="152" t="s">
        <v>87</v>
      </c>
      <c r="BA6" s="154" t="s">
        <v>105</v>
      </c>
      <c r="BB6" s="155"/>
      <c r="BC6" s="155"/>
      <c r="BD6" s="155"/>
      <c r="BE6" s="156" t="s">
        <v>102</v>
      </c>
      <c r="BF6" s="158" t="s">
        <v>3</v>
      </c>
      <c r="BG6" s="160" t="s">
        <v>4</v>
      </c>
      <c r="BH6" s="146" t="s">
        <v>7</v>
      </c>
      <c r="BI6" s="146" t="s">
        <v>8</v>
      </c>
      <c r="BJ6" s="146" t="s">
        <v>6</v>
      </c>
      <c r="BK6" s="146" t="s">
        <v>5</v>
      </c>
      <c r="BL6" s="146" t="s">
        <v>9</v>
      </c>
      <c r="BM6" s="148" t="s">
        <v>10</v>
      </c>
    </row>
    <row r="7" spans="1:65" s="1" customFormat="1" ht="34.5" thickBot="1" x14ac:dyDescent="0.5">
      <c r="A7" s="174"/>
      <c r="B7" s="175"/>
      <c r="C7" s="157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47"/>
      <c r="AO7" s="161"/>
      <c r="AP7" s="165"/>
      <c r="AQ7" s="167"/>
      <c r="AR7" s="169"/>
      <c r="AS7" s="169"/>
      <c r="AT7" s="163"/>
      <c r="AU7" s="165"/>
      <c r="AV7" s="167"/>
      <c r="AW7" s="169"/>
      <c r="AX7" s="169"/>
      <c r="AY7" s="171"/>
      <c r="AZ7" s="153"/>
      <c r="BA7" s="65" t="s">
        <v>84</v>
      </c>
      <c r="BB7" s="65" t="s">
        <v>85</v>
      </c>
      <c r="BC7" s="65" t="s">
        <v>86</v>
      </c>
      <c r="BD7" s="66" t="s">
        <v>90</v>
      </c>
      <c r="BE7" s="157"/>
      <c r="BF7" s="159"/>
      <c r="BG7" s="161"/>
      <c r="BH7" s="147"/>
      <c r="BI7" s="147"/>
      <c r="BJ7" s="147"/>
      <c r="BK7" s="147"/>
      <c r="BL7" s="147"/>
      <c r="BM7" s="149"/>
    </row>
    <row r="8" spans="1:65" x14ac:dyDescent="0.45">
      <c r="A8" s="150" t="s">
        <v>12</v>
      </c>
      <c r="B8" s="151"/>
      <c r="C8" s="50">
        <f t="shared" ref="C8:BM8" si="0">SUBTOTAL(4,C17:C426)</f>
        <v>515113</v>
      </c>
      <c r="D8" s="60">
        <f t="shared" si="0"/>
        <v>38.5</v>
      </c>
      <c r="E8" s="28">
        <f t="shared" si="0"/>
        <v>38.6</v>
      </c>
      <c r="F8" s="28">
        <f t="shared" si="0"/>
        <v>38.6</v>
      </c>
      <c r="G8" s="28">
        <f t="shared" si="0"/>
        <v>38.4</v>
      </c>
      <c r="H8" s="28">
        <f t="shared" si="0"/>
        <v>38.4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0</v>
      </c>
      <c r="N8" s="82">
        <f t="shared" si="0"/>
        <v>0</v>
      </c>
      <c r="O8" s="82">
        <f t="shared" si="0"/>
        <v>0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40.462427750000003</v>
      </c>
      <c r="AO8" s="39">
        <f t="shared" si="0"/>
        <v>1779</v>
      </c>
      <c r="AP8" s="104">
        <f t="shared" si="0"/>
        <v>0</v>
      </c>
      <c r="AQ8" s="105">
        <f t="shared" si="0"/>
        <v>0</v>
      </c>
      <c r="AR8" s="106">
        <f t="shared" si="0"/>
        <v>0</v>
      </c>
      <c r="AS8" s="106">
        <f t="shared" si="0"/>
        <v>0</v>
      </c>
      <c r="AT8" s="107">
        <f t="shared" si="0"/>
        <v>2343</v>
      </c>
      <c r="AU8" s="108">
        <f t="shared" si="0"/>
        <v>0</v>
      </c>
      <c r="AV8" s="109">
        <f t="shared" si="0"/>
        <v>0</v>
      </c>
      <c r="AW8" s="106">
        <f t="shared" si="0"/>
        <v>0</v>
      </c>
      <c r="AX8" s="106">
        <f t="shared" si="0"/>
        <v>0</v>
      </c>
      <c r="AY8" s="60">
        <f t="shared" si="0"/>
        <v>0</v>
      </c>
      <c r="AZ8" s="96">
        <f t="shared" si="0"/>
        <v>85.89</v>
      </c>
      <c r="BA8" s="67">
        <f t="shared" si="0"/>
        <v>0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24994</v>
      </c>
      <c r="BG8" s="39">
        <f t="shared" si="0"/>
        <v>15790</v>
      </c>
      <c r="BH8" s="40">
        <f t="shared" si="0"/>
        <v>15154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0</v>
      </c>
    </row>
    <row r="9" spans="1:65" x14ac:dyDescent="0.45">
      <c r="A9" s="180" t="s">
        <v>11</v>
      </c>
      <c r="B9" s="181"/>
      <c r="C9" s="51">
        <f t="shared" ref="C9:BM9" si="1">SUBTOTAL(5,C17:C426)</f>
        <v>271179</v>
      </c>
      <c r="D9" s="61">
        <f t="shared" si="1"/>
        <v>34.799999999999997</v>
      </c>
      <c r="E9" s="12">
        <f t="shared" si="1"/>
        <v>34.799999999999997</v>
      </c>
      <c r="F9" s="12">
        <f t="shared" si="1"/>
        <v>34.799999999999997</v>
      </c>
      <c r="G9" s="12">
        <f t="shared" si="1"/>
        <v>34.6</v>
      </c>
      <c r="H9" s="12">
        <f t="shared" si="1"/>
        <v>34.6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0</v>
      </c>
      <c r="N9" s="83">
        <f t="shared" si="1"/>
        <v>0</v>
      </c>
      <c r="O9" s="83">
        <f t="shared" si="1"/>
        <v>0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15.739179310000001</v>
      </c>
      <c r="AO9" s="41">
        <f t="shared" si="1"/>
        <v>692</v>
      </c>
      <c r="AP9" s="110">
        <f t="shared" si="1"/>
        <v>0</v>
      </c>
      <c r="AQ9" s="111">
        <f t="shared" si="1"/>
        <v>0</v>
      </c>
      <c r="AR9" s="112">
        <f t="shared" si="1"/>
        <v>0</v>
      </c>
      <c r="AS9" s="112">
        <f t="shared" si="1"/>
        <v>0</v>
      </c>
      <c r="AT9" s="113">
        <f t="shared" si="1"/>
        <v>886</v>
      </c>
      <c r="AU9" s="114">
        <f t="shared" si="1"/>
        <v>0</v>
      </c>
      <c r="AV9" s="115">
        <f t="shared" si="1"/>
        <v>0</v>
      </c>
      <c r="AW9" s="112">
        <f t="shared" si="1"/>
        <v>0</v>
      </c>
      <c r="AX9" s="112">
        <f t="shared" si="1"/>
        <v>0</v>
      </c>
      <c r="AY9" s="61">
        <f t="shared" si="1"/>
        <v>0</v>
      </c>
      <c r="AZ9" s="97">
        <f t="shared" si="1"/>
        <v>77.8</v>
      </c>
      <c r="BA9" s="68">
        <f t="shared" si="1"/>
        <v>0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1989</v>
      </c>
      <c r="BG9" s="41">
        <f t="shared" si="1"/>
        <v>200</v>
      </c>
      <c r="BH9" s="42">
        <f t="shared" si="1"/>
        <v>700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45">
      <c r="A10" s="180" t="s">
        <v>62</v>
      </c>
      <c r="B10" s="181"/>
      <c r="C10" s="51">
        <f>IFERROR(SUBTOTAL(1,C17:C426),"")</f>
        <v>345201.85205479449</v>
      </c>
      <c r="D10" s="61">
        <f t="shared" ref="D10:BM10" si="2">IFERROR(SUBTOTAL(1,D17:D426),"")</f>
        <v>36.90328767123286</v>
      </c>
      <c r="E10" s="12">
        <f t="shared" si="2"/>
        <v>36.871506849315082</v>
      </c>
      <c r="F10" s="12">
        <f t="shared" si="2"/>
        <v>36.871506849315082</v>
      </c>
      <c r="G10" s="12">
        <f t="shared" si="2"/>
        <v>36.935342465753401</v>
      </c>
      <c r="H10" s="12">
        <f t="shared" si="2"/>
        <v>36.934246575342449</v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 t="str">
        <f t="shared" si="2"/>
        <v/>
      </c>
      <c r="N10" s="83" t="str">
        <f t="shared" si="2"/>
        <v/>
      </c>
      <c r="O10" s="83" t="str">
        <f t="shared" si="2"/>
        <v/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24.480405265753411</v>
      </c>
      <c r="AO10" s="41">
        <f t="shared" si="2"/>
        <v>1167.2767123287672</v>
      </c>
      <c r="AP10" s="110" t="str">
        <f t="shared" si="2"/>
        <v/>
      </c>
      <c r="AQ10" s="111" t="str">
        <f t="shared" si="2"/>
        <v/>
      </c>
      <c r="AR10" s="112" t="str">
        <f t="shared" si="2"/>
        <v/>
      </c>
      <c r="AS10" s="112" t="str">
        <f t="shared" si="2"/>
        <v/>
      </c>
      <c r="AT10" s="113">
        <f t="shared" si="2"/>
        <v>1550.8301369863013</v>
      </c>
      <c r="AU10" s="114" t="str">
        <f t="shared" si="2"/>
        <v/>
      </c>
      <c r="AV10" s="115" t="str">
        <f t="shared" si="2"/>
        <v/>
      </c>
      <c r="AW10" s="112" t="str">
        <f t="shared" si="2"/>
        <v/>
      </c>
      <c r="AX10" s="112" t="str">
        <f t="shared" si="2"/>
        <v/>
      </c>
      <c r="AY10" s="61" t="str">
        <f t="shared" si="2"/>
        <v/>
      </c>
      <c r="AZ10" s="97">
        <f t="shared" si="2"/>
        <v>79.546887966805002</v>
      </c>
      <c r="BA10" s="68" t="str">
        <f t="shared" si="2"/>
        <v/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6">
        <f t="shared" si="2"/>
        <v>11945.090410958905</v>
      </c>
      <c r="BG10" s="41">
        <f t="shared" si="2"/>
        <v>5301.1161473087823</v>
      </c>
      <c r="BH10" s="42">
        <f t="shared" si="2"/>
        <v>6971.0476190476193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 t="str">
        <f t="shared" si="2"/>
        <v/>
      </c>
    </row>
    <row r="11" spans="1:65" ht="17.5" thickBot="1" x14ac:dyDescent="0.5">
      <c r="A11" s="182" t="s">
        <v>64</v>
      </c>
      <c r="B11" s="183"/>
      <c r="C11" s="52">
        <f>SUBTOTAL(9,C17:C426)</f>
        <v>125998676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424873</v>
      </c>
      <c r="AP11" s="116"/>
      <c r="AQ11" s="117"/>
      <c r="AR11" s="118"/>
      <c r="AS11" s="118"/>
      <c r="AT11" s="119">
        <f>SUBTOTAL(9,AT17:AT425)</f>
        <v>564516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4338390</v>
      </c>
      <c r="BG11" s="43">
        <f t="shared" si="3"/>
        <v>1864161</v>
      </c>
      <c r="BH11" s="44">
        <f t="shared" si="3"/>
        <v>2474229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0</v>
      </c>
    </row>
    <row r="12" spans="1:65" ht="17.5" thickBot="1" x14ac:dyDescent="0.5">
      <c r="A12" s="182" t="s">
        <v>63</v>
      </c>
      <c r="B12" s="183"/>
      <c r="C12" s="52">
        <f>IFERROR(SUBTOTAL(9,C17:C426)/COUNTA(C17:C47,C52:C80,C85:C115,C120:C149,C154:C184,C189:C218,C223:C253,C258:C288,C293:C322,C327:C357,C362:C391,C396:C426),"")</f>
        <v>345201.85205479449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1167.2767123287672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1550.8301369863013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11912.453551912567</v>
      </c>
      <c r="BG12" s="78">
        <f>IFERROR(SUBTOTAL(9,BG17:BG426)/COUNTA(BG17:BG47,BG52:BG80,BG85:BG115,BG120:BG149,BG154:BG184,BG189:BG218,BG223:BG253,BG258:BG288,BG293:BG322,BG327:BG357,BG362:BG391,BG396:BG426),"")</f>
        <v>5301.1161473087823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6971.0476190476193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45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5" thickBot="1" x14ac:dyDescent="0.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5">
      <c r="A15" s="184" t="s">
        <v>0</v>
      </c>
      <c r="B15" s="186" t="s">
        <v>88</v>
      </c>
      <c r="C15" s="156" t="s">
        <v>2</v>
      </c>
      <c r="D15" s="176" t="s">
        <v>68</v>
      </c>
      <c r="E15" s="177"/>
      <c r="F15" s="177"/>
      <c r="G15" s="177"/>
      <c r="H15" s="177"/>
      <c r="I15" s="177"/>
      <c r="J15" s="177"/>
      <c r="K15" s="177"/>
      <c r="L15" s="177"/>
      <c r="M15" s="178" t="s">
        <v>77</v>
      </c>
      <c r="N15" s="179"/>
      <c r="O15" s="179"/>
      <c r="P15" s="179"/>
      <c r="Q15" s="179"/>
      <c r="R15" s="179"/>
      <c r="S15" s="179"/>
      <c r="T15" s="179"/>
      <c r="U15" s="179"/>
      <c r="V15" s="160" t="s">
        <v>80</v>
      </c>
      <c r="W15" s="156"/>
      <c r="X15" s="156"/>
      <c r="Y15" s="156"/>
      <c r="Z15" s="156"/>
      <c r="AA15" s="156"/>
      <c r="AB15" s="156"/>
      <c r="AC15" s="156"/>
      <c r="AD15" s="156"/>
      <c r="AE15" s="146" t="s">
        <v>82</v>
      </c>
      <c r="AF15" s="156"/>
      <c r="AG15" s="156"/>
      <c r="AH15" s="156"/>
      <c r="AI15" s="156"/>
      <c r="AJ15" s="156"/>
      <c r="AK15" s="156"/>
      <c r="AL15" s="156"/>
      <c r="AM15" s="156"/>
      <c r="AN15" s="146" t="s">
        <v>67</v>
      </c>
      <c r="AO15" s="160" t="s">
        <v>1</v>
      </c>
      <c r="AP15" s="164" t="s">
        <v>93</v>
      </c>
      <c r="AQ15" s="166" t="s">
        <v>94</v>
      </c>
      <c r="AR15" s="168" t="s">
        <v>95</v>
      </c>
      <c r="AS15" s="168" t="s">
        <v>91</v>
      </c>
      <c r="AT15" s="162" t="s">
        <v>66</v>
      </c>
      <c r="AU15" s="164" t="s">
        <v>96</v>
      </c>
      <c r="AV15" s="166" t="s">
        <v>97</v>
      </c>
      <c r="AW15" s="168" t="s">
        <v>98</v>
      </c>
      <c r="AX15" s="168" t="s">
        <v>92</v>
      </c>
      <c r="AY15" s="170" t="s">
        <v>89</v>
      </c>
      <c r="AZ15" s="152" t="s">
        <v>87</v>
      </c>
      <c r="BA15" s="154" t="s">
        <v>106</v>
      </c>
      <c r="BB15" s="155"/>
      <c r="BC15" s="155"/>
      <c r="BD15" s="155"/>
      <c r="BE15" s="156" t="s">
        <v>102</v>
      </c>
      <c r="BF15" s="158" t="s">
        <v>3</v>
      </c>
      <c r="BG15" s="160" t="s">
        <v>4</v>
      </c>
      <c r="BH15" s="146" t="s">
        <v>7</v>
      </c>
      <c r="BI15" s="146" t="s">
        <v>8</v>
      </c>
      <c r="BJ15" s="146" t="s">
        <v>6</v>
      </c>
      <c r="BK15" s="146" t="s">
        <v>5</v>
      </c>
      <c r="BL15" s="146" t="s">
        <v>9</v>
      </c>
      <c r="BM15" s="148" t="s">
        <v>10</v>
      </c>
    </row>
    <row r="16" spans="1:65" s="1" customFormat="1" ht="34.5" thickBot="1" x14ac:dyDescent="0.5">
      <c r="A16" s="185"/>
      <c r="B16" s="187"/>
      <c r="C16" s="157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47"/>
      <c r="AO16" s="161"/>
      <c r="AP16" s="165"/>
      <c r="AQ16" s="167"/>
      <c r="AR16" s="169"/>
      <c r="AS16" s="169"/>
      <c r="AT16" s="163"/>
      <c r="AU16" s="165"/>
      <c r="AV16" s="167"/>
      <c r="AW16" s="169"/>
      <c r="AX16" s="169"/>
      <c r="AY16" s="171"/>
      <c r="AZ16" s="153"/>
      <c r="BA16" s="65" t="s">
        <v>84</v>
      </c>
      <c r="BB16" s="65" t="s">
        <v>85</v>
      </c>
      <c r="BC16" s="65" t="s">
        <v>86</v>
      </c>
      <c r="BD16" s="66" t="s">
        <v>90</v>
      </c>
      <c r="BE16" s="157"/>
      <c r="BF16" s="159"/>
      <c r="BG16" s="161"/>
      <c r="BH16" s="147"/>
      <c r="BI16" s="147"/>
      <c r="BJ16" s="147"/>
      <c r="BK16" s="147"/>
      <c r="BL16" s="147"/>
      <c r="BM16" s="149"/>
    </row>
    <row r="17" spans="1:65" outlineLevel="5" x14ac:dyDescent="0.45">
      <c r="A17" s="21">
        <f>MONTH(B17)</f>
        <v>1</v>
      </c>
      <c r="B17" s="8">
        <v>43101</v>
      </c>
      <c r="C17" s="51">
        <v>284075</v>
      </c>
      <c r="D17" s="64">
        <f>IFERROR(ROUND(AVERAGE(E17:L17),1),"")</f>
        <v>37.700000000000003</v>
      </c>
      <c r="E17" s="12">
        <v>37.799999999999997</v>
      </c>
      <c r="F17" s="12">
        <v>37.799999999999997</v>
      </c>
      <c r="G17" s="12">
        <v>37.6</v>
      </c>
      <c r="H17" s="12">
        <v>37.6</v>
      </c>
      <c r="I17" s="11"/>
      <c r="J17" s="11"/>
      <c r="K17" s="11"/>
      <c r="L17" s="11"/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24.734982330000001</v>
      </c>
      <c r="AO17" s="41">
        <v>1132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1498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6167</v>
      </c>
      <c r="BG17" s="42">
        <v>4487</v>
      </c>
      <c r="BH17" s="42">
        <v>1680</v>
      </c>
      <c r="BI17" s="42"/>
      <c r="BJ17" s="42"/>
      <c r="BK17" s="42"/>
      <c r="BL17" s="42"/>
      <c r="BM17" s="14"/>
    </row>
    <row r="18" spans="1:65" outlineLevel="5" x14ac:dyDescent="0.45">
      <c r="A18" s="22">
        <f t="shared" ref="A18:A90" si="5">MONTH(B18)</f>
        <v>1</v>
      </c>
      <c r="B18" s="9">
        <f>B17+1</f>
        <v>43102</v>
      </c>
      <c r="C18" s="51">
        <v>279317</v>
      </c>
      <c r="D18" s="64">
        <f t="shared" ref="D18:D47" si="6">IFERROR(ROUND(AVERAGE(E18:L18),1),"")</f>
        <v>36.9</v>
      </c>
      <c r="E18" s="12">
        <v>36.799999999999997</v>
      </c>
      <c r="F18" s="12">
        <v>36.799999999999997</v>
      </c>
      <c r="G18" s="12">
        <v>37</v>
      </c>
      <c r="H18" s="12">
        <v>37</v>
      </c>
      <c r="I18" s="12"/>
      <c r="J18" s="12"/>
      <c r="K18" s="12"/>
      <c r="L18" s="12"/>
      <c r="M18" s="74" t="str">
        <f t="shared" ref="M18:M47" si="7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v>18.983050850000001</v>
      </c>
      <c r="AO18" s="41">
        <v>1475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1907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0">IFERROR((1-((AW18*AS18)/(AX18*AR18)))*100,"")</f>
        <v/>
      </c>
      <c r="AZ18" s="97">
        <v>81</v>
      </c>
      <c r="BA18" s="68"/>
      <c r="BB18" s="68"/>
      <c r="BC18" s="68"/>
      <c r="BD18" s="68"/>
      <c r="BE18" s="15"/>
      <c r="BF18" s="5">
        <f t="shared" ref="BF18:BF47" si="11">IF(SUM(BG18:BM18)=0,"",SUM(BG18:BM18))</f>
        <v>10587</v>
      </c>
      <c r="BG18" s="42">
        <v>8907</v>
      </c>
      <c r="BH18" s="42">
        <v>1680</v>
      </c>
      <c r="BI18" s="42"/>
      <c r="BJ18" s="42"/>
      <c r="BK18" s="42"/>
      <c r="BL18" s="42"/>
      <c r="BM18" s="15"/>
    </row>
    <row r="19" spans="1:65" outlineLevel="5" x14ac:dyDescent="0.45">
      <c r="A19" s="22">
        <f t="shared" si="5"/>
        <v>1</v>
      </c>
      <c r="B19" s="9">
        <f t="shared" ref="B19:B79" si="12">B18+1</f>
        <v>43103</v>
      </c>
      <c r="C19" s="51">
        <v>280829</v>
      </c>
      <c r="D19" s="64">
        <f t="shared" si="6"/>
        <v>37.799999999999997</v>
      </c>
      <c r="E19" s="12">
        <v>37.6</v>
      </c>
      <c r="F19" s="12">
        <v>37.6</v>
      </c>
      <c r="G19" s="12">
        <v>38</v>
      </c>
      <c r="H19" s="12">
        <v>38</v>
      </c>
      <c r="I19" s="12"/>
      <c r="J19" s="12"/>
      <c r="K19" s="12"/>
      <c r="L19" s="12"/>
      <c r="M19" s="74" t="str">
        <f t="shared" si="7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v>19.900497510000001</v>
      </c>
      <c r="AO19" s="41">
        <v>1407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2102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0"/>
        <v/>
      </c>
      <c r="AZ19" s="97">
        <v>79.900000000000006</v>
      </c>
      <c r="BA19" s="68"/>
      <c r="BB19" s="68"/>
      <c r="BC19" s="68"/>
      <c r="BD19" s="68"/>
      <c r="BE19" s="15"/>
      <c r="BF19" s="5">
        <f t="shared" si="11"/>
        <v>12725</v>
      </c>
      <c r="BG19" s="42">
        <v>11045</v>
      </c>
      <c r="BH19" s="42">
        <v>1680</v>
      </c>
      <c r="BI19" s="42"/>
      <c r="BJ19" s="42"/>
      <c r="BK19" s="42"/>
      <c r="BL19" s="42"/>
      <c r="BM19" s="15"/>
    </row>
    <row r="20" spans="1:65" outlineLevel="5" x14ac:dyDescent="0.45">
      <c r="A20" s="22">
        <f t="shared" si="5"/>
        <v>1</v>
      </c>
      <c r="B20" s="9">
        <f t="shared" si="12"/>
        <v>43104</v>
      </c>
      <c r="C20" s="51">
        <v>280737</v>
      </c>
      <c r="D20" s="64">
        <f t="shared" si="6"/>
        <v>38</v>
      </c>
      <c r="E20" s="12">
        <v>38</v>
      </c>
      <c r="F20" s="12">
        <v>38</v>
      </c>
      <c r="G20" s="12">
        <v>38</v>
      </c>
      <c r="H20" s="12">
        <v>38</v>
      </c>
      <c r="I20" s="12"/>
      <c r="J20" s="12"/>
      <c r="K20" s="12"/>
      <c r="L20" s="12"/>
      <c r="M20" s="74" t="str">
        <f t="shared" si="7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v>20.423048869999999</v>
      </c>
      <c r="AO20" s="41">
        <v>1371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1256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0"/>
        <v/>
      </c>
      <c r="AZ20" s="97">
        <v>81</v>
      </c>
      <c r="BA20" s="68"/>
      <c r="BB20" s="68"/>
      <c r="BC20" s="68"/>
      <c r="BD20" s="68"/>
      <c r="BE20" s="15"/>
      <c r="BF20" s="5">
        <f t="shared" si="11"/>
        <v>10526</v>
      </c>
      <c r="BG20" s="42">
        <v>8846</v>
      </c>
      <c r="BH20" s="42">
        <v>1680</v>
      </c>
      <c r="BI20" s="42"/>
      <c r="BJ20" s="42"/>
      <c r="BK20" s="42"/>
      <c r="BL20" s="42"/>
      <c r="BM20" s="15"/>
    </row>
    <row r="21" spans="1:65" outlineLevel="5" x14ac:dyDescent="0.45">
      <c r="A21" s="22">
        <f t="shared" si="5"/>
        <v>1</v>
      </c>
      <c r="B21" s="9">
        <f t="shared" si="12"/>
        <v>43105</v>
      </c>
      <c r="C21" s="51">
        <v>276664</v>
      </c>
      <c r="D21" s="64">
        <f t="shared" si="6"/>
        <v>37.799999999999997</v>
      </c>
      <c r="E21" s="12">
        <v>37.799999999999997</v>
      </c>
      <c r="F21" s="12">
        <v>37.799999999999997</v>
      </c>
      <c r="G21" s="12">
        <v>37.799999999999997</v>
      </c>
      <c r="H21" s="12">
        <v>37.799999999999997</v>
      </c>
      <c r="I21" s="12"/>
      <c r="J21" s="12"/>
      <c r="K21" s="12"/>
      <c r="L21" s="12"/>
      <c r="M21" s="74" t="str">
        <f t="shared" si="7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v>21.212121209999999</v>
      </c>
      <c r="AO21" s="41">
        <v>1320</v>
      </c>
      <c r="AP21" s="110"/>
      <c r="AQ21" s="111"/>
      <c r="AR21" s="126" t="str">
        <f t="shared" ref="AR21:AR47" si="13">IFERROR(AQ21/AP21*100,"")</f>
        <v/>
      </c>
      <c r="AS21" s="126" t="str">
        <f t="shared" ref="AS21:AS47" si="14">IFERROR(100-AR21,"")</f>
        <v/>
      </c>
      <c r="AT21" s="127">
        <v>1754</v>
      </c>
      <c r="AU21" s="114"/>
      <c r="AV21" s="115"/>
      <c r="AW21" s="126" t="str">
        <f t="shared" ref="AW21:AW47" si="15">IFERROR(AV21/AU21*100,"")</f>
        <v/>
      </c>
      <c r="AX21" s="126" t="str">
        <f t="shared" ref="AX21:AX47" si="16">IFERROR(100-AW21,"")</f>
        <v/>
      </c>
      <c r="AY21" s="64" t="str">
        <f t="shared" si="10"/>
        <v/>
      </c>
      <c r="AZ21" s="97">
        <v>81.2</v>
      </c>
      <c r="BA21" s="68"/>
      <c r="BB21" s="68"/>
      <c r="BC21" s="68"/>
      <c r="BD21" s="68"/>
      <c r="BE21" s="15"/>
      <c r="BF21" s="5">
        <f t="shared" si="11"/>
        <v>10578</v>
      </c>
      <c r="BG21" s="42">
        <v>8898</v>
      </c>
      <c r="BH21" s="42">
        <v>1680</v>
      </c>
      <c r="BI21" s="42"/>
      <c r="BJ21" s="42"/>
      <c r="BK21" s="42"/>
      <c r="BL21" s="42"/>
      <c r="BM21" s="15"/>
    </row>
    <row r="22" spans="1:65" outlineLevel="5" x14ac:dyDescent="0.45">
      <c r="A22" s="22">
        <f t="shared" si="5"/>
        <v>1</v>
      </c>
      <c r="B22" s="9">
        <f t="shared" si="12"/>
        <v>43106</v>
      </c>
      <c r="C22" s="51">
        <v>287659</v>
      </c>
      <c r="D22" s="64">
        <f t="shared" si="6"/>
        <v>37.799999999999997</v>
      </c>
      <c r="E22" s="12">
        <v>37.799999999999997</v>
      </c>
      <c r="F22" s="12">
        <v>37.799999999999997</v>
      </c>
      <c r="G22" s="12">
        <v>37.799999999999997</v>
      </c>
      <c r="H22" s="12">
        <v>37.799999999999997</v>
      </c>
      <c r="I22" s="12"/>
      <c r="J22" s="12"/>
      <c r="K22" s="12"/>
      <c r="L22" s="12"/>
      <c r="M22" s="74" t="str">
        <f t="shared" si="7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v>22.204599519999999</v>
      </c>
      <c r="AO22" s="41">
        <v>1261</v>
      </c>
      <c r="AP22" s="110"/>
      <c r="AQ22" s="111"/>
      <c r="AR22" s="126" t="str">
        <f t="shared" si="13"/>
        <v/>
      </c>
      <c r="AS22" s="126" t="str">
        <f t="shared" si="14"/>
        <v/>
      </c>
      <c r="AT22" s="127">
        <v>1661</v>
      </c>
      <c r="AU22" s="114"/>
      <c r="AV22" s="115"/>
      <c r="AW22" s="126" t="str">
        <f t="shared" si="15"/>
        <v/>
      </c>
      <c r="AX22" s="126" t="str">
        <f t="shared" si="16"/>
        <v/>
      </c>
      <c r="AY22" s="64" t="str">
        <f t="shared" si="10"/>
        <v/>
      </c>
      <c r="AZ22" s="97"/>
      <c r="BA22" s="68"/>
      <c r="BB22" s="68"/>
      <c r="BC22" s="68"/>
      <c r="BD22" s="68"/>
      <c r="BE22" s="15"/>
      <c r="BF22" s="5">
        <f t="shared" si="11"/>
        <v>8762</v>
      </c>
      <c r="BG22" s="42">
        <v>6981</v>
      </c>
      <c r="BH22" s="42">
        <v>1781</v>
      </c>
      <c r="BI22" s="42"/>
      <c r="BJ22" s="42"/>
      <c r="BK22" s="42"/>
      <c r="BL22" s="42"/>
      <c r="BM22" s="15"/>
    </row>
    <row r="23" spans="1:65" outlineLevel="5" x14ac:dyDescent="0.45">
      <c r="A23" s="22">
        <f t="shared" si="5"/>
        <v>1</v>
      </c>
      <c r="B23" s="9">
        <f t="shared" si="12"/>
        <v>43107</v>
      </c>
      <c r="C23" s="51">
        <v>279991</v>
      </c>
      <c r="D23" s="64">
        <f t="shared" si="6"/>
        <v>37.1</v>
      </c>
      <c r="E23" s="12">
        <v>37</v>
      </c>
      <c r="F23" s="12">
        <v>37</v>
      </c>
      <c r="G23" s="12">
        <v>37.200000000000003</v>
      </c>
      <c r="H23" s="12">
        <v>37.200000000000003</v>
      </c>
      <c r="I23" s="12"/>
      <c r="J23" s="12"/>
      <c r="K23" s="12"/>
      <c r="L23" s="12"/>
      <c r="M23" s="74" t="str">
        <f t="shared" si="7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v>28.455284549999998</v>
      </c>
      <c r="AO23" s="41">
        <v>984</v>
      </c>
      <c r="AP23" s="110"/>
      <c r="AQ23" s="111"/>
      <c r="AR23" s="126" t="str">
        <f t="shared" si="13"/>
        <v/>
      </c>
      <c r="AS23" s="126" t="str">
        <f t="shared" si="14"/>
        <v/>
      </c>
      <c r="AT23" s="127">
        <v>1399</v>
      </c>
      <c r="AU23" s="114"/>
      <c r="AV23" s="115"/>
      <c r="AW23" s="126" t="str">
        <f t="shared" si="15"/>
        <v/>
      </c>
      <c r="AX23" s="126" t="str">
        <f t="shared" si="16"/>
        <v/>
      </c>
      <c r="AY23" s="64" t="str">
        <f t="shared" si="10"/>
        <v/>
      </c>
      <c r="AZ23" s="97"/>
      <c r="BA23" s="68"/>
      <c r="BB23" s="68"/>
      <c r="BC23" s="68"/>
      <c r="BD23" s="68"/>
      <c r="BE23" s="15"/>
      <c r="BF23" s="5">
        <f t="shared" si="11"/>
        <v>6104</v>
      </c>
      <c r="BG23" s="42">
        <v>4326</v>
      </c>
      <c r="BH23" s="42">
        <v>1778</v>
      </c>
      <c r="BI23" s="42"/>
      <c r="BJ23" s="42"/>
      <c r="BK23" s="42"/>
      <c r="BL23" s="42"/>
      <c r="BM23" s="15"/>
    </row>
    <row r="24" spans="1:65" outlineLevel="5" x14ac:dyDescent="0.45">
      <c r="A24" s="22">
        <f t="shared" si="5"/>
        <v>1</v>
      </c>
      <c r="B24" s="9">
        <f t="shared" si="12"/>
        <v>43108</v>
      </c>
      <c r="C24" s="51">
        <v>314287</v>
      </c>
      <c r="D24" s="64">
        <f t="shared" si="6"/>
        <v>37.700000000000003</v>
      </c>
      <c r="E24" s="12">
        <v>37.4</v>
      </c>
      <c r="F24" s="12">
        <v>37.4</v>
      </c>
      <c r="G24" s="12">
        <v>38</v>
      </c>
      <c r="H24" s="12">
        <v>38</v>
      </c>
      <c r="I24" s="12"/>
      <c r="J24" s="12"/>
      <c r="K24" s="12"/>
      <c r="L24" s="12"/>
      <c r="M24" s="74" t="str">
        <f t="shared" si="7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v>19.801980199999999</v>
      </c>
      <c r="AO24" s="41">
        <v>1414</v>
      </c>
      <c r="AP24" s="110"/>
      <c r="AQ24" s="111"/>
      <c r="AR24" s="126" t="str">
        <f t="shared" si="13"/>
        <v/>
      </c>
      <c r="AS24" s="126" t="str">
        <f t="shared" si="14"/>
        <v/>
      </c>
      <c r="AT24" s="127">
        <v>1924</v>
      </c>
      <c r="AU24" s="114"/>
      <c r="AV24" s="115"/>
      <c r="AW24" s="126" t="str">
        <f t="shared" si="15"/>
        <v/>
      </c>
      <c r="AX24" s="126" t="str">
        <f t="shared" si="16"/>
        <v/>
      </c>
      <c r="AY24" s="64" t="str">
        <f t="shared" si="10"/>
        <v/>
      </c>
      <c r="AZ24" s="97">
        <v>80.400000000000006</v>
      </c>
      <c r="BA24" s="68"/>
      <c r="BB24" s="68"/>
      <c r="BC24" s="68"/>
      <c r="BD24" s="68"/>
      <c r="BE24" s="15"/>
      <c r="BF24" s="5">
        <f t="shared" si="11"/>
        <v>17513</v>
      </c>
      <c r="BG24" s="42">
        <v>15790</v>
      </c>
      <c r="BH24" s="42">
        <v>1723</v>
      </c>
      <c r="BI24" s="42"/>
      <c r="BJ24" s="42"/>
      <c r="BK24" s="42"/>
      <c r="BL24" s="42"/>
      <c r="BM24" s="15"/>
    </row>
    <row r="25" spans="1:65" outlineLevel="5" x14ac:dyDescent="0.45">
      <c r="A25" s="22">
        <f t="shared" si="5"/>
        <v>1</v>
      </c>
      <c r="B25" s="9">
        <f t="shared" si="12"/>
        <v>43109</v>
      </c>
      <c r="C25" s="51">
        <v>275915</v>
      </c>
      <c r="D25" s="64">
        <f t="shared" si="6"/>
        <v>37.9</v>
      </c>
      <c r="E25" s="12">
        <v>38</v>
      </c>
      <c r="F25" s="12">
        <v>38</v>
      </c>
      <c r="G25" s="12">
        <v>37.799999999999997</v>
      </c>
      <c r="H25" s="12">
        <v>37.799999999999997</v>
      </c>
      <c r="I25" s="12"/>
      <c r="J25" s="12"/>
      <c r="K25" s="12"/>
      <c r="L25" s="12"/>
      <c r="M25" s="74" t="str">
        <f t="shared" si="7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v>20.848845870000002</v>
      </c>
      <c r="AO25" s="41">
        <v>1343</v>
      </c>
      <c r="AP25" s="110"/>
      <c r="AQ25" s="111"/>
      <c r="AR25" s="126" t="str">
        <f t="shared" si="13"/>
        <v/>
      </c>
      <c r="AS25" s="126" t="str">
        <f t="shared" si="14"/>
        <v/>
      </c>
      <c r="AT25" s="127">
        <v>1827</v>
      </c>
      <c r="AU25" s="114"/>
      <c r="AV25" s="115"/>
      <c r="AW25" s="126" t="str">
        <f t="shared" si="15"/>
        <v/>
      </c>
      <c r="AX25" s="126" t="str">
        <f t="shared" si="16"/>
        <v/>
      </c>
      <c r="AY25" s="64" t="str">
        <f t="shared" si="10"/>
        <v/>
      </c>
      <c r="AZ25" s="97">
        <v>81</v>
      </c>
      <c r="BA25" s="68"/>
      <c r="BB25" s="68"/>
      <c r="BC25" s="68"/>
      <c r="BD25" s="68"/>
      <c r="BE25" s="15"/>
      <c r="BF25" s="5">
        <f t="shared" si="11"/>
        <v>9853</v>
      </c>
      <c r="BG25" s="42">
        <v>8041</v>
      </c>
      <c r="BH25" s="42">
        <v>1812</v>
      </c>
      <c r="BI25" s="42"/>
      <c r="BJ25" s="42"/>
      <c r="BK25" s="42"/>
      <c r="BL25" s="42"/>
      <c r="BM25" s="15"/>
    </row>
    <row r="26" spans="1:65" outlineLevel="5" x14ac:dyDescent="0.45">
      <c r="A26" s="22">
        <f t="shared" si="5"/>
        <v>1</v>
      </c>
      <c r="B26" s="9">
        <f t="shared" si="12"/>
        <v>43110</v>
      </c>
      <c r="C26" s="51">
        <v>271179</v>
      </c>
      <c r="D26" s="64">
        <f t="shared" si="6"/>
        <v>37.9</v>
      </c>
      <c r="E26" s="12">
        <v>38.200000000000003</v>
      </c>
      <c r="F26" s="12">
        <v>38.200000000000003</v>
      </c>
      <c r="G26" s="12">
        <v>37.6</v>
      </c>
      <c r="H26" s="12">
        <v>37.6</v>
      </c>
      <c r="I26" s="12"/>
      <c r="J26" s="12"/>
      <c r="K26" s="12"/>
      <c r="L26" s="12"/>
      <c r="M26" s="74" t="str">
        <f t="shared" si="7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v>21.341463409999999</v>
      </c>
      <c r="AO26" s="41">
        <v>1312</v>
      </c>
      <c r="AP26" s="110"/>
      <c r="AQ26" s="111"/>
      <c r="AR26" s="126" t="str">
        <f t="shared" si="13"/>
        <v/>
      </c>
      <c r="AS26" s="126" t="str">
        <f t="shared" si="14"/>
        <v/>
      </c>
      <c r="AT26" s="127">
        <v>1799</v>
      </c>
      <c r="AU26" s="114"/>
      <c r="AV26" s="115"/>
      <c r="AW26" s="126" t="str">
        <f t="shared" si="15"/>
        <v/>
      </c>
      <c r="AX26" s="126" t="str">
        <f t="shared" si="16"/>
        <v/>
      </c>
      <c r="AY26" s="64" t="str">
        <f t="shared" si="10"/>
        <v/>
      </c>
      <c r="AZ26" s="97">
        <v>81.400000000000006</v>
      </c>
      <c r="BA26" s="68"/>
      <c r="BB26" s="68"/>
      <c r="BC26" s="68"/>
      <c r="BD26" s="68"/>
      <c r="BE26" s="15"/>
      <c r="BF26" s="5">
        <f t="shared" si="11"/>
        <v>10240</v>
      </c>
      <c r="BG26" s="42">
        <v>8379</v>
      </c>
      <c r="BH26" s="42">
        <v>1861</v>
      </c>
      <c r="BI26" s="42"/>
      <c r="BJ26" s="42"/>
      <c r="BK26" s="42"/>
      <c r="BL26" s="42"/>
      <c r="BM26" s="15"/>
    </row>
    <row r="27" spans="1:65" outlineLevel="5" x14ac:dyDescent="0.45">
      <c r="A27" s="22">
        <f t="shared" si="5"/>
        <v>1</v>
      </c>
      <c r="B27" s="9">
        <f t="shared" si="12"/>
        <v>43111</v>
      </c>
      <c r="C27" s="51">
        <v>283244</v>
      </c>
      <c r="D27" s="64">
        <f t="shared" si="6"/>
        <v>38</v>
      </c>
      <c r="E27" s="12">
        <v>38</v>
      </c>
      <c r="F27" s="12">
        <v>38</v>
      </c>
      <c r="G27" s="12">
        <v>38</v>
      </c>
      <c r="H27" s="12">
        <v>38</v>
      </c>
      <c r="I27" s="12"/>
      <c r="J27" s="12"/>
      <c r="K27" s="12"/>
      <c r="L27" s="12"/>
      <c r="M27" s="74" t="str">
        <f t="shared" si="7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v>21.789883270000001</v>
      </c>
      <c r="AO27" s="41">
        <v>1285</v>
      </c>
      <c r="AP27" s="110"/>
      <c r="AQ27" s="111"/>
      <c r="AR27" s="126" t="str">
        <f t="shared" si="13"/>
        <v/>
      </c>
      <c r="AS27" s="126" t="str">
        <f t="shared" si="14"/>
        <v/>
      </c>
      <c r="AT27" s="127">
        <v>1650</v>
      </c>
      <c r="AU27" s="114"/>
      <c r="AV27" s="115"/>
      <c r="AW27" s="126" t="str">
        <f t="shared" si="15"/>
        <v/>
      </c>
      <c r="AX27" s="126" t="str">
        <f t="shared" si="16"/>
        <v/>
      </c>
      <c r="AY27" s="64" t="str">
        <f t="shared" si="10"/>
        <v/>
      </c>
      <c r="AZ27" s="97">
        <v>81</v>
      </c>
      <c r="BA27" s="68"/>
      <c r="BB27" s="68"/>
      <c r="BC27" s="68"/>
      <c r="BD27" s="68"/>
      <c r="BE27" s="15"/>
      <c r="BF27" s="5">
        <f t="shared" si="11"/>
        <v>11375</v>
      </c>
      <c r="BG27" s="42">
        <v>9425</v>
      </c>
      <c r="BH27" s="42">
        <v>1950</v>
      </c>
      <c r="BI27" s="42"/>
      <c r="BJ27" s="42"/>
      <c r="BK27" s="42"/>
      <c r="BL27" s="42"/>
      <c r="BM27" s="15"/>
    </row>
    <row r="28" spans="1:65" outlineLevel="5" x14ac:dyDescent="0.45">
      <c r="A28" s="22">
        <f t="shared" si="5"/>
        <v>1</v>
      </c>
      <c r="B28" s="9">
        <f t="shared" si="12"/>
        <v>43112</v>
      </c>
      <c r="C28" s="51">
        <v>285295</v>
      </c>
      <c r="D28" s="64">
        <f t="shared" si="6"/>
        <v>37.799999999999997</v>
      </c>
      <c r="E28" s="12">
        <v>37.6</v>
      </c>
      <c r="F28" s="12">
        <v>37.6</v>
      </c>
      <c r="G28" s="12">
        <v>38</v>
      </c>
      <c r="H28" s="12">
        <v>38</v>
      </c>
      <c r="I28" s="12"/>
      <c r="J28" s="12"/>
      <c r="K28" s="12"/>
      <c r="L28" s="12"/>
      <c r="M28" s="74" t="str">
        <f t="shared" si="7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v>22.417934349999999</v>
      </c>
      <c r="AO28" s="41">
        <v>1249</v>
      </c>
      <c r="AP28" s="110"/>
      <c r="AQ28" s="111"/>
      <c r="AR28" s="126" t="str">
        <f t="shared" si="13"/>
        <v/>
      </c>
      <c r="AS28" s="126" t="str">
        <f t="shared" si="14"/>
        <v/>
      </c>
      <c r="AT28" s="127">
        <v>1529</v>
      </c>
      <c r="AU28" s="114"/>
      <c r="AV28" s="115"/>
      <c r="AW28" s="126" t="str">
        <f t="shared" si="15"/>
        <v/>
      </c>
      <c r="AX28" s="126" t="str">
        <f t="shared" si="16"/>
        <v/>
      </c>
      <c r="AY28" s="64" t="str">
        <f t="shared" si="10"/>
        <v/>
      </c>
      <c r="AZ28" s="97">
        <v>80.900000000000006</v>
      </c>
      <c r="BA28" s="68"/>
      <c r="BB28" s="68"/>
      <c r="BC28" s="68"/>
      <c r="BD28" s="68"/>
      <c r="BE28" s="15"/>
      <c r="BF28" s="5">
        <f t="shared" si="11"/>
        <v>11185</v>
      </c>
      <c r="BG28" s="42">
        <v>9231</v>
      </c>
      <c r="BH28" s="42">
        <v>1954</v>
      </c>
      <c r="BI28" s="42"/>
      <c r="BJ28" s="42"/>
      <c r="BK28" s="42"/>
      <c r="BL28" s="42"/>
      <c r="BM28" s="15"/>
    </row>
    <row r="29" spans="1:65" outlineLevel="5" x14ac:dyDescent="0.45">
      <c r="A29" s="22">
        <f t="shared" si="5"/>
        <v>1</v>
      </c>
      <c r="B29" s="9">
        <f t="shared" si="12"/>
        <v>43113</v>
      </c>
      <c r="C29" s="51">
        <v>293985</v>
      </c>
      <c r="D29" s="64">
        <f t="shared" si="6"/>
        <v>37.700000000000003</v>
      </c>
      <c r="E29" s="12">
        <v>37.6</v>
      </c>
      <c r="F29" s="12">
        <v>37.6</v>
      </c>
      <c r="G29" s="12">
        <v>37.799999999999997</v>
      </c>
      <c r="H29" s="12">
        <v>37.799999999999997</v>
      </c>
      <c r="I29" s="12"/>
      <c r="J29" s="12"/>
      <c r="K29" s="12"/>
      <c r="L29" s="12"/>
      <c r="M29" s="74" t="str">
        <f t="shared" si="7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v>23.198011600000001</v>
      </c>
      <c r="AO29" s="41">
        <v>1207</v>
      </c>
      <c r="AP29" s="110"/>
      <c r="AQ29" s="111"/>
      <c r="AR29" s="126" t="str">
        <f t="shared" si="13"/>
        <v/>
      </c>
      <c r="AS29" s="126" t="str">
        <f t="shared" si="14"/>
        <v/>
      </c>
      <c r="AT29" s="127">
        <v>1629</v>
      </c>
      <c r="AU29" s="114"/>
      <c r="AV29" s="115"/>
      <c r="AW29" s="126" t="str">
        <f t="shared" si="15"/>
        <v/>
      </c>
      <c r="AX29" s="126" t="str">
        <f t="shared" si="16"/>
        <v/>
      </c>
      <c r="AY29" s="64" t="str">
        <f t="shared" si="10"/>
        <v/>
      </c>
      <c r="AZ29" s="97"/>
      <c r="BA29" s="68"/>
      <c r="BB29" s="68"/>
      <c r="BC29" s="68"/>
      <c r="BD29" s="68"/>
      <c r="BE29" s="15"/>
      <c r="BF29" s="5">
        <f t="shared" si="11"/>
        <v>13508</v>
      </c>
      <c r="BG29" s="42">
        <v>11604</v>
      </c>
      <c r="BH29" s="42">
        <v>1904</v>
      </c>
      <c r="BI29" s="42"/>
      <c r="BJ29" s="42"/>
      <c r="BK29" s="42"/>
      <c r="BL29" s="42"/>
      <c r="BM29" s="15"/>
    </row>
    <row r="30" spans="1:65" outlineLevel="5" x14ac:dyDescent="0.45">
      <c r="A30" s="22">
        <f t="shared" si="5"/>
        <v>1</v>
      </c>
      <c r="B30" s="9">
        <f t="shared" si="12"/>
        <v>43114</v>
      </c>
      <c r="C30" s="51">
        <v>311784</v>
      </c>
      <c r="D30" s="64">
        <f t="shared" si="6"/>
        <v>37.799999999999997</v>
      </c>
      <c r="E30" s="12">
        <v>37.799999999999997</v>
      </c>
      <c r="F30" s="12">
        <v>37.799999999999997</v>
      </c>
      <c r="G30" s="12">
        <v>37.799999999999997</v>
      </c>
      <c r="H30" s="12">
        <v>37.799999999999997</v>
      </c>
      <c r="I30" s="12"/>
      <c r="J30" s="12"/>
      <c r="K30" s="12"/>
      <c r="L30" s="12"/>
      <c r="M30" s="74" t="str">
        <f t="shared" si="7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v>27.667984189999999</v>
      </c>
      <c r="AO30" s="41">
        <v>1012</v>
      </c>
      <c r="AP30" s="110"/>
      <c r="AQ30" s="111"/>
      <c r="AR30" s="126" t="str">
        <f t="shared" si="13"/>
        <v/>
      </c>
      <c r="AS30" s="126" t="str">
        <f t="shared" si="14"/>
        <v/>
      </c>
      <c r="AT30" s="127">
        <v>1510</v>
      </c>
      <c r="AU30" s="114"/>
      <c r="AV30" s="115"/>
      <c r="AW30" s="126" t="str">
        <f t="shared" si="15"/>
        <v/>
      </c>
      <c r="AX30" s="126" t="str">
        <f t="shared" si="16"/>
        <v/>
      </c>
      <c r="AY30" s="64" t="str">
        <f t="shared" si="10"/>
        <v/>
      </c>
      <c r="AZ30" s="97"/>
      <c r="BA30" s="68"/>
      <c r="BB30" s="68"/>
      <c r="BC30" s="68"/>
      <c r="BD30" s="68"/>
      <c r="BE30" s="15"/>
      <c r="BF30" s="5">
        <f t="shared" si="11"/>
        <v>8929</v>
      </c>
      <c r="BG30" s="42">
        <v>7103</v>
      </c>
      <c r="BH30" s="42">
        <v>1826</v>
      </c>
      <c r="BI30" s="42"/>
      <c r="BJ30" s="42"/>
      <c r="BK30" s="42"/>
      <c r="BL30" s="42"/>
      <c r="BM30" s="15"/>
    </row>
    <row r="31" spans="1:65" outlineLevel="5" x14ac:dyDescent="0.45">
      <c r="A31" s="22">
        <f t="shared" si="5"/>
        <v>1</v>
      </c>
      <c r="B31" s="9">
        <f t="shared" si="12"/>
        <v>43115</v>
      </c>
      <c r="C31" s="51">
        <v>313360</v>
      </c>
      <c r="D31" s="64">
        <f t="shared" si="6"/>
        <v>37.1</v>
      </c>
      <c r="E31" s="12">
        <v>37</v>
      </c>
      <c r="F31" s="12">
        <v>37</v>
      </c>
      <c r="G31" s="12">
        <v>37.200000000000003</v>
      </c>
      <c r="H31" s="12">
        <v>37.200000000000003</v>
      </c>
      <c r="I31" s="12"/>
      <c r="J31" s="12"/>
      <c r="K31" s="12"/>
      <c r="L31" s="12"/>
      <c r="M31" s="74" t="str">
        <f t="shared" si="7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v>22.064617810000001</v>
      </c>
      <c r="AO31" s="41">
        <v>1269</v>
      </c>
      <c r="AP31" s="110"/>
      <c r="AQ31" s="111"/>
      <c r="AR31" s="126" t="str">
        <f t="shared" si="13"/>
        <v/>
      </c>
      <c r="AS31" s="126" t="str">
        <f t="shared" si="14"/>
        <v/>
      </c>
      <c r="AT31" s="127">
        <v>1677</v>
      </c>
      <c r="AU31" s="114"/>
      <c r="AV31" s="115"/>
      <c r="AW31" s="126" t="str">
        <f t="shared" si="15"/>
        <v/>
      </c>
      <c r="AX31" s="126" t="str">
        <f t="shared" si="16"/>
        <v/>
      </c>
      <c r="AY31" s="64" t="str">
        <f t="shared" si="10"/>
        <v/>
      </c>
      <c r="AZ31" s="97">
        <v>81</v>
      </c>
      <c r="BA31" s="68"/>
      <c r="BB31" s="68"/>
      <c r="BC31" s="68"/>
      <c r="BD31" s="68"/>
      <c r="BE31" s="15"/>
      <c r="BF31" s="5">
        <f t="shared" si="11"/>
        <v>13794</v>
      </c>
      <c r="BG31" s="42">
        <v>9614</v>
      </c>
      <c r="BH31" s="42">
        <v>4180</v>
      </c>
      <c r="BI31" s="42"/>
      <c r="BJ31" s="42"/>
      <c r="BK31" s="42"/>
      <c r="BL31" s="42"/>
      <c r="BM31" s="15"/>
    </row>
    <row r="32" spans="1:65" outlineLevel="5" x14ac:dyDescent="0.45">
      <c r="A32" s="22">
        <f t="shared" si="5"/>
        <v>1</v>
      </c>
      <c r="B32" s="9">
        <f t="shared" si="12"/>
        <v>43116</v>
      </c>
      <c r="C32" s="51">
        <v>352612</v>
      </c>
      <c r="D32" s="64">
        <f t="shared" si="6"/>
        <v>37</v>
      </c>
      <c r="E32" s="12">
        <v>36.799999999999997</v>
      </c>
      <c r="F32" s="12">
        <v>36.799999999999997</v>
      </c>
      <c r="G32" s="12">
        <v>37.200000000000003</v>
      </c>
      <c r="H32" s="12">
        <v>37.200000000000003</v>
      </c>
      <c r="I32" s="12"/>
      <c r="J32" s="12"/>
      <c r="K32" s="12"/>
      <c r="L32" s="12"/>
      <c r="M32" s="74" t="str">
        <f t="shared" si="7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v>20.260492039999999</v>
      </c>
      <c r="AO32" s="41">
        <v>1382</v>
      </c>
      <c r="AP32" s="110"/>
      <c r="AQ32" s="111"/>
      <c r="AR32" s="126" t="str">
        <f t="shared" si="13"/>
        <v/>
      </c>
      <c r="AS32" s="126" t="str">
        <f t="shared" si="14"/>
        <v/>
      </c>
      <c r="AT32" s="127">
        <v>1838</v>
      </c>
      <c r="AU32" s="114"/>
      <c r="AV32" s="115"/>
      <c r="AW32" s="126" t="str">
        <f t="shared" si="15"/>
        <v/>
      </c>
      <c r="AX32" s="126" t="str">
        <f t="shared" si="16"/>
        <v/>
      </c>
      <c r="AY32" s="64" t="str">
        <f t="shared" si="10"/>
        <v/>
      </c>
      <c r="AZ32" s="97">
        <v>81.3</v>
      </c>
      <c r="BA32" s="68"/>
      <c r="BB32" s="68"/>
      <c r="BC32" s="68"/>
      <c r="BD32" s="68"/>
      <c r="BE32" s="15"/>
      <c r="BF32" s="5">
        <f t="shared" si="11"/>
        <v>19107</v>
      </c>
      <c r="BG32" s="42">
        <v>9027</v>
      </c>
      <c r="BH32" s="42">
        <v>10080</v>
      </c>
      <c r="BI32" s="42"/>
      <c r="BJ32" s="42"/>
      <c r="BK32" s="42"/>
      <c r="BL32" s="42"/>
      <c r="BM32" s="15"/>
    </row>
    <row r="33" spans="1:65" outlineLevel="5" x14ac:dyDescent="0.45">
      <c r="A33" s="22">
        <f t="shared" si="5"/>
        <v>1</v>
      </c>
      <c r="B33" s="9">
        <f t="shared" si="12"/>
        <v>43117</v>
      </c>
      <c r="C33" s="51">
        <v>421839</v>
      </c>
      <c r="D33" s="64">
        <f t="shared" si="6"/>
        <v>37.5</v>
      </c>
      <c r="E33" s="12">
        <v>37.200000000000003</v>
      </c>
      <c r="F33" s="12">
        <v>37.200000000000003</v>
      </c>
      <c r="G33" s="12">
        <v>37.799999999999997</v>
      </c>
      <c r="H33" s="12">
        <v>37.799999999999997</v>
      </c>
      <c r="I33" s="12"/>
      <c r="J33" s="12"/>
      <c r="K33" s="12"/>
      <c r="L33" s="12"/>
      <c r="M33" s="74" t="str">
        <f t="shared" si="7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v>20.97378277</v>
      </c>
      <c r="AO33" s="41">
        <v>1335</v>
      </c>
      <c r="AP33" s="110"/>
      <c r="AQ33" s="111"/>
      <c r="AR33" s="126" t="str">
        <f t="shared" si="13"/>
        <v/>
      </c>
      <c r="AS33" s="126" t="str">
        <f t="shared" si="14"/>
        <v/>
      </c>
      <c r="AT33" s="127">
        <v>1860</v>
      </c>
      <c r="AU33" s="114"/>
      <c r="AV33" s="115"/>
      <c r="AW33" s="126" t="str">
        <f t="shared" si="15"/>
        <v/>
      </c>
      <c r="AX33" s="126" t="str">
        <f t="shared" si="16"/>
        <v/>
      </c>
      <c r="AY33" s="64" t="str">
        <f t="shared" si="10"/>
        <v/>
      </c>
      <c r="AZ33" s="97">
        <v>79.8</v>
      </c>
      <c r="BA33" s="68"/>
      <c r="BB33" s="68"/>
      <c r="BC33" s="68"/>
      <c r="BD33" s="68"/>
      <c r="BE33" s="15"/>
      <c r="BF33" s="5">
        <f t="shared" si="11"/>
        <v>21034</v>
      </c>
      <c r="BG33" s="42">
        <v>10954</v>
      </c>
      <c r="BH33" s="42">
        <v>10080</v>
      </c>
      <c r="BI33" s="42"/>
      <c r="BJ33" s="42"/>
      <c r="BK33" s="42"/>
      <c r="BL33" s="42"/>
      <c r="BM33" s="15"/>
    </row>
    <row r="34" spans="1:65" outlineLevel="5" x14ac:dyDescent="0.45">
      <c r="A34" s="22">
        <f t="shared" si="5"/>
        <v>1</v>
      </c>
      <c r="B34" s="9">
        <f t="shared" si="12"/>
        <v>43118</v>
      </c>
      <c r="C34" s="51">
        <v>328314</v>
      </c>
      <c r="D34" s="64">
        <f t="shared" si="6"/>
        <v>37.799999999999997</v>
      </c>
      <c r="E34" s="12">
        <v>37.6</v>
      </c>
      <c r="F34" s="12">
        <v>37.6</v>
      </c>
      <c r="G34" s="12">
        <v>38</v>
      </c>
      <c r="H34" s="12">
        <v>38</v>
      </c>
      <c r="I34" s="12"/>
      <c r="J34" s="12"/>
      <c r="K34" s="12"/>
      <c r="L34" s="12"/>
      <c r="M34" s="74" t="str">
        <f t="shared" si="7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v>20.437956199999999</v>
      </c>
      <c r="AO34" s="41">
        <v>1370</v>
      </c>
      <c r="AP34" s="110"/>
      <c r="AQ34" s="111"/>
      <c r="AR34" s="126" t="str">
        <f t="shared" si="13"/>
        <v/>
      </c>
      <c r="AS34" s="126" t="str">
        <f t="shared" si="14"/>
        <v/>
      </c>
      <c r="AT34" s="127">
        <v>1818</v>
      </c>
      <c r="AU34" s="114"/>
      <c r="AV34" s="115"/>
      <c r="AW34" s="126" t="str">
        <f t="shared" si="15"/>
        <v/>
      </c>
      <c r="AX34" s="126" t="str">
        <f t="shared" si="16"/>
        <v/>
      </c>
      <c r="AY34" s="64" t="str">
        <f t="shared" si="10"/>
        <v/>
      </c>
      <c r="AZ34" s="97">
        <v>80.5</v>
      </c>
      <c r="BA34" s="68"/>
      <c r="BB34" s="68"/>
      <c r="BC34" s="68"/>
      <c r="BD34" s="68"/>
      <c r="BE34" s="15"/>
      <c r="BF34" s="5">
        <f t="shared" si="11"/>
        <v>18681</v>
      </c>
      <c r="BG34" s="42">
        <v>8601</v>
      </c>
      <c r="BH34" s="42">
        <v>10080</v>
      </c>
      <c r="BI34" s="42"/>
      <c r="BJ34" s="42"/>
      <c r="BK34" s="42"/>
      <c r="BL34" s="42"/>
      <c r="BM34" s="15"/>
    </row>
    <row r="35" spans="1:65" outlineLevel="5" x14ac:dyDescent="0.45">
      <c r="A35" s="22">
        <f t="shared" si="5"/>
        <v>1</v>
      </c>
      <c r="B35" s="9">
        <f t="shared" si="12"/>
        <v>43119</v>
      </c>
      <c r="C35" s="51">
        <v>310949</v>
      </c>
      <c r="D35" s="64">
        <f t="shared" si="6"/>
        <v>37.299999999999997</v>
      </c>
      <c r="E35" s="12">
        <v>37.799999999999997</v>
      </c>
      <c r="F35" s="12">
        <v>37.799999999999997</v>
      </c>
      <c r="G35" s="12">
        <v>36.799999999999997</v>
      </c>
      <c r="H35" s="12">
        <v>36.799999999999997</v>
      </c>
      <c r="I35" s="12"/>
      <c r="J35" s="12"/>
      <c r="K35" s="12"/>
      <c r="L35" s="12"/>
      <c r="M35" s="74" t="str">
        <f t="shared" si="7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v>20.100502509999998</v>
      </c>
      <c r="AO35" s="41">
        <v>1393</v>
      </c>
      <c r="AP35" s="110"/>
      <c r="AQ35" s="111"/>
      <c r="AR35" s="126" t="str">
        <f t="shared" si="13"/>
        <v/>
      </c>
      <c r="AS35" s="126" t="str">
        <f t="shared" si="14"/>
        <v/>
      </c>
      <c r="AT35" s="127">
        <v>1650</v>
      </c>
      <c r="AU35" s="114"/>
      <c r="AV35" s="115"/>
      <c r="AW35" s="126" t="str">
        <f t="shared" si="15"/>
        <v/>
      </c>
      <c r="AX35" s="126" t="str">
        <f t="shared" si="16"/>
        <v/>
      </c>
      <c r="AY35" s="64" t="str">
        <f t="shared" si="10"/>
        <v/>
      </c>
      <c r="AZ35" s="97">
        <v>79.7</v>
      </c>
      <c r="BA35" s="68"/>
      <c r="BB35" s="68"/>
      <c r="BC35" s="68"/>
      <c r="BD35" s="68"/>
      <c r="BE35" s="15"/>
      <c r="BF35" s="5">
        <f t="shared" si="11"/>
        <v>17931</v>
      </c>
      <c r="BG35" s="42">
        <v>7851</v>
      </c>
      <c r="BH35" s="42">
        <v>10080</v>
      </c>
      <c r="BI35" s="42"/>
      <c r="BJ35" s="42"/>
      <c r="BK35" s="42"/>
      <c r="BL35" s="42"/>
      <c r="BM35" s="15"/>
    </row>
    <row r="36" spans="1:65" outlineLevel="5" x14ac:dyDescent="0.45">
      <c r="A36" s="22">
        <f t="shared" si="5"/>
        <v>1</v>
      </c>
      <c r="B36" s="9">
        <f t="shared" si="12"/>
        <v>43120</v>
      </c>
      <c r="C36" s="51">
        <v>301670</v>
      </c>
      <c r="D36" s="64">
        <f t="shared" si="6"/>
        <v>37.4</v>
      </c>
      <c r="E36" s="12">
        <v>37.4</v>
      </c>
      <c r="F36" s="12">
        <v>37.4</v>
      </c>
      <c r="G36" s="12">
        <v>37.4</v>
      </c>
      <c r="H36" s="12">
        <v>37.4</v>
      </c>
      <c r="I36" s="12"/>
      <c r="J36" s="12"/>
      <c r="K36" s="12"/>
      <c r="L36" s="12"/>
      <c r="M36" s="74" t="str">
        <f t="shared" si="7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v>22.346368720000001</v>
      </c>
      <c r="AO36" s="41">
        <v>1253</v>
      </c>
      <c r="AP36" s="110"/>
      <c r="AQ36" s="111"/>
      <c r="AR36" s="126" t="str">
        <f t="shared" si="13"/>
        <v/>
      </c>
      <c r="AS36" s="126" t="str">
        <f t="shared" si="14"/>
        <v/>
      </c>
      <c r="AT36" s="127">
        <v>1827</v>
      </c>
      <c r="AU36" s="114"/>
      <c r="AV36" s="115"/>
      <c r="AW36" s="126" t="str">
        <f t="shared" si="15"/>
        <v/>
      </c>
      <c r="AX36" s="126" t="str">
        <f t="shared" si="16"/>
        <v/>
      </c>
      <c r="AY36" s="64" t="str">
        <f t="shared" si="10"/>
        <v/>
      </c>
      <c r="AZ36" s="97"/>
      <c r="BA36" s="68"/>
      <c r="BB36" s="68"/>
      <c r="BC36" s="68"/>
      <c r="BD36" s="68"/>
      <c r="BE36" s="15"/>
      <c r="BF36" s="5">
        <f t="shared" si="11"/>
        <v>17308</v>
      </c>
      <c r="BG36" s="42">
        <v>7228</v>
      </c>
      <c r="BH36" s="42">
        <v>10080</v>
      </c>
      <c r="BI36" s="42"/>
      <c r="BJ36" s="42"/>
      <c r="BK36" s="42"/>
      <c r="BL36" s="42"/>
      <c r="BM36" s="15"/>
    </row>
    <row r="37" spans="1:65" outlineLevel="5" x14ac:dyDescent="0.45">
      <c r="A37" s="22">
        <f t="shared" si="5"/>
        <v>1</v>
      </c>
      <c r="B37" s="9">
        <f t="shared" si="12"/>
        <v>43121</v>
      </c>
      <c r="C37" s="51">
        <v>296930</v>
      </c>
      <c r="D37" s="64">
        <f t="shared" si="6"/>
        <v>37.200000000000003</v>
      </c>
      <c r="E37" s="12">
        <v>37.200000000000003</v>
      </c>
      <c r="F37" s="12">
        <v>37.200000000000003</v>
      </c>
      <c r="G37" s="12">
        <v>37.200000000000003</v>
      </c>
      <c r="H37" s="12">
        <v>37.200000000000003</v>
      </c>
      <c r="I37" s="12"/>
      <c r="J37" s="12"/>
      <c r="K37" s="12"/>
      <c r="L37" s="12"/>
      <c r="M37" s="74" t="str">
        <f t="shared" si="7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v>26.070763500000002</v>
      </c>
      <c r="AO37" s="41">
        <v>1074</v>
      </c>
      <c r="AP37" s="110"/>
      <c r="AQ37" s="111"/>
      <c r="AR37" s="126" t="str">
        <f t="shared" si="13"/>
        <v/>
      </c>
      <c r="AS37" s="126" t="str">
        <f t="shared" si="14"/>
        <v/>
      </c>
      <c r="AT37" s="127">
        <v>1505</v>
      </c>
      <c r="AU37" s="114"/>
      <c r="AV37" s="115"/>
      <c r="AW37" s="126" t="str">
        <f t="shared" si="15"/>
        <v/>
      </c>
      <c r="AX37" s="126" t="str">
        <f t="shared" si="16"/>
        <v/>
      </c>
      <c r="AY37" s="64" t="str">
        <f t="shared" si="10"/>
        <v/>
      </c>
      <c r="AZ37" s="97"/>
      <c r="BA37" s="68"/>
      <c r="BB37" s="68"/>
      <c r="BC37" s="68"/>
      <c r="BD37" s="68"/>
      <c r="BE37" s="15"/>
      <c r="BF37" s="5">
        <f t="shared" si="11"/>
        <v>11007</v>
      </c>
      <c r="BG37" s="42">
        <v>3727</v>
      </c>
      <c r="BH37" s="42">
        <v>7280</v>
      </c>
      <c r="BI37" s="42"/>
      <c r="BJ37" s="42"/>
      <c r="BK37" s="42"/>
      <c r="BL37" s="42"/>
      <c r="BM37" s="15"/>
    </row>
    <row r="38" spans="1:65" outlineLevel="5" x14ac:dyDescent="0.45">
      <c r="A38" s="22">
        <f t="shared" si="5"/>
        <v>1</v>
      </c>
      <c r="B38" s="9">
        <f t="shared" si="12"/>
        <v>43122</v>
      </c>
      <c r="C38" s="51">
        <v>285945</v>
      </c>
      <c r="D38" s="64">
        <f t="shared" si="6"/>
        <v>37.200000000000003</v>
      </c>
      <c r="E38" s="12">
        <v>37.200000000000003</v>
      </c>
      <c r="F38" s="12">
        <v>37.200000000000003</v>
      </c>
      <c r="G38" s="12">
        <v>37.200000000000003</v>
      </c>
      <c r="H38" s="12">
        <v>37.200000000000003</v>
      </c>
      <c r="I38" s="12"/>
      <c r="J38" s="12"/>
      <c r="K38" s="12"/>
      <c r="L38" s="12"/>
      <c r="M38" s="74" t="str">
        <f t="shared" si="7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v>18.729096989999999</v>
      </c>
      <c r="AO38" s="41">
        <v>1495</v>
      </c>
      <c r="AP38" s="110"/>
      <c r="AQ38" s="111"/>
      <c r="AR38" s="126" t="str">
        <f t="shared" si="13"/>
        <v/>
      </c>
      <c r="AS38" s="126" t="str">
        <f t="shared" si="14"/>
        <v/>
      </c>
      <c r="AT38" s="127">
        <v>1944</v>
      </c>
      <c r="AU38" s="114"/>
      <c r="AV38" s="115"/>
      <c r="AW38" s="126" t="str">
        <f t="shared" si="15"/>
        <v/>
      </c>
      <c r="AX38" s="126" t="str">
        <f t="shared" si="16"/>
        <v/>
      </c>
      <c r="AY38" s="64" t="str">
        <f t="shared" si="10"/>
        <v/>
      </c>
      <c r="AZ38" s="97">
        <v>80</v>
      </c>
      <c r="BA38" s="68"/>
      <c r="BB38" s="68"/>
      <c r="BC38" s="68"/>
      <c r="BD38" s="68"/>
      <c r="BE38" s="15"/>
      <c r="BF38" s="5">
        <f t="shared" si="11"/>
        <v>20201</v>
      </c>
      <c r="BG38" s="42">
        <v>10121</v>
      </c>
      <c r="BH38" s="42">
        <v>10080</v>
      </c>
      <c r="BI38" s="42"/>
      <c r="BJ38" s="42"/>
      <c r="BK38" s="42"/>
      <c r="BL38" s="42"/>
      <c r="BM38" s="15"/>
    </row>
    <row r="39" spans="1:65" outlineLevel="5" x14ac:dyDescent="0.45">
      <c r="A39" s="22">
        <f t="shared" si="5"/>
        <v>1</v>
      </c>
      <c r="B39" s="9">
        <f t="shared" si="12"/>
        <v>43123</v>
      </c>
      <c r="C39" s="51">
        <v>297685</v>
      </c>
      <c r="D39" s="64">
        <f t="shared" si="6"/>
        <v>37</v>
      </c>
      <c r="E39" s="12">
        <v>36.799999999999997</v>
      </c>
      <c r="F39" s="12">
        <v>36.799999999999997</v>
      </c>
      <c r="G39" s="12">
        <v>37.200000000000003</v>
      </c>
      <c r="H39" s="12">
        <v>37.200000000000003</v>
      </c>
      <c r="I39" s="12"/>
      <c r="J39" s="12"/>
      <c r="K39" s="12"/>
      <c r="L39" s="12"/>
      <c r="M39" s="74" t="str">
        <f t="shared" si="7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v>21.228203180000001</v>
      </c>
      <c r="AO39" s="41">
        <v>1319</v>
      </c>
      <c r="AP39" s="110"/>
      <c r="AQ39" s="111"/>
      <c r="AR39" s="126" t="str">
        <f t="shared" si="13"/>
        <v/>
      </c>
      <c r="AS39" s="126" t="str">
        <f t="shared" si="14"/>
        <v/>
      </c>
      <c r="AT39" s="127">
        <v>1678</v>
      </c>
      <c r="AU39" s="114"/>
      <c r="AV39" s="115"/>
      <c r="AW39" s="126" t="str">
        <f t="shared" si="15"/>
        <v/>
      </c>
      <c r="AX39" s="126" t="str">
        <f t="shared" si="16"/>
        <v/>
      </c>
      <c r="AY39" s="64" t="str">
        <f t="shared" si="10"/>
        <v/>
      </c>
      <c r="AZ39" s="97">
        <v>80.5</v>
      </c>
      <c r="BA39" s="68"/>
      <c r="BB39" s="68"/>
      <c r="BC39" s="68"/>
      <c r="BD39" s="68"/>
      <c r="BE39" s="15"/>
      <c r="BF39" s="5">
        <f t="shared" si="11"/>
        <v>19870</v>
      </c>
      <c r="BG39" s="42">
        <v>9790</v>
      </c>
      <c r="BH39" s="42">
        <v>10080</v>
      </c>
      <c r="BI39" s="42"/>
      <c r="BJ39" s="42"/>
      <c r="BK39" s="42"/>
      <c r="BL39" s="42"/>
      <c r="BM39" s="15"/>
    </row>
    <row r="40" spans="1:65" outlineLevel="5" x14ac:dyDescent="0.45">
      <c r="A40" s="22">
        <f t="shared" si="5"/>
        <v>1</v>
      </c>
      <c r="B40" s="9">
        <f t="shared" si="12"/>
        <v>43124</v>
      </c>
      <c r="C40" s="51">
        <v>294826</v>
      </c>
      <c r="D40" s="64">
        <f t="shared" si="6"/>
        <v>37.5</v>
      </c>
      <c r="E40" s="12">
        <v>37.200000000000003</v>
      </c>
      <c r="F40" s="12">
        <v>37.200000000000003</v>
      </c>
      <c r="G40" s="12">
        <v>37.799999999999997</v>
      </c>
      <c r="H40" s="12">
        <v>37.799999999999997</v>
      </c>
      <c r="I40" s="12"/>
      <c r="J40" s="12"/>
      <c r="K40" s="12"/>
      <c r="L40" s="12"/>
      <c r="M40" s="74" t="str">
        <f t="shared" si="7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v>21.068472539999998</v>
      </c>
      <c r="AO40" s="41">
        <v>1329</v>
      </c>
      <c r="AP40" s="110"/>
      <c r="AQ40" s="111"/>
      <c r="AR40" s="126" t="str">
        <f t="shared" si="13"/>
        <v/>
      </c>
      <c r="AS40" s="126" t="str">
        <f t="shared" si="14"/>
        <v/>
      </c>
      <c r="AT40" s="127">
        <v>1773</v>
      </c>
      <c r="AU40" s="114"/>
      <c r="AV40" s="115"/>
      <c r="AW40" s="126" t="str">
        <f t="shared" si="15"/>
        <v/>
      </c>
      <c r="AX40" s="126" t="str">
        <f t="shared" si="16"/>
        <v/>
      </c>
      <c r="AY40" s="64" t="str">
        <f t="shared" si="10"/>
        <v/>
      </c>
      <c r="AZ40" s="97">
        <v>80.3</v>
      </c>
      <c r="BA40" s="68"/>
      <c r="BB40" s="68"/>
      <c r="BC40" s="68"/>
      <c r="BD40" s="68"/>
      <c r="BE40" s="15"/>
      <c r="BF40" s="5">
        <f t="shared" si="11"/>
        <v>11297</v>
      </c>
      <c r="BG40" s="42">
        <v>1217</v>
      </c>
      <c r="BH40" s="42">
        <v>10080</v>
      </c>
      <c r="BI40" s="42"/>
      <c r="BJ40" s="42"/>
      <c r="BK40" s="42"/>
      <c r="BL40" s="42"/>
      <c r="BM40" s="15"/>
    </row>
    <row r="41" spans="1:65" outlineLevel="5" x14ac:dyDescent="0.45">
      <c r="A41" s="22">
        <f t="shared" si="5"/>
        <v>1</v>
      </c>
      <c r="B41" s="9">
        <f t="shared" si="12"/>
        <v>43125</v>
      </c>
      <c r="C41" s="51">
        <v>289607</v>
      </c>
      <c r="D41" s="64">
        <f t="shared" si="6"/>
        <v>37.700000000000003</v>
      </c>
      <c r="E41" s="12">
        <v>37.6</v>
      </c>
      <c r="F41" s="12">
        <v>37.6</v>
      </c>
      <c r="G41" s="12">
        <v>37.799999999999997</v>
      </c>
      <c r="H41" s="12">
        <v>37.799999999999997</v>
      </c>
      <c r="I41" s="12"/>
      <c r="J41" s="12"/>
      <c r="K41" s="12"/>
      <c r="L41" s="12"/>
      <c r="M41" s="74" t="str">
        <f t="shared" si="7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v>24.221453289999999</v>
      </c>
      <c r="AO41" s="41">
        <v>1156</v>
      </c>
      <c r="AP41" s="110"/>
      <c r="AQ41" s="111"/>
      <c r="AR41" s="126" t="str">
        <f t="shared" si="13"/>
        <v/>
      </c>
      <c r="AS41" s="126" t="str">
        <f t="shared" si="14"/>
        <v/>
      </c>
      <c r="AT41" s="127">
        <v>1630</v>
      </c>
      <c r="AU41" s="114"/>
      <c r="AV41" s="115"/>
      <c r="AW41" s="126" t="str">
        <f t="shared" si="15"/>
        <v/>
      </c>
      <c r="AX41" s="126" t="str">
        <f t="shared" si="16"/>
        <v/>
      </c>
      <c r="AY41" s="64" t="str">
        <f t="shared" si="10"/>
        <v/>
      </c>
      <c r="AZ41" s="97">
        <v>80</v>
      </c>
      <c r="BA41" s="68"/>
      <c r="BB41" s="68"/>
      <c r="BC41" s="68"/>
      <c r="BD41" s="68"/>
      <c r="BE41" s="15"/>
      <c r="BF41" s="5">
        <f t="shared" si="11"/>
        <v>9842</v>
      </c>
      <c r="BG41" s="42">
        <v>6048</v>
      </c>
      <c r="BH41" s="42">
        <v>3794</v>
      </c>
      <c r="BI41" s="42"/>
      <c r="BJ41" s="42"/>
      <c r="BK41" s="42"/>
      <c r="BL41" s="42"/>
      <c r="BM41" s="15"/>
    </row>
    <row r="42" spans="1:65" outlineLevel="5" x14ac:dyDescent="0.45">
      <c r="A42" s="22">
        <f t="shared" si="5"/>
        <v>1</v>
      </c>
      <c r="B42" s="9">
        <f t="shared" si="12"/>
        <v>43126</v>
      </c>
      <c r="C42" s="51">
        <v>305424</v>
      </c>
      <c r="D42" s="64">
        <f t="shared" si="6"/>
        <v>37.700000000000003</v>
      </c>
      <c r="E42" s="12">
        <v>37.799999999999997</v>
      </c>
      <c r="F42" s="12">
        <v>37.799999999999997</v>
      </c>
      <c r="G42" s="12">
        <v>37.6</v>
      </c>
      <c r="H42" s="12">
        <v>37.6</v>
      </c>
      <c r="I42" s="12"/>
      <c r="J42" s="12"/>
      <c r="K42" s="12"/>
      <c r="L42" s="12"/>
      <c r="M42" s="74" t="str">
        <f t="shared" si="7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v>19.350380099999999</v>
      </c>
      <c r="AO42" s="41">
        <v>1447</v>
      </c>
      <c r="AP42" s="110"/>
      <c r="AQ42" s="111"/>
      <c r="AR42" s="126" t="str">
        <f t="shared" si="13"/>
        <v/>
      </c>
      <c r="AS42" s="126" t="str">
        <f t="shared" si="14"/>
        <v/>
      </c>
      <c r="AT42" s="127">
        <v>1911</v>
      </c>
      <c r="AU42" s="114"/>
      <c r="AV42" s="115"/>
      <c r="AW42" s="126" t="str">
        <f t="shared" si="15"/>
        <v/>
      </c>
      <c r="AX42" s="126" t="str">
        <f t="shared" si="16"/>
        <v/>
      </c>
      <c r="AY42" s="64" t="str">
        <f t="shared" si="10"/>
        <v/>
      </c>
      <c r="AZ42" s="97">
        <v>79.8</v>
      </c>
      <c r="BA42" s="68"/>
      <c r="BB42" s="68"/>
      <c r="BC42" s="68"/>
      <c r="BD42" s="68"/>
      <c r="BE42" s="15"/>
      <c r="BF42" s="5">
        <f t="shared" si="11"/>
        <v>20546</v>
      </c>
      <c r="BG42" s="42">
        <v>9549</v>
      </c>
      <c r="BH42" s="42">
        <v>10997</v>
      </c>
      <c r="BI42" s="42"/>
      <c r="BJ42" s="42"/>
      <c r="BK42" s="42"/>
      <c r="BL42" s="42"/>
      <c r="BM42" s="15"/>
    </row>
    <row r="43" spans="1:65" outlineLevel="5" x14ac:dyDescent="0.45">
      <c r="A43" s="22">
        <f t="shared" si="5"/>
        <v>1</v>
      </c>
      <c r="B43" s="9">
        <f t="shared" si="12"/>
        <v>43127</v>
      </c>
      <c r="C43" s="51">
        <v>304562</v>
      </c>
      <c r="D43" s="64">
        <f t="shared" si="6"/>
        <v>38</v>
      </c>
      <c r="E43" s="12">
        <v>38</v>
      </c>
      <c r="F43" s="12">
        <v>38</v>
      </c>
      <c r="G43" s="12">
        <v>38</v>
      </c>
      <c r="H43" s="12">
        <v>38</v>
      </c>
      <c r="I43" s="12"/>
      <c r="J43" s="12"/>
      <c r="K43" s="12"/>
      <c r="L43" s="12"/>
      <c r="M43" s="74" t="str">
        <f t="shared" si="7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v>19.886363639999999</v>
      </c>
      <c r="AO43" s="41">
        <v>1408</v>
      </c>
      <c r="AP43" s="110"/>
      <c r="AQ43" s="111"/>
      <c r="AR43" s="126" t="str">
        <f t="shared" si="13"/>
        <v/>
      </c>
      <c r="AS43" s="126" t="str">
        <f t="shared" si="14"/>
        <v/>
      </c>
      <c r="AT43" s="127">
        <v>1695</v>
      </c>
      <c r="AU43" s="114"/>
      <c r="AV43" s="115"/>
      <c r="AW43" s="126" t="str">
        <f t="shared" si="15"/>
        <v/>
      </c>
      <c r="AX43" s="126" t="str">
        <f t="shared" si="16"/>
        <v/>
      </c>
      <c r="AY43" s="64" t="str">
        <f t="shared" si="10"/>
        <v/>
      </c>
      <c r="AZ43" s="97"/>
      <c r="BA43" s="68"/>
      <c r="BB43" s="68"/>
      <c r="BC43" s="68"/>
      <c r="BD43" s="68"/>
      <c r="BE43" s="15"/>
      <c r="BF43" s="5">
        <f t="shared" si="11"/>
        <v>19129</v>
      </c>
      <c r="BG43" s="42">
        <v>14397</v>
      </c>
      <c r="BH43" s="42">
        <v>4732</v>
      </c>
      <c r="BI43" s="42"/>
      <c r="BJ43" s="42"/>
      <c r="BK43" s="42"/>
      <c r="BL43" s="42"/>
      <c r="BM43" s="15"/>
    </row>
    <row r="44" spans="1:65" outlineLevel="5" x14ac:dyDescent="0.45">
      <c r="A44" s="22">
        <f t="shared" si="5"/>
        <v>1</v>
      </c>
      <c r="B44" s="9">
        <f t="shared" si="12"/>
        <v>43128</v>
      </c>
      <c r="C44" s="51">
        <v>322341</v>
      </c>
      <c r="D44" s="64">
        <f t="shared" si="6"/>
        <v>38</v>
      </c>
      <c r="E44" s="12">
        <v>38</v>
      </c>
      <c r="F44" s="12">
        <v>38</v>
      </c>
      <c r="G44" s="12">
        <v>38</v>
      </c>
      <c r="H44" s="12">
        <v>38</v>
      </c>
      <c r="I44" s="12"/>
      <c r="J44" s="12"/>
      <c r="K44" s="12"/>
      <c r="L44" s="12"/>
      <c r="M44" s="74" t="str">
        <f t="shared" si="7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v>24.475524480000001</v>
      </c>
      <c r="AO44" s="41">
        <v>1144</v>
      </c>
      <c r="AP44" s="110"/>
      <c r="AQ44" s="111"/>
      <c r="AR44" s="126" t="str">
        <f t="shared" si="13"/>
        <v/>
      </c>
      <c r="AS44" s="126" t="str">
        <f t="shared" si="14"/>
        <v/>
      </c>
      <c r="AT44" s="127">
        <v>1705</v>
      </c>
      <c r="AU44" s="114"/>
      <c r="AV44" s="115"/>
      <c r="AW44" s="126" t="str">
        <f t="shared" si="15"/>
        <v/>
      </c>
      <c r="AX44" s="126" t="str">
        <f t="shared" si="16"/>
        <v/>
      </c>
      <c r="AY44" s="64" t="str">
        <f t="shared" si="10"/>
        <v/>
      </c>
      <c r="AZ44" s="97"/>
      <c r="BA44" s="68"/>
      <c r="BB44" s="68"/>
      <c r="BC44" s="68"/>
      <c r="BD44" s="68"/>
      <c r="BE44" s="15"/>
      <c r="BF44" s="5">
        <f t="shared" si="11"/>
        <v>14155</v>
      </c>
      <c r="BG44" s="42">
        <v>9969</v>
      </c>
      <c r="BH44" s="42">
        <v>4186</v>
      </c>
      <c r="BI44" s="42"/>
      <c r="BJ44" s="42"/>
      <c r="BK44" s="42"/>
      <c r="BL44" s="42"/>
      <c r="BM44" s="15"/>
    </row>
    <row r="45" spans="1:65" outlineLevel="5" x14ac:dyDescent="0.45">
      <c r="A45" s="22">
        <f t="shared" si="5"/>
        <v>1</v>
      </c>
      <c r="B45" s="9">
        <f t="shared" si="12"/>
        <v>43129</v>
      </c>
      <c r="C45" s="51">
        <v>306620</v>
      </c>
      <c r="D45" s="64">
        <f t="shared" si="6"/>
        <v>38.5</v>
      </c>
      <c r="E45" s="12">
        <v>38.6</v>
      </c>
      <c r="F45" s="12">
        <v>38.6</v>
      </c>
      <c r="G45" s="12">
        <v>38.4</v>
      </c>
      <c r="H45" s="12">
        <v>38.4</v>
      </c>
      <c r="I45" s="12"/>
      <c r="J45" s="12"/>
      <c r="K45" s="12"/>
      <c r="L45" s="12"/>
      <c r="M45" s="74" t="str">
        <f t="shared" si="7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v>19.580419580000001</v>
      </c>
      <c r="AO45" s="41">
        <v>1430</v>
      </c>
      <c r="AP45" s="110"/>
      <c r="AQ45" s="111"/>
      <c r="AR45" s="126" t="str">
        <f t="shared" si="13"/>
        <v/>
      </c>
      <c r="AS45" s="126" t="str">
        <f t="shared" si="14"/>
        <v/>
      </c>
      <c r="AT45" s="127">
        <v>1895</v>
      </c>
      <c r="AU45" s="114"/>
      <c r="AV45" s="115"/>
      <c r="AW45" s="126" t="str">
        <f t="shared" si="15"/>
        <v/>
      </c>
      <c r="AX45" s="126" t="str">
        <f t="shared" si="16"/>
        <v/>
      </c>
      <c r="AY45" s="64" t="str">
        <f t="shared" si="10"/>
        <v/>
      </c>
      <c r="AZ45" s="97">
        <v>79.3</v>
      </c>
      <c r="BA45" s="68"/>
      <c r="BB45" s="68"/>
      <c r="BC45" s="68"/>
      <c r="BD45" s="68"/>
      <c r="BE45" s="15"/>
      <c r="BF45" s="5">
        <f t="shared" si="11"/>
        <v>23469</v>
      </c>
      <c r="BG45" s="42">
        <v>9597</v>
      </c>
      <c r="BH45" s="42">
        <v>13872</v>
      </c>
      <c r="BI45" s="42"/>
      <c r="BJ45" s="42"/>
      <c r="BK45" s="42"/>
      <c r="BL45" s="42"/>
      <c r="BM45" s="15"/>
    </row>
    <row r="46" spans="1:65" outlineLevel="5" x14ac:dyDescent="0.45">
      <c r="A46" s="22">
        <f t="shared" si="5"/>
        <v>1</v>
      </c>
      <c r="B46" s="9">
        <f t="shared" si="12"/>
        <v>43130</v>
      </c>
      <c r="C46" s="51">
        <v>291313</v>
      </c>
      <c r="D46" s="64">
        <f t="shared" si="6"/>
        <v>38.5</v>
      </c>
      <c r="E46" s="12">
        <v>38.6</v>
      </c>
      <c r="F46" s="12">
        <v>38.6</v>
      </c>
      <c r="G46" s="12">
        <v>38.4</v>
      </c>
      <c r="H46" s="12">
        <v>38.4</v>
      </c>
      <c r="I46" s="12"/>
      <c r="J46" s="12"/>
      <c r="K46" s="12"/>
      <c r="L46" s="12"/>
      <c r="M46" s="74" t="str">
        <f t="shared" si="7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v>20.100502509999998</v>
      </c>
      <c r="AO46" s="41">
        <v>1393</v>
      </c>
      <c r="AP46" s="110"/>
      <c r="AQ46" s="111"/>
      <c r="AR46" s="126" t="str">
        <f t="shared" si="13"/>
        <v/>
      </c>
      <c r="AS46" s="126" t="str">
        <f t="shared" si="14"/>
        <v/>
      </c>
      <c r="AT46" s="127">
        <v>1876</v>
      </c>
      <c r="AU46" s="114"/>
      <c r="AV46" s="115"/>
      <c r="AW46" s="126" t="str">
        <f t="shared" si="15"/>
        <v/>
      </c>
      <c r="AX46" s="126" t="str">
        <f t="shared" si="16"/>
        <v/>
      </c>
      <c r="AY46" s="64" t="str">
        <f t="shared" si="10"/>
        <v/>
      </c>
      <c r="AZ46" s="97">
        <v>79.8</v>
      </c>
      <c r="BA46" s="68"/>
      <c r="BB46" s="68"/>
      <c r="BC46" s="68"/>
      <c r="BD46" s="68"/>
      <c r="BE46" s="15"/>
      <c r="BF46" s="5">
        <f t="shared" si="11"/>
        <v>22512</v>
      </c>
      <c r="BG46" s="42">
        <v>8641</v>
      </c>
      <c r="BH46" s="42">
        <v>13871</v>
      </c>
      <c r="BI46" s="42"/>
      <c r="BJ46" s="42"/>
      <c r="BK46" s="42"/>
      <c r="BL46" s="42"/>
      <c r="BM46" s="15"/>
    </row>
    <row r="47" spans="1:65" ht="17.5" outlineLevel="5" thickBot="1" x14ac:dyDescent="0.5">
      <c r="A47" s="31">
        <f t="shared" si="5"/>
        <v>1</v>
      </c>
      <c r="B47" s="32">
        <f t="shared" si="12"/>
        <v>43131</v>
      </c>
      <c r="C47" s="51">
        <v>316073</v>
      </c>
      <c r="D47" s="64">
        <f t="shared" si="6"/>
        <v>37.700000000000003</v>
      </c>
      <c r="E47" s="12">
        <v>37.200000000000003</v>
      </c>
      <c r="F47" s="12">
        <v>37.200000000000003</v>
      </c>
      <c r="G47" s="12">
        <v>38.200000000000003</v>
      </c>
      <c r="H47" s="12">
        <v>38.200000000000003</v>
      </c>
      <c r="I47" s="26"/>
      <c r="J47" s="26"/>
      <c r="K47" s="26"/>
      <c r="L47" s="26"/>
      <c r="M47" s="74" t="str">
        <f t="shared" si="7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v>21.100226070000001</v>
      </c>
      <c r="AO47" s="41">
        <v>1327</v>
      </c>
      <c r="AP47" s="130"/>
      <c r="AQ47" s="131"/>
      <c r="AR47" s="126" t="str">
        <f t="shared" si="13"/>
        <v/>
      </c>
      <c r="AS47" s="126" t="str">
        <f t="shared" si="14"/>
        <v/>
      </c>
      <c r="AT47" s="127">
        <v>1772</v>
      </c>
      <c r="AU47" s="132"/>
      <c r="AV47" s="133"/>
      <c r="AW47" s="126" t="str">
        <f t="shared" si="15"/>
        <v/>
      </c>
      <c r="AX47" s="126" t="str">
        <f t="shared" si="16"/>
        <v/>
      </c>
      <c r="AY47" s="64" t="str">
        <f t="shared" si="10"/>
        <v/>
      </c>
      <c r="AZ47" s="97">
        <v>81.5</v>
      </c>
      <c r="BA47" s="76"/>
      <c r="BB47" s="76"/>
      <c r="BC47" s="76"/>
      <c r="BD47" s="76"/>
      <c r="BE47" s="15"/>
      <c r="BF47" s="5">
        <f t="shared" si="11"/>
        <v>24232</v>
      </c>
      <c r="BG47" s="42">
        <v>11047</v>
      </c>
      <c r="BH47" s="42">
        <v>13185</v>
      </c>
      <c r="BI47" s="42"/>
      <c r="BJ47" s="42"/>
      <c r="BK47" s="42"/>
      <c r="BL47" s="42"/>
      <c r="BM47" s="25"/>
    </row>
    <row r="48" spans="1:65" outlineLevel="4" x14ac:dyDescent="0.45">
      <c r="A48" s="150" t="s">
        <v>35</v>
      </c>
      <c r="B48" s="151"/>
      <c r="C48" s="50">
        <f t="shared" ref="C48:BM48" si="17">SUBTOTAL(4,C17:C47)</f>
        <v>421839</v>
      </c>
      <c r="D48" s="60">
        <f t="shared" si="17"/>
        <v>38.5</v>
      </c>
      <c r="E48" s="28">
        <f t="shared" si="17"/>
        <v>38.6</v>
      </c>
      <c r="F48" s="28">
        <f t="shared" si="17"/>
        <v>38.6</v>
      </c>
      <c r="G48" s="28">
        <f t="shared" si="17"/>
        <v>38.4</v>
      </c>
      <c r="H48" s="28">
        <f t="shared" si="17"/>
        <v>38.4</v>
      </c>
      <c r="I48" s="28">
        <f t="shared" si="17"/>
        <v>0</v>
      </c>
      <c r="J48" s="28">
        <f t="shared" si="17"/>
        <v>0</v>
      </c>
      <c r="K48" s="28">
        <f t="shared" si="17"/>
        <v>0</v>
      </c>
      <c r="L48" s="28">
        <f t="shared" si="17"/>
        <v>0</v>
      </c>
      <c r="M48" s="71">
        <f t="shared" si="17"/>
        <v>0</v>
      </c>
      <c r="N48" s="82">
        <f t="shared" si="17"/>
        <v>0</v>
      </c>
      <c r="O48" s="82">
        <f t="shared" si="17"/>
        <v>0</v>
      </c>
      <c r="P48" s="82">
        <f t="shared" si="17"/>
        <v>0</v>
      </c>
      <c r="Q48" s="82">
        <f t="shared" si="17"/>
        <v>0</v>
      </c>
      <c r="R48" s="82">
        <f t="shared" si="17"/>
        <v>0</v>
      </c>
      <c r="S48" s="82">
        <f t="shared" si="17"/>
        <v>0</v>
      </c>
      <c r="T48" s="82">
        <f t="shared" si="17"/>
        <v>0</v>
      </c>
      <c r="U48" s="82">
        <f t="shared" si="17"/>
        <v>0</v>
      </c>
      <c r="V48" s="29">
        <f t="shared" si="17"/>
        <v>0</v>
      </c>
      <c r="W48" s="39">
        <f t="shared" si="17"/>
        <v>0</v>
      </c>
      <c r="X48" s="39">
        <f t="shared" si="17"/>
        <v>0</v>
      </c>
      <c r="Y48" s="39">
        <f t="shared" si="17"/>
        <v>0</v>
      </c>
      <c r="Z48" s="39">
        <f t="shared" si="17"/>
        <v>0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0</v>
      </c>
      <c r="AF48" s="39">
        <f t="shared" si="17"/>
        <v>0</v>
      </c>
      <c r="AG48" s="39">
        <f t="shared" si="17"/>
        <v>0</v>
      </c>
      <c r="AH48" s="39">
        <f t="shared" si="17"/>
        <v>0</v>
      </c>
      <c r="AI48" s="39">
        <f t="shared" si="17"/>
        <v>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28.455284549999998</v>
      </c>
      <c r="AO48" s="39">
        <f t="shared" si="17"/>
        <v>1495</v>
      </c>
      <c r="AP48" s="104">
        <f t="shared" si="17"/>
        <v>0</v>
      </c>
      <c r="AQ48" s="105">
        <f t="shared" si="17"/>
        <v>0</v>
      </c>
      <c r="AR48" s="106">
        <f t="shared" si="17"/>
        <v>0</v>
      </c>
      <c r="AS48" s="106">
        <f t="shared" si="17"/>
        <v>0</v>
      </c>
      <c r="AT48" s="107">
        <f t="shared" si="17"/>
        <v>2102</v>
      </c>
      <c r="AU48" s="108">
        <f t="shared" si="17"/>
        <v>0</v>
      </c>
      <c r="AV48" s="109">
        <f t="shared" si="17"/>
        <v>0</v>
      </c>
      <c r="AW48" s="106">
        <f t="shared" si="17"/>
        <v>0</v>
      </c>
      <c r="AX48" s="106">
        <f t="shared" si="17"/>
        <v>0</v>
      </c>
      <c r="AY48" s="60">
        <f t="shared" si="17"/>
        <v>0</v>
      </c>
      <c r="AZ48" s="96">
        <f t="shared" si="17"/>
        <v>81.5</v>
      </c>
      <c r="BA48" s="67">
        <f t="shared" si="17"/>
        <v>0</v>
      </c>
      <c r="BB48" s="67">
        <f t="shared" si="17"/>
        <v>0</v>
      </c>
      <c r="BC48" s="67">
        <f t="shared" si="17"/>
        <v>0</v>
      </c>
      <c r="BD48" s="67">
        <f t="shared" si="17"/>
        <v>0</v>
      </c>
      <c r="BE48" s="27">
        <f t="shared" si="17"/>
        <v>0</v>
      </c>
      <c r="BF48" s="29">
        <f t="shared" si="17"/>
        <v>24232</v>
      </c>
      <c r="BG48" s="39">
        <f t="shared" si="17"/>
        <v>15790</v>
      </c>
      <c r="BH48" s="40">
        <f t="shared" si="17"/>
        <v>13872</v>
      </c>
      <c r="BI48" s="40">
        <f t="shared" si="17"/>
        <v>0</v>
      </c>
      <c r="BJ48" s="40">
        <f t="shared" si="17"/>
        <v>0</v>
      </c>
      <c r="BK48" s="40">
        <f t="shared" si="17"/>
        <v>0</v>
      </c>
      <c r="BL48" s="40">
        <f t="shared" si="17"/>
        <v>0</v>
      </c>
      <c r="BM48" s="27">
        <f t="shared" si="17"/>
        <v>0</v>
      </c>
    </row>
    <row r="49" spans="1:65" outlineLevel="3" x14ac:dyDescent="0.45">
      <c r="A49" s="180" t="s">
        <v>24</v>
      </c>
      <c r="B49" s="181"/>
      <c r="C49" s="51">
        <f t="shared" ref="C49:BM49" si="18">SUBTOTAL(5,C17:C47)</f>
        <v>271179</v>
      </c>
      <c r="D49" s="61">
        <f t="shared" si="18"/>
        <v>36.9</v>
      </c>
      <c r="E49" s="12">
        <f t="shared" si="18"/>
        <v>36.799999999999997</v>
      </c>
      <c r="F49" s="12">
        <f t="shared" si="18"/>
        <v>36.799999999999997</v>
      </c>
      <c r="G49" s="12">
        <f t="shared" si="18"/>
        <v>36.799999999999997</v>
      </c>
      <c r="H49" s="12">
        <f t="shared" si="18"/>
        <v>36.799999999999997</v>
      </c>
      <c r="I49" s="12">
        <f t="shared" si="18"/>
        <v>0</v>
      </c>
      <c r="J49" s="12">
        <f t="shared" si="18"/>
        <v>0</v>
      </c>
      <c r="K49" s="12">
        <f t="shared" si="18"/>
        <v>0</v>
      </c>
      <c r="L49" s="12">
        <f t="shared" si="18"/>
        <v>0</v>
      </c>
      <c r="M49" s="72">
        <f t="shared" si="18"/>
        <v>0</v>
      </c>
      <c r="N49" s="83">
        <f t="shared" si="18"/>
        <v>0</v>
      </c>
      <c r="O49" s="83">
        <f t="shared" si="18"/>
        <v>0</v>
      </c>
      <c r="P49" s="83">
        <f t="shared" si="18"/>
        <v>0</v>
      </c>
      <c r="Q49" s="83">
        <f t="shared" si="18"/>
        <v>0</v>
      </c>
      <c r="R49" s="83">
        <f t="shared" si="18"/>
        <v>0</v>
      </c>
      <c r="S49" s="83">
        <f t="shared" si="18"/>
        <v>0</v>
      </c>
      <c r="T49" s="83">
        <f t="shared" si="18"/>
        <v>0</v>
      </c>
      <c r="U49" s="83">
        <f t="shared" si="18"/>
        <v>0</v>
      </c>
      <c r="V49" s="6">
        <f t="shared" si="18"/>
        <v>0</v>
      </c>
      <c r="W49" s="41">
        <f t="shared" si="18"/>
        <v>0</v>
      </c>
      <c r="X49" s="41">
        <f t="shared" si="18"/>
        <v>0</v>
      </c>
      <c r="Y49" s="41">
        <f t="shared" si="18"/>
        <v>0</v>
      </c>
      <c r="Z49" s="41">
        <f t="shared" si="18"/>
        <v>0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6">
        <f t="shared" si="18"/>
        <v>0</v>
      </c>
      <c r="AF49" s="41">
        <f t="shared" si="18"/>
        <v>0</v>
      </c>
      <c r="AG49" s="41">
        <f t="shared" si="18"/>
        <v>0</v>
      </c>
      <c r="AH49" s="41">
        <f t="shared" si="18"/>
        <v>0</v>
      </c>
      <c r="AI49" s="41">
        <f t="shared" si="18"/>
        <v>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18.729096989999999</v>
      </c>
      <c r="AO49" s="41">
        <f t="shared" si="18"/>
        <v>984</v>
      </c>
      <c r="AP49" s="110">
        <f t="shared" si="18"/>
        <v>0</v>
      </c>
      <c r="AQ49" s="111">
        <f t="shared" si="18"/>
        <v>0</v>
      </c>
      <c r="AR49" s="112">
        <f t="shared" si="18"/>
        <v>0</v>
      </c>
      <c r="AS49" s="112">
        <f t="shared" si="18"/>
        <v>0</v>
      </c>
      <c r="AT49" s="113">
        <f t="shared" si="18"/>
        <v>1256</v>
      </c>
      <c r="AU49" s="114">
        <f t="shared" si="18"/>
        <v>0</v>
      </c>
      <c r="AV49" s="115">
        <f t="shared" si="18"/>
        <v>0</v>
      </c>
      <c r="AW49" s="112">
        <f t="shared" si="18"/>
        <v>0</v>
      </c>
      <c r="AX49" s="112">
        <f t="shared" si="18"/>
        <v>0</v>
      </c>
      <c r="AY49" s="61">
        <f t="shared" si="18"/>
        <v>0</v>
      </c>
      <c r="AZ49" s="97">
        <f t="shared" si="18"/>
        <v>79.3</v>
      </c>
      <c r="BA49" s="68">
        <f t="shared" si="18"/>
        <v>0</v>
      </c>
      <c r="BB49" s="68">
        <f t="shared" si="18"/>
        <v>0</v>
      </c>
      <c r="BC49" s="68">
        <f t="shared" si="18"/>
        <v>0</v>
      </c>
      <c r="BD49" s="68">
        <f t="shared" si="18"/>
        <v>0</v>
      </c>
      <c r="BE49" s="15">
        <f t="shared" si="18"/>
        <v>0</v>
      </c>
      <c r="BF49" s="6">
        <f t="shared" si="18"/>
        <v>6104</v>
      </c>
      <c r="BG49" s="41">
        <f t="shared" si="18"/>
        <v>1217</v>
      </c>
      <c r="BH49" s="42">
        <f t="shared" si="18"/>
        <v>1680</v>
      </c>
      <c r="BI49" s="42">
        <f t="shared" si="18"/>
        <v>0</v>
      </c>
      <c r="BJ49" s="42">
        <f t="shared" si="18"/>
        <v>0</v>
      </c>
      <c r="BK49" s="42">
        <f t="shared" si="18"/>
        <v>0</v>
      </c>
      <c r="BL49" s="42">
        <f t="shared" si="18"/>
        <v>0</v>
      </c>
      <c r="BM49" s="15">
        <f t="shared" si="18"/>
        <v>0</v>
      </c>
    </row>
    <row r="50" spans="1:65" outlineLevel="2" x14ac:dyDescent="0.45">
      <c r="A50" s="180" t="s">
        <v>13</v>
      </c>
      <c r="B50" s="181"/>
      <c r="C50" s="51">
        <f>IFERROR(SUBTOTAL(1,C17:C47),"")</f>
        <v>301452.61290322582</v>
      </c>
      <c r="D50" s="61">
        <f t="shared" ref="D50:BM50" si="19">IFERROR(SUBTOTAL(1,D17:D47),"")</f>
        <v>37.645161290322591</v>
      </c>
      <c r="E50" s="12">
        <f t="shared" si="19"/>
        <v>37.593548387096767</v>
      </c>
      <c r="F50" s="12">
        <f t="shared" si="19"/>
        <v>37.593548387096767</v>
      </c>
      <c r="G50" s="12">
        <f t="shared" si="19"/>
        <v>37.696774193548393</v>
      </c>
      <c r="H50" s="12">
        <f t="shared" si="19"/>
        <v>37.696774193548393</v>
      </c>
      <c r="I50" s="12" t="str">
        <f t="shared" si="19"/>
        <v/>
      </c>
      <c r="J50" s="12" t="str">
        <f t="shared" si="19"/>
        <v/>
      </c>
      <c r="K50" s="12" t="str">
        <f t="shared" si="19"/>
        <v/>
      </c>
      <c r="L50" s="12" t="str">
        <f t="shared" si="19"/>
        <v/>
      </c>
      <c r="M50" s="72" t="str">
        <f t="shared" si="19"/>
        <v/>
      </c>
      <c r="N50" s="83" t="str">
        <f t="shared" si="19"/>
        <v/>
      </c>
      <c r="O50" s="83" t="str">
        <f t="shared" si="19"/>
        <v/>
      </c>
      <c r="P50" s="83" t="str">
        <f t="shared" si="19"/>
        <v/>
      </c>
      <c r="Q50" s="83" t="str">
        <f t="shared" si="19"/>
        <v/>
      </c>
      <c r="R50" s="83" t="str">
        <f t="shared" si="19"/>
        <v/>
      </c>
      <c r="S50" s="83" t="str">
        <f t="shared" si="19"/>
        <v/>
      </c>
      <c r="T50" s="83" t="str">
        <f t="shared" si="19"/>
        <v/>
      </c>
      <c r="U50" s="83" t="str">
        <f t="shared" si="19"/>
        <v/>
      </c>
      <c r="V50" s="6" t="str">
        <f t="shared" si="19"/>
        <v/>
      </c>
      <c r="W50" s="41" t="str">
        <f t="shared" si="19"/>
        <v/>
      </c>
      <c r="X50" s="41" t="str">
        <f t="shared" si="19"/>
        <v/>
      </c>
      <c r="Y50" s="41" t="str">
        <f t="shared" si="19"/>
        <v/>
      </c>
      <c r="Z50" s="41" t="str">
        <f t="shared" si="19"/>
        <v/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6" t="str">
        <f t="shared" si="19"/>
        <v/>
      </c>
      <c r="AF50" s="41" t="str">
        <f t="shared" si="19"/>
        <v/>
      </c>
      <c r="AG50" s="41" t="str">
        <f t="shared" si="19"/>
        <v/>
      </c>
      <c r="AH50" s="41" t="str">
        <f t="shared" si="19"/>
        <v/>
      </c>
      <c r="AI50" s="41" t="str">
        <f t="shared" si="19"/>
        <v/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21.773381085806449</v>
      </c>
      <c r="AO50" s="41">
        <f t="shared" si="19"/>
        <v>1299.8709677419354</v>
      </c>
      <c r="AP50" s="110" t="str">
        <f t="shared" si="19"/>
        <v/>
      </c>
      <c r="AQ50" s="111" t="str">
        <f t="shared" si="19"/>
        <v/>
      </c>
      <c r="AR50" s="112" t="str">
        <f t="shared" si="19"/>
        <v/>
      </c>
      <c r="AS50" s="112" t="str">
        <f t="shared" si="19"/>
        <v/>
      </c>
      <c r="AT50" s="113">
        <f t="shared" si="19"/>
        <v>1725.7741935483871</v>
      </c>
      <c r="AU50" s="114" t="str">
        <f t="shared" si="19"/>
        <v/>
      </c>
      <c r="AV50" s="115" t="str">
        <f t="shared" si="19"/>
        <v/>
      </c>
      <c r="AW50" s="112" t="str">
        <f t="shared" si="19"/>
        <v/>
      </c>
      <c r="AX50" s="112" t="str">
        <f t="shared" si="19"/>
        <v/>
      </c>
      <c r="AY50" s="61" t="str">
        <f t="shared" si="19"/>
        <v/>
      </c>
      <c r="AZ50" s="97">
        <f t="shared" si="19"/>
        <v>80.513636363636351</v>
      </c>
      <c r="BA50" s="68" t="str">
        <f t="shared" si="19"/>
        <v/>
      </c>
      <c r="BB50" s="68" t="str">
        <f t="shared" si="19"/>
        <v/>
      </c>
      <c r="BC50" s="68" t="str">
        <f t="shared" si="19"/>
        <v/>
      </c>
      <c r="BD50" s="68" t="str">
        <f t="shared" si="19"/>
        <v/>
      </c>
      <c r="BE50" s="15" t="str">
        <f>IFERROR(SUBTOTAL(1,BE17:BE47),"")</f>
        <v/>
      </c>
      <c r="BF50" s="6">
        <f t="shared" si="19"/>
        <v>14586.032258064517</v>
      </c>
      <c r="BG50" s="41">
        <f t="shared" si="19"/>
        <v>8723.9032258064508</v>
      </c>
      <c r="BH50" s="42">
        <f t="shared" si="19"/>
        <v>5862.1290322580644</v>
      </c>
      <c r="BI50" s="42" t="str">
        <f t="shared" si="19"/>
        <v/>
      </c>
      <c r="BJ50" s="42" t="str">
        <f t="shared" si="19"/>
        <v/>
      </c>
      <c r="BK50" s="42" t="str">
        <f t="shared" si="19"/>
        <v/>
      </c>
      <c r="BL50" s="42" t="str">
        <f t="shared" si="19"/>
        <v/>
      </c>
      <c r="BM50" s="15" t="str">
        <f t="shared" si="19"/>
        <v/>
      </c>
    </row>
    <row r="51" spans="1:65" ht="17.5" outlineLevel="1" thickBot="1" x14ac:dyDescent="0.5">
      <c r="A51" s="182" t="s">
        <v>60</v>
      </c>
      <c r="B51" s="183"/>
      <c r="C51" s="52">
        <f>SUBTOTAL(9,C17:C47)</f>
        <v>9345031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40296</v>
      </c>
      <c r="AP51" s="116"/>
      <c r="AQ51" s="117"/>
      <c r="AR51" s="118"/>
      <c r="AS51" s="118"/>
      <c r="AT51" s="119">
        <f>SUBTOTAL(9,AT17:AT47)</f>
        <v>53499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0">SUBTOTAL(9,BF17:BF47)</f>
        <v>452167</v>
      </c>
      <c r="BG51" s="43">
        <f t="shared" si="20"/>
        <v>270441</v>
      </c>
      <c r="BH51" s="44">
        <f t="shared" si="20"/>
        <v>181726</v>
      </c>
      <c r="BI51" s="44">
        <f t="shared" si="20"/>
        <v>0</v>
      </c>
      <c r="BJ51" s="44">
        <f t="shared" si="20"/>
        <v>0</v>
      </c>
      <c r="BK51" s="44">
        <f t="shared" si="20"/>
        <v>0</v>
      </c>
      <c r="BL51" s="44">
        <f t="shared" si="20"/>
        <v>0</v>
      </c>
      <c r="BM51" s="16">
        <f t="shared" si="20"/>
        <v>0</v>
      </c>
    </row>
    <row r="52" spans="1:65" outlineLevel="5" x14ac:dyDescent="0.45">
      <c r="A52" s="21">
        <f t="shared" si="5"/>
        <v>2</v>
      </c>
      <c r="B52" s="33">
        <f>B47+1</f>
        <v>43132</v>
      </c>
      <c r="C52" s="51">
        <v>302609</v>
      </c>
      <c r="D52" s="64">
        <f t="shared" ref="D52:D80" si="21">IFERROR(ROUND(AVERAGE(E52:L52),1),"")</f>
        <v>37.1</v>
      </c>
      <c r="E52" s="12">
        <v>36.799999999999997</v>
      </c>
      <c r="F52" s="12">
        <v>36.799999999999997</v>
      </c>
      <c r="G52" s="12">
        <v>37.4</v>
      </c>
      <c r="H52" s="12">
        <v>37.4</v>
      </c>
      <c r="I52" s="11"/>
      <c r="J52" s="11"/>
      <c r="K52" s="11"/>
      <c r="L52" s="11"/>
      <c r="M52" s="74" t="str">
        <f t="shared" ref="M52:M80" si="22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20.710059170000001</v>
      </c>
      <c r="AO52" s="41">
        <v>1352</v>
      </c>
      <c r="AP52" s="124"/>
      <c r="AQ52" s="125"/>
      <c r="AR52" s="126" t="str">
        <f t="shared" ref="AR52:AR80" si="25">IFERROR(AQ52/AP52*100,"")</f>
        <v/>
      </c>
      <c r="AS52" s="126" t="str">
        <f t="shared" ref="AS52:AS80" si="26">IFERROR(100-AR52,"")</f>
        <v/>
      </c>
      <c r="AT52" s="127">
        <v>1839</v>
      </c>
      <c r="AU52" s="128"/>
      <c r="AV52" s="129"/>
      <c r="AW52" s="126" t="str">
        <f t="shared" ref="AW52:AW80" si="27">IFERROR(AV52/AU52*100,"")</f>
        <v/>
      </c>
      <c r="AX52" s="126" t="str">
        <f t="shared" ref="AX52:AX80" si="28">IFERROR(100-AW52,"")</f>
        <v/>
      </c>
      <c r="AY52" s="64" t="str">
        <f t="shared" ref="AY52:AY80" si="29">IFERROR((1-((AW52*AS52)/(AX52*AR52)))*100,"")</f>
        <v/>
      </c>
      <c r="AZ52">
        <v>81</v>
      </c>
      <c r="BA52" s="70"/>
      <c r="BB52" s="70"/>
      <c r="BC52" s="70"/>
      <c r="BD52" s="70"/>
      <c r="BE52" s="15"/>
      <c r="BF52" s="5">
        <f t="shared" ref="BF52:BF80" si="30">IF(SUM(BG52:BM52)=0,"",SUM(BG52:BM52))</f>
        <v>18872</v>
      </c>
      <c r="BG52" s="42">
        <v>7105</v>
      </c>
      <c r="BH52" s="42">
        <v>11767</v>
      </c>
      <c r="BI52" s="42"/>
      <c r="BJ52" s="42"/>
      <c r="BK52" s="42"/>
      <c r="BL52" s="42"/>
      <c r="BM52" s="14"/>
    </row>
    <row r="53" spans="1:65" outlineLevel="5" x14ac:dyDescent="0.45">
      <c r="A53" s="22">
        <f t="shared" si="5"/>
        <v>2</v>
      </c>
      <c r="B53" s="9">
        <f t="shared" si="12"/>
        <v>43133</v>
      </c>
      <c r="C53" s="51">
        <v>310419</v>
      </c>
      <c r="D53" s="64">
        <f t="shared" si="21"/>
        <v>38</v>
      </c>
      <c r="E53" s="12">
        <v>38</v>
      </c>
      <c r="F53" s="12">
        <v>38</v>
      </c>
      <c r="G53" s="12">
        <v>38</v>
      </c>
      <c r="H53" s="12">
        <v>38</v>
      </c>
      <c r="I53" s="12"/>
      <c r="J53" s="12"/>
      <c r="K53" s="12"/>
      <c r="L53" s="12"/>
      <c r="M53" s="74" t="str">
        <f t="shared" si="22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3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4"/>
        <v/>
      </c>
      <c r="AF53" s="41"/>
      <c r="AG53" s="41"/>
      <c r="AH53" s="41"/>
      <c r="AI53" s="41"/>
      <c r="AJ53" s="41"/>
      <c r="AK53" s="41"/>
      <c r="AL53" s="41"/>
      <c r="AM53" s="41"/>
      <c r="AN53" s="45">
        <v>20.864381519999998</v>
      </c>
      <c r="AO53" s="41">
        <v>1342</v>
      </c>
      <c r="AP53" s="110"/>
      <c r="AQ53" s="111"/>
      <c r="AR53" s="126" t="str">
        <f t="shared" si="25"/>
        <v/>
      </c>
      <c r="AS53" s="126" t="str">
        <f t="shared" si="26"/>
        <v/>
      </c>
      <c r="AT53" s="127">
        <v>1863</v>
      </c>
      <c r="AU53" s="128"/>
      <c r="AV53" s="129"/>
      <c r="AW53" s="126" t="str">
        <f t="shared" si="27"/>
        <v/>
      </c>
      <c r="AX53" s="126" t="str">
        <f t="shared" si="28"/>
        <v/>
      </c>
      <c r="AY53" s="64" t="str">
        <f t="shared" si="29"/>
        <v/>
      </c>
      <c r="AZ53" s="97">
        <v>79.5</v>
      </c>
      <c r="BA53" s="68"/>
      <c r="BB53" s="68"/>
      <c r="BC53" s="68"/>
      <c r="BD53" s="68"/>
      <c r="BE53" s="15"/>
      <c r="BF53" s="5">
        <f t="shared" si="30"/>
        <v>23556</v>
      </c>
      <c r="BG53" s="42">
        <v>10208</v>
      </c>
      <c r="BH53" s="42">
        <v>13348</v>
      </c>
      <c r="BI53" s="42"/>
      <c r="BJ53" s="42"/>
      <c r="BK53" s="42"/>
      <c r="BL53" s="42"/>
      <c r="BM53" s="15"/>
    </row>
    <row r="54" spans="1:65" outlineLevel="5" x14ac:dyDescent="0.45">
      <c r="A54" s="22">
        <f t="shared" si="5"/>
        <v>2</v>
      </c>
      <c r="B54" s="9">
        <f t="shared" si="12"/>
        <v>43134</v>
      </c>
      <c r="C54" s="51">
        <v>313781</v>
      </c>
      <c r="D54" s="64">
        <f t="shared" si="21"/>
        <v>37.799999999999997</v>
      </c>
      <c r="E54" s="12">
        <v>37.799999999999997</v>
      </c>
      <c r="F54" s="12">
        <v>37.799999999999997</v>
      </c>
      <c r="G54" s="12">
        <v>37.799999999999997</v>
      </c>
      <c r="H54" s="12">
        <v>37.799999999999997</v>
      </c>
      <c r="I54" s="12"/>
      <c r="J54" s="12"/>
      <c r="K54" s="12"/>
      <c r="L54" s="12"/>
      <c r="M54" s="74" t="str">
        <f t="shared" si="22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5">
        <v>26.241799440000001</v>
      </c>
      <c r="AO54" s="41">
        <v>1067</v>
      </c>
      <c r="AP54" s="110"/>
      <c r="AQ54" s="111"/>
      <c r="AR54" s="126" t="str">
        <f t="shared" si="25"/>
        <v/>
      </c>
      <c r="AS54" s="126" t="str">
        <f t="shared" si="26"/>
        <v/>
      </c>
      <c r="AT54" s="127">
        <v>1485</v>
      </c>
      <c r="AU54" s="128"/>
      <c r="AV54" s="129"/>
      <c r="AW54" s="126" t="str">
        <f t="shared" si="27"/>
        <v/>
      </c>
      <c r="AX54" s="126" t="str">
        <f t="shared" si="28"/>
        <v/>
      </c>
      <c r="AY54" s="64" t="str">
        <f t="shared" si="29"/>
        <v/>
      </c>
      <c r="AZ54" s="97"/>
      <c r="BA54" s="68"/>
      <c r="BB54" s="68"/>
      <c r="BC54" s="68"/>
      <c r="BD54" s="68"/>
      <c r="BE54" s="15"/>
      <c r="BF54" s="5">
        <f t="shared" si="30"/>
        <v>19972</v>
      </c>
      <c r="BG54" s="42">
        <v>8475</v>
      </c>
      <c r="BH54" s="42">
        <v>11497</v>
      </c>
      <c r="BI54" s="42"/>
      <c r="BJ54" s="42"/>
      <c r="BK54" s="42"/>
      <c r="BL54" s="42"/>
      <c r="BM54" s="15"/>
    </row>
    <row r="55" spans="1:65" outlineLevel="5" x14ac:dyDescent="0.45">
      <c r="A55" s="22">
        <f t="shared" si="5"/>
        <v>2</v>
      </c>
      <c r="B55" s="9">
        <f t="shared" si="12"/>
        <v>43135</v>
      </c>
      <c r="C55" s="51">
        <v>300977</v>
      </c>
      <c r="D55" s="64">
        <f t="shared" si="21"/>
        <v>38</v>
      </c>
      <c r="E55" s="12">
        <v>38</v>
      </c>
      <c r="F55" s="12">
        <v>38</v>
      </c>
      <c r="G55" s="12">
        <v>38</v>
      </c>
      <c r="H55" s="12">
        <v>38</v>
      </c>
      <c r="I55" s="12"/>
      <c r="J55" s="12"/>
      <c r="K55" s="12"/>
      <c r="L55" s="12"/>
      <c r="M55" s="74" t="str">
        <f t="shared" si="22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5">
        <v>33.492822969999999</v>
      </c>
      <c r="AO55" s="41">
        <v>836</v>
      </c>
      <c r="AP55" s="110"/>
      <c r="AQ55" s="111"/>
      <c r="AR55" s="126" t="str">
        <f t="shared" si="25"/>
        <v/>
      </c>
      <c r="AS55" s="126" t="str">
        <f t="shared" si="26"/>
        <v/>
      </c>
      <c r="AT55" s="127">
        <v>1040</v>
      </c>
      <c r="AU55" s="128"/>
      <c r="AV55" s="129"/>
      <c r="AW55" s="126" t="str">
        <f t="shared" si="27"/>
        <v/>
      </c>
      <c r="AX55" s="126" t="str">
        <f t="shared" si="28"/>
        <v/>
      </c>
      <c r="AY55" s="64" t="str">
        <f t="shared" si="29"/>
        <v/>
      </c>
      <c r="AZ55" s="97"/>
      <c r="BA55" s="68"/>
      <c r="BB55" s="68"/>
      <c r="BC55" s="68"/>
      <c r="BD55" s="68"/>
      <c r="BE55" s="15"/>
      <c r="BF55" s="5">
        <f t="shared" si="30"/>
        <v>12786</v>
      </c>
      <c r="BG55" s="42">
        <v>8591</v>
      </c>
      <c r="BH55" s="42">
        <v>4195</v>
      </c>
      <c r="BI55" s="42"/>
      <c r="BJ55" s="42"/>
      <c r="BK55" s="42"/>
      <c r="BL55" s="42"/>
      <c r="BM55" s="15"/>
    </row>
    <row r="56" spans="1:65" outlineLevel="5" x14ac:dyDescent="0.45">
      <c r="A56" s="22">
        <f t="shared" si="5"/>
        <v>2</v>
      </c>
      <c r="B56" s="9">
        <f t="shared" si="12"/>
        <v>43136</v>
      </c>
      <c r="C56" s="51">
        <v>286232</v>
      </c>
      <c r="D56" s="64">
        <f t="shared" si="21"/>
        <v>38</v>
      </c>
      <c r="E56" s="12">
        <v>38</v>
      </c>
      <c r="F56" s="12">
        <v>38</v>
      </c>
      <c r="G56" s="12">
        <v>38</v>
      </c>
      <c r="H56" s="12">
        <v>38</v>
      </c>
      <c r="I56" s="12"/>
      <c r="J56" s="12"/>
      <c r="K56" s="12"/>
      <c r="L56" s="12"/>
      <c r="M56" s="74" t="str">
        <f t="shared" si="22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5">
        <v>24.911032030000001</v>
      </c>
      <c r="AO56" s="41">
        <v>1124</v>
      </c>
      <c r="AP56" s="110"/>
      <c r="AQ56" s="111"/>
      <c r="AR56" s="126" t="str">
        <f t="shared" si="25"/>
        <v/>
      </c>
      <c r="AS56" s="126" t="str">
        <f t="shared" si="26"/>
        <v/>
      </c>
      <c r="AT56" s="127">
        <v>1603</v>
      </c>
      <c r="AU56" s="128"/>
      <c r="AV56" s="129"/>
      <c r="AW56" s="126" t="str">
        <f t="shared" si="27"/>
        <v/>
      </c>
      <c r="AX56" s="126" t="str">
        <f t="shared" si="28"/>
        <v/>
      </c>
      <c r="AY56" s="64" t="str">
        <f t="shared" si="29"/>
        <v/>
      </c>
      <c r="AZ56" s="97">
        <v>80</v>
      </c>
      <c r="BA56" s="68"/>
      <c r="BB56" s="68"/>
      <c r="BC56" s="68"/>
      <c r="BD56" s="68"/>
      <c r="BE56" s="15"/>
      <c r="BF56" s="5">
        <f t="shared" si="30"/>
        <v>20140</v>
      </c>
      <c r="BG56" s="42">
        <v>7345</v>
      </c>
      <c r="BH56" s="42">
        <v>12795</v>
      </c>
      <c r="BI56" s="42"/>
      <c r="BJ56" s="42"/>
      <c r="BK56" s="42"/>
      <c r="BL56" s="42"/>
      <c r="BM56" s="15"/>
    </row>
    <row r="57" spans="1:65" outlineLevel="5" x14ac:dyDescent="0.45">
      <c r="A57" s="22">
        <f t="shared" si="5"/>
        <v>2</v>
      </c>
      <c r="B57" s="9">
        <f t="shared" si="12"/>
        <v>43137</v>
      </c>
      <c r="C57" s="51">
        <v>281812</v>
      </c>
      <c r="D57" s="64">
        <f t="shared" si="21"/>
        <v>38</v>
      </c>
      <c r="E57" s="12">
        <v>38</v>
      </c>
      <c r="F57" s="12">
        <v>38</v>
      </c>
      <c r="G57" s="12">
        <v>38</v>
      </c>
      <c r="H57" s="12">
        <v>38</v>
      </c>
      <c r="I57" s="12"/>
      <c r="J57" s="12"/>
      <c r="K57" s="12"/>
      <c r="L57" s="12"/>
      <c r="M57" s="74" t="str">
        <f t="shared" si="22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3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4"/>
        <v/>
      </c>
      <c r="AF57" s="41"/>
      <c r="AG57" s="41"/>
      <c r="AH57" s="41"/>
      <c r="AI57" s="41"/>
      <c r="AJ57" s="41"/>
      <c r="AK57" s="41"/>
      <c r="AL57" s="41"/>
      <c r="AM57" s="41"/>
      <c r="AN57" s="45">
        <v>23.87041773</v>
      </c>
      <c r="AO57" s="41">
        <v>1173</v>
      </c>
      <c r="AP57" s="110"/>
      <c r="AQ57" s="111"/>
      <c r="AR57" s="126" t="str">
        <f t="shared" si="25"/>
        <v/>
      </c>
      <c r="AS57" s="126" t="str">
        <f t="shared" si="26"/>
        <v/>
      </c>
      <c r="AT57" s="127">
        <v>1704</v>
      </c>
      <c r="AU57" s="128"/>
      <c r="AV57" s="129"/>
      <c r="AW57" s="126" t="str">
        <f t="shared" si="27"/>
        <v/>
      </c>
      <c r="AX57" s="126" t="str">
        <f t="shared" si="28"/>
        <v/>
      </c>
      <c r="AY57" s="64" t="str">
        <f t="shared" si="29"/>
        <v/>
      </c>
      <c r="AZ57" s="97">
        <v>80.5</v>
      </c>
      <c r="BA57" s="68"/>
      <c r="BB57" s="68"/>
      <c r="BC57" s="68"/>
      <c r="BD57" s="68"/>
      <c r="BE57" s="15"/>
      <c r="BF57" s="5">
        <f t="shared" si="30"/>
        <v>19158</v>
      </c>
      <c r="BG57" s="42">
        <v>6760</v>
      </c>
      <c r="BH57" s="42">
        <v>12398</v>
      </c>
      <c r="BI57" s="42"/>
      <c r="BJ57" s="42"/>
      <c r="BK57" s="42"/>
      <c r="BL57" s="42"/>
      <c r="BM57" s="15"/>
    </row>
    <row r="58" spans="1:65" outlineLevel="5" x14ac:dyDescent="0.45">
      <c r="A58" s="22">
        <f t="shared" si="5"/>
        <v>2</v>
      </c>
      <c r="B58" s="9">
        <f t="shared" si="12"/>
        <v>43138</v>
      </c>
      <c r="C58" s="51">
        <v>283732</v>
      </c>
      <c r="D58" s="64">
        <f t="shared" si="21"/>
        <v>37.5</v>
      </c>
      <c r="E58" s="12">
        <v>37.4</v>
      </c>
      <c r="F58" s="12">
        <v>37.4</v>
      </c>
      <c r="G58" s="12">
        <v>37.6</v>
      </c>
      <c r="H58" s="12">
        <v>37.6</v>
      </c>
      <c r="I58" s="12"/>
      <c r="J58" s="12"/>
      <c r="K58" s="12"/>
      <c r="L58" s="12"/>
      <c r="M58" s="74" t="str">
        <f t="shared" si="22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5">
        <v>22.18700475</v>
      </c>
      <c r="AO58" s="41">
        <v>1262</v>
      </c>
      <c r="AP58" s="110"/>
      <c r="AQ58" s="111"/>
      <c r="AR58" s="126" t="str">
        <f t="shared" si="25"/>
        <v/>
      </c>
      <c r="AS58" s="126" t="str">
        <f t="shared" si="26"/>
        <v/>
      </c>
      <c r="AT58" s="127">
        <v>1829</v>
      </c>
      <c r="AU58" s="128"/>
      <c r="AV58" s="129"/>
      <c r="AW58" s="126" t="str">
        <f t="shared" si="27"/>
        <v/>
      </c>
      <c r="AX58" s="126" t="str">
        <f t="shared" si="28"/>
        <v/>
      </c>
      <c r="AY58" s="64" t="str">
        <f t="shared" si="29"/>
        <v/>
      </c>
      <c r="AZ58" s="97">
        <v>79.5</v>
      </c>
      <c r="BA58" s="68"/>
      <c r="BB58" s="68"/>
      <c r="BC58" s="68"/>
      <c r="BD58" s="68"/>
      <c r="BE58" s="15"/>
      <c r="BF58" s="5">
        <f t="shared" si="30"/>
        <v>17044</v>
      </c>
      <c r="BG58" s="42">
        <v>8867</v>
      </c>
      <c r="BH58" s="42">
        <v>8177</v>
      </c>
      <c r="BI58" s="42"/>
      <c r="BJ58" s="42"/>
      <c r="BK58" s="42"/>
      <c r="BL58" s="42"/>
      <c r="BM58" s="15"/>
    </row>
    <row r="59" spans="1:65" outlineLevel="5" x14ac:dyDescent="0.45">
      <c r="A59" s="22">
        <f t="shared" si="5"/>
        <v>2</v>
      </c>
      <c r="B59" s="9">
        <f t="shared" si="12"/>
        <v>43139</v>
      </c>
      <c r="C59" s="51">
        <v>290493</v>
      </c>
      <c r="D59" s="64">
        <f t="shared" si="21"/>
        <v>37.299999999999997</v>
      </c>
      <c r="E59" s="12">
        <v>36.799999999999997</v>
      </c>
      <c r="F59" s="12">
        <v>36.799999999999997</v>
      </c>
      <c r="G59" s="12">
        <v>37.799999999999997</v>
      </c>
      <c r="H59" s="12">
        <v>37.799999999999997</v>
      </c>
      <c r="I59" s="12"/>
      <c r="J59" s="12"/>
      <c r="K59" s="12"/>
      <c r="L59" s="12"/>
      <c r="M59" s="74" t="str">
        <f t="shared" si="22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5">
        <v>24.822695039999999</v>
      </c>
      <c r="AO59" s="41">
        <v>1128</v>
      </c>
      <c r="AP59" s="110"/>
      <c r="AQ59" s="111"/>
      <c r="AR59" s="126" t="str">
        <f t="shared" si="25"/>
        <v/>
      </c>
      <c r="AS59" s="126" t="str">
        <f t="shared" si="26"/>
        <v/>
      </c>
      <c r="AT59" s="127">
        <v>1543</v>
      </c>
      <c r="AU59" s="128"/>
      <c r="AV59" s="129"/>
      <c r="AW59" s="126" t="str">
        <f t="shared" si="27"/>
        <v/>
      </c>
      <c r="AX59" s="126" t="str">
        <f t="shared" si="28"/>
        <v/>
      </c>
      <c r="AY59" s="64" t="str">
        <f t="shared" si="29"/>
        <v/>
      </c>
      <c r="AZ59" s="97">
        <v>81</v>
      </c>
      <c r="BA59" s="68"/>
      <c r="BB59" s="68"/>
      <c r="BC59" s="68"/>
      <c r="BD59" s="68"/>
      <c r="BE59" s="15"/>
      <c r="BF59" s="5">
        <f t="shared" si="30"/>
        <v>15739</v>
      </c>
      <c r="BG59" s="42">
        <v>10003</v>
      </c>
      <c r="BH59" s="42">
        <v>5736</v>
      </c>
      <c r="BI59" s="42"/>
      <c r="BJ59" s="42"/>
      <c r="BK59" s="42"/>
      <c r="BL59" s="42"/>
      <c r="BM59" s="15"/>
    </row>
    <row r="60" spans="1:65" outlineLevel="5" x14ac:dyDescent="0.45">
      <c r="A60" s="22">
        <f t="shared" si="5"/>
        <v>2</v>
      </c>
      <c r="B60" s="9">
        <f t="shared" si="12"/>
        <v>43140</v>
      </c>
      <c r="C60" s="51">
        <v>301927</v>
      </c>
      <c r="D60" s="64">
        <f t="shared" si="21"/>
        <v>37.700000000000003</v>
      </c>
      <c r="E60" s="12">
        <v>37.6</v>
      </c>
      <c r="F60" s="12">
        <v>37.6</v>
      </c>
      <c r="G60" s="12">
        <v>37.799999999999997</v>
      </c>
      <c r="H60" s="12">
        <v>37.799999999999997</v>
      </c>
      <c r="I60" s="12"/>
      <c r="J60" s="12"/>
      <c r="K60" s="12"/>
      <c r="L60" s="12"/>
      <c r="M60" s="74" t="str">
        <f t="shared" si="22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3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4"/>
        <v/>
      </c>
      <c r="AF60" s="41"/>
      <c r="AG60" s="41"/>
      <c r="AH60" s="41"/>
      <c r="AI60" s="41"/>
      <c r="AJ60" s="41"/>
      <c r="AK60" s="41"/>
      <c r="AL60" s="41"/>
      <c r="AM60" s="41"/>
      <c r="AN60" s="45">
        <v>24.305555559999998</v>
      </c>
      <c r="AO60" s="41">
        <v>1152</v>
      </c>
      <c r="AP60" s="110"/>
      <c r="AQ60" s="111"/>
      <c r="AR60" s="126" t="str">
        <f t="shared" si="25"/>
        <v/>
      </c>
      <c r="AS60" s="126" t="str">
        <f t="shared" si="26"/>
        <v/>
      </c>
      <c r="AT60" s="127">
        <v>1703</v>
      </c>
      <c r="AU60" s="128"/>
      <c r="AV60" s="129"/>
      <c r="AW60" s="126" t="str">
        <f t="shared" si="27"/>
        <v/>
      </c>
      <c r="AX60" s="126" t="str">
        <f t="shared" si="28"/>
        <v/>
      </c>
      <c r="AY60" s="64" t="str">
        <f t="shared" si="29"/>
        <v/>
      </c>
      <c r="AZ60" s="97">
        <v>81.099999999999994</v>
      </c>
      <c r="BA60" s="68"/>
      <c r="BB60" s="68"/>
      <c r="BC60" s="68"/>
      <c r="BD60" s="68"/>
      <c r="BE60" s="15"/>
      <c r="BF60" s="5">
        <f t="shared" si="30"/>
        <v>15708</v>
      </c>
      <c r="BG60" s="42">
        <v>10532</v>
      </c>
      <c r="BH60" s="42">
        <v>5176</v>
      </c>
      <c r="BI60" s="42"/>
      <c r="BJ60" s="42"/>
      <c r="BK60" s="42"/>
      <c r="BL60" s="42"/>
      <c r="BM60" s="15"/>
    </row>
    <row r="61" spans="1:65" outlineLevel="5" x14ac:dyDescent="0.45">
      <c r="A61" s="22">
        <f t="shared" si="5"/>
        <v>2</v>
      </c>
      <c r="B61" s="9">
        <f t="shared" si="12"/>
        <v>43141</v>
      </c>
      <c r="C61" s="51">
        <v>319046</v>
      </c>
      <c r="D61" s="64">
        <f t="shared" si="21"/>
        <v>37.799999999999997</v>
      </c>
      <c r="E61" s="12">
        <v>37.799999999999997</v>
      </c>
      <c r="F61" s="12">
        <v>37.799999999999997</v>
      </c>
      <c r="G61" s="12">
        <v>37.799999999999997</v>
      </c>
      <c r="H61" s="12">
        <v>37.799999999999997</v>
      </c>
      <c r="I61" s="12"/>
      <c r="J61" s="12"/>
      <c r="K61" s="12"/>
      <c r="L61" s="12"/>
      <c r="M61" s="74" t="str">
        <f t="shared" si="22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5">
        <v>24.955436720000002</v>
      </c>
      <c r="AO61" s="41">
        <v>1122</v>
      </c>
      <c r="AP61" s="110"/>
      <c r="AQ61" s="111"/>
      <c r="AR61" s="126" t="str">
        <f t="shared" si="25"/>
        <v/>
      </c>
      <c r="AS61" s="126" t="str">
        <f t="shared" si="26"/>
        <v/>
      </c>
      <c r="AT61" s="127">
        <v>1737</v>
      </c>
      <c r="AU61" s="128"/>
      <c r="AV61" s="129"/>
      <c r="AW61" s="126" t="str">
        <f t="shared" si="27"/>
        <v/>
      </c>
      <c r="AX61" s="126" t="str">
        <f t="shared" si="28"/>
        <v/>
      </c>
      <c r="AY61" s="64" t="str">
        <f t="shared" si="29"/>
        <v/>
      </c>
      <c r="AZ61" s="97"/>
      <c r="BA61" s="68"/>
      <c r="BB61" s="68"/>
      <c r="BC61" s="68"/>
      <c r="BD61" s="68"/>
      <c r="BE61" s="15"/>
      <c r="BF61" s="5">
        <f t="shared" si="30"/>
        <v>14418</v>
      </c>
      <c r="BG61" s="42">
        <v>7187</v>
      </c>
      <c r="BH61" s="42">
        <v>7231</v>
      </c>
      <c r="BI61" s="42"/>
      <c r="BJ61" s="42"/>
      <c r="BK61" s="42"/>
      <c r="BL61" s="42"/>
      <c r="BM61" s="15"/>
    </row>
    <row r="62" spans="1:65" outlineLevel="5" x14ac:dyDescent="0.45">
      <c r="A62" s="22">
        <f t="shared" si="5"/>
        <v>2</v>
      </c>
      <c r="B62" s="9">
        <f t="shared" si="12"/>
        <v>43142</v>
      </c>
      <c r="C62" s="51">
        <v>310345</v>
      </c>
      <c r="D62" s="64">
        <f t="shared" si="21"/>
        <v>37.299999999999997</v>
      </c>
      <c r="E62" s="12">
        <v>37.200000000000003</v>
      </c>
      <c r="F62" s="12">
        <v>37.200000000000003</v>
      </c>
      <c r="G62" s="12">
        <v>37.4</v>
      </c>
      <c r="H62" s="12">
        <v>37.4</v>
      </c>
      <c r="I62" s="12"/>
      <c r="J62" s="12"/>
      <c r="K62" s="12"/>
      <c r="L62" s="12"/>
      <c r="M62" s="74" t="str">
        <f t="shared" si="22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5">
        <v>30.17241379</v>
      </c>
      <c r="AO62" s="41">
        <v>928</v>
      </c>
      <c r="AP62" s="110"/>
      <c r="AQ62" s="111"/>
      <c r="AR62" s="126" t="str">
        <f t="shared" si="25"/>
        <v/>
      </c>
      <c r="AS62" s="126" t="str">
        <f t="shared" si="26"/>
        <v/>
      </c>
      <c r="AT62" s="127">
        <v>1509</v>
      </c>
      <c r="AU62" s="128"/>
      <c r="AV62" s="129"/>
      <c r="AW62" s="126" t="str">
        <f t="shared" si="27"/>
        <v/>
      </c>
      <c r="AX62" s="126" t="str">
        <f t="shared" si="28"/>
        <v/>
      </c>
      <c r="AY62" s="64" t="str">
        <f t="shared" si="29"/>
        <v/>
      </c>
      <c r="AZ62" s="97"/>
      <c r="BA62" s="68"/>
      <c r="BB62" s="68"/>
      <c r="BC62" s="68"/>
      <c r="BD62" s="68"/>
      <c r="BE62" s="15"/>
      <c r="BF62" s="5">
        <f t="shared" si="30"/>
        <v>6884</v>
      </c>
      <c r="BG62" s="42">
        <v>5204</v>
      </c>
      <c r="BH62" s="42">
        <v>1680</v>
      </c>
      <c r="BI62" s="42"/>
      <c r="BJ62" s="42"/>
      <c r="BK62" s="42"/>
      <c r="BL62" s="42"/>
      <c r="BM62" s="15"/>
    </row>
    <row r="63" spans="1:65" outlineLevel="5" x14ac:dyDescent="0.45">
      <c r="A63" s="22">
        <f t="shared" si="5"/>
        <v>2</v>
      </c>
      <c r="B63" s="9">
        <f t="shared" si="12"/>
        <v>43143</v>
      </c>
      <c r="C63" s="51">
        <v>298978</v>
      </c>
      <c r="D63" s="64">
        <f t="shared" si="21"/>
        <v>37.6</v>
      </c>
      <c r="E63" s="12">
        <v>37.6</v>
      </c>
      <c r="F63" s="12">
        <v>37.6</v>
      </c>
      <c r="G63" s="12">
        <v>37.6</v>
      </c>
      <c r="H63" s="12">
        <v>37.6</v>
      </c>
      <c r="I63" s="12"/>
      <c r="J63" s="12"/>
      <c r="K63" s="12"/>
      <c r="L63" s="12"/>
      <c r="M63" s="74" t="str">
        <f t="shared" si="22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5">
        <v>21.13207547</v>
      </c>
      <c r="AO63" s="41">
        <v>1325</v>
      </c>
      <c r="AP63" s="110"/>
      <c r="AQ63" s="111"/>
      <c r="AR63" s="126" t="str">
        <f t="shared" si="25"/>
        <v/>
      </c>
      <c r="AS63" s="126" t="str">
        <f t="shared" si="26"/>
        <v/>
      </c>
      <c r="AT63" s="127">
        <v>1360</v>
      </c>
      <c r="AU63" s="128"/>
      <c r="AV63" s="129"/>
      <c r="AW63" s="126" t="str">
        <f t="shared" si="27"/>
        <v/>
      </c>
      <c r="AX63" s="126" t="str">
        <f t="shared" si="28"/>
        <v/>
      </c>
      <c r="AY63" s="64" t="str">
        <f t="shared" si="29"/>
        <v/>
      </c>
      <c r="AZ63" s="97">
        <v>79.7</v>
      </c>
      <c r="BA63" s="68"/>
      <c r="BB63" s="68"/>
      <c r="BC63" s="68"/>
      <c r="BD63" s="68"/>
      <c r="BE63" s="15"/>
      <c r="BF63" s="5">
        <f t="shared" si="30"/>
        <v>22035</v>
      </c>
      <c r="BG63" s="42">
        <v>11851</v>
      </c>
      <c r="BH63" s="42">
        <v>10184</v>
      </c>
      <c r="BI63" s="42"/>
      <c r="BJ63" s="42"/>
      <c r="BK63" s="42"/>
      <c r="BL63" s="42"/>
      <c r="BM63" s="15"/>
    </row>
    <row r="64" spans="1:65" outlineLevel="5" x14ac:dyDescent="0.45">
      <c r="A64" s="22">
        <f t="shared" si="5"/>
        <v>2</v>
      </c>
      <c r="B64" s="9">
        <f t="shared" si="12"/>
        <v>43144</v>
      </c>
      <c r="C64" s="51">
        <v>292486</v>
      </c>
      <c r="D64" s="64">
        <f t="shared" si="21"/>
        <v>37.6</v>
      </c>
      <c r="E64" s="12">
        <v>37.4</v>
      </c>
      <c r="F64" s="12">
        <v>37.4</v>
      </c>
      <c r="G64" s="12">
        <v>37.799999999999997</v>
      </c>
      <c r="H64" s="12">
        <v>37.799999999999997</v>
      </c>
      <c r="I64" s="12"/>
      <c r="J64" s="12"/>
      <c r="K64" s="12"/>
      <c r="L64" s="12"/>
      <c r="M64" s="74" t="str">
        <f t="shared" si="22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5">
        <v>21.308980210000001</v>
      </c>
      <c r="AO64" s="41">
        <v>1314</v>
      </c>
      <c r="AP64" s="110"/>
      <c r="AQ64" s="111"/>
      <c r="AR64" s="126" t="str">
        <f t="shared" si="25"/>
        <v/>
      </c>
      <c r="AS64" s="126" t="str">
        <f t="shared" si="26"/>
        <v/>
      </c>
      <c r="AT64" s="127">
        <v>1719</v>
      </c>
      <c r="AU64" s="128"/>
      <c r="AV64" s="129"/>
      <c r="AW64" s="126" t="str">
        <f t="shared" si="27"/>
        <v/>
      </c>
      <c r="AX64" s="126" t="str">
        <f t="shared" si="28"/>
        <v/>
      </c>
      <c r="AY64" s="64" t="str">
        <f t="shared" si="29"/>
        <v/>
      </c>
      <c r="AZ64" s="97">
        <v>81.099999999999994</v>
      </c>
      <c r="BA64" s="68"/>
      <c r="BB64" s="68"/>
      <c r="BC64" s="68"/>
      <c r="BD64" s="68"/>
      <c r="BE64" s="15"/>
      <c r="BF64" s="5">
        <f t="shared" si="30"/>
        <v>19874</v>
      </c>
      <c r="BG64" s="42">
        <v>8161</v>
      </c>
      <c r="BH64" s="42">
        <v>11713</v>
      </c>
      <c r="BI64" s="42"/>
      <c r="BJ64" s="42"/>
      <c r="BK64" s="42"/>
      <c r="BL64" s="42"/>
      <c r="BM64" s="15"/>
    </row>
    <row r="65" spans="1:65" outlineLevel="5" x14ac:dyDescent="0.45">
      <c r="A65" s="22">
        <f t="shared" si="5"/>
        <v>2</v>
      </c>
      <c r="B65" s="9">
        <f t="shared" si="12"/>
        <v>43145</v>
      </c>
      <c r="C65" s="51">
        <v>307862</v>
      </c>
      <c r="D65" s="64">
        <f t="shared" si="21"/>
        <v>37</v>
      </c>
      <c r="E65" s="12">
        <v>37.4</v>
      </c>
      <c r="F65" s="12">
        <v>37.4</v>
      </c>
      <c r="G65" s="12">
        <v>36.6</v>
      </c>
      <c r="H65" s="12">
        <v>36.6</v>
      </c>
      <c r="I65" s="12"/>
      <c r="J65" s="12"/>
      <c r="K65" s="12"/>
      <c r="L65" s="12"/>
      <c r="M65" s="74" t="str">
        <f t="shared" si="22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3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4"/>
        <v/>
      </c>
      <c r="AF65" s="41"/>
      <c r="AG65" s="41"/>
      <c r="AH65" s="41"/>
      <c r="AI65" s="41"/>
      <c r="AJ65" s="41"/>
      <c r="AK65" s="41"/>
      <c r="AL65" s="41"/>
      <c r="AM65" s="41"/>
      <c r="AN65" s="45">
        <v>22.417934349999999</v>
      </c>
      <c r="AO65" s="41">
        <v>1249</v>
      </c>
      <c r="AP65" s="110"/>
      <c r="AQ65" s="111"/>
      <c r="AR65" s="126" t="str">
        <f t="shared" si="25"/>
        <v/>
      </c>
      <c r="AS65" s="126" t="str">
        <f t="shared" si="26"/>
        <v/>
      </c>
      <c r="AT65" s="127">
        <v>1948</v>
      </c>
      <c r="AU65" s="128"/>
      <c r="AV65" s="129"/>
      <c r="AW65" s="126" t="str">
        <f t="shared" si="27"/>
        <v/>
      </c>
      <c r="AX65" s="126" t="str">
        <f t="shared" si="28"/>
        <v/>
      </c>
      <c r="AY65" s="64" t="str">
        <f t="shared" si="29"/>
        <v/>
      </c>
      <c r="AZ65" s="97">
        <v>79.3</v>
      </c>
      <c r="BA65" s="68"/>
      <c r="BB65" s="68"/>
      <c r="BC65" s="68"/>
      <c r="BD65" s="68"/>
      <c r="BE65" s="15"/>
      <c r="BF65" s="5">
        <f t="shared" si="30"/>
        <v>20751</v>
      </c>
      <c r="BG65" s="42">
        <v>8657</v>
      </c>
      <c r="BH65" s="42">
        <v>12094</v>
      </c>
      <c r="BI65" s="42"/>
      <c r="BJ65" s="42"/>
      <c r="BK65" s="42"/>
      <c r="BL65" s="42"/>
      <c r="BM65" s="15"/>
    </row>
    <row r="66" spans="1:65" outlineLevel="5" x14ac:dyDescent="0.45">
      <c r="A66" s="22">
        <f t="shared" si="5"/>
        <v>2</v>
      </c>
      <c r="B66" s="9">
        <f t="shared" si="12"/>
        <v>43146</v>
      </c>
      <c r="C66" s="51">
        <v>314330</v>
      </c>
      <c r="D66" s="64">
        <f t="shared" si="21"/>
        <v>37.799999999999997</v>
      </c>
      <c r="E66" s="12">
        <v>38</v>
      </c>
      <c r="F66" s="12">
        <v>38</v>
      </c>
      <c r="G66" s="12">
        <v>37.6</v>
      </c>
      <c r="H66" s="12">
        <v>37.6</v>
      </c>
      <c r="I66" s="12"/>
      <c r="J66" s="12"/>
      <c r="K66" s="12"/>
      <c r="L66" s="12"/>
      <c r="M66" s="74" t="str">
        <f t="shared" si="22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5">
        <v>21.722265320000002</v>
      </c>
      <c r="AO66" s="41">
        <v>1289</v>
      </c>
      <c r="AP66" s="110"/>
      <c r="AQ66" s="111"/>
      <c r="AR66" s="126" t="str">
        <f t="shared" si="25"/>
        <v/>
      </c>
      <c r="AS66" s="126" t="str">
        <f t="shared" si="26"/>
        <v/>
      </c>
      <c r="AT66" s="127">
        <v>1847</v>
      </c>
      <c r="AU66" s="128"/>
      <c r="AV66" s="129"/>
      <c r="AW66" s="126" t="str">
        <f t="shared" si="27"/>
        <v/>
      </c>
      <c r="AX66" s="126" t="str">
        <f t="shared" si="28"/>
        <v/>
      </c>
      <c r="AY66" s="64" t="str">
        <f t="shared" si="29"/>
        <v/>
      </c>
      <c r="AZ66" s="97"/>
      <c r="BA66" s="68"/>
      <c r="BB66" s="68"/>
      <c r="BC66" s="68"/>
      <c r="BD66" s="68"/>
      <c r="BE66" s="15"/>
      <c r="BF66" s="5">
        <f t="shared" si="30"/>
        <v>21717</v>
      </c>
      <c r="BG66" s="42">
        <v>11801</v>
      </c>
      <c r="BH66" s="42">
        <v>9916</v>
      </c>
      <c r="BI66" s="42"/>
      <c r="BJ66" s="42"/>
      <c r="BK66" s="42"/>
      <c r="BL66" s="42"/>
      <c r="BM66" s="15"/>
    </row>
    <row r="67" spans="1:65" outlineLevel="5" x14ac:dyDescent="0.45">
      <c r="A67" s="22">
        <f t="shared" si="5"/>
        <v>2</v>
      </c>
      <c r="B67" s="9">
        <f t="shared" si="12"/>
        <v>43147</v>
      </c>
      <c r="C67" s="51">
        <v>290220</v>
      </c>
      <c r="D67" s="64">
        <f t="shared" si="21"/>
        <v>37.200000000000003</v>
      </c>
      <c r="E67" s="12">
        <v>37</v>
      </c>
      <c r="F67" s="12">
        <v>37</v>
      </c>
      <c r="G67" s="12">
        <v>37.4</v>
      </c>
      <c r="H67" s="12">
        <v>37.4</v>
      </c>
      <c r="I67" s="12"/>
      <c r="J67" s="12"/>
      <c r="K67" s="12"/>
      <c r="L67" s="12"/>
      <c r="M67" s="74" t="str">
        <f t="shared" si="22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3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4"/>
        <v/>
      </c>
      <c r="AF67" s="41"/>
      <c r="AG67" s="41"/>
      <c r="AH67" s="41"/>
      <c r="AI67" s="41"/>
      <c r="AJ67" s="41"/>
      <c r="AK67" s="41"/>
      <c r="AL67" s="41"/>
      <c r="AM67" s="41"/>
      <c r="AN67" s="45">
        <v>29.66101695</v>
      </c>
      <c r="AO67" s="41">
        <v>944</v>
      </c>
      <c r="AP67" s="110"/>
      <c r="AQ67" s="111"/>
      <c r="AR67" s="126" t="str">
        <f t="shared" si="25"/>
        <v/>
      </c>
      <c r="AS67" s="126" t="str">
        <f t="shared" si="26"/>
        <v/>
      </c>
      <c r="AT67" s="127">
        <v>1366</v>
      </c>
      <c r="AU67" s="128"/>
      <c r="AV67" s="129"/>
      <c r="AW67" s="126" t="str">
        <f t="shared" si="27"/>
        <v/>
      </c>
      <c r="AX67" s="126" t="str">
        <f t="shared" si="28"/>
        <v/>
      </c>
      <c r="AY67" s="64" t="str">
        <f t="shared" si="29"/>
        <v/>
      </c>
      <c r="AZ67" s="97"/>
      <c r="BA67" s="68"/>
      <c r="BB67" s="68"/>
      <c r="BC67" s="68"/>
      <c r="BD67" s="68"/>
      <c r="BE67" s="15"/>
      <c r="BF67" s="5">
        <f t="shared" si="30"/>
        <v>9645</v>
      </c>
      <c r="BG67" s="42">
        <v>6574</v>
      </c>
      <c r="BH67" s="42">
        <v>3071</v>
      </c>
      <c r="BI67" s="42"/>
      <c r="BJ67" s="42"/>
      <c r="BK67" s="42"/>
      <c r="BL67" s="42"/>
      <c r="BM67" s="15"/>
    </row>
    <row r="68" spans="1:65" outlineLevel="5" x14ac:dyDescent="0.45">
      <c r="A68" s="22">
        <f t="shared" si="5"/>
        <v>2</v>
      </c>
      <c r="B68" s="9">
        <f t="shared" si="12"/>
        <v>43148</v>
      </c>
      <c r="C68" s="51">
        <v>285887</v>
      </c>
      <c r="D68" s="64">
        <f t="shared" si="21"/>
        <v>37.5</v>
      </c>
      <c r="E68" s="12">
        <v>37.200000000000003</v>
      </c>
      <c r="F68" s="12">
        <v>37.200000000000003</v>
      </c>
      <c r="G68" s="12">
        <v>37.799999999999997</v>
      </c>
      <c r="H68" s="12">
        <v>37.799999999999997</v>
      </c>
      <c r="I68" s="12"/>
      <c r="J68" s="12"/>
      <c r="K68" s="12"/>
      <c r="L68" s="12"/>
      <c r="M68" s="74" t="str">
        <f t="shared" si="22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5">
        <v>31.25</v>
      </c>
      <c r="AO68" s="41">
        <v>896</v>
      </c>
      <c r="AP68" s="110"/>
      <c r="AQ68" s="111"/>
      <c r="AR68" s="126" t="str">
        <f t="shared" si="25"/>
        <v/>
      </c>
      <c r="AS68" s="126" t="str">
        <f t="shared" si="26"/>
        <v/>
      </c>
      <c r="AT68" s="127">
        <v>1325</v>
      </c>
      <c r="AU68" s="128"/>
      <c r="AV68" s="129"/>
      <c r="AW68" s="126" t="str">
        <f t="shared" si="27"/>
        <v/>
      </c>
      <c r="AX68" s="126" t="str">
        <f t="shared" si="28"/>
        <v/>
      </c>
      <c r="AY68" s="64" t="str">
        <f t="shared" si="29"/>
        <v/>
      </c>
      <c r="AZ68" s="97"/>
      <c r="BA68" s="68"/>
      <c r="BB68" s="68"/>
      <c r="BC68" s="68"/>
      <c r="BD68" s="68"/>
      <c r="BE68" s="15"/>
      <c r="BF68" s="5">
        <f t="shared" si="30"/>
        <v>7946</v>
      </c>
      <c r="BG68" s="42">
        <v>4801</v>
      </c>
      <c r="BH68" s="42">
        <v>3145</v>
      </c>
      <c r="BI68" s="42"/>
      <c r="BJ68" s="42"/>
      <c r="BK68" s="42"/>
      <c r="BL68" s="42"/>
      <c r="BM68" s="15"/>
    </row>
    <row r="69" spans="1:65" outlineLevel="5" x14ac:dyDescent="0.45">
      <c r="A69" s="22">
        <f t="shared" si="5"/>
        <v>2</v>
      </c>
      <c r="B69" s="9">
        <f t="shared" si="12"/>
        <v>43149</v>
      </c>
      <c r="C69" s="51">
        <v>307410</v>
      </c>
      <c r="D69" s="64">
        <f t="shared" si="21"/>
        <v>37.299999999999997</v>
      </c>
      <c r="E69" s="12">
        <v>37.200000000000003</v>
      </c>
      <c r="F69" s="12">
        <v>37.200000000000003</v>
      </c>
      <c r="G69" s="12">
        <v>37.4</v>
      </c>
      <c r="H69" s="12">
        <v>37.4</v>
      </c>
      <c r="I69" s="12"/>
      <c r="J69" s="12"/>
      <c r="K69" s="12"/>
      <c r="L69" s="12"/>
      <c r="M69" s="74" t="str">
        <f t="shared" si="22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5">
        <v>26.897214219999999</v>
      </c>
      <c r="AO69" s="41">
        <v>1041</v>
      </c>
      <c r="AP69" s="110"/>
      <c r="AQ69" s="111"/>
      <c r="AR69" s="126" t="str">
        <f t="shared" si="25"/>
        <v/>
      </c>
      <c r="AS69" s="126" t="str">
        <f t="shared" si="26"/>
        <v/>
      </c>
      <c r="AT69" s="127">
        <v>1667</v>
      </c>
      <c r="AU69" s="128"/>
      <c r="AV69" s="129"/>
      <c r="AW69" s="126" t="str">
        <f t="shared" si="27"/>
        <v/>
      </c>
      <c r="AX69" s="126" t="str">
        <f t="shared" si="28"/>
        <v/>
      </c>
      <c r="AY69" s="64" t="str">
        <f t="shared" si="29"/>
        <v/>
      </c>
      <c r="AZ69" s="97"/>
      <c r="BA69" s="68"/>
      <c r="BB69" s="68"/>
      <c r="BC69" s="68"/>
      <c r="BD69" s="68"/>
      <c r="BE69" s="15"/>
      <c r="BF69" s="5">
        <f t="shared" si="30"/>
        <v>8531</v>
      </c>
      <c r="BG69" s="42">
        <v>5643</v>
      </c>
      <c r="BH69" s="42">
        <v>2888</v>
      </c>
      <c r="BI69" s="42"/>
      <c r="BJ69" s="42"/>
      <c r="BK69" s="42"/>
      <c r="BL69" s="42"/>
      <c r="BM69" s="15"/>
    </row>
    <row r="70" spans="1:65" outlineLevel="5" x14ac:dyDescent="0.45">
      <c r="A70" s="22">
        <f t="shared" si="5"/>
        <v>2</v>
      </c>
      <c r="B70" s="9">
        <f t="shared" si="12"/>
        <v>43150</v>
      </c>
      <c r="C70" s="51">
        <v>297986</v>
      </c>
      <c r="D70" s="64">
        <f t="shared" si="21"/>
        <v>37.4</v>
      </c>
      <c r="E70" s="12">
        <v>37.4</v>
      </c>
      <c r="F70" s="12">
        <v>37.4</v>
      </c>
      <c r="G70" s="12">
        <v>37.4</v>
      </c>
      <c r="H70" s="12">
        <v>37.4</v>
      </c>
      <c r="I70" s="12"/>
      <c r="J70" s="12"/>
      <c r="K70" s="12"/>
      <c r="L70" s="12"/>
      <c r="M70" s="74" t="str">
        <f t="shared" si="22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5">
        <v>20.66420664</v>
      </c>
      <c r="AO70" s="41">
        <v>1355</v>
      </c>
      <c r="AP70" s="110"/>
      <c r="AQ70" s="111"/>
      <c r="AR70" s="126" t="str">
        <f t="shared" si="25"/>
        <v/>
      </c>
      <c r="AS70" s="126" t="str">
        <f t="shared" si="26"/>
        <v/>
      </c>
      <c r="AT70" s="127">
        <v>1786</v>
      </c>
      <c r="AU70" s="128"/>
      <c r="AV70" s="129"/>
      <c r="AW70" s="126" t="str">
        <f t="shared" si="27"/>
        <v/>
      </c>
      <c r="AX70" s="126" t="str">
        <f t="shared" si="28"/>
        <v/>
      </c>
      <c r="AY70" s="64" t="str">
        <f t="shared" si="29"/>
        <v/>
      </c>
      <c r="AZ70" s="97">
        <v>79.3</v>
      </c>
      <c r="BA70" s="68"/>
      <c r="BB70" s="68"/>
      <c r="BC70" s="68"/>
      <c r="BD70" s="68"/>
      <c r="BE70" s="15"/>
      <c r="BF70" s="5">
        <f t="shared" si="30"/>
        <v>18748</v>
      </c>
      <c r="BG70" s="42">
        <v>10858</v>
      </c>
      <c r="BH70" s="42">
        <v>7890</v>
      </c>
      <c r="BI70" s="42"/>
      <c r="BJ70" s="42"/>
      <c r="BK70" s="42"/>
      <c r="BL70" s="42"/>
      <c r="BM70" s="15"/>
    </row>
    <row r="71" spans="1:65" outlineLevel="5" x14ac:dyDescent="0.45">
      <c r="A71" s="22">
        <f t="shared" si="5"/>
        <v>2</v>
      </c>
      <c r="B71" s="9">
        <f t="shared" si="12"/>
        <v>43151</v>
      </c>
      <c r="C71" s="51">
        <v>282218</v>
      </c>
      <c r="D71" s="64">
        <f t="shared" si="21"/>
        <v>37.5</v>
      </c>
      <c r="E71" s="12">
        <v>37.4</v>
      </c>
      <c r="F71" s="12">
        <v>37.4</v>
      </c>
      <c r="G71" s="12">
        <v>37.6</v>
      </c>
      <c r="H71" s="12">
        <v>37.6</v>
      </c>
      <c r="I71" s="12"/>
      <c r="J71" s="12"/>
      <c r="K71" s="12"/>
      <c r="L71" s="12"/>
      <c r="M71" s="74" t="str">
        <f t="shared" si="22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3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4"/>
        <v/>
      </c>
      <c r="AF71" s="41"/>
      <c r="AG71" s="41"/>
      <c r="AH71" s="41"/>
      <c r="AI71" s="41"/>
      <c r="AJ71" s="41"/>
      <c r="AK71" s="41"/>
      <c r="AL71" s="41"/>
      <c r="AM71" s="41"/>
      <c r="AN71" s="45">
        <v>21.39037433</v>
      </c>
      <c r="AO71" s="41">
        <v>1309</v>
      </c>
      <c r="AP71" s="110"/>
      <c r="AQ71" s="111"/>
      <c r="AR71" s="126" t="str">
        <f t="shared" si="25"/>
        <v/>
      </c>
      <c r="AS71" s="126" t="str">
        <f t="shared" si="26"/>
        <v/>
      </c>
      <c r="AT71" s="127">
        <v>1799</v>
      </c>
      <c r="AU71" s="128"/>
      <c r="AV71" s="129"/>
      <c r="AW71" s="126" t="str">
        <f t="shared" si="27"/>
        <v/>
      </c>
      <c r="AX71" s="126" t="str">
        <f t="shared" si="28"/>
        <v/>
      </c>
      <c r="AY71" s="64" t="str">
        <f t="shared" si="29"/>
        <v/>
      </c>
      <c r="AZ71" s="97">
        <v>80.900000000000006</v>
      </c>
      <c r="BA71" s="68"/>
      <c r="BB71" s="68"/>
      <c r="BC71" s="68"/>
      <c r="BD71" s="68"/>
      <c r="BE71" s="15"/>
      <c r="BF71" s="5">
        <f t="shared" si="30"/>
        <v>20583</v>
      </c>
      <c r="BG71" s="42">
        <v>8126</v>
      </c>
      <c r="BH71" s="42">
        <v>12457</v>
      </c>
      <c r="BI71" s="42"/>
      <c r="BJ71" s="42"/>
      <c r="BK71" s="42"/>
      <c r="BL71" s="42"/>
      <c r="BM71" s="15"/>
    </row>
    <row r="72" spans="1:65" outlineLevel="5" x14ac:dyDescent="0.45">
      <c r="A72" s="22">
        <f t="shared" si="5"/>
        <v>2</v>
      </c>
      <c r="B72" s="9">
        <f t="shared" si="12"/>
        <v>43152</v>
      </c>
      <c r="C72" s="51">
        <v>279925</v>
      </c>
      <c r="D72" s="64">
        <f t="shared" si="21"/>
        <v>37.299999999999997</v>
      </c>
      <c r="E72" s="12">
        <v>37</v>
      </c>
      <c r="F72" s="12">
        <v>37</v>
      </c>
      <c r="G72" s="12">
        <v>37.6</v>
      </c>
      <c r="H72" s="12">
        <v>37.6</v>
      </c>
      <c r="I72" s="12"/>
      <c r="J72" s="12"/>
      <c r="K72" s="12"/>
      <c r="L72" s="12"/>
      <c r="M72" s="74" t="str">
        <f t="shared" si="22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5">
        <v>22.169437850000001</v>
      </c>
      <c r="AO72" s="41">
        <v>1263</v>
      </c>
      <c r="AP72" s="110"/>
      <c r="AQ72" s="111"/>
      <c r="AR72" s="126" t="str">
        <f t="shared" si="25"/>
        <v/>
      </c>
      <c r="AS72" s="126" t="str">
        <f t="shared" si="26"/>
        <v/>
      </c>
      <c r="AT72" s="127">
        <v>1877</v>
      </c>
      <c r="AU72" s="128"/>
      <c r="AV72" s="129"/>
      <c r="AW72" s="126" t="str">
        <f t="shared" si="27"/>
        <v/>
      </c>
      <c r="AX72" s="126" t="str">
        <f t="shared" si="28"/>
        <v/>
      </c>
      <c r="AY72" s="64" t="str">
        <f t="shared" si="29"/>
        <v/>
      </c>
      <c r="AZ72" s="97">
        <v>79.400000000000006</v>
      </c>
      <c r="BA72" s="68"/>
      <c r="BB72" s="68"/>
      <c r="BC72" s="68"/>
      <c r="BD72" s="68"/>
      <c r="BE72" s="15"/>
      <c r="BF72" s="5">
        <f t="shared" si="30"/>
        <v>20663</v>
      </c>
      <c r="BG72" s="42">
        <v>8268</v>
      </c>
      <c r="BH72" s="42">
        <v>12395</v>
      </c>
      <c r="BI72" s="42"/>
      <c r="BJ72" s="42"/>
      <c r="BK72" s="42"/>
      <c r="BL72" s="42"/>
      <c r="BM72" s="15"/>
    </row>
    <row r="73" spans="1:65" outlineLevel="5" x14ac:dyDescent="0.45">
      <c r="A73" s="22">
        <f t="shared" si="5"/>
        <v>2</v>
      </c>
      <c r="B73" s="9">
        <f t="shared" si="12"/>
        <v>43153</v>
      </c>
      <c r="C73" s="51">
        <v>278464</v>
      </c>
      <c r="D73" s="64">
        <f t="shared" si="21"/>
        <v>37.6</v>
      </c>
      <c r="E73" s="12">
        <v>37.4</v>
      </c>
      <c r="F73" s="12">
        <v>37.4</v>
      </c>
      <c r="G73" s="12">
        <v>37.799999999999997</v>
      </c>
      <c r="H73" s="12">
        <v>37.799999999999997</v>
      </c>
      <c r="I73" s="12"/>
      <c r="J73" s="12"/>
      <c r="K73" s="12"/>
      <c r="L73" s="12"/>
      <c r="M73" s="74" t="str">
        <f t="shared" si="22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5">
        <v>20.833333329999999</v>
      </c>
      <c r="AO73" s="41">
        <v>1344</v>
      </c>
      <c r="AP73" s="110"/>
      <c r="AQ73" s="111"/>
      <c r="AR73" s="126" t="str">
        <f t="shared" si="25"/>
        <v/>
      </c>
      <c r="AS73" s="126" t="str">
        <f t="shared" si="26"/>
        <v/>
      </c>
      <c r="AT73" s="127">
        <v>1910</v>
      </c>
      <c r="AU73" s="128"/>
      <c r="AV73" s="129"/>
      <c r="AW73" s="126" t="str">
        <f t="shared" si="27"/>
        <v/>
      </c>
      <c r="AX73" s="126" t="str">
        <f t="shared" si="28"/>
        <v/>
      </c>
      <c r="AY73" s="64" t="str">
        <f t="shared" si="29"/>
        <v/>
      </c>
      <c r="AZ73" s="97">
        <v>82</v>
      </c>
      <c r="BA73" s="68"/>
      <c r="BB73" s="68"/>
      <c r="BC73" s="68"/>
      <c r="BD73" s="68"/>
      <c r="BE73" s="15"/>
      <c r="BF73" s="5">
        <f t="shared" si="30"/>
        <v>15954</v>
      </c>
      <c r="BG73" s="42">
        <v>8447</v>
      </c>
      <c r="BH73" s="42">
        <v>7507</v>
      </c>
      <c r="BI73" s="42"/>
      <c r="BJ73" s="42"/>
      <c r="BK73" s="42"/>
      <c r="BL73" s="42"/>
      <c r="BM73" s="15"/>
    </row>
    <row r="74" spans="1:65" outlineLevel="5" x14ac:dyDescent="0.45">
      <c r="A74" s="22">
        <f t="shared" si="5"/>
        <v>2</v>
      </c>
      <c r="B74" s="9">
        <f t="shared" si="12"/>
        <v>43154</v>
      </c>
      <c r="C74" s="51">
        <v>279735</v>
      </c>
      <c r="D74" s="64">
        <f t="shared" si="21"/>
        <v>37.9</v>
      </c>
      <c r="E74" s="12">
        <v>37.799999999999997</v>
      </c>
      <c r="F74" s="12">
        <v>37.799999999999997</v>
      </c>
      <c r="G74" s="12">
        <v>38</v>
      </c>
      <c r="H74" s="12">
        <v>38</v>
      </c>
      <c r="I74" s="12"/>
      <c r="J74" s="12"/>
      <c r="K74" s="12"/>
      <c r="L74" s="12"/>
      <c r="M74" s="74" t="str">
        <f t="shared" si="22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3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4"/>
        <v/>
      </c>
      <c r="AF74" s="41"/>
      <c r="AG74" s="41"/>
      <c r="AH74" s="41"/>
      <c r="AI74" s="41"/>
      <c r="AJ74" s="41"/>
      <c r="AK74" s="41"/>
      <c r="AL74" s="41"/>
      <c r="AM74" s="41"/>
      <c r="AN74" s="45">
        <v>21.084337349999998</v>
      </c>
      <c r="AO74" s="41">
        <v>1328</v>
      </c>
      <c r="AP74" s="110"/>
      <c r="AQ74" s="111"/>
      <c r="AR74" s="126" t="str">
        <f t="shared" si="25"/>
        <v/>
      </c>
      <c r="AS74" s="126" t="str">
        <f t="shared" si="26"/>
        <v/>
      </c>
      <c r="AT74" s="127">
        <v>1830</v>
      </c>
      <c r="AU74" s="128"/>
      <c r="AV74" s="129"/>
      <c r="AW74" s="126" t="str">
        <f t="shared" si="27"/>
        <v/>
      </c>
      <c r="AX74" s="126" t="str">
        <f t="shared" si="28"/>
        <v/>
      </c>
      <c r="AY74" s="64" t="str">
        <f t="shared" si="29"/>
        <v/>
      </c>
      <c r="AZ74" s="97">
        <v>81.5</v>
      </c>
      <c r="BA74" s="68"/>
      <c r="BB74" s="68"/>
      <c r="BC74" s="68"/>
      <c r="BD74" s="68"/>
      <c r="BE74" s="15"/>
      <c r="BF74" s="5">
        <f t="shared" si="30"/>
        <v>19837</v>
      </c>
      <c r="BG74" s="42">
        <v>9781</v>
      </c>
      <c r="BH74" s="42">
        <v>10056</v>
      </c>
      <c r="BI74" s="42"/>
      <c r="BJ74" s="42"/>
      <c r="BK74" s="42"/>
      <c r="BL74" s="42"/>
      <c r="BM74" s="15"/>
    </row>
    <row r="75" spans="1:65" outlineLevel="5" x14ac:dyDescent="0.45">
      <c r="A75" s="22">
        <f t="shared" si="5"/>
        <v>2</v>
      </c>
      <c r="B75" s="9">
        <f t="shared" si="12"/>
        <v>43155</v>
      </c>
      <c r="C75" s="51">
        <v>292340</v>
      </c>
      <c r="D75" s="64">
        <f t="shared" si="21"/>
        <v>37.1</v>
      </c>
      <c r="E75" s="12">
        <v>37</v>
      </c>
      <c r="F75" s="12">
        <v>37</v>
      </c>
      <c r="G75" s="12">
        <v>37.200000000000003</v>
      </c>
      <c r="H75" s="12">
        <v>37.200000000000003</v>
      </c>
      <c r="I75" s="12"/>
      <c r="J75" s="12"/>
      <c r="K75" s="12"/>
      <c r="L75" s="12"/>
      <c r="M75" s="74" t="str">
        <f t="shared" si="22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5">
        <v>23.217247100000002</v>
      </c>
      <c r="AO75" s="41">
        <v>1206</v>
      </c>
      <c r="AP75" s="110"/>
      <c r="AQ75" s="111"/>
      <c r="AR75" s="126" t="str">
        <f t="shared" si="25"/>
        <v/>
      </c>
      <c r="AS75" s="126" t="str">
        <f t="shared" si="26"/>
        <v/>
      </c>
      <c r="AT75" s="127">
        <v>1686</v>
      </c>
      <c r="AU75" s="128"/>
      <c r="AV75" s="129"/>
      <c r="AW75" s="126" t="str">
        <f t="shared" si="27"/>
        <v/>
      </c>
      <c r="AX75" s="126" t="str">
        <f t="shared" si="28"/>
        <v/>
      </c>
      <c r="AY75" s="64" t="str">
        <f t="shared" si="29"/>
        <v/>
      </c>
      <c r="AZ75" s="97"/>
      <c r="BA75" s="68"/>
      <c r="BB75" s="68"/>
      <c r="BC75" s="68"/>
      <c r="BD75" s="68"/>
      <c r="BE75" s="15"/>
      <c r="BF75" s="5">
        <f t="shared" si="30"/>
        <v>11979</v>
      </c>
      <c r="BG75" s="42">
        <v>5831</v>
      </c>
      <c r="BH75" s="42">
        <v>6148</v>
      </c>
      <c r="BI75" s="42"/>
      <c r="BJ75" s="42"/>
      <c r="BK75" s="42"/>
      <c r="BL75" s="42"/>
      <c r="BM75" s="15"/>
    </row>
    <row r="76" spans="1:65" outlineLevel="5" x14ac:dyDescent="0.45">
      <c r="A76" s="22">
        <f t="shared" si="5"/>
        <v>2</v>
      </c>
      <c r="B76" s="9">
        <f t="shared" si="12"/>
        <v>43156</v>
      </c>
      <c r="C76" s="51">
        <v>289489</v>
      </c>
      <c r="D76" s="64">
        <f t="shared" si="21"/>
        <v>37.299999999999997</v>
      </c>
      <c r="E76" s="12">
        <v>37.200000000000003</v>
      </c>
      <c r="F76" s="12">
        <v>37.200000000000003</v>
      </c>
      <c r="G76" s="12">
        <v>37.4</v>
      </c>
      <c r="H76" s="12">
        <v>37.4</v>
      </c>
      <c r="I76" s="12"/>
      <c r="J76" s="12"/>
      <c r="K76" s="12"/>
      <c r="L76" s="12"/>
      <c r="M76" s="74" t="str">
        <f t="shared" si="22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5">
        <v>29.914529909999999</v>
      </c>
      <c r="AO76" s="41">
        <v>936</v>
      </c>
      <c r="AP76" s="110"/>
      <c r="AQ76" s="111"/>
      <c r="AR76" s="126" t="str">
        <f t="shared" si="25"/>
        <v/>
      </c>
      <c r="AS76" s="126" t="str">
        <f t="shared" si="26"/>
        <v/>
      </c>
      <c r="AT76" s="127">
        <v>1336</v>
      </c>
      <c r="AU76" s="128"/>
      <c r="AV76" s="129"/>
      <c r="AW76" s="126" t="str">
        <f t="shared" si="27"/>
        <v/>
      </c>
      <c r="AX76" s="126" t="str">
        <f t="shared" si="28"/>
        <v/>
      </c>
      <c r="AY76" s="64" t="str">
        <f t="shared" si="29"/>
        <v/>
      </c>
      <c r="AZ76" s="97"/>
      <c r="BA76" s="68"/>
      <c r="BB76" s="68"/>
      <c r="BC76" s="68"/>
      <c r="BD76" s="68"/>
      <c r="BE76" s="15"/>
      <c r="BF76" s="5">
        <f t="shared" si="30"/>
        <v>9724</v>
      </c>
      <c r="BG76" s="42">
        <v>7000</v>
      </c>
      <c r="BH76" s="42">
        <v>2724</v>
      </c>
      <c r="BI76" s="42"/>
      <c r="BJ76" s="42"/>
      <c r="BK76" s="42"/>
      <c r="BL76" s="42"/>
      <c r="BM76" s="15"/>
    </row>
    <row r="77" spans="1:65" outlineLevel="5" x14ac:dyDescent="0.45">
      <c r="A77" s="22">
        <f t="shared" si="5"/>
        <v>2</v>
      </c>
      <c r="B77" s="9">
        <f t="shared" si="12"/>
        <v>43157</v>
      </c>
      <c r="C77" s="51">
        <v>296779</v>
      </c>
      <c r="D77" s="64">
        <f t="shared" si="21"/>
        <v>37.700000000000003</v>
      </c>
      <c r="E77" s="12">
        <v>37.6</v>
      </c>
      <c r="F77" s="12">
        <v>37.6</v>
      </c>
      <c r="G77" s="12">
        <v>37.799999999999997</v>
      </c>
      <c r="H77" s="12">
        <v>37.799999999999997</v>
      </c>
      <c r="I77" s="12"/>
      <c r="J77" s="12"/>
      <c r="K77" s="12"/>
      <c r="L77" s="12"/>
      <c r="M77" s="74" t="str">
        <f t="shared" si="22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5">
        <v>20.334059549999999</v>
      </c>
      <c r="AO77" s="41">
        <v>1377</v>
      </c>
      <c r="AP77" s="110"/>
      <c r="AQ77" s="111"/>
      <c r="AR77" s="126" t="str">
        <f t="shared" si="25"/>
        <v/>
      </c>
      <c r="AS77" s="126" t="str">
        <f t="shared" si="26"/>
        <v/>
      </c>
      <c r="AT77" s="127">
        <v>2016</v>
      </c>
      <c r="AU77" s="128"/>
      <c r="AV77" s="129"/>
      <c r="AW77" s="126" t="str">
        <f t="shared" si="27"/>
        <v/>
      </c>
      <c r="AX77" s="126" t="str">
        <f t="shared" si="28"/>
        <v/>
      </c>
      <c r="AY77" s="64" t="str">
        <f t="shared" si="29"/>
        <v/>
      </c>
      <c r="AZ77" s="97">
        <v>81</v>
      </c>
      <c r="BA77" s="68"/>
      <c r="BB77" s="68"/>
      <c r="BC77" s="68"/>
      <c r="BD77" s="68"/>
      <c r="BE77" s="15"/>
      <c r="BF77" s="5">
        <f t="shared" si="30"/>
        <v>19769</v>
      </c>
      <c r="BG77" s="42">
        <v>8507</v>
      </c>
      <c r="BH77" s="42">
        <v>11262</v>
      </c>
      <c r="BI77" s="42"/>
      <c r="BJ77" s="42"/>
      <c r="BK77" s="42"/>
      <c r="BL77" s="42"/>
      <c r="BM77" s="15"/>
    </row>
    <row r="78" spans="1:65" outlineLevel="5" x14ac:dyDescent="0.45">
      <c r="A78" s="22">
        <f t="shared" si="5"/>
        <v>2</v>
      </c>
      <c r="B78" s="9">
        <f t="shared" si="12"/>
        <v>43158</v>
      </c>
      <c r="C78" s="51">
        <v>283415</v>
      </c>
      <c r="D78" s="64">
        <f t="shared" si="21"/>
        <v>37.5</v>
      </c>
      <c r="E78" s="12">
        <v>37.6</v>
      </c>
      <c r="F78" s="12">
        <v>37.6</v>
      </c>
      <c r="G78" s="12">
        <v>37.4</v>
      </c>
      <c r="H78" s="12">
        <v>37.4</v>
      </c>
      <c r="I78" s="12"/>
      <c r="J78" s="12"/>
      <c r="K78" s="12"/>
      <c r="L78" s="12"/>
      <c r="M78" s="74" t="str">
        <f t="shared" si="22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3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4"/>
        <v/>
      </c>
      <c r="AF78" s="41"/>
      <c r="AG78" s="41"/>
      <c r="AH78" s="41"/>
      <c r="AI78" s="41"/>
      <c r="AJ78" s="41"/>
      <c r="AK78" s="41"/>
      <c r="AL78" s="41"/>
      <c r="AM78" s="41"/>
      <c r="AN78" s="45">
        <v>21.180030259999999</v>
      </c>
      <c r="AO78" s="41">
        <v>1322</v>
      </c>
      <c r="AP78" s="110"/>
      <c r="AQ78" s="111"/>
      <c r="AR78" s="126" t="str">
        <f t="shared" si="25"/>
        <v/>
      </c>
      <c r="AS78" s="126" t="str">
        <f t="shared" si="26"/>
        <v/>
      </c>
      <c r="AT78" s="127">
        <v>1901</v>
      </c>
      <c r="AU78" s="128"/>
      <c r="AV78" s="129"/>
      <c r="AW78" s="126" t="str">
        <f t="shared" si="27"/>
        <v/>
      </c>
      <c r="AX78" s="126" t="str">
        <f t="shared" si="28"/>
        <v/>
      </c>
      <c r="AY78" s="64" t="str">
        <f t="shared" si="29"/>
        <v/>
      </c>
      <c r="AZ78" s="97">
        <v>81.2</v>
      </c>
      <c r="BA78" s="68"/>
      <c r="BB78" s="68"/>
      <c r="BC78" s="68"/>
      <c r="BD78" s="68"/>
      <c r="BE78" s="15"/>
      <c r="BF78" s="5">
        <f t="shared" si="30"/>
        <v>17869</v>
      </c>
      <c r="BG78" s="42">
        <v>5998</v>
      </c>
      <c r="BH78" s="42">
        <v>11871</v>
      </c>
      <c r="BI78" s="42"/>
      <c r="BJ78" s="42"/>
      <c r="BK78" s="42"/>
      <c r="BL78" s="42"/>
      <c r="BM78" s="15"/>
    </row>
    <row r="79" spans="1:65" outlineLevel="5" x14ac:dyDescent="0.45">
      <c r="A79" s="22">
        <f t="shared" si="5"/>
        <v>2</v>
      </c>
      <c r="B79" s="49">
        <f t="shared" si="12"/>
        <v>43159</v>
      </c>
      <c r="C79" s="51">
        <v>315548</v>
      </c>
      <c r="D79" s="64">
        <f t="shared" si="21"/>
        <v>36.799999999999997</v>
      </c>
      <c r="E79" s="12">
        <v>37</v>
      </c>
      <c r="F79" s="12">
        <v>37</v>
      </c>
      <c r="G79" s="12">
        <v>36.6</v>
      </c>
      <c r="H79" s="12">
        <v>36.6</v>
      </c>
      <c r="I79" s="12"/>
      <c r="J79" s="12"/>
      <c r="K79" s="12"/>
      <c r="L79" s="12"/>
      <c r="M79" s="74" t="str">
        <f t="shared" si="22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5">
        <v>20.725388599999999</v>
      </c>
      <c r="AO79" s="41">
        <v>1351</v>
      </c>
      <c r="AP79" s="110"/>
      <c r="AQ79" s="111"/>
      <c r="AR79" s="126" t="str">
        <f t="shared" si="25"/>
        <v/>
      </c>
      <c r="AS79" s="126" t="str">
        <f t="shared" si="26"/>
        <v/>
      </c>
      <c r="AT79" s="127">
        <v>1466</v>
      </c>
      <c r="AU79" s="128"/>
      <c r="AV79" s="129"/>
      <c r="AW79" s="126" t="str">
        <f t="shared" si="27"/>
        <v/>
      </c>
      <c r="AX79" s="126" t="str">
        <f t="shared" si="28"/>
        <v/>
      </c>
      <c r="AY79" s="64" t="str">
        <f t="shared" si="29"/>
        <v/>
      </c>
      <c r="AZ79" s="97">
        <v>81.900000000000006</v>
      </c>
      <c r="BA79" s="68"/>
      <c r="BB79" s="68"/>
      <c r="BC79" s="68"/>
      <c r="BD79" s="68"/>
      <c r="BE79" s="15"/>
      <c r="BF79" s="5">
        <f t="shared" si="30"/>
        <v>17065</v>
      </c>
      <c r="BG79" s="42">
        <v>7654</v>
      </c>
      <c r="BH79" s="42">
        <v>9411</v>
      </c>
      <c r="BI79" s="42"/>
      <c r="BJ79" s="42"/>
      <c r="BK79" s="42"/>
      <c r="BL79" s="42"/>
      <c r="BM79" s="15"/>
    </row>
    <row r="80" spans="1:65" ht="17.5" outlineLevel="5" thickBot="1" x14ac:dyDescent="0.5">
      <c r="A80" s="47" t="e">
        <f t="shared" si="5"/>
        <v>#VALUE!</v>
      </c>
      <c r="B80" s="49" t="s">
        <v>65</v>
      </c>
      <c r="C80" s="51"/>
      <c r="D80" s="64" t="str">
        <f t="shared" si="21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2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5"/>
        <v/>
      </c>
      <c r="AS80" s="126" t="str">
        <f t="shared" si="26"/>
        <v/>
      </c>
      <c r="AT80" s="127"/>
      <c r="AU80" s="128"/>
      <c r="AV80" s="129"/>
      <c r="AW80" s="126" t="str">
        <f t="shared" si="27"/>
        <v/>
      </c>
      <c r="AX80" s="126" t="str">
        <f t="shared" si="28"/>
        <v/>
      </c>
      <c r="AY80" s="64" t="str">
        <f t="shared" si="29"/>
        <v/>
      </c>
      <c r="AZ80" s="97"/>
      <c r="BA80" s="68"/>
      <c r="BB80" s="68"/>
      <c r="BC80" s="68"/>
      <c r="BD80" s="68"/>
      <c r="BE80" s="15"/>
      <c r="BF80" s="5" t="str">
        <f t="shared" si="30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45">
      <c r="A81" s="150" t="s">
        <v>36</v>
      </c>
      <c r="B81" s="151"/>
      <c r="C81" s="50">
        <f t="shared" ref="C81:BM81" si="31">SUBTOTAL(4,C52:C80)</f>
        <v>319046</v>
      </c>
      <c r="D81" s="60">
        <f t="shared" si="31"/>
        <v>38</v>
      </c>
      <c r="E81" s="28">
        <f t="shared" si="31"/>
        <v>38</v>
      </c>
      <c r="F81" s="28">
        <f t="shared" si="31"/>
        <v>38</v>
      </c>
      <c r="G81" s="28">
        <f t="shared" si="31"/>
        <v>38</v>
      </c>
      <c r="H81" s="28">
        <f t="shared" si="31"/>
        <v>38</v>
      </c>
      <c r="I81" s="28">
        <f t="shared" si="31"/>
        <v>0</v>
      </c>
      <c r="J81" s="28">
        <f t="shared" si="31"/>
        <v>0</v>
      </c>
      <c r="K81" s="28">
        <f t="shared" si="31"/>
        <v>0</v>
      </c>
      <c r="L81" s="28">
        <f t="shared" si="31"/>
        <v>0</v>
      </c>
      <c r="M81" s="71">
        <f t="shared" si="31"/>
        <v>0</v>
      </c>
      <c r="N81" s="82">
        <f t="shared" si="31"/>
        <v>0</v>
      </c>
      <c r="O81" s="82">
        <f t="shared" si="31"/>
        <v>0</v>
      </c>
      <c r="P81" s="82">
        <f t="shared" si="31"/>
        <v>0</v>
      </c>
      <c r="Q81" s="82">
        <f t="shared" si="31"/>
        <v>0</v>
      </c>
      <c r="R81" s="82">
        <f t="shared" si="31"/>
        <v>0</v>
      </c>
      <c r="S81" s="82">
        <f t="shared" si="31"/>
        <v>0</v>
      </c>
      <c r="T81" s="82">
        <f t="shared" si="31"/>
        <v>0</v>
      </c>
      <c r="U81" s="82">
        <f t="shared" si="31"/>
        <v>0</v>
      </c>
      <c r="V81" s="29">
        <f t="shared" si="31"/>
        <v>0</v>
      </c>
      <c r="W81" s="39">
        <f t="shared" si="31"/>
        <v>0</v>
      </c>
      <c r="X81" s="39">
        <f t="shared" si="31"/>
        <v>0</v>
      </c>
      <c r="Y81" s="39">
        <f t="shared" si="31"/>
        <v>0</v>
      </c>
      <c r="Z81" s="39">
        <f t="shared" si="31"/>
        <v>0</v>
      </c>
      <c r="AA81" s="39">
        <f t="shared" si="31"/>
        <v>0</v>
      </c>
      <c r="AB81" s="39">
        <f t="shared" si="31"/>
        <v>0</v>
      </c>
      <c r="AC81" s="39">
        <f t="shared" si="31"/>
        <v>0</v>
      </c>
      <c r="AD81" s="39">
        <f t="shared" si="31"/>
        <v>0</v>
      </c>
      <c r="AE81" s="29">
        <f t="shared" si="31"/>
        <v>0</v>
      </c>
      <c r="AF81" s="39">
        <f t="shared" si="31"/>
        <v>0</v>
      </c>
      <c r="AG81" s="39">
        <f t="shared" si="31"/>
        <v>0</v>
      </c>
      <c r="AH81" s="39">
        <f t="shared" si="31"/>
        <v>0</v>
      </c>
      <c r="AI81" s="39">
        <f t="shared" si="31"/>
        <v>0</v>
      </c>
      <c r="AJ81" s="39">
        <f t="shared" si="31"/>
        <v>0</v>
      </c>
      <c r="AK81" s="39">
        <f t="shared" si="31"/>
        <v>0</v>
      </c>
      <c r="AL81" s="39">
        <f t="shared" si="31"/>
        <v>0</v>
      </c>
      <c r="AM81" s="39">
        <f t="shared" si="31"/>
        <v>0</v>
      </c>
      <c r="AN81" s="39">
        <f t="shared" si="31"/>
        <v>33.492822969999999</v>
      </c>
      <c r="AO81" s="39">
        <f t="shared" si="31"/>
        <v>1377</v>
      </c>
      <c r="AP81" s="104">
        <f t="shared" si="31"/>
        <v>0</v>
      </c>
      <c r="AQ81" s="105">
        <f t="shared" si="31"/>
        <v>0</v>
      </c>
      <c r="AR81" s="106">
        <f t="shared" si="31"/>
        <v>0</v>
      </c>
      <c r="AS81" s="106">
        <f t="shared" si="31"/>
        <v>0</v>
      </c>
      <c r="AT81" s="107">
        <f t="shared" si="31"/>
        <v>2016</v>
      </c>
      <c r="AU81" s="108">
        <f t="shared" si="31"/>
        <v>0</v>
      </c>
      <c r="AV81" s="109">
        <f t="shared" si="31"/>
        <v>0</v>
      </c>
      <c r="AW81" s="106">
        <f t="shared" si="31"/>
        <v>0</v>
      </c>
      <c r="AX81" s="106">
        <f t="shared" si="31"/>
        <v>0</v>
      </c>
      <c r="AY81" s="60">
        <f t="shared" si="31"/>
        <v>0</v>
      </c>
      <c r="AZ81" s="96">
        <f t="shared" si="31"/>
        <v>82</v>
      </c>
      <c r="BA81" s="67">
        <f t="shared" si="31"/>
        <v>0</v>
      </c>
      <c r="BB81" s="67">
        <f t="shared" si="31"/>
        <v>0</v>
      </c>
      <c r="BC81" s="67">
        <f t="shared" si="31"/>
        <v>0</v>
      </c>
      <c r="BD81" s="67">
        <f t="shared" si="31"/>
        <v>0</v>
      </c>
      <c r="BE81" s="27">
        <f t="shared" si="31"/>
        <v>0</v>
      </c>
      <c r="BF81" s="29">
        <f t="shared" si="31"/>
        <v>23556</v>
      </c>
      <c r="BG81" s="39">
        <f t="shared" si="31"/>
        <v>11851</v>
      </c>
      <c r="BH81" s="40">
        <f t="shared" si="31"/>
        <v>13348</v>
      </c>
      <c r="BI81" s="40">
        <f t="shared" si="31"/>
        <v>0</v>
      </c>
      <c r="BJ81" s="40">
        <f t="shared" si="31"/>
        <v>0</v>
      </c>
      <c r="BK81" s="40">
        <f t="shared" si="31"/>
        <v>0</v>
      </c>
      <c r="BL81" s="40">
        <f t="shared" si="31"/>
        <v>0</v>
      </c>
      <c r="BM81" s="27">
        <f t="shared" si="31"/>
        <v>0</v>
      </c>
    </row>
    <row r="82" spans="1:65" outlineLevel="3" x14ac:dyDescent="0.45">
      <c r="A82" s="180" t="s">
        <v>25</v>
      </c>
      <c r="B82" s="181"/>
      <c r="C82" s="51">
        <f t="shared" ref="C82:BM82" si="32">SUBTOTAL(5,C52:C80)</f>
        <v>278464</v>
      </c>
      <c r="D82" s="61">
        <f t="shared" si="32"/>
        <v>36.799999999999997</v>
      </c>
      <c r="E82" s="12">
        <f t="shared" si="32"/>
        <v>36.799999999999997</v>
      </c>
      <c r="F82" s="12">
        <f t="shared" si="32"/>
        <v>36.799999999999997</v>
      </c>
      <c r="G82" s="12">
        <f t="shared" si="32"/>
        <v>36.6</v>
      </c>
      <c r="H82" s="12">
        <f t="shared" si="32"/>
        <v>36.6</v>
      </c>
      <c r="I82" s="12">
        <f t="shared" si="32"/>
        <v>0</v>
      </c>
      <c r="J82" s="12">
        <f t="shared" si="32"/>
        <v>0</v>
      </c>
      <c r="K82" s="12">
        <f t="shared" si="32"/>
        <v>0</v>
      </c>
      <c r="L82" s="12">
        <f t="shared" si="32"/>
        <v>0</v>
      </c>
      <c r="M82" s="72">
        <f t="shared" si="32"/>
        <v>0</v>
      </c>
      <c r="N82" s="83">
        <f t="shared" si="32"/>
        <v>0</v>
      </c>
      <c r="O82" s="83">
        <f t="shared" si="32"/>
        <v>0</v>
      </c>
      <c r="P82" s="83">
        <f t="shared" si="32"/>
        <v>0</v>
      </c>
      <c r="Q82" s="83">
        <f t="shared" si="32"/>
        <v>0</v>
      </c>
      <c r="R82" s="83">
        <f t="shared" si="32"/>
        <v>0</v>
      </c>
      <c r="S82" s="83">
        <f t="shared" si="32"/>
        <v>0</v>
      </c>
      <c r="T82" s="83">
        <f t="shared" si="32"/>
        <v>0</v>
      </c>
      <c r="U82" s="83">
        <f t="shared" si="32"/>
        <v>0</v>
      </c>
      <c r="V82" s="6">
        <f t="shared" si="32"/>
        <v>0</v>
      </c>
      <c r="W82" s="41">
        <f t="shared" si="32"/>
        <v>0</v>
      </c>
      <c r="X82" s="41">
        <f t="shared" si="32"/>
        <v>0</v>
      </c>
      <c r="Y82" s="41">
        <f t="shared" si="32"/>
        <v>0</v>
      </c>
      <c r="Z82" s="41">
        <f t="shared" si="32"/>
        <v>0</v>
      </c>
      <c r="AA82" s="41">
        <f t="shared" si="32"/>
        <v>0</v>
      </c>
      <c r="AB82" s="41">
        <f t="shared" si="32"/>
        <v>0</v>
      </c>
      <c r="AC82" s="41">
        <f t="shared" si="32"/>
        <v>0</v>
      </c>
      <c r="AD82" s="41">
        <f t="shared" si="32"/>
        <v>0</v>
      </c>
      <c r="AE82" s="6">
        <f t="shared" si="32"/>
        <v>0</v>
      </c>
      <c r="AF82" s="41">
        <f t="shared" si="32"/>
        <v>0</v>
      </c>
      <c r="AG82" s="41">
        <f t="shared" si="32"/>
        <v>0</v>
      </c>
      <c r="AH82" s="41">
        <f t="shared" si="32"/>
        <v>0</v>
      </c>
      <c r="AI82" s="41">
        <f t="shared" si="32"/>
        <v>0</v>
      </c>
      <c r="AJ82" s="41">
        <f t="shared" si="32"/>
        <v>0</v>
      </c>
      <c r="AK82" s="41">
        <f t="shared" si="32"/>
        <v>0</v>
      </c>
      <c r="AL82" s="41">
        <f t="shared" si="32"/>
        <v>0</v>
      </c>
      <c r="AM82" s="41">
        <f t="shared" si="32"/>
        <v>0</v>
      </c>
      <c r="AN82" s="41">
        <f t="shared" si="32"/>
        <v>20.334059549999999</v>
      </c>
      <c r="AO82" s="41">
        <f t="shared" si="32"/>
        <v>836</v>
      </c>
      <c r="AP82" s="110">
        <f t="shared" si="32"/>
        <v>0</v>
      </c>
      <c r="AQ82" s="111">
        <f t="shared" si="32"/>
        <v>0</v>
      </c>
      <c r="AR82" s="112">
        <f t="shared" si="32"/>
        <v>0</v>
      </c>
      <c r="AS82" s="112">
        <f t="shared" si="32"/>
        <v>0</v>
      </c>
      <c r="AT82" s="113">
        <f t="shared" si="32"/>
        <v>1040</v>
      </c>
      <c r="AU82" s="114">
        <f t="shared" si="32"/>
        <v>0</v>
      </c>
      <c r="AV82" s="115">
        <f t="shared" si="32"/>
        <v>0</v>
      </c>
      <c r="AW82" s="112">
        <f t="shared" si="32"/>
        <v>0</v>
      </c>
      <c r="AX82" s="112">
        <f t="shared" si="32"/>
        <v>0</v>
      </c>
      <c r="AY82" s="61">
        <f t="shared" si="32"/>
        <v>0</v>
      </c>
      <c r="AZ82" s="97">
        <f t="shared" si="32"/>
        <v>79.3</v>
      </c>
      <c r="BA82" s="68">
        <f t="shared" si="32"/>
        <v>0</v>
      </c>
      <c r="BB82" s="68">
        <f t="shared" si="32"/>
        <v>0</v>
      </c>
      <c r="BC82" s="68">
        <f t="shared" si="32"/>
        <v>0</v>
      </c>
      <c r="BD82" s="68">
        <f t="shared" si="32"/>
        <v>0</v>
      </c>
      <c r="BE82" s="15">
        <f t="shared" si="32"/>
        <v>0</v>
      </c>
      <c r="BF82" s="6">
        <f t="shared" si="32"/>
        <v>6884</v>
      </c>
      <c r="BG82" s="41">
        <f t="shared" si="32"/>
        <v>4801</v>
      </c>
      <c r="BH82" s="42">
        <f t="shared" si="32"/>
        <v>1680</v>
      </c>
      <c r="BI82" s="42">
        <f t="shared" si="32"/>
        <v>0</v>
      </c>
      <c r="BJ82" s="42">
        <f t="shared" si="32"/>
        <v>0</v>
      </c>
      <c r="BK82" s="42">
        <f t="shared" si="32"/>
        <v>0</v>
      </c>
      <c r="BL82" s="42">
        <f t="shared" si="32"/>
        <v>0</v>
      </c>
      <c r="BM82" s="15">
        <f t="shared" si="32"/>
        <v>0</v>
      </c>
    </row>
    <row r="83" spans="1:65" outlineLevel="2" x14ac:dyDescent="0.45">
      <c r="A83" s="180" t="s">
        <v>14</v>
      </c>
      <c r="B83" s="181"/>
      <c r="C83" s="51">
        <f>IFERROR(SUBTOTAL(1,C52:C80),"")</f>
        <v>296230.17857142858</v>
      </c>
      <c r="D83" s="61">
        <f t="shared" ref="D83:BM83" si="33">IFERROR(SUBTOTAL(1,D52:D80),"")</f>
        <v>37.521428571428565</v>
      </c>
      <c r="E83" s="12">
        <f t="shared" si="33"/>
        <v>37.450000000000003</v>
      </c>
      <c r="F83" s="12">
        <f t="shared" si="33"/>
        <v>37.450000000000003</v>
      </c>
      <c r="G83" s="12">
        <f t="shared" si="33"/>
        <v>37.592857142857142</v>
      </c>
      <c r="H83" s="12">
        <f t="shared" si="33"/>
        <v>37.592857142857142</v>
      </c>
      <c r="I83" s="12" t="str">
        <f t="shared" si="33"/>
        <v/>
      </c>
      <c r="J83" s="12" t="str">
        <f t="shared" si="33"/>
        <v/>
      </c>
      <c r="K83" s="12" t="str">
        <f t="shared" si="33"/>
        <v/>
      </c>
      <c r="L83" s="12" t="str">
        <f t="shared" si="33"/>
        <v/>
      </c>
      <c r="M83" s="72" t="str">
        <f t="shared" si="33"/>
        <v/>
      </c>
      <c r="N83" s="83" t="str">
        <f t="shared" si="33"/>
        <v/>
      </c>
      <c r="O83" s="83" t="str">
        <f t="shared" si="33"/>
        <v/>
      </c>
      <c r="P83" s="83" t="str">
        <f t="shared" si="33"/>
        <v/>
      </c>
      <c r="Q83" s="83" t="str">
        <f t="shared" si="33"/>
        <v/>
      </c>
      <c r="R83" s="83" t="str">
        <f t="shared" si="33"/>
        <v/>
      </c>
      <c r="S83" s="83" t="str">
        <f t="shared" si="33"/>
        <v/>
      </c>
      <c r="T83" s="83" t="str">
        <f t="shared" si="33"/>
        <v/>
      </c>
      <c r="U83" s="83" t="str">
        <f t="shared" si="33"/>
        <v/>
      </c>
      <c r="V83" s="6" t="str">
        <f t="shared" si="33"/>
        <v/>
      </c>
      <c r="W83" s="41" t="str">
        <f t="shared" si="33"/>
        <v/>
      </c>
      <c r="X83" s="41" t="str">
        <f t="shared" si="33"/>
        <v/>
      </c>
      <c r="Y83" s="41" t="str">
        <f t="shared" si="33"/>
        <v/>
      </c>
      <c r="Z83" s="41" t="str">
        <f t="shared" si="33"/>
        <v/>
      </c>
      <c r="AA83" s="41" t="str">
        <f t="shared" si="33"/>
        <v/>
      </c>
      <c r="AB83" s="41" t="str">
        <f t="shared" si="33"/>
        <v/>
      </c>
      <c r="AC83" s="41" t="str">
        <f t="shared" si="33"/>
        <v/>
      </c>
      <c r="AD83" s="41" t="str">
        <f t="shared" si="33"/>
        <v/>
      </c>
      <c r="AE83" s="6" t="str">
        <f t="shared" si="33"/>
        <v/>
      </c>
      <c r="AF83" s="41" t="str">
        <f t="shared" si="33"/>
        <v/>
      </c>
      <c r="AG83" s="41" t="str">
        <f t="shared" si="33"/>
        <v/>
      </c>
      <c r="AH83" s="41" t="str">
        <f t="shared" si="33"/>
        <v/>
      </c>
      <c r="AI83" s="41" t="str">
        <f t="shared" si="33"/>
        <v/>
      </c>
      <c r="AJ83" s="41" t="str">
        <f t="shared" si="33"/>
        <v/>
      </c>
      <c r="AK83" s="41" t="str">
        <f t="shared" si="33"/>
        <v/>
      </c>
      <c r="AL83" s="41" t="str">
        <f t="shared" si="33"/>
        <v/>
      </c>
      <c r="AM83" s="41" t="str">
        <f t="shared" si="33"/>
        <v/>
      </c>
      <c r="AN83" s="41">
        <f t="shared" si="33"/>
        <v>24.015573219999997</v>
      </c>
      <c r="AO83" s="41">
        <f t="shared" si="33"/>
        <v>1190.5357142857142</v>
      </c>
      <c r="AP83" s="110" t="str">
        <f t="shared" si="33"/>
        <v/>
      </c>
      <c r="AQ83" s="111" t="str">
        <f t="shared" si="33"/>
        <v/>
      </c>
      <c r="AR83" s="112" t="str">
        <f t="shared" si="33"/>
        <v/>
      </c>
      <c r="AS83" s="112" t="str">
        <f t="shared" si="33"/>
        <v/>
      </c>
      <c r="AT83" s="113">
        <f t="shared" si="33"/>
        <v>1667.6428571428571</v>
      </c>
      <c r="AU83" s="114" t="str">
        <f t="shared" si="33"/>
        <v/>
      </c>
      <c r="AV83" s="115" t="str">
        <f t="shared" si="33"/>
        <v/>
      </c>
      <c r="AW83" s="112" t="str">
        <f t="shared" si="33"/>
        <v/>
      </c>
      <c r="AX83" s="112" t="str">
        <f t="shared" si="33"/>
        <v/>
      </c>
      <c r="AY83" s="61" t="str">
        <f t="shared" si="33"/>
        <v/>
      </c>
      <c r="AZ83" s="97">
        <f t="shared" si="33"/>
        <v>80.550000000000011</v>
      </c>
      <c r="BA83" s="68" t="str">
        <f t="shared" si="33"/>
        <v/>
      </c>
      <c r="BB83" s="68" t="str">
        <f t="shared" si="33"/>
        <v/>
      </c>
      <c r="BC83" s="68" t="str">
        <f t="shared" si="33"/>
        <v/>
      </c>
      <c r="BD83" s="68" t="str">
        <f t="shared" si="33"/>
        <v/>
      </c>
      <c r="BE83" s="15" t="str">
        <f>IFERROR(SUBTOTAL(1,BE52:BE80),"")</f>
        <v/>
      </c>
      <c r="BF83" s="6">
        <f t="shared" si="33"/>
        <v>16677.392857142859</v>
      </c>
      <c r="BG83" s="41">
        <f t="shared" si="33"/>
        <v>8151.25</v>
      </c>
      <c r="BH83" s="42">
        <f t="shared" si="33"/>
        <v>8526.1428571428569</v>
      </c>
      <c r="BI83" s="42" t="str">
        <f t="shared" si="33"/>
        <v/>
      </c>
      <c r="BJ83" s="42" t="str">
        <f t="shared" si="33"/>
        <v/>
      </c>
      <c r="BK83" s="42" t="str">
        <f t="shared" si="33"/>
        <v/>
      </c>
      <c r="BL83" s="42" t="str">
        <f t="shared" si="33"/>
        <v/>
      </c>
      <c r="BM83" s="15" t="str">
        <f t="shared" si="33"/>
        <v/>
      </c>
    </row>
    <row r="84" spans="1:65" ht="17.5" outlineLevel="1" thickBot="1" x14ac:dyDescent="0.5">
      <c r="A84" s="182" t="s">
        <v>59</v>
      </c>
      <c r="B84" s="183"/>
      <c r="C84" s="52">
        <f>SUBTOTAL(9,C52:C80)</f>
        <v>8294445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33335</v>
      </c>
      <c r="AP84" s="116"/>
      <c r="AQ84" s="117"/>
      <c r="AR84" s="118"/>
      <c r="AS84" s="118"/>
      <c r="AT84" s="119">
        <f>SUBTOTAL(9,AT52:AT80)</f>
        <v>46694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4">SUBTOTAL(9,BF52:BF80)</f>
        <v>466967</v>
      </c>
      <c r="BG84" s="43">
        <f t="shared" si="34"/>
        <v>228235</v>
      </c>
      <c r="BH84" s="44">
        <f t="shared" si="34"/>
        <v>238732</v>
      </c>
      <c r="BI84" s="44">
        <f t="shared" si="34"/>
        <v>0</v>
      </c>
      <c r="BJ84" s="44">
        <f t="shared" si="34"/>
        <v>0</v>
      </c>
      <c r="BK84" s="44">
        <f t="shared" si="34"/>
        <v>0</v>
      </c>
      <c r="BL84" s="44">
        <f t="shared" si="34"/>
        <v>0</v>
      </c>
      <c r="BM84" s="16">
        <f t="shared" si="34"/>
        <v>0</v>
      </c>
    </row>
    <row r="85" spans="1:65" outlineLevel="5" x14ac:dyDescent="0.45">
      <c r="A85" s="21">
        <f t="shared" si="5"/>
        <v>3</v>
      </c>
      <c r="B85" s="8">
        <f>B79+1</f>
        <v>43160</v>
      </c>
      <c r="C85" s="51">
        <v>371289</v>
      </c>
      <c r="D85" s="64">
        <f t="shared" ref="D85:D115" si="35">IFERROR(ROUND(AVERAGE(E85:L85),1),"")</f>
        <v>37.1</v>
      </c>
      <c r="E85" s="12">
        <v>37.200000000000003</v>
      </c>
      <c r="F85" s="12">
        <v>37.200000000000003</v>
      </c>
      <c r="G85" s="12">
        <v>37</v>
      </c>
      <c r="H85" s="12">
        <v>37</v>
      </c>
      <c r="I85" s="12"/>
      <c r="J85" s="12"/>
      <c r="K85" s="12"/>
      <c r="L85" s="12"/>
      <c r="M85" s="74" t="str">
        <f t="shared" ref="M85:M115" si="36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7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8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25.570776259999999</v>
      </c>
      <c r="AO85" s="41">
        <v>1095</v>
      </c>
      <c r="AP85" s="110"/>
      <c r="AQ85" s="111"/>
      <c r="AR85" s="126" t="str">
        <f t="shared" ref="AR85:AR115" si="39">IFERROR(AQ85/AP85*100,"")</f>
        <v/>
      </c>
      <c r="AS85" s="126" t="str">
        <f t="shared" ref="AS85:AS115" si="40">IFERROR(100-AR85,"")</f>
        <v/>
      </c>
      <c r="AT85" s="127">
        <v>1543</v>
      </c>
      <c r="AU85" s="128"/>
      <c r="AV85" s="129"/>
      <c r="AW85" s="126" t="str">
        <f t="shared" ref="AW85:AW115" si="41">IFERROR(AV85/AU85*100,"")</f>
        <v/>
      </c>
      <c r="AX85" s="126" t="str">
        <f t="shared" ref="AX85:AX115" si="42">IFERROR(100-AW85,"")</f>
        <v/>
      </c>
      <c r="AY85" s="64" t="str">
        <f t="shared" ref="AY85:AY115" si="43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4">IF(SUM(BG85:BM85)=0,"",SUM(BG85:BM85))</f>
        <v>17284</v>
      </c>
      <c r="BG85" s="42">
        <v>7470</v>
      </c>
      <c r="BH85" s="42">
        <v>9814</v>
      </c>
      <c r="BI85" s="42"/>
      <c r="BJ85" s="42"/>
      <c r="BK85" s="42"/>
      <c r="BL85" s="42"/>
      <c r="BM85" s="42"/>
    </row>
    <row r="86" spans="1:65" outlineLevel="5" x14ac:dyDescent="0.45">
      <c r="A86" s="22">
        <f t="shared" si="5"/>
        <v>3</v>
      </c>
      <c r="B86" s="9">
        <f t="shared" ref="B86:B149" si="45">B85+1</f>
        <v>43161</v>
      </c>
      <c r="C86" s="51">
        <v>304361</v>
      </c>
      <c r="D86" s="64">
        <f t="shared" si="35"/>
        <v>37.1</v>
      </c>
      <c r="E86" s="12">
        <v>37.200000000000003</v>
      </c>
      <c r="F86" s="12">
        <v>37.200000000000003</v>
      </c>
      <c r="G86" s="12">
        <v>37</v>
      </c>
      <c r="H86" s="12">
        <v>37</v>
      </c>
      <c r="I86" s="12"/>
      <c r="J86" s="12"/>
      <c r="K86" s="12"/>
      <c r="L86" s="12"/>
      <c r="M86" s="74" t="str">
        <f t="shared" si="36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7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8"/>
        <v/>
      </c>
      <c r="AF86" s="41"/>
      <c r="AG86" s="41"/>
      <c r="AH86" s="41"/>
      <c r="AI86" s="41"/>
      <c r="AJ86" s="41"/>
      <c r="AK86" s="41"/>
      <c r="AL86" s="41"/>
      <c r="AM86" s="41"/>
      <c r="AN86" s="41">
        <v>23.809523810000002</v>
      </c>
      <c r="AO86" s="41">
        <v>1176</v>
      </c>
      <c r="AP86" s="110"/>
      <c r="AQ86" s="111"/>
      <c r="AR86" s="126" t="str">
        <f t="shared" si="39"/>
        <v/>
      </c>
      <c r="AS86" s="126" t="str">
        <f t="shared" si="40"/>
        <v/>
      </c>
      <c r="AT86" s="127">
        <v>1736</v>
      </c>
      <c r="AU86" s="128"/>
      <c r="AV86" s="129"/>
      <c r="AW86" s="126" t="str">
        <f t="shared" si="41"/>
        <v/>
      </c>
      <c r="AX86" s="126" t="str">
        <f t="shared" si="42"/>
        <v/>
      </c>
      <c r="AY86" s="64" t="str">
        <f t="shared" si="43"/>
        <v/>
      </c>
      <c r="AZ86" s="97">
        <v>81.400000000000006</v>
      </c>
      <c r="BA86" s="68"/>
      <c r="BB86" s="68"/>
      <c r="BC86" s="68"/>
      <c r="BD86" s="68"/>
      <c r="BE86" s="15"/>
      <c r="BF86" s="5">
        <f t="shared" si="44"/>
        <v>16353</v>
      </c>
      <c r="BG86" s="42">
        <v>6083</v>
      </c>
      <c r="BH86" s="42">
        <v>10270</v>
      </c>
      <c r="BI86" s="42"/>
      <c r="BJ86" s="42"/>
      <c r="BK86" s="42"/>
      <c r="BL86" s="42"/>
      <c r="BM86" s="42"/>
    </row>
    <row r="87" spans="1:65" outlineLevel="5" x14ac:dyDescent="0.45">
      <c r="A87" s="22">
        <f t="shared" si="5"/>
        <v>3</v>
      </c>
      <c r="B87" s="9">
        <f t="shared" si="45"/>
        <v>43162</v>
      </c>
      <c r="C87" s="51">
        <v>304499</v>
      </c>
      <c r="D87" s="64">
        <f t="shared" si="35"/>
        <v>37</v>
      </c>
      <c r="E87" s="12">
        <v>37</v>
      </c>
      <c r="F87" s="12">
        <v>37</v>
      </c>
      <c r="G87" s="12">
        <v>37</v>
      </c>
      <c r="H87" s="12">
        <v>37</v>
      </c>
      <c r="I87" s="12"/>
      <c r="J87" s="12"/>
      <c r="K87" s="12"/>
      <c r="L87" s="12"/>
      <c r="M87" s="74" t="str">
        <f t="shared" si="36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7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8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22.598870059999999</v>
      </c>
      <c r="AO87" s="41">
        <v>1239</v>
      </c>
      <c r="AP87" s="110"/>
      <c r="AQ87" s="111"/>
      <c r="AR87" s="126" t="str">
        <f t="shared" si="39"/>
        <v/>
      </c>
      <c r="AS87" s="126" t="str">
        <f t="shared" si="40"/>
        <v/>
      </c>
      <c r="AT87" s="127">
        <v>1762</v>
      </c>
      <c r="AU87" s="128"/>
      <c r="AV87" s="129"/>
      <c r="AW87" s="126" t="str">
        <f t="shared" si="41"/>
        <v/>
      </c>
      <c r="AX87" s="126" t="str">
        <f t="shared" si="42"/>
        <v/>
      </c>
      <c r="AY87" s="64" t="str">
        <f t="shared" si="43"/>
        <v/>
      </c>
      <c r="AZ87" s="97"/>
      <c r="BA87" s="68"/>
      <c r="BB87" s="68"/>
      <c r="BC87" s="68"/>
      <c r="BD87" s="68"/>
      <c r="BE87" s="15"/>
      <c r="BF87" s="5">
        <f t="shared" si="44"/>
        <v>17479</v>
      </c>
      <c r="BG87" s="42">
        <v>7009</v>
      </c>
      <c r="BH87" s="42">
        <v>10470</v>
      </c>
      <c r="BI87" s="42"/>
      <c r="BJ87" s="42"/>
      <c r="BK87" s="42"/>
      <c r="BL87" s="42"/>
      <c r="BM87" s="42"/>
    </row>
    <row r="88" spans="1:65" outlineLevel="5" x14ac:dyDescent="0.45">
      <c r="A88" s="22">
        <f t="shared" si="5"/>
        <v>3</v>
      </c>
      <c r="B88" s="9">
        <f t="shared" si="45"/>
        <v>43163</v>
      </c>
      <c r="C88" s="51">
        <v>312979</v>
      </c>
      <c r="D88" s="64">
        <f t="shared" si="35"/>
        <v>37.1</v>
      </c>
      <c r="E88" s="12">
        <v>37</v>
      </c>
      <c r="F88" s="12">
        <v>37</v>
      </c>
      <c r="G88" s="12">
        <v>37.200000000000003</v>
      </c>
      <c r="H88" s="12">
        <v>37.200000000000003</v>
      </c>
      <c r="I88" s="12"/>
      <c r="J88" s="12"/>
      <c r="K88" s="12"/>
      <c r="L88" s="12"/>
      <c r="M88" s="74" t="str">
        <f t="shared" si="36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7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8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30.668127049999999</v>
      </c>
      <c r="AO88" s="41">
        <v>913</v>
      </c>
      <c r="AP88" s="110"/>
      <c r="AQ88" s="111"/>
      <c r="AR88" s="126" t="str">
        <f t="shared" si="39"/>
        <v/>
      </c>
      <c r="AS88" s="126" t="str">
        <f t="shared" si="40"/>
        <v/>
      </c>
      <c r="AT88" s="127">
        <v>1368</v>
      </c>
      <c r="AU88" s="128"/>
      <c r="AV88" s="129"/>
      <c r="AW88" s="126" t="str">
        <f t="shared" si="41"/>
        <v/>
      </c>
      <c r="AX88" s="126" t="str">
        <f t="shared" si="42"/>
        <v/>
      </c>
      <c r="AY88" s="64" t="str">
        <f t="shared" si="43"/>
        <v/>
      </c>
      <c r="AZ88" s="97"/>
      <c r="BA88" s="68"/>
      <c r="BB88" s="68"/>
      <c r="BC88" s="68"/>
      <c r="BD88" s="68"/>
      <c r="BE88" s="15"/>
      <c r="BF88" s="5">
        <f t="shared" si="44"/>
        <v>8944</v>
      </c>
      <c r="BG88" s="42">
        <v>7574</v>
      </c>
      <c r="BH88" s="42">
        <v>1370</v>
      </c>
      <c r="BI88" s="42"/>
      <c r="BJ88" s="42"/>
      <c r="BK88" s="42"/>
      <c r="BL88" s="42"/>
      <c r="BM88" s="42"/>
    </row>
    <row r="89" spans="1:65" outlineLevel="5" x14ac:dyDescent="0.45">
      <c r="A89" s="22">
        <f t="shared" si="5"/>
        <v>3</v>
      </c>
      <c r="B89" s="9">
        <f t="shared" si="45"/>
        <v>43164</v>
      </c>
      <c r="C89" s="51">
        <v>435804</v>
      </c>
      <c r="D89" s="64">
        <f t="shared" si="35"/>
        <v>37.700000000000003</v>
      </c>
      <c r="E89" s="12">
        <v>37.6</v>
      </c>
      <c r="F89" s="12">
        <v>37.6</v>
      </c>
      <c r="G89" s="12">
        <v>37.799999999999997</v>
      </c>
      <c r="H89" s="12">
        <v>37.799999999999997</v>
      </c>
      <c r="I89" s="12"/>
      <c r="J89" s="12"/>
      <c r="K89" s="12"/>
      <c r="L89" s="12"/>
      <c r="M89" s="74" t="str">
        <f t="shared" si="36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7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8"/>
        <v/>
      </c>
      <c r="AF89" s="41"/>
      <c r="AG89" s="41"/>
      <c r="AH89" s="41"/>
      <c r="AI89" s="41"/>
      <c r="AJ89" s="41"/>
      <c r="AK89" s="41"/>
      <c r="AL89" s="41"/>
      <c r="AM89" s="41"/>
      <c r="AN89" s="41">
        <v>21.688613480000001</v>
      </c>
      <c r="AO89" s="41">
        <v>1291</v>
      </c>
      <c r="AP89" s="110"/>
      <c r="AQ89" s="111"/>
      <c r="AR89" s="126" t="str">
        <f t="shared" si="39"/>
        <v/>
      </c>
      <c r="AS89" s="126" t="str">
        <f t="shared" si="40"/>
        <v/>
      </c>
      <c r="AT89" s="127">
        <v>1764</v>
      </c>
      <c r="AU89" s="128"/>
      <c r="AV89" s="129"/>
      <c r="AW89" s="126" t="str">
        <f t="shared" si="41"/>
        <v/>
      </c>
      <c r="AX89" s="126" t="str">
        <f t="shared" si="42"/>
        <v/>
      </c>
      <c r="AY89" s="64" t="str">
        <f t="shared" si="43"/>
        <v/>
      </c>
      <c r="AZ89" s="97">
        <v>80.5</v>
      </c>
      <c r="BA89" s="68"/>
      <c r="BB89" s="68"/>
      <c r="BC89" s="68"/>
      <c r="BD89" s="68"/>
      <c r="BE89" s="15"/>
      <c r="BF89" s="5">
        <f t="shared" si="44"/>
        <v>16322</v>
      </c>
      <c r="BG89" s="42">
        <v>10213</v>
      </c>
      <c r="BH89" s="42">
        <v>6109</v>
      </c>
      <c r="BI89" s="42"/>
      <c r="BJ89" s="42"/>
      <c r="BK89" s="42"/>
      <c r="BL89" s="42"/>
      <c r="BM89" s="42"/>
    </row>
    <row r="90" spans="1:65" outlineLevel="5" x14ac:dyDescent="0.45">
      <c r="A90" s="22">
        <f t="shared" si="5"/>
        <v>3</v>
      </c>
      <c r="B90" s="9">
        <f t="shared" si="45"/>
        <v>43165</v>
      </c>
      <c r="C90" s="51">
        <v>370723</v>
      </c>
      <c r="D90" s="64">
        <f t="shared" si="35"/>
        <v>37.700000000000003</v>
      </c>
      <c r="E90" s="12">
        <v>37.6</v>
      </c>
      <c r="F90" s="12">
        <v>37.6</v>
      </c>
      <c r="G90" s="12">
        <v>37.799999999999997</v>
      </c>
      <c r="H90" s="12">
        <v>37.799999999999997</v>
      </c>
      <c r="I90" s="12"/>
      <c r="J90" s="12"/>
      <c r="K90" s="12"/>
      <c r="L90" s="12"/>
      <c r="M90" s="74" t="str">
        <f t="shared" si="36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7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8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20.216606500000001</v>
      </c>
      <c r="AO90" s="41">
        <v>1385</v>
      </c>
      <c r="AP90" s="110"/>
      <c r="AQ90" s="111"/>
      <c r="AR90" s="126" t="str">
        <f t="shared" si="39"/>
        <v/>
      </c>
      <c r="AS90" s="126" t="str">
        <f t="shared" si="40"/>
        <v/>
      </c>
      <c r="AT90" s="127">
        <v>1842</v>
      </c>
      <c r="AU90" s="128"/>
      <c r="AV90" s="129"/>
      <c r="AW90" s="126" t="str">
        <f t="shared" si="41"/>
        <v/>
      </c>
      <c r="AX90" s="126" t="str">
        <f t="shared" si="42"/>
        <v/>
      </c>
      <c r="AY90" s="64" t="str">
        <f t="shared" si="43"/>
        <v/>
      </c>
      <c r="AZ90" s="97">
        <v>82</v>
      </c>
      <c r="BA90" s="68"/>
      <c r="BB90" s="68"/>
      <c r="BC90" s="68"/>
      <c r="BD90" s="68"/>
      <c r="BE90" s="15"/>
      <c r="BF90" s="5">
        <f t="shared" si="44"/>
        <v>16519</v>
      </c>
      <c r="BG90" s="42">
        <v>5454</v>
      </c>
      <c r="BH90" s="42">
        <v>11065</v>
      </c>
      <c r="BI90" s="42"/>
      <c r="BJ90" s="42"/>
      <c r="BK90" s="42"/>
      <c r="BL90" s="42"/>
      <c r="BM90" s="42"/>
    </row>
    <row r="91" spans="1:65" outlineLevel="5" x14ac:dyDescent="0.45">
      <c r="A91" s="22">
        <f t="shared" ref="A91:A162" si="46">MONTH(B91)</f>
        <v>3</v>
      </c>
      <c r="B91" s="9">
        <f t="shared" si="45"/>
        <v>43166</v>
      </c>
      <c r="C91" s="51">
        <v>328993</v>
      </c>
      <c r="D91" s="64">
        <f t="shared" si="35"/>
        <v>36.6</v>
      </c>
      <c r="E91" s="12">
        <v>36.4</v>
      </c>
      <c r="F91" s="12">
        <v>36.4</v>
      </c>
      <c r="G91" s="12">
        <v>36.799999999999997</v>
      </c>
      <c r="H91" s="12">
        <v>36.799999999999997</v>
      </c>
      <c r="I91" s="12"/>
      <c r="J91" s="12"/>
      <c r="K91" s="12"/>
      <c r="L91" s="12"/>
      <c r="M91" s="74" t="str">
        <f t="shared" si="36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7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8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20.558002940000002</v>
      </c>
      <c r="AO91" s="41">
        <v>1362</v>
      </c>
      <c r="AP91" s="110"/>
      <c r="AQ91" s="111"/>
      <c r="AR91" s="126" t="str">
        <f t="shared" si="39"/>
        <v/>
      </c>
      <c r="AS91" s="126" t="str">
        <f t="shared" si="40"/>
        <v/>
      </c>
      <c r="AT91" s="127">
        <v>1957</v>
      </c>
      <c r="AU91" s="128"/>
      <c r="AV91" s="129"/>
      <c r="AW91" s="126" t="str">
        <f t="shared" si="41"/>
        <v/>
      </c>
      <c r="AX91" s="126" t="str">
        <f t="shared" si="42"/>
        <v/>
      </c>
      <c r="AY91" s="64" t="str">
        <f t="shared" si="43"/>
        <v/>
      </c>
      <c r="AZ91" s="97">
        <v>82.2</v>
      </c>
      <c r="BA91" s="68"/>
      <c r="BB91" s="68"/>
      <c r="BC91" s="68"/>
      <c r="BD91" s="68"/>
      <c r="BE91" s="15"/>
      <c r="BF91" s="5">
        <f t="shared" si="44"/>
        <v>14244</v>
      </c>
      <c r="BG91" s="42">
        <v>3949</v>
      </c>
      <c r="BH91" s="42">
        <v>10295</v>
      </c>
      <c r="BI91" s="42"/>
      <c r="BJ91" s="42"/>
      <c r="BK91" s="42"/>
      <c r="BL91" s="42"/>
      <c r="BM91" s="42"/>
    </row>
    <row r="92" spans="1:65" outlineLevel="5" x14ac:dyDescent="0.45">
      <c r="A92" s="22">
        <f t="shared" si="46"/>
        <v>3</v>
      </c>
      <c r="B92" s="9">
        <f t="shared" si="45"/>
        <v>43167</v>
      </c>
      <c r="C92" s="51">
        <v>436327</v>
      </c>
      <c r="D92" s="64">
        <f t="shared" si="35"/>
        <v>35.299999999999997</v>
      </c>
      <c r="E92" s="12">
        <v>35.200000000000003</v>
      </c>
      <c r="F92" s="12">
        <v>35.200000000000003</v>
      </c>
      <c r="G92" s="12">
        <v>35.4</v>
      </c>
      <c r="H92" s="12">
        <v>35.4</v>
      </c>
      <c r="I92" s="12"/>
      <c r="J92" s="12"/>
      <c r="K92" s="12"/>
      <c r="L92" s="12"/>
      <c r="M92" s="74" t="str">
        <f t="shared" si="36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7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8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23.890784979999999</v>
      </c>
      <c r="AO92" s="41">
        <v>1172</v>
      </c>
      <c r="AP92" s="110"/>
      <c r="AQ92" s="111"/>
      <c r="AR92" s="126" t="str">
        <f t="shared" si="39"/>
        <v/>
      </c>
      <c r="AS92" s="126" t="str">
        <f t="shared" si="40"/>
        <v/>
      </c>
      <c r="AT92" s="127">
        <v>1527</v>
      </c>
      <c r="AU92" s="128"/>
      <c r="AV92" s="129"/>
      <c r="AW92" s="126" t="str">
        <f t="shared" si="41"/>
        <v/>
      </c>
      <c r="AX92" s="126" t="str">
        <f t="shared" si="42"/>
        <v/>
      </c>
      <c r="AY92" s="64" t="str">
        <f t="shared" si="43"/>
        <v/>
      </c>
      <c r="AZ92" s="97">
        <v>83</v>
      </c>
      <c r="BA92" s="68"/>
      <c r="BB92" s="68"/>
      <c r="BC92" s="68"/>
      <c r="BD92" s="68"/>
      <c r="BE92" s="15"/>
      <c r="BF92" s="5">
        <f t="shared" si="44"/>
        <v>10228</v>
      </c>
      <c r="BG92" s="42">
        <v>4934</v>
      </c>
      <c r="BH92" s="42">
        <v>5294</v>
      </c>
      <c r="BI92" s="42"/>
      <c r="BJ92" s="42"/>
      <c r="BK92" s="42"/>
      <c r="BL92" s="42"/>
      <c r="BM92" s="42"/>
    </row>
    <row r="93" spans="1:65" outlineLevel="5" x14ac:dyDescent="0.45">
      <c r="A93" s="22">
        <f t="shared" si="46"/>
        <v>3</v>
      </c>
      <c r="B93" s="9">
        <f t="shared" si="45"/>
        <v>43168</v>
      </c>
      <c r="C93" s="51">
        <v>405499</v>
      </c>
      <c r="D93" s="64">
        <f t="shared" si="35"/>
        <v>35.6</v>
      </c>
      <c r="E93" s="12">
        <v>35.6</v>
      </c>
      <c r="F93" s="12">
        <v>35.6</v>
      </c>
      <c r="G93" s="12">
        <v>35.6</v>
      </c>
      <c r="H93" s="12">
        <v>35.6</v>
      </c>
      <c r="I93" s="12"/>
      <c r="J93" s="12"/>
      <c r="K93" s="12"/>
      <c r="L93" s="12"/>
      <c r="M93" s="74" t="str">
        <f t="shared" si="36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7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8"/>
        <v/>
      </c>
      <c r="AF93" s="41"/>
      <c r="AG93" s="41"/>
      <c r="AH93" s="41"/>
      <c r="AI93" s="41"/>
      <c r="AJ93" s="41"/>
      <c r="AK93" s="41"/>
      <c r="AL93" s="41"/>
      <c r="AM93" s="41"/>
      <c r="AN93" s="41">
        <v>22.85714286</v>
      </c>
      <c r="AO93" s="41">
        <v>1225</v>
      </c>
      <c r="AP93" s="110"/>
      <c r="AQ93" s="111"/>
      <c r="AR93" s="126" t="str">
        <f t="shared" si="39"/>
        <v/>
      </c>
      <c r="AS93" s="126" t="str">
        <f t="shared" si="40"/>
        <v/>
      </c>
      <c r="AT93" s="127">
        <v>1509</v>
      </c>
      <c r="AU93" s="128"/>
      <c r="AV93" s="129"/>
      <c r="AW93" s="126" t="str">
        <f t="shared" si="41"/>
        <v/>
      </c>
      <c r="AX93" s="126" t="str">
        <f t="shared" si="42"/>
        <v/>
      </c>
      <c r="AY93" s="64" t="str">
        <f t="shared" si="43"/>
        <v/>
      </c>
      <c r="AZ93" s="97">
        <v>84.4</v>
      </c>
      <c r="BA93" s="68"/>
      <c r="BB93" s="68"/>
      <c r="BC93" s="68"/>
      <c r="BD93" s="68"/>
      <c r="BE93" s="15"/>
      <c r="BF93" s="5">
        <f t="shared" si="44"/>
        <v>10681</v>
      </c>
      <c r="BG93" s="42">
        <v>9136</v>
      </c>
      <c r="BH93" s="42">
        <v>1545</v>
      </c>
      <c r="BI93" s="42"/>
      <c r="BJ93" s="42"/>
      <c r="BK93" s="42"/>
      <c r="BL93" s="42"/>
      <c r="BM93" s="42"/>
    </row>
    <row r="94" spans="1:65" outlineLevel="5" x14ac:dyDescent="0.45">
      <c r="A94" s="22">
        <f t="shared" si="46"/>
        <v>3</v>
      </c>
      <c r="B94" s="9">
        <f t="shared" si="45"/>
        <v>43169</v>
      </c>
      <c r="C94" s="51">
        <v>363579</v>
      </c>
      <c r="D94" s="64">
        <f t="shared" si="35"/>
        <v>35.700000000000003</v>
      </c>
      <c r="E94" s="12">
        <v>35.6</v>
      </c>
      <c r="F94" s="12">
        <v>35.6</v>
      </c>
      <c r="G94" s="12">
        <v>35.799999999999997</v>
      </c>
      <c r="H94" s="12">
        <v>35.799999999999997</v>
      </c>
      <c r="I94" s="12"/>
      <c r="J94" s="12"/>
      <c r="K94" s="12"/>
      <c r="L94" s="12"/>
      <c r="M94" s="74" t="str">
        <f t="shared" si="36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7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8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21.005251309999998</v>
      </c>
      <c r="AO94" s="41">
        <v>1333</v>
      </c>
      <c r="AP94" s="110"/>
      <c r="AQ94" s="111"/>
      <c r="AR94" s="126" t="str">
        <f t="shared" si="39"/>
        <v/>
      </c>
      <c r="AS94" s="126" t="str">
        <f t="shared" si="40"/>
        <v/>
      </c>
      <c r="AT94" s="127">
        <v>1933</v>
      </c>
      <c r="AU94" s="128"/>
      <c r="AV94" s="129"/>
      <c r="AW94" s="126" t="str">
        <f t="shared" si="41"/>
        <v/>
      </c>
      <c r="AX94" s="126" t="str">
        <f t="shared" si="42"/>
        <v/>
      </c>
      <c r="AY94" s="64" t="str">
        <f t="shared" si="43"/>
        <v/>
      </c>
      <c r="AZ94" s="97"/>
      <c r="BA94" s="68"/>
      <c r="BB94" s="68"/>
      <c r="BC94" s="68"/>
      <c r="BD94" s="68"/>
      <c r="BE94" s="15"/>
      <c r="BF94" s="5">
        <f t="shared" si="44"/>
        <v>11566</v>
      </c>
      <c r="BG94" s="42">
        <v>6641</v>
      </c>
      <c r="BH94" s="42">
        <v>4925</v>
      </c>
      <c r="BI94" s="42"/>
      <c r="BJ94" s="42"/>
      <c r="BK94" s="42"/>
      <c r="BL94" s="42"/>
      <c r="BM94" s="42"/>
    </row>
    <row r="95" spans="1:65" outlineLevel="5" x14ac:dyDescent="0.45">
      <c r="A95" s="22">
        <f t="shared" si="46"/>
        <v>3</v>
      </c>
      <c r="B95" s="9">
        <f t="shared" si="45"/>
        <v>43170</v>
      </c>
      <c r="C95" s="51">
        <v>338390</v>
      </c>
      <c r="D95" s="64">
        <f t="shared" si="35"/>
        <v>34.9</v>
      </c>
      <c r="E95" s="12">
        <v>35.200000000000003</v>
      </c>
      <c r="F95" s="12">
        <v>35.200000000000003</v>
      </c>
      <c r="G95" s="12">
        <v>34.6</v>
      </c>
      <c r="H95" s="12">
        <v>34.6</v>
      </c>
      <c r="I95" s="12"/>
      <c r="J95" s="12"/>
      <c r="K95" s="12"/>
      <c r="L95" s="12"/>
      <c r="M95" s="74" t="str">
        <f t="shared" si="36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7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8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22.801302929999999</v>
      </c>
      <c r="AO95" s="41">
        <v>1228</v>
      </c>
      <c r="AP95" s="110"/>
      <c r="AQ95" s="111"/>
      <c r="AR95" s="126" t="str">
        <f t="shared" si="39"/>
        <v/>
      </c>
      <c r="AS95" s="126" t="str">
        <f t="shared" si="40"/>
        <v/>
      </c>
      <c r="AT95" s="127">
        <v>1845</v>
      </c>
      <c r="AU95" s="128"/>
      <c r="AV95" s="129"/>
      <c r="AW95" s="126" t="str">
        <f t="shared" si="41"/>
        <v/>
      </c>
      <c r="AX95" s="126" t="str">
        <f t="shared" si="42"/>
        <v/>
      </c>
      <c r="AY95" s="64" t="str">
        <f t="shared" si="43"/>
        <v/>
      </c>
      <c r="AZ95" s="97"/>
      <c r="BA95" s="68"/>
      <c r="BB95" s="68"/>
      <c r="BC95" s="68"/>
      <c r="BD95" s="68"/>
      <c r="BE95" s="15"/>
      <c r="BF95" s="5">
        <f t="shared" si="44"/>
        <v>6090</v>
      </c>
      <c r="BG95" s="42">
        <v>3579</v>
      </c>
      <c r="BH95" s="42">
        <v>2511</v>
      </c>
      <c r="BI95" s="42"/>
      <c r="BJ95" s="42"/>
      <c r="BK95" s="42"/>
      <c r="BL95" s="42"/>
      <c r="BM95" s="42"/>
    </row>
    <row r="96" spans="1:65" outlineLevel="5" x14ac:dyDescent="0.45">
      <c r="A96" s="22">
        <f t="shared" si="46"/>
        <v>3</v>
      </c>
      <c r="B96" s="9">
        <f t="shared" si="45"/>
        <v>43171</v>
      </c>
      <c r="C96" s="51">
        <v>338416</v>
      </c>
      <c r="D96" s="64">
        <f t="shared" si="35"/>
        <v>35</v>
      </c>
      <c r="E96" s="12">
        <v>35.200000000000003</v>
      </c>
      <c r="F96" s="12">
        <v>35.200000000000003</v>
      </c>
      <c r="G96" s="12">
        <v>34.799999999999997</v>
      </c>
      <c r="H96" s="12">
        <v>34.799999999999997</v>
      </c>
      <c r="I96" s="12"/>
      <c r="J96" s="12"/>
      <c r="K96" s="12"/>
      <c r="L96" s="12"/>
      <c r="M96" s="74" t="str">
        <f t="shared" si="36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7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8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19.971469330000001</v>
      </c>
      <c r="AO96" s="41">
        <v>1402</v>
      </c>
      <c r="AP96" s="110"/>
      <c r="AQ96" s="111"/>
      <c r="AR96" s="126" t="str">
        <f t="shared" si="39"/>
        <v/>
      </c>
      <c r="AS96" s="126" t="str">
        <f t="shared" si="40"/>
        <v/>
      </c>
      <c r="AT96" s="127">
        <v>2007</v>
      </c>
      <c r="AU96" s="128"/>
      <c r="AV96" s="129"/>
      <c r="AW96" s="126" t="str">
        <f t="shared" si="41"/>
        <v/>
      </c>
      <c r="AX96" s="126" t="str">
        <f t="shared" si="42"/>
        <v/>
      </c>
      <c r="AY96" s="64" t="str">
        <f t="shared" si="43"/>
        <v/>
      </c>
      <c r="AZ96" s="97">
        <v>83.3</v>
      </c>
      <c r="BA96" s="68"/>
      <c r="BB96" s="68"/>
      <c r="BC96" s="68"/>
      <c r="BD96" s="68"/>
      <c r="BE96" s="15"/>
      <c r="BF96" s="5">
        <f t="shared" si="44"/>
        <v>14575</v>
      </c>
      <c r="BG96" s="42">
        <v>10317</v>
      </c>
      <c r="BH96" s="42">
        <v>4258</v>
      </c>
      <c r="BI96" s="42"/>
      <c r="BJ96" s="42"/>
      <c r="BK96" s="42"/>
      <c r="BL96" s="42"/>
      <c r="BM96" s="42"/>
    </row>
    <row r="97" spans="1:65" outlineLevel="5" x14ac:dyDescent="0.45">
      <c r="A97" s="22">
        <f t="shared" si="46"/>
        <v>3</v>
      </c>
      <c r="B97" s="9">
        <f t="shared" si="45"/>
        <v>43172</v>
      </c>
      <c r="C97" s="51">
        <v>321039</v>
      </c>
      <c r="D97" s="64">
        <f t="shared" si="35"/>
        <v>36.9</v>
      </c>
      <c r="E97" s="12">
        <v>36.799999999999997</v>
      </c>
      <c r="F97" s="12">
        <v>36.799999999999997</v>
      </c>
      <c r="G97" s="12">
        <v>37</v>
      </c>
      <c r="H97" s="12">
        <v>37</v>
      </c>
      <c r="I97" s="12"/>
      <c r="J97" s="12"/>
      <c r="K97" s="12"/>
      <c r="L97" s="12"/>
      <c r="M97" s="74" t="str">
        <f t="shared" si="36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7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8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20.45288532</v>
      </c>
      <c r="AO97" s="41">
        <v>1369</v>
      </c>
      <c r="AP97" s="110"/>
      <c r="AQ97" s="111"/>
      <c r="AR97" s="126" t="str">
        <f t="shared" si="39"/>
        <v/>
      </c>
      <c r="AS97" s="126" t="str">
        <f t="shared" si="40"/>
        <v/>
      </c>
      <c r="AT97" s="127">
        <v>1981</v>
      </c>
      <c r="AU97" s="128"/>
      <c r="AV97" s="129"/>
      <c r="AW97" s="126" t="str">
        <f t="shared" si="41"/>
        <v/>
      </c>
      <c r="AX97" s="126" t="str">
        <f t="shared" si="42"/>
        <v/>
      </c>
      <c r="AY97" s="64" t="str">
        <f t="shared" si="43"/>
        <v/>
      </c>
      <c r="AZ97" s="97">
        <v>82.4</v>
      </c>
      <c r="BA97" s="68"/>
      <c r="BB97" s="68"/>
      <c r="BC97" s="68"/>
      <c r="BD97" s="68"/>
      <c r="BE97" s="15"/>
      <c r="BF97" s="5">
        <f t="shared" si="44"/>
        <v>20382</v>
      </c>
      <c r="BG97" s="42">
        <v>12874</v>
      </c>
      <c r="BH97" s="42">
        <v>7508</v>
      </c>
      <c r="BI97" s="42"/>
      <c r="BJ97" s="42"/>
      <c r="BK97" s="42"/>
      <c r="BL97" s="42"/>
      <c r="BM97" s="42"/>
    </row>
    <row r="98" spans="1:65" outlineLevel="5" x14ac:dyDescent="0.45">
      <c r="A98" s="22">
        <f t="shared" si="46"/>
        <v>3</v>
      </c>
      <c r="B98" s="9">
        <f t="shared" si="45"/>
        <v>43173</v>
      </c>
      <c r="C98" s="51">
        <v>324429</v>
      </c>
      <c r="D98" s="64">
        <f t="shared" si="35"/>
        <v>36.9</v>
      </c>
      <c r="E98" s="12">
        <v>37</v>
      </c>
      <c r="F98" s="12">
        <v>37</v>
      </c>
      <c r="G98" s="12">
        <v>36.799999999999997</v>
      </c>
      <c r="H98" s="12">
        <v>36.799999999999997</v>
      </c>
      <c r="I98" s="12"/>
      <c r="J98" s="12"/>
      <c r="K98" s="12"/>
      <c r="L98" s="12"/>
      <c r="M98" s="74" t="str">
        <f t="shared" si="36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7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8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22.435897440000002</v>
      </c>
      <c r="AO98" s="41">
        <v>1248</v>
      </c>
      <c r="AP98" s="110"/>
      <c r="AQ98" s="111"/>
      <c r="AR98" s="126" t="str">
        <f t="shared" si="39"/>
        <v/>
      </c>
      <c r="AS98" s="126" t="str">
        <f t="shared" si="40"/>
        <v/>
      </c>
      <c r="AT98" s="127">
        <v>1673</v>
      </c>
      <c r="AU98" s="128"/>
      <c r="AV98" s="129"/>
      <c r="AW98" s="126" t="str">
        <f t="shared" si="41"/>
        <v/>
      </c>
      <c r="AX98" s="126" t="str">
        <f t="shared" si="42"/>
        <v/>
      </c>
      <c r="AY98" s="64" t="str">
        <f t="shared" si="43"/>
        <v/>
      </c>
      <c r="AZ98" s="97">
        <v>82</v>
      </c>
      <c r="BA98" s="68"/>
      <c r="BB98" s="68"/>
      <c r="BC98" s="68"/>
      <c r="BD98" s="68"/>
      <c r="BE98" s="15"/>
      <c r="BF98" s="5">
        <f t="shared" si="44"/>
        <v>13796</v>
      </c>
      <c r="BG98" s="42">
        <v>2637</v>
      </c>
      <c r="BH98" s="42">
        <v>11159</v>
      </c>
      <c r="BI98" s="42"/>
      <c r="BJ98" s="42"/>
      <c r="BK98" s="42"/>
      <c r="BL98" s="42"/>
      <c r="BM98" s="42"/>
    </row>
    <row r="99" spans="1:65" outlineLevel="5" x14ac:dyDescent="0.45">
      <c r="A99" s="22">
        <f t="shared" si="46"/>
        <v>3</v>
      </c>
      <c r="B99" s="9">
        <f t="shared" si="45"/>
        <v>43174</v>
      </c>
      <c r="C99" s="51">
        <v>383959</v>
      </c>
      <c r="D99" s="64">
        <f t="shared" si="35"/>
        <v>35.6</v>
      </c>
      <c r="E99" s="12">
        <v>35.799999999999997</v>
      </c>
      <c r="F99" s="12">
        <v>35.799999999999997</v>
      </c>
      <c r="G99" s="12">
        <v>35.4</v>
      </c>
      <c r="H99" s="12">
        <v>35.4</v>
      </c>
      <c r="I99" s="12"/>
      <c r="J99" s="12"/>
      <c r="K99" s="12"/>
      <c r="L99" s="12"/>
      <c r="M99" s="74" t="str">
        <f t="shared" si="36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7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8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22.38209432</v>
      </c>
      <c r="AO99" s="41">
        <v>1251</v>
      </c>
      <c r="AP99" s="110"/>
      <c r="AQ99" s="111"/>
      <c r="AR99" s="126" t="str">
        <f t="shared" si="39"/>
        <v/>
      </c>
      <c r="AS99" s="126" t="str">
        <f t="shared" si="40"/>
        <v/>
      </c>
      <c r="AT99" s="127">
        <v>1807</v>
      </c>
      <c r="AU99" s="128"/>
      <c r="AV99" s="129"/>
      <c r="AW99" s="126" t="str">
        <f t="shared" si="41"/>
        <v/>
      </c>
      <c r="AX99" s="126" t="str">
        <f t="shared" si="42"/>
        <v/>
      </c>
      <c r="AY99" s="64" t="str">
        <f t="shared" si="43"/>
        <v/>
      </c>
      <c r="AZ99" s="97">
        <v>83.51</v>
      </c>
      <c r="BA99" s="68"/>
      <c r="BB99" s="68"/>
      <c r="BC99" s="68"/>
      <c r="BD99" s="68"/>
      <c r="BE99" s="15"/>
      <c r="BF99" s="5">
        <f t="shared" si="44"/>
        <v>12274</v>
      </c>
      <c r="BG99" s="42">
        <v>3314</v>
      </c>
      <c r="BH99" s="42">
        <v>8960</v>
      </c>
      <c r="BI99" s="42"/>
      <c r="BJ99" s="42"/>
      <c r="BK99" s="42"/>
      <c r="BL99" s="42"/>
      <c r="BM99" s="42"/>
    </row>
    <row r="100" spans="1:65" outlineLevel="5" x14ac:dyDescent="0.45">
      <c r="A100" s="22">
        <f t="shared" si="46"/>
        <v>3</v>
      </c>
      <c r="B100" s="9">
        <f t="shared" si="45"/>
        <v>43175</v>
      </c>
      <c r="C100" s="51">
        <v>453710</v>
      </c>
      <c r="D100" s="64">
        <f t="shared" si="35"/>
        <v>35.9</v>
      </c>
      <c r="E100" s="12">
        <v>36.200000000000003</v>
      </c>
      <c r="F100" s="12">
        <v>36.200000000000003</v>
      </c>
      <c r="G100" s="12">
        <v>35.6</v>
      </c>
      <c r="H100" s="12">
        <v>35.6</v>
      </c>
      <c r="I100" s="12"/>
      <c r="J100" s="12"/>
      <c r="K100" s="12"/>
      <c r="L100" s="12"/>
      <c r="M100" s="74" t="str">
        <f t="shared" si="36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7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8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v>20.363636360000001</v>
      </c>
      <c r="AO100" s="41">
        <v>1375</v>
      </c>
      <c r="AP100" s="110"/>
      <c r="AQ100" s="111"/>
      <c r="AR100" s="126" t="str">
        <f t="shared" si="39"/>
        <v/>
      </c>
      <c r="AS100" s="126" t="str">
        <f t="shared" si="40"/>
        <v/>
      </c>
      <c r="AT100" s="127">
        <v>1932</v>
      </c>
      <c r="AU100" s="128"/>
      <c r="AV100" s="129"/>
      <c r="AW100" s="126" t="str">
        <f t="shared" si="41"/>
        <v/>
      </c>
      <c r="AX100" s="126" t="str">
        <f t="shared" si="42"/>
        <v/>
      </c>
      <c r="AY100" s="64" t="str">
        <f t="shared" si="43"/>
        <v/>
      </c>
      <c r="AZ100" s="97">
        <v>83</v>
      </c>
      <c r="BA100" s="68"/>
      <c r="BB100" s="68"/>
      <c r="BC100" s="68"/>
      <c r="BD100" s="68"/>
      <c r="BE100" s="15"/>
      <c r="BF100" s="5">
        <f t="shared" si="44"/>
        <v>16368</v>
      </c>
      <c r="BG100" s="42">
        <v>10791</v>
      </c>
      <c r="BH100" s="42">
        <v>5577</v>
      </c>
      <c r="BI100" s="42"/>
      <c r="BJ100" s="42"/>
      <c r="BK100" s="42"/>
      <c r="BL100" s="42"/>
      <c r="BM100" s="42"/>
    </row>
    <row r="101" spans="1:65" outlineLevel="5" x14ac:dyDescent="0.45">
      <c r="A101" s="22">
        <f t="shared" si="46"/>
        <v>3</v>
      </c>
      <c r="B101" s="9">
        <f t="shared" si="45"/>
        <v>43176</v>
      </c>
      <c r="C101" s="51">
        <v>385395</v>
      </c>
      <c r="D101" s="64">
        <f t="shared" si="35"/>
        <v>35.6</v>
      </c>
      <c r="E101" s="12">
        <v>35.799999999999997</v>
      </c>
      <c r="F101" s="12">
        <v>35.799999999999997</v>
      </c>
      <c r="G101" s="12">
        <v>35.4</v>
      </c>
      <c r="H101" s="12">
        <v>35.4</v>
      </c>
      <c r="I101" s="12"/>
      <c r="J101" s="12"/>
      <c r="K101" s="12"/>
      <c r="L101" s="12"/>
      <c r="M101" s="74" t="str">
        <f t="shared" si="36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7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8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28.571428569999998</v>
      </c>
      <c r="AO101" s="41">
        <v>980</v>
      </c>
      <c r="AP101" s="110"/>
      <c r="AQ101" s="111"/>
      <c r="AR101" s="126" t="str">
        <f t="shared" si="39"/>
        <v/>
      </c>
      <c r="AS101" s="126" t="str">
        <f t="shared" si="40"/>
        <v/>
      </c>
      <c r="AT101" s="127">
        <v>1860</v>
      </c>
      <c r="AU101" s="128"/>
      <c r="AV101" s="129"/>
      <c r="AW101" s="126" t="str">
        <f t="shared" si="41"/>
        <v/>
      </c>
      <c r="AX101" s="126" t="str">
        <f t="shared" si="42"/>
        <v/>
      </c>
      <c r="AY101" s="64" t="str">
        <f t="shared" si="43"/>
        <v/>
      </c>
      <c r="AZ101" s="97"/>
      <c r="BA101" s="68"/>
      <c r="BB101" s="68"/>
      <c r="BC101" s="68"/>
      <c r="BD101" s="68"/>
      <c r="BE101" s="15"/>
      <c r="BF101" s="5">
        <f t="shared" si="44"/>
        <v>9699</v>
      </c>
      <c r="BG101" s="42">
        <v>5671</v>
      </c>
      <c r="BH101" s="42">
        <v>4028</v>
      </c>
      <c r="BI101" s="42"/>
      <c r="BJ101" s="42"/>
      <c r="BK101" s="42"/>
      <c r="BL101" s="42"/>
      <c r="BM101" s="42"/>
    </row>
    <row r="102" spans="1:65" outlineLevel="5" x14ac:dyDescent="0.45">
      <c r="A102" s="22">
        <f t="shared" si="46"/>
        <v>3</v>
      </c>
      <c r="B102" s="9">
        <f t="shared" si="45"/>
        <v>43177</v>
      </c>
      <c r="C102" s="51">
        <v>357548</v>
      </c>
      <c r="D102" s="64">
        <f t="shared" si="35"/>
        <v>36.200000000000003</v>
      </c>
      <c r="E102" s="12">
        <v>36.4</v>
      </c>
      <c r="F102" s="12">
        <v>36.4</v>
      </c>
      <c r="G102" s="12">
        <v>36</v>
      </c>
      <c r="H102" s="12">
        <v>36</v>
      </c>
      <c r="I102" s="12"/>
      <c r="J102" s="12"/>
      <c r="K102" s="12"/>
      <c r="L102" s="12"/>
      <c r="M102" s="74" t="str">
        <f t="shared" si="36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7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8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29.978586719999999</v>
      </c>
      <c r="AO102" s="41">
        <v>934</v>
      </c>
      <c r="AP102" s="110"/>
      <c r="AQ102" s="111"/>
      <c r="AR102" s="126" t="str">
        <f t="shared" si="39"/>
        <v/>
      </c>
      <c r="AS102" s="126" t="str">
        <f t="shared" si="40"/>
        <v/>
      </c>
      <c r="AT102" s="127">
        <v>1420</v>
      </c>
      <c r="AU102" s="128"/>
      <c r="AV102" s="129"/>
      <c r="AW102" s="126" t="str">
        <f t="shared" si="41"/>
        <v/>
      </c>
      <c r="AX102" s="126" t="str">
        <f t="shared" si="42"/>
        <v/>
      </c>
      <c r="AY102" s="64" t="str">
        <f t="shared" si="43"/>
        <v/>
      </c>
      <c r="AZ102" s="97"/>
      <c r="BA102" s="68"/>
      <c r="BB102" s="68"/>
      <c r="BC102" s="68"/>
      <c r="BD102" s="68"/>
      <c r="BE102" s="15"/>
      <c r="BF102" s="5">
        <f t="shared" si="44"/>
        <v>13190</v>
      </c>
      <c r="BG102" s="42">
        <v>4709</v>
      </c>
      <c r="BH102" s="42">
        <v>8481</v>
      </c>
      <c r="BI102" s="42"/>
      <c r="BJ102" s="42"/>
      <c r="BK102" s="42"/>
      <c r="BL102" s="42"/>
      <c r="BM102" s="42"/>
    </row>
    <row r="103" spans="1:65" outlineLevel="5" x14ac:dyDescent="0.45">
      <c r="A103" s="22">
        <f t="shared" si="46"/>
        <v>3</v>
      </c>
      <c r="B103" s="9">
        <f t="shared" si="45"/>
        <v>43178</v>
      </c>
      <c r="C103" s="51">
        <v>458300</v>
      </c>
      <c r="D103" s="64">
        <f t="shared" si="35"/>
        <v>34.799999999999997</v>
      </c>
      <c r="E103" s="12">
        <v>34.799999999999997</v>
      </c>
      <c r="F103" s="12">
        <v>34.799999999999997</v>
      </c>
      <c r="G103" s="12">
        <v>34.799999999999997</v>
      </c>
      <c r="H103" s="12">
        <v>34.799999999999997</v>
      </c>
      <c r="I103" s="12"/>
      <c r="J103" s="12"/>
      <c r="K103" s="12"/>
      <c r="L103" s="12"/>
      <c r="M103" s="74" t="str">
        <f t="shared" si="36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7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8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20.086083210000002</v>
      </c>
      <c r="AO103" s="41">
        <v>1394</v>
      </c>
      <c r="AP103" s="110"/>
      <c r="AQ103" s="111"/>
      <c r="AR103" s="126" t="str">
        <f t="shared" si="39"/>
        <v/>
      </c>
      <c r="AS103" s="126" t="str">
        <f t="shared" si="40"/>
        <v/>
      </c>
      <c r="AT103" s="127">
        <v>1893</v>
      </c>
      <c r="AU103" s="128"/>
      <c r="AV103" s="129"/>
      <c r="AW103" s="126" t="str">
        <f t="shared" si="41"/>
        <v/>
      </c>
      <c r="AX103" s="126" t="str">
        <f t="shared" si="42"/>
        <v/>
      </c>
      <c r="AY103" s="64" t="str">
        <f t="shared" si="43"/>
        <v/>
      </c>
      <c r="AZ103" s="97">
        <v>82.4</v>
      </c>
      <c r="BA103" s="68"/>
      <c r="BB103" s="68"/>
      <c r="BC103" s="68"/>
      <c r="BD103" s="68"/>
      <c r="BE103" s="15"/>
      <c r="BF103" s="5">
        <f t="shared" si="44"/>
        <v>19996</v>
      </c>
      <c r="BG103" s="42">
        <v>6963</v>
      </c>
      <c r="BH103" s="42">
        <v>13033</v>
      </c>
      <c r="BI103" s="42"/>
      <c r="BJ103" s="42"/>
      <c r="BK103" s="42"/>
      <c r="BL103" s="42"/>
      <c r="BM103" s="42"/>
    </row>
    <row r="104" spans="1:65" outlineLevel="5" x14ac:dyDescent="0.45">
      <c r="A104" s="22">
        <f t="shared" si="46"/>
        <v>3</v>
      </c>
      <c r="B104" s="9">
        <f t="shared" si="45"/>
        <v>43179</v>
      </c>
      <c r="C104" s="51">
        <v>454655</v>
      </c>
      <c r="D104" s="64">
        <f t="shared" si="35"/>
        <v>35.6</v>
      </c>
      <c r="E104" s="12">
        <v>35.6</v>
      </c>
      <c r="F104" s="12">
        <v>35.6</v>
      </c>
      <c r="G104" s="12">
        <v>35.6</v>
      </c>
      <c r="H104" s="12">
        <v>35.6</v>
      </c>
      <c r="I104" s="12"/>
      <c r="J104" s="12"/>
      <c r="K104" s="12"/>
      <c r="L104" s="12"/>
      <c r="M104" s="74" t="str">
        <f t="shared" si="36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7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8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20.558002940000002</v>
      </c>
      <c r="AO104" s="41">
        <v>1362</v>
      </c>
      <c r="AP104" s="110"/>
      <c r="AQ104" s="111"/>
      <c r="AR104" s="126" t="str">
        <f t="shared" si="39"/>
        <v/>
      </c>
      <c r="AS104" s="126" t="str">
        <f t="shared" si="40"/>
        <v/>
      </c>
      <c r="AT104" s="127">
        <v>1797</v>
      </c>
      <c r="AU104" s="128"/>
      <c r="AV104" s="129"/>
      <c r="AW104" s="126" t="str">
        <f t="shared" si="41"/>
        <v/>
      </c>
      <c r="AX104" s="126" t="str">
        <f t="shared" si="42"/>
        <v/>
      </c>
      <c r="AY104" s="64" t="str">
        <f t="shared" si="43"/>
        <v/>
      </c>
      <c r="AZ104" s="97">
        <v>83</v>
      </c>
      <c r="BA104" s="68"/>
      <c r="BB104" s="68"/>
      <c r="BC104" s="68"/>
      <c r="BD104" s="68"/>
      <c r="BE104" s="15"/>
      <c r="BF104" s="5">
        <f t="shared" si="44"/>
        <v>24994</v>
      </c>
      <c r="BG104" s="42">
        <v>11981</v>
      </c>
      <c r="BH104" s="42">
        <v>13013</v>
      </c>
      <c r="BI104" s="42"/>
      <c r="BJ104" s="42"/>
      <c r="BK104" s="42"/>
      <c r="BL104" s="42"/>
      <c r="BM104" s="42"/>
    </row>
    <row r="105" spans="1:65" outlineLevel="5" x14ac:dyDescent="0.45">
      <c r="A105" s="22">
        <f t="shared" si="46"/>
        <v>3</v>
      </c>
      <c r="B105" s="9">
        <f t="shared" si="45"/>
        <v>43180</v>
      </c>
      <c r="C105" s="51">
        <v>480785</v>
      </c>
      <c r="D105" s="64">
        <f t="shared" si="35"/>
        <v>36.6</v>
      </c>
      <c r="E105" s="12">
        <v>36.4</v>
      </c>
      <c r="F105" s="12">
        <v>36.4</v>
      </c>
      <c r="G105" s="12">
        <v>36.799999999999997</v>
      </c>
      <c r="H105" s="12">
        <v>36.799999999999997</v>
      </c>
      <c r="I105" s="12"/>
      <c r="J105" s="12"/>
      <c r="K105" s="12"/>
      <c r="L105" s="12"/>
      <c r="M105" s="74" t="str">
        <f t="shared" si="36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7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8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23.026315790000002</v>
      </c>
      <c r="AO105" s="41">
        <v>1216</v>
      </c>
      <c r="AP105" s="110"/>
      <c r="AQ105" s="111"/>
      <c r="AR105" s="126" t="str">
        <f t="shared" si="39"/>
        <v/>
      </c>
      <c r="AS105" s="126" t="str">
        <f t="shared" si="40"/>
        <v/>
      </c>
      <c r="AT105" s="127">
        <v>1706</v>
      </c>
      <c r="AU105" s="128"/>
      <c r="AV105" s="129"/>
      <c r="AW105" s="126" t="str">
        <f t="shared" si="41"/>
        <v/>
      </c>
      <c r="AX105" s="126" t="str">
        <f t="shared" si="42"/>
        <v/>
      </c>
      <c r="AY105" s="64" t="str">
        <f t="shared" si="43"/>
        <v/>
      </c>
      <c r="AZ105" s="97">
        <v>82.8</v>
      </c>
      <c r="BA105" s="68"/>
      <c r="BB105" s="68"/>
      <c r="BC105" s="68"/>
      <c r="BD105" s="68"/>
      <c r="BE105" s="15"/>
      <c r="BF105" s="5">
        <f t="shared" si="44"/>
        <v>23253</v>
      </c>
      <c r="BG105" s="42">
        <v>12489</v>
      </c>
      <c r="BH105" s="42">
        <v>10764</v>
      </c>
      <c r="BI105" s="42"/>
      <c r="BJ105" s="42"/>
      <c r="BK105" s="42"/>
      <c r="BL105" s="42"/>
      <c r="BM105" s="42"/>
    </row>
    <row r="106" spans="1:65" outlineLevel="5" x14ac:dyDescent="0.45">
      <c r="A106" s="22">
        <f t="shared" si="46"/>
        <v>3</v>
      </c>
      <c r="B106" s="9">
        <f t="shared" si="45"/>
        <v>43181</v>
      </c>
      <c r="C106" s="51">
        <v>443893</v>
      </c>
      <c r="D106" s="64">
        <f t="shared" si="35"/>
        <v>36.700000000000003</v>
      </c>
      <c r="E106" s="12">
        <v>36.6</v>
      </c>
      <c r="F106" s="12">
        <v>36.6</v>
      </c>
      <c r="G106" s="12">
        <v>36.799999999999997</v>
      </c>
      <c r="H106" s="12">
        <v>36.799999999999997</v>
      </c>
      <c r="I106" s="12"/>
      <c r="J106" s="12"/>
      <c r="K106" s="12"/>
      <c r="L106" s="12"/>
      <c r="M106" s="74" t="str">
        <f t="shared" si="36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7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8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v>19.78798587</v>
      </c>
      <c r="AO106" s="41">
        <v>1415</v>
      </c>
      <c r="AP106" s="110"/>
      <c r="AQ106" s="111"/>
      <c r="AR106" s="126" t="str">
        <f t="shared" si="39"/>
        <v/>
      </c>
      <c r="AS106" s="126" t="str">
        <f t="shared" si="40"/>
        <v/>
      </c>
      <c r="AT106" s="127">
        <v>1831</v>
      </c>
      <c r="AU106" s="128"/>
      <c r="AV106" s="129"/>
      <c r="AW106" s="126" t="str">
        <f t="shared" si="41"/>
        <v/>
      </c>
      <c r="AX106" s="126" t="str">
        <f t="shared" si="42"/>
        <v/>
      </c>
      <c r="AY106" s="64" t="str">
        <f t="shared" si="43"/>
        <v/>
      </c>
      <c r="AZ106" s="97">
        <v>85.89</v>
      </c>
      <c r="BA106" s="68"/>
      <c r="BB106" s="68"/>
      <c r="BC106" s="68"/>
      <c r="BD106" s="68"/>
      <c r="BE106" s="15"/>
      <c r="BF106" s="5">
        <f t="shared" si="44"/>
        <v>21374</v>
      </c>
      <c r="BG106" s="42">
        <v>8053</v>
      </c>
      <c r="BH106" s="42">
        <v>13321</v>
      </c>
      <c r="BI106" s="42"/>
      <c r="BJ106" s="42"/>
      <c r="BK106" s="42"/>
      <c r="BL106" s="42"/>
      <c r="BM106" s="42"/>
    </row>
    <row r="107" spans="1:65" outlineLevel="5" x14ac:dyDescent="0.45">
      <c r="A107" s="22">
        <f t="shared" si="46"/>
        <v>3</v>
      </c>
      <c r="B107" s="9">
        <f t="shared" si="45"/>
        <v>43182</v>
      </c>
      <c r="C107" s="51">
        <v>429702</v>
      </c>
      <c r="D107" s="64">
        <f t="shared" si="35"/>
        <v>36.4</v>
      </c>
      <c r="E107" s="12">
        <v>36.4</v>
      </c>
      <c r="F107" s="12">
        <v>36.4</v>
      </c>
      <c r="G107" s="12">
        <v>36.4</v>
      </c>
      <c r="H107" s="12">
        <v>36.4</v>
      </c>
      <c r="I107" s="12"/>
      <c r="J107" s="12"/>
      <c r="K107" s="12"/>
      <c r="L107" s="12"/>
      <c r="M107" s="74" t="str">
        <f t="shared" si="36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7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8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19.02173913</v>
      </c>
      <c r="AO107" s="41">
        <v>1472</v>
      </c>
      <c r="AP107" s="110"/>
      <c r="AQ107" s="111"/>
      <c r="AR107" s="126" t="str">
        <f t="shared" si="39"/>
        <v/>
      </c>
      <c r="AS107" s="126" t="str">
        <f t="shared" si="40"/>
        <v/>
      </c>
      <c r="AT107" s="127">
        <v>2068</v>
      </c>
      <c r="AU107" s="128"/>
      <c r="AV107" s="129"/>
      <c r="AW107" s="126" t="str">
        <f t="shared" si="41"/>
        <v/>
      </c>
      <c r="AX107" s="126" t="str">
        <f t="shared" si="42"/>
        <v/>
      </c>
      <c r="AY107" s="64" t="str">
        <f t="shared" si="43"/>
        <v/>
      </c>
      <c r="AZ107" s="97">
        <v>82.6</v>
      </c>
      <c r="BA107" s="68"/>
      <c r="BB107" s="68"/>
      <c r="BC107" s="68"/>
      <c r="BD107" s="68"/>
      <c r="BE107" s="15"/>
      <c r="BF107" s="5">
        <f t="shared" si="44"/>
        <v>20107</v>
      </c>
      <c r="BG107" s="42">
        <v>6738</v>
      </c>
      <c r="BH107" s="42">
        <v>13369</v>
      </c>
      <c r="BI107" s="42"/>
      <c r="BJ107" s="42"/>
      <c r="BK107" s="42"/>
      <c r="BL107" s="42"/>
      <c r="BM107" s="42"/>
    </row>
    <row r="108" spans="1:65" outlineLevel="5" x14ac:dyDescent="0.45">
      <c r="A108" s="22">
        <f t="shared" si="46"/>
        <v>3</v>
      </c>
      <c r="B108" s="9">
        <f t="shared" si="45"/>
        <v>43183</v>
      </c>
      <c r="C108" s="51">
        <v>397616</v>
      </c>
      <c r="D108" s="64">
        <f t="shared" si="35"/>
        <v>36</v>
      </c>
      <c r="E108" s="12">
        <v>35.799999999999997</v>
      </c>
      <c r="F108" s="12">
        <v>35.799999999999997</v>
      </c>
      <c r="G108" s="12">
        <v>36.200000000000003</v>
      </c>
      <c r="H108" s="12">
        <v>36.200000000000003</v>
      </c>
      <c r="I108" s="12"/>
      <c r="J108" s="12"/>
      <c r="K108" s="12"/>
      <c r="L108" s="12"/>
      <c r="M108" s="74" t="str">
        <f t="shared" si="36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7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8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26.948989409999999</v>
      </c>
      <c r="AO108" s="41">
        <v>1039</v>
      </c>
      <c r="AP108" s="110"/>
      <c r="AQ108" s="111"/>
      <c r="AR108" s="126" t="str">
        <f t="shared" si="39"/>
        <v/>
      </c>
      <c r="AS108" s="126" t="str">
        <f t="shared" si="40"/>
        <v/>
      </c>
      <c r="AT108" s="127">
        <v>1353</v>
      </c>
      <c r="AU108" s="128"/>
      <c r="AV108" s="129"/>
      <c r="AW108" s="126" t="str">
        <f t="shared" si="41"/>
        <v/>
      </c>
      <c r="AX108" s="126" t="str">
        <f t="shared" si="42"/>
        <v/>
      </c>
      <c r="AY108" s="64" t="str">
        <f t="shared" si="43"/>
        <v/>
      </c>
      <c r="AZ108" s="97"/>
      <c r="BA108" s="68"/>
      <c r="BB108" s="68"/>
      <c r="BC108" s="68"/>
      <c r="BD108" s="68"/>
      <c r="BE108" s="15"/>
      <c r="BF108" s="5">
        <f t="shared" si="44"/>
        <v>13672</v>
      </c>
      <c r="BG108" s="42">
        <v>6038</v>
      </c>
      <c r="BH108" s="42">
        <v>7634</v>
      </c>
      <c r="BI108" s="42"/>
      <c r="BJ108" s="42"/>
      <c r="BK108" s="42"/>
      <c r="BL108" s="42"/>
      <c r="BM108" s="42"/>
    </row>
    <row r="109" spans="1:65" outlineLevel="5" x14ac:dyDescent="0.45">
      <c r="A109" s="22">
        <f t="shared" si="46"/>
        <v>3</v>
      </c>
      <c r="B109" s="9">
        <f t="shared" si="45"/>
        <v>43184</v>
      </c>
      <c r="C109" s="51">
        <v>378122</v>
      </c>
      <c r="D109" s="64">
        <f t="shared" si="35"/>
        <v>36.700000000000003</v>
      </c>
      <c r="E109" s="12">
        <v>37</v>
      </c>
      <c r="F109" s="12">
        <v>37</v>
      </c>
      <c r="G109" s="12">
        <v>36.4</v>
      </c>
      <c r="H109" s="12">
        <v>36.4</v>
      </c>
      <c r="I109" s="12"/>
      <c r="J109" s="12"/>
      <c r="K109" s="12"/>
      <c r="L109" s="12"/>
      <c r="M109" s="74" t="str">
        <f t="shared" si="36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7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8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26.119402990000001</v>
      </c>
      <c r="AO109" s="41">
        <v>1072</v>
      </c>
      <c r="AP109" s="110"/>
      <c r="AQ109" s="111"/>
      <c r="AR109" s="126" t="str">
        <f t="shared" si="39"/>
        <v/>
      </c>
      <c r="AS109" s="126" t="str">
        <f t="shared" si="40"/>
        <v/>
      </c>
      <c r="AT109" s="127">
        <v>1392</v>
      </c>
      <c r="AU109" s="128"/>
      <c r="AV109" s="129"/>
      <c r="AW109" s="126" t="str">
        <f t="shared" si="41"/>
        <v/>
      </c>
      <c r="AX109" s="126" t="str">
        <f t="shared" si="42"/>
        <v/>
      </c>
      <c r="AY109" s="64" t="str">
        <f t="shared" si="43"/>
        <v/>
      </c>
      <c r="AZ109" s="97"/>
      <c r="BA109" s="68"/>
      <c r="BB109" s="68"/>
      <c r="BC109" s="68"/>
      <c r="BD109" s="68"/>
      <c r="BE109" s="15"/>
      <c r="BF109" s="5">
        <f t="shared" si="44"/>
        <v>13232</v>
      </c>
      <c r="BG109" s="42">
        <v>8647</v>
      </c>
      <c r="BH109" s="42">
        <v>4585</v>
      </c>
      <c r="BI109" s="42"/>
      <c r="BJ109" s="42"/>
      <c r="BK109" s="42"/>
      <c r="BL109" s="42"/>
      <c r="BM109" s="42"/>
    </row>
    <row r="110" spans="1:65" outlineLevel="5" x14ac:dyDescent="0.45">
      <c r="A110" s="22">
        <f t="shared" si="46"/>
        <v>3</v>
      </c>
      <c r="B110" s="9">
        <f t="shared" si="45"/>
        <v>43185</v>
      </c>
      <c r="C110" s="51">
        <v>360942</v>
      </c>
      <c r="D110" s="64">
        <f t="shared" si="35"/>
        <v>36.4</v>
      </c>
      <c r="E110" s="12">
        <v>36.6</v>
      </c>
      <c r="F110" s="12">
        <v>36.6</v>
      </c>
      <c r="G110" s="12">
        <v>36.200000000000003</v>
      </c>
      <c r="H110" s="12">
        <v>36.200000000000003</v>
      </c>
      <c r="I110" s="12"/>
      <c r="J110" s="12"/>
      <c r="K110" s="12"/>
      <c r="L110" s="12"/>
      <c r="M110" s="74" t="str">
        <f t="shared" si="36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7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8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23.450586260000001</v>
      </c>
      <c r="AO110" s="41">
        <v>1194</v>
      </c>
      <c r="AP110" s="110"/>
      <c r="AQ110" s="111"/>
      <c r="AR110" s="126" t="str">
        <f t="shared" si="39"/>
        <v/>
      </c>
      <c r="AS110" s="126" t="str">
        <f t="shared" si="40"/>
        <v/>
      </c>
      <c r="AT110" s="127">
        <v>1676</v>
      </c>
      <c r="AU110" s="128"/>
      <c r="AV110" s="129"/>
      <c r="AW110" s="126" t="str">
        <f t="shared" si="41"/>
        <v/>
      </c>
      <c r="AX110" s="126" t="str">
        <f t="shared" si="42"/>
        <v/>
      </c>
      <c r="AY110" s="64" t="str">
        <f t="shared" si="43"/>
        <v/>
      </c>
      <c r="AZ110" s="97">
        <v>82.5</v>
      </c>
      <c r="BA110" s="68"/>
      <c r="BB110" s="68"/>
      <c r="BC110" s="68"/>
      <c r="BD110" s="68"/>
      <c r="BE110" s="15"/>
      <c r="BF110" s="5">
        <f t="shared" si="44"/>
        <v>12874</v>
      </c>
      <c r="BG110" s="42">
        <v>5630</v>
      </c>
      <c r="BH110" s="42">
        <v>7244</v>
      </c>
      <c r="BI110" s="42"/>
      <c r="BJ110" s="42"/>
      <c r="BK110" s="42"/>
      <c r="BL110" s="42"/>
      <c r="BM110" s="42"/>
    </row>
    <row r="111" spans="1:65" outlineLevel="5" x14ac:dyDescent="0.45">
      <c r="A111" s="22">
        <f t="shared" si="46"/>
        <v>3</v>
      </c>
      <c r="B111" s="9">
        <f t="shared" si="45"/>
        <v>43186</v>
      </c>
      <c r="C111" s="51">
        <v>342795</v>
      </c>
      <c r="D111" s="64">
        <f t="shared" si="35"/>
        <v>36.299999999999997</v>
      </c>
      <c r="E111" s="12">
        <v>36.6</v>
      </c>
      <c r="F111" s="12">
        <v>36.6</v>
      </c>
      <c r="G111" s="12">
        <v>36</v>
      </c>
      <c r="H111" s="12">
        <v>36</v>
      </c>
      <c r="I111" s="12"/>
      <c r="J111" s="12"/>
      <c r="K111" s="12"/>
      <c r="L111" s="12"/>
      <c r="M111" s="74" t="str">
        <f t="shared" si="36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7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8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26.070763500000002</v>
      </c>
      <c r="AO111" s="41">
        <v>1074</v>
      </c>
      <c r="AP111" s="110"/>
      <c r="AQ111" s="111"/>
      <c r="AR111" s="126" t="str">
        <f t="shared" si="39"/>
        <v/>
      </c>
      <c r="AS111" s="126" t="str">
        <f t="shared" si="40"/>
        <v/>
      </c>
      <c r="AT111" s="127">
        <v>1357</v>
      </c>
      <c r="AU111" s="128"/>
      <c r="AV111" s="129"/>
      <c r="AW111" s="126" t="str">
        <f t="shared" si="41"/>
        <v/>
      </c>
      <c r="AX111" s="126" t="str">
        <f t="shared" si="42"/>
        <v/>
      </c>
      <c r="AY111" s="64" t="str">
        <f t="shared" si="43"/>
        <v/>
      </c>
      <c r="AZ111" s="97">
        <v>82.8</v>
      </c>
      <c r="BA111" s="68"/>
      <c r="BB111" s="68"/>
      <c r="BC111" s="68"/>
      <c r="BD111" s="68"/>
      <c r="BE111" s="15"/>
      <c r="BF111" s="5">
        <f t="shared" si="44"/>
        <v>9740</v>
      </c>
      <c r="BG111" s="42">
        <v>5715</v>
      </c>
      <c r="BH111" s="42">
        <v>4025</v>
      </c>
      <c r="BI111" s="42"/>
      <c r="BJ111" s="42"/>
      <c r="BK111" s="42"/>
      <c r="BL111" s="42"/>
      <c r="BM111" s="42"/>
    </row>
    <row r="112" spans="1:65" outlineLevel="5" x14ac:dyDescent="0.45">
      <c r="A112" s="22">
        <f t="shared" si="46"/>
        <v>3</v>
      </c>
      <c r="B112" s="9">
        <f t="shared" si="45"/>
        <v>43187</v>
      </c>
      <c r="C112" s="51">
        <v>344393</v>
      </c>
      <c r="D112" s="64">
        <f t="shared" si="35"/>
        <v>36.4</v>
      </c>
      <c r="E112" s="12">
        <v>36.4</v>
      </c>
      <c r="F112" s="12">
        <v>36.4</v>
      </c>
      <c r="G112" s="12">
        <v>36.4</v>
      </c>
      <c r="H112" s="12">
        <v>36.4</v>
      </c>
      <c r="I112" s="12"/>
      <c r="J112" s="12"/>
      <c r="K112" s="12"/>
      <c r="L112" s="12"/>
      <c r="M112" s="74" t="str">
        <f t="shared" si="36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7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8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28.311425679999999</v>
      </c>
      <c r="AO112" s="41">
        <v>989</v>
      </c>
      <c r="AP112" s="110"/>
      <c r="AQ112" s="111"/>
      <c r="AR112" s="126" t="str">
        <f t="shared" si="39"/>
        <v/>
      </c>
      <c r="AS112" s="126" t="str">
        <f t="shared" si="40"/>
        <v/>
      </c>
      <c r="AT112" s="127">
        <v>1279</v>
      </c>
      <c r="AU112" s="128"/>
      <c r="AV112" s="129"/>
      <c r="AW112" s="126" t="str">
        <f t="shared" si="41"/>
        <v/>
      </c>
      <c r="AX112" s="126" t="str">
        <f t="shared" si="42"/>
        <v/>
      </c>
      <c r="AY112" s="64" t="str">
        <f t="shared" si="43"/>
        <v/>
      </c>
      <c r="AZ112" s="97">
        <v>81.900000000000006</v>
      </c>
      <c r="BA112" s="68"/>
      <c r="BB112" s="68"/>
      <c r="BC112" s="68"/>
      <c r="BD112" s="68"/>
      <c r="BE112" s="15"/>
      <c r="BF112" s="5">
        <f t="shared" si="44"/>
        <v>18037</v>
      </c>
      <c r="BG112" s="42">
        <v>15278</v>
      </c>
      <c r="BH112" s="42">
        <v>2759</v>
      </c>
      <c r="BI112" s="42"/>
      <c r="BJ112" s="42"/>
      <c r="BK112" s="42"/>
      <c r="BL112" s="42"/>
      <c r="BM112" s="42"/>
    </row>
    <row r="113" spans="1:65" outlineLevel="5" x14ac:dyDescent="0.45">
      <c r="A113" s="22">
        <f t="shared" si="46"/>
        <v>3</v>
      </c>
      <c r="B113" s="9">
        <f t="shared" si="45"/>
        <v>43188</v>
      </c>
      <c r="C113" s="51">
        <v>333967</v>
      </c>
      <c r="D113" s="64">
        <f t="shared" si="35"/>
        <v>36.5</v>
      </c>
      <c r="E113" s="12">
        <v>36.6</v>
      </c>
      <c r="F113" s="12">
        <v>36.6</v>
      </c>
      <c r="G113" s="12">
        <v>36.4</v>
      </c>
      <c r="H113" s="12">
        <v>36.4</v>
      </c>
      <c r="I113" s="12"/>
      <c r="J113" s="12"/>
      <c r="K113" s="12"/>
      <c r="L113" s="12"/>
      <c r="M113" s="74" t="str">
        <f t="shared" si="36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7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8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29.288702929999999</v>
      </c>
      <c r="AO113" s="41">
        <v>956</v>
      </c>
      <c r="AP113" s="110"/>
      <c r="AQ113" s="111"/>
      <c r="AR113" s="126" t="str">
        <f t="shared" si="39"/>
        <v/>
      </c>
      <c r="AS113" s="126" t="str">
        <f t="shared" si="40"/>
        <v/>
      </c>
      <c r="AT113" s="127">
        <v>1282</v>
      </c>
      <c r="AU113" s="128"/>
      <c r="AV113" s="129"/>
      <c r="AW113" s="126" t="str">
        <f t="shared" si="41"/>
        <v/>
      </c>
      <c r="AX113" s="126" t="str">
        <f t="shared" si="42"/>
        <v/>
      </c>
      <c r="AY113" s="64" t="str">
        <f t="shared" si="43"/>
        <v/>
      </c>
      <c r="AZ113" s="97">
        <v>83.2</v>
      </c>
      <c r="BA113" s="68"/>
      <c r="BB113" s="68"/>
      <c r="BC113" s="68"/>
      <c r="BD113" s="68"/>
      <c r="BE113" s="15"/>
      <c r="BF113" s="5">
        <f t="shared" si="44"/>
        <v>13043</v>
      </c>
      <c r="BG113" s="42">
        <v>3995</v>
      </c>
      <c r="BH113" s="42">
        <v>9048</v>
      </c>
      <c r="BI113" s="42"/>
      <c r="BJ113" s="42"/>
      <c r="BK113" s="42"/>
      <c r="BL113" s="42"/>
      <c r="BM113" s="42"/>
    </row>
    <row r="114" spans="1:65" outlineLevel="5" x14ac:dyDescent="0.45">
      <c r="A114" s="22">
        <f t="shared" si="46"/>
        <v>3</v>
      </c>
      <c r="B114" s="9">
        <f t="shared" si="45"/>
        <v>43189</v>
      </c>
      <c r="C114" s="51">
        <v>321163</v>
      </c>
      <c r="D114" s="64">
        <f t="shared" si="35"/>
        <v>37.299999999999997</v>
      </c>
      <c r="E114" s="12">
        <v>37.4</v>
      </c>
      <c r="F114" s="12">
        <v>37.4</v>
      </c>
      <c r="G114" s="12">
        <v>37.200000000000003</v>
      </c>
      <c r="H114" s="12">
        <v>37.200000000000003</v>
      </c>
      <c r="I114" s="12"/>
      <c r="J114" s="12"/>
      <c r="K114" s="12"/>
      <c r="L114" s="12"/>
      <c r="M114" s="74" t="str">
        <f t="shared" si="36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7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8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v>27.586206900000001</v>
      </c>
      <c r="AO114" s="41">
        <v>1015</v>
      </c>
      <c r="AP114" s="110"/>
      <c r="AQ114" s="111"/>
      <c r="AR114" s="126" t="str">
        <f t="shared" si="39"/>
        <v/>
      </c>
      <c r="AS114" s="126" t="str">
        <f t="shared" si="40"/>
        <v/>
      </c>
      <c r="AT114" s="127">
        <v>1402</v>
      </c>
      <c r="AU114" s="128"/>
      <c r="AV114" s="129"/>
      <c r="AW114" s="126" t="str">
        <f t="shared" si="41"/>
        <v/>
      </c>
      <c r="AX114" s="126" t="str">
        <f t="shared" si="42"/>
        <v/>
      </c>
      <c r="AY114" s="64" t="str">
        <f t="shared" si="43"/>
        <v/>
      </c>
      <c r="AZ114" s="97">
        <v>81.8</v>
      </c>
      <c r="BA114" s="68"/>
      <c r="BB114" s="68"/>
      <c r="BC114" s="68"/>
      <c r="BD114" s="68"/>
      <c r="BE114" s="15"/>
      <c r="BF114" s="5">
        <f t="shared" si="44"/>
        <v>11795</v>
      </c>
      <c r="BG114" s="42">
        <v>5519</v>
      </c>
      <c r="BH114" s="42">
        <v>6276</v>
      </c>
      <c r="BI114" s="42"/>
      <c r="BJ114" s="42"/>
      <c r="BK114" s="42"/>
      <c r="BL114" s="42"/>
      <c r="BM114" s="42"/>
    </row>
    <row r="115" spans="1:65" ht="17.5" outlineLevel="5" thickBot="1" x14ac:dyDescent="0.5">
      <c r="A115" s="31">
        <f t="shared" si="46"/>
        <v>3</v>
      </c>
      <c r="B115" s="32">
        <f t="shared" si="45"/>
        <v>43190</v>
      </c>
      <c r="C115" s="51">
        <v>330709</v>
      </c>
      <c r="D115" s="64">
        <f t="shared" si="35"/>
        <v>36.5</v>
      </c>
      <c r="E115" s="12">
        <v>36.6</v>
      </c>
      <c r="F115" s="12">
        <v>36.6</v>
      </c>
      <c r="G115" s="12">
        <v>36.4</v>
      </c>
      <c r="H115" s="12">
        <v>36.4</v>
      </c>
      <c r="I115" s="12"/>
      <c r="J115" s="12"/>
      <c r="K115" s="12"/>
      <c r="L115" s="12"/>
      <c r="M115" s="74" t="str">
        <f t="shared" si="36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7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8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25.17985612</v>
      </c>
      <c r="AO115" s="41">
        <v>1112</v>
      </c>
      <c r="AP115" s="110"/>
      <c r="AQ115" s="111"/>
      <c r="AR115" s="126" t="str">
        <f t="shared" si="39"/>
        <v/>
      </c>
      <c r="AS115" s="126" t="str">
        <f t="shared" si="40"/>
        <v/>
      </c>
      <c r="AT115" s="127">
        <v>1365</v>
      </c>
      <c r="AU115" s="128"/>
      <c r="AV115" s="129"/>
      <c r="AW115" s="126" t="str">
        <f t="shared" si="41"/>
        <v/>
      </c>
      <c r="AX115" s="126" t="str">
        <f t="shared" si="42"/>
        <v/>
      </c>
      <c r="AY115" s="64" t="str">
        <f t="shared" si="43"/>
        <v/>
      </c>
      <c r="AZ115" s="97"/>
      <c r="BA115" s="68"/>
      <c r="BB115" s="68"/>
      <c r="BC115" s="68"/>
      <c r="BD115" s="68"/>
      <c r="BE115" s="15"/>
      <c r="BF115" s="5">
        <f t="shared" si="44"/>
        <v>9639</v>
      </c>
      <c r="BG115" s="42">
        <v>2258</v>
      </c>
      <c r="BH115" s="42">
        <v>7381</v>
      </c>
      <c r="BI115" s="42"/>
      <c r="BJ115" s="42"/>
      <c r="BK115" s="42"/>
      <c r="BL115" s="42"/>
      <c r="BM115" s="42"/>
    </row>
    <row r="116" spans="1:65" outlineLevel="4" x14ac:dyDescent="0.45">
      <c r="A116" s="150" t="s">
        <v>37</v>
      </c>
      <c r="B116" s="151"/>
      <c r="C116" s="50">
        <f t="shared" ref="C116:BM116" si="47">SUBTOTAL(4,C85:C115)</f>
        <v>480785</v>
      </c>
      <c r="D116" s="60">
        <f t="shared" si="47"/>
        <v>37.700000000000003</v>
      </c>
      <c r="E116" s="28">
        <f t="shared" si="47"/>
        <v>37.6</v>
      </c>
      <c r="F116" s="28">
        <f t="shared" si="47"/>
        <v>37.6</v>
      </c>
      <c r="G116" s="28">
        <f t="shared" si="47"/>
        <v>37.799999999999997</v>
      </c>
      <c r="H116" s="28">
        <f t="shared" si="47"/>
        <v>37.799999999999997</v>
      </c>
      <c r="I116" s="28">
        <f t="shared" si="47"/>
        <v>0</v>
      </c>
      <c r="J116" s="28">
        <f t="shared" si="47"/>
        <v>0</v>
      </c>
      <c r="K116" s="28">
        <f t="shared" si="47"/>
        <v>0</v>
      </c>
      <c r="L116" s="28">
        <f t="shared" si="47"/>
        <v>0</v>
      </c>
      <c r="M116" s="71">
        <f t="shared" si="47"/>
        <v>0</v>
      </c>
      <c r="N116" s="82">
        <f t="shared" si="47"/>
        <v>0</v>
      </c>
      <c r="O116" s="82">
        <f t="shared" si="47"/>
        <v>0</v>
      </c>
      <c r="P116" s="82">
        <f t="shared" si="47"/>
        <v>0</v>
      </c>
      <c r="Q116" s="82">
        <f t="shared" si="47"/>
        <v>0</v>
      </c>
      <c r="R116" s="82">
        <f t="shared" si="47"/>
        <v>0</v>
      </c>
      <c r="S116" s="82">
        <f t="shared" si="47"/>
        <v>0</v>
      </c>
      <c r="T116" s="82">
        <f t="shared" si="47"/>
        <v>0</v>
      </c>
      <c r="U116" s="82">
        <f t="shared" si="47"/>
        <v>0</v>
      </c>
      <c r="V116" s="29">
        <f t="shared" si="47"/>
        <v>0</v>
      </c>
      <c r="W116" s="39">
        <f t="shared" si="47"/>
        <v>0</v>
      </c>
      <c r="X116" s="39">
        <f t="shared" si="47"/>
        <v>0</v>
      </c>
      <c r="Y116" s="39">
        <f t="shared" si="47"/>
        <v>0</v>
      </c>
      <c r="Z116" s="39">
        <f t="shared" si="47"/>
        <v>0</v>
      </c>
      <c r="AA116" s="39">
        <f t="shared" si="47"/>
        <v>0</v>
      </c>
      <c r="AB116" s="39">
        <f t="shared" si="47"/>
        <v>0</v>
      </c>
      <c r="AC116" s="39">
        <f t="shared" si="47"/>
        <v>0</v>
      </c>
      <c r="AD116" s="39">
        <f t="shared" si="47"/>
        <v>0</v>
      </c>
      <c r="AE116" s="29">
        <f t="shared" si="47"/>
        <v>0</v>
      </c>
      <c r="AF116" s="39">
        <f t="shared" si="47"/>
        <v>0</v>
      </c>
      <c r="AG116" s="39">
        <f t="shared" si="47"/>
        <v>0</v>
      </c>
      <c r="AH116" s="39">
        <f t="shared" si="47"/>
        <v>0</v>
      </c>
      <c r="AI116" s="39">
        <f t="shared" si="47"/>
        <v>0</v>
      </c>
      <c r="AJ116" s="39">
        <f t="shared" si="47"/>
        <v>0</v>
      </c>
      <c r="AK116" s="39">
        <f t="shared" si="47"/>
        <v>0</v>
      </c>
      <c r="AL116" s="39">
        <f t="shared" si="47"/>
        <v>0</v>
      </c>
      <c r="AM116" s="39">
        <f t="shared" si="47"/>
        <v>0</v>
      </c>
      <c r="AN116" s="39">
        <f t="shared" si="47"/>
        <v>30.668127049999999</v>
      </c>
      <c r="AO116" s="39">
        <f t="shared" si="47"/>
        <v>1472</v>
      </c>
      <c r="AP116" s="104">
        <f t="shared" si="47"/>
        <v>0</v>
      </c>
      <c r="AQ116" s="105">
        <f t="shared" si="47"/>
        <v>0</v>
      </c>
      <c r="AR116" s="106">
        <f t="shared" si="47"/>
        <v>0</v>
      </c>
      <c r="AS116" s="106">
        <f t="shared" si="47"/>
        <v>0</v>
      </c>
      <c r="AT116" s="107">
        <f t="shared" si="47"/>
        <v>2068</v>
      </c>
      <c r="AU116" s="108">
        <f t="shared" si="47"/>
        <v>0</v>
      </c>
      <c r="AV116" s="109">
        <f t="shared" si="47"/>
        <v>0</v>
      </c>
      <c r="AW116" s="106">
        <f t="shared" si="47"/>
        <v>0</v>
      </c>
      <c r="AX116" s="106">
        <f t="shared" si="47"/>
        <v>0</v>
      </c>
      <c r="AY116" s="60">
        <f t="shared" si="47"/>
        <v>0</v>
      </c>
      <c r="AZ116" s="96">
        <f t="shared" si="47"/>
        <v>85.89</v>
      </c>
      <c r="BA116" s="67">
        <f t="shared" si="47"/>
        <v>0</v>
      </c>
      <c r="BB116" s="67">
        <f t="shared" si="47"/>
        <v>0</v>
      </c>
      <c r="BC116" s="67">
        <f t="shared" si="47"/>
        <v>0</v>
      </c>
      <c r="BD116" s="67">
        <f t="shared" si="47"/>
        <v>0</v>
      </c>
      <c r="BE116" s="27">
        <f t="shared" si="47"/>
        <v>0</v>
      </c>
      <c r="BF116" s="29">
        <f t="shared" si="47"/>
        <v>24994</v>
      </c>
      <c r="BG116" s="39">
        <f t="shared" si="47"/>
        <v>15278</v>
      </c>
      <c r="BH116" s="40">
        <f t="shared" si="47"/>
        <v>13369</v>
      </c>
      <c r="BI116" s="40">
        <f t="shared" si="47"/>
        <v>0</v>
      </c>
      <c r="BJ116" s="40">
        <f t="shared" si="47"/>
        <v>0</v>
      </c>
      <c r="BK116" s="40">
        <f t="shared" si="47"/>
        <v>0</v>
      </c>
      <c r="BL116" s="40">
        <f t="shared" si="47"/>
        <v>0</v>
      </c>
      <c r="BM116" s="27">
        <f t="shared" si="47"/>
        <v>0</v>
      </c>
    </row>
    <row r="117" spans="1:65" outlineLevel="3" x14ac:dyDescent="0.45">
      <c r="A117" s="180" t="s">
        <v>26</v>
      </c>
      <c r="B117" s="181"/>
      <c r="C117" s="51">
        <f t="shared" ref="C117:BM117" si="48">SUBTOTAL(5,C85:C115)</f>
        <v>304361</v>
      </c>
      <c r="D117" s="61">
        <f t="shared" si="48"/>
        <v>34.799999999999997</v>
      </c>
      <c r="E117" s="12">
        <f t="shared" si="48"/>
        <v>34.799999999999997</v>
      </c>
      <c r="F117" s="12">
        <f t="shared" si="48"/>
        <v>34.799999999999997</v>
      </c>
      <c r="G117" s="12">
        <f t="shared" si="48"/>
        <v>34.6</v>
      </c>
      <c r="H117" s="12">
        <f t="shared" si="48"/>
        <v>34.6</v>
      </c>
      <c r="I117" s="12">
        <f t="shared" si="48"/>
        <v>0</v>
      </c>
      <c r="J117" s="12">
        <f t="shared" si="48"/>
        <v>0</v>
      </c>
      <c r="K117" s="12">
        <f t="shared" si="48"/>
        <v>0</v>
      </c>
      <c r="L117" s="12">
        <f t="shared" si="48"/>
        <v>0</v>
      </c>
      <c r="M117" s="72">
        <f t="shared" si="48"/>
        <v>0</v>
      </c>
      <c r="N117" s="83">
        <f t="shared" si="48"/>
        <v>0</v>
      </c>
      <c r="O117" s="83">
        <f t="shared" si="48"/>
        <v>0</v>
      </c>
      <c r="P117" s="83">
        <f t="shared" si="48"/>
        <v>0</v>
      </c>
      <c r="Q117" s="83">
        <f t="shared" si="48"/>
        <v>0</v>
      </c>
      <c r="R117" s="83">
        <f t="shared" si="48"/>
        <v>0</v>
      </c>
      <c r="S117" s="83">
        <f t="shared" si="48"/>
        <v>0</v>
      </c>
      <c r="T117" s="83">
        <f t="shared" si="48"/>
        <v>0</v>
      </c>
      <c r="U117" s="83">
        <f t="shared" si="48"/>
        <v>0</v>
      </c>
      <c r="V117" s="6">
        <f t="shared" si="48"/>
        <v>0</v>
      </c>
      <c r="W117" s="41">
        <f t="shared" si="48"/>
        <v>0</v>
      </c>
      <c r="X117" s="41">
        <f t="shared" si="48"/>
        <v>0</v>
      </c>
      <c r="Y117" s="41">
        <f t="shared" si="48"/>
        <v>0</v>
      </c>
      <c r="Z117" s="41">
        <f t="shared" si="48"/>
        <v>0</v>
      </c>
      <c r="AA117" s="41">
        <f t="shared" si="48"/>
        <v>0</v>
      </c>
      <c r="AB117" s="41">
        <f t="shared" si="48"/>
        <v>0</v>
      </c>
      <c r="AC117" s="41">
        <f t="shared" si="48"/>
        <v>0</v>
      </c>
      <c r="AD117" s="41">
        <f t="shared" si="48"/>
        <v>0</v>
      </c>
      <c r="AE117" s="6">
        <f t="shared" si="48"/>
        <v>0</v>
      </c>
      <c r="AF117" s="41">
        <f t="shared" si="48"/>
        <v>0</v>
      </c>
      <c r="AG117" s="41">
        <f t="shared" si="48"/>
        <v>0</v>
      </c>
      <c r="AH117" s="41">
        <f t="shared" si="48"/>
        <v>0</v>
      </c>
      <c r="AI117" s="41">
        <f t="shared" si="48"/>
        <v>0</v>
      </c>
      <c r="AJ117" s="41">
        <f t="shared" si="48"/>
        <v>0</v>
      </c>
      <c r="AK117" s="41">
        <f t="shared" si="48"/>
        <v>0</v>
      </c>
      <c r="AL117" s="41">
        <f t="shared" si="48"/>
        <v>0</v>
      </c>
      <c r="AM117" s="41">
        <f t="shared" si="48"/>
        <v>0</v>
      </c>
      <c r="AN117" s="41">
        <f t="shared" si="48"/>
        <v>19.02173913</v>
      </c>
      <c r="AO117" s="41">
        <f t="shared" si="48"/>
        <v>913</v>
      </c>
      <c r="AP117" s="110">
        <f t="shared" si="48"/>
        <v>0</v>
      </c>
      <c r="AQ117" s="111">
        <f t="shared" si="48"/>
        <v>0</v>
      </c>
      <c r="AR117" s="112">
        <f t="shared" si="48"/>
        <v>0</v>
      </c>
      <c r="AS117" s="112">
        <f t="shared" si="48"/>
        <v>0</v>
      </c>
      <c r="AT117" s="113">
        <f t="shared" si="48"/>
        <v>1279</v>
      </c>
      <c r="AU117" s="114">
        <f t="shared" si="48"/>
        <v>0</v>
      </c>
      <c r="AV117" s="115">
        <f t="shared" si="48"/>
        <v>0</v>
      </c>
      <c r="AW117" s="112">
        <f t="shared" si="48"/>
        <v>0</v>
      </c>
      <c r="AX117" s="112">
        <f t="shared" si="48"/>
        <v>0</v>
      </c>
      <c r="AY117" s="61">
        <f t="shared" si="48"/>
        <v>0</v>
      </c>
      <c r="AZ117" s="97">
        <f t="shared" si="48"/>
        <v>80.5</v>
      </c>
      <c r="BA117" s="68">
        <f t="shared" si="48"/>
        <v>0</v>
      </c>
      <c r="BB117" s="68">
        <f t="shared" si="48"/>
        <v>0</v>
      </c>
      <c r="BC117" s="68">
        <f t="shared" si="48"/>
        <v>0</v>
      </c>
      <c r="BD117" s="68">
        <f t="shared" si="48"/>
        <v>0</v>
      </c>
      <c r="BE117" s="15">
        <f t="shared" si="48"/>
        <v>0</v>
      </c>
      <c r="BF117" s="6">
        <f t="shared" si="48"/>
        <v>6090</v>
      </c>
      <c r="BG117" s="41">
        <f t="shared" si="48"/>
        <v>2258</v>
      </c>
      <c r="BH117" s="42">
        <f t="shared" si="48"/>
        <v>1370</v>
      </c>
      <c r="BI117" s="42">
        <f t="shared" si="48"/>
        <v>0</v>
      </c>
      <c r="BJ117" s="42">
        <f t="shared" si="48"/>
        <v>0</v>
      </c>
      <c r="BK117" s="42">
        <f t="shared" si="48"/>
        <v>0</v>
      </c>
      <c r="BL117" s="42">
        <f t="shared" si="48"/>
        <v>0</v>
      </c>
      <c r="BM117" s="15">
        <f t="shared" si="48"/>
        <v>0</v>
      </c>
    </row>
    <row r="118" spans="1:65" outlineLevel="2" x14ac:dyDescent="0.45">
      <c r="A118" s="180" t="s">
        <v>15</v>
      </c>
      <c r="B118" s="181"/>
      <c r="C118" s="51">
        <f>IFERROR(SUBTOTAL(1,C85:C115),"")</f>
        <v>374644.54838709679</v>
      </c>
      <c r="D118" s="61">
        <f t="shared" ref="D118:BM118" si="49">IFERROR(SUBTOTAL(1,D85:D115),"")</f>
        <v>36.325806451612898</v>
      </c>
      <c r="E118" s="12">
        <f t="shared" si="49"/>
        <v>36.37419354838709</v>
      </c>
      <c r="F118" s="12">
        <f t="shared" si="49"/>
        <v>36.37419354838709</v>
      </c>
      <c r="G118" s="12">
        <f t="shared" si="49"/>
        <v>36.277419354838713</v>
      </c>
      <c r="H118" s="12">
        <f t="shared" si="49"/>
        <v>36.277419354838713</v>
      </c>
      <c r="I118" s="12" t="str">
        <f t="shared" si="49"/>
        <v/>
      </c>
      <c r="J118" s="12" t="str">
        <f t="shared" si="49"/>
        <v/>
      </c>
      <c r="K118" s="12" t="str">
        <f t="shared" si="49"/>
        <v/>
      </c>
      <c r="L118" s="12" t="str">
        <f t="shared" si="49"/>
        <v/>
      </c>
      <c r="M118" s="72" t="str">
        <f t="shared" si="49"/>
        <v/>
      </c>
      <c r="N118" s="83" t="str">
        <f t="shared" si="49"/>
        <v/>
      </c>
      <c r="O118" s="83" t="str">
        <f t="shared" si="49"/>
        <v/>
      </c>
      <c r="P118" s="83" t="str">
        <f t="shared" si="49"/>
        <v/>
      </c>
      <c r="Q118" s="83" t="str">
        <f t="shared" si="49"/>
        <v/>
      </c>
      <c r="R118" s="83" t="str">
        <f t="shared" si="49"/>
        <v/>
      </c>
      <c r="S118" s="83" t="str">
        <f t="shared" si="49"/>
        <v/>
      </c>
      <c r="T118" s="83" t="str">
        <f t="shared" si="49"/>
        <v/>
      </c>
      <c r="U118" s="83" t="str">
        <f t="shared" si="49"/>
        <v/>
      </c>
      <c r="V118" s="6" t="str">
        <f t="shared" si="49"/>
        <v/>
      </c>
      <c r="W118" s="41" t="str">
        <f t="shared" si="49"/>
        <v/>
      </c>
      <c r="X118" s="41" t="str">
        <f t="shared" si="49"/>
        <v/>
      </c>
      <c r="Y118" s="41" t="str">
        <f t="shared" si="49"/>
        <v/>
      </c>
      <c r="Z118" s="41" t="str">
        <f t="shared" si="49"/>
        <v/>
      </c>
      <c r="AA118" s="41" t="str">
        <f t="shared" si="49"/>
        <v/>
      </c>
      <c r="AB118" s="41" t="str">
        <f t="shared" si="49"/>
        <v/>
      </c>
      <c r="AC118" s="41" t="str">
        <f t="shared" si="49"/>
        <v/>
      </c>
      <c r="AD118" s="41" t="str">
        <f t="shared" si="49"/>
        <v/>
      </c>
      <c r="AE118" s="6" t="str">
        <f t="shared" si="49"/>
        <v/>
      </c>
      <c r="AF118" s="41" t="str">
        <f t="shared" si="49"/>
        <v/>
      </c>
      <c r="AG118" s="41" t="str">
        <f t="shared" si="49"/>
        <v/>
      </c>
      <c r="AH118" s="41" t="str">
        <f t="shared" si="49"/>
        <v/>
      </c>
      <c r="AI118" s="41" t="str">
        <f t="shared" si="49"/>
        <v/>
      </c>
      <c r="AJ118" s="41" t="str">
        <f t="shared" si="49"/>
        <v/>
      </c>
      <c r="AK118" s="41" t="str">
        <f t="shared" si="49"/>
        <v/>
      </c>
      <c r="AL118" s="41" t="str">
        <f t="shared" si="49"/>
        <v/>
      </c>
      <c r="AM118" s="41" t="str">
        <f t="shared" si="49"/>
        <v/>
      </c>
      <c r="AN118" s="41">
        <f t="shared" si="49"/>
        <v>23.717969708709678</v>
      </c>
      <c r="AO118" s="41">
        <f t="shared" si="49"/>
        <v>1202.8387096774193</v>
      </c>
      <c r="AP118" s="110" t="str">
        <f t="shared" si="49"/>
        <v/>
      </c>
      <c r="AQ118" s="111" t="str">
        <f t="shared" si="49"/>
        <v/>
      </c>
      <c r="AR118" s="112" t="str">
        <f t="shared" si="49"/>
        <v/>
      </c>
      <c r="AS118" s="112" t="str">
        <f t="shared" si="49"/>
        <v/>
      </c>
      <c r="AT118" s="113">
        <f t="shared" si="49"/>
        <v>1673.1290322580646</v>
      </c>
      <c r="AU118" s="114" t="str">
        <f t="shared" si="49"/>
        <v/>
      </c>
      <c r="AV118" s="115" t="str">
        <f t="shared" si="49"/>
        <v/>
      </c>
      <c r="AW118" s="112" t="str">
        <f t="shared" si="49"/>
        <v/>
      </c>
      <c r="AX118" s="112" t="str">
        <f t="shared" si="49"/>
        <v/>
      </c>
      <c r="AY118" s="61" t="str">
        <f t="shared" si="49"/>
        <v/>
      </c>
      <c r="AZ118" s="97">
        <f t="shared" si="49"/>
        <v>82.695238095238096</v>
      </c>
      <c r="BA118" s="68" t="str">
        <f t="shared" si="49"/>
        <v/>
      </c>
      <c r="BB118" s="68" t="str">
        <f t="shared" si="49"/>
        <v/>
      </c>
      <c r="BC118" s="68" t="str">
        <f t="shared" si="49"/>
        <v/>
      </c>
      <c r="BD118" s="68" t="str">
        <f t="shared" si="49"/>
        <v/>
      </c>
      <c r="BE118" s="15" t="str">
        <f>IFERROR(SUBTOTAL(1,BE85:BE115),"")</f>
        <v/>
      </c>
      <c r="BF118" s="6">
        <f t="shared" si="49"/>
        <v>14766.129032258064</v>
      </c>
      <c r="BG118" s="41">
        <f t="shared" si="49"/>
        <v>7150.2903225806449</v>
      </c>
      <c r="BH118" s="42">
        <f t="shared" si="49"/>
        <v>7615.8387096774195</v>
      </c>
      <c r="BI118" s="42" t="str">
        <f t="shared" si="49"/>
        <v/>
      </c>
      <c r="BJ118" s="42" t="str">
        <f t="shared" si="49"/>
        <v/>
      </c>
      <c r="BK118" s="42" t="str">
        <f t="shared" si="49"/>
        <v/>
      </c>
      <c r="BL118" s="42" t="str">
        <f t="shared" si="49"/>
        <v/>
      </c>
      <c r="BM118" s="15" t="str">
        <f t="shared" si="49"/>
        <v/>
      </c>
    </row>
    <row r="119" spans="1:65" ht="17.5" outlineLevel="1" thickBot="1" x14ac:dyDescent="0.5">
      <c r="A119" s="182" t="s">
        <v>58</v>
      </c>
      <c r="B119" s="183"/>
      <c r="C119" s="52">
        <f>SUBTOTAL(9,C85:C115)</f>
        <v>11613981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37288</v>
      </c>
      <c r="AP119" s="116"/>
      <c r="AQ119" s="117"/>
      <c r="AR119" s="118"/>
      <c r="AS119" s="118"/>
      <c r="AT119" s="119">
        <f>SUBTOTAL(9,AT85:AT115)</f>
        <v>51867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0">SUBTOTAL(9,BF85:BF115)</f>
        <v>457750</v>
      </c>
      <c r="BG119" s="43">
        <f t="shared" si="50"/>
        <v>221659</v>
      </c>
      <c r="BH119" s="44">
        <f t="shared" si="50"/>
        <v>236091</v>
      </c>
      <c r="BI119" s="44">
        <f t="shared" si="50"/>
        <v>0</v>
      </c>
      <c r="BJ119" s="44">
        <f t="shared" si="50"/>
        <v>0</v>
      </c>
      <c r="BK119" s="44">
        <f t="shared" si="50"/>
        <v>0</v>
      </c>
      <c r="BL119" s="44">
        <f t="shared" si="50"/>
        <v>0</v>
      </c>
      <c r="BM119" s="16">
        <f t="shared" si="50"/>
        <v>0</v>
      </c>
    </row>
    <row r="120" spans="1:65" outlineLevel="5" x14ac:dyDescent="0.45">
      <c r="A120" s="21">
        <f t="shared" si="46"/>
        <v>4</v>
      </c>
      <c r="B120" s="33">
        <f>B115+1</f>
        <v>43191</v>
      </c>
      <c r="C120" s="51">
        <v>341053</v>
      </c>
      <c r="D120" s="64">
        <f t="shared" ref="D120:D149" si="51">IFERROR(ROUND(AVERAGE(E120:L120),1),"")</f>
        <v>36.9</v>
      </c>
      <c r="E120" s="12">
        <v>37</v>
      </c>
      <c r="F120" s="12">
        <v>37</v>
      </c>
      <c r="G120" s="12">
        <v>36.799999999999997</v>
      </c>
      <c r="H120" s="12">
        <v>36.799999999999997</v>
      </c>
      <c r="I120" s="12"/>
      <c r="J120" s="12"/>
      <c r="K120" s="12"/>
      <c r="L120" s="12"/>
      <c r="M120" s="74" t="str">
        <f t="shared" ref="M120:M149" si="52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3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4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27.94411178</v>
      </c>
      <c r="AO120" s="41">
        <v>1002</v>
      </c>
      <c r="AP120" s="110"/>
      <c r="AQ120" s="111"/>
      <c r="AR120" s="126" t="str">
        <f t="shared" ref="AR120:AR149" si="55">IFERROR(AQ120/AP120*100,"")</f>
        <v/>
      </c>
      <c r="AS120" s="126" t="str">
        <f t="shared" ref="AS120:AS149" si="56">IFERROR(100-AR120,"")</f>
        <v/>
      </c>
      <c r="AT120" s="127">
        <v>1309</v>
      </c>
      <c r="AU120" s="128"/>
      <c r="AV120" s="129"/>
      <c r="AW120" s="126" t="str">
        <f t="shared" ref="AW120:AW149" si="57">IFERROR(AV120/AU120*100,"")</f>
        <v/>
      </c>
      <c r="AX120" s="126" t="str">
        <f t="shared" ref="AX120:AX149" si="58">IFERROR(100-AW120,"")</f>
        <v/>
      </c>
      <c r="AY120" s="64" t="str">
        <f t="shared" ref="AY120:AY149" si="59">IFERROR((1-((AW120*AS120)/(AX120*AR120)))*100,"")</f>
        <v/>
      </c>
      <c r="AZ120" s="97"/>
      <c r="BA120" s="68"/>
      <c r="BB120" s="68"/>
      <c r="BC120" s="68"/>
      <c r="BD120" s="68"/>
      <c r="BE120" s="15"/>
      <c r="BF120" s="5">
        <f t="shared" ref="BF120:BF149" si="60">IF(SUM(BG120:BM120)=0,"",SUM(BG120:BM120))</f>
        <v>11187</v>
      </c>
      <c r="BG120" s="42">
        <v>7365</v>
      </c>
      <c r="BH120" s="42">
        <v>3822</v>
      </c>
      <c r="BI120" s="42"/>
      <c r="BJ120" s="42"/>
      <c r="BK120" s="42"/>
      <c r="BL120" s="42"/>
      <c r="BM120" s="42"/>
    </row>
    <row r="121" spans="1:65" outlineLevel="5" x14ac:dyDescent="0.45">
      <c r="A121" s="22">
        <f t="shared" si="46"/>
        <v>4</v>
      </c>
      <c r="B121" s="9">
        <f t="shared" si="45"/>
        <v>43192</v>
      </c>
      <c r="C121" s="51">
        <v>321136</v>
      </c>
      <c r="D121" s="64">
        <f t="shared" si="51"/>
        <v>36.9</v>
      </c>
      <c r="E121" s="12">
        <v>37.200000000000003</v>
      </c>
      <c r="F121" s="12">
        <v>37.200000000000003</v>
      </c>
      <c r="G121" s="12">
        <v>36.6</v>
      </c>
      <c r="H121" s="12">
        <v>36.6</v>
      </c>
      <c r="I121" s="12"/>
      <c r="J121" s="12"/>
      <c r="K121" s="12"/>
      <c r="L121" s="12"/>
      <c r="M121" s="74" t="str">
        <f t="shared" si="52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3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4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28.140703519999999</v>
      </c>
      <c r="AO121" s="41">
        <v>995</v>
      </c>
      <c r="AP121" s="110"/>
      <c r="AQ121" s="111"/>
      <c r="AR121" s="126" t="str">
        <f t="shared" si="55"/>
        <v/>
      </c>
      <c r="AS121" s="126" t="str">
        <f t="shared" si="56"/>
        <v/>
      </c>
      <c r="AT121" s="127">
        <v>1322</v>
      </c>
      <c r="AU121" s="128"/>
      <c r="AV121" s="129"/>
      <c r="AW121" s="126" t="str">
        <f t="shared" si="57"/>
        <v/>
      </c>
      <c r="AX121" s="126" t="str">
        <f t="shared" si="58"/>
        <v/>
      </c>
      <c r="AY121" s="64" t="str">
        <f t="shared" si="59"/>
        <v/>
      </c>
      <c r="AZ121" s="97">
        <v>83</v>
      </c>
      <c r="BA121" s="68"/>
      <c r="BB121" s="68"/>
      <c r="BC121" s="68"/>
      <c r="BD121" s="68"/>
      <c r="BE121" s="15"/>
      <c r="BF121" s="5">
        <f t="shared" si="60"/>
        <v>11508</v>
      </c>
      <c r="BG121" s="42">
        <v>3831</v>
      </c>
      <c r="BH121" s="42">
        <v>7677</v>
      </c>
      <c r="BI121" s="42"/>
      <c r="BJ121" s="42"/>
      <c r="BK121" s="42"/>
      <c r="BL121" s="42"/>
      <c r="BM121" s="42"/>
    </row>
    <row r="122" spans="1:65" outlineLevel="5" x14ac:dyDescent="0.45">
      <c r="A122" s="22">
        <f t="shared" si="46"/>
        <v>4</v>
      </c>
      <c r="B122" s="9">
        <f t="shared" si="45"/>
        <v>43193</v>
      </c>
      <c r="C122" s="51">
        <v>310759</v>
      </c>
      <c r="D122" s="64">
        <f t="shared" si="51"/>
        <v>36.6</v>
      </c>
      <c r="E122" s="12">
        <v>36.6</v>
      </c>
      <c r="F122" s="12">
        <v>36.6</v>
      </c>
      <c r="G122" s="12">
        <v>36.6</v>
      </c>
      <c r="H122" s="12">
        <v>36.6</v>
      </c>
      <c r="I122" s="12"/>
      <c r="J122" s="12"/>
      <c r="K122" s="12"/>
      <c r="L122" s="12"/>
      <c r="M122" s="74" t="str">
        <f t="shared" si="52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3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4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21.92638998</v>
      </c>
      <c r="AO122" s="41">
        <v>1277</v>
      </c>
      <c r="AP122" s="110"/>
      <c r="AQ122" s="111"/>
      <c r="AR122" s="126" t="str">
        <f t="shared" si="55"/>
        <v/>
      </c>
      <c r="AS122" s="126" t="str">
        <f t="shared" si="56"/>
        <v/>
      </c>
      <c r="AT122" s="127">
        <v>1601</v>
      </c>
      <c r="AU122" s="128"/>
      <c r="AV122" s="129"/>
      <c r="AW122" s="126" t="str">
        <f t="shared" si="57"/>
        <v/>
      </c>
      <c r="AX122" s="126" t="str">
        <f t="shared" si="58"/>
        <v/>
      </c>
      <c r="AY122" s="64" t="str">
        <f t="shared" si="59"/>
        <v/>
      </c>
      <c r="AZ122" s="97">
        <v>82.8</v>
      </c>
      <c r="BA122" s="68"/>
      <c r="BB122" s="68"/>
      <c r="BC122" s="68"/>
      <c r="BD122" s="68"/>
      <c r="BE122" s="15"/>
      <c r="BF122" s="5">
        <f t="shared" si="60"/>
        <v>6649</v>
      </c>
      <c r="BG122" s="42">
        <v>3684</v>
      </c>
      <c r="BH122" s="42">
        <v>2965</v>
      </c>
      <c r="BI122" s="42"/>
      <c r="BJ122" s="42"/>
      <c r="BK122" s="42"/>
      <c r="BL122" s="42"/>
      <c r="BM122" s="42"/>
    </row>
    <row r="123" spans="1:65" outlineLevel="5" x14ac:dyDescent="0.45">
      <c r="A123" s="22">
        <f t="shared" si="46"/>
        <v>4</v>
      </c>
      <c r="B123" s="9">
        <f t="shared" si="45"/>
        <v>43194</v>
      </c>
      <c r="C123" s="51">
        <v>319578</v>
      </c>
      <c r="D123" s="64">
        <f t="shared" si="51"/>
        <v>35.700000000000003</v>
      </c>
      <c r="E123" s="12">
        <v>35.6</v>
      </c>
      <c r="F123" s="12">
        <v>35.6</v>
      </c>
      <c r="G123" s="12">
        <v>35.799999999999997</v>
      </c>
      <c r="H123" s="12">
        <v>35.799999999999997</v>
      </c>
      <c r="I123" s="12"/>
      <c r="J123" s="12"/>
      <c r="K123" s="12"/>
      <c r="L123" s="12"/>
      <c r="M123" s="74" t="str">
        <f t="shared" si="52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3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4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25.293586269999999</v>
      </c>
      <c r="AO123" s="41">
        <v>1107</v>
      </c>
      <c r="AP123" s="110"/>
      <c r="AQ123" s="111"/>
      <c r="AR123" s="126" t="str">
        <f t="shared" si="55"/>
        <v/>
      </c>
      <c r="AS123" s="126" t="str">
        <f t="shared" si="56"/>
        <v/>
      </c>
      <c r="AT123" s="127">
        <v>1486</v>
      </c>
      <c r="AU123" s="128"/>
      <c r="AV123" s="129"/>
      <c r="AW123" s="126" t="str">
        <f t="shared" si="57"/>
        <v/>
      </c>
      <c r="AX123" s="126" t="str">
        <f t="shared" si="58"/>
        <v/>
      </c>
      <c r="AY123" s="64" t="str">
        <f t="shared" si="59"/>
        <v/>
      </c>
      <c r="AZ123" s="97">
        <v>82.1</v>
      </c>
      <c r="BA123" s="68"/>
      <c r="BB123" s="68"/>
      <c r="BC123" s="68"/>
      <c r="BD123" s="68"/>
      <c r="BE123" s="15"/>
      <c r="BF123" s="5">
        <f t="shared" si="60"/>
        <v>5694</v>
      </c>
      <c r="BG123" s="42">
        <v>2708</v>
      </c>
      <c r="BH123" s="42">
        <v>2986</v>
      </c>
      <c r="BI123" s="42"/>
      <c r="BJ123" s="42"/>
      <c r="BK123" s="42"/>
      <c r="BL123" s="42"/>
      <c r="BM123" s="42"/>
    </row>
    <row r="124" spans="1:65" outlineLevel="5" x14ac:dyDescent="0.45">
      <c r="A124" s="22">
        <f t="shared" si="46"/>
        <v>4</v>
      </c>
      <c r="B124" s="9">
        <f t="shared" si="45"/>
        <v>43195</v>
      </c>
      <c r="C124" s="51">
        <v>311412</v>
      </c>
      <c r="D124" s="64">
        <f t="shared" si="51"/>
        <v>35.1</v>
      </c>
      <c r="E124" s="12">
        <v>35</v>
      </c>
      <c r="F124" s="12">
        <v>35</v>
      </c>
      <c r="G124" s="12">
        <v>35.200000000000003</v>
      </c>
      <c r="H124" s="12">
        <v>35.200000000000003</v>
      </c>
      <c r="I124" s="12"/>
      <c r="J124" s="12"/>
      <c r="K124" s="12"/>
      <c r="L124" s="12"/>
      <c r="M124" s="74" t="str">
        <f t="shared" si="52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3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4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27.39726027</v>
      </c>
      <c r="AO124" s="41">
        <v>1022</v>
      </c>
      <c r="AP124" s="110"/>
      <c r="AQ124" s="111"/>
      <c r="AR124" s="126" t="str">
        <f t="shared" si="55"/>
        <v/>
      </c>
      <c r="AS124" s="126" t="str">
        <f t="shared" si="56"/>
        <v/>
      </c>
      <c r="AT124" s="127">
        <v>1232</v>
      </c>
      <c r="AU124" s="128"/>
      <c r="AV124" s="129"/>
      <c r="AW124" s="126" t="str">
        <f t="shared" si="57"/>
        <v/>
      </c>
      <c r="AX124" s="126" t="str">
        <f t="shared" si="58"/>
        <v/>
      </c>
      <c r="AY124" s="64" t="str">
        <f t="shared" si="59"/>
        <v/>
      </c>
      <c r="AZ124" s="97">
        <v>81.2</v>
      </c>
      <c r="BA124" s="68"/>
      <c r="BB124" s="68"/>
      <c r="BC124" s="68"/>
      <c r="BD124" s="68"/>
      <c r="BE124" s="15"/>
      <c r="BF124" s="5">
        <f t="shared" si="60"/>
        <v>3626</v>
      </c>
      <c r="BG124" s="42">
        <v>1366</v>
      </c>
      <c r="BH124" s="42">
        <v>2260</v>
      </c>
      <c r="BI124" s="42"/>
      <c r="BJ124" s="42"/>
      <c r="BK124" s="42"/>
      <c r="BL124" s="42"/>
      <c r="BM124" s="42"/>
    </row>
    <row r="125" spans="1:65" outlineLevel="5" x14ac:dyDescent="0.45">
      <c r="A125" s="22">
        <f t="shared" si="46"/>
        <v>4</v>
      </c>
      <c r="B125" s="9">
        <f t="shared" si="45"/>
        <v>43196</v>
      </c>
      <c r="C125" s="51">
        <v>376835</v>
      </c>
      <c r="D125" s="64">
        <f t="shared" si="51"/>
        <v>36.299999999999997</v>
      </c>
      <c r="E125" s="12">
        <v>36.200000000000003</v>
      </c>
      <c r="F125" s="12">
        <v>36.200000000000003</v>
      </c>
      <c r="G125" s="12">
        <v>36.4</v>
      </c>
      <c r="H125" s="12">
        <v>36.4</v>
      </c>
      <c r="I125" s="12"/>
      <c r="J125" s="12"/>
      <c r="K125" s="12"/>
      <c r="L125" s="12"/>
      <c r="M125" s="74" t="str">
        <f t="shared" si="52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3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4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31.927023949999999</v>
      </c>
      <c r="AO125" s="41">
        <v>877</v>
      </c>
      <c r="AP125" s="110"/>
      <c r="AQ125" s="111"/>
      <c r="AR125" s="126" t="str">
        <f t="shared" si="55"/>
        <v/>
      </c>
      <c r="AS125" s="126" t="str">
        <f t="shared" si="56"/>
        <v/>
      </c>
      <c r="AT125" s="127">
        <v>1288</v>
      </c>
      <c r="AU125" s="128"/>
      <c r="AV125" s="129"/>
      <c r="AW125" s="126" t="str">
        <f t="shared" si="57"/>
        <v/>
      </c>
      <c r="AX125" s="126" t="str">
        <f t="shared" si="58"/>
        <v/>
      </c>
      <c r="AY125" s="64" t="str">
        <f t="shared" si="59"/>
        <v/>
      </c>
      <c r="AZ125" s="97">
        <v>80.099999999999994</v>
      </c>
      <c r="BA125" s="68"/>
      <c r="BB125" s="68"/>
      <c r="BC125" s="68"/>
      <c r="BD125" s="68"/>
      <c r="BE125" s="15"/>
      <c r="BF125" s="5">
        <f t="shared" si="60"/>
        <v>11080</v>
      </c>
      <c r="BG125" s="42">
        <v>11080</v>
      </c>
      <c r="BH125" s="42"/>
      <c r="BI125" s="42"/>
      <c r="BJ125" s="42"/>
      <c r="BK125" s="42"/>
      <c r="BL125" s="42"/>
      <c r="BM125" s="42"/>
    </row>
    <row r="126" spans="1:65" outlineLevel="5" x14ac:dyDescent="0.45">
      <c r="A126" s="22">
        <f t="shared" si="46"/>
        <v>4</v>
      </c>
      <c r="B126" s="9">
        <f t="shared" si="45"/>
        <v>43197</v>
      </c>
      <c r="C126" s="51">
        <v>379999</v>
      </c>
      <c r="D126" s="64">
        <f t="shared" si="51"/>
        <v>37.9</v>
      </c>
      <c r="E126" s="12">
        <v>38</v>
      </c>
      <c r="F126" s="12">
        <v>38</v>
      </c>
      <c r="G126" s="12">
        <v>37.799999999999997</v>
      </c>
      <c r="H126" s="12">
        <v>37.799999999999997</v>
      </c>
      <c r="I126" s="12"/>
      <c r="J126" s="12"/>
      <c r="K126" s="12"/>
      <c r="L126" s="12"/>
      <c r="M126" s="74" t="str">
        <f t="shared" si="52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3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4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28.629856849999999</v>
      </c>
      <c r="AO126" s="41">
        <v>978</v>
      </c>
      <c r="AP126" s="110"/>
      <c r="AQ126" s="111"/>
      <c r="AR126" s="126" t="str">
        <f t="shared" si="55"/>
        <v/>
      </c>
      <c r="AS126" s="126" t="str">
        <f t="shared" si="56"/>
        <v/>
      </c>
      <c r="AT126" s="127">
        <v>1464</v>
      </c>
      <c r="AU126" s="128"/>
      <c r="AV126" s="129"/>
      <c r="AW126" s="126" t="str">
        <f t="shared" si="57"/>
        <v/>
      </c>
      <c r="AX126" s="126" t="str">
        <f t="shared" si="58"/>
        <v/>
      </c>
      <c r="AY126" s="64" t="str">
        <f t="shared" si="59"/>
        <v/>
      </c>
      <c r="AZ126" s="97"/>
      <c r="BA126" s="68"/>
      <c r="BB126" s="68"/>
      <c r="BC126" s="68"/>
      <c r="BD126" s="68"/>
      <c r="BE126" s="15"/>
      <c r="BF126" s="5">
        <f t="shared" si="60"/>
        <v>8267</v>
      </c>
      <c r="BG126" s="42">
        <v>5814</v>
      </c>
      <c r="BH126" s="42">
        <v>2453</v>
      </c>
      <c r="BI126" s="42"/>
      <c r="BJ126" s="42"/>
      <c r="BK126" s="42"/>
      <c r="BL126" s="42"/>
      <c r="BM126" s="42"/>
    </row>
    <row r="127" spans="1:65" outlineLevel="5" x14ac:dyDescent="0.45">
      <c r="A127" s="22">
        <f t="shared" si="46"/>
        <v>4</v>
      </c>
      <c r="B127" s="9">
        <f t="shared" si="45"/>
        <v>43198</v>
      </c>
      <c r="C127" s="51">
        <v>341354</v>
      </c>
      <c r="D127" s="64">
        <f t="shared" si="51"/>
        <v>37.6</v>
      </c>
      <c r="E127" s="12">
        <v>37.6</v>
      </c>
      <c r="F127" s="12">
        <v>37.6</v>
      </c>
      <c r="G127" s="12">
        <v>37.6</v>
      </c>
      <c r="H127" s="12">
        <v>37.6</v>
      </c>
      <c r="I127" s="12"/>
      <c r="J127" s="12"/>
      <c r="K127" s="12"/>
      <c r="L127" s="12"/>
      <c r="M127" s="74" t="str">
        <f t="shared" si="52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3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4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32.33256351</v>
      </c>
      <c r="AO127" s="41">
        <v>866</v>
      </c>
      <c r="AP127" s="110"/>
      <c r="AQ127" s="111"/>
      <c r="AR127" s="126" t="str">
        <f t="shared" si="55"/>
        <v/>
      </c>
      <c r="AS127" s="126" t="str">
        <f t="shared" si="56"/>
        <v/>
      </c>
      <c r="AT127" s="127">
        <v>1377</v>
      </c>
      <c r="AU127" s="128"/>
      <c r="AV127" s="129"/>
      <c r="AW127" s="126" t="str">
        <f t="shared" si="57"/>
        <v/>
      </c>
      <c r="AX127" s="126" t="str">
        <f t="shared" si="58"/>
        <v/>
      </c>
      <c r="AY127" s="64" t="str">
        <f t="shared" si="59"/>
        <v/>
      </c>
      <c r="AZ127" s="97"/>
      <c r="BA127" s="68"/>
      <c r="BB127" s="68"/>
      <c r="BC127" s="68"/>
      <c r="BD127" s="68"/>
      <c r="BE127" s="15"/>
      <c r="BF127" s="5">
        <f t="shared" si="60"/>
        <v>7437</v>
      </c>
      <c r="BG127" s="42">
        <v>4763</v>
      </c>
      <c r="BH127" s="42">
        <v>2674</v>
      </c>
      <c r="BI127" s="42"/>
      <c r="BJ127" s="42"/>
      <c r="BK127" s="42"/>
      <c r="BL127" s="42"/>
      <c r="BM127" s="42"/>
    </row>
    <row r="128" spans="1:65" outlineLevel="5" x14ac:dyDescent="0.45">
      <c r="A128" s="22">
        <f t="shared" si="46"/>
        <v>4</v>
      </c>
      <c r="B128" s="9">
        <f t="shared" si="45"/>
        <v>43199</v>
      </c>
      <c r="C128" s="51">
        <v>326022</v>
      </c>
      <c r="D128" s="64">
        <f t="shared" si="51"/>
        <v>36.9</v>
      </c>
      <c r="E128" s="12">
        <v>36.799999999999997</v>
      </c>
      <c r="F128" s="12">
        <v>36.799999999999997</v>
      </c>
      <c r="G128" s="12">
        <v>37</v>
      </c>
      <c r="H128" s="12">
        <v>37</v>
      </c>
      <c r="I128" s="12"/>
      <c r="J128" s="12"/>
      <c r="K128" s="12"/>
      <c r="L128" s="12"/>
      <c r="M128" s="74" t="str">
        <f t="shared" si="52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3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4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28.83625129</v>
      </c>
      <c r="AO128" s="41">
        <v>971</v>
      </c>
      <c r="AP128" s="110"/>
      <c r="AQ128" s="111"/>
      <c r="AR128" s="126" t="str">
        <f t="shared" si="55"/>
        <v/>
      </c>
      <c r="AS128" s="126" t="str">
        <f t="shared" si="56"/>
        <v/>
      </c>
      <c r="AT128" s="127">
        <v>1400</v>
      </c>
      <c r="AU128" s="128"/>
      <c r="AV128" s="129"/>
      <c r="AW128" s="126" t="str">
        <f t="shared" si="57"/>
        <v/>
      </c>
      <c r="AX128" s="126" t="str">
        <f t="shared" si="58"/>
        <v/>
      </c>
      <c r="AY128" s="64" t="str">
        <f t="shared" si="59"/>
        <v/>
      </c>
      <c r="AZ128" s="97">
        <v>79.5</v>
      </c>
      <c r="BA128" s="68"/>
      <c r="BB128" s="68"/>
      <c r="BC128" s="68"/>
      <c r="BD128" s="68"/>
      <c r="BE128" s="15"/>
      <c r="BF128" s="5">
        <f t="shared" si="60"/>
        <v>3793</v>
      </c>
      <c r="BG128" s="42">
        <v>3793</v>
      </c>
      <c r="BH128" s="42"/>
      <c r="BI128" s="42"/>
      <c r="BJ128" s="42"/>
      <c r="BK128" s="42"/>
      <c r="BL128" s="42"/>
      <c r="BM128" s="42"/>
    </row>
    <row r="129" spans="1:65" outlineLevel="5" x14ac:dyDescent="0.45">
      <c r="A129" s="22">
        <f t="shared" si="46"/>
        <v>4</v>
      </c>
      <c r="B129" s="9">
        <f t="shared" si="45"/>
        <v>43200</v>
      </c>
      <c r="C129" s="51">
        <v>313070</v>
      </c>
      <c r="D129" s="64">
        <f t="shared" si="51"/>
        <v>36</v>
      </c>
      <c r="E129" s="12">
        <v>35.799999999999997</v>
      </c>
      <c r="F129" s="12">
        <v>35.799999999999997</v>
      </c>
      <c r="G129" s="12">
        <v>36.200000000000003</v>
      </c>
      <c r="H129" s="12">
        <v>36.200000000000003</v>
      </c>
      <c r="I129" s="12"/>
      <c r="J129" s="12"/>
      <c r="K129" s="12"/>
      <c r="L129" s="12"/>
      <c r="M129" s="74" t="str">
        <f t="shared" si="52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3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4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27.027027029999999</v>
      </c>
      <c r="AO129" s="41">
        <v>1036</v>
      </c>
      <c r="AP129" s="110"/>
      <c r="AQ129" s="111"/>
      <c r="AR129" s="126" t="str">
        <f t="shared" si="55"/>
        <v/>
      </c>
      <c r="AS129" s="126" t="str">
        <f t="shared" si="56"/>
        <v/>
      </c>
      <c r="AT129" s="127">
        <v>1204</v>
      </c>
      <c r="AU129" s="128"/>
      <c r="AV129" s="129"/>
      <c r="AW129" s="126" t="str">
        <f t="shared" si="57"/>
        <v/>
      </c>
      <c r="AX129" s="126" t="str">
        <f t="shared" si="58"/>
        <v/>
      </c>
      <c r="AY129" s="64" t="str">
        <f t="shared" si="59"/>
        <v/>
      </c>
      <c r="AZ129" s="97">
        <v>79.5</v>
      </c>
      <c r="BA129" s="68"/>
      <c r="BB129" s="68"/>
      <c r="BC129" s="68"/>
      <c r="BD129" s="68"/>
      <c r="BE129" s="15"/>
      <c r="BF129" s="5">
        <f t="shared" si="60"/>
        <v>7717</v>
      </c>
      <c r="BG129" s="42">
        <v>7717</v>
      </c>
      <c r="BH129" s="42"/>
      <c r="BI129" s="42"/>
      <c r="BJ129" s="42"/>
      <c r="BK129" s="42"/>
      <c r="BL129" s="42"/>
      <c r="BM129" s="42"/>
    </row>
    <row r="130" spans="1:65" outlineLevel="5" x14ac:dyDescent="0.45">
      <c r="A130" s="22">
        <f t="shared" si="46"/>
        <v>4</v>
      </c>
      <c r="B130" s="9">
        <f t="shared" si="45"/>
        <v>43201</v>
      </c>
      <c r="C130" s="51">
        <v>320632</v>
      </c>
      <c r="D130" s="64">
        <f t="shared" si="51"/>
        <v>37.4</v>
      </c>
      <c r="E130" s="12">
        <v>37.4</v>
      </c>
      <c r="F130" s="12">
        <v>37.4</v>
      </c>
      <c r="G130" s="12">
        <v>37.4</v>
      </c>
      <c r="H130" s="12">
        <v>37.4</v>
      </c>
      <c r="I130" s="12"/>
      <c r="J130" s="12"/>
      <c r="K130" s="12"/>
      <c r="L130" s="12"/>
      <c r="M130" s="74" t="str">
        <f t="shared" si="52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3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4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27.31707317</v>
      </c>
      <c r="AO130" s="41">
        <v>1025</v>
      </c>
      <c r="AP130" s="110"/>
      <c r="AQ130" s="111"/>
      <c r="AR130" s="126" t="str">
        <f t="shared" si="55"/>
        <v/>
      </c>
      <c r="AS130" s="126" t="str">
        <f t="shared" si="56"/>
        <v/>
      </c>
      <c r="AT130" s="127">
        <v>1476</v>
      </c>
      <c r="AU130" s="128"/>
      <c r="AV130" s="129"/>
      <c r="AW130" s="126" t="str">
        <f t="shared" si="57"/>
        <v/>
      </c>
      <c r="AX130" s="126" t="str">
        <f t="shared" si="58"/>
        <v/>
      </c>
      <c r="AY130" s="64" t="str">
        <f t="shared" si="59"/>
        <v/>
      </c>
      <c r="AZ130" s="97">
        <v>79.599999999999994</v>
      </c>
      <c r="BA130" s="68"/>
      <c r="BB130" s="68"/>
      <c r="BC130" s="68"/>
      <c r="BD130" s="68"/>
      <c r="BE130" s="15"/>
      <c r="BF130" s="5">
        <f t="shared" si="60"/>
        <v>9388</v>
      </c>
      <c r="BG130" s="42">
        <v>9388</v>
      </c>
      <c r="BH130" s="42"/>
      <c r="BI130" s="42"/>
      <c r="BJ130" s="42"/>
      <c r="BK130" s="42"/>
      <c r="BL130" s="42"/>
      <c r="BM130" s="42"/>
    </row>
    <row r="131" spans="1:65" outlineLevel="5" x14ac:dyDescent="0.45">
      <c r="A131" s="22">
        <f t="shared" si="46"/>
        <v>4</v>
      </c>
      <c r="B131" s="9">
        <f t="shared" si="45"/>
        <v>43202</v>
      </c>
      <c r="C131" s="51">
        <v>314542</v>
      </c>
      <c r="D131" s="64">
        <f t="shared" si="51"/>
        <v>37.5</v>
      </c>
      <c r="E131" s="12">
        <v>37.4</v>
      </c>
      <c r="F131" s="12">
        <v>37.4</v>
      </c>
      <c r="G131" s="12">
        <v>37.6</v>
      </c>
      <c r="H131" s="12">
        <v>37.6</v>
      </c>
      <c r="I131" s="12"/>
      <c r="J131" s="12"/>
      <c r="K131" s="12"/>
      <c r="L131" s="12"/>
      <c r="M131" s="74" t="str">
        <f t="shared" si="52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3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4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26.365348399999998</v>
      </c>
      <c r="AO131" s="41">
        <v>1062</v>
      </c>
      <c r="AP131" s="110"/>
      <c r="AQ131" s="111"/>
      <c r="AR131" s="126" t="str">
        <f t="shared" si="55"/>
        <v/>
      </c>
      <c r="AS131" s="126" t="str">
        <f t="shared" si="56"/>
        <v/>
      </c>
      <c r="AT131" s="127">
        <v>1546</v>
      </c>
      <c r="AU131" s="128"/>
      <c r="AV131" s="129"/>
      <c r="AW131" s="126" t="str">
        <f t="shared" si="57"/>
        <v/>
      </c>
      <c r="AX131" s="126" t="str">
        <f t="shared" si="58"/>
        <v/>
      </c>
      <c r="AY131" s="64" t="str">
        <f t="shared" si="59"/>
        <v/>
      </c>
      <c r="AZ131" s="97"/>
      <c r="BA131" s="68"/>
      <c r="BB131" s="68"/>
      <c r="BC131" s="68"/>
      <c r="BD131" s="68"/>
      <c r="BE131" s="15"/>
      <c r="BF131" s="5">
        <f t="shared" si="60"/>
        <v>8002</v>
      </c>
      <c r="BG131" s="42">
        <v>4803</v>
      </c>
      <c r="BH131" s="42">
        <v>3199</v>
      </c>
      <c r="BI131" s="42"/>
      <c r="BJ131" s="42"/>
      <c r="BK131" s="42"/>
      <c r="BL131" s="42"/>
      <c r="BM131" s="42"/>
    </row>
    <row r="132" spans="1:65" outlineLevel="5" x14ac:dyDescent="0.45">
      <c r="A132" s="22">
        <f t="shared" si="46"/>
        <v>4</v>
      </c>
      <c r="B132" s="9">
        <f t="shared" si="45"/>
        <v>43203</v>
      </c>
      <c r="C132" s="51">
        <v>313891</v>
      </c>
      <c r="D132" s="64">
        <f t="shared" si="51"/>
        <v>37.299999999999997</v>
      </c>
      <c r="E132" s="12">
        <v>37.200000000000003</v>
      </c>
      <c r="F132" s="12">
        <v>37.200000000000003</v>
      </c>
      <c r="G132" s="12">
        <v>37.4</v>
      </c>
      <c r="H132" s="12">
        <v>37.4</v>
      </c>
      <c r="I132" s="12"/>
      <c r="J132" s="12"/>
      <c r="K132" s="12"/>
      <c r="L132" s="12"/>
      <c r="M132" s="74" t="str">
        <f t="shared" si="52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3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4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25.339366519999999</v>
      </c>
      <c r="AO132" s="41">
        <v>1105</v>
      </c>
      <c r="AP132" s="110"/>
      <c r="AQ132" s="111"/>
      <c r="AR132" s="126" t="str">
        <f t="shared" si="55"/>
        <v/>
      </c>
      <c r="AS132" s="126" t="str">
        <f t="shared" si="56"/>
        <v/>
      </c>
      <c r="AT132" s="127">
        <v>1606</v>
      </c>
      <c r="AU132" s="128"/>
      <c r="AV132" s="129"/>
      <c r="AW132" s="126" t="str">
        <f t="shared" si="57"/>
        <v/>
      </c>
      <c r="AX132" s="126" t="str">
        <f t="shared" si="58"/>
        <v/>
      </c>
      <c r="AY132" s="64" t="str">
        <f t="shared" si="59"/>
        <v/>
      </c>
      <c r="AZ132" s="97">
        <v>78.5</v>
      </c>
      <c r="BA132" s="68"/>
      <c r="BB132" s="68"/>
      <c r="BC132" s="68"/>
      <c r="BD132" s="68"/>
      <c r="BE132" s="15"/>
      <c r="BF132" s="5">
        <f t="shared" si="60"/>
        <v>7913</v>
      </c>
      <c r="BG132" s="42">
        <v>7913</v>
      </c>
      <c r="BH132" s="42"/>
      <c r="BI132" s="42"/>
      <c r="BJ132" s="42"/>
      <c r="BK132" s="42"/>
      <c r="BL132" s="42"/>
      <c r="BM132" s="42"/>
    </row>
    <row r="133" spans="1:65" outlineLevel="5" x14ac:dyDescent="0.45">
      <c r="A133" s="22">
        <f t="shared" si="46"/>
        <v>4</v>
      </c>
      <c r="B133" s="9">
        <f t="shared" si="45"/>
        <v>43204</v>
      </c>
      <c r="C133" s="51">
        <v>364772</v>
      </c>
      <c r="D133" s="64">
        <f t="shared" si="51"/>
        <v>37.4</v>
      </c>
      <c r="E133" s="12">
        <v>37.200000000000003</v>
      </c>
      <c r="F133" s="12">
        <v>37.200000000000003</v>
      </c>
      <c r="G133" s="12">
        <v>37.6</v>
      </c>
      <c r="H133" s="12">
        <v>37.6</v>
      </c>
      <c r="I133" s="12"/>
      <c r="J133" s="12"/>
      <c r="K133" s="12"/>
      <c r="L133" s="12"/>
      <c r="M133" s="74" t="str">
        <f t="shared" si="52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3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4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29.288702929999999</v>
      </c>
      <c r="AO133" s="41">
        <v>956</v>
      </c>
      <c r="AP133" s="110"/>
      <c r="AQ133" s="111"/>
      <c r="AR133" s="126" t="str">
        <f t="shared" si="55"/>
        <v/>
      </c>
      <c r="AS133" s="126" t="str">
        <f t="shared" si="56"/>
        <v/>
      </c>
      <c r="AT133" s="127">
        <v>1282</v>
      </c>
      <c r="AU133" s="128"/>
      <c r="AV133" s="129"/>
      <c r="AW133" s="126" t="str">
        <f t="shared" si="57"/>
        <v/>
      </c>
      <c r="AX133" s="126" t="str">
        <f t="shared" si="58"/>
        <v/>
      </c>
      <c r="AY133" s="64" t="str">
        <f t="shared" si="59"/>
        <v/>
      </c>
      <c r="AZ133" s="97"/>
      <c r="BA133" s="68"/>
      <c r="BB133" s="68"/>
      <c r="BC133" s="68"/>
      <c r="BD133" s="68"/>
      <c r="BE133" s="15"/>
      <c r="BF133" s="5">
        <f t="shared" si="60"/>
        <v>6430</v>
      </c>
      <c r="BG133" s="42">
        <v>6430</v>
      </c>
      <c r="BH133" s="42"/>
      <c r="BI133" s="42"/>
      <c r="BJ133" s="42"/>
      <c r="BK133" s="42"/>
      <c r="BL133" s="42"/>
      <c r="BM133" s="42"/>
    </row>
    <row r="134" spans="1:65" outlineLevel="5" x14ac:dyDescent="0.45">
      <c r="A134" s="22">
        <f t="shared" si="46"/>
        <v>4</v>
      </c>
      <c r="B134" s="9">
        <f t="shared" si="45"/>
        <v>43205</v>
      </c>
      <c r="C134" s="51">
        <v>409220</v>
      </c>
      <c r="D134" s="64">
        <f t="shared" si="51"/>
        <v>37.6</v>
      </c>
      <c r="E134" s="12">
        <v>37.799999999999997</v>
      </c>
      <c r="F134" s="12">
        <v>37.799999999999997</v>
      </c>
      <c r="G134" s="12">
        <v>37.4</v>
      </c>
      <c r="H134" s="12">
        <v>37.4</v>
      </c>
      <c r="I134" s="12"/>
      <c r="J134" s="12"/>
      <c r="K134" s="12"/>
      <c r="L134" s="12"/>
      <c r="M134" s="74" t="str">
        <f t="shared" si="52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3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4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24.734982330000001</v>
      </c>
      <c r="AO134" s="41">
        <v>1132</v>
      </c>
      <c r="AP134" s="110"/>
      <c r="AQ134" s="111"/>
      <c r="AR134" s="126" t="str">
        <f t="shared" si="55"/>
        <v/>
      </c>
      <c r="AS134" s="126" t="str">
        <f t="shared" si="56"/>
        <v/>
      </c>
      <c r="AT134" s="127">
        <v>1646</v>
      </c>
      <c r="AU134" s="128"/>
      <c r="AV134" s="129"/>
      <c r="AW134" s="126" t="str">
        <f t="shared" si="57"/>
        <v/>
      </c>
      <c r="AX134" s="126" t="str">
        <f t="shared" si="58"/>
        <v/>
      </c>
      <c r="AY134" s="64" t="str">
        <f t="shared" si="59"/>
        <v/>
      </c>
      <c r="AZ134" s="97"/>
      <c r="BA134" s="68"/>
      <c r="BB134" s="68"/>
      <c r="BC134" s="68"/>
      <c r="BD134" s="68"/>
      <c r="BE134" s="15"/>
      <c r="BF134" s="5">
        <f t="shared" si="60"/>
        <v>5302</v>
      </c>
      <c r="BG134" s="42">
        <v>4602</v>
      </c>
      <c r="BH134" s="42">
        <v>700</v>
      </c>
      <c r="BI134" s="42"/>
      <c r="BJ134" s="42"/>
      <c r="BK134" s="42"/>
      <c r="BL134" s="42"/>
      <c r="BM134" s="42"/>
    </row>
    <row r="135" spans="1:65" outlineLevel="5" x14ac:dyDescent="0.45">
      <c r="A135" s="22">
        <f t="shared" si="46"/>
        <v>4</v>
      </c>
      <c r="B135" s="9">
        <f t="shared" si="45"/>
        <v>43206</v>
      </c>
      <c r="C135" s="51">
        <v>371157</v>
      </c>
      <c r="D135" s="64">
        <f t="shared" si="51"/>
        <v>36.200000000000003</v>
      </c>
      <c r="E135" s="12">
        <v>36.4</v>
      </c>
      <c r="F135" s="12">
        <v>36.4</v>
      </c>
      <c r="G135" s="12">
        <v>36</v>
      </c>
      <c r="H135" s="12">
        <v>36</v>
      </c>
      <c r="I135" s="12"/>
      <c r="J135" s="12"/>
      <c r="K135" s="12"/>
      <c r="L135" s="12"/>
      <c r="M135" s="74" t="str">
        <f t="shared" si="52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3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4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19.23076923</v>
      </c>
      <c r="AO135" s="41">
        <v>1456</v>
      </c>
      <c r="AP135" s="110"/>
      <c r="AQ135" s="111"/>
      <c r="AR135" s="126" t="str">
        <f t="shared" si="55"/>
        <v/>
      </c>
      <c r="AS135" s="126" t="str">
        <f t="shared" si="56"/>
        <v/>
      </c>
      <c r="AT135" s="127">
        <v>2171</v>
      </c>
      <c r="AU135" s="128"/>
      <c r="AV135" s="129"/>
      <c r="AW135" s="126" t="str">
        <f t="shared" si="57"/>
        <v/>
      </c>
      <c r="AX135" s="126" t="str">
        <f t="shared" si="58"/>
        <v/>
      </c>
      <c r="AY135" s="64" t="str">
        <f t="shared" si="59"/>
        <v/>
      </c>
      <c r="AZ135" s="97">
        <v>79</v>
      </c>
      <c r="BA135" s="68"/>
      <c r="BB135" s="68"/>
      <c r="BC135" s="68"/>
      <c r="BD135" s="68"/>
      <c r="BE135" s="15"/>
      <c r="BF135" s="5">
        <f t="shared" si="60"/>
        <v>9678</v>
      </c>
      <c r="BG135" s="42">
        <v>3270</v>
      </c>
      <c r="BH135" s="42">
        <v>6408</v>
      </c>
      <c r="BI135" s="42"/>
      <c r="BJ135" s="42"/>
      <c r="BK135" s="42"/>
      <c r="BL135" s="42"/>
      <c r="BM135" s="42"/>
    </row>
    <row r="136" spans="1:65" outlineLevel="5" x14ac:dyDescent="0.45">
      <c r="A136" s="22">
        <f t="shared" si="46"/>
        <v>4</v>
      </c>
      <c r="B136" s="9">
        <f t="shared" si="45"/>
        <v>43207</v>
      </c>
      <c r="C136" s="51">
        <v>328430</v>
      </c>
      <c r="D136" s="64">
        <f t="shared" si="51"/>
        <v>35.9</v>
      </c>
      <c r="E136" s="12">
        <v>35.799999999999997</v>
      </c>
      <c r="F136" s="12">
        <v>35.799999999999997</v>
      </c>
      <c r="G136" s="12">
        <v>36</v>
      </c>
      <c r="H136" s="12">
        <v>36</v>
      </c>
      <c r="I136" s="12"/>
      <c r="J136" s="12"/>
      <c r="K136" s="12"/>
      <c r="L136" s="12"/>
      <c r="M136" s="74" t="str">
        <f t="shared" si="52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3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4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18.617021279999999</v>
      </c>
      <c r="AO136" s="41">
        <v>1504</v>
      </c>
      <c r="AP136" s="110"/>
      <c r="AQ136" s="111"/>
      <c r="AR136" s="126" t="str">
        <f t="shared" si="55"/>
        <v/>
      </c>
      <c r="AS136" s="126" t="str">
        <f t="shared" si="56"/>
        <v/>
      </c>
      <c r="AT136" s="127">
        <v>1929</v>
      </c>
      <c r="AU136" s="128"/>
      <c r="AV136" s="129"/>
      <c r="AW136" s="126" t="str">
        <f t="shared" si="57"/>
        <v/>
      </c>
      <c r="AX136" s="126" t="str">
        <f t="shared" si="58"/>
        <v/>
      </c>
      <c r="AY136" s="64" t="str">
        <f t="shared" si="59"/>
        <v/>
      </c>
      <c r="AZ136" s="97">
        <v>79.400000000000006</v>
      </c>
      <c r="BA136" s="68"/>
      <c r="BB136" s="68"/>
      <c r="BC136" s="68"/>
      <c r="BD136" s="68"/>
      <c r="BE136" s="15"/>
      <c r="BF136" s="5">
        <f t="shared" si="60"/>
        <v>9755</v>
      </c>
      <c r="BG136" s="42">
        <v>8075</v>
      </c>
      <c r="BH136" s="42">
        <v>1680</v>
      </c>
      <c r="BI136" s="42"/>
      <c r="BJ136" s="42"/>
      <c r="BK136" s="42"/>
      <c r="BL136" s="42"/>
      <c r="BM136" s="42"/>
    </row>
    <row r="137" spans="1:65" outlineLevel="5" x14ac:dyDescent="0.45">
      <c r="A137" s="22">
        <f t="shared" si="46"/>
        <v>4</v>
      </c>
      <c r="B137" s="9">
        <f t="shared" si="45"/>
        <v>43208</v>
      </c>
      <c r="C137" s="51">
        <v>322593</v>
      </c>
      <c r="D137" s="64">
        <f t="shared" si="51"/>
        <v>37.200000000000003</v>
      </c>
      <c r="E137" s="12">
        <v>37.200000000000003</v>
      </c>
      <c r="F137" s="12">
        <v>37.200000000000003</v>
      </c>
      <c r="G137" s="12">
        <v>37.200000000000003</v>
      </c>
      <c r="H137" s="12">
        <v>37.200000000000003</v>
      </c>
      <c r="I137" s="12"/>
      <c r="J137" s="12"/>
      <c r="K137" s="12"/>
      <c r="L137" s="12"/>
      <c r="M137" s="74" t="str">
        <f t="shared" si="52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3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4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18.579960190000001</v>
      </c>
      <c r="AO137" s="41">
        <v>1507</v>
      </c>
      <c r="AP137" s="110"/>
      <c r="AQ137" s="111"/>
      <c r="AR137" s="126" t="str">
        <f t="shared" si="55"/>
        <v/>
      </c>
      <c r="AS137" s="126" t="str">
        <f t="shared" si="56"/>
        <v/>
      </c>
      <c r="AT137" s="127">
        <v>1949</v>
      </c>
      <c r="AU137" s="128"/>
      <c r="AV137" s="129"/>
      <c r="AW137" s="126" t="str">
        <f t="shared" si="57"/>
        <v/>
      </c>
      <c r="AX137" s="126" t="str">
        <f t="shared" si="58"/>
        <v/>
      </c>
      <c r="AY137" s="64" t="str">
        <f t="shared" si="59"/>
        <v/>
      </c>
      <c r="AZ137" s="97">
        <v>79.8</v>
      </c>
      <c r="BA137" s="68"/>
      <c r="BB137" s="68"/>
      <c r="BC137" s="68"/>
      <c r="BD137" s="68"/>
      <c r="BE137" s="15"/>
      <c r="BF137" s="5">
        <f t="shared" si="60"/>
        <v>14450</v>
      </c>
      <c r="BG137" s="42">
        <v>12770</v>
      </c>
      <c r="BH137" s="42">
        <v>1680</v>
      </c>
      <c r="BI137" s="42"/>
      <c r="BJ137" s="42"/>
      <c r="BK137" s="42"/>
      <c r="BL137" s="42"/>
      <c r="BM137" s="42"/>
    </row>
    <row r="138" spans="1:65" outlineLevel="5" x14ac:dyDescent="0.45">
      <c r="A138" s="22">
        <f t="shared" si="46"/>
        <v>4</v>
      </c>
      <c r="B138" s="9">
        <f t="shared" si="45"/>
        <v>43209</v>
      </c>
      <c r="C138" s="51">
        <v>318660</v>
      </c>
      <c r="D138" s="64">
        <f t="shared" si="51"/>
        <v>37.200000000000003</v>
      </c>
      <c r="E138" s="12">
        <v>37.200000000000003</v>
      </c>
      <c r="F138" s="12">
        <v>37.200000000000003</v>
      </c>
      <c r="G138" s="12">
        <v>37.200000000000003</v>
      </c>
      <c r="H138" s="12">
        <v>37.200000000000003</v>
      </c>
      <c r="I138" s="12"/>
      <c r="J138" s="12"/>
      <c r="K138" s="12"/>
      <c r="L138" s="12"/>
      <c r="M138" s="74" t="str">
        <f t="shared" si="52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3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4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18.30065359</v>
      </c>
      <c r="AO138" s="41">
        <v>1530</v>
      </c>
      <c r="AP138" s="110"/>
      <c r="AQ138" s="111"/>
      <c r="AR138" s="126" t="str">
        <f t="shared" si="55"/>
        <v/>
      </c>
      <c r="AS138" s="126" t="str">
        <f t="shared" si="56"/>
        <v/>
      </c>
      <c r="AT138" s="127">
        <v>1891</v>
      </c>
      <c r="AU138" s="128"/>
      <c r="AV138" s="129"/>
      <c r="AW138" s="126" t="str">
        <f t="shared" si="57"/>
        <v/>
      </c>
      <c r="AX138" s="126" t="str">
        <f t="shared" si="58"/>
        <v/>
      </c>
      <c r="AY138" s="64" t="str">
        <f t="shared" si="59"/>
        <v/>
      </c>
      <c r="AZ138" s="97">
        <v>79</v>
      </c>
      <c r="BA138" s="68"/>
      <c r="BB138" s="68"/>
      <c r="BC138" s="68"/>
      <c r="BD138" s="68"/>
      <c r="BE138" s="15"/>
      <c r="BF138" s="5">
        <f t="shared" si="60"/>
        <v>12962</v>
      </c>
      <c r="BG138" s="42">
        <v>5869</v>
      </c>
      <c r="BH138" s="42">
        <v>7093</v>
      </c>
      <c r="BI138" s="42"/>
      <c r="BJ138" s="42"/>
      <c r="BK138" s="42"/>
      <c r="BL138" s="42"/>
      <c r="BM138" s="42"/>
    </row>
    <row r="139" spans="1:65" outlineLevel="5" x14ac:dyDescent="0.45">
      <c r="A139" s="22">
        <f t="shared" si="46"/>
        <v>4</v>
      </c>
      <c r="B139" s="9">
        <f t="shared" si="45"/>
        <v>43210</v>
      </c>
      <c r="C139" s="51">
        <v>319765</v>
      </c>
      <c r="D139" s="64">
        <f t="shared" si="51"/>
        <v>37.299999999999997</v>
      </c>
      <c r="E139" s="12">
        <v>37.6</v>
      </c>
      <c r="F139" s="12">
        <v>37.6</v>
      </c>
      <c r="G139" s="12">
        <v>37</v>
      </c>
      <c r="H139" s="12">
        <v>37</v>
      </c>
      <c r="I139" s="12"/>
      <c r="J139" s="12"/>
      <c r="K139" s="12"/>
      <c r="L139" s="12"/>
      <c r="M139" s="74" t="str">
        <f t="shared" si="52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3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4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20.014295929999999</v>
      </c>
      <c r="AO139" s="41">
        <v>1399</v>
      </c>
      <c r="AP139" s="110"/>
      <c r="AQ139" s="111"/>
      <c r="AR139" s="126" t="str">
        <f t="shared" si="55"/>
        <v/>
      </c>
      <c r="AS139" s="126" t="str">
        <f t="shared" si="56"/>
        <v/>
      </c>
      <c r="AT139" s="127">
        <v>2343</v>
      </c>
      <c r="AU139" s="128"/>
      <c r="AV139" s="129"/>
      <c r="AW139" s="126" t="str">
        <f t="shared" si="57"/>
        <v/>
      </c>
      <c r="AX139" s="126" t="str">
        <f t="shared" si="58"/>
        <v/>
      </c>
      <c r="AY139" s="64" t="str">
        <f t="shared" si="59"/>
        <v/>
      </c>
      <c r="AZ139" s="97">
        <v>79.5</v>
      </c>
      <c r="BA139" s="68"/>
      <c r="BB139" s="68"/>
      <c r="BC139" s="68"/>
      <c r="BD139" s="68"/>
      <c r="BE139" s="15"/>
      <c r="BF139" s="5">
        <f t="shared" si="60"/>
        <v>12625</v>
      </c>
      <c r="BG139" s="42">
        <v>5444</v>
      </c>
      <c r="BH139" s="42">
        <v>7181</v>
      </c>
      <c r="BI139" s="42"/>
      <c r="BJ139" s="42"/>
      <c r="BK139" s="42"/>
      <c r="BL139" s="42"/>
      <c r="BM139" s="42"/>
    </row>
    <row r="140" spans="1:65" outlineLevel="5" x14ac:dyDescent="0.45">
      <c r="A140" s="22">
        <f t="shared" si="46"/>
        <v>4</v>
      </c>
      <c r="B140" s="9">
        <f t="shared" si="45"/>
        <v>43211</v>
      </c>
      <c r="C140" s="51">
        <v>321543</v>
      </c>
      <c r="D140" s="64">
        <f t="shared" si="51"/>
        <v>37.1</v>
      </c>
      <c r="E140" s="12">
        <v>37.200000000000003</v>
      </c>
      <c r="F140" s="12">
        <v>37.200000000000003</v>
      </c>
      <c r="G140" s="12">
        <v>37</v>
      </c>
      <c r="H140" s="12">
        <v>37</v>
      </c>
      <c r="I140" s="12"/>
      <c r="J140" s="12"/>
      <c r="K140" s="12"/>
      <c r="L140" s="12"/>
      <c r="M140" s="74" t="str">
        <f t="shared" si="52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3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4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23.00739523</v>
      </c>
      <c r="AO140" s="41">
        <v>1217</v>
      </c>
      <c r="AP140" s="110"/>
      <c r="AQ140" s="111"/>
      <c r="AR140" s="126" t="str">
        <f t="shared" si="55"/>
        <v/>
      </c>
      <c r="AS140" s="126" t="str">
        <f t="shared" si="56"/>
        <v/>
      </c>
      <c r="AT140" s="127">
        <v>1558</v>
      </c>
      <c r="AU140" s="128"/>
      <c r="AV140" s="129"/>
      <c r="AW140" s="126" t="str">
        <f t="shared" si="57"/>
        <v/>
      </c>
      <c r="AX140" s="126" t="str">
        <f t="shared" si="58"/>
        <v/>
      </c>
      <c r="AY140" s="64" t="str">
        <f t="shared" si="59"/>
        <v/>
      </c>
      <c r="AZ140" s="97"/>
      <c r="BA140" s="68"/>
      <c r="BB140" s="68"/>
      <c r="BC140" s="68"/>
      <c r="BD140" s="68"/>
      <c r="BE140" s="15"/>
      <c r="BF140" s="5">
        <f t="shared" si="60"/>
        <v>10012</v>
      </c>
      <c r="BG140" s="42">
        <v>5313</v>
      </c>
      <c r="BH140" s="42">
        <v>4699</v>
      </c>
      <c r="BI140" s="42"/>
      <c r="BJ140" s="42"/>
      <c r="BK140" s="42"/>
      <c r="BL140" s="42"/>
      <c r="BM140" s="42"/>
    </row>
    <row r="141" spans="1:65" outlineLevel="5" x14ac:dyDescent="0.45">
      <c r="A141" s="22">
        <f t="shared" si="46"/>
        <v>4</v>
      </c>
      <c r="B141" s="9">
        <f t="shared" si="45"/>
        <v>43212</v>
      </c>
      <c r="C141" s="51">
        <v>315920</v>
      </c>
      <c r="D141" s="64">
        <f t="shared" si="51"/>
        <v>36.200000000000003</v>
      </c>
      <c r="E141" s="12">
        <v>36</v>
      </c>
      <c r="F141" s="12">
        <v>36</v>
      </c>
      <c r="G141" s="12">
        <v>36.4</v>
      </c>
      <c r="H141" s="12">
        <v>36.4</v>
      </c>
      <c r="I141" s="12"/>
      <c r="J141" s="12"/>
      <c r="K141" s="12"/>
      <c r="L141" s="12"/>
      <c r="M141" s="74" t="str">
        <f t="shared" si="52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3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4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24.977698480000001</v>
      </c>
      <c r="AO141" s="41">
        <v>1121</v>
      </c>
      <c r="AP141" s="110"/>
      <c r="AQ141" s="111"/>
      <c r="AR141" s="126" t="str">
        <f t="shared" si="55"/>
        <v/>
      </c>
      <c r="AS141" s="126" t="str">
        <f t="shared" si="56"/>
        <v/>
      </c>
      <c r="AT141" s="127">
        <v>1324</v>
      </c>
      <c r="AU141" s="128"/>
      <c r="AV141" s="129"/>
      <c r="AW141" s="126" t="str">
        <f t="shared" si="57"/>
        <v/>
      </c>
      <c r="AX141" s="126" t="str">
        <f t="shared" si="58"/>
        <v/>
      </c>
      <c r="AY141" s="64" t="str">
        <f t="shared" si="59"/>
        <v/>
      </c>
      <c r="AZ141" s="97"/>
      <c r="BA141" s="68"/>
      <c r="BB141" s="68"/>
      <c r="BC141" s="68"/>
      <c r="BD141" s="68"/>
      <c r="BE141" s="15"/>
      <c r="BF141" s="5">
        <f t="shared" si="60"/>
        <v>4922</v>
      </c>
      <c r="BG141" s="42">
        <v>3242</v>
      </c>
      <c r="BH141" s="42">
        <v>1680</v>
      </c>
      <c r="BI141" s="42"/>
      <c r="BJ141" s="42"/>
      <c r="BK141" s="42"/>
      <c r="BL141" s="42"/>
      <c r="BM141" s="42"/>
    </row>
    <row r="142" spans="1:65" outlineLevel="5" x14ac:dyDescent="0.45">
      <c r="A142" s="22">
        <f t="shared" si="46"/>
        <v>4</v>
      </c>
      <c r="B142" s="9">
        <f t="shared" si="45"/>
        <v>43213</v>
      </c>
      <c r="C142" s="51">
        <v>399729</v>
      </c>
      <c r="D142" s="64">
        <f t="shared" si="51"/>
        <v>37.700000000000003</v>
      </c>
      <c r="E142" s="12">
        <v>37.6</v>
      </c>
      <c r="F142" s="12">
        <v>37.6</v>
      </c>
      <c r="G142" s="12">
        <v>37.799999999999997</v>
      </c>
      <c r="H142" s="12">
        <v>37.799999999999997</v>
      </c>
      <c r="I142" s="12"/>
      <c r="J142" s="12"/>
      <c r="K142" s="12"/>
      <c r="L142" s="12"/>
      <c r="M142" s="74" t="str">
        <f t="shared" si="52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3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4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20.45288532</v>
      </c>
      <c r="AO142" s="41">
        <v>1369</v>
      </c>
      <c r="AP142" s="110"/>
      <c r="AQ142" s="111"/>
      <c r="AR142" s="126" t="str">
        <f t="shared" si="55"/>
        <v/>
      </c>
      <c r="AS142" s="126" t="str">
        <f t="shared" si="56"/>
        <v/>
      </c>
      <c r="AT142" s="127">
        <v>2170</v>
      </c>
      <c r="AU142" s="128"/>
      <c r="AV142" s="129"/>
      <c r="AW142" s="126" t="str">
        <f t="shared" si="57"/>
        <v/>
      </c>
      <c r="AX142" s="126" t="str">
        <f t="shared" si="58"/>
        <v/>
      </c>
      <c r="AY142" s="64" t="str">
        <f t="shared" si="59"/>
        <v/>
      </c>
      <c r="AZ142" s="97">
        <v>80</v>
      </c>
      <c r="BA142" s="68"/>
      <c r="BB142" s="68"/>
      <c r="BC142" s="68"/>
      <c r="BD142" s="68"/>
      <c r="BE142" s="15"/>
      <c r="BF142" s="5">
        <f t="shared" si="60"/>
        <v>20112</v>
      </c>
      <c r="BG142" s="42">
        <v>9853</v>
      </c>
      <c r="BH142" s="42">
        <v>10259</v>
      </c>
      <c r="BI142" s="42"/>
      <c r="BJ142" s="42"/>
      <c r="BK142" s="42"/>
      <c r="BL142" s="42"/>
      <c r="BM142" s="42"/>
    </row>
    <row r="143" spans="1:65" outlineLevel="5" x14ac:dyDescent="0.45">
      <c r="A143" s="22">
        <f t="shared" si="46"/>
        <v>4</v>
      </c>
      <c r="B143" s="9">
        <f t="shared" si="45"/>
        <v>43214</v>
      </c>
      <c r="C143" s="51">
        <v>490989</v>
      </c>
      <c r="D143" s="64">
        <f t="shared" si="51"/>
        <v>37.1</v>
      </c>
      <c r="E143" s="12">
        <v>37</v>
      </c>
      <c r="F143" s="12">
        <v>37</v>
      </c>
      <c r="G143" s="12">
        <v>37.200000000000003</v>
      </c>
      <c r="H143" s="12">
        <v>37.200000000000003</v>
      </c>
      <c r="I143" s="12"/>
      <c r="J143" s="12"/>
      <c r="K143" s="12"/>
      <c r="L143" s="12"/>
      <c r="M143" s="74" t="str">
        <f t="shared" si="52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3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4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v>21.772939350000001</v>
      </c>
      <c r="AO143" s="41">
        <v>1286</v>
      </c>
      <c r="AP143" s="110"/>
      <c r="AQ143" s="111"/>
      <c r="AR143" s="126" t="str">
        <f t="shared" si="55"/>
        <v/>
      </c>
      <c r="AS143" s="126" t="str">
        <f t="shared" si="56"/>
        <v/>
      </c>
      <c r="AT143" s="127">
        <v>1434</v>
      </c>
      <c r="AU143" s="128"/>
      <c r="AV143" s="129"/>
      <c r="AW143" s="126" t="str">
        <f t="shared" si="57"/>
        <v/>
      </c>
      <c r="AX143" s="126" t="str">
        <f t="shared" si="58"/>
        <v/>
      </c>
      <c r="AY143" s="64" t="str">
        <f t="shared" si="59"/>
        <v/>
      </c>
      <c r="AZ143" s="97">
        <v>80</v>
      </c>
      <c r="BA143" s="68"/>
      <c r="BB143" s="68"/>
      <c r="BC143" s="68"/>
      <c r="BD143" s="68"/>
      <c r="BE143" s="15"/>
      <c r="BF143" s="5">
        <f t="shared" si="60"/>
        <v>13872</v>
      </c>
      <c r="BG143" s="42">
        <v>4228</v>
      </c>
      <c r="BH143" s="42">
        <v>9644</v>
      </c>
      <c r="BI143" s="42"/>
      <c r="BJ143" s="42"/>
      <c r="BK143" s="42"/>
      <c r="BL143" s="42"/>
      <c r="BM143" s="42"/>
    </row>
    <row r="144" spans="1:65" outlineLevel="5" x14ac:dyDescent="0.45">
      <c r="A144" s="22">
        <f t="shared" si="46"/>
        <v>4</v>
      </c>
      <c r="B144" s="9">
        <f t="shared" si="45"/>
        <v>43215</v>
      </c>
      <c r="C144" s="51">
        <v>456022</v>
      </c>
      <c r="D144" s="64">
        <f t="shared" si="51"/>
        <v>37.4</v>
      </c>
      <c r="E144" s="12">
        <v>37.4</v>
      </c>
      <c r="F144" s="12">
        <v>37.4</v>
      </c>
      <c r="G144" s="12">
        <v>37.4</v>
      </c>
      <c r="H144" s="12">
        <v>37.4</v>
      </c>
      <c r="I144" s="12"/>
      <c r="J144" s="12"/>
      <c r="K144" s="12"/>
      <c r="L144" s="12"/>
      <c r="M144" s="74" t="str">
        <f t="shared" si="52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3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4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18.880647339999999</v>
      </c>
      <c r="AO144" s="41">
        <v>1483</v>
      </c>
      <c r="AP144" s="110"/>
      <c r="AQ144" s="111"/>
      <c r="AR144" s="126" t="str">
        <f t="shared" si="55"/>
        <v/>
      </c>
      <c r="AS144" s="126" t="str">
        <f t="shared" si="56"/>
        <v/>
      </c>
      <c r="AT144" s="127">
        <v>1571</v>
      </c>
      <c r="AU144" s="128"/>
      <c r="AV144" s="129"/>
      <c r="AW144" s="126" t="str">
        <f t="shared" si="57"/>
        <v/>
      </c>
      <c r="AX144" s="126" t="str">
        <f t="shared" si="58"/>
        <v/>
      </c>
      <c r="AY144" s="64" t="str">
        <f t="shared" si="59"/>
        <v/>
      </c>
      <c r="AZ144" s="97">
        <v>80.5</v>
      </c>
      <c r="BA144" s="68"/>
      <c r="BB144" s="68"/>
      <c r="BC144" s="68"/>
      <c r="BD144" s="68"/>
      <c r="BE144" s="15"/>
      <c r="BF144" s="5">
        <f t="shared" si="60"/>
        <v>12669</v>
      </c>
      <c r="BG144" s="42">
        <v>9440</v>
      </c>
      <c r="BH144" s="42">
        <v>3229</v>
      </c>
      <c r="BI144" s="42"/>
      <c r="BJ144" s="42"/>
      <c r="BK144" s="42"/>
      <c r="BL144" s="42"/>
      <c r="BM144" s="42"/>
    </row>
    <row r="145" spans="1:65" outlineLevel="5" x14ac:dyDescent="0.45">
      <c r="A145" s="22">
        <f t="shared" si="46"/>
        <v>4</v>
      </c>
      <c r="B145" s="9">
        <f t="shared" si="45"/>
        <v>43216</v>
      </c>
      <c r="C145" s="51">
        <v>412517</v>
      </c>
      <c r="D145" s="64">
        <f t="shared" si="51"/>
        <v>37.4</v>
      </c>
      <c r="E145" s="12">
        <v>37.4</v>
      </c>
      <c r="F145" s="12">
        <v>37.4</v>
      </c>
      <c r="G145" s="12">
        <v>37.4</v>
      </c>
      <c r="H145" s="12">
        <v>37.4</v>
      </c>
      <c r="I145" s="12"/>
      <c r="J145" s="12"/>
      <c r="K145" s="12"/>
      <c r="L145" s="12"/>
      <c r="M145" s="74" t="str">
        <f t="shared" si="52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3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4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21.100226070000001</v>
      </c>
      <c r="AO145" s="41">
        <v>1327</v>
      </c>
      <c r="AP145" s="110"/>
      <c r="AQ145" s="111"/>
      <c r="AR145" s="126" t="str">
        <f t="shared" si="55"/>
        <v/>
      </c>
      <c r="AS145" s="126" t="str">
        <f t="shared" si="56"/>
        <v/>
      </c>
      <c r="AT145" s="127">
        <v>1627</v>
      </c>
      <c r="AU145" s="128"/>
      <c r="AV145" s="129"/>
      <c r="AW145" s="126" t="str">
        <f t="shared" si="57"/>
        <v/>
      </c>
      <c r="AX145" s="126" t="str">
        <f t="shared" si="58"/>
        <v/>
      </c>
      <c r="AY145" s="64" t="str">
        <f t="shared" si="59"/>
        <v/>
      </c>
      <c r="AZ145" s="97">
        <v>80.099999999999994</v>
      </c>
      <c r="BA145" s="68"/>
      <c r="BB145" s="68"/>
      <c r="BC145" s="68"/>
      <c r="BD145" s="68"/>
      <c r="BE145" s="15"/>
      <c r="BF145" s="5">
        <f t="shared" si="60"/>
        <v>9593</v>
      </c>
      <c r="BG145" s="42">
        <v>6045</v>
      </c>
      <c r="BH145" s="42">
        <v>3548</v>
      </c>
      <c r="BI145" s="42"/>
      <c r="BJ145" s="42"/>
      <c r="BK145" s="42"/>
      <c r="BL145" s="42"/>
      <c r="BM145" s="42"/>
    </row>
    <row r="146" spans="1:65" outlineLevel="5" x14ac:dyDescent="0.45">
      <c r="A146" s="22">
        <f t="shared" si="46"/>
        <v>4</v>
      </c>
      <c r="B146" s="9">
        <f t="shared" si="45"/>
        <v>43217</v>
      </c>
      <c r="C146" s="51">
        <v>360214</v>
      </c>
      <c r="D146" s="64">
        <f t="shared" si="51"/>
        <v>37.1</v>
      </c>
      <c r="E146" s="12">
        <v>37.200000000000003</v>
      </c>
      <c r="F146" s="12">
        <v>37.200000000000003</v>
      </c>
      <c r="G146" s="12">
        <v>37</v>
      </c>
      <c r="H146" s="12">
        <v>37</v>
      </c>
      <c r="I146" s="12"/>
      <c r="J146" s="12"/>
      <c r="K146" s="12"/>
      <c r="L146" s="12"/>
      <c r="M146" s="74" t="str">
        <f t="shared" si="52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3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4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19.649122810000001</v>
      </c>
      <c r="AO146" s="41">
        <v>1425</v>
      </c>
      <c r="AP146" s="110"/>
      <c r="AQ146" s="111"/>
      <c r="AR146" s="126" t="str">
        <f t="shared" si="55"/>
        <v/>
      </c>
      <c r="AS146" s="126" t="str">
        <f t="shared" si="56"/>
        <v/>
      </c>
      <c r="AT146" s="127">
        <v>1984</v>
      </c>
      <c r="AU146" s="128"/>
      <c r="AV146" s="129"/>
      <c r="AW146" s="126" t="str">
        <f t="shared" si="57"/>
        <v/>
      </c>
      <c r="AX146" s="126" t="str">
        <f t="shared" si="58"/>
        <v/>
      </c>
      <c r="AY146" s="64" t="str">
        <f t="shared" si="59"/>
        <v/>
      </c>
      <c r="AZ146" s="97">
        <v>80</v>
      </c>
      <c r="BA146" s="68"/>
      <c r="BB146" s="68"/>
      <c r="BC146" s="68"/>
      <c r="BD146" s="68"/>
      <c r="BE146" s="15"/>
      <c r="BF146" s="5">
        <f t="shared" si="60"/>
        <v>12164</v>
      </c>
      <c r="BG146" s="42">
        <v>5521</v>
      </c>
      <c r="BH146" s="42">
        <v>6643</v>
      </c>
      <c r="BI146" s="42"/>
      <c r="BJ146" s="42"/>
      <c r="BK146" s="42"/>
      <c r="BL146" s="42"/>
      <c r="BM146" s="42"/>
    </row>
    <row r="147" spans="1:65" outlineLevel="5" x14ac:dyDescent="0.45">
      <c r="A147" s="22">
        <f t="shared" si="46"/>
        <v>4</v>
      </c>
      <c r="B147" s="9">
        <f t="shared" si="45"/>
        <v>43218</v>
      </c>
      <c r="C147" s="51">
        <v>359412</v>
      </c>
      <c r="D147" s="64">
        <f t="shared" si="51"/>
        <v>36.799999999999997</v>
      </c>
      <c r="E147" s="12">
        <v>36.799999999999997</v>
      </c>
      <c r="F147" s="12">
        <v>36.799999999999997</v>
      </c>
      <c r="G147" s="12">
        <v>36.799999999999997</v>
      </c>
      <c r="H147" s="12">
        <v>36.799999999999997</v>
      </c>
      <c r="I147" s="12"/>
      <c r="J147" s="12"/>
      <c r="K147" s="12"/>
      <c r="L147" s="12"/>
      <c r="M147" s="74" t="str">
        <f t="shared" si="52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3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4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23.313905080000001</v>
      </c>
      <c r="AO147" s="41">
        <v>1201</v>
      </c>
      <c r="AP147" s="110"/>
      <c r="AQ147" s="111"/>
      <c r="AR147" s="126" t="str">
        <f t="shared" si="55"/>
        <v/>
      </c>
      <c r="AS147" s="126" t="str">
        <f t="shared" si="56"/>
        <v/>
      </c>
      <c r="AT147" s="127">
        <v>1700</v>
      </c>
      <c r="AU147" s="128"/>
      <c r="AV147" s="129"/>
      <c r="AW147" s="126" t="str">
        <f t="shared" si="57"/>
        <v/>
      </c>
      <c r="AX147" s="126" t="str">
        <f t="shared" si="58"/>
        <v/>
      </c>
      <c r="AY147" s="64" t="str">
        <f t="shared" si="59"/>
        <v/>
      </c>
      <c r="AZ147" s="97"/>
      <c r="BA147" s="68"/>
      <c r="BB147" s="68"/>
      <c r="BC147" s="68"/>
      <c r="BD147" s="68"/>
      <c r="BE147" s="15"/>
      <c r="BF147" s="5">
        <f t="shared" si="60"/>
        <v>6394</v>
      </c>
      <c r="BG147" s="42">
        <v>4092</v>
      </c>
      <c r="BH147" s="42">
        <v>2302</v>
      </c>
      <c r="BI147" s="42"/>
      <c r="BJ147" s="42"/>
      <c r="BK147" s="42"/>
      <c r="BL147" s="42"/>
      <c r="BM147" s="42"/>
    </row>
    <row r="148" spans="1:65" outlineLevel="5" x14ac:dyDescent="0.45">
      <c r="A148" s="22">
        <f t="shared" si="46"/>
        <v>4</v>
      </c>
      <c r="B148" s="9">
        <f t="shared" si="45"/>
        <v>43219</v>
      </c>
      <c r="C148" s="51">
        <v>345222</v>
      </c>
      <c r="D148" s="64">
        <f t="shared" si="51"/>
        <v>35.6</v>
      </c>
      <c r="E148" s="12">
        <v>35.4</v>
      </c>
      <c r="F148" s="12">
        <v>35.4</v>
      </c>
      <c r="G148" s="12">
        <v>35.799999999999997</v>
      </c>
      <c r="H148" s="12">
        <v>35.799999999999997</v>
      </c>
      <c r="I148" s="12"/>
      <c r="J148" s="12"/>
      <c r="K148" s="12"/>
      <c r="L148" s="12"/>
      <c r="M148" s="74" t="str">
        <f t="shared" si="52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3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4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27.888446219999999</v>
      </c>
      <c r="AO148" s="41">
        <v>1004</v>
      </c>
      <c r="AP148" s="110"/>
      <c r="AQ148" s="111"/>
      <c r="AR148" s="126" t="str">
        <f t="shared" si="55"/>
        <v/>
      </c>
      <c r="AS148" s="126" t="str">
        <f t="shared" si="56"/>
        <v/>
      </c>
      <c r="AT148" s="127">
        <v>1484</v>
      </c>
      <c r="AU148" s="128"/>
      <c r="AV148" s="129"/>
      <c r="AW148" s="126" t="str">
        <f t="shared" si="57"/>
        <v/>
      </c>
      <c r="AX148" s="126" t="str">
        <f t="shared" si="58"/>
        <v/>
      </c>
      <c r="AY148" s="64" t="str">
        <f t="shared" si="59"/>
        <v/>
      </c>
      <c r="AZ148" s="97"/>
      <c r="BA148" s="68"/>
      <c r="BB148" s="68"/>
      <c r="BC148" s="68"/>
      <c r="BD148" s="68"/>
      <c r="BE148" s="15"/>
      <c r="BF148" s="5">
        <f t="shared" si="60"/>
        <v>3887</v>
      </c>
      <c r="BG148" s="42">
        <v>2417</v>
      </c>
      <c r="BH148" s="42">
        <v>1470</v>
      </c>
      <c r="BI148" s="42"/>
      <c r="BJ148" s="42"/>
      <c r="BK148" s="42"/>
      <c r="BL148" s="42"/>
      <c r="BM148" s="42"/>
    </row>
    <row r="149" spans="1:65" ht="17.5" outlineLevel="5" thickBot="1" x14ac:dyDescent="0.5">
      <c r="A149" s="31">
        <f t="shared" si="46"/>
        <v>4</v>
      </c>
      <c r="B149" s="32">
        <f t="shared" si="45"/>
        <v>43220</v>
      </c>
      <c r="C149" s="51">
        <v>334320</v>
      </c>
      <c r="D149" s="64">
        <f t="shared" si="51"/>
        <v>36</v>
      </c>
      <c r="E149" s="12">
        <v>35.799999999999997</v>
      </c>
      <c r="F149" s="12">
        <v>35.799999999999997</v>
      </c>
      <c r="G149" s="12">
        <v>36.200000000000003</v>
      </c>
      <c r="H149" s="12">
        <v>36.200000000000003</v>
      </c>
      <c r="I149" s="12"/>
      <c r="J149" s="12"/>
      <c r="K149" s="12"/>
      <c r="L149" s="12"/>
      <c r="M149" s="74" t="str">
        <f t="shared" si="52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3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4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22.598870059999999</v>
      </c>
      <c r="AO149" s="41">
        <v>1239</v>
      </c>
      <c r="AP149" s="110"/>
      <c r="AQ149" s="111"/>
      <c r="AR149" s="126" t="str">
        <f t="shared" si="55"/>
        <v/>
      </c>
      <c r="AS149" s="126" t="str">
        <f t="shared" si="56"/>
        <v/>
      </c>
      <c r="AT149" s="127">
        <v>1723</v>
      </c>
      <c r="AU149" s="128"/>
      <c r="AV149" s="129"/>
      <c r="AW149" s="126" t="str">
        <f t="shared" si="57"/>
        <v/>
      </c>
      <c r="AX149" s="126" t="str">
        <f t="shared" si="58"/>
        <v/>
      </c>
      <c r="AY149" s="64" t="str">
        <f t="shared" si="59"/>
        <v/>
      </c>
      <c r="AZ149" s="97">
        <v>80</v>
      </c>
      <c r="BA149" s="68"/>
      <c r="BB149" s="68"/>
      <c r="BC149" s="68"/>
      <c r="BD149" s="68"/>
      <c r="BE149" s="15"/>
      <c r="BF149" s="5">
        <f t="shared" si="60"/>
        <v>7976</v>
      </c>
      <c r="BG149" s="42">
        <v>6296</v>
      </c>
      <c r="BH149" s="42">
        <v>1680</v>
      </c>
      <c r="BI149" s="42"/>
      <c r="BJ149" s="42"/>
      <c r="BK149" s="42"/>
      <c r="BL149" s="42"/>
      <c r="BM149" s="42"/>
    </row>
    <row r="150" spans="1:65" outlineLevel="4" x14ac:dyDescent="0.45">
      <c r="A150" s="150" t="s">
        <v>38</v>
      </c>
      <c r="B150" s="151"/>
      <c r="C150" s="50">
        <f t="shared" ref="C150:BM150" si="61">SUBTOTAL(4,C120:C149)</f>
        <v>490989</v>
      </c>
      <c r="D150" s="60">
        <f t="shared" si="61"/>
        <v>37.9</v>
      </c>
      <c r="E150" s="28">
        <f t="shared" si="61"/>
        <v>38</v>
      </c>
      <c r="F150" s="28">
        <f t="shared" si="61"/>
        <v>38</v>
      </c>
      <c r="G150" s="28">
        <f t="shared" si="61"/>
        <v>37.799999999999997</v>
      </c>
      <c r="H150" s="28">
        <f t="shared" si="61"/>
        <v>37.799999999999997</v>
      </c>
      <c r="I150" s="28">
        <f t="shared" si="61"/>
        <v>0</v>
      </c>
      <c r="J150" s="28">
        <f t="shared" si="61"/>
        <v>0</v>
      </c>
      <c r="K150" s="28">
        <f t="shared" si="61"/>
        <v>0</v>
      </c>
      <c r="L150" s="28">
        <f t="shared" si="61"/>
        <v>0</v>
      </c>
      <c r="M150" s="71">
        <f t="shared" si="61"/>
        <v>0</v>
      </c>
      <c r="N150" s="82">
        <f t="shared" si="61"/>
        <v>0</v>
      </c>
      <c r="O150" s="82">
        <f t="shared" si="61"/>
        <v>0</v>
      </c>
      <c r="P150" s="82">
        <f t="shared" si="61"/>
        <v>0</v>
      </c>
      <c r="Q150" s="82">
        <f t="shared" si="61"/>
        <v>0</v>
      </c>
      <c r="R150" s="82">
        <f t="shared" si="61"/>
        <v>0</v>
      </c>
      <c r="S150" s="82">
        <f t="shared" si="61"/>
        <v>0</v>
      </c>
      <c r="T150" s="82">
        <f t="shared" si="61"/>
        <v>0</v>
      </c>
      <c r="U150" s="82">
        <f t="shared" si="61"/>
        <v>0</v>
      </c>
      <c r="V150" s="29">
        <f t="shared" si="61"/>
        <v>0</v>
      </c>
      <c r="W150" s="39">
        <f t="shared" si="61"/>
        <v>0</v>
      </c>
      <c r="X150" s="39">
        <f t="shared" si="61"/>
        <v>0</v>
      </c>
      <c r="Y150" s="39">
        <f t="shared" si="61"/>
        <v>0</v>
      </c>
      <c r="Z150" s="39">
        <f t="shared" si="61"/>
        <v>0</v>
      </c>
      <c r="AA150" s="39">
        <f t="shared" si="61"/>
        <v>0</v>
      </c>
      <c r="AB150" s="39">
        <f t="shared" si="61"/>
        <v>0</v>
      </c>
      <c r="AC150" s="39">
        <f t="shared" si="61"/>
        <v>0</v>
      </c>
      <c r="AD150" s="39">
        <f t="shared" si="61"/>
        <v>0</v>
      </c>
      <c r="AE150" s="29">
        <f t="shared" si="61"/>
        <v>0</v>
      </c>
      <c r="AF150" s="39">
        <f t="shared" si="61"/>
        <v>0</v>
      </c>
      <c r="AG150" s="39">
        <f t="shared" si="61"/>
        <v>0</v>
      </c>
      <c r="AH150" s="39">
        <f t="shared" si="61"/>
        <v>0</v>
      </c>
      <c r="AI150" s="39">
        <f t="shared" si="61"/>
        <v>0</v>
      </c>
      <c r="AJ150" s="39">
        <f t="shared" si="61"/>
        <v>0</v>
      </c>
      <c r="AK150" s="39">
        <f t="shared" si="61"/>
        <v>0</v>
      </c>
      <c r="AL150" s="39">
        <f t="shared" si="61"/>
        <v>0</v>
      </c>
      <c r="AM150" s="39">
        <f t="shared" si="61"/>
        <v>0</v>
      </c>
      <c r="AN150" s="39">
        <f t="shared" si="61"/>
        <v>32.33256351</v>
      </c>
      <c r="AO150" s="39">
        <f t="shared" si="61"/>
        <v>1530</v>
      </c>
      <c r="AP150" s="104">
        <f t="shared" si="61"/>
        <v>0</v>
      </c>
      <c r="AQ150" s="105">
        <f t="shared" si="61"/>
        <v>0</v>
      </c>
      <c r="AR150" s="106">
        <f t="shared" si="61"/>
        <v>0</v>
      </c>
      <c r="AS150" s="106">
        <f t="shared" si="61"/>
        <v>0</v>
      </c>
      <c r="AT150" s="107">
        <f t="shared" si="61"/>
        <v>2343</v>
      </c>
      <c r="AU150" s="108">
        <f t="shared" si="61"/>
        <v>0</v>
      </c>
      <c r="AV150" s="109">
        <f t="shared" si="61"/>
        <v>0</v>
      </c>
      <c r="AW150" s="106">
        <f t="shared" si="61"/>
        <v>0</v>
      </c>
      <c r="AX150" s="106">
        <f t="shared" si="61"/>
        <v>0</v>
      </c>
      <c r="AY150" s="60">
        <f t="shared" si="61"/>
        <v>0</v>
      </c>
      <c r="AZ150" s="96">
        <f t="shared" si="61"/>
        <v>83</v>
      </c>
      <c r="BA150" s="67">
        <f t="shared" si="61"/>
        <v>0</v>
      </c>
      <c r="BB150" s="67">
        <f t="shared" si="61"/>
        <v>0</v>
      </c>
      <c r="BC150" s="67">
        <f t="shared" si="61"/>
        <v>0</v>
      </c>
      <c r="BD150" s="67">
        <f t="shared" si="61"/>
        <v>0</v>
      </c>
      <c r="BE150" s="27">
        <f t="shared" si="61"/>
        <v>0</v>
      </c>
      <c r="BF150" s="29">
        <f t="shared" si="61"/>
        <v>20112</v>
      </c>
      <c r="BG150" s="39">
        <f t="shared" si="61"/>
        <v>12770</v>
      </c>
      <c r="BH150" s="40">
        <f t="shared" si="61"/>
        <v>10259</v>
      </c>
      <c r="BI150" s="40">
        <f t="shared" si="61"/>
        <v>0</v>
      </c>
      <c r="BJ150" s="40">
        <f t="shared" si="61"/>
        <v>0</v>
      </c>
      <c r="BK150" s="40">
        <f t="shared" si="61"/>
        <v>0</v>
      </c>
      <c r="BL150" s="40">
        <f t="shared" si="61"/>
        <v>0</v>
      </c>
      <c r="BM150" s="27">
        <f t="shared" si="61"/>
        <v>0</v>
      </c>
    </row>
    <row r="151" spans="1:65" outlineLevel="3" x14ac:dyDescent="0.45">
      <c r="A151" s="180" t="s">
        <v>27</v>
      </c>
      <c r="B151" s="181"/>
      <c r="C151" s="51">
        <f t="shared" ref="C151:BM151" si="62">SUBTOTAL(5,C120:C149)</f>
        <v>310759</v>
      </c>
      <c r="D151" s="61">
        <f t="shared" si="62"/>
        <v>35.1</v>
      </c>
      <c r="E151" s="12">
        <f t="shared" si="62"/>
        <v>35</v>
      </c>
      <c r="F151" s="12">
        <f t="shared" si="62"/>
        <v>35</v>
      </c>
      <c r="G151" s="12">
        <f t="shared" si="62"/>
        <v>35.200000000000003</v>
      </c>
      <c r="H151" s="12">
        <f t="shared" si="62"/>
        <v>35.200000000000003</v>
      </c>
      <c r="I151" s="12">
        <f t="shared" si="62"/>
        <v>0</v>
      </c>
      <c r="J151" s="12">
        <f t="shared" si="62"/>
        <v>0</v>
      </c>
      <c r="K151" s="12">
        <f t="shared" si="62"/>
        <v>0</v>
      </c>
      <c r="L151" s="12">
        <f t="shared" si="62"/>
        <v>0</v>
      </c>
      <c r="M151" s="72">
        <f t="shared" si="62"/>
        <v>0</v>
      </c>
      <c r="N151" s="83">
        <f t="shared" si="62"/>
        <v>0</v>
      </c>
      <c r="O151" s="83">
        <f t="shared" si="62"/>
        <v>0</v>
      </c>
      <c r="P151" s="83">
        <f t="shared" si="62"/>
        <v>0</v>
      </c>
      <c r="Q151" s="83">
        <f t="shared" si="62"/>
        <v>0</v>
      </c>
      <c r="R151" s="83">
        <f t="shared" si="62"/>
        <v>0</v>
      </c>
      <c r="S151" s="83">
        <f t="shared" si="62"/>
        <v>0</v>
      </c>
      <c r="T151" s="83">
        <f t="shared" si="62"/>
        <v>0</v>
      </c>
      <c r="U151" s="83">
        <f t="shared" si="62"/>
        <v>0</v>
      </c>
      <c r="V151" s="6">
        <f t="shared" si="62"/>
        <v>0</v>
      </c>
      <c r="W151" s="41">
        <f t="shared" si="62"/>
        <v>0</v>
      </c>
      <c r="X151" s="41">
        <f t="shared" si="62"/>
        <v>0</v>
      </c>
      <c r="Y151" s="41">
        <f t="shared" si="62"/>
        <v>0</v>
      </c>
      <c r="Z151" s="41">
        <f t="shared" si="62"/>
        <v>0</v>
      </c>
      <c r="AA151" s="41">
        <f t="shared" si="62"/>
        <v>0</v>
      </c>
      <c r="AB151" s="41">
        <f t="shared" si="62"/>
        <v>0</v>
      </c>
      <c r="AC151" s="41">
        <f t="shared" si="62"/>
        <v>0</v>
      </c>
      <c r="AD151" s="41">
        <f t="shared" si="62"/>
        <v>0</v>
      </c>
      <c r="AE151" s="6">
        <f t="shared" si="62"/>
        <v>0</v>
      </c>
      <c r="AF151" s="41">
        <f t="shared" si="62"/>
        <v>0</v>
      </c>
      <c r="AG151" s="41">
        <f t="shared" si="62"/>
        <v>0</v>
      </c>
      <c r="AH151" s="41">
        <f t="shared" si="62"/>
        <v>0</v>
      </c>
      <c r="AI151" s="41">
        <f t="shared" si="62"/>
        <v>0</v>
      </c>
      <c r="AJ151" s="41">
        <f t="shared" si="62"/>
        <v>0</v>
      </c>
      <c r="AK151" s="41">
        <f t="shared" si="62"/>
        <v>0</v>
      </c>
      <c r="AL151" s="41">
        <f t="shared" si="62"/>
        <v>0</v>
      </c>
      <c r="AM151" s="41">
        <f t="shared" si="62"/>
        <v>0</v>
      </c>
      <c r="AN151" s="41">
        <f t="shared" si="62"/>
        <v>18.30065359</v>
      </c>
      <c r="AO151" s="41">
        <f t="shared" si="62"/>
        <v>866</v>
      </c>
      <c r="AP151" s="110">
        <f t="shared" si="62"/>
        <v>0</v>
      </c>
      <c r="AQ151" s="111">
        <f t="shared" si="62"/>
        <v>0</v>
      </c>
      <c r="AR151" s="112">
        <f t="shared" si="62"/>
        <v>0</v>
      </c>
      <c r="AS151" s="112">
        <f t="shared" si="62"/>
        <v>0</v>
      </c>
      <c r="AT151" s="113">
        <f t="shared" si="62"/>
        <v>1204</v>
      </c>
      <c r="AU151" s="114">
        <f t="shared" si="62"/>
        <v>0</v>
      </c>
      <c r="AV151" s="115">
        <f t="shared" si="62"/>
        <v>0</v>
      </c>
      <c r="AW151" s="112">
        <f t="shared" si="62"/>
        <v>0</v>
      </c>
      <c r="AX151" s="112">
        <f t="shared" si="62"/>
        <v>0</v>
      </c>
      <c r="AY151" s="61">
        <f t="shared" si="62"/>
        <v>0</v>
      </c>
      <c r="AZ151" s="97">
        <f t="shared" si="62"/>
        <v>78.5</v>
      </c>
      <c r="BA151" s="68">
        <f t="shared" si="62"/>
        <v>0</v>
      </c>
      <c r="BB151" s="68">
        <f t="shared" si="62"/>
        <v>0</v>
      </c>
      <c r="BC151" s="68">
        <f t="shared" si="62"/>
        <v>0</v>
      </c>
      <c r="BD151" s="68">
        <f t="shared" si="62"/>
        <v>0</v>
      </c>
      <c r="BE151" s="15">
        <f t="shared" si="62"/>
        <v>0</v>
      </c>
      <c r="BF151" s="6">
        <f t="shared" si="62"/>
        <v>3626</v>
      </c>
      <c r="BG151" s="41">
        <f t="shared" si="62"/>
        <v>1366</v>
      </c>
      <c r="BH151" s="42">
        <f t="shared" si="62"/>
        <v>700</v>
      </c>
      <c r="BI151" s="42">
        <f t="shared" si="62"/>
        <v>0</v>
      </c>
      <c r="BJ151" s="42">
        <f t="shared" si="62"/>
        <v>0</v>
      </c>
      <c r="BK151" s="42">
        <f t="shared" si="62"/>
        <v>0</v>
      </c>
      <c r="BL151" s="42">
        <f t="shared" si="62"/>
        <v>0</v>
      </c>
      <c r="BM151" s="15">
        <f t="shared" si="62"/>
        <v>0</v>
      </c>
    </row>
    <row r="152" spans="1:65" outlineLevel="2" x14ac:dyDescent="0.45">
      <c r="A152" s="180" t="s">
        <v>16</v>
      </c>
      <c r="B152" s="181"/>
      <c r="C152" s="51">
        <f>IFERROR(SUBTOTAL(1,C120:C149),"")</f>
        <v>350692.26666666666</v>
      </c>
      <c r="D152" s="61">
        <f t="shared" ref="D152:BM152" si="63">IFERROR(SUBTOTAL(1,D120:D149),"")</f>
        <v>36.843333333333341</v>
      </c>
      <c r="E152" s="12">
        <f t="shared" si="63"/>
        <v>36.826666666666675</v>
      </c>
      <c r="F152" s="12">
        <f t="shared" si="63"/>
        <v>36.826666666666675</v>
      </c>
      <c r="G152" s="12">
        <f t="shared" si="63"/>
        <v>36.86</v>
      </c>
      <c r="H152" s="12">
        <f t="shared" si="63"/>
        <v>36.86</v>
      </c>
      <c r="I152" s="12" t="str">
        <f t="shared" si="63"/>
        <v/>
      </c>
      <c r="J152" s="12" t="str">
        <f t="shared" si="63"/>
        <v/>
      </c>
      <c r="K152" s="12" t="str">
        <f t="shared" si="63"/>
        <v/>
      </c>
      <c r="L152" s="12" t="str">
        <f t="shared" si="63"/>
        <v/>
      </c>
      <c r="M152" s="72" t="str">
        <f t="shared" si="63"/>
        <v/>
      </c>
      <c r="N152" s="83" t="str">
        <f t="shared" si="63"/>
        <v/>
      </c>
      <c r="O152" s="83" t="str">
        <f t="shared" si="63"/>
        <v/>
      </c>
      <c r="P152" s="83" t="str">
        <f t="shared" si="63"/>
        <v/>
      </c>
      <c r="Q152" s="83" t="str">
        <f t="shared" si="63"/>
        <v/>
      </c>
      <c r="R152" s="83" t="str">
        <f t="shared" si="63"/>
        <v/>
      </c>
      <c r="S152" s="83" t="str">
        <f t="shared" si="63"/>
        <v/>
      </c>
      <c r="T152" s="83" t="str">
        <f t="shared" si="63"/>
        <v/>
      </c>
      <c r="U152" s="83" t="str">
        <f t="shared" si="63"/>
        <v/>
      </c>
      <c r="V152" s="6" t="str">
        <f t="shared" si="63"/>
        <v/>
      </c>
      <c r="W152" s="41" t="str">
        <f t="shared" si="63"/>
        <v/>
      </c>
      <c r="X152" s="41" t="str">
        <f t="shared" si="63"/>
        <v/>
      </c>
      <c r="Y152" s="41" t="str">
        <f t="shared" si="63"/>
        <v/>
      </c>
      <c r="Z152" s="41" t="str">
        <f t="shared" si="63"/>
        <v/>
      </c>
      <c r="AA152" s="41" t="str">
        <f t="shared" si="63"/>
        <v/>
      </c>
      <c r="AB152" s="41" t="str">
        <f t="shared" si="63"/>
        <v/>
      </c>
      <c r="AC152" s="41" t="str">
        <f t="shared" si="63"/>
        <v/>
      </c>
      <c r="AD152" s="41" t="str">
        <f t="shared" si="63"/>
        <v/>
      </c>
      <c r="AE152" s="6" t="str">
        <f t="shared" si="63"/>
        <v/>
      </c>
      <c r="AF152" s="41" t="str">
        <f t="shared" si="63"/>
        <v/>
      </c>
      <c r="AG152" s="41" t="str">
        <f t="shared" si="63"/>
        <v/>
      </c>
      <c r="AH152" s="41" t="str">
        <f t="shared" si="63"/>
        <v/>
      </c>
      <c r="AI152" s="41" t="str">
        <f t="shared" si="63"/>
        <v/>
      </c>
      <c r="AJ152" s="41" t="str">
        <f t="shared" si="63"/>
        <v/>
      </c>
      <c r="AK152" s="41" t="str">
        <f t="shared" si="63"/>
        <v/>
      </c>
      <c r="AL152" s="41" t="str">
        <f t="shared" si="63"/>
        <v/>
      </c>
      <c r="AM152" s="41" t="str">
        <f t="shared" si="63"/>
        <v/>
      </c>
      <c r="AN152" s="41">
        <f t="shared" si="63"/>
        <v>24.362836132666665</v>
      </c>
      <c r="AO152" s="41">
        <f t="shared" si="63"/>
        <v>1182.6333333333334</v>
      </c>
      <c r="AP152" s="110" t="str">
        <f t="shared" si="63"/>
        <v/>
      </c>
      <c r="AQ152" s="111" t="str">
        <f t="shared" si="63"/>
        <v/>
      </c>
      <c r="AR152" s="112" t="str">
        <f t="shared" si="63"/>
        <v/>
      </c>
      <c r="AS152" s="112" t="str">
        <f t="shared" si="63"/>
        <v/>
      </c>
      <c r="AT152" s="113">
        <f t="shared" si="63"/>
        <v>1603.2333333333333</v>
      </c>
      <c r="AU152" s="114" t="str">
        <f t="shared" si="63"/>
        <v/>
      </c>
      <c r="AV152" s="115" t="str">
        <f t="shared" si="63"/>
        <v/>
      </c>
      <c r="AW152" s="112" t="str">
        <f t="shared" si="63"/>
        <v/>
      </c>
      <c r="AX152" s="112" t="str">
        <f t="shared" si="63"/>
        <v/>
      </c>
      <c r="AY152" s="61" t="str">
        <f t="shared" si="63"/>
        <v/>
      </c>
      <c r="AZ152" s="97">
        <f t="shared" si="63"/>
        <v>80.179999999999993</v>
      </c>
      <c r="BA152" s="68" t="str">
        <f t="shared" si="63"/>
        <v/>
      </c>
      <c r="BB152" s="68" t="str">
        <f t="shared" si="63"/>
        <v/>
      </c>
      <c r="BC152" s="68" t="str">
        <f t="shared" si="63"/>
        <v/>
      </c>
      <c r="BD152" s="68" t="str">
        <f t="shared" si="63"/>
        <v/>
      </c>
      <c r="BE152" s="15" t="str">
        <f>IFERROR(SUBTOTAL(1,BE120:BE149),"")</f>
        <v/>
      </c>
      <c r="BF152" s="6">
        <f t="shared" si="63"/>
        <v>9168.7999999999993</v>
      </c>
      <c r="BG152" s="41">
        <f t="shared" si="63"/>
        <v>5904.4</v>
      </c>
      <c r="BH152" s="42">
        <f t="shared" si="63"/>
        <v>4080.5</v>
      </c>
      <c r="BI152" s="42" t="str">
        <f t="shared" si="63"/>
        <v/>
      </c>
      <c r="BJ152" s="42" t="str">
        <f t="shared" si="63"/>
        <v/>
      </c>
      <c r="BK152" s="42" t="str">
        <f t="shared" si="63"/>
        <v/>
      </c>
      <c r="BL152" s="42" t="str">
        <f t="shared" si="63"/>
        <v/>
      </c>
      <c r="BM152" s="15" t="str">
        <f t="shared" si="63"/>
        <v/>
      </c>
    </row>
    <row r="153" spans="1:65" ht="17.5" outlineLevel="1" thickBot="1" x14ac:dyDescent="0.5">
      <c r="A153" s="182" t="s">
        <v>57</v>
      </c>
      <c r="B153" s="183"/>
      <c r="C153" s="52">
        <f>SUBTOTAL(9,C120:C149)</f>
        <v>10520768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35479</v>
      </c>
      <c r="AP153" s="116"/>
      <c r="AQ153" s="117"/>
      <c r="AR153" s="118"/>
      <c r="AS153" s="118"/>
      <c r="AT153" s="119">
        <f>SUBTOTAL(9,AT120:AT149)</f>
        <v>48097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4">SUBTOTAL(9,BF120:BF149)</f>
        <v>275064</v>
      </c>
      <c r="BG153" s="43">
        <f t="shared" si="64"/>
        <v>177132</v>
      </c>
      <c r="BH153" s="44">
        <f t="shared" si="64"/>
        <v>97932</v>
      </c>
      <c r="BI153" s="44">
        <f t="shared" si="64"/>
        <v>0</v>
      </c>
      <c r="BJ153" s="44">
        <f t="shared" si="64"/>
        <v>0</v>
      </c>
      <c r="BK153" s="44">
        <f t="shared" si="64"/>
        <v>0</v>
      </c>
      <c r="BL153" s="44">
        <f t="shared" si="64"/>
        <v>0</v>
      </c>
      <c r="BM153" s="16">
        <f t="shared" si="64"/>
        <v>0</v>
      </c>
    </row>
    <row r="154" spans="1:65" outlineLevel="5" x14ac:dyDescent="0.45">
      <c r="A154" s="21">
        <f t="shared" si="46"/>
        <v>5</v>
      </c>
      <c r="B154" s="33">
        <f>B149+1</f>
        <v>43221</v>
      </c>
      <c r="C154" s="51">
        <v>336170</v>
      </c>
      <c r="D154" s="64">
        <f t="shared" ref="D154:D184" si="65">IFERROR(ROUND(AVERAGE(E154:L154),1),"")</f>
        <v>36.700000000000003</v>
      </c>
      <c r="E154" s="12">
        <v>36.6</v>
      </c>
      <c r="F154" s="12">
        <v>36.6</v>
      </c>
      <c r="G154" s="12">
        <v>36.799999999999997</v>
      </c>
      <c r="H154" s="12">
        <v>36.799999999999997</v>
      </c>
      <c r="I154" s="12"/>
      <c r="J154" s="12"/>
      <c r="K154" s="12"/>
      <c r="L154" s="12"/>
      <c r="M154" s="74" t="str">
        <f t="shared" ref="M154:M184" si="66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67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8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22.635408250000001</v>
      </c>
      <c r="AO154" s="41">
        <v>1237</v>
      </c>
      <c r="AP154" s="110"/>
      <c r="AQ154" s="111"/>
      <c r="AR154" s="126" t="str">
        <f t="shared" ref="AR154:AR184" si="69">IFERROR(AQ154/AP154*100,"")</f>
        <v/>
      </c>
      <c r="AS154" s="126" t="str">
        <f t="shared" ref="AS154:AS184" si="70">IFERROR(100-AR154,"")</f>
        <v/>
      </c>
      <c r="AT154" s="127">
        <v>1870</v>
      </c>
      <c r="AU154" s="128"/>
      <c r="AV154" s="129"/>
      <c r="AW154" s="126" t="str">
        <f t="shared" ref="AW154:AW184" si="71">IFERROR(AV154/AU154*100,"")</f>
        <v/>
      </c>
      <c r="AX154" s="126" t="str">
        <f t="shared" ref="AX154:AX184" si="72">IFERROR(100-AW154,"")</f>
        <v/>
      </c>
      <c r="AY154" s="64" t="str">
        <f t="shared" ref="AY154:AY184" si="73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4">IF(SUM(BG154:BM154)=0,"",SUM(BG154:BM154))</f>
        <v>10187</v>
      </c>
      <c r="BG154" s="42">
        <v>8507</v>
      </c>
      <c r="BH154" s="42">
        <v>1680</v>
      </c>
      <c r="BI154" s="42"/>
      <c r="BJ154" s="42"/>
      <c r="BK154" s="42"/>
      <c r="BL154" s="42"/>
      <c r="BM154" s="15"/>
    </row>
    <row r="155" spans="1:65" outlineLevel="5" x14ac:dyDescent="0.45">
      <c r="A155" s="22">
        <f t="shared" si="46"/>
        <v>5</v>
      </c>
      <c r="B155" s="9">
        <f t="shared" ref="B155:B218" si="75">B154+1</f>
        <v>43222</v>
      </c>
      <c r="C155" s="51">
        <v>442762</v>
      </c>
      <c r="D155" s="64">
        <f t="shared" si="65"/>
        <v>37</v>
      </c>
      <c r="E155" s="12">
        <v>37</v>
      </c>
      <c r="F155" s="12">
        <v>37</v>
      </c>
      <c r="G155" s="12">
        <v>37</v>
      </c>
      <c r="H155" s="12">
        <v>37</v>
      </c>
      <c r="I155" s="12"/>
      <c r="J155" s="12"/>
      <c r="K155" s="12"/>
      <c r="L155" s="12"/>
      <c r="M155" s="74" t="str">
        <f t="shared" si="66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67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68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v>20.802377409999998</v>
      </c>
      <c r="AO155" s="41">
        <v>1346</v>
      </c>
      <c r="AP155" s="110"/>
      <c r="AQ155" s="111"/>
      <c r="AR155" s="126" t="str">
        <f t="shared" si="69"/>
        <v/>
      </c>
      <c r="AS155" s="126" t="str">
        <f t="shared" si="70"/>
        <v/>
      </c>
      <c r="AT155" s="127">
        <v>1912</v>
      </c>
      <c r="AU155" s="128"/>
      <c r="AV155" s="129"/>
      <c r="AW155" s="126" t="str">
        <f t="shared" si="71"/>
        <v/>
      </c>
      <c r="AX155" s="126" t="str">
        <f t="shared" si="72"/>
        <v/>
      </c>
      <c r="AY155" s="64" t="str">
        <f t="shared" si="73"/>
        <v/>
      </c>
      <c r="AZ155" s="97">
        <v>79.900000000000006</v>
      </c>
      <c r="BA155" s="68"/>
      <c r="BB155" s="68"/>
      <c r="BC155" s="68"/>
      <c r="BD155" s="68"/>
      <c r="BE155" s="15"/>
      <c r="BF155" s="5">
        <f t="shared" si="74"/>
        <v>15836</v>
      </c>
      <c r="BG155" s="42">
        <v>6804</v>
      </c>
      <c r="BH155" s="42">
        <v>9032</v>
      </c>
      <c r="BI155" s="42"/>
      <c r="BJ155" s="42"/>
      <c r="BK155" s="42"/>
      <c r="BL155" s="42"/>
      <c r="BM155" s="15"/>
    </row>
    <row r="156" spans="1:65" outlineLevel="5" x14ac:dyDescent="0.45">
      <c r="A156" s="22">
        <f t="shared" si="46"/>
        <v>5</v>
      </c>
      <c r="B156" s="9">
        <f t="shared" si="75"/>
        <v>43223</v>
      </c>
      <c r="C156" s="51">
        <v>344020</v>
      </c>
      <c r="D156" s="64">
        <f t="shared" si="65"/>
        <v>37</v>
      </c>
      <c r="E156" s="12">
        <v>36.799999999999997</v>
      </c>
      <c r="F156" s="12">
        <v>36.799999999999997</v>
      </c>
      <c r="G156" s="12">
        <v>37.200000000000003</v>
      </c>
      <c r="H156" s="12">
        <v>37.200000000000003</v>
      </c>
      <c r="I156" s="12"/>
      <c r="J156" s="12"/>
      <c r="K156" s="12"/>
      <c r="L156" s="12"/>
      <c r="M156" s="74" t="str">
        <f t="shared" si="66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67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8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20.756115640000001</v>
      </c>
      <c r="AO156" s="41">
        <v>1349</v>
      </c>
      <c r="AP156" s="110"/>
      <c r="AQ156" s="111"/>
      <c r="AR156" s="126" t="str">
        <f t="shared" si="69"/>
        <v/>
      </c>
      <c r="AS156" s="126" t="str">
        <f t="shared" si="70"/>
        <v/>
      </c>
      <c r="AT156" s="127">
        <v>1665</v>
      </c>
      <c r="AU156" s="128"/>
      <c r="AV156" s="129"/>
      <c r="AW156" s="126" t="str">
        <f t="shared" si="71"/>
        <v/>
      </c>
      <c r="AX156" s="126" t="str">
        <f t="shared" si="72"/>
        <v/>
      </c>
      <c r="AY156" s="64" t="str">
        <f t="shared" si="73"/>
        <v/>
      </c>
      <c r="AZ156" s="97">
        <v>80</v>
      </c>
      <c r="BA156" s="68"/>
      <c r="BB156" s="68"/>
      <c r="BC156" s="68"/>
      <c r="BD156" s="68"/>
      <c r="BE156" s="15"/>
      <c r="BF156" s="5">
        <f t="shared" si="74"/>
        <v>12382</v>
      </c>
      <c r="BG156" s="42">
        <v>6099</v>
      </c>
      <c r="BH156" s="42">
        <v>6283</v>
      </c>
      <c r="BI156" s="42"/>
      <c r="BJ156" s="42"/>
      <c r="BK156" s="42"/>
      <c r="BL156" s="42"/>
      <c r="BM156" s="15"/>
    </row>
    <row r="157" spans="1:65" outlineLevel="5" x14ac:dyDescent="0.45">
      <c r="A157" s="22">
        <f t="shared" si="46"/>
        <v>5</v>
      </c>
      <c r="B157" s="9">
        <f t="shared" si="75"/>
        <v>43224</v>
      </c>
      <c r="C157" s="51">
        <v>324418</v>
      </c>
      <c r="D157" s="64">
        <f t="shared" si="65"/>
        <v>37.1</v>
      </c>
      <c r="E157" s="12">
        <v>37</v>
      </c>
      <c r="F157" s="12">
        <v>37</v>
      </c>
      <c r="G157" s="12">
        <v>37.200000000000003</v>
      </c>
      <c r="H157" s="12">
        <v>37.200000000000003</v>
      </c>
      <c r="I157" s="12"/>
      <c r="J157" s="12"/>
      <c r="K157" s="12"/>
      <c r="L157" s="12"/>
      <c r="M157" s="74" t="str">
        <f t="shared" si="66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67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8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22.346368720000001</v>
      </c>
      <c r="AO157" s="41">
        <v>1253</v>
      </c>
      <c r="AP157" s="110"/>
      <c r="AQ157" s="111"/>
      <c r="AR157" s="126" t="str">
        <f t="shared" si="69"/>
        <v/>
      </c>
      <c r="AS157" s="126" t="str">
        <f t="shared" si="70"/>
        <v/>
      </c>
      <c r="AT157" s="127">
        <v>1687</v>
      </c>
      <c r="AU157" s="128"/>
      <c r="AV157" s="129"/>
      <c r="AW157" s="126" t="str">
        <f t="shared" si="71"/>
        <v/>
      </c>
      <c r="AX157" s="126" t="str">
        <f t="shared" si="72"/>
        <v/>
      </c>
      <c r="AY157" s="64" t="str">
        <f t="shared" si="73"/>
        <v/>
      </c>
      <c r="AZ157" s="97">
        <v>79.400000000000006</v>
      </c>
      <c r="BA157" s="68"/>
      <c r="BB157" s="68"/>
      <c r="BC157" s="68"/>
      <c r="BD157" s="68"/>
      <c r="BE157" s="15"/>
      <c r="BF157" s="5">
        <f t="shared" si="74"/>
        <v>10966</v>
      </c>
      <c r="BG157" s="42">
        <v>6441</v>
      </c>
      <c r="BH157" s="42">
        <v>4525</v>
      </c>
      <c r="BI157" s="42"/>
      <c r="BJ157" s="42"/>
      <c r="BK157" s="42"/>
      <c r="BL157" s="42"/>
      <c r="BM157" s="15"/>
    </row>
    <row r="158" spans="1:65" outlineLevel="5" x14ac:dyDescent="0.45">
      <c r="A158" s="22">
        <f t="shared" si="46"/>
        <v>5</v>
      </c>
      <c r="B158" s="9">
        <f t="shared" si="75"/>
        <v>43225</v>
      </c>
      <c r="C158" s="51">
        <v>312482</v>
      </c>
      <c r="D158" s="64">
        <f t="shared" si="65"/>
        <v>36.799999999999997</v>
      </c>
      <c r="E158" s="12">
        <v>36.799999999999997</v>
      </c>
      <c r="F158" s="12">
        <v>36.799999999999997</v>
      </c>
      <c r="G158" s="12">
        <v>36.799999999999997</v>
      </c>
      <c r="H158" s="12">
        <v>36.799999999999997</v>
      </c>
      <c r="I158" s="12"/>
      <c r="J158" s="12"/>
      <c r="K158" s="12"/>
      <c r="L158" s="12"/>
      <c r="M158" s="74" t="str">
        <f t="shared" si="66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67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8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23.083264629999999</v>
      </c>
      <c r="AO158" s="41">
        <v>1213</v>
      </c>
      <c r="AP158" s="110"/>
      <c r="AQ158" s="111"/>
      <c r="AR158" s="126" t="str">
        <f t="shared" si="69"/>
        <v/>
      </c>
      <c r="AS158" s="126" t="str">
        <f t="shared" si="70"/>
        <v/>
      </c>
      <c r="AT158" s="127">
        <v>1639</v>
      </c>
      <c r="AU158" s="128"/>
      <c r="AV158" s="129"/>
      <c r="AW158" s="126" t="str">
        <f t="shared" si="71"/>
        <v/>
      </c>
      <c r="AX158" s="126" t="str">
        <f t="shared" si="72"/>
        <v/>
      </c>
      <c r="AY158" s="64" t="str">
        <f t="shared" si="73"/>
        <v/>
      </c>
      <c r="AZ158" s="97"/>
      <c r="BA158" s="68"/>
      <c r="BB158" s="68"/>
      <c r="BC158" s="68"/>
      <c r="BD158" s="68"/>
      <c r="BE158" s="15"/>
      <c r="BF158" s="5">
        <f t="shared" si="74"/>
        <v>8531</v>
      </c>
      <c r="BG158" s="42">
        <v>6243</v>
      </c>
      <c r="BH158" s="42">
        <v>2288</v>
      </c>
      <c r="BI158" s="42"/>
      <c r="BJ158" s="42"/>
      <c r="BK158" s="42"/>
      <c r="BL158" s="42"/>
      <c r="BM158" s="15"/>
    </row>
    <row r="159" spans="1:65" outlineLevel="5" x14ac:dyDescent="0.45">
      <c r="A159" s="22">
        <f t="shared" si="46"/>
        <v>5</v>
      </c>
      <c r="B159" s="9">
        <f t="shared" si="75"/>
        <v>43226</v>
      </c>
      <c r="C159" s="51">
        <v>373591</v>
      </c>
      <c r="D159" s="64">
        <f t="shared" si="65"/>
        <v>35.700000000000003</v>
      </c>
      <c r="E159" s="12">
        <v>35.799999999999997</v>
      </c>
      <c r="F159" s="12">
        <v>35.799999999999997</v>
      </c>
      <c r="G159" s="12">
        <v>35.6</v>
      </c>
      <c r="H159" s="12">
        <v>35.6</v>
      </c>
      <c r="I159" s="12"/>
      <c r="J159" s="12"/>
      <c r="K159" s="12"/>
      <c r="L159" s="12"/>
      <c r="M159" s="74" t="str">
        <f t="shared" si="66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67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8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26.49006623</v>
      </c>
      <c r="AO159" s="41">
        <v>1057</v>
      </c>
      <c r="AP159" s="110"/>
      <c r="AQ159" s="111"/>
      <c r="AR159" s="126" t="str">
        <f t="shared" si="69"/>
        <v/>
      </c>
      <c r="AS159" s="126" t="str">
        <f t="shared" si="70"/>
        <v/>
      </c>
      <c r="AT159" s="127">
        <v>1472</v>
      </c>
      <c r="AU159" s="128"/>
      <c r="AV159" s="129"/>
      <c r="AW159" s="126" t="str">
        <f t="shared" si="71"/>
        <v/>
      </c>
      <c r="AX159" s="126" t="str">
        <f t="shared" si="72"/>
        <v/>
      </c>
      <c r="AY159" s="64" t="str">
        <f t="shared" si="73"/>
        <v/>
      </c>
      <c r="AZ159" s="97"/>
      <c r="BA159" s="68"/>
      <c r="BB159" s="68"/>
      <c r="BC159" s="68"/>
      <c r="BD159" s="68"/>
      <c r="BE159" s="15"/>
      <c r="BF159" s="5">
        <f t="shared" si="74"/>
        <v>2773</v>
      </c>
      <c r="BG159" s="42">
        <v>1093</v>
      </c>
      <c r="BH159" s="42">
        <v>1680</v>
      </c>
      <c r="BI159" s="42"/>
      <c r="BJ159" s="42"/>
      <c r="BK159" s="42"/>
      <c r="BL159" s="42"/>
      <c r="BM159" s="15"/>
    </row>
    <row r="160" spans="1:65" outlineLevel="5" x14ac:dyDescent="0.45">
      <c r="A160" s="22">
        <f t="shared" si="46"/>
        <v>5</v>
      </c>
      <c r="B160" s="9">
        <f t="shared" si="75"/>
        <v>43227</v>
      </c>
      <c r="C160" s="51">
        <v>456272</v>
      </c>
      <c r="D160" s="64">
        <f t="shared" si="65"/>
        <v>36.200000000000003</v>
      </c>
      <c r="E160" s="12">
        <v>36</v>
      </c>
      <c r="F160" s="12">
        <v>36</v>
      </c>
      <c r="G160" s="12">
        <v>36.4</v>
      </c>
      <c r="H160" s="12">
        <v>36.4</v>
      </c>
      <c r="I160" s="12"/>
      <c r="J160" s="12"/>
      <c r="K160" s="12"/>
      <c r="L160" s="12"/>
      <c r="M160" s="74" t="str">
        <f t="shared" si="66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67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8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22.4</v>
      </c>
      <c r="AO160" s="41">
        <v>1250</v>
      </c>
      <c r="AP160" s="110"/>
      <c r="AQ160" s="111"/>
      <c r="AR160" s="126" t="str">
        <f t="shared" si="69"/>
        <v/>
      </c>
      <c r="AS160" s="126" t="str">
        <f t="shared" si="70"/>
        <v/>
      </c>
      <c r="AT160" s="127">
        <v>1742</v>
      </c>
      <c r="AU160" s="128"/>
      <c r="AV160" s="129"/>
      <c r="AW160" s="126" t="str">
        <f t="shared" si="71"/>
        <v/>
      </c>
      <c r="AX160" s="126" t="str">
        <f t="shared" si="72"/>
        <v/>
      </c>
      <c r="AY160" s="64" t="str">
        <f t="shared" si="73"/>
        <v/>
      </c>
      <c r="AZ160" s="97"/>
      <c r="BA160" s="68"/>
      <c r="BB160" s="68"/>
      <c r="BC160" s="68"/>
      <c r="BD160" s="68"/>
      <c r="BE160" s="15"/>
      <c r="BF160" s="5">
        <f t="shared" si="74"/>
        <v>9834</v>
      </c>
      <c r="BG160" s="42">
        <v>8154</v>
      </c>
      <c r="BH160" s="42">
        <v>1680</v>
      </c>
      <c r="BI160" s="42"/>
      <c r="BJ160" s="42"/>
      <c r="BK160" s="42"/>
      <c r="BL160" s="42"/>
      <c r="BM160" s="15"/>
    </row>
    <row r="161" spans="1:65" outlineLevel="5" x14ac:dyDescent="0.45">
      <c r="A161" s="22">
        <f t="shared" si="46"/>
        <v>5</v>
      </c>
      <c r="B161" s="9">
        <f t="shared" si="75"/>
        <v>43228</v>
      </c>
      <c r="C161" s="51">
        <v>442277</v>
      </c>
      <c r="D161" s="64">
        <f t="shared" si="65"/>
        <v>37.1</v>
      </c>
      <c r="E161" s="12">
        <v>37</v>
      </c>
      <c r="F161" s="12">
        <v>37</v>
      </c>
      <c r="G161" s="12">
        <v>37.200000000000003</v>
      </c>
      <c r="H161" s="12">
        <v>37.200000000000003</v>
      </c>
      <c r="I161" s="12"/>
      <c r="J161" s="12"/>
      <c r="K161" s="12"/>
      <c r="L161" s="12"/>
      <c r="M161" s="74" t="str">
        <f t="shared" si="66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67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68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22.257551670000002</v>
      </c>
      <c r="AO161" s="41">
        <v>1258</v>
      </c>
      <c r="AP161" s="110"/>
      <c r="AQ161" s="111"/>
      <c r="AR161" s="126" t="str">
        <f t="shared" si="69"/>
        <v/>
      </c>
      <c r="AS161" s="126" t="str">
        <f t="shared" si="70"/>
        <v/>
      </c>
      <c r="AT161" s="127">
        <v>1839</v>
      </c>
      <c r="AU161" s="128"/>
      <c r="AV161" s="129"/>
      <c r="AW161" s="126" t="str">
        <f t="shared" si="71"/>
        <v/>
      </c>
      <c r="AX161" s="126" t="str">
        <f t="shared" si="72"/>
        <v/>
      </c>
      <c r="AY161" s="64" t="str">
        <f t="shared" si="73"/>
        <v/>
      </c>
      <c r="AZ161" s="97">
        <v>79.400000000000006</v>
      </c>
      <c r="BA161" s="68"/>
      <c r="BB161" s="68"/>
      <c r="BC161" s="68"/>
      <c r="BD161" s="68"/>
      <c r="BE161" s="15"/>
      <c r="BF161" s="5">
        <f t="shared" si="74"/>
        <v>8819</v>
      </c>
      <c r="BG161" s="42">
        <v>7139</v>
      </c>
      <c r="BH161" s="42">
        <v>1680</v>
      </c>
      <c r="BI161" s="42"/>
      <c r="BJ161" s="42"/>
      <c r="BK161" s="42"/>
      <c r="BL161" s="42"/>
      <c r="BM161" s="15"/>
    </row>
    <row r="162" spans="1:65" outlineLevel="5" x14ac:dyDescent="0.45">
      <c r="A162" s="22">
        <f t="shared" si="46"/>
        <v>5</v>
      </c>
      <c r="B162" s="9">
        <f t="shared" si="75"/>
        <v>43229</v>
      </c>
      <c r="C162" s="51">
        <v>405980</v>
      </c>
      <c r="D162" s="64">
        <f t="shared" si="65"/>
        <v>37.5</v>
      </c>
      <c r="E162" s="12">
        <v>37.6</v>
      </c>
      <c r="F162" s="12">
        <v>37.6</v>
      </c>
      <c r="G162" s="12">
        <v>37.4</v>
      </c>
      <c r="H162" s="12">
        <v>37.4</v>
      </c>
      <c r="I162" s="12"/>
      <c r="J162" s="12"/>
      <c r="K162" s="12"/>
      <c r="L162" s="12"/>
      <c r="M162" s="74" t="str">
        <f t="shared" si="66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67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8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23.450586260000001</v>
      </c>
      <c r="AO162" s="41">
        <v>1194</v>
      </c>
      <c r="AP162" s="110"/>
      <c r="AQ162" s="111"/>
      <c r="AR162" s="126" t="str">
        <f t="shared" si="69"/>
        <v/>
      </c>
      <c r="AS162" s="126" t="str">
        <f t="shared" si="70"/>
        <v/>
      </c>
      <c r="AT162" s="127">
        <v>1655</v>
      </c>
      <c r="AU162" s="128"/>
      <c r="AV162" s="129"/>
      <c r="AW162" s="126" t="str">
        <f t="shared" si="71"/>
        <v/>
      </c>
      <c r="AX162" s="126" t="str">
        <f t="shared" si="72"/>
        <v/>
      </c>
      <c r="AY162" s="64" t="str">
        <f t="shared" si="73"/>
        <v/>
      </c>
      <c r="AZ162" s="97">
        <v>80.2</v>
      </c>
      <c r="BA162" s="68"/>
      <c r="BB162" s="68"/>
      <c r="BC162" s="68"/>
      <c r="BD162" s="68"/>
      <c r="BE162" s="15"/>
      <c r="BF162" s="5">
        <f t="shared" si="74"/>
        <v>10200</v>
      </c>
      <c r="BG162" s="42">
        <v>8520</v>
      </c>
      <c r="BH162" s="42">
        <v>1680</v>
      </c>
      <c r="BI162" s="42"/>
      <c r="BJ162" s="42"/>
      <c r="BK162" s="42"/>
      <c r="BL162" s="42"/>
      <c r="BM162" s="15"/>
    </row>
    <row r="163" spans="1:65" outlineLevel="5" x14ac:dyDescent="0.45">
      <c r="A163" s="22">
        <f t="shared" ref="A163:A234" si="76">MONTH(B163)</f>
        <v>5</v>
      </c>
      <c r="B163" s="9">
        <f t="shared" si="75"/>
        <v>43230</v>
      </c>
      <c r="C163" s="51">
        <v>388120</v>
      </c>
      <c r="D163" s="64">
        <f t="shared" si="65"/>
        <v>37.6</v>
      </c>
      <c r="E163" s="12">
        <v>37.6</v>
      </c>
      <c r="F163" s="12">
        <v>37.6</v>
      </c>
      <c r="G163" s="12">
        <v>37.6</v>
      </c>
      <c r="H163" s="12">
        <v>37.6</v>
      </c>
      <c r="I163" s="12"/>
      <c r="J163" s="12"/>
      <c r="K163" s="12"/>
      <c r="L163" s="12"/>
      <c r="M163" s="74" t="str">
        <f t="shared" si="66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67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8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24.075666380000001</v>
      </c>
      <c r="AO163" s="41">
        <v>1163</v>
      </c>
      <c r="AP163" s="110"/>
      <c r="AQ163" s="111"/>
      <c r="AR163" s="126" t="str">
        <f t="shared" si="69"/>
        <v/>
      </c>
      <c r="AS163" s="126" t="str">
        <f t="shared" si="70"/>
        <v/>
      </c>
      <c r="AT163" s="127">
        <v>1523</v>
      </c>
      <c r="AU163" s="128"/>
      <c r="AV163" s="129"/>
      <c r="AW163" s="126" t="str">
        <f t="shared" si="71"/>
        <v/>
      </c>
      <c r="AX163" s="126" t="str">
        <f t="shared" si="72"/>
        <v/>
      </c>
      <c r="AY163" s="64" t="str">
        <f t="shared" si="73"/>
        <v/>
      </c>
      <c r="AZ163" s="97">
        <v>80.2</v>
      </c>
      <c r="BA163" s="68"/>
      <c r="BB163" s="68"/>
      <c r="BC163" s="68"/>
      <c r="BD163" s="68"/>
      <c r="BE163" s="15"/>
      <c r="BF163" s="5">
        <f t="shared" si="74"/>
        <v>8164</v>
      </c>
      <c r="BG163" s="42">
        <v>6484</v>
      </c>
      <c r="BH163" s="42">
        <v>1680</v>
      </c>
      <c r="BI163" s="42"/>
      <c r="BJ163" s="42"/>
      <c r="BK163" s="42"/>
      <c r="BL163" s="42"/>
      <c r="BM163" s="15"/>
    </row>
    <row r="164" spans="1:65" outlineLevel="5" x14ac:dyDescent="0.45">
      <c r="A164" s="22">
        <f t="shared" si="76"/>
        <v>5</v>
      </c>
      <c r="B164" s="9">
        <f t="shared" si="75"/>
        <v>43231</v>
      </c>
      <c r="C164" s="51">
        <v>354204</v>
      </c>
      <c r="D164" s="64">
        <f t="shared" si="65"/>
        <v>37</v>
      </c>
      <c r="E164" s="12">
        <v>36.799999999999997</v>
      </c>
      <c r="F164" s="12">
        <v>36.799999999999997</v>
      </c>
      <c r="G164" s="12">
        <v>37.200000000000003</v>
      </c>
      <c r="H164" s="12">
        <v>37.200000000000003</v>
      </c>
      <c r="I164" s="12"/>
      <c r="J164" s="12"/>
      <c r="K164" s="12"/>
      <c r="L164" s="12"/>
      <c r="M164" s="74" t="str">
        <f t="shared" si="66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67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68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20.817843870000001</v>
      </c>
      <c r="AO164" s="41">
        <v>1345</v>
      </c>
      <c r="AP164" s="110"/>
      <c r="AQ164" s="111"/>
      <c r="AR164" s="126" t="str">
        <f t="shared" si="69"/>
        <v/>
      </c>
      <c r="AS164" s="126" t="str">
        <f t="shared" si="70"/>
        <v/>
      </c>
      <c r="AT164" s="127">
        <v>1187</v>
      </c>
      <c r="AU164" s="128"/>
      <c r="AV164" s="129"/>
      <c r="AW164" s="126" t="str">
        <f t="shared" si="71"/>
        <v/>
      </c>
      <c r="AX164" s="126" t="str">
        <f t="shared" si="72"/>
        <v/>
      </c>
      <c r="AY164" s="64" t="str">
        <f t="shared" si="73"/>
        <v/>
      </c>
      <c r="AZ164" s="97">
        <v>79.599999999999994</v>
      </c>
      <c r="BA164" s="68"/>
      <c r="BB164" s="68"/>
      <c r="BC164" s="68"/>
      <c r="BD164" s="68"/>
      <c r="BE164" s="15"/>
      <c r="BF164" s="5">
        <f t="shared" si="74"/>
        <v>9723</v>
      </c>
      <c r="BG164" s="42">
        <v>3744</v>
      </c>
      <c r="BH164" s="42">
        <v>5979</v>
      </c>
      <c r="BI164" s="42"/>
      <c r="BJ164" s="42"/>
      <c r="BK164" s="42"/>
      <c r="BL164" s="42"/>
      <c r="BM164" s="15"/>
    </row>
    <row r="165" spans="1:65" outlineLevel="5" x14ac:dyDescent="0.45">
      <c r="A165" s="22">
        <f t="shared" si="76"/>
        <v>5</v>
      </c>
      <c r="B165" s="9">
        <f t="shared" si="75"/>
        <v>43232</v>
      </c>
      <c r="C165" s="51">
        <v>349772</v>
      </c>
      <c r="D165" s="64">
        <f t="shared" si="65"/>
        <v>36.700000000000003</v>
      </c>
      <c r="E165" s="12">
        <v>36.6</v>
      </c>
      <c r="F165" s="12">
        <v>36.6</v>
      </c>
      <c r="G165" s="12">
        <v>36.799999999999997</v>
      </c>
      <c r="H165" s="12">
        <v>36.799999999999997</v>
      </c>
      <c r="I165" s="12"/>
      <c r="J165" s="12"/>
      <c r="K165" s="12"/>
      <c r="L165" s="12"/>
      <c r="M165" s="74" t="str">
        <f t="shared" si="66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67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8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24.137931030000001</v>
      </c>
      <c r="AO165" s="41">
        <v>1160</v>
      </c>
      <c r="AP165" s="110"/>
      <c r="AQ165" s="111"/>
      <c r="AR165" s="126" t="str">
        <f t="shared" si="69"/>
        <v/>
      </c>
      <c r="AS165" s="126" t="str">
        <f t="shared" si="70"/>
        <v/>
      </c>
      <c r="AT165" s="127">
        <v>1320</v>
      </c>
      <c r="AU165" s="128"/>
      <c r="AV165" s="129"/>
      <c r="AW165" s="126" t="str">
        <f t="shared" si="71"/>
        <v/>
      </c>
      <c r="AX165" s="126" t="str">
        <f t="shared" si="72"/>
        <v/>
      </c>
      <c r="AY165" s="64" t="str">
        <f t="shared" si="73"/>
        <v/>
      </c>
      <c r="AZ165" s="97"/>
      <c r="BA165" s="68"/>
      <c r="BB165" s="68"/>
      <c r="BC165" s="68"/>
      <c r="BD165" s="68"/>
      <c r="BE165" s="15"/>
      <c r="BF165" s="5">
        <f t="shared" si="74"/>
        <v>6102</v>
      </c>
      <c r="BG165" s="42">
        <v>4422</v>
      </c>
      <c r="BH165" s="42">
        <v>1680</v>
      </c>
      <c r="BI165" s="42"/>
      <c r="BJ165" s="42"/>
      <c r="BK165" s="42"/>
      <c r="BL165" s="42"/>
      <c r="BM165" s="15"/>
    </row>
    <row r="166" spans="1:65" outlineLevel="5" x14ac:dyDescent="0.45">
      <c r="A166" s="22">
        <f t="shared" si="76"/>
        <v>5</v>
      </c>
      <c r="B166" s="9">
        <f t="shared" si="75"/>
        <v>43233</v>
      </c>
      <c r="C166" s="51">
        <v>434781</v>
      </c>
      <c r="D166" s="64">
        <f t="shared" si="65"/>
        <v>35.799999999999997</v>
      </c>
      <c r="E166" s="12">
        <v>35.6</v>
      </c>
      <c r="F166" s="12">
        <v>35.6</v>
      </c>
      <c r="G166" s="12">
        <v>36</v>
      </c>
      <c r="H166" s="12">
        <v>36</v>
      </c>
      <c r="I166" s="12"/>
      <c r="J166" s="12"/>
      <c r="K166" s="12"/>
      <c r="L166" s="12"/>
      <c r="M166" s="74" t="str">
        <f t="shared" si="66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67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8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28.455284549999998</v>
      </c>
      <c r="AO166" s="41">
        <v>984</v>
      </c>
      <c r="AP166" s="110"/>
      <c r="AQ166" s="111"/>
      <c r="AR166" s="126" t="str">
        <f t="shared" si="69"/>
        <v/>
      </c>
      <c r="AS166" s="126" t="str">
        <f t="shared" si="70"/>
        <v/>
      </c>
      <c r="AT166" s="127">
        <v>1376</v>
      </c>
      <c r="AU166" s="128"/>
      <c r="AV166" s="129"/>
      <c r="AW166" s="126" t="str">
        <f t="shared" si="71"/>
        <v/>
      </c>
      <c r="AX166" s="126" t="str">
        <f t="shared" si="72"/>
        <v/>
      </c>
      <c r="AY166" s="64" t="str">
        <f t="shared" si="73"/>
        <v/>
      </c>
      <c r="AZ166" s="97"/>
      <c r="BA166" s="68"/>
      <c r="BB166" s="68"/>
      <c r="BC166" s="68"/>
      <c r="BD166" s="68"/>
      <c r="BE166" s="15"/>
      <c r="BF166" s="5">
        <f t="shared" si="74"/>
        <v>2177</v>
      </c>
      <c r="BG166" s="42"/>
      <c r="BH166" s="42">
        <v>2177</v>
      </c>
      <c r="BI166" s="42"/>
      <c r="BJ166" s="42"/>
      <c r="BK166" s="42"/>
      <c r="BL166" s="42"/>
      <c r="BM166" s="15"/>
    </row>
    <row r="167" spans="1:65" outlineLevel="5" x14ac:dyDescent="0.45">
      <c r="A167" s="22">
        <f t="shared" si="76"/>
        <v>5</v>
      </c>
      <c r="B167" s="9">
        <f t="shared" si="75"/>
        <v>43234</v>
      </c>
      <c r="C167" s="51">
        <v>375200</v>
      </c>
      <c r="D167" s="64">
        <f t="shared" si="65"/>
        <v>37.200000000000003</v>
      </c>
      <c r="E167" s="12">
        <v>37.4</v>
      </c>
      <c r="F167" s="12">
        <v>37.4</v>
      </c>
      <c r="G167" s="12">
        <v>37</v>
      </c>
      <c r="H167" s="12">
        <v>37</v>
      </c>
      <c r="I167" s="12"/>
      <c r="J167" s="12"/>
      <c r="K167" s="12"/>
      <c r="L167" s="12"/>
      <c r="M167" s="74" t="str">
        <f t="shared" si="66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67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8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22.65372168</v>
      </c>
      <c r="AO167" s="41">
        <v>1236</v>
      </c>
      <c r="AP167" s="110"/>
      <c r="AQ167" s="111"/>
      <c r="AR167" s="126" t="str">
        <f t="shared" si="69"/>
        <v/>
      </c>
      <c r="AS167" s="126" t="str">
        <f t="shared" si="70"/>
        <v/>
      </c>
      <c r="AT167" s="127">
        <v>1986</v>
      </c>
      <c r="AU167" s="128"/>
      <c r="AV167" s="129"/>
      <c r="AW167" s="126" t="str">
        <f t="shared" si="71"/>
        <v/>
      </c>
      <c r="AX167" s="126" t="str">
        <f t="shared" si="72"/>
        <v/>
      </c>
      <c r="AY167" s="64" t="str">
        <f t="shared" si="73"/>
        <v/>
      </c>
      <c r="AZ167" s="97">
        <v>79.3</v>
      </c>
      <c r="BA167" s="68"/>
      <c r="BB167" s="68"/>
      <c r="BC167" s="68"/>
      <c r="BD167" s="68"/>
      <c r="BE167" s="15"/>
      <c r="BF167" s="5">
        <f t="shared" si="74"/>
        <v>12228</v>
      </c>
      <c r="BG167" s="42">
        <v>10548</v>
      </c>
      <c r="BH167" s="42">
        <v>1680</v>
      </c>
      <c r="BI167" s="42"/>
      <c r="BJ167" s="42"/>
      <c r="BK167" s="42"/>
      <c r="BL167" s="42"/>
      <c r="BM167" s="15"/>
    </row>
    <row r="168" spans="1:65" outlineLevel="5" x14ac:dyDescent="0.45">
      <c r="A168" s="22">
        <f t="shared" si="76"/>
        <v>5</v>
      </c>
      <c r="B168" s="9">
        <f t="shared" si="75"/>
        <v>43235</v>
      </c>
      <c r="C168" s="51">
        <v>380922</v>
      </c>
      <c r="D168" s="64">
        <f t="shared" si="65"/>
        <v>37.200000000000003</v>
      </c>
      <c r="E168" s="12">
        <v>37.4</v>
      </c>
      <c r="F168" s="12">
        <v>37.4</v>
      </c>
      <c r="G168" s="12">
        <v>37</v>
      </c>
      <c r="H168" s="12">
        <v>37</v>
      </c>
      <c r="I168" s="12"/>
      <c r="J168" s="12"/>
      <c r="K168" s="12"/>
      <c r="L168" s="12"/>
      <c r="M168" s="74" t="str">
        <f t="shared" si="66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67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8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27.888446219999999</v>
      </c>
      <c r="AO168" s="41">
        <v>1004</v>
      </c>
      <c r="AP168" s="110"/>
      <c r="AQ168" s="111"/>
      <c r="AR168" s="126" t="str">
        <f t="shared" si="69"/>
        <v/>
      </c>
      <c r="AS168" s="126" t="str">
        <f t="shared" si="70"/>
        <v/>
      </c>
      <c r="AT168" s="127">
        <v>1253</v>
      </c>
      <c r="AU168" s="128"/>
      <c r="AV168" s="129"/>
      <c r="AW168" s="126" t="str">
        <f t="shared" si="71"/>
        <v/>
      </c>
      <c r="AX168" s="126" t="str">
        <f t="shared" si="72"/>
        <v/>
      </c>
      <c r="AY168" s="64" t="str">
        <f t="shared" si="73"/>
        <v/>
      </c>
      <c r="AZ168" s="97">
        <v>79.7</v>
      </c>
      <c r="BA168" s="68"/>
      <c r="BB168" s="68"/>
      <c r="BC168" s="68"/>
      <c r="BD168" s="68"/>
      <c r="BE168" s="15"/>
      <c r="BF168" s="5">
        <f t="shared" si="74"/>
        <v>10459</v>
      </c>
      <c r="BG168" s="42">
        <v>5894</v>
      </c>
      <c r="BH168" s="42">
        <v>4565</v>
      </c>
      <c r="BI168" s="42"/>
      <c r="BJ168" s="42"/>
      <c r="BK168" s="42"/>
      <c r="BL168" s="42"/>
      <c r="BM168" s="15"/>
    </row>
    <row r="169" spans="1:65" outlineLevel="5" x14ac:dyDescent="0.45">
      <c r="A169" s="22">
        <f t="shared" si="76"/>
        <v>5</v>
      </c>
      <c r="B169" s="9">
        <f t="shared" si="75"/>
        <v>43236</v>
      </c>
      <c r="C169" s="51">
        <v>347462</v>
      </c>
      <c r="D169" s="64">
        <f t="shared" si="65"/>
        <v>37.299999999999997</v>
      </c>
      <c r="E169" s="12">
        <v>37.200000000000003</v>
      </c>
      <c r="F169" s="12">
        <v>37.200000000000003</v>
      </c>
      <c r="G169" s="12">
        <v>37.4</v>
      </c>
      <c r="H169" s="12">
        <v>37.4</v>
      </c>
      <c r="I169" s="12"/>
      <c r="J169" s="12"/>
      <c r="K169" s="12"/>
      <c r="L169" s="12"/>
      <c r="M169" s="74" t="str">
        <f t="shared" si="66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67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68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21.212121209999999</v>
      </c>
      <c r="AO169" s="41">
        <v>1320</v>
      </c>
      <c r="AP169" s="110"/>
      <c r="AQ169" s="111"/>
      <c r="AR169" s="126" t="str">
        <f t="shared" si="69"/>
        <v/>
      </c>
      <c r="AS169" s="126" t="str">
        <f t="shared" si="70"/>
        <v/>
      </c>
      <c r="AT169" s="127">
        <v>1818</v>
      </c>
      <c r="AU169" s="128"/>
      <c r="AV169" s="129"/>
      <c r="AW169" s="126" t="str">
        <f t="shared" si="71"/>
        <v/>
      </c>
      <c r="AX169" s="126" t="str">
        <f t="shared" si="72"/>
        <v/>
      </c>
      <c r="AY169" s="64" t="str">
        <f t="shared" si="73"/>
        <v/>
      </c>
      <c r="AZ169" s="97">
        <v>78.599999999999994</v>
      </c>
      <c r="BA169" s="68"/>
      <c r="BB169" s="68"/>
      <c r="BC169" s="68"/>
      <c r="BD169" s="68"/>
      <c r="BE169" s="15"/>
      <c r="BF169" s="5">
        <f t="shared" si="74"/>
        <v>14981</v>
      </c>
      <c r="BG169" s="42">
        <v>5237</v>
      </c>
      <c r="BH169" s="42">
        <v>9744</v>
      </c>
      <c r="BI169" s="42"/>
      <c r="BJ169" s="42"/>
      <c r="BK169" s="42"/>
      <c r="BL169" s="42"/>
      <c r="BM169" s="15"/>
    </row>
    <row r="170" spans="1:65" outlineLevel="5" x14ac:dyDescent="0.45">
      <c r="A170" s="22">
        <f t="shared" si="76"/>
        <v>5</v>
      </c>
      <c r="B170" s="9">
        <f t="shared" si="75"/>
        <v>43237</v>
      </c>
      <c r="C170" s="51">
        <v>368232</v>
      </c>
      <c r="D170" s="64">
        <f t="shared" si="65"/>
        <v>37.299999999999997</v>
      </c>
      <c r="E170" s="12">
        <v>37.4</v>
      </c>
      <c r="F170" s="12">
        <v>37.4</v>
      </c>
      <c r="G170" s="12">
        <v>37.200000000000003</v>
      </c>
      <c r="H170" s="12">
        <v>37.200000000000003</v>
      </c>
      <c r="I170" s="12"/>
      <c r="J170" s="12"/>
      <c r="K170" s="12"/>
      <c r="L170" s="12"/>
      <c r="M170" s="74" t="str">
        <f t="shared" si="66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67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8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22.31075697</v>
      </c>
      <c r="AO170" s="41">
        <v>1255</v>
      </c>
      <c r="AP170" s="110"/>
      <c r="AQ170" s="111"/>
      <c r="AR170" s="126" t="str">
        <f t="shared" si="69"/>
        <v/>
      </c>
      <c r="AS170" s="126" t="str">
        <f t="shared" si="70"/>
        <v/>
      </c>
      <c r="AT170" s="127">
        <v>1548</v>
      </c>
      <c r="AU170" s="128"/>
      <c r="AV170" s="129"/>
      <c r="AW170" s="126" t="str">
        <f t="shared" si="71"/>
        <v/>
      </c>
      <c r="AX170" s="126" t="str">
        <f t="shared" si="72"/>
        <v/>
      </c>
      <c r="AY170" s="64" t="str">
        <f t="shared" si="73"/>
        <v/>
      </c>
      <c r="AZ170" s="97">
        <v>79.5</v>
      </c>
      <c r="BA170" s="68"/>
      <c r="BB170" s="68"/>
      <c r="BC170" s="68"/>
      <c r="BD170" s="68"/>
      <c r="BE170" s="15"/>
      <c r="BF170" s="5">
        <f t="shared" si="74"/>
        <v>14693</v>
      </c>
      <c r="BG170" s="42">
        <v>4517</v>
      </c>
      <c r="BH170" s="42">
        <v>10176</v>
      </c>
      <c r="BI170" s="42"/>
      <c r="BJ170" s="42"/>
      <c r="BK170" s="42"/>
      <c r="BL170" s="42"/>
      <c r="BM170" s="15"/>
    </row>
    <row r="171" spans="1:65" outlineLevel="5" x14ac:dyDescent="0.45">
      <c r="A171" s="22">
        <f t="shared" si="76"/>
        <v>5</v>
      </c>
      <c r="B171" s="9">
        <f t="shared" si="75"/>
        <v>43238</v>
      </c>
      <c r="C171" s="51">
        <v>405817</v>
      </c>
      <c r="D171" s="64">
        <f t="shared" si="65"/>
        <v>37.200000000000003</v>
      </c>
      <c r="E171" s="12">
        <v>37.4</v>
      </c>
      <c r="F171" s="12">
        <v>37.4</v>
      </c>
      <c r="G171" s="12">
        <v>37</v>
      </c>
      <c r="H171" s="12">
        <v>37</v>
      </c>
      <c r="I171" s="12"/>
      <c r="J171" s="12"/>
      <c r="K171" s="12"/>
      <c r="L171" s="12"/>
      <c r="M171" s="74" t="str">
        <f t="shared" si="66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67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68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22.27525855</v>
      </c>
      <c r="AO171" s="41">
        <v>1257</v>
      </c>
      <c r="AP171" s="110"/>
      <c r="AQ171" s="111"/>
      <c r="AR171" s="126" t="str">
        <f t="shared" si="69"/>
        <v/>
      </c>
      <c r="AS171" s="126" t="str">
        <f t="shared" si="70"/>
        <v/>
      </c>
      <c r="AT171" s="127">
        <v>1844</v>
      </c>
      <c r="AU171" s="128"/>
      <c r="AV171" s="129"/>
      <c r="AW171" s="126" t="str">
        <f t="shared" si="71"/>
        <v/>
      </c>
      <c r="AX171" s="126" t="str">
        <f t="shared" si="72"/>
        <v/>
      </c>
      <c r="AY171" s="64" t="str">
        <f t="shared" si="73"/>
        <v/>
      </c>
      <c r="AZ171" s="97">
        <v>78</v>
      </c>
      <c r="BA171" s="68"/>
      <c r="BB171" s="68"/>
      <c r="BC171" s="68"/>
      <c r="BD171" s="68"/>
      <c r="BE171" s="15"/>
      <c r="BF171" s="5">
        <f t="shared" si="74"/>
        <v>10981</v>
      </c>
      <c r="BG171" s="42">
        <v>4315</v>
      </c>
      <c r="BH171" s="42">
        <v>6666</v>
      </c>
      <c r="BI171" s="42"/>
      <c r="BJ171" s="42"/>
      <c r="BK171" s="42"/>
      <c r="BL171" s="42"/>
      <c r="BM171" s="15"/>
    </row>
    <row r="172" spans="1:65" outlineLevel="5" x14ac:dyDescent="0.45">
      <c r="A172" s="22">
        <f t="shared" si="76"/>
        <v>5</v>
      </c>
      <c r="B172" s="9">
        <f t="shared" si="75"/>
        <v>43239</v>
      </c>
      <c r="C172" s="51">
        <v>356253</v>
      </c>
      <c r="D172" s="64">
        <f t="shared" si="65"/>
        <v>36.9</v>
      </c>
      <c r="E172" s="12">
        <v>36.799999999999997</v>
      </c>
      <c r="F172" s="12">
        <v>36.799999999999997</v>
      </c>
      <c r="G172" s="12">
        <v>37</v>
      </c>
      <c r="H172" s="12">
        <v>37</v>
      </c>
      <c r="I172" s="12"/>
      <c r="J172" s="12"/>
      <c r="K172" s="12"/>
      <c r="L172" s="12"/>
      <c r="M172" s="74" t="str">
        <f t="shared" si="66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67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8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24.137931030000001</v>
      </c>
      <c r="AO172" s="41">
        <v>1160</v>
      </c>
      <c r="AP172" s="110"/>
      <c r="AQ172" s="111"/>
      <c r="AR172" s="126" t="str">
        <f t="shared" si="69"/>
        <v/>
      </c>
      <c r="AS172" s="126" t="str">
        <f t="shared" si="70"/>
        <v/>
      </c>
      <c r="AT172" s="127">
        <v>1615</v>
      </c>
      <c r="AU172" s="128"/>
      <c r="AV172" s="129"/>
      <c r="AW172" s="126" t="str">
        <f t="shared" si="71"/>
        <v/>
      </c>
      <c r="AX172" s="126" t="str">
        <f t="shared" si="72"/>
        <v/>
      </c>
      <c r="AY172" s="64" t="str">
        <f t="shared" si="73"/>
        <v/>
      </c>
      <c r="AZ172" s="97"/>
      <c r="BA172" s="68"/>
      <c r="BB172" s="68"/>
      <c r="BC172" s="68"/>
      <c r="BD172" s="68"/>
      <c r="BE172" s="15"/>
      <c r="BF172" s="5">
        <f t="shared" si="74"/>
        <v>9370</v>
      </c>
      <c r="BG172" s="42">
        <v>3256</v>
      </c>
      <c r="BH172" s="42">
        <v>6114</v>
      </c>
      <c r="BI172" s="42"/>
      <c r="BJ172" s="42"/>
      <c r="BK172" s="42"/>
      <c r="BL172" s="42"/>
      <c r="BM172" s="15"/>
    </row>
    <row r="173" spans="1:65" outlineLevel="5" x14ac:dyDescent="0.45">
      <c r="A173" s="22">
        <f t="shared" si="76"/>
        <v>5</v>
      </c>
      <c r="B173" s="9">
        <f t="shared" si="75"/>
        <v>43240</v>
      </c>
      <c r="C173" s="51">
        <v>334269</v>
      </c>
      <c r="D173" s="64">
        <f t="shared" si="65"/>
        <v>36.200000000000003</v>
      </c>
      <c r="E173" s="12">
        <v>36.200000000000003</v>
      </c>
      <c r="F173" s="12">
        <v>36.200000000000003</v>
      </c>
      <c r="G173" s="12">
        <v>36.200000000000003</v>
      </c>
      <c r="H173" s="12">
        <v>36.200000000000003</v>
      </c>
      <c r="I173" s="12"/>
      <c r="J173" s="12"/>
      <c r="K173" s="12"/>
      <c r="L173" s="12"/>
      <c r="M173" s="74" t="str">
        <f t="shared" si="66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67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8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25.408348459999999</v>
      </c>
      <c r="AO173" s="41">
        <v>1102</v>
      </c>
      <c r="AP173" s="110"/>
      <c r="AQ173" s="111"/>
      <c r="AR173" s="126" t="str">
        <f t="shared" si="69"/>
        <v/>
      </c>
      <c r="AS173" s="126" t="str">
        <f t="shared" si="70"/>
        <v/>
      </c>
      <c r="AT173" s="127">
        <v>1434</v>
      </c>
      <c r="AU173" s="128"/>
      <c r="AV173" s="129"/>
      <c r="AW173" s="126" t="str">
        <f t="shared" si="71"/>
        <v/>
      </c>
      <c r="AX173" s="126" t="str">
        <f t="shared" si="72"/>
        <v/>
      </c>
      <c r="AY173" s="64" t="str">
        <f t="shared" si="73"/>
        <v/>
      </c>
      <c r="AZ173" s="97"/>
      <c r="BA173" s="68"/>
      <c r="BB173" s="68"/>
      <c r="BC173" s="68"/>
      <c r="BD173" s="68"/>
      <c r="BE173" s="15"/>
      <c r="BF173" s="5">
        <f t="shared" si="74"/>
        <v>4817</v>
      </c>
      <c r="BG173" s="42">
        <v>3137</v>
      </c>
      <c r="BH173" s="42">
        <v>1680</v>
      </c>
      <c r="BI173" s="42"/>
      <c r="BJ173" s="42"/>
      <c r="BK173" s="42"/>
      <c r="BL173" s="42"/>
      <c r="BM173" s="15"/>
    </row>
    <row r="174" spans="1:65" outlineLevel="5" x14ac:dyDescent="0.45">
      <c r="A174" s="22">
        <f t="shared" si="76"/>
        <v>5</v>
      </c>
      <c r="B174" s="9">
        <f t="shared" si="75"/>
        <v>43241</v>
      </c>
      <c r="C174" s="51">
        <v>316066</v>
      </c>
      <c r="D174" s="64">
        <f t="shared" si="65"/>
        <v>36.4</v>
      </c>
      <c r="E174" s="12">
        <v>36.6</v>
      </c>
      <c r="F174" s="12">
        <v>36.6</v>
      </c>
      <c r="G174" s="12">
        <v>36.200000000000003</v>
      </c>
      <c r="H174" s="12">
        <v>36.200000000000003</v>
      </c>
      <c r="I174" s="12"/>
      <c r="J174" s="12"/>
      <c r="K174" s="12"/>
      <c r="L174" s="12"/>
      <c r="M174" s="74" t="str">
        <f t="shared" si="66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67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8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22.417934349999999</v>
      </c>
      <c r="AO174" s="41">
        <v>1249</v>
      </c>
      <c r="AP174" s="110"/>
      <c r="AQ174" s="111"/>
      <c r="AR174" s="126" t="str">
        <f t="shared" si="69"/>
        <v/>
      </c>
      <c r="AS174" s="126" t="str">
        <f t="shared" si="70"/>
        <v/>
      </c>
      <c r="AT174" s="127">
        <v>2067</v>
      </c>
      <c r="AU174" s="128"/>
      <c r="AV174" s="129"/>
      <c r="AW174" s="126" t="str">
        <f t="shared" si="71"/>
        <v/>
      </c>
      <c r="AX174" s="126" t="str">
        <f t="shared" si="72"/>
        <v/>
      </c>
      <c r="AY174" s="64" t="str">
        <f t="shared" si="73"/>
        <v/>
      </c>
      <c r="AZ174" s="97">
        <v>79.8</v>
      </c>
      <c r="BA174" s="68"/>
      <c r="BB174" s="68"/>
      <c r="BC174" s="68"/>
      <c r="BD174" s="68"/>
      <c r="BE174" s="15"/>
      <c r="BF174" s="5">
        <f t="shared" si="74"/>
        <v>13964</v>
      </c>
      <c r="BG174" s="42">
        <v>9533</v>
      </c>
      <c r="BH174" s="42">
        <v>4431</v>
      </c>
      <c r="BI174" s="42"/>
      <c r="BJ174" s="42"/>
      <c r="BK174" s="42"/>
      <c r="BL174" s="42"/>
      <c r="BM174" s="15"/>
    </row>
    <row r="175" spans="1:65" outlineLevel="5" x14ac:dyDescent="0.45">
      <c r="A175" s="22">
        <f t="shared" si="76"/>
        <v>5</v>
      </c>
      <c r="B175" s="9">
        <f t="shared" si="75"/>
        <v>43242</v>
      </c>
      <c r="C175" s="51">
        <v>316864</v>
      </c>
      <c r="D175" s="64">
        <f t="shared" si="65"/>
        <v>36.700000000000003</v>
      </c>
      <c r="E175" s="12">
        <v>36.6</v>
      </c>
      <c r="F175" s="12">
        <v>36.6</v>
      </c>
      <c r="G175" s="12">
        <v>36.799999999999997</v>
      </c>
      <c r="H175" s="12">
        <v>36.799999999999997</v>
      </c>
      <c r="I175" s="12"/>
      <c r="J175" s="12"/>
      <c r="K175" s="12"/>
      <c r="L175" s="12"/>
      <c r="M175" s="74" t="str">
        <f t="shared" si="66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67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68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21.823850350000001</v>
      </c>
      <c r="AO175" s="41">
        <v>1283</v>
      </c>
      <c r="AP175" s="110"/>
      <c r="AQ175" s="111"/>
      <c r="AR175" s="126" t="str">
        <f t="shared" si="69"/>
        <v/>
      </c>
      <c r="AS175" s="126" t="str">
        <f t="shared" si="70"/>
        <v/>
      </c>
      <c r="AT175" s="127">
        <v>1739</v>
      </c>
      <c r="AU175" s="128"/>
      <c r="AV175" s="129"/>
      <c r="AW175" s="126" t="str">
        <f t="shared" si="71"/>
        <v/>
      </c>
      <c r="AX175" s="126" t="str">
        <f t="shared" si="72"/>
        <v/>
      </c>
      <c r="AY175" s="64" t="str">
        <f t="shared" si="73"/>
        <v/>
      </c>
      <c r="AZ175" s="97"/>
      <c r="BA175" s="68"/>
      <c r="BB175" s="68"/>
      <c r="BC175" s="68"/>
      <c r="BD175" s="68"/>
      <c r="BE175" s="15"/>
      <c r="BF175" s="5">
        <f t="shared" si="74"/>
        <v>14514</v>
      </c>
      <c r="BG175" s="42">
        <v>5953</v>
      </c>
      <c r="BH175" s="42">
        <v>8561</v>
      </c>
      <c r="BI175" s="42"/>
      <c r="BJ175" s="42"/>
      <c r="BK175" s="42"/>
      <c r="BL175" s="42"/>
      <c r="BM175" s="15"/>
    </row>
    <row r="176" spans="1:65" outlineLevel="5" x14ac:dyDescent="0.45">
      <c r="A176" s="22">
        <f t="shared" si="76"/>
        <v>5</v>
      </c>
      <c r="B176" s="9">
        <f t="shared" si="75"/>
        <v>43243</v>
      </c>
      <c r="C176" s="51">
        <v>426421</v>
      </c>
      <c r="D176" s="64">
        <f t="shared" si="65"/>
        <v>37.200000000000003</v>
      </c>
      <c r="E176" s="12">
        <v>37</v>
      </c>
      <c r="F176" s="12">
        <v>37</v>
      </c>
      <c r="G176" s="12">
        <v>37.4</v>
      </c>
      <c r="H176" s="12">
        <v>37.4</v>
      </c>
      <c r="I176" s="12"/>
      <c r="J176" s="12"/>
      <c r="K176" s="12"/>
      <c r="L176" s="12"/>
      <c r="M176" s="74" t="str">
        <f t="shared" si="66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67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8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22.47191011</v>
      </c>
      <c r="AO176" s="41">
        <v>1246</v>
      </c>
      <c r="AP176" s="110"/>
      <c r="AQ176" s="111"/>
      <c r="AR176" s="126" t="str">
        <f t="shared" si="69"/>
        <v/>
      </c>
      <c r="AS176" s="126" t="str">
        <f t="shared" si="70"/>
        <v/>
      </c>
      <c r="AT176" s="127">
        <v>1670</v>
      </c>
      <c r="AU176" s="128"/>
      <c r="AV176" s="129"/>
      <c r="AW176" s="126" t="str">
        <f t="shared" si="71"/>
        <v/>
      </c>
      <c r="AX176" s="126" t="str">
        <f t="shared" si="72"/>
        <v/>
      </c>
      <c r="AY176" s="64" t="str">
        <f t="shared" si="73"/>
        <v/>
      </c>
      <c r="AZ176" s="97">
        <v>78</v>
      </c>
      <c r="BA176" s="68"/>
      <c r="BB176" s="68"/>
      <c r="BC176" s="68"/>
      <c r="BD176" s="68"/>
      <c r="BE176" s="15"/>
      <c r="BF176" s="5">
        <f t="shared" si="74"/>
        <v>12706</v>
      </c>
      <c r="BG176" s="42">
        <v>2994</v>
      </c>
      <c r="BH176" s="42">
        <v>9712</v>
      </c>
      <c r="BI176" s="42"/>
      <c r="BJ176" s="42"/>
      <c r="BK176" s="42"/>
      <c r="BL176" s="42"/>
      <c r="BM176" s="15"/>
    </row>
    <row r="177" spans="1:65" outlineLevel="5" x14ac:dyDescent="0.45">
      <c r="A177" s="22">
        <f t="shared" si="76"/>
        <v>5</v>
      </c>
      <c r="B177" s="9">
        <f t="shared" si="75"/>
        <v>43244</v>
      </c>
      <c r="C177" s="51">
        <v>390122</v>
      </c>
      <c r="D177" s="64">
        <f t="shared" si="65"/>
        <v>37.1</v>
      </c>
      <c r="E177" s="12">
        <v>37.200000000000003</v>
      </c>
      <c r="F177" s="12">
        <v>37.200000000000003</v>
      </c>
      <c r="G177" s="12">
        <v>37</v>
      </c>
      <c r="H177" s="12">
        <v>37</v>
      </c>
      <c r="I177" s="12"/>
      <c r="J177" s="12"/>
      <c r="K177" s="12"/>
      <c r="L177" s="12"/>
      <c r="M177" s="74" t="str">
        <f t="shared" si="66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67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8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22.099447510000001</v>
      </c>
      <c r="AO177" s="41">
        <v>1267</v>
      </c>
      <c r="AP177" s="110"/>
      <c r="AQ177" s="111"/>
      <c r="AR177" s="126" t="str">
        <f t="shared" si="69"/>
        <v/>
      </c>
      <c r="AS177" s="126" t="str">
        <f t="shared" si="70"/>
        <v/>
      </c>
      <c r="AT177" s="127">
        <v>1831</v>
      </c>
      <c r="AU177" s="128"/>
      <c r="AV177" s="129"/>
      <c r="AW177" s="126" t="str">
        <f t="shared" si="71"/>
        <v/>
      </c>
      <c r="AX177" s="126" t="str">
        <f t="shared" si="72"/>
        <v/>
      </c>
      <c r="AY177" s="64" t="str">
        <f t="shared" si="73"/>
        <v/>
      </c>
      <c r="AZ177" s="97">
        <v>77.8</v>
      </c>
      <c r="BA177" s="68"/>
      <c r="BB177" s="68"/>
      <c r="BC177" s="68"/>
      <c r="BD177" s="68"/>
      <c r="BE177" s="15"/>
      <c r="BF177" s="5">
        <f t="shared" si="74"/>
        <v>13949</v>
      </c>
      <c r="BG177" s="42">
        <v>5673</v>
      </c>
      <c r="BH177" s="42">
        <v>8276</v>
      </c>
      <c r="BI177" s="42"/>
      <c r="BJ177" s="42"/>
      <c r="BK177" s="42"/>
      <c r="BL177" s="42"/>
      <c r="BM177" s="15"/>
    </row>
    <row r="178" spans="1:65" outlineLevel="5" x14ac:dyDescent="0.45">
      <c r="A178" s="22">
        <f t="shared" si="76"/>
        <v>5</v>
      </c>
      <c r="B178" s="9">
        <f t="shared" si="75"/>
        <v>43245</v>
      </c>
      <c r="C178" s="51">
        <v>376244</v>
      </c>
      <c r="D178" s="64">
        <f t="shared" si="65"/>
        <v>37.6</v>
      </c>
      <c r="E178" s="12">
        <v>37.6</v>
      </c>
      <c r="F178" s="12">
        <v>37.6</v>
      </c>
      <c r="G178" s="12">
        <v>37.6</v>
      </c>
      <c r="H178" s="12">
        <v>37.6</v>
      </c>
      <c r="I178" s="12"/>
      <c r="J178" s="12"/>
      <c r="K178" s="12"/>
      <c r="L178" s="12"/>
      <c r="M178" s="74" t="str">
        <f t="shared" si="66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67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68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20.086083210000002</v>
      </c>
      <c r="AO178" s="41">
        <v>1394</v>
      </c>
      <c r="AP178" s="110"/>
      <c r="AQ178" s="111"/>
      <c r="AR178" s="126" t="str">
        <f t="shared" si="69"/>
        <v/>
      </c>
      <c r="AS178" s="126" t="str">
        <f t="shared" si="70"/>
        <v/>
      </c>
      <c r="AT178" s="127">
        <v>1981</v>
      </c>
      <c r="AU178" s="128"/>
      <c r="AV178" s="129"/>
      <c r="AW178" s="126" t="str">
        <f t="shared" si="71"/>
        <v/>
      </c>
      <c r="AX178" s="126" t="str">
        <f t="shared" si="72"/>
        <v/>
      </c>
      <c r="AY178" s="64" t="str">
        <f t="shared" si="73"/>
        <v/>
      </c>
      <c r="AZ178" s="97">
        <v>77.900000000000006</v>
      </c>
      <c r="BA178" s="68"/>
      <c r="BB178" s="68"/>
      <c r="BC178" s="68"/>
      <c r="BD178" s="68"/>
      <c r="BE178" s="15"/>
      <c r="BF178" s="5">
        <f t="shared" si="74"/>
        <v>15915</v>
      </c>
      <c r="BG178" s="42">
        <v>5584</v>
      </c>
      <c r="BH178" s="42">
        <v>10331</v>
      </c>
      <c r="BI178" s="42"/>
      <c r="BJ178" s="42"/>
      <c r="BK178" s="42"/>
      <c r="BL178" s="42"/>
      <c r="BM178" s="15"/>
    </row>
    <row r="179" spans="1:65" outlineLevel="5" x14ac:dyDescent="0.45">
      <c r="A179" s="22">
        <f t="shared" si="76"/>
        <v>5</v>
      </c>
      <c r="B179" s="9">
        <f t="shared" si="75"/>
        <v>43246</v>
      </c>
      <c r="C179" s="51">
        <v>368864</v>
      </c>
      <c r="D179" s="64">
        <f t="shared" si="65"/>
        <v>37.799999999999997</v>
      </c>
      <c r="E179" s="12">
        <v>37.799999999999997</v>
      </c>
      <c r="F179" s="12">
        <v>37.799999999999997</v>
      </c>
      <c r="G179" s="12">
        <v>37.799999999999997</v>
      </c>
      <c r="H179" s="12">
        <v>37.799999999999997</v>
      </c>
      <c r="I179" s="12"/>
      <c r="J179" s="12"/>
      <c r="K179" s="12"/>
      <c r="L179" s="12"/>
      <c r="M179" s="74" t="str">
        <f t="shared" si="66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67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8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22.38209432</v>
      </c>
      <c r="AO179" s="41">
        <v>1251</v>
      </c>
      <c r="AP179" s="110"/>
      <c r="AQ179" s="111"/>
      <c r="AR179" s="126" t="str">
        <f t="shared" si="69"/>
        <v/>
      </c>
      <c r="AS179" s="126" t="str">
        <f t="shared" si="70"/>
        <v/>
      </c>
      <c r="AT179" s="127">
        <v>1805</v>
      </c>
      <c r="AU179" s="128"/>
      <c r="AV179" s="129"/>
      <c r="AW179" s="126" t="str">
        <f t="shared" si="71"/>
        <v/>
      </c>
      <c r="AX179" s="126" t="str">
        <f t="shared" si="72"/>
        <v/>
      </c>
      <c r="AY179" s="64" t="str">
        <f t="shared" si="73"/>
        <v/>
      </c>
      <c r="AZ179" s="97"/>
      <c r="BA179" s="68"/>
      <c r="BB179" s="68"/>
      <c r="BC179" s="68"/>
      <c r="BD179" s="68"/>
      <c r="BE179" s="15"/>
      <c r="BF179" s="5">
        <f t="shared" si="74"/>
        <v>10628</v>
      </c>
      <c r="BG179" s="42">
        <v>5550</v>
      </c>
      <c r="BH179" s="42">
        <v>5078</v>
      </c>
      <c r="BI179" s="42"/>
      <c r="BJ179" s="42"/>
      <c r="BK179" s="42"/>
      <c r="BL179" s="42"/>
      <c r="BM179" s="15"/>
    </row>
    <row r="180" spans="1:65" outlineLevel="5" x14ac:dyDescent="0.45">
      <c r="A180" s="22">
        <f t="shared" si="76"/>
        <v>5</v>
      </c>
      <c r="B180" s="9">
        <f t="shared" si="75"/>
        <v>43247</v>
      </c>
      <c r="C180" s="51">
        <v>344628</v>
      </c>
      <c r="D180" s="64">
        <f t="shared" si="65"/>
        <v>37.200000000000003</v>
      </c>
      <c r="E180" s="12">
        <v>37</v>
      </c>
      <c r="F180" s="12">
        <v>37</v>
      </c>
      <c r="G180" s="12">
        <v>37.4</v>
      </c>
      <c r="H180" s="12">
        <v>37.4</v>
      </c>
      <c r="I180" s="12"/>
      <c r="J180" s="12"/>
      <c r="K180" s="12"/>
      <c r="L180" s="12"/>
      <c r="M180" s="74" t="str">
        <f t="shared" si="66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67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8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26.217228460000001</v>
      </c>
      <c r="AO180" s="41">
        <v>1068</v>
      </c>
      <c r="AP180" s="110"/>
      <c r="AQ180" s="111"/>
      <c r="AR180" s="126" t="str">
        <f t="shared" si="69"/>
        <v/>
      </c>
      <c r="AS180" s="126" t="str">
        <f t="shared" si="70"/>
        <v/>
      </c>
      <c r="AT180" s="127">
        <v>1717</v>
      </c>
      <c r="AU180" s="128"/>
      <c r="AV180" s="129"/>
      <c r="AW180" s="126" t="str">
        <f t="shared" si="71"/>
        <v/>
      </c>
      <c r="AX180" s="126" t="str">
        <f t="shared" si="72"/>
        <v/>
      </c>
      <c r="AY180" s="64" t="str">
        <f t="shared" si="73"/>
        <v/>
      </c>
      <c r="AZ180" s="97"/>
      <c r="BA180" s="68"/>
      <c r="BB180" s="68"/>
      <c r="BC180" s="68"/>
      <c r="BD180" s="68"/>
      <c r="BE180" s="15"/>
      <c r="BF180" s="5">
        <f t="shared" si="74"/>
        <v>6029</v>
      </c>
      <c r="BG180" s="42">
        <v>2052</v>
      </c>
      <c r="BH180" s="42">
        <v>3977</v>
      </c>
      <c r="BI180" s="42"/>
      <c r="BJ180" s="42"/>
      <c r="BK180" s="42"/>
      <c r="BL180" s="42"/>
      <c r="BM180" s="15"/>
    </row>
    <row r="181" spans="1:65" outlineLevel="5" x14ac:dyDescent="0.45">
      <c r="A181" s="22">
        <f t="shared" si="76"/>
        <v>5</v>
      </c>
      <c r="B181" s="9">
        <f t="shared" si="75"/>
        <v>43248</v>
      </c>
      <c r="C181" s="51">
        <v>333636</v>
      </c>
      <c r="D181" s="64">
        <f t="shared" si="65"/>
        <v>37</v>
      </c>
      <c r="E181" s="12">
        <v>37</v>
      </c>
      <c r="F181" s="12">
        <v>37</v>
      </c>
      <c r="G181" s="12">
        <v>37</v>
      </c>
      <c r="H181" s="12">
        <v>37</v>
      </c>
      <c r="I181" s="12"/>
      <c r="J181" s="12"/>
      <c r="K181" s="12"/>
      <c r="L181" s="12"/>
      <c r="M181" s="74" t="str">
        <f t="shared" si="66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67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8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22.47191011</v>
      </c>
      <c r="AO181" s="41">
        <v>1246</v>
      </c>
      <c r="AP181" s="110"/>
      <c r="AQ181" s="111"/>
      <c r="AR181" s="126" t="str">
        <f t="shared" si="69"/>
        <v/>
      </c>
      <c r="AS181" s="126" t="str">
        <f t="shared" si="70"/>
        <v/>
      </c>
      <c r="AT181" s="127">
        <v>1543</v>
      </c>
      <c r="AU181" s="128"/>
      <c r="AV181" s="129"/>
      <c r="AW181" s="126" t="str">
        <f t="shared" si="71"/>
        <v/>
      </c>
      <c r="AX181" s="126" t="str">
        <f t="shared" si="72"/>
        <v/>
      </c>
      <c r="AY181" s="64" t="str">
        <f t="shared" si="73"/>
        <v/>
      </c>
      <c r="AZ181" s="97">
        <v>77.900000000000006</v>
      </c>
      <c r="BA181" s="68"/>
      <c r="BB181" s="68"/>
      <c r="BC181" s="68"/>
      <c r="BD181" s="68"/>
      <c r="BE181" s="15"/>
      <c r="BF181" s="5">
        <f t="shared" si="74"/>
        <v>15228</v>
      </c>
      <c r="BG181" s="42">
        <v>4437</v>
      </c>
      <c r="BH181" s="42">
        <v>10791</v>
      </c>
      <c r="BI181" s="42"/>
      <c r="BJ181" s="42"/>
      <c r="BK181" s="42"/>
      <c r="BL181" s="42"/>
      <c r="BM181" s="15"/>
    </row>
    <row r="182" spans="1:65" outlineLevel="5" x14ac:dyDescent="0.45">
      <c r="A182" s="22">
        <f t="shared" si="76"/>
        <v>5</v>
      </c>
      <c r="B182" s="9">
        <f t="shared" si="75"/>
        <v>43249</v>
      </c>
      <c r="C182" s="51">
        <v>325231</v>
      </c>
      <c r="D182" s="64">
        <f t="shared" si="65"/>
        <v>37.200000000000003</v>
      </c>
      <c r="E182" s="12">
        <v>37</v>
      </c>
      <c r="F182" s="12">
        <v>37</v>
      </c>
      <c r="G182" s="12">
        <v>37.4</v>
      </c>
      <c r="H182" s="12">
        <v>37.4</v>
      </c>
      <c r="I182" s="12"/>
      <c r="J182" s="12"/>
      <c r="K182" s="12"/>
      <c r="L182" s="12"/>
      <c r="M182" s="74" t="str">
        <f t="shared" si="66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67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68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23.450586260000001</v>
      </c>
      <c r="AO182" s="41">
        <v>1194</v>
      </c>
      <c r="AP182" s="110"/>
      <c r="AQ182" s="111"/>
      <c r="AR182" s="126" t="str">
        <f t="shared" si="69"/>
        <v/>
      </c>
      <c r="AS182" s="126" t="str">
        <f t="shared" si="70"/>
        <v/>
      </c>
      <c r="AT182" s="127">
        <v>1626</v>
      </c>
      <c r="AU182" s="128"/>
      <c r="AV182" s="129"/>
      <c r="AW182" s="126" t="str">
        <f t="shared" si="71"/>
        <v/>
      </c>
      <c r="AX182" s="126" t="str">
        <f t="shared" si="72"/>
        <v/>
      </c>
      <c r="AY182" s="64" t="str">
        <f t="shared" si="73"/>
        <v/>
      </c>
      <c r="AZ182" s="97">
        <v>78.8</v>
      </c>
      <c r="BA182" s="68"/>
      <c r="BB182" s="68"/>
      <c r="BC182" s="68"/>
      <c r="BD182" s="68"/>
      <c r="BE182" s="15"/>
      <c r="BF182" s="5">
        <f t="shared" si="74"/>
        <v>14841</v>
      </c>
      <c r="BG182" s="42">
        <v>4415</v>
      </c>
      <c r="BH182" s="42">
        <v>10426</v>
      </c>
      <c r="BI182" s="42"/>
      <c r="BJ182" s="42"/>
      <c r="BK182" s="42"/>
      <c r="BL182" s="42"/>
      <c r="BM182" s="15"/>
    </row>
    <row r="183" spans="1:65" outlineLevel="5" x14ac:dyDescent="0.45">
      <c r="A183" s="22">
        <f t="shared" si="76"/>
        <v>5</v>
      </c>
      <c r="B183" s="9">
        <f t="shared" si="75"/>
        <v>43250</v>
      </c>
      <c r="C183" s="51">
        <v>331251</v>
      </c>
      <c r="D183" s="64">
        <f t="shared" si="65"/>
        <v>37.6</v>
      </c>
      <c r="E183" s="12">
        <v>37.4</v>
      </c>
      <c r="F183" s="12">
        <v>37.4</v>
      </c>
      <c r="G183" s="12">
        <v>37.799999999999997</v>
      </c>
      <c r="H183" s="12">
        <v>37.799999999999997</v>
      </c>
      <c r="I183" s="12"/>
      <c r="J183" s="12"/>
      <c r="K183" s="12"/>
      <c r="L183" s="12"/>
      <c r="M183" s="74" t="str">
        <f t="shared" si="66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67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8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23.70872142</v>
      </c>
      <c r="AO183" s="41">
        <v>1181</v>
      </c>
      <c r="AP183" s="110"/>
      <c r="AQ183" s="111"/>
      <c r="AR183" s="126" t="str">
        <f t="shared" si="69"/>
        <v/>
      </c>
      <c r="AS183" s="126" t="str">
        <f t="shared" si="70"/>
        <v/>
      </c>
      <c r="AT183" s="127">
        <v>1803</v>
      </c>
      <c r="AU183" s="128"/>
      <c r="AV183" s="129"/>
      <c r="AW183" s="126" t="str">
        <f t="shared" si="71"/>
        <v/>
      </c>
      <c r="AX183" s="126" t="str">
        <f t="shared" si="72"/>
        <v/>
      </c>
      <c r="AY183" s="64" t="str">
        <f t="shared" si="73"/>
        <v/>
      </c>
      <c r="AZ183" s="97">
        <v>79</v>
      </c>
      <c r="BA183" s="68"/>
      <c r="BB183" s="68"/>
      <c r="BC183" s="68"/>
      <c r="BD183" s="68"/>
      <c r="BE183" s="15"/>
      <c r="BF183" s="5">
        <f t="shared" si="74"/>
        <v>15657</v>
      </c>
      <c r="BG183" s="42">
        <v>4734</v>
      </c>
      <c r="BH183" s="42">
        <v>10923</v>
      </c>
      <c r="BI183" s="42"/>
      <c r="BJ183" s="42"/>
      <c r="BK183" s="42"/>
      <c r="BL183" s="42"/>
      <c r="BM183" s="15"/>
    </row>
    <row r="184" spans="1:65" ht="17.5" outlineLevel="5" thickBot="1" x14ac:dyDescent="0.5">
      <c r="A184" s="31">
        <f t="shared" si="76"/>
        <v>5</v>
      </c>
      <c r="B184" s="32">
        <f t="shared" si="75"/>
        <v>43251</v>
      </c>
      <c r="C184" s="51">
        <v>324634</v>
      </c>
      <c r="D184" s="64">
        <f t="shared" si="65"/>
        <v>37.5</v>
      </c>
      <c r="E184" s="12">
        <v>37.4</v>
      </c>
      <c r="F184" s="12">
        <v>37.4</v>
      </c>
      <c r="G184" s="12">
        <v>37.6</v>
      </c>
      <c r="H184" s="12">
        <v>37.6</v>
      </c>
      <c r="I184" s="12"/>
      <c r="J184" s="12"/>
      <c r="K184" s="12"/>
      <c r="L184" s="12"/>
      <c r="M184" s="74" t="str">
        <f t="shared" si="66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67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8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23.178807949999999</v>
      </c>
      <c r="AO184" s="41">
        <v>1208</v>
      </c>
      <c r="AP184" s="110"/>
      <c r="AQ184" s="111"/>
      <c r="AR184" s="126" t="str">
        <f t="shared" si="69"/>
        <v/>
      </c>
      <c r="AS184" s="126" t="str">
        <f t="shared" si="70"/>
        <v/>
      </c>
      <c r="AT184" s="127">
        <v>1595</v>
      </c>
      <c r="AU184" s="128"/>
      <c r="AV184" s="129"/>
      <c r="AW184" s="126" t="str">
        <f t="shared" si="71"/>
        <v/>
      </c>
      <c r="AX184" s="126" t="str">
        <f t="shared" si="72"/>
        <v/>
      </c>
      <c r="AY184" s="64" t="str">
        <f t="shared" si="73"/>
        <v/>
      </c>
      <c r="AZ184" s="97">
        <v>78.599999999999994</v>
      </c>
      <c r="BA184" s="68"/>
      <c r="BB184" s="68"/>
      <c r="BC184" s="68"/>
      <c r="BD184" s="68"/>
      <c r="BE184" s="15"/>
      <c r="BF184" s="5">
        <f t="shared" si="74"/>
        <v>14739</v>
      </c>
      <c r="BG184" s="42">
        <v>4503</v>
      </c>
      <c r="BH184" s="42">
        <v>10236</v>
      </c>
      <c r="BI184" s="42"/>
      <c r="BJ184" s="42"/>
      <c r="BK184" s="42"/>
      <c r="BL184" s="42"/>
      <c r="BM184" s="15"/>
    </row>
    <row r="185" spans="1:65" outlineLevel="4" x14ac:dyDescent="0.45">
      <c r="A185" s="150" t="s">
        <v>39</v>
      </c>
      <c r="B185" s="151"/>
      <c r="C185" s="50">
        <f t="shared" ref="C185:BM185" si="77">SUBTOTAL(4,C154:C184)</f>
        <v>456272</v>
      </c>
      <c r="D185" s="60">
        <f t="shared" si="77"/>
        <v>37.799999999999997</v>
      </c>
      <c r="E185" s="28">
        <f t="shared" si="77"/>
        <v>37.799999999999997</v>
      </c>
      <c r="F185" s="28">
        <f t="shared" si="77"/>
        <v>37.799999999999997</v>
      </c>
      <c r="G185" s="28">
        <f t="shared" si="77"/>
        <v>37.799999999999997</v>
      </c>
      <c r="H185" s="28">
        <f t="shared" si="77"/>
        <v>37.799999999999997</v>
      </c>
      <c r="I185" s="28">
        <f t="shared" si="77"/>
        <v>0</v>
      </c>
      <c r="J185" s="28">
        <f t="shared" si="77"/>
        <v>0</v>
      </c>
      <c r="K185" s="28">
        <f t="shared" si="77"/>
        <v>0</v>
      </c>
      <c r="L185" s="28">
        <f t="shared" si="77"/>
        <v>0</v>
      </c>
      <c r="M185" s="71">
        <f t="shared" si="77"/>
        <v>0</v>
      </c>
      <c r="N185" s="82">
        <f t="shared" si="77"/>
        <v>0</v>
      </c>
      <c r="O185" s="82">
        <f t="shared" si="77"/>
        <v>0</v>
      </c>
      <c r="P185" s="82">
        <f t="shared" si="77"/>
        <v>0</v>
      </c>
      <c r="Q185" s="82">
        <f t="shared" si="77"/>
        <v>0</v>
      </c>
      <c r="R185" s="82">
        <f t="shared" si="77"/>
        <v>0</v>
      </c>
      <c r="S185" s="82">
        <f t="shared" si="77"/>
        <v>0</v>
      </c>
      <c r="T185" s="82">
        <f t="shared" si="77"/>
        <v>0</v>
      </c>
      <c r="U185" s="82">
        <f t="shared" si="77"/>
        <v>0</v>
      </c>
      <c r="V185" s="29">
        <f t="shared" si="77"/>
        <v>0</v>
      </c>
      <c r="W185" s="39">
        <f t="shared" si="77"/>
        <v>0</v>
      </c>
      <c r="X185" s="39">
        <f t="shared" si="77"/>
        <v>0</v>
      </c>
      <c r="Y185" s="39">
        <f t="shared" si="77"/>
        <v>0</v>
      </c>
      <c r="Z185" s="39">
        <f t="shared" si="77"/>
        <v>0</v>
      </c>
      <c r="AA185" s="39">
        <f t="shared" si="77"/>
        <v>0</v>
      </c>
      <c r="AB185" s="39">
        <f t="shared" si="77"/>
        <v>0</v>
      </c>
      <c r="AC185" s="39">
        <f t="shared" si="77"/>
        <v>0</v>
      </c>
      <c r="AD185" s="39">
        <f t="shared" si="77"/>
        <v>0</v>
      </c>
      <c r="AE185" s="29">
        <f t="shared" si="77"/>
        <v>0</v>
      </c>
      <c r="AF185" s="39">
        <f t="shared" si="77"/>
        <v>0</v>
      </c>
      <c r="AG185" s="39">
        <f t="shared" si="77"/>
        <v>0</v>
      </c>
      <c r="AH185" s="39">
        <f t="shared" si="77"/>
        <v>0</v>
      </c>
      <c r="AI185" s="39">
        <f t="shared" si="77"/>
        <v>0</v>
      </c>
      <c r="AJ185" s="39">
        <f t="shared" si="77"/>
        <v>0</v>
      </c>
      <c r="AK185" s="39">
        <f t="shared" si="77"/>
        <v>0</v>
      </c>
      <c r="AL185" s="39">
        <f t="shared" si="77"/>
        <v>0</v>
      </c>
      <c r="AM185" s="39">
        <f t="shared" si="77"/>
        <v>0</v>
      </c>
      <c r="AN185" s="39">
        <f t="shared" si="77"/>
        <v>28.455284549999998</v>
      </c>
      <c r="AO185" s="39">
        <f t="shared" si="77"/>
        <v>1394</v>
      </c>
      <c r="AP185" s="104">
        <f t="shared" si="77"/>
        <v>0</v>
      </c>
      <c r="AQ185" s="105">
        <f t="shared" si="77"/>
        <v>0</v>
      </c>
      <c r="AR185" s="106">
        <f t="shared" si="77"/>
        <v>0</v>
      </c>
      <c r="AS185" s="106">
        <f t="shared" si="77"/>
        <v>0</v>
      </c>
      <c r="AT185" s="107">
        <f t="shared" si="77"/>
        <v>2067</v>
      </c>
      <c r="AU185" s="108">
        <f t="shared" si="77"/>
        <v>0</v>
      </c>
      <c r="AV185" s="109">
        <f t="shared" si="77"/>
        <v>0</v>
      </c>
      <c r="AW185" s="106">
        <f t="shared" si="77"/>
        <v>0</v>
      </c>
      <c r="AX185" s="106">
        <f t="shared" si="77"/>
        <v>0</v>
      </c>
      <c r="AY185" s="60">
        <f t="shared" si="77"/>
        <v>0</v>
      </c>
      <c r="AZ185" s="96">
        <f t="shared" si="77"/>
        <v>80.2</v>
      </c>
      <c r="BA185" s="67">
        <f t="shared" si="77"/>
        <v>0</v>
      </c>
      <c r="BB185" s="67">
        <f t="shared" si="77"/>
        <v>0</v>
      </c>
      <c r="BC185" s="67">
        <f t="shared" si="77"/>
        <v>0</v>
      </c>
      <c r="BD185" s="67">
        <f t="shared" si="77"/>
        <v>0</v>
      </c>
      <c r="BE185" s="27">
        <f t="shared" si="77"/>
        <v>0</v>
      </c>
      <c r="BF185" s="29">
        <f t="shared" si="77"/>
        <v>15915</v>
      </c>
      <c r="BG185" s="39">
        <f t="shared" si="77"/>
        <v>10548</v>
      </c>
      <c r="BH185" s="40">
        <f t="shared" si="77"/>
        <v>10923</v>
      </c>
      <c r="BI185" s="40">
        <f t="shared" si="77"/>
        <v>0</v>
      </c>
      <c r="BJ185" s="40">
        <f t="shared" si="77"/>
        <v>0</v>
      </c>
      <c r="BK185" s="40">
        <f t="shared" si="77"/>
        <v>0</v>
      </c>
      <c r="BL185" s="40">
        <f t="shared" si="77"/>
        <v>0</v>
      </c>
      <c r="BM185" s="27">
        <f t="shared" si="77"/>
        <v>0</v>
      </c>
    </row>
    <row r="186" spans="1:65" outlineLevel="3" x14ac:dyDescent="0.45">
      <c r="A186" s="180" t="s">
        <v>28</v>
      </c>
      <c r="B186" s="181"/>
      <c r="C186" s="51">
        <f t="shared" ref="C186:BM186" si="78">SUBTOTAL(5,C154:C184)</f>
        <v>312482</v>
      </c>
      <c r="D186" s="61">
        <f t="shared" si="78"/>
        <v>35.700000000000003</v>
      </c>
      <c r="E186" s="12">
        <f t="shared" si="78"/>
        <v>35.6</v>
      </c>
      <c r="F186" s="12">
        <f t="shared" si="78"/>
        <v>35.6</v>
      </c>
      <c r="G186" s="12">
        <f t="shared" si="78"/>
        <v>35.6</v>
      </c>
      <c r="H186" s="12">
        <f t="shared" si="78"/>
        <v>35.6</v>
      </c>
      <c r="I186" s="12">
        <f t="shared" si="78"/>
        <v>0</v>
      </c>
      <c r="J186" s="12">
        <f t="shared" si="78"/>
        <v>0</v>
      </c>
      <c r="K186" s="12">
        <f t="shared" si="78"/>
        <v>0</v>
      </c>
      <c r="L186" s="12">
        <f t="shared" si="78"/>
        <v>0</v>
      </c>
      <c r="M186" s="72">
        <f t="shared" si="78"/>
        <v>0</v>
      </c>
      <c r="N186" s="83">
        <f t="shared" si="78"/>
        <v>0</v>
      </c>
      <c r="O186" s="83">
        <f t="shared" si="78"/>
        <v>0</v>
      </c>
      <c r="P186" s="83">
        <f t="shared" si="78"/>
        <v>0</v>
      </c>
      <c r="Q186" s="83">
        <f t="shared" si="78"/>
        <v>0</v>
      </c>
      <c r="R186" s="83">
        <f t="shared" si="78"/>
        <v>0</v>
      </c>
      <c r="S186" s="83">
        <f t="shared" si="78"/>
        <v>0</v>
      </c>
      <c r="T186" s="83">
        <f t="shared" si="78"/>
        <v>0</v>
      </c>
      <c r="U186" s="83">
        <f t="shared" si="78"/>
        <v>0</v>
      </c>
      <c r="V186" s="6">
        <f t="shared" si="78"/>
        <v>0</v>
      </c>
      <c r="W186" s="41">
        <f t="shared" si="78"/>
        <v>0</v>
      </c>
      <c r="X186" s="41">
        <f t="shared" si="78"/>
        <v>0</v>
      </c>
      <c r="Y186" s="41">
        <f t="shared" si="78"/>
        <v>0</v>
      </c>
      <c r="Z186" s="41">
        <f t="shared" si="78"/>
        <v>0</v>
      </c>
      <c r="AA186" s="41">
        <f t="shared" si="78"/>
        <v>0</v>
      </c>
      <c r="AB186" s="41">
        <f t="shared" si="78"/>
        <v>0</v>
      </c>
      <c r="AC186" s="41">
        <f t="shared" si="78"/>
        <v>0</v>
      </c>
      <c r="AD186" s="41">
        <f t="shared" si="78"/>
        <v>0</v>
      </c>
      <c r="AE186" s="6">
        <f t="shared" si="78"/>
        <v>0</v>
      </c>
      <c r="AF186" s="41">
        <f t="shared" si="78"/>
        <v>0</v>
      </c>
      <c r="AG186" s="41">
        <f t="shared" si="78"/>
        <v>0</v>
      </c>
      <c r="AH186" s="41">
        <f t="shared" si="78"/>
        <v>0</v>
      </c>
      <c r="AI186" s="41">
        <f t="shared" si="78"/>
        <v>0</v>
      </c>
      <c r="AJ186" s="41">
        <f t="shared" si="78"/>
        <v>0</v>
      </c>
      <c r="AK186" s="41">
        <f t="shared" si="78"/>
        <v>0</v>
      </c>
      <c r="AL186" s="41">
        <f t="shared" si="78"/>
        <v>0</v>
      </c>
      <c r="AM186" s="41">
        <f t="shared" si="78"/>
        <v>0</v>
      </c>
      <c r="AN186" s="41">
        <f t="shared" si="78"/>
        <v>20.086083210000002</v>
      </c>
      <c r="AO186" s="41">
        <f t="shared" si="78"/>
        <v>984</v>
      </c>
      <c r="AP186" s="110">
        <f t="shared" si="78"/>
        <v>0</v>
      </c>
      <c r="AQ186" s="111">
        <f t="shared" si="78"/>
        <v>0</v>
      </c>
      <c r="AR186" s="112">
        <f t="shared" si="78"/>
        <v>0</v>
      </c>
      <c r="AS186" s="112">
        <f t="shared" si="78"/>
        <v>0</v>
      </c>
      <c r="AT186" s="113">
        <f t="shared" si="78"/>
        <v>1187</v>
      </c>
      <c r="AU186" s="114">
        <f t="shared" si="78"/>
        <v>0</v>
      </c>
      <c r="AV186" s="115">
        <f t="shared" si="78"/>
        <v>0</v>
      </c>
      <c r="AW186" s="112">
        <f t="shared" si="78"/>
        <v>0</v>
      </c>
      <c r="AX186" s="112">
        <f t="shared" si="78"/>
        <v>0</v>
      </c>
      <c r="AY186" s="61">
        <f t="shared" si="78"/>
        <v>0</v>
      </c>
      <c r="AZ186" s="97">
        <f t="shared" si="78"/>
        <v>77.8</v>
      </c>
      <c r="BA186" s="68">
        <f t="shared" si="78"/>
        <v>0</v>
      </c>
      <c r="BB186" s="68">
        <f t="shared" si="78"/>
        <v>0</v>
      </c>
      <c r="BC186" s="68">
        <f t="shared" si="78"/>
        <v>0</v>
      </c>
      <c r="BD186" s="68">
        <f t="shared" si="78"/>
        <v>0</v>
      </c>
      <c r="BE186" s="15">
        <f t="shared" si="78"/>
        <v>0</v>
      </c>
      <c r="BF186" s="6">
        <f t="shared" si="78"/>
        <v>2177</v>
      </c>
      <c r="BG186" s="41">
        <f t="shared" si="78"/>
        <v>1093</v>
      </c>
      <c r="BH186" s="42">
        <f t="shared" si="78"/>
        <v>1680</v>
      </c>
      <c r="BI186" s="42">
        <f t="shared" si="78"/>
        <v>0</v>
      </c>
      <c r="BJ186" s="42">
        <f t="shared" si="78"/>
        <v>0</v>
      </c>
      <c r="BK186" s="42">
        <f t="shared" si="78"/>
        <v>0</v>
      </c>
      <c r="BL186" s="42">
        <f t="shared" si="78"/>
        <v>0</v>
      </c>
      <c r="BM186" s="15">
        <f t="shared" si="78"/>
        <v>0</v>
      </c>
    </row>
    <row r="187" spans="1:65" outlineLevel="2" x14ac:dyDescent="0.45">
      <c r="A187" s="180" t="s">
        <v>17</v>
      </c>
      <c r="B187" s="181"/>
      <c r="C187" s="51">
        <f>IFERROR(SUBTOTAL(1,C154:C184),"")</f>
        <v>367321.45161290321</v>
      </c>
      <c r="D187" s="61">
        <f t="shared" ref="D187:BM187" si="79">IFERROR(SUBTOTAL(1,D154:D184),"")</f>
        <v>36.99354838709678</v>
      </c>
      <c r="E187" s="12">
        <f t="shared" si="79"/>
        <v>36.954838709677432</v>
      </c>
      <c r="F187" s="12">
        <f t="shared" si="79"/>
        <v>36.954838709677432</v>
      </c>
      <c r="G187" s="12">
        <f t="shared" si="79"/>
        <v>37.032258064516128</v>
      </c>
      <c r="H187" s="12">
        <f t="shared" si="79"/>
        <v>37.032258064516128</v>
      </c>
      <c r="I187" s="12" t="str">
        <f t="shared" si="79"/>
        <v/>
      </c>
      <c r="J187" s="12" t="str">
        <f t="shared" si="79"/>
        <v/>
      </c>
      <c r="K187" s="12" t="str">
        <f t="shared" si="79"/>
        <v/>
      </c>
      <c r="L187" s="12" t="str">
        <f t="shared" si="79"/>
        <v/>
      </c>
      <c r="M187" s="72" t="str">
        <f t="shared" si="79"/>
        <v/>
      </c>
      <c r="N187" s="83" t="str">
        <f t="shared" si="79"/>
        <v/>
      </c>
      <c r="O187" s="83" t="str">
        <f t="shared" si="79"/>
        <v/>
      </c>
      <c r="P187" s="83" t="str">
        <f t="shared" si="79"/>
        <v/>
      </c>
      <c r="Q187" s="83" t="str">
        <f t="shared" si="79"/>
        <v/>
      </c>
      <c r="R187" s="83" t="str">
        <f t="shared" si="79"/>
        <v/>
      </c>
      <c r="S187" s="83" t="str">
        <f t="shared" si="79"/>
        <v/>
      </c>
      <c r="T187" s="83" t="str">
        <f t="shared" si="79"/>
        <v/>
      </c>
      <c r="U187" s="83" t="str">
        <f t="shared" si="79"/>
        <v/>
      </c>
      <c r="V187" s="6" t="str">
        <f t="shared" si="79"/>
        <v/>
      </c>
      <c r="W187" s="41" t="str">
        <f t="shared" si="79"/>
        <v/>
      </c>
      <c r="X187" s="41" t="str">
        <f t="shared" si="79"/>
        <v/>
      </c>
      <c r="Y187" s="41" t="str">
        <f t="shared" si="79"/>
        <v/>
      </c>
      <c r="Z187" s="41" t="str">
        <f t="shared" si="79"/>
        <v/>
      </c>
      <c r="AA187" s="41" t="str">
        <f t="shared" si="79"/>
        <v/>
      </c>
      <c r="AB187" s="41" t="str">
        <f t="shared" si="79"/>
        <v/>
      </c>
      <c r="AC187" s="41" t="str">
        <f t="shared" si="79"/>
        <v/>
      </c>
      <c r="AD187" s="41" t="str">
        <f t="shared" si="79"/>
        <v/>
      </c>
      <c r="AE187" s="6" t="str">
        <f t="shared" si="79"/>
        <v/>
      </c>
      <c r="AF187" s="41" t="str">
        <f t="shared" si="79"/>
        <v/>
      </c>
      <c r="AG187" s="41" t="str">
        <f t="shared" si="79"/>
        <v/>
      </c>
      <c r="AH187" s="41" t="str">
        <f t="shared" si="79"/>
        <v/>
      </c>
      <c r="AI187" s="41" t="str">
        <f t="shared" si="79"/>
        <v/>
      </c>
      <c r="AJ187" s="41" t="str">
        <f t="shared" si="79"/>
        <v/>
      </c>
      <c r="AK187" s="41" t="str">
        <f t="shared" si="79"/>
        <v/>
      </c>
      <c r="AL187" s="41" t="str">
        <f t="shared" si="79"/>
        <v/>
      </c>
      <c r="AM187" s="41" t="str">
        <f t="shared" si="79"/>
        <v/>
      </c>
      <c r="AN187" s="41">
        <f t="shared" si="79"/>
        <v>23.158181380967736</v>
      </c>
      <c r="AO187" s="41">
        <f t="shared" si="79"/>
        <v>1217.0967741935483</v>
      </c>
      <c r="AP187" s="110" t="str">
        <f t="shared" si="79"/>
        <v/>
      </c>
      <c r="AQ187" s="111" t="str">
        <f t="shared" si="79"/>
        <v/>
      </c>
      <c r="AR187" s="112" t="str">
        <f t="shared" si="79"/>
        <v/>
      </c>
      <c r="AS187" s="112" t="str">
        <f t="shared" si="79"/>
        <v/>
      </c>
      <c r="AT187" s="113">
        <f t="shared" si="79"/>
        <v>1669.741935483871</v>
      </c>
      <c r="AU187" s="114" t="str">
        <f t="shared" si="79"/>
        <v/>
      </c>
      <c r="AV187" s="115" t="str">
        <f t="shared" si="79"/>
        <v/>
      </c>
      <c r="AW187" s="112" t="str">
        <f t="shared" si="79"/>
        <v/>
      </c>
      <c r="AX187" s="112" t="str">
        <f t="shared" si="79"/>
        <v/>
      </c>
      <c r="AY187" s="61" t="str">
        <f t="shared" si="79"/>
        <v/>
      </c>
      <c r="AZ187" s="97">
        <f t="shared" si="79"/>
        <v>79.080000000000013</v>
      </c>
      <c r="BA187" s="68" t="str">
        <f t="shared" si="79"/>
        <v/>
      </c>
      <c r="BB187" s="68" t="str">
        <f t="shared" si="79"/>
        <v/>
      </c>
      <c r="BC187" s="68" t="str">
        <f t="shared" si="79"/>
        <v/>
      </c>
      <c r="BD187" s="68" t="str">
        <f t="shared" si="79"/>
        <v/>
      </c>
      <c r="BE187" s="15" t="str">
        <f>IFERROR(SUBTOTAL(1,BE154:BE184),"")</f>
        <v/>
      </c>
      <c r="BF187" s="6">
        <f t="shared" si="79"/>
        <v>11012.677419354839</v>
      </c>
      <c r="BG187" s="41">
        <f t="shared" si="79"/>
        <v>5532.7333333333336</v>
      </c>
      <c r="BH187" s="42">
        <f t="shared" si="79"/>
        <v>5658.4193548387093</v>
      </c>
      <c r="BI187" s="42" t="str">
        <f t="shared" si="79"/>
        <v/>
      </c>
      <c r="BJ187" s="42" t="str">
        <f t="shared" si="79"/>
        <v/>
      </c>
      <c r="BK187" s="42" t="str">
        <f t="shared" si="79"/>
        <v/>
      </c>
      <c r="BL187" s="42" t="str">
        <f t="shared" si="79"/>
        <v/>
      </c>
      <c r="BM187" s="15" t="str">
        <f t="shared" si="79"/>
        <v/>
      </c>
    </row>
    <row r="188" spans="1:65" ht="17.5" outlineLevel="1" thickBot="1" x14ac:dyDescent="0.5">
      <c r="A188" s="182" t="s">
        <v>56</v>
      </c>
      <c r="B188" s="183"/>
      <c r="C188" s="52">
        <f>SUBTOTAL(9,C154:C184)</f>
        <v>11386965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37730</v>
      </c>
      <c r="AP188" s="116"/>
      <c r="AQ188" s="117"/>
      <c r="AR188" s="118"/>
      <c r="AS188" s="118"/>
      <c r="AT188" s="119">
        <f>SUBTOTAL(9,AT154:AT184)</f>
        <v>51762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0">SUBTOTAL(9,BF154:BF184)</f>
        <v>341393</v>
      </c>
      <c r="BG188" s="43">
        <f t="shared" si="80"/>
        <v>165982</v>
      </c>
      <c r="BH188" s="44">
        <f t="shared" si="80"/>
        <v>175411</v>
      </c>
      <c r="BI188" s="44">
        <f t="shared" si="80"/>
        <v>0</v>
      </c>
      <c r="BJ188" s="44">
        <f t="shared" si="80"/>
        <v>0</v>
      </c>
      <c r="BK188" s="44">
        <f t="shared" si="80"/>
        <v>0</v>
      </c>
      <c r="BL188" s="44">
        <f t="shared" si="80"/>
        <v>0</v>
      </c>
      <c r="BM188" s="16">
        <f t="shared" si="80"/>
        <v>0</v>
      </c>
    </row>
    <row r="189" spans="1:65" outlineLevel="5" x14ac:dyDescent="0.45">
      <c r="A189" s="21">
        <f t="shared" si="76"/>
        <v>6</v>
      </c>
      <c r="B189" s="33">
        <f>B184+1</f>
        <v>43252</v>
      </c>
      <c r="C189" s="51">
        <v>324432</v>
      </c>
      <c r="D189" s="64">
        <f t="shared" ref="D189:D218" si="81">IFERROR(ROUND(AVERAGE(E189:L189),1),"")</f>
        <v>37.1</v>
      </c>
      <c r="E189" s="12">
        <v>37</v>
      </c>
      <c r="F189" s="12">
        <v>37</v>
      </c>
      <c r="G189" s="12">
        <v>37.200000000000003</v>
      </c>
      <c r="H189" s="12">
        <v>37.200000000000003</v>
      </c>
      <c r="I189" s="12"/>
      <c r="J189" s="12"/>
      <c r="K189" s="12"/>
      <c r="L189" s="12"/>
      <c r="M189" s="74" t="str">
        <f t="shared" ref="M189:M218" si="82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3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4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21.439509950000001</v>
      </c>
      <c r="AO189" s="41">
        <v>1306</v>
      </c>
      <c r="AP189" s="110"/>
      <c r="AQ189" s="111"/>
      <c r="AR189" s="126" t="str">
        <f t="shared" ref="AR189:AR218" si="85">IFERROR(AQ189/AP189*100,"")</f>
        <v/>
      </c>
      <c r="AS189" s="126" t="str">
        <f t="shared" ref="AS189:AS218" si="86">IFERROR(100-AR189,"")</f>
        <v/>
      </c>
      <c r="AT189" s="127">
        <v>1756</v>
      </c>
      <c r="AU189" s="128"/>
      <c r="AV189" s="129"/>
      <c r="AW189" s="126" t="str">
        <f t="shared" ref="AW189:AW218" si="87">IFERROR(AV189/AU189*100,"")</f>
        <v/>
      </c>
      <c r="AX189" s="126" t="str">
        <f t="shared" ref="AX189:AX218" si="88">IFERROR(100-AW189,"")</f>
        <v/>
      </c>
      <c r="AY189" s="64" t="str">
        <f t="shared" ref="AY189:AY218" si="89">IFERROR((1-((AW189*AS189)/(AX189*AR189)))*100,"")</f>
        <v/>
      </c>
      <c r="AZ189" s="97">
        <v>78.7</v>
      </c>
      <c r="BA189" s="68"/>
      <c r="BB189" s="68"/>
      <c r="BC189" s="68"/>
      <c r="BD189" s="68"/>
      <c r="BE189" s="15"/>
      <c r="BF189" s="5">
        <f t="shared" ref="BF189:BF218" si="90">IF(SUM(BG189:BM189)=0,"",SUM(BG189:BM189))</f>
        <v>11996</v>
      </c>
      <c r="BG189" s="42">
        <v>2345</v>
      </c>
      <c r="BH189" s="42">
        <v>9651</v>
      </c>
      <c r="BI189" s="42"/>
      <c r="BJ189" s="42"/>
      <c r="BK189" s="42"/>
      <c r="BL189" s="42"/>
      <c r="BM189" s="42"/>
    </row>
    <row r="190" spans="1:65" outlineLevel="5" x14ac:dyDescent="0.45">
      <c r="A190" s="22">
        <f t="shared" si="76"/>
        <v>6</v>
      </c>
      <c r="B190" s="9">
        <f t="shared" si="75"/>
        <v>43253</v>
      </c>
      <c r="C190" s="51">
        <v>331609</v>
      </c>
      <c r="D190" s="64">
        <f t="shared" si="81"/>
        <v>38</v>
      </c>
      <c r="E190" s="12">
        <v>38</v>
      </c>
      <c r="F190" s="12">
        <v>38</v>
      </c>
      <c r="G190" s="12">
        <v>38</v>
      </c>
      <c r="H190" s="12">
        <v>38</v>
      </c>
      <c r="I190" s="12"/>
      <c r="J190" s="12"/>
      <c r="K190" s="12"/>
      <c r="L190" s="12"/>
      <c r="M190" s="74" t="str">
        <f t="shared" si="82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3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4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24.647887319999999</v>
      </c>
      <c r="AO190" s="41">
        <v>1136</v>
      </c>
      <c r="AP190" s="110"/>
      <c r="AQ190" s="111"/>
      <c r="AR190" s="126" t="str">
        <f t="shared" si="85"/>
        <v/>
      </c>
      <c r="AS190" s="126" t="str">
        <f t="shared" si="86"/>
        <v/>
      </c>
      <c r="AT190" s="127">
        <v>1425</v>
      </c>
      <c r="AU190" s="128"/>
      <c r="AV190" s="129"/>
      <c r="AW190" s="126" t="str">
        <f t="shared" si="87"/>
        <v/>
      </c>
      <c r="AX190" s="126" t="str">
        <f t="shared" si="88"/>
        <v/>
      </c>
      <c r="AY190" s="64" t="str">
        <f t="shared" si="89"/>
        <v/>
      </c>
      <c r="AZ190" s="97"/>
      <c r="BA190" s="68"/>
      <c r="BB190" s="68"/>
      <c r="BC190" s="68"/>
      <c r="BD190" s="68"/>
      <c r="BE190" s="15"/>
      <c r="BF190" s="5">
        <f t="shared" si="90"/>
        <v>10963</v>
      </c>
      <c r="BG190" s="42">
        <v>5994</v>
      </c>
      <c r="BH190" s="42">
        <v>4969</v>
      </c>
      <c r="BI190" s="42"/>
      <c r="BJ190" s="42"/>
      <c r="BK190" s="42"/>
      <c r="BL190" s="42"/>
      <c r="BM190" s="42"/>
    </row>
    <row r="191" spans="1:65" outlineLevel="5" x14ac:dyDescent="0.45">
      <c r="A191" s="22">
        <f t="shared" si="76"/>
        <v>6</v>
      </c>
      <c r="B191" s="9">
        <f t="shared" si="75"/>
        <v>43254</v>
      </c>
      <c r="C191" s="51">
        <v>332425</v>
      </c>
      <c r="D191" s="64">
        <f t="shared" si="81"/>
        <v>37.299999999999997</v>
      </c>
      <c r="E191" s="12">
        <v>37.200000000000003</v>
      </c>
      <c r="F191" s="12">
        <v>37.200000000000003</v>
      </c>
      <c r="G191" s="12">
        <v>37.4</v>
      </c>
      <c r="H191" s="12">
        <v>37.4</v>
      </c>
      <c r="I191" s="12"/>
      <c r="J191" s="12"/>
      <c r="K191" s="12"/>
      <c r="L191" s="12"/>
      <c r="M191" s="74" t="str">
        <f t="shared" si="82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3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4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27.586206900000001</v>
      </c>
      <c r="AO191" s="41">
        <v>1015</v>
      </c>
      <c r="AP191" s="110"/>
      <c r="AQ191" s="111"/>
      <c r="AR191" s="126" t="str">
        <f t="shared" si="85"/>
        <v/>
      </c>
      <c r="AS191" s="126" t="str">
        <f t="shared" si="86"/>
        <v/>
      </c>
      <c r="AT191" s="127">
        <v>1442</v>
      </c>
      <c r="AU191" s="128"/>
      <c r="AV191" s="129"/>
      <c r="AW191" s="126" t="str">
        <f t="shared" si="87"/>
        <v/>
      </c>
      <c r="AX191" s="126" t="str">
        <f t="shared" si="88"/>
        <v/>
      </c>
      <c r="AY191" s="64" t="str">
        <f t="shared" si="89"/>
        <v/>
      </c>
      <c r="AZ191" s="97"/>
      <c r="BA191" s="68"/>
      <c r="BB191" s="68"/>
      <c r="BC191" s="68"/>
      <c r="BD191" s="68"/>
      <c r="BE191" s="15"/>
      <c r="BF191" s="5">
        <f t="shared" si="90"/>
        <v>3712</v>
      </c>
      <c r="BG191" s="42">
        <v>1383</v>
      </c>
      <c r="BH191" s="42">
        <v>2329</v>
      </c>
      <c r="BI191" s="42"/>
      <c r="BJ191" s="42"/>
      <c r="BK191" s="42"/>
      <c r="BL191" s="42"/>
      <c r="BM191" s="42"/>
    </row>
    <row r="192" spans="1:65" outlineLevel="5" x14ac:dyDescent="0.45">
      <c r="A192" s="22">
        <f t="shared" si="76"/>
        <v>6</v>
      </c>
      <c r="B192" s="9">
        <f t="shared" si="75"/>
        <v>43255</v>
      </c>
      <c r="C192" s="51">
        <v>323065</v>
      </c>
      <c r="D192" s="64">
        <f t="shared" si="81"/>
        <v>37.5</v>
      </c>
      <c r="E192" s="12">
        <v>37.4</v>
      </c>
      <c r="F192" s="12">
        <v>37.4</v>
      </c>
      <c r="G192" s="12">
        <v>37.6</v>
      </c>
      <c r="H192" s="12">
        <v>37.6</v>
      </c>
      <c r="I192" s="12"/>
      <c r="J192" s="12"/>
      <c r="K192" s="12"/>
      <c r="L192" s="12"/>
      <c r="M192" s="74" t="str">
        <f t="shared" si="82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3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4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22.064617810000001</v>
      </c>
      <c r="AO192" s="41">
        <v>1269</v>
      </c>
      <c r="AP192" s="110"/>
      <c r="AQ192" s="111"/>
      <c r="AR192" s="126" t="str">
        <f t="shared" si="85"/>
        <v/>
      </c>
      <c r="AS192" s="126" t="str">
        <f t="shared" si="86"/>
        <v/>
      </c>
      <c r="AT192" s="127">
        <v>1397</v>
      </c>
      <c r="AU192" s="128"/>
      <c r="AV192" s="129"/>
      <c r="AW192" s="126" t="str">
        <f t="shared" si="87"/>
        <v/>
      </c>
      <c r="AX192" s="126" t="str">
        <f t="shared" si="88"/>
        <v/>
      </c>
      <c r="AY192" s="64" t="str">
        <f t="shared" si="89"/>
        <v/>
      </c>
      <c r="AZ192" s="97">
        <v>79</v>
      </c>
      <c r="BA192" s="68"/>
      <c r="BB192" s="68"/>
      <c r="BC192" s="68"/>
      <c r="BD192" s="68"/>
      <c r="BE192" s="15"/>
      <c r="BF192" s="5">
        <f t="shared" si="90"/>
        <v>15125</v>
      </c>
      <c r="BG192" s="42">
        <v>4019</v>
      </c>
      <c r="BH192" s="42">
        <v>11106</v>
      </c>
      <c r="BI192" s="42"/>
      <c r="BJ192" s="42"/>
      <c r="BK192" s="42"/>
      <c r="BL192" s="42"/>
      <c r="BM192" s="42"/>
    </row>
    <row r="193" spans="1:65" outlineLevel="5" x14ac:dyDescent="0.45">
      <c r="A193" s="22">
        <f t="shared" si="76"/>
        <v>6</v>
      </c>
      <c r="B193" s="9">
        <f t="shared" si="75"/>
        <v>43256</v>
      </c>
      <c r="C193" s="51">
        <v>348332</v>
      </c>
      <c r="D193" s="64">
        <f t="shared" si="81"/>
        <v>37.200000000000003</v>
      </c>
      <c r="E193" s="12">
        <v>37.200000000000003</v>
      </c>
      <c r="F193" s="12">
        <v>37.200000000000003</v>
      </c>
      <c r="G193" s="12">
        <v>37.200000000000003</v>
      </c>
      <c r="H193" s="12">
        <v>37.200000000000003</v>
      </c>
      <c r="I193" s="12"/>
      <c r="J193" s="12"/>
      <c r="K193" s="12"/>
      <c r="L193" s="12"/>
      <c r="M193" s="74" t="str">
        <f t="shared" si="82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3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4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23.06425041</v>
      </c>
      <c r="AO193" s="41">
        <v>1214</v>
      </c>
      <c r="AP193" s="110"/>
      <c r="AQ193" s="111"/>
      <c r="AR193" s="126" t="str">
        <f t="shared" si="85"/>
        <v/>
      </c>
      <c r="AS193" s="126" t="str">
        <f t="shared" si="86"/>
        <v/>
      </c>
      <c r="AT193" s="127">
        <v>1616</v>
      </c>
      <c r="AU193" s="128"/>
      <c r="AV193" s="129"/>
      <c r="AW193" s="126" t="str">
        <f t="shared" si="87"/>
        <v/>
      </c>
      <c r="AX193" s="126" t="str">
        <f t="shared" si="88"/>
        <v/>
      </c>
      <c r="AY193" s="64" t="str">
        <f t="shared" si="89"/>
        <v/>
      </c>
      <c r="AZ193" s="97">
        <v>78.2</v>
      </c>
      <c r="BA193" s="68"/>
      <c r="BB193" s="68"/>
      <c r="BC193" s="68"/>
      <c r="BD193" s="68"/>
      <c r="BE193" s="15"/>
      <c r="BF193" s="5">
        <f t="shared" si="90"/>
        <v>14582</v>
      </c>
      <c r="BG193" s="42">
        <v>3615</v>
      </c>
      <c r="BH193" s="42">
        <v>10967</v>
      </c>
      <c r="BI193" s="42"/>
      <c r="BJ193" s="42"/>
      <c r="BK193" s="42"/>
      <c r="BL193" s="42"/>
      <c r="BM193" s="42"/>
    </row>
    <row r="194" spans="1:65" outlineLevel="5" x14ac:dyDescent="0.45">
      <c r="A194" s="22">
        <f t="shared" si="76"/>
        <v>6</v>
      </c>
      <c r="B194" s="9">
        <f t="shared" si="75"/>
        <v>43257</v>
      </c>
      <c r="C194" s="51">
        <v>323899</v>
      </c>
      <c r="D194" s="64">
        <f t="shared" si="81"/>
        <v>37</v>
      </c>
      <c r="E194" s="12">
        <v>37</v>
      </c>
      <c r="F194" s="12">
        <v>37</v>
      </c>
      <c r="G194" s="12">
        <v>37</v>
      </c>
      <c r="H194" s="12">
        <v>37</v>
      </c>
      <c r="I194" s="12"/>
      <c r="J194" s="12"/>
      <c r="K194" s="12"/>
      <c r="L194" s="12"/>
      <c r="M194" s="74" t="str">
        <f t="shared" si="82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3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4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20.319303340000001</v>
      </c>
      <c r="AO194" s="41">
        <v>1378</v>
      </c>
      <c r="AP194" s="110"/>
      <c r="AQ194" s="111"/>
      <c r="AR194" s="126" t="str">
        <f t="shared" si="85"/>
        <v/>
      </c>
      <c r="AS194" s="126" t="str">
        <f t="shared" si="86"/>
        <v/>
      </c>
      <c r="AT194" s="127">
        <v>1752</v>
      </c>
      <c r="AU194" s="128"/>
      <c r="AV194" s="129"/>
      <c r="AW194" s="126" t="str">
        <f t="shared" si="87"/>
        <v/>
      </c>
      <c r="AX194" s="126" t="str">
        <f t="shared" si="88"/>
        <v/>
      </c>
      <c r="AY194" s="64" t="str">
        <f t="shared" si="89"/>
        <v/>
      </c>
      <c r="AZ194" s="97"/>
      <c r="BA194" s="68"/>
      <c r="BB194" s="68"/>
      <c r="BC194" s="68"/>
      <c r="BD194" s="68"/>
      <c r="BE194" s="15"/>
      <c r="BF194" s="5">
        <f t="shared" si="90"/>
        <v>16797</v>
      </c>
      <c r="BG194" s="42">
        <v>2629</v>
      </c>
      <c r="BH194" s="42">
        <v>14168</v>
      </c>
      <c r="BI194" s="42"/>
      <c r="BJ194" s="42"/>
      <c r="BK194" s="42"/>
      <c r="BL194" s="42"/>
      <c r="BM194" s="42"/>
    </row>
    <row r="195" spans="1:65" outlineLevel="5" x14ac:dyDescent="0.45">
      <c r="A195" s="22">
        <f t="shared" si="76"/>
        <v>6</v>
      </c>
      <c r="B195" s="9">
        <f t="shared" si="75"/>
        <v>43258</v>
      </c>
      <c r="C195" s="51">
        <v>316967</v>
      </c>
      <c r="D195" s="64">
        <f t="shared" si="81"/>
        <v>37.4</v>
      </c>
      <c r="E195" s="12">
        <v>37.4</v>
      </c>
      <c r="F195" s="12">
        <v>37.4</v>
      </c>
      <c r="G195" s="12">
        <v>37.4</v>
      </c>
      <c r="H195" s="12">
        <v>37.4</v>
      </c>
      <c r="I195" s="12"/>
      <c r="J195" s="12"/>
      <c r="K195" s="12"/>
      <c r="L195" s="12"/>
      <c r="M195" s="74" t="str">
        <f t="shared" si="82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3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4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22.74573517</v>
      </c>
      <c r="AO195" s="41">
        <v>1231</v>
      </c>
      <c r="AP195" s="110"/>
      <c r="AQ195" s="111"/>
      <c r="AR195" s="126" t="str">
        <f t="shared" si="85"/>
        <v/>
      </c>
      <c r="AS195" s="126" t="str">
        <f t="shared" si="86"/>
        <v/>
      </c>
      <c r="AT195" s="127">
        <v>1759</v>
      </c>
      <c r="AU195" s="128"/>
      <c r="AV195" s="129"/>
      <c r="AW195" s="126" t="str">
        <f t="shared" si="87"/>
        <v/>
      </c>
      <c r="AX195" s="126" t="str">
        <f t="shared" si="88"/>
        <v/>
      </c>
      <c r="AY195" s="64" t="str">
        <f t="shared" si="89"/>
        <v/>
      </c>
      <c r="AZ195" s="97">
        <v>77.900000000000006</v>
      </c>
      <c r="BA195" s="68"/>
      <c r="BB195" s="68"/>
      <c r="BC195" s="68"/>
      <c r="BD195" s="68"/>
      <c r="BE195" s="15"/>
      <c r="BF195" s="5">
        <f t="shared" si="90"/>
        <v>14811</v>
      </c>
      <c r="BG195" s="42">
        <v>5149</v>
      </c>
      <c r="BH195" s="42">
        <v>9662</v>
      </c>
      <c r="BI195" s="42"/>
      <c r="BJ195" s="42"/>
      <c r="BK195" s="42"/>
      <c r="BL195" s="42"/>
      <c r="BM195" s="42"/>
    </row>
    <row r="196" spans="1:65" outlineLevel="5" x14ac:dyDescent="0.45">
      <c r="A196" s="22">
        <f t="shared" si="76"/>
        <v>6</v>
      </c>
      <c r="B196" s="9">
        <f t="shared" si="75"/>
        <v>43259</v>
      </c>
      <c r="C196" s="51">
        <v>319770</v>
      </c>
      <c r="D196" s="64">
        <f t="shared" si="81"/>
        <v>37.299999999999997</v>
      </c>
      <c r="E196" s="12">
        <v>37.200000000000003</v>
      </c>
      <c r="F196" s="12">
        <v>37.200000000000003</v>
      </c>
      <c r="G196" s="12">
        <v>37.4</v>
      </c>
      <c r="H196" s="12">
        <v>37.4</v>
      </c>
      <c r="I196" s="12"/>
      <c r="J196" s="12"/>
      <c r="K196" s="12"/>
      <c r="L196" s="12"/>
      <c r="M196" s="74" t="str">
        <f t="shared" si="82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3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4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23.140495869999999</v>
      </c>
      <c r="AO196" s="41">
        <v>1210</v>
      </c>
      <c r="AP196" s="110"/>
      <c r="AQ196" s="111"/>
      <c r="AR196" s="126" t="str">
        <f t="shared" si="85"/>
        <v/>
      </c>
      <c r="AS196" s="126" t="str">
        <f t="shared" si="86"/>
        <v/>
      </c>
      <c r="AT196" s="127">
        <v>1607</v>
      </c>
      <c r="AU196" s="128"/>
      <c r="AV196" s="129"/>
      <c r="AW196" s="126" t="str">
        <f t="shared" si="87"/>
        <v/>
      </c>
      <c r="AX196" s="126" t="str">
        <f t="shared" si="88"/>
        <v/>
      </c>
      <c r="AY196" s="64" t="str">
        <f t="shared" si="89"/>
        <v/>
      </c>
      <c r="AZ196" s="97">
        <v>78.3</v>
      </c>
      <c r="BA196" s="68"/>
      <c r="BB196" s="68"/>
      <c r="BC196" s="68"/>
      <c r="BD196" s="68"/>
      <c r="BE196" s="15"/>
      <c r="BF196" s="5">
        <f t="shared" si="90"/>
        <v>14413</v>
      </c>
      <c r="BG196" s="42">
        <v>3857</v>
      </c>
      <c r="BH196" s="42">
        <v>10556</v>
      </c>
      <c r="BI196" s="42"/>
      <c r="BJ196" s="42"/>
      <c r="BK196" s="42"/>
      <c r="BL196" s="42"/>
      <c r="BM196" s="42"/>
    </row>
    <row r="197" spans="1:65" outlineLevel="5" x14ac:dyDescent="0.45">
      <c r="A197" s="22">
        <f t="shared" si="76"/>
        <v>6</v>
      </c>
      <c r="B197" s="9">
        <f t="shared" si="75"/>
        <v>43260</v>
      </c>
      <c r="C197" s="51">
        <v>314931</v>
      </c>
      <c r="D197" s="64">
        <f t="shared" si="81"/>
        <v>37.200000000000003</v>
      </c>
      <c r="E197" s="12">
        <v>37.200000000000003</v>
      </c>
      <c r="F197" s="12">
        <v>37.200000000000003</v>
      </c>
      <c r="G197" s="12">
        <v>37.200000000000003</v>
      </c>
      <c r="H197" s="12">
        <v>37.200000000000003</v>
      </c>
      <c r="I197" s="12"/>
      <c r="J197" s="12"/>
      <c r="K197" s="12"/>
      <c r="L197" s="12"/>
      <c r="M197" s="74" t="str">
        <f t="shared" si="82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3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4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22.27525855</v>
      </c>
      <c r="AO197" s="41">
        <v>1257</v>
      </c>
      <c r="AP197" s="110"/>
      <c r="AQ197" s="111"/>
      <c r="AR197" s="126" t="str">
        <f t="shared" si="85"/>
        <v/>
      </c>
      <c r="AS197" s="126" t="str">
        <f t="shared" si="86"/>
        <v/>
      </c>
      <c r="AT197" s="127">
        <v>1378</v>
      </c>
      <c r="AU197" s="128"/>
      <c r="AV197" s="129"/>
      <c r="AW197" s="126" t="str">
        <f t="shared" si="87"/>
        <v/>
      </c>
      <c r="AX197" s="126" t="str">
        <f t="shared" si="88"/>
        <v/>
      </c>
      <c r="AY197" s="64" t="str">
        <f t="shared" si="89"/>
        <v/>
      </c>
      <c r="AZ197" s="97"/>
      <c r="BA197" s="68"/>
      <c r="BB197" s="68"/>
      <c r="BC197" s="68"/>
      <c r="BD197" s="68"/>
      <c r="BE197" s="15"/>
      <c r="BF197" s="5">
        <f t="shared" si="90"/>
        <v>11489</v>
      </c>
      <c r="BG197" s="42">
        <v>2371</v>
      </c>
      <c r="BH197" s="42">
        <v>9118</v>
      </c>
      <c r="BI197" s="42"/>
      <c r="BJ197" s="42"/>
      <c r="BK197" s="42"/>
      <c r="BL197" s="42"/>
      <c r="BM197" s="42"/>
    </row>
    <row r="198" spans="1:65" outlineLevel="5" x14ac:dyDescent="0.45">
      <c r="A198" s="22">
        <f t="shared" si="76"/>
        <v>6</v>
      </c>
      <c r="B198" s="9">
        <f t="shared" si="75"/>
        <v>43261</v>
      </c>
      <c r="C198" s="51">
        <v>317500</v>
      </c>
      <c r="D198" s="64">
        <f t="shared" si="81"/>
        <v>37.4</v>
      </c>
      <c r="E198" s="12">
        <v>37.4</v>
      </c>
      <c r="F198" s="12">
        <v>37.4</v>
      </c>
      <c r="G198" s="12">
        <v>37.4</v>
      </c>
      <c r="H198" s="12">
        <v>37.4</v>
      </c>
      <c r="I198" s="12"/>
      <c r="J198" s="12"/>
      <c r="K198" s="12"/>
      <c r="L198" s="12"/>
      <c r="M198" s="74" t="str">
        <f t="shared" si="82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3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4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22.70884023</v>
      </c>
      <c r="AO198" s="41">
        <v>1233</v>
      </c>
      <c r="AP198" s="110"/>
      <c r="AQ198" s="111"/>
      <c r="AR198" s="126" t="str">
        <f t="shared" si="85"/>
        <v/>
      </c>
      <c r="AS198" s="126" t="str">
        <f t="shared" si="86"/>
        <v/>
      </c>
      <c r="AT198" s="127">
        <v>1592</v>
      </c>
      <c r="AU198" s="128"/>
      <c r="AV198" s="129"/>
      <c r="AW198" s="126" t="str">
        <f t="shared" si="87"/>
        <v/>
      </c>
      <c r="AX198" s="126" t="str">
        <f t="shared" si="88"/>
        <v/>
      </c>
      <c r="AY198" s="64" t="str">
        <f t="shared" si="89"/>
        <v/>
      </c>
      <c r="AZ198" s="97"/>
      <c r="BA198" s="68"/>
      <c r="BB198" s="68"/>
      <c r="BC198" s="68"/>
      <c r="BD198" s="68"/>
      <c r="BE198" s="15"/>
      <c r="BF198" s="5">
        <f t="shared" si="90"/>
        <v>9894</v>
      </c>
      <c r="BG198" s="42">
        <v>5426</v>
      </c>
      <c r="BH198" s="42">
        <v>4468</v>
      </c>
      <c r="BI198" s="42"/>
      <c r="BJ198" s="42"/>
      <c r="BK198" s="42"/>
      <c r="BL198" s="42"/>
      <c r="BM198" s="42"/>
    </row>
    <row r="199" spans="1:65" outlineLevel="5" x14ac:dyDescent="0.45">
      <c r="A199" s="22">
        <f t="shared" si="76"/>
        <v>6</v>
      </c>
      <c r="B199" s="9">
        <f t="shared" si="75"/>
        <v>43262</v>
      </c>
      <c r="C199" s="51">
        <v>398664</v>
      </c>
      <c r="D199" s="64">
        <f t="shared" si="81"/>
        <v>37</v>
      </c>
      <c r="E199" s="12">
        <v>36.799999999999997</v>
      </c>
      <c r="F199" s="12">
        <v>36.799999999999997</v>
      </c>
      <c r="G199" s="12">
        <v>37.200000000000003</v>
      </c>
      <c r="H199" s="12">
        <v>37.200000000000003</v>
      </c>
      <c r="I199" s="12"/>
      <c r="J199" s="12"/>
      <c r="K199" s="12"/>
      <c r="L199" s="12"/>
      <c r="M199" s="74" t="str">
        <f t="shared" si="82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3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4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32.183908049999999</v>
      </c>
      <c r="AO199" s="41">
        <v>870</v>
      </c>
      <c r="AP199" s="110"/>
      <c r="AQ199" s="111"/>
      <c r="AR199" s="126" t="str">
        <f t="shared" si="85"/>
        <v/>
      </c>
      <c r="AS199" s="126" t="str">
        <f t="shared" si="86"/>
        <v/>
      </c>
      <c r="AT199" s="127">
        <v>1516</v>
      </c>
      <c r="AU199" s="128"/>
      <c r="AV199" s="129"/>
      <c r="AW199" s="126" t="str">
        <f t="shared" si="87"/>
        <v/>
      </c>
      <c r="AX199" s="126" t="str">
        <f t="shared" si="88"/>
        <v/>
      </c>
      <c r="AY199" s="64" t="str">
        <f t="shared" si="89"/>
        <v/>
      </c>
      <c r="AZ199" s="97">
        <v>78</v>
      </c>
      <c r="BA199" s="68"/>
      <c r="BB199" s="68"/>
      <c r="BC199" s="68"/>
      <c r="BD199" s="68"/>
      <c r="BE199" s="15"/>
      <c r="BF199" s="5">
        <f t="shared" si="90"/>
        <v>10315</v>
      </c>
      <c r="BG199" s="42">
        <v>1728</v>
      </c>
      <c r="BH199" s="42">
        <v>8587</v>
      </c>
      <c r="BI199" s="42"/>
      <c r="BJ199" s="42"/>
      <c r="BK199" s="42"/>
      <c r="BL199" s="42"/>
      <c r="BM199" s="42"/>
    </row>
    <row r="200" spans="1:65" outlineLevel="5" x14ac:dyDescent="0.45">
      <c r="A200" s="22">
        <f t="shared" si="76"/>
        <v>6</v>
      </c>
      <c r="B200" s="9">
        <f t="shared" si="75"/>
        <v>43263</v>
      </c>
      <c r="C200" s="51">
        <v>353847</v>
      </c>
      <c r="D200" s="64">
        <f t="shared" si="81"/>
        <v>37.5</v>
      </c>
      <c r="E200" s="12">
        <v>37.799999999999997</v>
      </c>
      <c r="F200" s="12">
        <v>37.799999999999997</v>
      </c>
      <c r="G200" s="12">
        <v>37.200000000000003</v>
      </c>
      <c r="H200" s="12">
        <v>37.200000000000003</v>
      </c>
      <c r="I200" s="12"/>
      <c r="J200" s="12"/>
      <c r="K200" s="12"/>
      <c r="L200" s="12"/>
      <c r="M200" s="74" t="str">
        <f t="shared" si="82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3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4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26.070763500000002</v>
      </c>
      <c r="AO200" s="41">
        <v>1074</v>
      </c>
      <c r="AP200" s="110"/>
      <c r="AQ200" s="111"/>
      <c r="AR200" s="126" t="str">
        <f t="shared" si="85"/>
        <v/>
      </c>
      <c r="AS200" s="126" t="str">
        <f t="shared" si="86"/>
        <v/>
      </c>
      <c r="AT200" s="127">
        <v>1772</v>
      </c>
      <c r="AU200" s="128"/>
      <c r="AV200" s="129"/>
      <c r="AW200" s="126" t="str">
        <f t="shared" si="87"/>
        <v/>
      </c>
      <c r="AX200" s="126" t="str">
        <f t="shared" si="88"/>
        <v/>
      </c>
      <c r="AY200" s="64" t="str">
        <f t="shared" si="89"/>
        <v/>
      </c>
      <c r="AZ200" s="97">
        <v>79.2</v>
      </c>
      <c r="BA200" s="68"/>
      <c r="BB200" s="68"/>
      <c r="BC200" s="68"/>
      <c r="BD200" s="68"/>
      <c r="BE200" s="15"/>
      <c r="BF200" s="5">
        <f t="shared" si="90"/>
        <v>20325</v>
      </c>
      <c r="BG200" s="42">
        <v>5455</v>
      </c>
      <c r="BH200" s="42">
        <v>14870</v>
      </c>
      <c r="BI200" s="42"/>
      <c r="BJ200" s="42"/>
      <c r="BK200" s="42"/>
      <c r="BL200" s="42"/>
      <c r="BM200" s="42"/>
    </row>
    <row r="201" spans="1:65" outlineLevel="5" x14ac:dyDescent="0.45">
      <c r="A201" s="22">
        <f t="shared" si="76"/>
        <v>6</v>
      </c>
      <c r="B201" s="9">
        <f t="shared" si="75"/>
        <v>43264</v>
      </c>
      <c r="C201" s="51">
        <v>321254</v>
      </c>
      <c r="D201" s="64">
        <f t="shared" si="81"/>
        <v>37.4</v>
      </c>
      <c r="E201" s="12">
        <v>37.4</v>
      </c>
      <c r="F201" s="12">
        <v>37.4</v>
      </c>
      <c r="G201" s="12">
        <v>37.4</v>
      </c>
      <c r="H201" s="12">
        <v>37.4</v>
      </c>
      <c r="I201" s="12"/>
      <c r="J201" s="12"/>
      <c r="K201" s="12"/>
      <c r="L201" s="12"/>
      <c r="M201" s="74" t="str">
        <f t="shared" si="82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3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4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40.462427750000003</v>
      </c>
      <c r="AO201" s="41">
        <v>692</v>
      </c>
      <c r="AP201" s="110"/>
      <c r="AQ201" s="111"/>
      <c r="AR201" s="126" t="str">
        <f t="shared" si="85"/>
        <v/>
      </c>
      <c r="AS201" s="126" t="str">
        <f t="shared" si="86"/>
        <v/>
      </c>
      <c r="AT201" s="127">
        <v>1139</v>
      </c>
      <c r="AU201" s="128"/>
      <c r="AV201" s="129"/>
      <c r="AW201" s="126" t="str">
        <f t="shared" si="87"/>
        <v/>
      </c>
      <c r="AX201" s="126" t="str">
        <f t="shared" si="88"/>
        <v/>
      </c>
      <c r="AY201" s="64" t="str">
        <f t="shared" si="89"/>
        <v/>
      </c>
      <c r="AZ201" s="97"/>
      <c r="BA201" s="68"/>
      <c r="BB201" s="68"/>
      <c r="BC201" s="68"/>
      <c r="BD201" s="68"/>
      <c r="BE201" s="15"/>
      <c r="BF201" s="5">
        <f t="shared" si="90"/>
        <v>16935</v>
      </c>
      <c r="BG201" s="42">
        <v>1781</v>
      </c>
      <c r="BH201" s="42">
        <v>15154</v>
      </c>
      <c r="BI201" s="42"/>
      <c r="BJ201" s="42"/>
      <c r="BK201" s="42"/>
      <c r="BL201" s="42"/>
      <c r="BM201" s="42"/>
    </row>
    <row r="202" spans="1:65" outlineLevel="5" x14ac:dyDescent="0.45">
      <c r="A202" s="22">
        <f t="shared" si="76"/>
        <v>6</v>
      </c>
      <c r="B202" s="9">
        <f t="shared" si="75"/>
        <v>43265</v>
      </c>
      <c r="C202" s="51">
        <v>319149</v>
      </c>
      <c r="D202" s="64">
        <f t="shared" si="81"/>
        <v>37.200000000000003</v>
      </c>
      <c r="E202" s="12">
        <v>37.200000000000003</v>
      </c>
      <c r="F202" s="12">
        <v>37.200000000000003</v>
      </c>
      <c r="G202" s="12">
        <v>37.200000000000003</v>
      </c>
      <c r="H202" s="12">
        <v>37.200000000000003</v>
      </c>
      <c r="I202" s="12"/>
      <c r="J202" s="12"/>
      <c r="K202" s="12"/>
      <c r="L202" s="12"/>
      <c r="M202" s="74" t="str">
        <f t="shared" si="82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3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4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24.977698480000001</v>
      </c>
      <c r="AO202" s="41">
        <v>1121</v>
      </c>
      <c r="AP202" s="110"/>
      <c r="AQ202" s="111"/>
      <c r="AR202" s="126" t="str">
        <f t="shared" si="85"/>
        <v/>
      </c>
      <c r="AS202" s="126" t="str">
        <f t="shared" si="86"/>
        <v/>
      </c>
      <c r="AT202" s="127">
        <v>1527</v>
      </c>
      <c r="AU202" s="128"/>
      <c r="AV202" s="129"/>
      <c r="AW202" s="126" t="str">
        <f t="shared" si="87"/>
        <v/>
      </c>
      <c r="AX202" s="126" t="str">
        <f t="shared" si="88"/>
        <v/>
      </c>
      <c r="AY202" s="64" t="str">
        <f t="shared" si="89"/>
        <v/>
      </c>
      <c r="AZ202" s="97">
        <v>78.8</v>
      </c>
      <c r="BA202" s="68"/>
      <c r="BB202" s="68"/>
      <c r="BC202" s="68"/>
      <c r="BD202" s="68"/>
      <c r="BE202" s="15"/>
      <c r="BF202" s="5">
        <f t="shared" si="90"/>
        <v>12039</v>
      </c>
      <c r="BG202" s="42">
        <v>3359</v>
      </c>
      <c r="BH202" s="42">
        <v>8680</v>
      </c>
      <c r="BI202" s="42"/>
      <c r="BJ202" s="42"/>
      <c r="BK202" s="42"/>
      <c r="BL202" s="42"/>
      <c r="BM202" s="42"/>
    </row>
    <row r="203" spans="1:65" outlineLevel="5" x14ac:dyDescent="0.45">
      <c r="A203" s="22">
        <f t="shared" si="76"/>
        <v>6</v>
      </c>
      <c r="B203" s="9">
        <f t="shared" si="75"/>
        <v>43266</v>
      </c>
      <c r="C203" s="51">
        <v>319915</v>
      </c>
      <c r="D203" s="64">
        <f t="shared" si="81"/>
        <v>37.700000000000003</v>
      </c>
      <c r="E203" s="12">
        <v>37.799999999999997</v>
      </c>
      <c r="F203" s="12">
        <v>37.799999999999997</v>
      </c>
      <c r="G203" s="12">
        <v>37.6</v>
      </c>
      <c r="H203" s="12">
        <v>37.6</v>
      </c>
      <c r="I203" s="12"/>
      <c r="J203" s="12"/>
      <c r="K203" s="12"/>
      <c r="L203" s="12"/>
      <c r="M203" s="74" t="str">
        <f t="shared" si="82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3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4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23.809523810000002</v>
      </c>
      <c r="AO203" s="41">
        <v>1176</v>
      </c>
      <c r="AP203" s="110"/>
      <c r="AQ203" s="111"/>
      <c r="AR203" s="126" t="str">
        <f t="shared" si="85"/>
        <v/>
      </c>
      <c r="AS203" s="126" t="str">
        <f t="shared" si="86"/>
        <v/>
      </c>
      <c r="AT203" s="127">
        <v>1744</v>
      </c>
      <c r="AU203" s="128"/>
      <c r="AV203" s="129"/>
      <c r="AW203" s="126" t="str">
        <f t="shared" si="87"/>
        <v/>
      </c>
      <c r="AX203" s="126" t="str">
        <f t="shared" si="88"/>
        <v/>
      </c>
      <c r="AY203" s="64" t="str">
        <f t="shared" si="89"/>
        <v/>
      </c>
      <c r="AZ203" s="97">
        <v>78.8</v>
      </c>
      <c r="BA203" s="68"/>
      <c r="BB203" s="68"/>
      <c r="BC203" s="68"/>
      <c r="BD203" s="68"/>
      <c r="BE203" s="15"/>
      <c r="BF203" s="5">
        <f t="shared" si="90"/>
        <v>17159</v>
      </c>
      <c r="BG203" s="42">
        <v>5330</v>
      </c>
      <c r="BH203" s="42">
        <v>11829</v>
      </c>
      <c r="BI203" s="42"/>
      <c r="BJ203" s="42"/>
      <c r="BK203" s="42"/>
      <c r="BL203" s="42"/>
      <c r="BM203" s="42"/>
    </row>
    <row r="204" spans="1:65" outlineLevel="5" x14ac:dyDescent="0.45">
      <c r="A204" s="22">
        <f t="shared" si="76"/>
        <v>6</v>
      </c>
      <c r="B204" s="9">
        <f t="shared" si="75"/>
        <v>43267</v>
      </c>
      <c r="C204" s="51">
        <v>312259</v>
      </c>
      <c r="D204" s="64">
        <f t="shared" si="81"/>
        <v>37.299999999999997</v>
      </c>
      <c r="E204" s="12">
        <v>37.200000000000003</v>
      </c>
      <c r="F204" s="12">
        <v>37.200000000000003</v>
      </c>
      <c r="G204" s="12">
        <v>37.4</v>
      </c>
      <c r="H204" s="12">
        <v>37.4</v>
      </c>
      <c r="I204" s="12"/>
      <c r="J204" s="12"/>
      <c r="K204" s="12"/>
      <c r="L204" s="12"/>
      <c r="M204" s="74" t="str">
        <f t="shared" si="82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3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4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25.38531278</v>
      </c>
      <c r="AO204" s="41">
        <v>1103</v>
      </c>
      <c r="AP204" s="110"/>
      <c r="AQ204" s="111"/>
      <c r="AR204" s="126" t="str">
        <f t="shared" si="85"/>
        <v/>
      </c>
      <c r="AS204" s="126" t="str">
        <f t="shared" si="86"/>
        <v/>
      </c>
      <c r="AT204" s="127">
        <v>1470</v>
      </c>
      <c r="AU204" s="128"/>
      <c r="AV204" s="129"/>
      <c r="AW204" s="126" t="str">
        <f t="shared" si="87"/>
        <v/>
      </c>
      <c r="AX204" s="126" t="str">
        <f t="shared" si="88"/>
        <v/>
      </c>
      <c r="AY204" s="64" t="str">
        <f t="shared" si="89"/>
        <v/>
      </c>
      <c r="AZ204" s="97"/>
      <c r="BA204" s="68"/>
      <c r="BB204" s="68"/>
      <c r="BC204" s="68"/>
      <c r="BD204" s="68"/>
      <c r="BE204" s="15"/>
      <c r="BF204" s="5">
        <f t="shared" si="90"/>
        <v>11410</v>
      </c>
      <c r="BG204" s="42">
        <v>2637</v>
      </c>
      <c r="BH204" s="42">
        <v>8773</v>
      </c>
      <c r="BI204" s="42"/>
      <c r="BJ204" s="42"/>
      <c r="BK204" s="42"/>
      <c r="BL204" s="42"/>
      <c r="BM204" s="42"/>
    </row>
    <row r="205" spans="1:65" outlineLevel="5" x14ac:dyDescent="0.45">
      <c r="A205" s="22">
        <f t="shared" si="76"/>
        <v>6</v>
      </c>
      <c r="B205" s="9">
        <f t="shared" si="75"/>
        <v>43268</v>
      </c>
      <c r="C205" s="51">
        <v>316011</v>
      </c>
      <c r="D205" s="64">
        <f t="shared" si="81"/>
        <v>36.799999999999997</v>
      </c>
      <c r="E205" s="12">
        <v>36.6</v>
      </c>
      <c r="F205" s="12">
        <v>36.6</v>
      </c>
      <c r="G205" s="12">
        <v>37</v>
      </c>
      <c r="H205" s="12">
        <v>37</v>
      </c>
      <c r="I205" s="12"/>
      <c r="J205" s="12"/>
      <c r="K205" s="12"/>
      <c r="L205" s="12"/>
      <c r="M205" s="74" t="str">
        <f t="shared" si="82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3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4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27.860696520000001</v>
      </c>
      <c r="AO205" s="41">
        <v>1005</v>
      </c>
      <c r="AP205" s="110"/>
      <c r="AQ205" s="111"/>
      <c r="AR205" s="126" t="str">
        <f t="shared" si="85"/>
        <v/>
      </c>
      <c r="AS205" s="126" t="str">
        <f t="shared" si="86"/>
        <v/>
      </c>
      <c r="AT205" s="127">
        <v>1345</v>
      </c>
      <c r="AU205" s="128"/>
      <c r="AV205" s="129"/>
      <c r="AW205" s="126" t="str">
        <f t="shared" si="87"/>
        <v/>
      </c>
      <c r="AX205" s="126" t="str">
        <f t="shared" si="88"/>
        <v/>
      </c>
      <c r="AY205" s="64" t="str">
        <f t="shared" si="89"/>
        <v/>
      </c>
      <c r="AZ205" s="97"/>
      <c r="BA205" s="68"/>
      <c r="BB205" s="68"/>
      <c r="BC205" s="68"/>
      <c r="BD205" s="68"/>
      <c r="BE205" s="15"/>
      <c r="BF205" s="5">
        <f t="shared" si="90"/>
        <v>2204</v>
      </c>
      <c r="BG205" s="42"/>
      <c r="BH205" s="42">
        <v>2204</v>
      </c>
      <c r="BI205" s="42"/>
      <c r="BJ205" s="42"/>
      <c r="BK205" s="42"/>
      <c r="BL205" s="42"/>
      <c r="BM205" s="42"/>
    </row>
    <row r="206" spans="1:65" outlineLevel="5" x14ac:dyDescent="0.45">
      <c r="A206" s="22">
        <f t="shared" si="76"/>
        <v>6</v>
      </c>
      <c r="B206" s="9">
        <f t="shared" si="75"/>
        <v>43269</v>
      </c>
      <c r="C206" s="51">
        <v>319533</v>
      </c>
      <c r="D206" s="64">
        <f t="shared" si="81"/>
        <v>37.6</v>
      </c>
      <c r="E206" s="12">
        <v>37.6</v>
      </c>
      <c r="F206" s="12">
        <v>37.6</v>
      </c>
      <c r="G206" s="12">
        <v>37.6</v>
      </c>
      <c r="H206" s="12">
        <v>37.6</v>
      </c>
      <c r="I206" s="12"/>
      <c r="J206" s="12"/>
      <c r="K206" s="12"/>
      <c r="L206" s="12"/>
      <c r="M206" s="74" t="str">
        <f t="shared" si="82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3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4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21.756021759999999</v>
      </c>
      <c r="AO206" s="41">
        <v>1287</v>
      </c>
      <c r="AP206" s="110"/>
      <c r="AQ206" s="111"/>
      <c r="AR206" s="126" t="str">
        <f t="shared" si="85"/>
        <v/>
      </c>
      <c r="AS206" s="126" t="str">
        <f t="shared" si="86"/>
        <v/>
      </c>
      <c r="AT206" s="127">
        <v>1977</v>
      </c>
      <c r="AU206" s="128"/>
      <c r="AV206" s="129"/>
      <c r="AW206" s="126" t="str">
        <f t="shared" si="87"/>
        <v/>
      </c>
      <c r="AX206" s="126" t="str">
        <f t="shared" si="88"/>
        <v/>
      </c>
      <c r="AY206" s="64" t="str">
        <f t="shared" si="89"/>
        <v/>
      </c>
      <c r="AZ206" s="97"/>
      <c r="BA206" s="68"/>
      <c r="BB206" s="68"/>
      <c r="BC206" s="68"/>
      <c r="BD206" s="68"/>
      <c r="BE206" s="15"/>
      <c r="BF206" s="5">
        <f t="shared" si="90"/>
        <v>12353</v>
      </c>
      <c r="BG206" s="42">
        <v>7122</v>
      </c>
      <c r="BH206" s="42">
        <v>5231</v>
      </c>
      <c r="BI206" s="42"/>
      <c r="BJ206" s="42"/>
      <c r="BK206" s="42"/>
      <c r="BL206" s="42"/>
      <c r="BM206" s="42"/>
    </row>
    <row r="207" spans="1:65" outlineLevel="5" x14ac:dyDescent="0.45">
      <c r="A207" s="22">
        <f t="shared" si="76"/>
        <v>6</v>
      </c>
      <c r="B207" s="9">
        <f t="shared" si="75"/>
        <v>43270</v>
      </c>
      <c r="C207" s="51">
        <v>327342</v>
      </c>
      <c r="D207" s="64">
        <f t="shared" si="81"/>
        <v>37.5</v>
      </c>
      <c r="E207" s="12">
        <v>37.4</v>
      </c>
      <c r="F207" s="12">
        <v>37.4</v>
      </c>
      <c r="G207" s="12">
        <v>37.6</v>
      </c>
      <c r="H207" s="12">
        <v>37.6</v>
      </c>
      <c r="I207" s="12"/>
      <c r="J207" s="12"/>
      <c r="K207" s="12"/>
      <c r="L207" s="12"/>
      <c r="M207" s="74" t="str">
        <f t="shared" si="82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3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4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23.25581395</v>
      </c>
      <c r="AO207" s="41">
        <v>1204</v>
      </c>
      <c r="AP207" s="110"/>
      <c r="AQ207" s="111"/>
      <c r="AR207" s="126" t="str">
        <f t="shared" si="85"/>
        <v/>
      </c>
      <c r="AS207" s="126" t="str">
        <f t="shared" si="86"/>
        <v/>
      </c>
      <c r="AT207" s="127">
        <v>1805</v>
      </c>
      <c r="AU207" s="128"/>
      <c r="AV207" s="129"/>
      <c r="AW207" s="126" t="str">
        <f t="shared" si="87"/>
        <v/>
      </c>
      <c r="AX207" s="126" t="str">
        <f t="shared" si="88"/>
        <v/>
      </c>
      <c r="AY207" s="64" t="str">
        <f t="shared" si="89"/>
        <v/>
      </c>
      <c r="AZ207" s="97"/>
      <c r="BA207" s="68"/>
      <c r="BB207" s="68"/>
      <c r="BC207" s="68"/>
      <c r="BD207" s="68"/>
      <c r="BE207" s="15"/>
      <c r="BF207" s="5">
        <f t="shared" si="90"/>
        <v>13617</v>
      </c>
      <c r="BG207" s="42">
        <v>3740</v>
      </c>
      <c r="BH207" s="42">
        <v>9877</v>
      </c>
      <c r="BI207" s="42"/>
      <c r="BJ207" s="42"/>
      <c r="BK207" s="42"/>
      <c r="BL207" s="42"/>
      <c r="BM207" s="42"/>
    </row>
    <row r="208" spans="1:65" outlineLevel="5" x14ac:dyDescent="0.45">
      <c r="A208" s="22">
        <f t="shared" si="76"/>
        <v>6</v>
      </c>
      <c r="B208" s="9">
        <f t="shared" si="75"/>
        <v>43271</v>
      </c>
      <c r="C208" s="51">
        <v>361977</v>
      </c>
      <c r="D208" s="64">
        <f t="shared" si="81"/>
        <v>37.5</v>
      </c>
      <c r="E208" s="12">
        <v>37.4</v>
      </c>
      <c r="F208" s="12">
        <v>37.4</v>
      </c>
      <c r="G208" s="12">
        <v>37.6</v>
      </c>
      <c r="H208" s="12">
        <v>37.6</v>
      </c>
      <c r="I208" s="12"/>
      <c r="J208" s="12"/>
      <c r="K208" s="12"/>
      <c r="L208" s="12"/>
      <c r="M208" s="74" t="str">
        <f t="shared" si="82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3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4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22.508038590000002</v>
      </c>
      <c r="AO208" s="41">
        <v>1244</v>
      </c>
      <c r="AP208" s="110"/>
      <c r="AQ208" s="111"/>
      <c r="AR208" s="126" t="str">
        <f t="shared" si="85"/>
        <v/>
      </c>
      <c r="AS208" s="126" t="str">
        <f t="shared" si="86"/>
        <v/>
      </c>
      <c r="AT208" s="127">
        <v>1352</v>
      </c>
      <c r="AU208" s="128"/>
      <c r="AV208" s="129"/>
      <c r="AW208" s="126" t="str">
        <f t="shared" si="87"/>
        <v/>
      </c>
      <c r="AX208" s="126" t="str">
        <f t="shared" si="88"/>
        <v/>
      </c>
      <c r="AY208" s="64" t="str">
        <f t="shared" si="89"/>
        <v/>
      </c>
      <c r="AZ208" s="97"/>
      <c r="BA208" s="68"/>
      <c r="BB208" s="68"/>
      <c r="BC208" s="68"/>
      <c r="BD208" s="68"/>
      <c r="BE208" s="15"/>
      <c r="BF208" s="5">
        <f t="shared" si="90"/>
        <v>10350</v>
      </c>
      <c r="BG208" s="42">
        <v>2850</v>
      </c>
      <c r="BH208" s="42">
        <v>7500</v>
      </c>
      <c r="BI208" s="42"/>
      <c r="BJ208" s="42"/>
      <c r="BK208" s="42"/>
      <c r="BL208" s="42"/>
      <c r="BM208" s="42"/>
    </row>
    <row r="209" spans="1:65" outlineLevel="5" x14ac:dyDescent="0.45">
      <c r="A209" s="22">
        <f t="shared" si="76"/>
        <v>6</v>
      </c>
      <c r="B209" s="9">
        <f t="shared" si="75"/>
        <v>43272</v>
      </c>
      <c r="C209" s="51">
        <v>313205</v>
      </c>
      <c r="D209" s="64">
        <f t="shared" si="81"/>
        <v>37.200000000000003</v>
      </c>
      <c r="E209" s="12">
        <v>37.200000000000003</v>
      </c>
      <c r="F209" s="12">
        <v>37.200000000000003</v>
      </c>
      <c r="G209" s="12">
        <v>37.200000000000003</v>
      </c>
      <c r="H209" s="12">
        <v>37.200000000000003</v>
      </c>
      <c r="I209" s="12"/>
      <c r="J209" s="12"/>
      <c r="K209" s="12"/>
      <c r="L209" s="12"/>
      <c r="M209" s="74" t="str">
        <f t="shared" si="82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3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4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25.316455699999999</v>
      </c>
      <c r="AO209" s="41">
        <v>1106</v>
      </c>
      <c r="AP209" s="110"/>
      <c r="AQ209" s="111"/>
      <c r="AR209" s="126" t="str">
        <f t="shared" si="85"/>
        <v/>
      </c>
      <c r="AS209" s="126" t="str">
        <f t="shared" si="86"/>
        <v/>
      </c>
      <c r="AT209" s="127">
        <v>1675</v>
      </c>
      <c r="AU209" s="128"/>
      <c r="AV209" s="129"/>
      <c r="AW209" s="126" t="str">
        <f t="shared" si="87"/>
        <v/>
      </c>
      <c r="AX209" s="126" t="str">
        <f t="shared" si="88"/>
        <v/>
      </c>
      <c r="AY209" s="64" t="str">
        <f t="shared" si="89"/>
        <v/>
      </c>
      <c r="AZ209" s="97">
        <v>79.8</v>
      </c>
      <c r="BA209" s="68"/>
      <c r="BB209" s="68"/>
      <c r="BC209" s="68"/>
      <c r="BD209" s="68"/>
      <c r="BE209" s="15"/>
      <c r="BF209" s="5">
        <f t="shared" si="90"/>
        <v>10603</v>
      </c>
      <c r="BG209" s="42">
        <v>2614</v>
      </c>
      <c r="BH209" s="42">
        <v>7989</v>
      </c>
      <c r="BI209" s="42"/>
      <c r="BJ209" s="42"/>
      <c r="BK209" s="42"/>
      <c r="BL209" s="42"/>
      <c r="BM209" s="42"/>
    </row>
    <row r="210" spans="1:65" outlineLevel="5" x14ac:dyDescent="0.45">
      <c r="A210" s="22">
        <f t="shared" si="76"/>
        <v>6</v>
      </c>
      <c r="B210" s="9">
        <f t="shared" si="75"/>
        <v>43273</v>
      </c>
      <c r="C210" s="51">
        <v>305264</v>
      </c>
      <c r="D210" s="64">
        <f t="shared" si="81"/>
        <v>37.1</v>
      </c>
      <c r="E210" s="12">
        <v>37</v>
      </c>
      <c r="F210" s="12">
        <v>37</v>
      </c>
      <c r="G210" s="12">
        <v>37.200000000000003</v>
      </c>
      <c r="H210" s="12">
        <v>37.200000000000003</v>
      </c>
      <c r="I210" s="12"/>
      <c r="J210" s="12"/>
      <c r="K210" s="12"/>
      <c r="L210" s="12"/>
      <c r="M210" s="74" t="str">
        <f t="shared" si="82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3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4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23.529411759999999</v>
      </c>
      <c r="AO210" s="41">
        <v>1190</v>
      </c>
      <c r="AP210" s="110"/>
      <c r="AQ210" s="111"/>
      <c r="AR210" s="126" t="str">
        <f t="shared" si="85"/>
        <v/>
      </c>
      <c r="AS210" s="126" t="str">
        <f t="shared" si="86"/>
        <v/>
      </c>
      <c r="AT210" s="127">
        <v>1747</v>
      </c>
      <c r="AU210" s="128"/>
      <c r="AV210" s="129"/>
      <c r="AW210" s="126" t="str">
        <f t="shared" si="87"/>
        <v/>
      </c>
      <c r="AX210" s="126" t="str">
        <f t="shared" si="88"/>
        <v/>
      </c>
      <c r="AY210" s="64" t="str">
        <f t="shared" si="89"/>
        <v/>
      </c>
      <c r="AZ210" s="97">
        <v>78.599999999999994</v>
      </c>
      <c r="BA210" s="68"/>
      <c r="BB210" s="68"/>
      <c r="BC210" s="68"/>
      <c r="BD210" s="68"/>
      <c r="BE210" s="15"/>
      <c r="BF210" s="5">
        <f t="shared" si="90"/>
        <v>7494</v>
      </c>
      <c r="BG210" s="42">
        <v>3472</v>
      </c>
      <c r="BH210" s="42">
        <v>4022</v>
      </c>
      <c r="BI210" s="42"/>
      <c r="BJ210" s="42"/>
      <c r="BK210" s="42"/>
      <c r="BL210" s="42"/>
      <c r="BM210" s="42"/>
    </row>
    <row r="211" spans="1:65" outlineLevel="5" x14ac:dyDescent="0.45">
      <c r="A211" s="22">
        <f t="shared" si="76"/>
        <v>6</v>
      </c>
      <c r="B211" s="9">
        <f t="shared" si="75"/>
        <v>43274</v>
      </c>
      <c r="C211" s="51">
        <v>311528</v>
      </c>
      <c r="D211" s="64">
        <f t="shared" si="81"/>
        <v>37.5</v>
      </c>
      <c r="E211" s="12">
        <v>37.4</v>
      </c>
      <c r="F211" s="12">
        <v>37.4</v>
      </c>
      <c r="G211" s="12">
        <v>37.6</v>
      </c>
      <c r="H211" s="12">
        <v>37.6</v>
      </c>
      <c r="I211" s="12"/>
      <c r="J211" s="12"/>
      <c r="K211" s="12"/>
      <c r="L211" s="12"/>
      <c r="M211" s="74" t="str">
        <f t="shared" si="82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3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4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23.06425041</v>
      </c>
      <c r="AO211" s="41">
        <v>1214</v>
      </c>
      <c r="AP211" s="110"/>
      <c r="AQ211" s="111"/>
      <c r="AR211" s="126" t="str">
        <f t="shared" si="85"/>
        <v/>
      </c>
      <c r="AS211" s="126" t="str">
        <f t="shared" si="86"/>
        <v/>
      </c>
      <c r="AT211" s="127">
        <v>1881</v>
      </c>
      <c r="AU211" s="128"/>
      <c r="AV211" s="129"/>
      <c r="AW211" s="126" t="str">
        <f t="shared" si="87"/>
        <v/>
      </c>
      <c r="AX211" s="126" t="str">
        <f t="shared" si="88"/>
        <v/>
      </c>
      <c r="AY211" s="64" t="str">
        <f t="shared" si="89"/>
        <v/>
      </c>
      <c r="AZ211" s="97"/>
      <c r="BA211" s="68"/>
      <c r="BB211" s="68"/>
      <c r="BC211" s="68"/>
      <c r="BD211" s="68"/>
      <c r="BE211" s="15"/>
      <c r="BF211" s="5">
        <f t="shared" si="90"/>
        <v>8169</v>
      </c>
      <c r="BG211" s="42">
        <v>6049</v>
      </c>
      <c r="BH211" s="42">
        <v>2120</v>
      </c>
      <c r="BI211" s="42"/>
      <c r="BJ211" s="42"/>
      <c r="BK211" s="42"/>
      <c r="BL211" s="42"/>
      <c r="BM211" s="42"/>
    </row>
    <row r="212" spans="1:65" outlineLevel="5" x14ac:dyDescent="0.45">
      <c r="A212" s="22">
        <f t="shared" si="76"/>
        <v>6</v>
      </c>
      <c r="B212" s="9">
        <f t="shared" si="75"/>
        <v>43275</v>
      </c>
      <c r="C212" s="51">
        <v>318727</v>
      </c>
      <c r="D212" s="64">
        <f t="shared" si="81"/>
        <v>37.200000000000003</v>
      </c>
      <c r="E212" s="12">
        <v>36.799999999999997</v>
      </c>
      <c r="F212" s="12">
        <v>36.799999999999997</v>
      </c>
      <c r="G212" s="12">
        <v>37.6</v>
      </c>
      <c r="H212" s="12">
        <v>37.6</v>
      </c>
      <c r="I212" s="12"/>
      <c r="J212" s="12"/>
      <c r="K212" s="12"/>
      <c r="L212" s="12"/>
      <c r="M212" s="74" t="str">
        <f t="shared" si="82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3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4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30.501089319999998</v>
      </c>
      <c r="AO212" s="41">
        <v>918</v>
      </c>
      <c r="AP212" s="110"/>
      <c r="AQ212" s="111"/>
      <c r="AR212" s="126" t="str">
        <f t="shared" si="85"/>
        <v/>
      </c>
      <c r="AS212" s="126" t="str">
        <f t="shared" si="86"/>
        <v/>
      </c>
      <c r="AT212" s="127">
        <v>1189</v>
      </c>
      <c r="AU212" s="128"/>
      <c r="AV212" s="129"/>
      <c r="AW212" s="126" t="str">
        <f t="shared" si="87"/>
        <v/>
      </c>
      <c r="AX212" s="126" t="str">
        <f t="shared" si="88"/>
        <v/>
      </c>
      <c r="AY212" s="64" t="str">
        <f t="shared" si="89"/>
        <v/>
      </c>
      <c r="AZ212" s="97"/>
      <c r="BA212" s="68"/>
      <c r="BB212" s="68"/>
      <c r="BC212" s="68"/>
      <c r="BD212" s="68"/>
      <c r="BE212" s="15"/>
      <c r="BF212" s="5">
        <f t="shared" si="90"/>
        <v>2100</v>
      </c>
      <c r="BG212" s="42"/>
      <c r="BH212" s="42">
        <v>2100</v>
      </c>
      <c r="BI212" s="42"/>
      <c r="BJ212" s="42"/>
      <c r="BK212" s="42"/>
      <c r="BL212" s="42"/>
      <c r="BM212" s="42"/>
    </row>
    <row r="213" spans="1:65" outlineLevel="5" x14ac:dyDescent="0.45">
      <c r="A213" s="22">
        <f t="shared" si="76"/>
        <v>6</v>
      </c>
      <c r="B213" s="9">
        <f t="shared" si="75"/>
        <v>43276</v>
      </c>
      <c r="C213" s="51">
        <v>317705</v>
      </c>
      <c r="D213" s="64">
        <f t="shared" si="81"/>
        <v>37.1</v>
      </c>
      <c r="E213" s="12">
        <v>37.200000000000003</v>
      </c>
      <c r="F213" s="12">
        <v>37.200000000000003</v>
      </c>
      <c r="G213" s="12">
        <v>37</v>
      </c>
      <c r="H213" s="12">
        <v>37</v>
      </c>
      <c r="I213" s="12"/>
      <c r="J213" s="12"/>
      <c r="K213" s="12"/>
      <c r="L213" s="12"/>
      <c r="M213" s="74" t="str">
        <f t="shared" si="82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3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4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23.952095809999999</v>
      </c>
      <c r="AO213" s="41">
        <v>1169</v>
      </c>
      <c r="AP213" s="110"/>
      <c r="AQ213" s="111"/>
      <c r="AR213" s="126" t="str">
        <f t="shared" si="85"/>
        <v/>
      </c>
      <c r="AS213" s="126" t="str">
        <f t="shared" si="86"/>
        <v/>
      </c>
      <c r="AT213" s="127">
        <v>1888</v>
      </c>
      <c r="AU213" s="128"/>
      <c r="AV213" s="129"/>
      <c r="AW213" s="126" t="str">
        <f t="shared" si="87"/>
        <v/>
      </c>
      <c r="AX213" s="126" t="str">
        <f t="shared" si="88"/>
        <v/>
      </c>
      <c r="AY213" s="64" t="str">
        <f t="shared" si="89"/>
        <v/>
      </c>
      <c r="AZ213" s="97">
        <v>79</v>
      </c>
      <c r="BA213" s="68"/>
      <c r="BB213" s="68"/>
      <c r="BC213" s="68"/>
      <c r="BD213" s="68"/>
      <c r="BE213" s="15"/>
      <c r="BF213" s="5">
        <f t="shared" si="90"/>
        <v>7461</v>
      </c>
      <c r="BG213" s="42">
        <v>3520</v>
      </c>
      <c r="BH213" s="42">
        <v>3941</v>
      </c>
      <c r="BI213" s="42"/>
      <c r="BJ213" s="42"/>
      <c r="BK213" s="42"/>
      <c r="BL213" s="42"/>
      <c r="BM213" s="42"/>
    </row>
    <row r="214" spans="1:65" outlineLevel="5" x14ac:dyDescent="0.45">
      <c r="A214" s="22">
        <f t="shared" si="76"/>
        <v>6</v>
      </c>
      <c r="B214" s="9">
        <f t="shared" si="75"/>
        <v>43277</v>
      </c>
      <c r="C214" s="51">
        <v>318372</v>
      </c>
      <c r="D214" s="64">
        <f t="shared" si="81"/>
        <v>37.4</v>
      </c>
      <c r="E214" s="12">
        <v>37.200000000000003</v>
      </c>
      <c r="F214" s="12">
        <v>37.200000000000003</v>
      </c>
      <c r="G214" s="12">
        <v>37.6</v>
      </c>
      <c r="H214" s="12">
        <v>37.6</v>
      </c>
      <c r="I214" s="12"/>
      <c r="J214" s="12"/>
      <c r="K214" s="12"/>
      <c r="L214" s="12"/>
      <c r="M214" s="74" t="str">
        <f t="shared" si="82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3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4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21.068472539999998</v>
      </c>
      <c r="AO214" s="41">
        <v>1329</v>
      </c>
      <c r="AP214" s="110"/>
      <c r="AQ214" s="111"/>
      <c r="AR214" s="126" t="str">
        <f t="shared" si="85"/>
        <v/>
      </c>
      <c r="AS214" s="126" t="str">
        <f t="shared" si="86"/>
        <v/>
      </c>
      <c r="AT214" s="127">
        <v>2067</v>
      </c>
      <c r="AU214" s="128"/>
      <c r="AV214" s="129"/>
      <c r="AW214" s="126" t="str">
        <f t="shared" si="87"/>
        <v/>
      </c>
      <c r="AX214" s="126" t="str">
        <f t="shared" si="88"/>
        <v/>
      </c>
      <c r="AY214" s="64" t="str">
        <f t="shared" si="89"/>
        <v/>
      </c>
      <c r="AZ214" s="97">
        <v>78.5</v>
      </c>
      <c r="BA214" s="68"/>
      <c r="BB214" s="68"/>
      <c r="BC214" s="68"/>
      <c r="BD214" s="68"/>
      <c r="BE214" s="15"/>
      <c r="BF214" s="5">
        <f t="shared" si="90"/>
        <v>9936</v>
      </c>
      <c r="BG214" s="42">
        <v>4629</v>
      </c>
      <c r="BH214" s="42">
        <v>5307</v>
      </c>
      <c r="BI214" s="42"/>
      <c r="BJ214" s="42"/>
      <c r="BK214" s="42"/>
      <c r="BL214" s="42"/>
      <c r="BM214" s="42"/>
    </row>
    <row r="215" spans="1:65" outlineLevel="5" x14ac:dyDescent="0.45">
      <c r="A215" s="22">
        <f t="shared" si="76"/>
        <v>6</v>
      </c>
      <c r="B215" s="9">
        <f t="shared" si="75"/>
        <v>43278</v>
      </c>
      <c r="C215" s="51">
        <v>348039</v>
      </c>
      <c r="D215" s="64">
        <f t="shared" si="81"/>
        <v>37.9</v>
      </c>
      <c r="E215" s="12">
        <v>37.799999999999997</v>
      </c>
      <c r="F215" s="12">
        <v>37.799999999999997</v>
      </c>
      <c r="G215" s="12">
        <v>38</v>
      </c>
      <c r="H215" s="12">
        <v>38</v>
      </c>
      <c r="I215" s="12"/>
      <c r="J215" s="12"/>
      <c r="K215" s="12"/>
      <c r="L215" s="12"/>
      <c r="M215" s="74" t="str">
        <f t="shared" si="82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3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4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20.07168459</v>
      </c>
      <c r="AO215" s="41">
        <v>1395</v>
      </c>
      <c r="AP215" s="110"/>
      <c r="AQ215" s="111"/>
      <c r="AR215" s="126" t="str">
        <f t="shared" si="85"/>
        <v/>
      </c>
      <c r="AS215" s="126" t="str">
        <f t="shared" si="86"/>
        <v/>
      </c>
      <c r="AT215" s="127">
        <v>2156</v>
      </c>
      <c r="AU215" s="128"/>
      <c r="AV215" s="129"/>
      <c r="AW215" s="126" t="str">
        <f t="shared" si="87"/>
        <v/>
      </c>
      <c r="AX215" s="126" t="str">
        <f t="shared" si="88"/>
        <v/>
      </c>
      <c r="AY215" s="64" t="str">
        <f t="shared" si="89"/>
        <v/>
      </c>
      <c r="AZ215" s="97">
        <v>78</v>
      </c>
      <c r="BA215" s="68"/>
      <c r="BB215" s="68"/>
      <c r="BC215" s="68"/>
      <c r="BD215" s="68"/>
      <c r="BE215" s="15"/>
      <c r="BF215" s="5">
        <f t="shared" si="90"/>
        <v>16474</v>
      </c>
      <c r="BG215" s="42">
        <v>5157</v>
      </c>
      <c r="BH215" s="42">
        <v>11317</v>
      </c>
      <c r="BI215" s="42"/>
      <c r="BJ215" s="42"/>
      <c r="BK215" s="42"/>
      <c r="BL215" s="42"/>
      <c r="BM215" s="42"/>
    </row>
    <row r="216" spans="1:65" outlineLevel="5" x14ac:dyDescent="0.45">
      <c r="A216" s="22">
        <f t="shared" si="76"/>
        <v>6</v>
      </c>
      <c r="B216" s="9">
        <f t="shared" si="75"/>
        <v>43279</v>
      </c>
      <c r="C216" s="51">
        <v>402485</v>
      </c>
      <c r="D216" s="64">
        <f t="shared" si="81"/>
        <v>37.200000000000003</v>
      </c>
      <c r="E216" s="12">
        <v>37.200000000000003</v>
      </c>
      <c r="F216" s="12">
        <v>37.200000000000003</v>
      </c>
      <c r="G216" s="12">
        <v>37.200000000000003</v>
      </c>
      <c r="H216" s="12">
        <v>37.200000000000003</v>
      </c>
      <c r="I216" s="12"/>
      <c r="J216" s="12"/>
      <c r="K216" s="12"/>
      <c r="L216" s="12"/>
      <c r="M216" s="74" t="str">
        <f t="shared" si="82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3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4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21.39037433</v>
      </c>
      <c r="AO216" s="41">
        <v>1309</v>
      </c>
      <c r="AP216" s="110"/>
      <c r="AQ216" s="111"/>
      <c r="AR216" s="126" t="str">
        <f t="shared" si="85"/>
        <v/>
      </c>
      <c r="AS216" s="126" t="str">
        <f t="shared" si="86"/>
        <v/>
      </c>
      <c r="AT216" s="127">
        <v>1728</v>
      </c>
      <c r="AU216" s="128"/>
      <c r="AV216" s="129"/>
      <c r="AW216" s="126" t="str">
        <f t="shared" si="87"/>
        <v/>
      </c>
      <c r="AX216" s="126" t="str">
        <f t="shared" si="88"/>
        <v/>
      </c>
      <c r="AY216" s="64" t="str">
        <f t="shared" si="89"/>
        <v/>
      </c>
      <c r="AZ216" s="97">
        <v>78</v>
      </c>
      <c r="BA216" s="68"/>
      <c r="BB216" s="68"/>
      <c r="BC216" s="68"/>
      <c r="BD216" s="68"/>
      <c r="BE216" s="15"/>
      <c r="BF216" s="5">
        <f t="shared" si="90"/>
        <v>8075</v>
      </c>
      <c r="BG216" s="42">
        <v>1184</v>
      </c>
      <c r="BH216" s="42">
        <v>6891</v>
      </c>
      <c r="BI216" s="42"/>
      <c r="BJ216" s="42"/>
      <c r="BK216" s="42"/>
      <c r="BL216" s="42"/>
      <c r="BM216" s="42"/>
    </row>
    <row r="217" spans="1:65" outlineLevel="5" x14ac:dyDescent="0.45">
      <c r="A217" s="22">
        <f t="shared" si="76"/>
        <v>6</v>
      </c>
      <c r="B217" s="9">
        <f t="shared" si="75"/>
        <v>43280</v>
      </c>
      <c r="C217" s="51">
        <v>416073</v>
      </c>
      <c r="D217" s="64">
        <f t="shared" si="81"/>
        <v>37.4</v>
      </c>
      <c r="E217" s="12">
        <v>37.4</v>
      </c>
      <c r="F217" s="12">
        <v>37.4</v>
      </c>
      <c r="G217" s="12">
        <v>37.4</v>
      </c>
      <c r="H217" s="12">
        <v>37.4</v>
      </c>
      <c r="I217" s="12"/>
      <c r="J217" s="12"/>
      <c r="K217" s="12"/>
      <c r="L217" s="12"/>
      <c r="M217" s="74" t="str">
        <f t="shared" si="82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3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4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20.014295929999999</v>
      </c>
      <c r="AO217" s="41">
        <v>1399</v>
      </c>
      <c r="AP217" s="110"/>
      <c r="AQ217" s="111"/>
      <c r="AR217" s="126" t="str">
        <f t="shared" si="85"/>
        <v/>
      </c>
      <c r="AS217" s="126" t="str">
        <f t="shared" si="86"/>
        <v/>
      </c>
      <c r="AT217" s="127">
        <v>1429</v>
      </c>
      <c r="AU217" s="128"/>
      <c r="AV217" s="129"/>
      <c r="AW217" s="126" t="str">
        <f t="shared" si="87"/>
        <v/>
      </c>
      <c r="AX217" s="126" t="str">
        <f t="shared" si="88"/>
        <v/>
      </c>
      <c r="AY217" s="64" t="str">
        <f t="shared" si="89"/>
        <v/>
      </c>
      <c r="AZ217" s="97">
        <v>79.099999999999994</v>
      </c>
      <c r="BA217" s="68"/>
      <c r="BB217" s="68"/>
      <c r="BC217" s="68"/>
      <c r="BD217" s="68"/>
      <c r="BE217" s="15"/>
      <c r="BF217" s="5">
        <f t="shared" si="90"/>
        <v>12276</v>
      </c>
      <c r="BG217" s="42">
        <v>4236</v>
      </c>
      <c r="BH217" s="42">
        <v>8040</v>
      </c>
      <c r="BI217" s="42"/>
      <c r="BJ217" s="42"/>
      <c r="BK217" s="42"/>
      <c r="BL217" s="42"/>
      <c r="BM217" s="42"/>
    </row>
    <row r="218" spans="1:65" ht="17.5" outlineLevel="5" thickBot="1" x14ac:dyDescent="0.5">
      <c r="A218" s="31">
        <f t="shared" si="76"/>
        <v>6</v>
      </c>
      <c r="B218" s="32">
        <f t="shared" si="75"/>
        <v>43281</v>
      </c>
      <c r="C218" s="51">
        <v>403794</v>
      </c>
      <c r="D218" s="64">
        <f t="shared" si="81"/>
        <v>36.700000000000003</v>
      </c>
      <c r="E218" s="12">
        <v>36.799999999999997</v>
      </c>
      <c r="F218" s="12">
        <v>36.799999999999997</v>
      </c>
      <c r="G218" s="12">
        <v>36.6</v>
      </c>
      <c r="H218" s="12">
        <v>36.6</v>
      </c>
      <c r="I218" s="12"/>
      <c r="J218" s="12"/>
      <c r="K218" s="12"/>
      <c r="L218" s="12"/>
      <c r="M218" s="74" t="str">
        <f t="shared" si="82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3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4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22.838499179999999</v>
      </c>
      <c r="AO218" s="41">
        <v>1226</v>
      </c>
      <c r="AP218" s="110"/>
      <c r="AQ218" s="111"/>
      <c r="AR218" s="126" t="str">
        <f t="shared" si="85"/>
        <v/>
      </c>
      <c r="AS218" s="126" t="str">
        <f t="shared" si="86"/>
        <v/>
      </c>
      <c r="AT218" s="127">
        <v>1619</v>
      </c>
      <c r="AU218" s="128"/>
      <c r="AV218" s="129"/>
      <c r="AW218" s="126" t="str">
        <f t="shared" si="87"/>
        <v/>
      </c>
      <c r="AX218" s="126" t="str">
        <f t="shared" si="88"/>
        <v/>
      </c>
      <c r="AY218" s="64" t="str">
        <f t="shared" si="89"/>
        <v/>
      </c>
      <c r="AZ218" s="97"/>
      <c r="BA218" s="68"/>
      <c r="BB218" s="68"/>
      <c r="BC218" s="68"/>
      <c r="BD218" s="68"/>
      <c r="BE218" s="15"/>
      <c r="BF218" s="5">
        <f t="shared" si="90"/>
        <v>7987</v>
      </c>
      <c r="BG218" s="42">
        <v>3494</v>
      </c>
      <c r="BH218" s="42">
        <v>4493</v>
      </c>
      <c r="BI218" s="42"/>
      <c r="BJ218" s="42"/>
      <c r="BK218" s="42"/>
      <c r="BL218" s="42"/>
      <c r="BM218" s="42"/>
    </row>
    <row r="219" spans="1:65" outlineLevel="4" x14ac:dyDescent="0.45">
      <c r="A219" s="150" t="s">
        <v>40</v>
      </c>
      <c r="B219" s="151"/>
      <c r="C219" s="50">
        <f t="shared" ref="C219:BM219" si="91">SUBTOTAL(4,C189:C218)</f>
        <v>416073</v>
      </c>
      <c r="D219" s="60">
        <f t="shared" si="91"/>
        <v>38</v>
      </c>
      <c r="E219" s="28">
        <f t="shared" si="91"/>
        <v>38</v>
      </c>
      <c r="F219" s="28">
        <f t="shared" si="91"/>
        <v>38</v>
      </c>
      <c r="G219" s="28">
        <f t="shared" si="91"/>
        <v>38</v>
      </c>
      <c r="H219" s="28">
        <f t="shared" si="91"/>
        <v>38</v>
      </c>
      <c r="I219" s="28">
        <f t="shared" si="91"/>
        <v>0</v>
      </c>
      <c r="J219" s="28">
        <f t="shared" si="91"/>
        <v>0</v>
      </c>
      <c r="K219" s="28">
        <f t="shared" si="91"/>
        <v>0</v>
      </c>
      <c r="L219" s="28">
        <f t="shared" si="91"/>
        <v>0</v>
      </c>
      <c r="M219" s="71">
        <f t="shared" si="91"/>
        <v>0</v>
      </c>
      <c r="N219" s="82">
        <f t="shared" si="91"/>
        <v>0</v>
      </c>
      <c r="O219" s="82">
        <f t="shared" si="91"/>
        <v>0</v>
      </c>
      <c r="P219" s="82">
        <f t="shared" si="91"/>
        <v>0</v>
      </c>
      <c r="Q219" s="82">
        <f t="shared" si="91"/>
        <v>0</v>
      </c>
      <c r="R219" s="82">
        <f t="shared" si="91"/>
        <v>0</v>
      </c>
      <c r="S219" s="82">
        <f t="shared" si="91"/>
        <v>0</v>
      </c>
      <c r="T219" s="82">
        <f t="shared" si="91"/>
        <v>0</v>
      </c>
      <c r="U219" s="82">
        <f t="shared" si="91"/>
        <v>0</v>
      </c>
      <c r="V219" s="29">
        <f t="shared" si="91"/>
        <v>0</v>
      </c>
      <c r="W219" s="39">
        <f t="shared" si="91"/>
        <v>0</v>
      </c>
      <c r="X219" s="39">
        <f t="shared" si="91"/>
        <v>0</v>
      </c>
      <c r="Y219" s="39">
        <f t="shared" si="91"/>
        <v>0</v>
      </c>
      <c r="Z219" s="39">
        <f t="shared" si="91"/>
        <v>0</v>
      </c>
      <c r="AA219" s="39">
        <f t="shared" si="91"/>
        <v>0</v>
      </c>
      <c r="AB219" s="39">
        <f t="shared" si="91"/>
        <v>0</v>
      </c>
      <c r="AC219" s="39">
        <f t="shared" si="91"/>
        <v>0</v>
      </c>
      <c r="AD219" s="39">
        <f t="shared" si="91"/>
        <v>0</v>
      </c>
      <c r="AE219" s="29">
        <f t="shared" si="91"/>
        <v>0</v>
      </c>
      <c r="AF219" s="39">
        <f t="shared" si="91"/>
        <v>0</v>
      </c>
      <c r="AG219" s="39">
        <f t="shared" si="91"/>
        <v>0</v>
      </c>
      <c r="AH219" s="39">
        <f t="shared" si="91"/>
        <v>0</v>
      </c>
      <c r="AI219" s="39">
        <f t="shared" si="91"/>
        <v>0</v>
      </c>
      <c r="AJ219" s="39">
        <f t="shared" si="91"/>
        <v>0</v>
      </c>
      <c r="AK219" s="39">
        <f t="shared" si="91"/>
        <v>0</v>
      </c>
      <c r="AL219" s="39">
        <f t="shared" si="91"/>
        <v>0</v>
      </c>
      <c r="AM219" s="39">
        <f t="shared" si="91"/>
        <v>0</v>
      </c>
      <c r="AN219" s="39">
        <f t="shared" si="91"/>
        <v>40.462427750000003</v>
      </c>
      <c r="AO219" s="39">
        <f t="shared" si="91"/>
        <v>1399</v>
      </c>
      <c r="AP219" s="104">
        <f t="shared" si="91"/>
        <v>0</v>
      </c>
      <c r="AQ219" s="105">
        <f t="shared" si="91"/>
        <v>0</v>
      </c>
      <c r="AR219" s="106">
        <f t="shared" si="91"/>
        <v>0</v>
      </c>
      <c r="AS219" s="106">
        <f t="shared" si="91"/>
        <v>0</v>
      </c>
      <c r="AT219" s="107">
        <f t="shared" si="91"/>
        <v>2156</v>
      </c>
      <c r="AU219" s="108">
        <f t="shared" si="91"/>
        <v>0</v>
      </c>
      <c r="AV219" s="109">
        <f t="shared" si="91"/>
        <v>0</v>
      </c>
      <c r="AW219" s="106">
        <f t="shared" si="91"/>
        <v>0</v>
      </c>
      <c r="AX219" s="106">
        <f t="shared" si="91"/>
        <v>0</v>
      </c>
      <c r="AY219" s="60">
        <f t="shared" si="91"/>
        <v>0</v>
      </c>
      <c r="AZ219" s="96">
        <f t="shared" si="91"/>
        <v>79.8</v>
      </c>
      <c r="BA219" s="67">
        <f t="shared" si="91"/>
        <v>0</v>
      </c>
      <c r="BB219" s="67">
        <f t="shared" si="91"/>
        <v>0</v>
      </c>
      <c r="BC219" s="67">
        <f t="shared" si="91"/>
        <v>0</v>
      </c>
      <c r="BD219" s="67">
        <f t="shared" si="91"/>
        <v>0</v>
      </c>
      <c r="BE219" s="27">
        <f t="shared" si="91"/>
        <v>0</v>
      </c>
      <c r="BF219" s="29">
        <f t="shared" si="91"/>
        <v>20325</v>
      </c>
      <c r="BG219" s="39">
        <f t="shared" si="91"/>
        <v>7122</v>
      </c>
      <c r="BH219" s="40">
        <f t="shared" si="91"/>
        <v>15154</v>
      </c>
      <c r="BI219" s="40">
        <f t="shared" si="91"/>
        <v>0</v>
      </c>
      <c r="BJ219" s="40">
        <f t="shared" si="91"/>
        <v>0</v>
      </c>
      <c r="BK219" s="40">
        <f t="shared" si="91"/>
        <v>0</v>
      </c>
      <c r="BL219" s="40">
        <f t="shared" si="91"/>
        <v>0</v>
      </c>
      <c r="BM219" s="27">
        <f t="shared" si="91"/>
        <v>0</v>
      </c>
    </row>
    <row r="220" spans="1:65" outlineLevel="3" x14ac:dyDescent="0.45">
      <c r="A220" s="180" t="s">
        <v>29</v>
      </c>
      <c r="B220" s="181"/>
      <c r="C220" s="51">
        <f t="shared" ref="C220:BM220" si="92">SUBTOTAL(5,C189:C218)</f>
        <v>305264</v>
      </c>
      <c r="D220" s="61">
        <f t="shared" si="92"/>
        <v>36.700000000000003</v>
      </c>
      <c r="E220" s="12">
        <f t="shared" si="92"/>
        <v>36.6</v>
      </c>
      <c r="F220" s="12">
        <f t="shared" si="92"/>
        <v>36.6</v>
      </c>
      <c r="G220" s="12">
        <f t="shared" si="92"/>
        <v>36.6</v>
      </c>
      <c r="H220" s="12">
        <f t="shared" si="92"/>
        <v>36.6</v>
      </c>
      <c r="I220" s="12">
        <f t="shared" si="92"/>
        <v>0</v>
      </c>
      <c r="J220" s="12">
        <f t="shared" si="92"/>
        <v>0</v>
      </c>
      <c r="K220" s="12">
        <f t="shared" si="92"/>
        <v>0</v>
      </c>
      <c r="L220" s="12">
        <f t="shared" si="92"/>
        <v>0</v>
      </c>
      <c r="M220" s="72">
        <f t="shared" si="92"/>
        <v>0</v>
      </c>
      <c r="N220" s="83">
        <f t="shared" si="92"/>
        <v>0</v>
      </c>
      <c r="O220" s="83">
        <f t="shared" si="92"/>
        <v>0</v>
      </c>
      <c r="P220" s="83">
        <f t="shared" si="92"/>
        <v>0</v>
      </c>
      <c r="Q220" s="83">
        <f t="shared" si="92"/>
        <v>0</v>
      </c>
      <c r="R220" s="83">
        <f t="shared" si="92"/>
        <v>0</v>
      </c>
      <c r="S220" s="83">
        <f t="shared" si="92"/>
        <v>0</v>
      </c>
      <c r="T220" s="83">
        <f t="shared" si="92"/>
        <v>0</v>
      </c>
      <c r="U220" s="83">
        <f t="shared" si="92"/>
        <v>0</v>
      </c>
      <c r="V220" s="6">
        <f t="shared" si="92"/>
        <v>0</v>
      </c>
      <c r="W220" s="41">
        <f t="shared" si="92"/>
        <v>0</v>
      </c>
      <c r="X220" s="41">
        <f t="shared" si="92"/>
        <v>0</v>
      </c>
      <c r="Y220" s="41">
        <f t="shared" si="92"/>
        <v>0</v>
      </c>
      <c r="Z220" s="41">
        <f t="shared" si="92"/>
        <v>0</v>
      </c>
      <c r="AA220" s="41">
        <f t="shared" si="92"/>
        <v>0</v>
      </c>
      <c r="AB220" s="41">
        <f t="shared" si="92"/>
        <v>0</v>
      </c>
      <c r="AC220" s="41">
        <f t="shared" si="92"/>
        <v>0</v>
      </c>
      <c r="AD220" s="41">
        <f t="shared" si="92"/>
        <v>0</v>
      </c>
      <c r="AE220" s="6">
        <f t="shared" si="92"/>
        <v>0</v>
      </c>
      <c r="AF220" s="41">
        <f t="shared" si="92"/>
        <v>0</v>
      </c>
      <c r="AG220" s="41">
        <f t="shared" si="92"/>
        <v>0</v>
      </c>
      <c r="AH220" s="41">
        <f t="shared" si="92"/>
        <v>0</v>
      </c>
      <c r="AI220" s="41">
        <f t="shared" si="92"/>
        <v>0</v>
      </c>
      <c r="AJ220" s="41">
        <f t="shared" si="92"/>
        <v>0</v>
      </c>
      <c r="AK220" s="41">
        <f t="shared" si="92"/>
        <v>0</v>
      </c>
      <c r="AL220" s="41">
        <f t="shared" si="92"/>
        <v>0</v>
      </c>
      <c r="AM220" s="41">
        <f t="shared" si="92"/>
        <v>0</v>
      </c>
      <c r="AN220" s="41">
        <f t="shared" si="92"/>
        <v>20.014295929999999</v>
      </c>
      <c r="AO220" s="41">
        <f t="shared" si="92"/>
        <v>692</v>
      </c>
      <c r="AP220" s="110">
        <f t="shared" si="92"/>
        <v>0</v>
      </c>
      <c r="AQ220" s="111">
        <f t="shared" si="92"/>
        <v>0</v>
      </c>
      <c r="AR220" s="112">
        <f t="shared" si="92"/>
        <v>0</v>
      </c>
      <c r="AS220" s="112">
        <f t="shared" si="92"/>
        <v>0</v>
      </c>
      <c r="AT220" s="113">
        <f t="shared" si="92"/>
        <v>1139</v>
      </c>
      <c r="AU220" s="114">
        <f t="shared" si="92"/>
        <v>0</v>
      </c>
      <c r="AV220" s="115">
        <f t="shared" si="92"/>
        <v>0</v>
      </c>
      <c r="AW220" s="112">
        <f t="shared" si="92"/>
        <v>0</v>
      </c>
      <c r="AX220" s="112">
        <f t="shared" si="92"/>
        <v>0</v>
      </c>
      <c r="AY220" s="61">
        <f t="shared" si="92"/>
        <v>0</v>
      </c>
      <c r="AZ220" s="97">
        <f t="shared" si="92"/>
        <v>77.900000000000006</v>
      </c>
      <c r="BA220" s="68">
        <f t="shared" si="92"/>
        <v>0</v>
      </c>
      <c r="BB220" s="68">
        <f t="shared" si="92"/>
        <v>0</v>
      </c>
      <c r="BC220" s="68">
        <f t="shared" si="92"/>
        <v>0</v>
      </c>
      <c r="BD220" s="68">
        <f t="shared" si="92"/>
        <v>0</v>
      </c>
      <c r="BE220" s="15">
        <f t="shared" si="92"/>
        <v>0</v>
      </c>
      <c r="BF220" s="6">
        <f t="shared" si="92"/>
        <v>2100</v>
      </c>
      <c r="BG220" s="41">
        <f t="shared" si="92"/>
        <v>1184</v>
      </c>
      <c r="BH220" s="42">
        <f t="shared" si="92"/>
        <v>2100</v>
      </c>
      <c r="BI220" s="42">
        <f t="shared" si="92"/>
        <v>0</v>
      </c>
      <c r="BJ220" s="42">
        <f t="shared" si="92"/>
        <v>0</v>
      </c>
      <c r="BK220" s="42">
        <f t="shared" si="92"/>
        <v>0</v>
      </c>
      <c r="BL220" s="42">
        <f t="shared" si="92"/>
        <v>0</v>
      </c>
      <c r="BM220" s="15">
        <f t="shared" si="92"/>
        <v>0</v>
      </c>
    </row>
    <row r="221" spans="1:65" outlineLevel="2" x14ac:dyDescent="0.45">
      <c r="A221" s="180" t="s">
        <v>18</v>
      </c>
      <c r="B221" s="181"/>
      <c r="C221" s="51">
        <f>IFERROR(SUBTOTAL(1,C189:C218),"")</f>
        <v>335269.09999999998</v>
      </c>
      <c r="D221" s="61">
        <f t="shared" ref="D221:BM221" si="93">IFERROR(SUBTOTAL(1,D189:D218),"")</f>
        <v>37.320000000000007</v>
      </c>
      <c r="E221" s="12">
        <f t="shared" si="93"/>
        <v>37.273333333333333</v>
      </c>
      <c r="F221" s="12">
        <f t="shared" si="93"/>
        <v>37.273333333333333</v>
      </c>
      <c r="G221" s="12">
        <f t="shared" si="93"/>
        <v>37.366666666666667</v>
      </c>
      <c r="H221" s="12">
        <f t="shared" si="93"/>
        <v>37.366666666666667</v>
      </c>
      <c r="I221" s="12" t="str">
        <f t="shared" si="93"/>
        <v/>
      </c>
      <c r="J221" s="12" t="str">
        <f t="shared" si="93"/>
        <v/>
      </c>
      <c r="K221" s="12" t="str">
        <f t="shared" si="93"/>
        <v/>
      </c>
      <c r="L221" s="12" t="str">
        <f t="shared" si="93"/>
        <v/>
      </c>
      <c r="M221" s="72" t="str">
        <f t="shared" si="93"/>
        <v/>
      </c>
      <c r="N221" s="83" t="str">
        <f t="shared" si="93"/>
        <v/>
      </c>
      <c r="O221" s="83" t="str">
        <f t="shared" si="93"/>
        <v/>
      </c>
      <c r="P221" s="83" t="str">
        <f t="shared" si="93"/>
        <v/>
      </c>
      <c r="Q221" s="83" t="str">
        <f t="shared" si="93"/>
        <v/>
      </c>
      <c r="R221" s="83" t="str">
        <f t="shared" si="93"/>
        <v/>
      </c>
      <c r="S221" s="83" t="str">
        <f t="shared" si="93"/>
        <v/>
      </c>
      <c r="T221" s="83" t="str">
        <f t="shared" si="93"/>
        <v/>
      </c>
      <c r="U221" s="83" t="str">
        <f t="shared" si="93"/>
        <v/>
      </c>
      <c r="V221" s="6" t="str">
        <f t="shared" si="93"/>
        <v/>
      </c>
      <c r="W221" s="41" t="str">
        <f t="shared" si="93"/>
        <v/>
      </c>
      <c r="X221" s="41" t="str">
        <f t="shared" si="93"/>
        <v/>
      </c>
      <c r="Y221" s="41" t="str">
        <f t="shared" si="93"/>
        <v/>
      </c>
      <c r="Z221" s="41" t="str">
        <f t="shared" si="93"/>
        <v/>
      </c>
      <c r="AA221" s="41" t="str">
        <f t="shared" si="93"/>
        <v/>
      </c>
      <c r="AB221" s="41" t="str">
        <f t="shared" si="93"/>
        <v/>
      </c>
      <c r="AC221" s="41" t="str">
        <f t="shared" si="93"/>
        <v/>
      </c>
      <c r="AD221" s="41" t="str">
        <f t="shared" si="93"/>
        <v/>
      </c>
      <c r="AE221" s="6" t="str">
        <f t="shared" si="93"/>
        <v/>
      </c>
      <c r="AF221" s="41" t="str">
        <f t="shared" si="93"/>
        <v/>
      </c>
      <c r="AG221" s="41" t="str">
        <f t="shared" si="93"/>
        <v/>
      </c>
      <c r="AH221" s="41" t="str">
        <f t="shared" si="93"/>
        <v/>
      </c>
      <c r="AI221" s="41" t="str">
        <f t="shared" si="93"/>
        <v/>
      </c>
      <c r="AJ221" s="41" t="str">
        <f t="shared" si="93"/>
        <v/>
      </c>
      <c r="AK221" s="41" t="str">
        <f t="shared" si="93"/>
        <v/>
      </c>
      <c r="AL221" s="41" t="str">
        <f t="shared" si="93"/>
        <v/>
      </c>
      <c r="AM221" s="41" t="str">
        <f t="shared" si="93"/>
        <v/>
      </c>
      <c r="AN221" s="41">
        <f t="shared" si="93"/>
        <v>24.333631343666664</v>
      </c>
      <c r="AO221" s="41">
        <f t="shared" si="93"/>
        <v>1176</v>
      </c>
      <c r="AP221" s="110" t="str">
        <f t="shared" si="93"/>
        <v/>
      </c>
      <c r="AQ221" s="111" t="str">
        <f t="shared" si="93"/>
        <v/>
      </c>
      <c r="AR221" s="112" t="str">
        <f t="shared" si="93"/>
        <v/>
      </c>
      <c r="AS221" s="112" t="str">
        <f t="shared" si="93"/>
        <v/>
      </c>
      <c r="AT221" s="113">
        <f t="shared" si="93"/>
        <v>1625</v>
      </c>
      <c r="AU221" s="114" t="str">
        <f t="shared" si="93"/>
        <v/>
      </c>
      <c r="AV221" s="115" t="str">
        <f t="shared" si="93"/>
        <v/>
      </c>
      <c r="AW221" s="112" t="str">
        <f t="shared" si="93"/>
        <v/>
      </c>
      <c r="AX221" s="112" t="str">
        <f t="shared" si="93"/>
        <v/>
      </c>
      <c r="AY221" s="61" t="str">
        <f t="shared" si="93"/>
        <v/>
      </c>
      <c r="AZ221" s="97">
        <f t="shared" si="93"/>
        <v>78.618749999999977</v>
      </c>
      <c r="BA221" s="68" t="str">
        <f t="shared" si="93"/>
        <v/>
      </c>
      <c r="BB221" s="68" t="str">
        <f t="shared" si="93"/>
        <v/>
      </c>
      <c r="BC221" s="68" t="str">
        <f t="shared" si="93"/>
        <v/>
      </c>
      <c r="BD221" s="68" t="str">
        <f t="shared" si="93"/>
        <v/>
      </c>
      <c r="BE221" s="15" t="str">
        <f>IFERROR(SUBTOTAL(1,BE189:BE218),"")</f>
        <v/>
      </c>
      <c r="BF221" s="6">
        <f t="shared" si="93"/>
        <v>11368.8</v>
      </c>
      <c r="BG221" s="41">
        <f t="shared" si="93"/>
        <v>3755.1785714285716</v>
      </c>
      <c r="BH221" s="42">
        <f t="shared" si="93"/>
        <v>7863.9666666666662</v>
      </c>
      <c r="BI221" s="42" t="str">
        <f t="shared" si="93"/>
        <v/>
      </c>
      <c r="BJ221" s="42" t="str">
        <f t="shared" si="93"/>
        <v/>
      </c>
      <c r="BK221" s="42" t="str">
        <f t="shared" si="93"/>
        <v/>
      </c>
      <c r="BL221" s="42" t="str">
        <f t="shared" si="93"/>
        <v/>
      </c>
      <c r="BM221" s="15" t="str">
        <f t="shared" si="93"/>
        <v/>
      </c>
    </row>
    <row r="222" spans="1:65" ht="17.5" outlineLevel="1" thickBot="1" x14ac:dyDescent="0.5">
      <c r="A222" s="182" t="s">
        <v>55</v>
      </c>
      <c r="B222" s="183"/>
      <c r="C222" s="52">
        <f>SUBTOTAL(9,C189:C218)</f>
        <v>10058073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35280</v>
      </c>
      <c r="AP222" s="116"/>
      <c r="AQ222" s="117"/>
      <c r="AR222" s="118"/>
      <c r="AS222" s="118"/>
      <c r="AT222" s="119">
        <f>SUBTOTAL(9,AT189:AT218)</f>
        <v>48750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4">SUBTOTAL(9,BF189:BF218)</f>
        <v>341064</v>
      </c>
      <c r="BG222" s="43">
        <f t="shared" si="94"/>
        <v>105145</v>
      </c>
      <c r="BH222" s="44">
        <f t="shared" si="94"/>
        <v>235919</v>
      </c>
      <c r="BI222" s="44">
        <f t="shared" si="94"/>
        <v>0</v>
      </c>
      <c r="BJ222" s="44">
        <f t="shared" si="94"/>
        <v>0</v>
      </c>
      <c r="BK222" s="44">
        <f t="shared" si="94"/>
        <v>0</v>
      </c>
      <c r="BL222" s="44">
        <f t="shared" si="94"/>
        <v>0</v>
      </c>
      <c r="BM222" s="16">
        <f t="shared" si="94"/>
        <v>0</v>
      </c>
    </row>
    <row r="223" spans="1:65" outlineLevel="5" x14ac:dyDescent="0.45">
      <c r="A223" s="21">
        <f t="shared" si="76"/>
        <v>7</v>
      </c>
      <c r="B223" s="33">
        <f>B218+1</f>
        <v>43282</v>
      </c>
      <c r="C223" s="51">
        <v>419152</v>
      </c>
      <c r="D223" s="64">
        <f t="shared" ref="D223:D253" si="95">IFERROR(ROUND(AVERAGE(E223:L223),1),"")</f>
        <v>36.799999999999997</v>
      </c>
      <c r="E223" s="12">
        <v>36.799999999999997</v>
      </c>
      <c r="F223" s="12">
        <v>36.799999999999997</v>
      </c>
      <c r="G223" s="12">
        <v>36.799999999999997</v>
      </c>
      <c r="H223" s="12">
        <v>36.799999999999997</v>
      </c>
      <c r="I223" s="12"/>
      <c r="J223" s="12"/>
      <c r="K223" s="12"/>
      <c r="L223" s="12"/>
      <c r="M223" s="74" t="str">
        <f t="shared" ref="M223:M253" si="96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97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8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31.25</v>
      </c>
      <c r="AO223" s="41">
        <v>896</v>
      </c>
      <c r="AP223" s="110"/>
      <c r="AQ223" s="111"/>
      <c r="AR223" s="126" t="str">
        <f t="shared" ref="AR223:AR253" si="99">IFERROR(AQ223/AP223*100,"")</f>
        <v/>
      </c>
      <c r="AS223" s="126" t="str">
        <f t="shared" ref="AS223:AS253" si="100">IFERROR(100-AR223,"")</f>
        <v/>
      </c>
      <c r="AT223" s="127">
        <v>1220</v>
      </c>
      <c r="AU223" s="128"/>
      <c r="AV223" s="129"/>
      <c r="AW223" s="126" t="str">
        <f t="shared" ref="AW223:AW253" si="101">IFERROR(AV223/AU223*100,"")</f>
        <v/>
      </c>
      <c r="AX223" s="126" t="str">
        <f t="shared" ref="AX223:AX253" si="102">IFERROR(100-AW223,"")</f>
        <v/>
      </c>
      <c r="AY223" s="143" t="str">
        <f t="shared" ref="AY223:AY253" si="103">IFERROR((1-((AW223*AS223)/(AX223*AR223)))*100,"")</f>
        <v/>
      </c>
      <c r="AZ223" s="97"/>
      <c r="BA223" s="68"/>
      <c r="BB223" s="68"/>
      <c r="BC223" s="68"/>
      <c r="BD223" s="68"/>
      <c r="BE223" s="15"/>
      <c r="BF223" s="5">
        <f t="shared" ref="BF223:BF253" si="104">IF(SUM(BG223:BM223)=0,"",SUM(BG223:BM223))</f>
        <v>3487</v>
      </c>
      <c r="BG223" s="42">
        <v>1900</v>
      </c>
      <c r="BH223" s="42">
        <v>1587</v>
      </c>
      <c r="BI223" s="42"/>
      <c r="BJ223" s="42"/>
      <c r="BK223" s="42"/>
      <c r="BL223" s="42"/>
      <c r="BM223" s="15"/>
    </row>
    <row r="224" spans="1:65" outlineLevel="5" x14ac:dyDescent="0.45">
      <c r="A224" s="22">
        <f t="shared" si="76"/>
        <v>7</v>
      </c>
      <c r="B224" s="9">
        <f t="shared" ref="B224:B287" si="105">B223+1</f>
        <v>43283</v>
      </c>
      <c r="C224" s="51">
        <v>414946</v>
      </c>
      <c r="D224" s="64">
        <f t="shared" si="95"/>
        <v>37.1</v>
      </c>
      <c r="E224" s="12">
        <v>37</v>
      </c>
      <c r="F224" s="12">
        <v>37</v>
      </c>
      <c r="G224" s="12">
        <v>37.200000000000003</v>
      </c>
      <c r="H224" s="12">
        <v>37.200000000000003</v>
      </c>
      <c r="I224" s="12"/>
      <c r="J224" s="12"/>
      <c r="K224" s="12"/>
      <c r="L224" s="12"/>
      <c r="M224" s="74" t="str">
        <f t="shared" si="96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97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8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22.913256959999998</v>
      </c>
      <c r="AO224" s="41">
        <v>1222</v>
      </c>
      <c r="AP224" s="110"/>
      <c r="AQ224" s="111"/>
      <c r="AR224" s="126" t="str">
        <f t="shared" si="99"/>
        <v/>
      </c>
      <c r="AS224" s="126" t="str">
        <f t="shared" si="100"/>
        <v/>
      </c>
      <c r="AT224" s="127">
        <v>1785</v>
      </c>
      <c r="AU224" s="128"/>
      <c r="AV224" s="129"/>
      <c r="AW224" s="126" t="str">
        <f t="shared" si="101"/>
        <v/>
      </c>
      <c r="AX224" s="126" t="str">
        <f t="shared" si="102"/>
        <v/>
      </c>
      <c r="AY224" s="143" t="str">
        <f t="shared" si="103"/>
        <v/>
      </c>
      <c r="AZ224" s="97">
        <v>78.400000000000006</v>
      </c>
      <c r="BA224" s="68"/>
      <c r="BB224" s="68"/>
      <c r="BC224" s="68"/>
      <c r="BD224" s="68"/>
      <c r="BE224" s="15"/>
      <c r="BF224" s="5">
        <f t="shared" si="104"/>
        <v>10790</v>
      </c>
      <c r="BG224" s="42">
        <v>4216</v>
      </c>
      <c r="BH224" s="42">
        <v>6574</v>
      </c>
      <c r="BI224" s="42"/>
      <c r="BJ224" s="42"/>
      <c r="BK224" s="42"/>
      <c r="BL224" s="42"/>
      <c r="BM224" s="15"/>
    </row>
    <row r="225" spans="1:65" outlineLevel="5" x14ac:dyDescent="0.45">
      <c r="A225" s="22">
        <f t="shared" si="76"/>
        <v>7</v>
      </c>
      <c r="B225" s="9">
        <f t="shared" si="105"/>
        <v>43284</v>
      </c>
      <c r="C225" s="51">
        <v>479632</v>
      </c>
      <c r="D225" s="64">
        <f t="shared" si="95"/>
        <v>36.9</v>
      </c>
      <c r="E225" s="12">
        <v>37</v>
      </c>
      <c r="F225" s="12">
        <v>37</v>
      </c>
      <c r="G225" s="12">
        <v>36.799999999999997</v>
      </c>
      <c r="H225" s="12">
        <v>36.799999999999997</v>
      </c>
      <c r="I225" s="12"/>
      <c r="J225" s="12"/>
      <c r="K225" s="12"/>
      <c r="L225" s="12"/>
      <c r="M225" s="74" t="str">
        <f t="shared" si="96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97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8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21.688613480000001</v>
      </c>
      <c r="AO225" s="41">
        <v>1291</v>
      </c>
      <c r="AP225" s="110"/>
      <c r="AQ225" s="111"/>
      <c r="AR225" s="126" t="str">
        <f t="shared" si="99"/>
        <v/>
      </c>
      <c r="AS225" s="126" t="str">
        <f t="shared" si="100"/>
        <v/>
      </c>
      <c r="AT225" s="127">
        <v>1720</v>
      </c>
      <c r="AU225" s="128"/>
      <c r="AV225" s="129"/>
      <c r="AW225" s="126" t="str">
        <f t="shared" si="101"/>
        <v/>
      </c>
      <c r="AX225" s="126" t="str">
        <f t="shared" si="102"/>
        <v/>
      </c>
      <c r="AY225" s="143" t="str">
        <f t="shared" si="103"/>
        <v/>
      </c>
      <c r="AZ225" s="97">
        <v>78.599999999999994</v>
      </c>
      <c r="BA225" s="68"/>
      <c r="BB225" s="68"/>
      <c r="BC225" s="68"/>
      <c r="BD225" s="68"/>
      <c r="BE225" s="15"/>
      <c r="BF225" s="5">
        <f t="shared" si="104"/>
        <v>11079</v>
      </c>
      <c r="BG225" s="42">
        <v>3113</v>
      </c>
      <c r="BH225" s="42">
        <v>7966</v>
      </c>
      <c r="BI225" s="42"/>
      <c r="BJ225" s="42"/>
      <c r="BK225" s="42"/>
      <c r="BL225" s="42"/>
      <c r="BM225" s="15"/>
    </row>
    <row r="226" spans="1:65" outlineLevel="5" x14ac:dyDescent="0.45">
      <c r="A226" s="22">
        <f t="shared" si="76"/>
        <v>7</v>
      </c>
      <c r="B226" s="9">
        <f t="shared" si="105"/>
        <v>43285</v>
      </c>
      <c r="C226" s="51">
        <v>493383</v>
      </c>
      <c r="D226" s="64">
        <f t="shared" si="95"/>
        <v>37.299999999999997</v>
      </c>
      <c r="E226" s="12">
        <v>37.200000000000003</v>
      </c>
      <c r="F226" s="12">
        <v>37.200000000000003</v>
      </c>
      <c r="G226" s="12">
        <v>37.4</v>
      </c>
      <c r="H226" s="12">
        <v>37.4</v>
      </c>
      <c r="I226" s="12"/>
      <c r="J226" s="12"/>
      <c r="K226" s="12"/>
      <c r="L226" s="12"/>
      <c r="M226" s="74" t="str">
        <f t="shared" si="96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97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98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v>23.60876897</v>
      </c>
      <c r="AO226" s="41">
        <v>1186</v>
      </c>
      <c r="AP226" s="110"/>
      <c r="AQ226" s="111"/>
      <c r="AR226" s="126" t="str">
        <f t="shared" si="99"/>
        <v/>
      </c>
      <c r="AS226" s="126" t="str">
        <f t="shared" si="100"/>
        <v/>
      </c>
      <c r="AT226" s="127">
        <v>1631</v>
      </c>
      <c r="AU226" s="128"/>
      <c r="AV226" s="129"/>
      <c r="AW226" s="126" t="str">
        <f t="shared" si="101"/>
        <v/>
      </c>
      <c r="AX226" s="126" t="str">
        <f t="shared" si="102"/>
        <v/>
      </c>
      <c r="AY226" s="143" t="str">
        <f t="shared" si="103"/>
        <v/>
      </c>
      <c r="AZ226" s="97">
        <v>79.3</v>
      </c>
      <c r="BA226" s="68"/>
      <c r="BB226" s="68"/>
      <c r="BC226" s="68"/>
      <c r="BD226" s="68"/>
      <c r="BE226" s="15"/>
      <c r="BF226" s="5">
        <f t="shared" si="104"/>
        <v>7550</v>
      </c>
      <c r="BG226" s="42">
        <v>4295</v>
      </c>
      <c r="BH226" s="42">
        <v>3255</v>
      </c>
      <c r="BI226" s="42"/>
      <c r="BJ226" s="42"/>
      <c r="BK226" s="42"/>
      <c r="BL226" s="42"/>
      <c r="BM226" s="15"/>
    </row>
    <row r="227" spans="1:65" outlineLevel="5" x14ac:dyDescent="0.45">
      <c r="A227" s="22">
        <f t="shared" si="76"/>
        <v>7</v>
      </c>
      <c r="B227" s="9">
        <f t="shared" si="105"/>
        <v>43286</v>
      </c>
      <c r="C227" s="51">
        <v>489845</v>
      </c>
      <c r="D227" s="64">
        <f t="shared" si="95"/>
        <v>36.799999999999997</v>
      </c>
      <c r="E227" s="12">
        <v>36.799999999999997</v>
      </c>
      <c r="F227" s="12">
        <v>36.799999999999997</v>
      </c>
      <c r="G227" s="12">
        <v>36.799999999999997</v>
      </c>
      <c r="H227" s="12">
        <v>36.799999999999997</v>
      </c>
      <c r="I227" s="12"/>
      <c r="J227" s="12"/>
      <c r="K227" s="12"/>
      <c r="L227" s="12"/>
      <c r="M227" s="74" t="str">
        <f t="shared" si="96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97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8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24.305555559999998</v>
      </c>
      <c r="AO227" s="41">
        <v>1152</v>
      </c>
      <c r="AP227" s="110"/>
      <c r="AQ227" s="111"/>
      <c r="AR227" s="126" t="str">
        <f t="shared" si="99"/>
        <v/>
      </c>
      <c r="AS227" s="126" t="str">
        <f t="shared" si="100"/>
        <v/>
      </c>
      <c r="AT227" s="127">
        <v>1527</v>
      </c>
      <c r="AU227" s="128"/>
      <c r="AV227" s="129"/>
      <c r="AW227" s="126" t="str">
        <f t="shared" si="101"/>
        <v/>
      </c>
      <c r="AX227" s="126" t="str">
        <f t="shared" si="102"/>
        <v/>
      </c>
      <c r="AY227" s="143" t="str">
        <f t="shared" si="103"/>
        <v/>
      </c>
      <c r="AZ227" s="97">
        <v>78.900000000000006</v>
      </c>
      <c r="BA227" s="68"/>
      <c r="BB227" s="68"/>
      <c r="BC227" s="68"/>
      <c r="BD227" s="68"/>
      <c r="BE227" s="15"/>
      <c r="BF227" s="5">
        <f t="shared" si="104"/>
        <v>8430</v>
      </c>
      <c r="BG227" s="42">
        <v>1374</v>
      </c>
      <c r="BH227" s="42">
        <v>7056</v>
      </c>
      <c r="BI227" s="42"/>
      <c r="BJ227" s="42"/>
      <c r="BK227" s="42"/>
      <c r="BL227" s="42"/>
      <c r="BM227" s="15"/>
    </row>
    <row r="228" spans="1:65" outlineLevel="5" x14ac:dyDescent="0.45">
      <c r="A228" s="22">
        <f t="shared" si="76"/>
        <v>7</v>
      </c>
      <c r="B228" s="9">
        <f t="shared" si="105"/>
        <v>43287</v>
      </c>
      <c r="C228" s="51">
        <v>464932</v>
      </c>
      <c r="D228" s="64">
        <f t="shared" si="95"/>
        <v>37.1</v>
      </c>
      <c r="E228" s="12">
        <v>37.200000000000003</v>
      </c>
      <c r="F228" s="12">
        <v>37.200000000000003</v>
      </c>
      <c r="G228" s="12">
        <v>37</v>
      </c>
      <c r="H228" s="12">
        <v>37</v>
      </c>
      <c r="I228" s="12"/>
      <c r="J228" s="12"/>
      <c r="K228" s="12"/>
      <c r="L228" s="12"/>
      <c r="M228" s="74" t="str">
        <f t="shared" si="96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97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98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26.241799440000001</v>
      </c>
      <c r="AO228" s="41">
        <v>1067</v>
      </c>
      <c r="AP228" s="110"/>
      <c r="AQ228" s="111"/>
      <c r="AR228" s="126" t="str">
        <f t="shared" si="99"/>
        <v/>
      </c>
      <c r="AS228" s="126" t="str">
        <f t="shared" si="100"/>
        <v/>
      </c>
      <c r="AT228" s="127">
        <v>1396</v>
      </c>
      <c r="AU228" s="128"/>
      <c r="AV228" s="129"/>
      <c r="AW228" s="126" t="str">
        <f t="shared" si="101"/>
        <v/>
      </c>
      <c r="AX228" s="126" t="str">
        <f t="shared" si="102"/>
        <v/>
      </c>
      <c r="AY228" s="143" t="str">
        <f t="shared" si="103"/>
        <v/>
      </c>
      <c r="AZ228" s="97">
        <v>78.8</v>
      </c>
      <c r="BA228" s="68"/>
      <c r="BB228" s="68"/>
      <c r="BC228" s="68"/>
      <c r="BD228" s="68"/>
      <c r="BE228" s="15"/>
      <c r="BF228" s="5">
        <f t="shared" si="104"/>
        <v>8015</v>
      </c>
      <c r="BG228" s="42">
        <v>4608</v>
      </c>
      <c r="BH228" s="42">
        <v>3407</v>
      </c>
      <c r="BI228" s="42"/>
      <c r="BJ228" s="42"/>
      <c r="BK228" s="42"/>
      <c r="BL228" s="42"/>
      <c r="BM228" s="15"/>
    </row>
    <row r="229" spans="1:65" outlineLevel="5" x14ac:dyDescent="0.45">
      <c r="A229" s="22">
        <f t="shared" si="76"/>
        <v>7</v>
      </c>
      <c r="B229" s="9">
        <f t="shared" si="105"/>
        <v>43288</v>
      </c>
      <c r="C229" s="51">
        <v>444014</v>
      </c>
      <c r="D229" s="64">
        <f t="shared" si="95"/>
        <v>37.299999999999997</v>
      </c>
      <c r="E229" s="12">
        <v>37.4</v>
      </c>
      <c r="F229" s="12">
        <v>37.4</v>
      </c>
      <c r="G229" s="12">
        <v>37.200000000000003</v>
      </c>
      <c r="H229" s="12">
        <v>37.200000000000003</v>
      </c>
      <c r="I229" s="12"/>
      <c r="J229" s="12"/>
      <c r="K229" s="12"/>
      <c r="L229" s="12"/>
      <c r="M229" s="74" t="str">
        <f t="shared" si="96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97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8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29.535864979999999</v>
      </c>
      <c r="AO229" s="41">
        <v>948</v>
      </c>
      <c r="AP229" s="110"/>
      <c r="AQ229" s="111"/>
      <c r="AR229" s="126" t="str">
        <f t="shared" si="99"/>
        <v/>
      </c>
      <c r="AS229" s="126" t="str">
        <f t="shared" si="100"/>
        <v/>
      </c>
      <c r="AT229" s="127">
        <v>1436</v>
      </c>
      <c r="AU229" s="128"/>
      <c r="AV229" s="129"/>
      <c r="AW229" s="126" t="str">
        <f t="shared" si="101"/>
        <v/>
      </c>
      <c r="AX229" s="126" t="str">
        <f t="shared" si="102"/>
        <v/>
      </c>
      <c r="AY229" s="143" t="str">
        <f t="shared" si="103"/>
        <v/>
      </c>
      <c r="AZ229" s="97"/>
      <c r="BA229" s="68"/>
      <c r="BB229" s="68"/>
      <c r="BC229" s="68"/>
      <c r="BD229" s="68"/>
      <c r="BE229" s="15"/>
      <c r="BF229" s="5">
        <f t="shared" si="104"/>
        <v>7569</v>
      </c>
      <c r="BG229" s="42">
        <v>3553</v>
      </c>
      <c r="BH229" s="42">
        <v>4016</v>
      </c>
      <c r="BI229" s="42"/>
      <c r="BJ229" s="42"/>
      <c r="BK229" s="42"/>
      <c r="BL229" s="42"/>
      <c r="BM229" s="15"/>
    </row>
    <row r="230" spans="1:65" outlineLevel="5" x14ac:dyDescent="0.45">
      <c r="A230" s="22">
        <f t="shared" si="76"/>
        <v>7</v>
      </c>
      <c r="B230" s="9">
        <f t="shared" si="105"/>
        <v>43289</v>
      </c>
      <c r="C230" s="51">
        <v>405850</v>
      </c>
      <c r="D230" s="64">
        <f t="shared" si="95"/>
        <v>37</v>
      </c>
      <c r="E230" s="12">
        <v>37</v>
      </c>
      <c r="F230" s="12">
        <v>37</v>
      </c>
      <c r="G230" s="12">
        <v>37</v>
      </c>
      <c r="H230" s="12">
        <v>37</v>
      </c>
      <c r="I230" s="12"/>
      <c r="J230" s="12"/>
      <c r="K230" s="12"/>
      <c r="L230" s="12"/>
      <c r="M230" s="74" t="str">
        <f t="shared" si="96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97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8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37.6344086</v>
      </c>
      <c r="AO230" s="41">
        <v>744</v>
      </c>
      <c r="AP230" s="110"/>
      <c r="AQ230" s="111"/>
      <c r="AR230" s="126" t="str">
        <f t="shared" si="99"/>
        <v/>
      </c>
      <c r="AS230" s="126" t="str">
        <f t="shared" si="100"/>
        <v/>
      </c>
      <c r="AT230" s="127">
        <v>1119</v>
      </c>
      <c r="AU230" s="128"/>
      <c r="AV230" s="129"/>
      <c r="AW230" s="126" t="str">
        <f t="shared" si="101"/>
        <v/>
      </c>
      <c r="AX230" s="126" t="str">
        <f t="shared" si="102"/>
        <v/>
      </c>
      <c r="AY230" s="143" t="str">
        <f t="shared" si="103"/>
        <v/>
      </c>
      <c r="AZ230" s="97"/>
      <c r="BA230" s="68"/>
      <c r="BB230" s="68"/>
      <c r="BC230" s="68"/>
      <c r="BD230" s="68"/>
      <c r="BE230" s="15"/>
      <c r="BF230" s="5">
        <f t="shared" si="104"/>
        <v>8863</v>
      </c>
      <c r="BG230" s="42">
        <v>5704</v>
      </c>
      <c r="BH230" s="42">
        <v>3159</v>
      </c>
      <c r="BI230" s="42"/>
      <c r="BJ230" s="42"/>
      <c r="BK230" s="42"/>
      <c r="BL230" s="42"/>
      <c r="BM230" s="15"/>
    </row>
    <row r="231" spans="1:65" outlineLevel="5" x14ac:dyDescent="0.45">
      <c r="A231" s="22">
        <f t="shared" si="76"/>
        <v>7</v>
      </c>
      <c r="B231" s="9">
        <f t="shared" si="105"/>
        <v>43290</v>
      </c>
      <c r="C231" s="51">
        <v>408159</v>
      </c>
      <c r="D231" s="64">
        <f t="shared" si="95"/>
        <v>37.4</v>
      </c>
      <c r="E231" s="12">
        <v>37.4</v>
      </c>
      <c r="F231" s="12">
        <v>37.4</v>
      </c>
      <c r="G231" s="12">
        <v>37.4</v>
      </c>
      <c r="H231" s="12">
        <v>37.4</v>
      </c>
      <c r="I231" s="12"/>
      <c r="J231" s="12"/>
      <c r="K231" s="12"/>
      <c r="L231" s="12"/>
      <c r="M231" s="74" t="str">
        <f t="shared" si="96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97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8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28.254288599999999</v>
      </c>
      <c r="AO231" s="41">
        <v>991</v>
      </c>
      <c r="AP231" s="110"/>
      <c r="AQ231" s="111"/>
      <c r="AR231" s="126" t="str">
        <f t="shared" si="99"/>
        <v/>
      </c>
      <c r="AS231" s="126" t="str">
        <f t="shared" si="100"/>
        <v/>
      </c>
      <c r="AT231" s="127">
        <v>1565</v>
      </c>
      <c r="AU231" s="128"/>
      <c r="AV231" s="129"/>
      <c r="AW231" s="126" t="str">
        <f t="shared" si="101"/>
        <v/>
      </c>
      <c r="AX231" s="126" t="str">
        <f t="shared" si="102"/>
        <v/>
      </c>
      <c r="AY231" s="143" t="str">
        <f t="shared" si="103"/>
        <v/>
      </c>
      <c r="AZ231" s="97">
        <v>79</v>
      </c>
      <c r="BA231" s="68"/>
      <c r="BB231" s="68"/>
      <c r="BC231" s="68"/>
      <c r="BD231" s="68"/>
      <c r="BE231" s="15"/>
      <c r="BF231" s="5">
        <f t="shared" si="104"/>
        <v>14060</v>
      </c>
      <c r="BG231" s="42">
        <v>3843</v>
      </c>
      <c r="BH231" s="42">
        <v>10217</v>
      </c>
      <c r="BI231" s="42"/>
      <c r="BJ231" s="42"/>
      <c r="BK231" s="42"/>
      <c r="BL231" s="42"/>
      <c r="BM231" s="15"/>
    </row>
    <row r="232" spans="1:65" outlineLevel="5" x14ac:dyDescent="0.45">
      <c r="A232" s="22">
        <f t="shared" si="76"/>
        <v>7</v>
      </c>
      <c r="B232" s="9">
        <f t="shared" si="105"/>
        <v>43291</v>
      </c>
      <c r="C232" s="51">
        <v>398955</v>
      </c>
      <c r="D232" s="64">
        <f t="shared" si="95"/>
        <v>36.9</v>
      </c>
      <c r="E232" s="12">
        <v>37</v>
      </c>
      <c r="F232" s="12">
        <v>37</v>
      </c>
      <c r="G232" s="12">
        <v>36.799999999999997</v>
      </c>
      <c r="H232" s="12">
        <v>36.799999999999997</v>
      </c>
      <c r="I232" s="12"/>
      <c r="J232" s="12"/>
      <c r="K232" s="12"/>
      <c r="L232" s="12"/>
      <c r="M232" s="74" t="str">
        <f t="shared" si="96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97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8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29.166666670000001</v>
      </c>
      <c r="AO232" s="41">
        <v>960</v>
      </c>
      <c r="AP232" s="110"/>
      <c r="AQ232" s="111"/>
      <c r="AR232" s="126" t="str">
        <f t="shared" si="99"/>
        <v/>
      </c>
      <c r="AS232" s="126" t="str">
        <f t="shared" si="100"/>
        <v/>
      </c>
      <c r="AT232" s="127">
        <v>1424</v>
      </c>
      <c r="AU232" s="128"/>
      <c r="AV232" s="129"/>
      <c r="AW232" s="126" t="str">
        <f t="shared" si="101"/>
        <v/>
      </c>
      <c r="AX232" s="126" t="str">
        <f t="shared" si="102"/>
        <v/>
      </c>
      <c r="AY232" s="143" t="str">
        <f t="shared" si="103"/>
        <v/>
      </c>
      <c r="AZ232" s="97">
        <v>77.900000000000006</v>
      </c>
      <c r="BA232" s="68"/>
      <c r="BB232" s="68"/>
      <c r="BC232" s="68"/>
      <c r="BD232" s="68"/>
      <c r="BE232" s="15"/>
      <c r="BF232" s="5">
        <f t="shared" si="104"/>
        <v>15737</v>
      </c>
      <c r="BG232" s="42">
        <v>1567</v>
      </c>
      <c r="BH232" s="42">
        <v>14170</v>
      </c>
      <c r="BI232" s="42"/>
      <c r="BJ232" s="42"/>
      <c r="BK232" s="42"/>
      <c r="BL232" s="42"/>
      <c r="BM232" s="15"/>
    </row>
    <row r="233" spans="1:65" outlineLevel="5" x14ac:dyDescent="0.45">
      <c r="A233" s="22">
        <f t="shared" si="76"/>
        <v>7</v>
      </c>
      <c r="B233" s="9">
        <f t="shared" si="105"/>
        <v>43292</v>
      </c>
      <c r="C233" s="51">
        <v>359982</v>
      </c>
      <c r="D233" s="64">
        <f t="shared" si="95"/>
        <v>37.299999999999997</v>
      </c>
      <c r="E233" s="12">
        <v>37.200000000000003</v>
      </c>
      <c r="F233" s="12">
        <v>37.200000000000003</v>
      </c>
      <c r="G233" s="12">
        <v>37.4</v>
      </c>
      <c r="H233" s="12">
        <v>37.4</v>
      </c>
      <c r="I233" s="12"/>
      <c r="J233" s="12"/>
      <c r="K233" s="12"/>
      <c r="L233" s="12"/>
      <c r="M233" s="74" t="str">
        <f t="shared" si="96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97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98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v>28.16901408</v>
      </c>
      <c r="AO233" s="41">
        <v>994</v>
      </c>
      <c r="AP233" s="110"/>
      <c r="AQ233" s="111"/>
      <c r="AR233" s="126" t="str">
        <f t="shared" si="99"/>
        <v/>
      </c>
      <c r="AS233" s="126" t="str">
        <f t="shared" si="100"/>
        <v/>
      </c>
      <c r="AT233" s="127">
        <v>1349</v>
      </c>
      <c r="AU233" s="128"/>
      <c r="AV233" s="129"/>
      <c r="AW233" s="126" t="str">
        <f t="shared" si="101"/>
        <v/>
      </c>
      <c r="AX233" s="126" t="str">
        <f t="shared" si="102"/>
        <v/>
      </c>
      <c r="AY233" s="143" t="str">
        <f t="shared" si="103"/>
        <v/>
      </c>
      <c r="AZ233" s="97">
        <v>79.8</v>
      </c>
      <c r="BA233" s="68"/>
      <c r="BB233" s="68"/>
      <c r="BC233" s="68"/>
      <c r="BD233" s="68"/>
      <c r="BE233" s="15"/>
      <c r="BF233" s="5">
        <f t="shared" si="104"/>
        <v>15744</v>
      </c>
      <c r="BG233" s="42">
        <v>3543</v>
      </c>
      <c r="BH233" s="42">
        <v>12201</v>
      </c>
      <c r="BI233" s="42"/>
      <c r="BJ233" s="42"/>
      <c r="BK233" s="42"/>
      <c r="BL233" s="42"/>
      <c r="BM233" s="15"/>
    </row>
    <row r="234" spans="1:65" outlineLevel="5" x14ac:dyDescent="0.45">
      <c r="A234" s="22">
        <f t="shared" si="76"/>
        <v>7</v>
      </c>
      <c r="B234" s="9">
        <f t="shared" si="105"/>
        <v>43293</v>
      </c>
      <c r="C234" s="51">
        <v>404630</v>
      </c>
      <c r="D234" s="64">
        <f t="shared" si="95"/>
        <v>38.200000000000003</v>
      </c>
      <c r="E234" s="12">
        <v>38.200000000000003</v>
      </c>
      <c r="F234" s="12">
        <v>38.200000000000003</v>
      </c>
      <c r="G234" s="12">
        <v>38.200000000000003</v>
      </c>
      <c r="H234" s="12">
        <v>38.200000000000003</v>
      </c>
      <c r="I234" s="12"/>
      <c r="J234" s="12"/>
      <c r="K234" s="12"/>
      <c r="L234" s="12"/>
      <c r="M234" s="74" t="str">
        <f t="shared" si="96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97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8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24.03433476</v>
      </c>
      <c r="AO234" s="41">
        <v>1165</v>
      </c>
      <c r="AP234" s="110"/>
      <c r="AQ234" s="111"/>
      <c r="AR234" s="126" t="str">
        <f t="shared" si="99"/>
        <v/>
      </c>
      <c r="AS234" s="126" t="str">
        <f t="shared" si="100"/>
        <v/>
      </c>
      <c r="AT234" s="127">
        <v>1604</v>
      </c>
      <c r="AU234" s="128"/>
      <c r="AV234" s="129"/>
      <c r="AW234" s="126" t="str">
        <f t="shared" si="101"/>
        <v/>
      </c>
      <c r="AX234" s="126" t="str">
        <f t="shared" si="102"/>
        <v/>
      </c>
      <c r="AY234" s="143" t="str">
        <f t="shared" si="103"/>
        <v/>
      </c>
      <c r="AZ234" s="97">
        <v>78</v>
      </c>
      <c r="BA234" s="68"/>
      <c r="BB234" s="68"/>
      <c r="BC234" s="68"/>
      <c r="BD234" s="68"/>
      <c r="BE234" s="15"/>
      <c r="BF234" s="5">
        <f t="shared" si="104"/>
        <v>17231</v>
      </c>
      <c r="BG234" s="42">
        <v>4328</v>
      </c>
      <c r="BH234" s="42">
        <v>12903</v>
      </c>
      <c r="BI234" s="42"/>
      <c r="BJ234" s="42"/>
      <c r="BK234" s="42"/>
      <c r="BL234" s="42"/>
      <c r="BM234" s="15"/>
    </row>
    <row r="235" spans="1:65" outlineLevel="5" x14ac:dyDescent="0.45">
      <c r="A235" s="22">
        <f t="shared" ref="A235:A306" si="106">MONTH(B235)</f>
        <v>7</v>
      </c>
      <c r="B235" s="9">
        <f t="shared" si="105"/>
        <v>43294</v>
      </c>
      <c r="C235" s="51">
        <v>392208</v>
      </c>
      <c r="D235" s="64">
        <f t="shared" si="95"/>
        <v>38.200000000000003</v>
      </c>
      <c r="E235" s="12">
        <v>38.200000000000003</v>
      </c>
      <c r="F235" s="12">
        <v>38.200000000000003</v>
      </c>
      <c r="G235" s="12">
        <v>38.200000000000003</v>
      </c>
      <c r="H235" s="12">
        <v>38.200000000000003</v>
      </c>
      <c r="I235" s="12"/>
      <c r="J235" s="12"/>
      <c r="K235" s="12"/>
      <c r="L235" s="12"/>
      <c r="M235" s="74" t="str">
        <f t="shared" si="96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97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98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25.36231884</v>
      </c>
      <c r="AO235" s="41">
        <v>1104</v>
      </c>
      <c r="AP235" s="110"/>
      <c r="AQ235" s="111"/>
      <c r="AR235" s="126" t="str">
        <f t="shared" si="99"/>
        <v/>
      </c>
      <c r="AS235" s="126" t="str">
        <f t="shared" si="100"/>
        <v/>
      </c>
      <c r="AT235" s="127">
        <v>1527</v>
      </c>
      <c r="AU235" s="128"/>
      <c r="AV235" s="129"/>
      <c r="AW235" s="126" t="str">
        <f t="shared" si="101"/>
        <v/>
      </c>
      <c r="AX235" s="126" t="str">
        <f t="shared" si="102"/>
        <v/>
      </c>
      <c r="AY235" s="143" t="str">
        <f t="shared" si="103"/>
        <v/>
      </c>
      <c r="AZ235" s="97">
        <v>79.2</v>
      </c>
      <c r="BA235" s="68"/>
      <c r="BB235" s="68"/>
      <c r="BC235" s="68"/>
      <c r="BD235" s="68"/>
      <c r="BE235" s="15"/>
      <c r="BF235" s="5">
        <f t="shared" si="104"/>
        <v>13742</v>
      </c>
      <c r="BG235" s="42">
        <v>2952</v>
      </c>
      <c r="BH235" s="42">
        <v>10790</v>
      </c>
      <c r="BI235" s="42"/>
      <c r="BJ235" s="42"/>
      <c r="BK235" s="42"/>
      <c r="BL235" s="42"/>
      <c r="BM235" s="15"/>
    </row>
    <row r="236" spans="1:65" outlineLevel="5" x14ac:dyDescent="0.45">
      <c r="A236" s="22">
        <f t="shared" si="106"/>
        <v>7</v>
      </c>
      <c r="B236" s="9">
        <f t="shared" si="105"/>
        <v>43295</v>
      </c>
      <c r="C236" s="51">
        <v>382007</v>
      </c>
      <c r="D236" s="64">
        <f t="shared" si="95"/>
        <v>37.4</v>
      </c>
      <c r="E236" s="12">
        <v>37.4</v>
      </c>
      <c r="F236" s="12">
        <v>37.4</v>
      </c>
      <c r="G236" s="12">
        <v>37.4</v>
      </c>
      <c r="H236" s="12">
        <v>37.4</v>
      </c>
      <c r="I236" s="12"/>
      <c r="J236" s="12"/>
      <c r="K236" s="12"/>
      <c r="L236" s="12"/>
      <c r="M236" s="74" t="str">
        <f t="shared" si="96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97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8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25.17985612</v>
      </c>
      <c r="AO236" s="41">
        <v>1112</v>
      </c>
      <c r="AP236" s="110"/>
      <c r="AQ236" s="111"/>
      <c r="AR236" s="126" t="str">
        <f t="shared" si="99"/>
        <v/>
      </c>
      <c r="AS236" s="126" t="str">
        <f t="shared" si="100"/>
        <v/>
      </c>
      <c r="AT236" s="127">
        <v>1378</v>
      </c>
      <c r="AU236" s="128"/>
      <c r="AV236" s="129"/>
      <c r="AW236" s="126" t="str">
        <f t="shared" si="101"/>
        <v/>
      </c>
      <c r="AX236" s="126" t="str">
        <f t="shared" si="102"/>
        <v/>
      </c>
      <c r="AY236" s="143" t="str">
        <f t="shared" si="103"/>
        <v/>
      </c>
      <c r="AZ236" s="97"/>
      <c r="BA236" s="68"/>
      <c r="BB236" s="68"/>
      <c r="BC236" s="68"/>
      <c r="BD236" s="68"/>
      <c r="BE236" s="15"/>
      <c r="BF236" s="5">
        <f t="shared" si="104"/>
        <v>11098</v>
      </c>
      <c r="BG236" s="42"/>
      <c r="BH236" s="42">
        <v>11098</v>
      </c>
      <c r="BI236" s="42"/>
      <c r="BJ236" s="42"/>
      <c r="BK236" s="42"/>
      <c r="BL236" s="42"/>
      <c r="BM236" s="15"/>
    </row>
    <row r="237" spans="1:65" outlineLevel="5" x14ac:dyDescent="0.45">
      <c r="A237" s="22">
        <f t="shared" si="106"/>
        <v>7</v>
      </c>
      <c r="B237" s="9">
        <f t="shared" si="105"/>
        <v>43296</v>
      </c>
      <c r="C237" s="51">
        <v>370662</v>
      </c>
      <c r="D237" s="64">
        <f t="shared" si="95"/>
        <v>37.200000000000003</v>
      </c>
      <c r="E237" s="12">
        <v>37.200000000000003</v>
      </c>
      <c r="F237" s="12">
        <v>37.200000000000003</v>
      </c>
      <c r="G237" s="12">
        <v>37.200000000000003</v>
      </c>
      <c r="H237" s="12">
        <v>37.200000000000003</v>
      </c>
      <c r="I237" s="12"/>
      <c r="J237" s="12"/>
      <c r="K237" s="12"/>
      <c r="L237" s="12"/>
      <c r="M237" s="74" t="str">
        <f t="shared" si="96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97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8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31.927023949999999</v>
      </c>
      <c r="AO237" s="41">
        <v>877</v>
      </c>
      <c r="AP237" s="110"/>
      <c r="AQ237" s="111"/>
      <c r="AR237" s="126" t="str">
        <f t="shared" si="99"/>
        <v/>
      </c>
      <c r="AS237" s="126" t="str">
        <f t="shared" si="100"/>
        <v/>
      </c>
      <c r="AT237" s="127">
        <v>1186</v>
      </c>
      <c r="AU237" s="128"/>
      <c r="AV237" s="129"/>
      <c r="AW237" s="126" t="str">
        <f t="shared" si="101"/>
        <v/>
      </c>
      <c r="AX237" s="126" t="str">
        <f t="shared" si="102"/>
        <v/>
      </c>
      <c r="AY237" s="143" t="str">
        <f t="shared" si="103"/>
        <v/>
      </c>
      <c r="AZ237" s="97"/>
      <c r="BA237" s="68"/>
      <c r="BB237" s="68"/>
      <c r="BC237" s="68"/>
      <c r="BD237" s="68"/>
      <c r="BE237" s="15"/>
      <c r="BF237" s="5">
        <f t="shared" si="104"/>
        <v>7444</v>
      </c>
      <c r="BG237" s="42">
        <v>1445</v>
      </c>
      <c r="BH237" s="42">
        <v>5999</v>
      </c>
      <c r="BI237" s="42"/>
      <c r="BJ237" s="42"/>
      <c r="BK237" s="42"/>
      <c r="BL237" s="42"/>
      <c r="BM237" s="15"/>
    </row>
    <row r="238" spans="1:65" outlineLevel="5" x14ac:dyDescent="0.45">
      <c r="A238" s="22">
        <f t="shared" si="106"/>
        <v>7</v>
      </c>
      <c r="B238" s="9">
        <f t="shared" si="105"/>
        <v>43297</v>
      </c>
      <c r="C238" s="51">
        <v>359533</v>
      </c>
      <c r="D238" s="64">
        <f t="shared" si="95"/>
        <v>37.200000000000003</v>
      </c>
      <c r="E238" s="12">
        <v>37.200000000000003</v>
      </c>
      <c r="F238" s="12">
        <v>37.200000000000003</v>
      </c>
      <c r="G238" s="12">
        <v>37.200000000000003</v>
      </c>
      <c r="H238" s="12">
        <v>37.200000000000003</v>
      </c>
      <c r="I238" s="12"/>
      <c r="J238" s="12"/>
      <c r="K238" s="12"/>
      <c r="L238" s="12"/>
      <c r="M238" s="74" t="str">
        <f t="shared" si="96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97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98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21.406727830000001</v>
      </c>
      <c r="AO238" s="41">
        <v>1308</v>
      </c>
      <c r="AP238" s="110"/>
      <c r="AQ238" s="111"/>
      <c r="AR238" s="126" t="str">
        <f t="shared" si="99"/>
        <v/>
      </c>
      <c r="AS238" s="126" t="str">
        <f t="shared" si="100"/>
        <v/>
      </c>
      <c r="AT238" s="127">
        <v>1727</v>
      </c>
      <c r="AU238" s="128"/>
      <c r="AV238" s="129"/>
      <c r="AW238" s="126" t="str">
        <f t="shared" si="101"/>
        <v/>
      </c>
      <c r="AX238" s="126" t="str">
        <f t="shared" si="102"/>
        <v/>
      </c>
      <c r="AY238" s="143" t="str">
        <f t="shared" si="103"/>
        <v/>
      </c>
      <c r="AZ238" s="97">
        <v>78.400000000000006</v>
      </c>
      <c r="BA238" s="68"/>
      <c r="BB238" s="68"/>
      <c r="BC238" s="68"/>
      <c r="BD238" s="68"/>
      <c r="BE238" s="15"/>
      <c r="BF238" s="5">
        <f t="shared" si="104"/>
        <v>12515</v>
      </c>
      <c r="BG238" s="42">
        <v>3149</v>
      </c>
      <c r="BH238" s="42">
        <v>9366</v>
      </c>
      <c r="BI238" s="42"/>
      <c r="BJ238" s="42"/>
      <c r="BK238" s="42"/>
      <c r="BL238" s="42"/>
      <c r="BM238" s="15"/>
    </row>
    <row r="239" spans="1:65" outlineLevel="5" x14ac:dyDescent="0.45">
      <c r="A239" s="22">
        <f t="shared" si="106"/>
        <v>7</v>
      </c>
      <c r="B239" s="9">
        <f t="shared" si="105"/>
        <v>43298</v>
      </c>
      <c r="C239" s="51">
        <v>346284</v>
      </c>
      <c r="D239" s="64">
        <f t="shared" si="95"/>
        <v>37.200000000000003</v>
      </c>
      <c r="E239" s="12">
        <v>37.200000000000003</v>
      </c>
      <c r="F239" s="12">
        <v>37.200000000000003</v>
      </c>
      <c r="G239" s="12">
        <v>37.200000000000003</v>
      </c>
      <c r="H239" s="12">
        <v>37.200000000000003</v>
      </c>
      <c r="I239" s="12"/>
      <c r="J239" s="12"/>
      <c r="K239" s="12"/>
      <c r="L239" s="12"/>
      <c r="M239" s="74" t="str">
        <f t="shared" si="96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97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8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21.892103209999998</v>
      </c>
      <c r="AO239" s="41">
        <v>1279</v>
      </c>
      <c r="AP239" s="110"/>
      <c r="AQ239" s="111"/>
      <c r="AR239" s="126" t="str">
        <f t="shared" si="99"/>
        <v/>
      </c>
      <c r="AS239" s="126" t="str">
        <f t="shared" si="100"/>
        <v/>
      </c>
      <c r="AT239" s="127">
        <v>1660</v>
      </c>
      <c r="AU239" s="128"/>
      <c r="AV239" s="129"/>
      <c r="AW239" s="126" t="str">
        <f t="shared" si="101"/>
        <v/>
      </c>
      <c r="AX239" s="126" t="str">
        <f t="shared" si="102"/>
        <v/>
      </c>
      <c r="AY239" s="143" t="str">
        <f t="shared" si="103"/>
        <v/>
      </c>
      <c r="AZ239" s="97">
        <v>79.099999999999994</v>
      </c>
      <c r="BA239" s="68"/>
      <c r="BB239" s="68"/>
      <c r="BC239" s="68"/>
      <c r="BD239" s="68"/>
      <c r="BE239" s="15"/>
      <c r="BF239" s="5">
        <f t="shared" si="104"/>
        <v>11500</v>
      </c>
      <c r="BG239" s="42">
        <v>2149</v>
      </c>
      <c r="BH239" s="42">
        <v>9351</v>
      </c>
      <c r="BI239" s="42"/>
      <c r="BJ239" s="42"/>
      <c r="BK239" s="42"/>
      <c r="BL239" s="42"/>
      <c r="BM239" s="15"/>
    </row>
    <row r="240" spans="1:65" outlineLevel="5" x14ac:dyDescent="0.45">
      <c r="A240" s="22">
        <f t="shared" si="106"/>
        <v>7</v>
      </c>
      <c r="B240" s="9">
        <f t="shared" si="105"/>
        <v>43299</v>
      </c>
      <c r="C240" s="51">
        <v>347233</v>
      </c>
      <c r="D240" s="64">
        <f t="shared" si="95"/>
        <v>37.200000000000003</v>
      </c>
      <c r="E240" s="12">
        <v>37.200000000000003</v>
      </c>
      <c r="F240" s="12">
        <v>37.200000000000003</v>
      </c>
      <c r="G240" s="12">
        <v>37.200000000000003</v>
      </c>
      <c r="H240" s="12">
        <v>37.200000000000003</v>
      </c>
      <c r="I240" s="12"/>
      <c r="J240" s="12"/>
      <c r="K240" s="12"/>
      <c r="L240" s="12"/>
      <c r="M240" s="74" t="str">
        <f t="shared" si="96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97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98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v>24.03433476</v>
      </c>
      <c r="AO240" s="41">
        <v>1165</v>
      </c>
      <c r="AP240" s="110"/>
      <c r="AQ240" s="111"/>
      <c r="AR240" s="126" t="str">
        <f t="shared" si="99"/>
        <v/>
      </c>
      <c r="AS240" s="126" t="str">
        <f t="shared" si="100"/>
        <v/>
      </c>
      <c r="AT240" s="127">
        <v>1496</v>
      </c>
      <c r="AU240" s="128"/>
      <c r="AV240" s="129"/>
      <c r="AW240" s="126" t="str">
        <f t="shared" si="101"/>
        <v/>
      </c>
      <c r="AX240" s="126" t="str">
        <f t="shared" si="102"/>
        <v/>
      </c>
      <c r="AY240" s="143" t="str">
        <f t="shared" si="103"/>
        <v/>
      </c>
      <c r="AZ240" s="97">
        <v>78.7</v>
      </c>
      <c r="BA240" s="68"/>
      <c r="BB240" s="68"/>
      <c r="BC240" s="68"/>
      <c r="BD240" s="68"/>
      <c r="BE240" s="15"/>
      <c r="BF240" s="5">
        <f t="shared" si="104"/>
        <v>13978</v>
      </c>
      <c r="BG240" s="42">
        <v>1993</v>
      </c>
      <c r="BH240" s="42">
        <v>11985</v>
      </c>
      <c r="BI240" s="42"/>
      <c r="BJ240" s="42"/>
      <c r="BK240" s="42"/>
      <c r="BL240" s="42"/>
      <c r="BM240" s="15"/>
    </row>
    <row r="241" spans="1:65" outlineLevel="5" x14ac:dyDescent="0.45">
      <c r="A241" s="22">
        <f t="shared" si="106"/>
        <v>7</v>
      </c>
      <c r="B241" s="9">
        <f t="shared" si="105"/>
        <v>43300</v>
      </c>
      <c r="C241" s="51">
        <v>341266</v>
      </c>
      <c r="D241" s="64">
        <f t="shared" si="95"/>
        <v>37.299999999999997</v>
      </c>
      <c r="E241" s="12">
        <v>37.4</v>
      </c>
      <c r="F241" s="12">
        <v>37.4</v>
      </c>
      <c r="G241" s="12">
        <v>37.200000000000003</v>
      </c>
      <c r="H241" s="12">
        <v>37.200000000000003</v>
      </c>
      <c r="I241" s="12"/>
      <c r="J241" s="12"/>
      <c r="K241" s="12"/>
      <c r="L241" s="12"/>
      <c r="M241" s="74" t="str">
        <f t="shared" si="96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97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8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25</v>
      </c>
      <c r="AO241" s="41">
        <v>1120</v>
      </c>
      <c r="AP241" s="110"/>
      <c r="AQ241" s="111"/>
      <c r="AR241" s="126" t="str">
        <f t="shared" si="99"/>
        <v/>
      </c>
      <c r="AS241" s="126" t="str">
        <f t="shared" si="100"/>
        <v/>
      </c>
      <c r="AT241" s="127">
        <v>1386</v>
      </c>
      <c r="AU241" s="128"/>
      <c r="AV241" s="129"/>
      <c r="AW241" s="126" t="str">
        <f t="shared" si="101"/>
        <v/>
      </c>
      <c r="AX241" s="126" t="str">
        <f t="shared" si="102"/>
        <v/>
      </c>
      <c r="AY241" s="143" t="str">
        <f t="shared" si="103"/>
        <v/>
      </c>
      <c r="AZ241" s="97">
        <v>78</v>
      </c>
      <c r="BA241" s="68"/>
      <c r="BB241" s="68"/>
      <c r="BC241" s="68"/>
      <c r="BD241" s="68"/>
      <c r="BE241" s="15"/>
      <c r="BF241" s="5">
        <f t="shared" si="104"/>
        <v>15048</v>
      </c>
      <c r="BG241" s="42">
        <v>3085</v>
      </c>
      <c r="BH241" s="42">
        <v>11963</v>
      </c>
      <c r="BI241" s="42"/>
      <c r="BJ241" s="42"/>
      <c r="BK241" s="42"/>
      <c r="BL241" s="42"/>
      <c r="BM241" s="15"/>
    </row>
    <row r="242" spans="1:65" outlineLevel="5" x14ac:dyDescent="0.45">
      <c r="A242" s="22">
        <f t="shared" si="106"/>
        <v>7</v>
      </c>
      <c r="B242" s="9">
        <f t="shared" si="105"/>
        <v>43301</v>
      </c>
      <c r="C242" s="51">
        <v>350469</v>
      </c>
      <c r="D242" s="64">
        <f t="shared" si="95"/>
        <v>37.299999999999997</v>
      </c>
      <c r="E242" s="12">
        <v>37.200000000000003</v>
      </c>
      <c r="F242" s="12">
        <v>37.200000000000003</v>
      </c>
      <c r="G242" s="12">
        <v>37.4</v>
      </c>
      <c r="H242" s="12">
        <v>37.4</v>
      </c>
      <c r="I242" s="12"/>
      <c r="J242" s="12"/>
      <c r="K242" s="12"/>
      <c r="L242" s="12"/>
      <c r="M242" s="74" t="str">
        <f t="shared" si="96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97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98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23.12138728</v>
      </c>
      <c r="AO242" s="41">
        <v>1211</v>
      </c>
      <c r="AP242" s="110"/>
      <c r="AQ242" s="111"/>
      <c r="AR242" s="126" t="str">
        <f t="shared" si="99"/>
        <v/>
      </c>
      <c r="AS242" s="126" t="str">
        <f t="shared" si="100"/>
        <v/>
      </c>
      <c r="AT242" s="127">
        <v>1362</v>
      </c>
      <c r="AU242" s="128"/>
      <c r="AV242" s="129"/>
      <c r="AW242" s="126" t="str">
        <f t="shared" si="101"/>
        <v/>
      </c>
      <c r="AX242" s="126" t="str">
        <f t="shared" si="102"/>
        <v/>
      </c>
      <c r="AY242" s="143" t="str">
        <f t="shared" si="103"/>
        <v/>
      </c>
      <c r="AZ242" s="97">
        <v>78.599999999999994</v>
      </c>
      <c r="BA242" s="68"/>
      <c r="BB242" s="68"/>
      <c r="BC242" s="68"/>
      <c r="BD242" s="68"/>
      <c r="BE242" s="15"/>
      <c r="BF242" s="5">
        <f t="shared" si="104"/>
        <v>11880</v>
      </c>
      <c r="BG242" s="42"/>
      <c r="BH242" s="42">
        <v>11880</v>
      </c>
      <c r="BI242" s="42"/>
      <c r="BJ242" s="42"/>
      <c r="BK242" s="42"/>
      <c r="BL242" s="42"/>
      <c r="BM242" s="15"/>
    </row>
    <row r="243" spans="1:65" outlineLevel="5" x14ac:dyDescent="0.45">
      <c r="A243" s="22">
        <f t="shared" si="106"/>
        <v>7</v>
      </c>
      <c r="B243" s="9">
        <f t="shared" si="105"/>
        <v>43302</v>
      </c>
      <c r="C243" s="51">
        <v>349324</v>
      </c>
      <c r="D243" s="64">
        <f t="shared" si="95"/>
        <v>37.799999999999997</v>
      </c>
      <c r="E243" s="12">
        <v>37.799999999999997</v>
      </c>
      <c r="F243" s="12">
        <v>37.799999999999997</v>
      </c>
      <c r="G243" s="12">
        <v>37.799999999999997</v>
      </c>
      <c r="H243" s="12">
        <v>37.799999999999997</v>
      </c>
      <c r="I243" s="12"/>
      <c r="J243" s="12"/>
      <c r="K243" s="12"/>
      <c r="L243" s="12"/>
      <c r="M243" s="74" t="str">
        <f t="shared" si="96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97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8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25</v>
      </c>
      <c r="AO243" s="41">
        <v>1120</v>
      </c>
      <c r="AP243" s="110"/>
      <c r="AQ243" s="111"/>
      <c r="AR243" s="126" t="str">
        <f t="shared" si="99"/>
        <v/>
      </c>
      <c r="AS243" s="126" t="str">
        <f t="shared" si="100"/>
        <v/>
      </c>
      <c r="AT243" s="127">
        <v>1516</v>
      </c>
      <c r="AU243" s="128"/>
      <c r="AV243" s="129"/>
      <c r="AW243" s="126" t="str">
        <f t="shared" si="101"/>
        <v/>
      </c>
      <c r="AX243" s="126" t="str">
        <f t="shared" si="102"/>
        <v/>
      </c>
      <c r="AY243" s="143" t="str">
        <f t="shared" si="103"/>
        <v/>
      </c>
      <c r="AZ243" s="97"/>
      <c r="BA243" s="68"/>
      <c r="BB243" s="68"/>
      <c r="BC243" s="68"/>
      <c r="BD243" s="68"/>
      <c r="BE243" s="15"/>
      <c r="BF243" s="5">
        <f t="shared" si="104"/>
        <v>12684</v>
      </c>
      <c r="BG243" s="42">
        <v>4509</v>
      </c>
      <c r="BH243" s="42">
        <v>8175</v>
      </c>
      <c r="BI243" s="42"/>
      <c r="BJ243" s="42"/>
      <c r="BK243" s="42"/>
      <c r="BL243" s="42"/>
      <c r="BM243" s="15"/>
    </row>
    <row r="244" spans="1:65" outlineLevel="5" x14ac:dyDescent="0.45">
      <c r="A244" s="22">
        <f t="shared" si="106"/>
        <v>7</v>
      </c>
      <c r="B244" s="9">
        <f t="shared" si="105"/>
        <v>43303</v>
      </c>
      <c r="C244" s="51">
        <v>341625</v>
      </c>
      <c r="D244" s="64">
        <f t="shared" si="95"/>
        <v>37.4</v>
      </c>
      <c r="E244" s="12">
        <v>37.4</v>
      </c>
      <c r="F244" s="12">
        <v>37.4</v>
      </c>
      <c r="G244" s="12">
        <v>37.4</v>
      </c>
      <c r="H244" s="12">
        <v>37.4</v>
      </c>
      <c r="I244" s="12"/>
      <c r="J244" s="12"/>
      <c r="K244" s="12"/>
      <c r="L244" s="12"/>
      <c r="M244" s="74" t="str">
        <f t="shared" si="96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97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8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30.010718109999999</v>
      </c>
      <c r="AO244" s="41">
        <v>933</v>
      </c>
      <c r="AP244" s="110"/>
      <c r="AQ244" s="111"/>
      <c r="AR244" s="126" t="str">
        <f t="shared" si="99"/>
        <v/>
      </c>
      <c r="AS244" s="126" t="str">
        <f t="shared" si="100"/>
        <v/>
      </c>
      <c r="AT244" s="127">
        <v>1388</v>
      </c>
      <c r="AU244" s="128"/>
      <c r="AV244" s="129"/>
      <c r="AW244" s="126" t="str">
        <f t="shared" si="101"/>
        <v/>
      </c>
      <c r="AX244" s="126" t="str">
        <f t="shared" si="102"/>
        <v/>
      </c>
      <c r="AY244" s="143" t="str">
        <f t="shared" si="103"/>
        <v/>
      </c>
      <c r="AZ244" s="97"/>
      <c r="BA244" s="68"/>
      <c r="BB244" s="68"/>
      <c r="BC244" s="68"/>
      <c r="BD244" s="68"/>
      <c r="BE244" s="15"/>
      <c r="BF244" s="5">
        <f t="shared" si="104"/>
        <v>4209</v>
      </c>
      <c r="BG244" s="42"/>
      <c r="BH244" s="42">
        <v>4209</v>
      </c>
      <c r="BI244" s="42"/>
      <c r="BJ244" s="42"/>
      <c r="BK244" s="42"/>
      <c r="BL244" s="42"/>
      <c r="BM244" s="15"/>
    </row>
    <row r="245" spans="1:65" outlineLevel="5" x14ac:dyDescent="0.45">
      <c r="A245" s="22">
        <f t="shared" si="106"/>
        <v>7</v>
      </c>
      <c r="B245" s="9">
        <f t="shared" si="105"/>
        <v>43304</v>
      </c>
      <c r="C245" s="51">
        <v>333459</v>
      </c>
      <c r="D245" s="64">
        <f t="shared" si="95"/>
        <v>37.700000000000003</v>
      </c>
      <c r="E245" s="12">
        <v>37.6</v>
      </c>
      <c r="F245" s="12">
        <v>37.6</v>
      </c>
      <c r="G245" s="12">
        <v>37.799999999999997</v>
      </c>
      <c r="H245" s="12">
        <v>37.799999999999997</v>
      </c>
      <c r="I245" s="12"/>
      <c r="J245" s="12"/>
      <c r="K245" s="12"/>
      <c r="L245" s="12"/>
      <c r="M245" s="74" t="str">
        <f t="shared" si="96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97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8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21.789883270000001</v>
      </c>
      <c r="AO245" s="41">
        <v>1285</v>
      </c>
      <c r="AP245" s="110"/>
      <c r="AQ245" s="111"/>
      <c r="AR245" s="126" t="str">
        <f t="shared" si="99"/>
        <v/>
      </c>
      <c r="AS245" s="126" t="str">
        <f t="shared" si="100"/>
        <v/>
      </c>
      <c r="AT245" s="127">
        <v>1413</v>
      </c>
      <c r="AU245" s="128"/>
      <c r="AV245" s="129"/>
      <c r="AW245" s="126" t="str">
        <f t="shared" si="101"/>
        <v/>
      </c>
      <c r="AX245" s="126" t="str">
        <f t="shared" si="102"/>
        <v/>
      </c>
      <c r="AY245" s="143" t="str">
        <f t="shared" si="103"/>
        <v/>
      </c>
      <c r="AZ245" s="97">
        <v>78.5</v>
      </c>
      <c r="BA245" s="68"/>
      <c r="BB245" s="68"/>
      <c r="BC245" s="68"/>
      <c r="BD245" s="68"/>
      <c r="BE245" s="15"/>
      <c r="BF245" s="5">
        <f t="shared" si="104"/>
        <v>16657</v>
      </c>
      <c r="BG245" s="42">
        <v>3341</v>
      </c>
      <c r="BH245" s="42">
        <v>13316</v>
      </c>
      <c r="BI245" s="42"/>
      <c r="BJ245" s="42"/>
      <c r="BK245" s="42"/>
      <c r="BL245" s="42"/>
      <c r="BM245" s="15"/>
    </row>
    <row r="246" spans="1:65" outlineLevel="5" x14ac:dyDescent="0.45">
      <c r="A246" s="22">
        <f t="shared" si="106"/>
        <v>7</v>
      </c>
      <c r="B246" s="9">
        <f t="shared" si="105"/>
        <v>43305</v>
      </c>
      <c r="C246" s="51">
        <v>338321</v>
      </c>
      <c r="D246" s="64">
        <f t="shared" si="95"/>
        <v>37.700000000000003</v>
      </c>
      <c r="E246" s="12">
        <v>37.6</v>
      </c>
      <c r="F246" s="12">
        <v>37.6</v>
      </c>
      <c r="G246" s="12">
        <v>37.799999999999997</v>
      </c>
      <c r="H246" s="12">
        <v>37.799999999999997</v>
      </c>
      <c r="I246" s="12"/>
      <c r="J246" s="12"/>
      <c r="K246" s="12"/>
      <c r="L246" s="12"/>
      <c r="M246" s="74" t="str">
        <f t="shared" si="96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97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8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23.648648649999998</v>
      </c>
      <c r="AO246" s="41">
        <v>1184</v>
      </c>
      <c r="AP246" s="110"/>
      <c r="AQ246" s="111"/>
      <c r="AR246" s="126" t="str">
        <f t="shared" si="99"/>
        <v/>
      </c>
      <c r="AS246" s="126" t="str">
        <f t="shared" si="100"/>
        <v/>
      </c>
      <c r="AT246" s="127">
        <v>1450</v>
      </c>
      <c r="AU246" s="128"/>
      <c r="AV246" s="129"/>
      <c r="AW246" s="126" t="str">
        <f t="shared" si="101"/>
        <v/>
      </c>
      <c r="AX246" s="126" t="str">
        <f t="shared" si="102"/>
        <v/>
      </c>
      <c r="AY246" s="143" t="str">
        <f t="shared" si="103"/>
        <v/>
      </c>
      <c r="AZ246" s="97">
        <v>79</v>
      </c>
      <c r="BA246" s="68"/>
      <c r="BB246" s="68"/>
      <c r="BC246" s="68"/>
      <c r="BD246" s="68"/>
      <c r="BE246" s="15"/>
      <c r="BF246" s="5">
        <f t="shared" si="104"/>
        <v>17064</v>
      </c>
      <c r="BG246" s="42">
        <v>2416</v>
      </c>
      <c r="BH246" s="42">
        <v>14648</v>
      </c>
      <c r="BI246" s="42"/>
      <c r="BJ246" s="42"/>
      <c r="BK246" s="42"/>
      <c r="BL246" s="42"/>
      <c r="BM246" s="15"/>
    </row>
    <row r="247" spans="1:65" outlineLevel="5" x14ac:dyDescent="0.45">
      <c r="A247" s="22">
        <f t="shared" si="106"/>
        <v>7</v>
      </c>
      <c r="B247" s="9">
        <f t="shared" si="105"/>
        <v>43306</v>
      </c>
      <c r="C247" s="51">
        <v>330427</v>
      </c>
      <c r="D247" s="64">
        <f t="shared" si="95"/>
        <v>37.6</v>
      </c>
      <c r="E247" s="12">
        <v>37.6</v>
      </c>
      <c r="F247" s="12">
        <v>37.6</v>
      </c>
      <c r="G247" s="12">
        <v>37.6</v>
      </c>
      <c r="H247" s="12">
        <v>37.6</v>
      </c>
      <c r="I247" s="12"/>
      <c r="J247" s="12"/>
      <c r="K247" s="12"/>
      <c r="L247" s="12"/>
      <c r="M247" s="74" t="str">
        <f t="shared" si="96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97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98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v>22.672064779999999</v>
      </c>
      <c r="AO247" s="41">
        <v>1235</v>
      </c>
      <c r="AP247" s="110"/>
      <c r="AQ247" s="111"/>
      <c r="AR247" s="126" t="str">
        <f t="shared" si="99"/>
        <v/>
      </c>
      <c r="AS247" s="126" t="str">
        <f t="shared" si="100"/>
        <v/>
      </c>
      <c r="AT247" s="127">
        <v>1467</v>
      </c>
      <c r="AU247" s="128"/>
      <c r="AV247" s="129"/>
      <c r="AW247" s="126" t="str">
        <f t="shared" si="101"/>
        <v/>
      </c>
      <c r="AX247" s="126" t="str">
        <f t="shared" si="102"/>
        <v/>
      </c>
      <c r="AY247" s="143" t="str">
        <f t="shared" si="103"/>
        <v/>
      </c>
      <c r="AZ247" s="97">
        <v>79.2</v>
      </c>
      <c r="BA247" s="68"/>
      <c r="BB247" s="68"/>
      <c r="BC247" s="68"/>
      <c r="BD247" s="68"/>
      <c r="BE247" s="15"/>
      <c r="BF247" s="5">
        <f t="shared" si="104"/>
        <v>16774</v>
      </c>
      <c r="BG247" s="42">
        <v>2141</v>
      </c>
      <c r="BH247" s="42">
        <v>14633</v>
      </c>
      <c r="BI247" s="42"/>
      <c r="BJ247" s="42"/>
      <c r="BK247" s="42"/>
      <c r="BL247" s="42"/>
      <c r="BM247" s="15"/>
    </row>
    <row r="248" spans="1:65" outlineLevel="5" x14ac:dyDescent="0.45">
      <c r="A248" s="22">
        <f t="shared" si="106"/>
        <v>7</v>
      </c>
      <c r="B248" s="9">
        <f t="shared" si="105"/>
        <v>43307</v>
      </c>
      <c r="C248" s="51">
        <v>333670</v>
      </c>
      <c r="D248" s="64">
        <f t="shared" si="95"/>
        <v>37.4</v>
      </c>
      <c r="E248" s="12">
        <v>37.4</v>
      </c>
      <c r="F248" s="12">
        <v>37.4</v>
      </c>
      <c r="G248" s="12">
        <v>37.4</v>
      </c>
      <c r="H248" s="12">
        <v>37.4</v>
      </c>
      <c r="I248" s="12"/>
      <c r="J248" s="12"/>
      <c r="K248" s="12"/>
      <c r="L248" s="12"/>
      <c r="M248" s="74" t="str">
        <f t="shared" si="96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97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8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23.728813559999999</v>
      </c>
      <c r="AO248" s="41">
        <v>1180</v>
      </c>
      <c r="AP248" s="110"/>
      <c r="AQ248" s="111"/>
      <c r="AR248" s="126" t="str">
        <f t="shared" si="99"/>
        <v/>
      </c>
      <c r="AS248" s="126" t="str">
        <f t="shared" si="100"/>
        <v/>
      </c>
      <c r="AT248" s="127">
        <v>1668</v>
      </c>
      <c r="AU248" s="128"/>
      <c r="AV248" s="129"/>
      <c r="AW248" s="126" t="str">
        <f t="shared" si="101"/>
        <v/>
      </c>
      <c r="AX248" s="126" t="str">
        <f t="shared" si="102"/>
        <v/>
      </c>
      <c r="AY248" s="143" t="str">
        <f t="shared" si="103"/>
        <v/>
      </c>
      <c r="AZ248" s="97">
        <v>78.7</v>
      </c>
      <c r="BA248" s="68"/>
      <c r="BB248" s="68"/>
      <c r="BC248" s="68"/>
      <c r="BD248" s="68"/>
      <c r="BE248" s="15"/>
      <c r="BF248" s="5">
        <f t="shared" si="104"/>
        <v>12908</v>
      </c>
      <c r="BG248" s="42">
        <v>1715</v>
      </c>
      <c r="BH248" s="42">
        <v>11193</v>
      </c>
      <c r="BI248" s="42"/>
      <c r="BJ248" s="42"/>
      <c r="BK248" s="42"/>
      <c r="BL248" s="42"/>
      <c r="BM248" s="15"/>
    </row>
    <row r="249" spans="1:65" outlineLevel="5" x14ac:dyDescent="0.45">
      <c r="A249" s="22">
        <f t="shared" si="106"/>
        <v>7</v>
      </c>
      <c r="B249" s="9">
        <f t="shared" si="105"/>
        <v>43308</v>
      </c>
      <c r="C249" s="51">
        <v>337585</v>
      </c>
      <c r="D249" s="64">
        <f t="shared" si="95"/>
        <v>37.6</v>
      </c>
      <c r="E249" s="12">
        <v>37.6</v>
      </c>
      <c r="F249" s="12">
        <v>37.6</v>
      </c>
      <c r="G249" s="12">
        <v>37.6</v>
      </c>
      <c r="H249" s="12">
        <v>37.6</v>
      </c>
      <c r="I249" s="12"/>
      <c r="J249" s="12"/>
      <c r="K249" s="12"/>
      <c r="L249" s="12"/>
      <c r="M249" s="74" t="str">
        <f t="shared" si="96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97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98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23.06425041</v>
      </c>
      <c r="AO249" s="41">
        <v>1214</v>
      </c>
      <c r="AP249" s="110"/>
      <c r="AQ249" s="111"/>
      <c r="AR249" s="126" t="str">
        <f t="shared" si="99"/>
        <v/>
      </c>
      <c r="AS249" s="126" t="str">
        <f t="shared" si="100"/>
        <v/>
      </c>
      <c r="AT249" s="127">
        <v>1348</v>
      </c>
      <c r="AU249" s="128"/>
      <c r="AV249" s="129"/>
      <c r="AW249" s="126" t="str">
        <f t="shared" si="101"/>
        <v/>
      </c>
      <c r="AX249" s="126" t="str">
        <f t="shared" si="102"/>
        <v/>
      </c>
      <c r="AY249" s="143" t="str">
        <f t="shared" si="103"/>
        <v/>
      </c>
      <c r="AZ249" s="97">
        <v>78.7</v>
      </c>
      <c r="BA249" s="68"/>
      <c r="BB249" s="68"/>
      <c r="BC249" s="68"/>
      <c r="BD249" s="68"/>
      <c r="BE249" s="15"/>
      <c r="BF249" s="5">
        <f t="shared" si="104"/>
        <v>13942</v>
      </c>
      <c r="BG249" s="42">
        <v>2439</v>
      </c>
      <c r="BH249" s="42">
        <v>11503</v>
      </c>
      <c r="BI249" s="42"/>
      <c r="BJ249" s="42"/>
      <c r="BK249" s="42"/>
      <c r="BL249" s="42"/>
      <c r="BM249" s="15"/>
    </row>
    <row r="250" spans="1:65" outlineLevel="5" x14ac:dyDescent="0.45">
      <c r="A250" s="22">
        <f t="shared" si="106"/>
        <v>7</v>
      </c>
      <c r="B250" s="9">
        <f t="shared" si="105"/>
        <v>43309</v>
      </c>
      <c r="C250" s="51">
        <v>345781</v>
      </c>
      <c r="D250" s="64">
        <f t="shared" si="95"/>
        <v>37.799999999999997</v>
      </c>
      <c r="E250" s="12">
        <v>37.799999999999997</v>
      </c>
      <c r="F250" s="12">
        <v>37.799999999999997</v>
      </c>
      <c r="G250" s="12">
        <v>37.799999999999997</v>
      </c>
      <c r="H250" s="12">
        <v>37.799999999999997</v>
      </c>
      <c r="I250" s="12"/>
      <c r="J250" s="12"/>
      <c r="K250" s="12"/>
      <c r="L250" s="12"/>
      <c r="M250" s="74" t="str">
        <f t="shared" si="96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97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8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21.423106350000001</v>
      </c>
      <c r="AO250" s="41">
        <v>1307</v>
      </c>
      <c r="AP250" s="110"/>
      <c r="AQ250" s="111"/>
      <c r="AR250" s="126" t="str">
        <f t="shared" si="99"/>
        <v/>
      </c>
      <c r="AS250" s="126" t="str">
        <f t="shared" si="100"/>
        <v/>
      </c>
      <c r="AT250" s="127">
        <v>1472</v>
      </c>
      <c r="AU250" s="128"/>
      <c r="AV250" s="129"/>
      <c r="AW250" s="126" t="str">
        <f t="shared" si="101"/>
        <v/>
      </c>
      <c r="AX250" s="126" t="str">
        <f t="shared" si="102"/>
        <v/>
      </c>
      <c r="AY250" s="143" t="str">
        <f t="shared" si="103"/>
        <v/>
      </c>
      <c r="AZ250" s="97"/>
      <c r="BA250" s="68"/>
      <c r="BB250" s="68"/>
      <c r="BC250" s="68"/>
      <c r="BD250" s="68"/>
      <c r="BE250" s="15"/>
      <c r="BF250" s="5">
        <f t="shared" si="104"/>
        <v>15323</v>
      </c>
      <c r="BG250" s="42">
        <v>2443</v>
      </c>
      <c r="BH250" s="42">
        <v>12880</v>
      </c>
      <c r="BI250" s="42"/>
      <c r="BJ250" s="42"/>
      <c r="BK250" s="42"/>
      <c r="BL250" s="42"/>
      <c r="BM250" s="15"/>
    </row>
    <row r="251" spans="1:65" outlineLevel="5" x14ac:dyDescent="0.45">
      <c r="A251" s="22">
        <f t="shared" si="106"/>
        <v>7</v>
      </c>
      <c r="B251" s="9">
        <f t="shared" si="105"/>
        <v>43310</v>
      </c>
      <c r="C251" s="51">
        <v>329485</v>
      </c>
      <c r="D251" s="64">
        <f t="shared" si="95"/>
        <v>37.6</v>
      </c>
      <c r="E251" s="12">
        <v>37.6</v>
      </c>
      <c r="F251" s="12">
        <v>37.6</v>
      </c>
      <c r="G251" s="12">
        <v>37.6</v>
      </c>
      <c r="H251" s="12">
        <v>37.6</v>
      </c>
      <c r="I251" s="12"/>
      <c r="J251" s="12"/>
      <c r="K251" s="12"/>
      <c r="L251" s="12"/>
      <c r="M251" s="74" t="str">
        <f t="shared" si="96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97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8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26.768642450000002</v>
      </c>
      <c r="AO251" s="41">
        <v>1046</v>
      </c>
      <c r="AP251" s="110"/>
      <c r="AQ251" s="111"/>
      <c r="AR251" s="126" t="str">
        <f t="shared" si="99"/>
        <v/>
      </c>
      <c r="AS251" s="126" t="str">
        <f t="shared" si="100"/>
        <v/>
      </c>
      <c r="AT251" s="127">
        <v>1426</v>
      </c>
      <c r="AU251" s="128"/>
      <c r="AV251" s="129"/>
      <c r="AW251" s="126" t="str">
        <f t="shared" si="101"/>
        <v/>
      </c>
      <c r="AX251" s="126" t="str">
        <f t="shared" si="102"/>
        <v/>
      </c>
      <c r="AY251" s="143" t="str">
        <f t="shared" si="103"/>
        <v/>
      </c>
      <c r="AZ251" s="97"/>
      <c r="BA251" s="68"/>
      <c r="BB251" s="68"/>
      <c r="BC251" s="68"/>
      <c r="BD251" s="68"/>
      <c r="BE251" s="15"/>
      <c r="BF251" s="5">
        <f t="shared" si="104"/>
        <v>5978</v>
      </c>
      <c r="BG251" s="42">
        <v>902</v>
      </c>
      <c r="BH251" s="42">
        <v>5076</v>
      </c>
      <c r="BI251" s="42"/>
      <c r="BJ251" s="42"/>
      <c r="BK251" s="42"/>
      <c r="BL251" s="42"/>
      <c r="BM251" s="15"/>
    </row>
    <row r="252" spans="1:65" outlineLevel="5" x14ac:dyDescent="0.45">
      <c r="A252" s="22">
        <f t="shared" si="106"/>
        <v>7</v>
      </c>
      <c r="B252" s="9">
        <f t="shared" si="105"/>
        <v>43311</v>
      </c>
      <c r="C252" s="51">
        <v>341209</v>
      </c>
      <c r="D252" s="64">
        <f t="shared" si="95"/>
        <v>37.200000000000003</v>
      </c>
      <c r="E252" s="12">
        <v>37.200000000000003</v>
      </c>
      <c r="F252" s="12">
        <v>37.200000000000003</v>
      </c>
      <c r="G252" s="12">
        <v>37.200000000000003</v>
      </c>
      <c r="H252" s="12">
        <v>37.200000000000003</v>
      </c>
      <c r="I252" s="12"/>
      <c r="J252" s="12"/>
      <c r="K252" s="12"/>
      <c r="L252" s="12"/>
      <c r="M252" s="74" t="str">
        <f t="shared" si="96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97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8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22.838499179999999</v>
      </c>
      <c r="AO252" s="41">
        <v>1226</v>
      </c>
      <c r="AP252" s="110"/>
      <c r="AQ252" s="111"/>
      <c r="AR252" s="126" t="str">
        <f t="shared" si="99"/>
        <v/>
      </c>
      <c r="AS252" s="126" t="str">
        <f t="shared" si="100"/>
        <v/>
      </c>
      <c r="AT252" s="127">
        <v>1594</v>
      </c>
      <c r="AU252" s="128"/>
      <c r="AV252" s="129"/>
      <c r="AW252" s="126" t="str">
        <f t="shared" si="101"/>
        <v/>
      </c>
      <c r="AX252" s="126" t="str">
        <f t="shared" si="102"/>
        <v/>
      </c>
      <c r="AY252" s="143" t="str">
        <f t="shared" si="103"/>
        <v/>
      </c>
      <c r="AZ252" s="97">
        <v>78.5</v>
      </c>
      <c r="BA252" s="68"/>
      <c r="BB252" s="68"/>
      <c r="BC252" s="68"/>
      <c r="BD252" s="68"/>
      <c r="BE252" s="15"/>
      <c r="BF252" s="5">
        <f t="shared" si="104"/>
        <v>10586</v>
      </c>
      <c r="BG252" s="42">
        <v>928</v>
      </c>
      <c r="BH252" s="42">
        <v>9658</v>
      </c>
      <c r="BI252" s="42"/>
      <c r="BJ252" s="42"/>
      <c r="BK252" s="42"/>
      <c r="BL252" s="42"/>
      <c r="BM252" s="15"/>
    </row>
    <row r="253" spans="1:65" ht="17.5" outlineLevel="5" thickBot="1" x14ac:dyDescent="0.5">
      <c r="A253" s="31">
        <f t="shared" si="106"/>
        <v>7</v>
      </c>
      <c r="B253" s="32">
        <f t="shared" si="105"/>
        <v>43312</v>
      </c>
      <c r="C253" s="51">
        <v>320364</v>
      </c>
      <c r="D253" s="64">
        <f t="shared" si="95"/>
        <v>37.200000000000003</v>
      </c>
      <c r="E253" s="12">
        <v>37.200000000000003</v>
      </c>
      <c r="F253" s="12">
        <v>37.200000000000003</v>
      </c>
      <c r="G253" s="12">
        <v>37.200000000000003</v>
      </c>
      <c r="H253" s="12">
        <v>37.200000000000003</v>
      </c>
      <c r="I253" s="12"/>
      <c r="J253" s="12"/>
      <c r="K253" s="12"/>
      <c r="L253" s="12"/>
      <c r="M253" s="74" t="str">
        <f t="shared" si="96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97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8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22.346368720000001</v>
      </c>
      <c r="AO253" s="41">
        <v>1253</v>
      </c>
      <c r="AP253" s="110"/>
      <c r="AQ253" s="111"/>
      <c r="AR253" s="126" t="str">
        <f t="shared" si="99"/>
        <v/>
      </c>
      <c r="AS253" s="126" t="str">
        <f t="shared" si="100"/>
        <v/>
      </c>
      <c r="AT253" s="127">
        <v>1642</v>
      </c>
      <c r="AU253" s="128"/>
      <c r="AV253" s="129"/>
      <c r="AW253" s="126" t="str">
        <f t="shared" si="101"/>
        <v/>
      </c>
      <c r="AX253" s="126" t="str">
        <f t="shared" si="102"/>
        <v/>
      </c>
      <c r="AY253" s="143" t="str">
        <f t="shared" si="103"/>
        <v/>
      </c>
      <c r="AZ253" s="97">
        <v>78.2</v>
      </c>
      <c r="BA253" s="68"/>
      <c r="BB253" s="68"/>
      <c r="BC253" s="68"/>
      <c r="BD253" s="68"/>
      <c r="BE253" s="15"/>
      <c r="BF253" s="5">
        <f t="shared" si="104"/>
        <v>15290</v>
      </c>
      <c r="BG253" s="42">
        <v>1477</v>
      </c>
      <c r="BH253" s="42">
        <v>13813</v>
      </c>
      <c r="BI253" s="42"/>
      <c r="BJ253" s="42"/>
      <c r="BK253" s="42"/>
      <c r="BL253" s="42"/>
      <c r="BM253" s="15"/>
    </row>
    <row r="254" spans="1:65" outlineLevel="4" x14ac:dyDescent="0.45">
      <c r="A254" s="150" t="s">
        <v>41</v>
      </c>
      <c r="B254" s="151"/>
      <c r="C254" s="50">
        <f t="shared" ref="C254:BM254" si="107">SUBTOTAL(4,C223:C253)</f>
        <v>493383</v>
      </c>
      <c r="D254" s="60">
        <f t="shared" si="107"/>
        <v>38.200000000000003</v>
      </c>
      <c r="E254" s="28">
        <f t="shared" si="107"/>
        <v>38.200000000000003</v>
      </c>
      <c r="F254" s="28">
        <f t="shared" si="107"/>
        <v>38.200000000000003</v>
      </c>
      <c r="G254" s="28">
        <f t="shared" si="107"/>
        <v>38.200000000000003</v>
      </c>
      <c r="H254" s="28">
        <f t="shared" si="107"/>
        <v>38.200000000000003</v>
      </c>
      <c r="I254" s="28">
        <f t="shared" si="107"/>
        <v>0</v>
      </c>
      <c r="J254" s="28">
        <f t="shared" si="107"/>
        <v>0</v>
      </c>
      <c r="K254" s="28">
        <f t="shared" si="107"/>
        <v>0</v>
      </c>
      <c r="L254" s="28">
        <f t="shared" si="107"/>
        <v>0</v>
      </c>
      <c r="M254" s="71">
        <f t="shared" si="107"/>
        <v>0</v>
      </c>
      <c r="N254" s="82">
        <f t="shared" si="107"/>
        <v>0</v>
      </c>
      <c r="O254" s="82">
        <f t="shared" si="107"/>
        <v>0</v>
      </c>
      <c r="P254" s="82">
        <f t="shared" si="107"/>
        <v>0</v>
      </c>
      <c r="Q254" s="82">
        <f t="shared" si="107"/>
        <v>0</v>
      </c>
      <c r="R254" s="82">
        <f t="shared" si="107"/>
        <v>0</v>
      </c>
      <c r="S254" s="82">
        <f t="shared" si="107"/>
        <v>0</v>
      </c>
      <c r="T254" s="82">
        <f t="shared" si="107"/>
        <v>0</v>
      </c>
      <c r="U254" s="82">
        <f t="shared" si="107"/>
        <v>0</v>
      </c>
      <c r="V254" s="29">
        <f t="shared" si="107"/>
        <v>0</v>
      </c>
      <c r="W254" s="39">
        <f t="shared" si="107"/>
        <v>0</v>
      </c>
      <c r="X254" s="39">
        <f t="shared" si="107"/>
        <v>0</v>
      </c>
      <c r="Y254" s="39">
        <f t="shared" si="107"/>
        <v>0</v>
      </c>
      <c r="Z254" s="39">
        <f t="shared" si="107"/>
        <v>0</v>
      </c>
      <c r="AA254" s="39">
        <f t="shared" si="107"/>
        <v>0</v>
      </c>
      <c r="AB254" s="39">
        <f t="shared" si="107"/>
        <v>0</v>
      </c>
      <c r="AC254" s="39">
        <f t="shared" si="107"/>
        <v>0</v>
      </c>
      <c r="AD254" s="39">
        <f t="shared" si="107"/>
        <v>0</v>
      </c>
      <c r="AE254" s="29">
        <f t="shared" si="107"/>
        <v>0</v>
      </c>
      <c r="AF254" s="39">
        <f t="shared" si="107"/>
        <v>0</v>
      </c>
      <c r="AG254" s="39">
        <f t="shared" si="107"/>
        <v>0</v>
      </c>
      <c r="AH254" s="39">
        <f t="shared" si="107"/>
        <v>0</v>
      </c>
      <c r="AI254" s="39">
        <f t="shared" si="107"/>
        <v>0</v>
      </c>
      <c r="AJ254" s="39">
        <f t="shared" si="107"/>
        <v>0</v>
      </c>
      <c r="AK254" s="39">
        <f t="shared" si="107"/>
        <v>0</v>
      </c>
      <c r="AL254" s="39">
        <f t="shared" si="107"/>
        <v>0</v>
      </c>
      <c r="AM254" s="39">
        <f t="shared" si="107"/>
        <v>0</v>
      </c>
      <c r="AN254" s="39">
        <f t="shared" si="107"/>
        <v>37.6344086</v>
      </c>
      <c r="AO254" s="39">
        <f t="shared" si="107"/>
        <v>1308</v>
      </c>
      <c r="AP254" s="104">
        <f t="shared" si="107"/>
        <v>0</v>
      </c>
      <c r="AQ254" s="105">
        <f t="shared" si="107"/>
        <v>0</v>
      </c>
      <c r="AR254" s="106">
        <f t="shared" si="107"/>
        <v>0</v>
      </c>
      <c r="AS254" s="106">
        <f t="shared" si="107"/>
        <v>0</v>
      </c>
      <c r="AT254" s="107">
        <f t="shared" si="107"/>
        <v>1785</v>
      </c>
      <c r="AU254" s="108">
        <f t="shared" si="107"/>
        <v>0</v>
      </c>
      <c r="AV254" s="109">
        <f t="shared" si="107"/>
        <v>0</v>
      </c>
      <c r="AW254" s="106">
        <f t="shared" si="107"/>
        <v>0</v>
      </c>
      <c r="AX254" s="106">
        <f t="shared" si="107"/>
        <v>0</v>
      </c>
      <c r="AY254" s="60">
        <f t="shared" si="107"/>
        <v>0</v>
      </c>
      <c r="AZ254" s="96">
        <f t="shared" si="107"/>
        <v>79.8</v>
      </c>
      <c r="BA254" s="67">
        <f t="shared" si="107"/>
        <v>0</v>
      </c>
      <c r="BB254" s="67">
        <f t="shared" si="107"/>
        <v>0</v>
      </c>
      <c r="BC254" s="67">
        <f t="shared" si="107"/>
        <v>0</v>
      </c>
      <c r="BD254" s="67">
        <f t="shared" si="107"/>
        <v>0</v>
      </c>
      <c r="BE254" s="27">
        <f t="shared" si="107"/>
        <v>0</v>
      </c>
      <c r="BF254" s="29">
        <f t="shared" si="107"/>
        <v>17231</v>
      </c>
      <c r="BG254" s="39">
        <f t="shared" si="107"/>
        <v>5704</v>
      </c>
      <c r="BH254" s="40">
        <f t="shared" si="107"/>
        <v>14648</v>
      </c>
      <c r="BI254" s="40">
        <f t="shared" si="107"/>
        <v>0</v>
      </c>
      <c r="BJ254" s="40">
        <f t="shared" si="107"/>
        <v>0</v>
      </c>
      <c r="BK254" s="40">
        <f t="shared" si="107"/>
        <v>0</v>
      </c>
      <c r="BL254" s="40">
        <f t="shared" si="107"/>
        <v>0</v>
      </c>
      <c r="BM254" s="27">
        <f t="shared" si="107"/>
        <v>0</v>
      </c>
    </row>
    <row r="255" spans="1:65" outlineLevel="3" x14ac:dyDescent="0.45">
      <c r="A255" s="180" t="s">
        <v>30</v>
      </c>
      <c r="B255" s="181"/>
      <c r="C255" s="51">
        <f t="shared" ref="C255:BM255" si="108">SUBTOTAL(5,C223:C253)</f>
        <v>320364</v>
      </c>
      <c r="D255" s="61">
        <f t="shared" si="108"/>
        <v>36.799999999999997</v>
      </c>
      <c r="E255" s="12">
        <f t="shared" si="108"/>
        <v>36.799999999999997</v>
      </c>
      <c r="F255" s="12">
        <f t="shared" si="108"/>
        <v>36.799999999999997</v>
      </c>
      <c r="G255" s="12">
        <f t="shared" si="108"/>
        <v>36.799999999999997</v>
      </c>
      <c r="H255" s="12">
        <f t="shared" si="108"/>
        <v>36.799999999999997</v>
      </c>
      <c r="I255" s="12">
        <f t="shared" si="108"/>
        <v>0</v>
      </c>
      <c r="J255" s="12">
        <f t="shared" si="108"/>
        <v>0</v>
      </c>
      <c r="K255" s="12">
        <f t="shared" si="108"/>
        <v>0</v>
      </c>
      <c r="L255" s="12">
        <f t="shared" si="108"/>
        <v>0</v>
      </c>
      <c r="M255" s="72">
        <f t="shared" si="108"/>
        <v>0</v>
      </c>
      <c r="N255" s="83">
        <f t="shared" si="108"/>
        <v>0</v>
      </c>
      <c r="O255" s="83">
        <f t="shared" si="108"/>
        <v>0</v>
      </c>
      <c r="P255" s="83">
        <f t="shared" si="108"/>
        <v>0</v>
      </c>
      <c r="Q255" s="83">
        <f t="shared" si="108"/>
        <v>0</v>
      </c>
      <c r="R255" s="83">
        <f t="shared" si="108"/>
        <v>0</v>
      </c>
      <c r="S255" s="83">
        <f t="shared" si="108"/>
        <v>0</v>
      </c>
      <c r="T255" s="83">
        <f t="shared" si="108"/>
        <v>0</v>
      </c>
      <c r="U255" s="83">
        <f t="shared" si="108"/>
        <v>0</v>
      </c>
      <c r="V255" s="6">
        <f t="shared" si="108"/>
        <v>0</v>
      </c>
      <c r="W255" s="41">
        <f t="shared" si="108"/>
        <v>0</v>
      </c>
      <c r="X255" s="41">
        <f t="shared" si="108"/>
        <v>0</v>
      </c>
      <c r="Y255" s="41">
        <f t="shared" si="108"/>
        <v>0</v>
      </c>
      <c r="Z255" s="41">
        <f t="shared" si="108"/>
        <v>0</v>
      </c>
      <c r="AA255" s="41">
        <f t="shared" si="108"/>
        <v>0</v>
      </c>
      <c r="AB255" s="41">
        <f t="shared" si="108"/>
        <v>0</v>
      </c>
      <c r="AC255" s="41">
        <f t="shared" si="108"/>
        <v>0</v>
      </c>
      <c r="AD255" s="41">
        <f t="shared" si="108"/>
        <v>0</v>
      </c>
      <c r="AE255" s="6">
        <f t="shared" si="108"/>
        <v>0</v>
      </c>
      <c r="AF255" s="41">
        <f t="shared" si="108"/>
        <v>0</v>
      </c>
      <c r="AG255" s="41">
        <f t="shared" si="108"/>
        <v>0</v>
      </c>
      <c r="AH255" s="41">
        <f t="shared" si="108"/>
        <v>0</v>
      </c>
      <c r="AI255" s="41">
        <f t="shared" si="108"/>
        <v>0</v>
      </c>
      <c r="AJ255" s="41">
        <f t="shared" si="108"/>
        <v>0</v>
      </c>
      <c r="AK255" s="41">
        <f t="shared" si="108"/>
        <v>0</v>
      </c>
      <c r="AL255" s="41">
        <f t="shared" si="108"/>
        <v>0</v>
      </c>
      <c r="AM255" s="41">
        <f t="shared" si="108"/>
        <v>0</v>
      </c>
      <c r="AN255" s="41">
        <f t="shared" si="108"/>
        <v>21.406727830000001</v>
      </c>
      <c r="AO255" s="41">
        <f t="shared" si="108"/>
        <v>744</v>
      </c>
      <c r="AP255" s="110">
        <f t="shared" si="108"/>
        <v>0</v>
      </c>
      <c r="AQ255" s="111">
        <f t="shared" si="108"/>
        <v>0</v>
      </c>
      <c r="AR255" s="112">
        <f t="shared" si="108"/>
        <v>0</v>
      </c>
      <c r="AS255" s="112">
        <f t="shared" si="108"/>
        <v>0</v>
      </c>
      <c r="AT255" s="113">
        <f t="shared" si="108"/>
        <v>1119</v>
      </c>
      <c r="AU255" s="114">
        <f t="shared" si="108"/>
        <v>0</v>
      </c>
      <c r="AV255" s="115">
        <f t="shared" si="108"/>
        <v>0</v>
      </c>
      <c r="AW255" s="112">
        <f t="shared" si="108"/>
        <v>0</v>
      </c>
      <c r="AX255" s="112">
        <f t="shared" si="108"/>
        <v>0</v>
      </c>
      <c r="AY255" s="61">
        <f t="shared" si="108"/>
        <v>0</v>
      </c>
      <c r="AZ255" s="97">
        <f t="shared" si="108"/>
        <v>77.900000000000006</v>
      </c>
      <c r="BA255" s="68">
        <f t="shared" si="108"/>
        <v>0</v>
      </c>
      <c r="BB255" s="68">
        <f t="shared" si="108"/>
        <v>0</v>
      </c>
      <c r="BC255" s="68">
        <f t="shared" si="108"/>
        <v>0</v>
      </c>
      <c r="BD255" s="68">
        <f t="shared" si="108"/>
        <v>0</v>
      </c>
      <c r="BE255" s="15">
        <f t="shared" si="108"/>
        <v>0</v>
      </c>
      <c r="BF255" s="6">
        <f t="shared" si="108"/>
        <v>3487</v>
      </c>
      <c r="BG255" s="41">
        <f t="shared" si="108"/>
        <v>902</v>
      </c>
      <c r="BH255" s="42">
        <f t="shared" si="108"/>
        <v>1587</v>
      </c>
      <c r="BI255" s="42">
        <f t="shared" si="108"/>
        <v>0</v>
      </c>
      <c r="BJ255" s="42">
        <f t="shared" si="108"/>
        <v>0</v>
      </c>
      <c r="BK255" s="42">
        <f t="shared" si="108"/>
        <v>0</v>
      </c>
      <c r="BL255" s="42">
        <f t="shared" si="108"/>
        <v>0</v>
      </c>
      <c r="BM255" s="15">
        <f t="shared" si="108"/>
        <v>0</v>
      </c>
    </row>
    <row r="256" spans="1:65" outlineLevel="2" x14ac:dyDescent="0.45">
      <c r="A256" s="180" t="s">
        <v>19</v>
      </c>
      <c r="B256" s="181"/>
      <c r="C256" s="51">
        <f>IFERROR(SUBTOTAL(1,C223:C253),"")</f>
        <v>379819.09677419357</v>
      </c>
      <c r="D256" s="61">
        <f t="shared" ref="D256:BM256" si="109">IFERROR(SUBTOTAL(1,D223:D253),"")</f>
        <v>37.358064516129033</v>
      </c>
      <c r="E256" s="12">
        <f t="shared" si="109"/>
        <v>37.354838709677423</v>
      </c>
      <c r="F256" s="12">
        <f t="shared" si="109"/>
        <v>37.354838709677423</v>
      </c>
      <c r="G256" s="12">
        <f t="shared" si="109"/>
        <v>37.361290322580643</v>
      </c>
      <c r="H256" s="12">
        <f t="shared" si="109"/>
        <v>37.361290322580643</v>
      </c>
      <c r="I256" s="12" t="str">
        <f t="shared" si="109"/>
        <v/>
      </c>
      <c r="J256" s="12" t="str">
        <f t="shared" si="109"/>
        <v/>
      </c>
      <c r="K256" s="12" t="str">
        <f t="shared" si="109"/>
        <v/>
      </c>
      <c r="L256" s="12" t="str">
        <f t="shared" si="109"/>
        <v/>
      </c>
      <c r="M256" s="72" t="str">
        <f t="shared" si="109"/>
        <v/>
      </c>
      <c r="N256" s="83" t="str">
        <f t="shared" si="109"/>
        <v/>
      </c>
      <c r="O256" s="83" t="str">
        <f t="shared" si="109"/>
        <v/>
      </c>
      <c r="P256" s="83" t="str">
        <f t="shared" si="109"/>
        <v/>
      </c>
      <c r="Q256" s="83" t="str">
        <f t="shared" si="109"/>
        <v/>
      </c>
      <c r="R256" s="83" t="str">
        <f t="shared" si="109"/>
        <v/>
      </c>
      <c r="S256" s="83" t="str">
        <f t="shared" si="109"/>
        <v/>
      </c>
      <c r="T256" s="83" t="str">
        <f t="shared" si="109"/>
        <v/>
      </c>
      <c r="U256" s="83" t="str">
        <f t="shared" si="109"/>
        <v/>
      </c>
      <c r="V256" s="6" t="str">
        <f t="shared" si="109"/>
        <v/>
      </c>
      <c r="W256" s="41" t="str">
        <f t="shared" si="109"/>
        <v/>
      </c>
      <c r="X256" s="41" t="str">
        <f t="shared" si="109"/>
        <v/>
      </c>
      <c r="Y256" s="41" t="str">
        <f t="shared" si="109"/>
        <v/>
      </c>
      <c r="Z256" s="41" t="str">
        <f t="shared" si="109"/>
        <v/>
      </c>
      <c r="AA256" s="41" t="str">
        <f t="shared" si="109"/>
        <v/>
      </c>
      <c r="AB256" s="41" t="str">
        <f t="shared" si="109"/>
        <v/>
      </c>
      <c r="AC256" s="41" t="str">
        <f t="shared" si="109"/>
        <v/>
      </c>
      <c r="AD256" s="41" t="str">
        <f t="shared" si="109"/>
        <v/>
      </c>
      <c r="AE256" s="6" t="str">
        <f t="shared" si="109"/>
        <v/>
      </c>
      <c r="AF256" s="41" t="str">
        <f t="shared" si="109"/>
        <v/>
      </c>
      <c r="AG256" s="41" t="str">
        <f t="shared" si="109"/>
        <v/>
      </c>
      <c r="AH256" s="41" t="str">
        <f t="shared" si="109"/>
        <v/>
      </c>
      <c r="AI256" s="41" t="str">
        <f t="shared" si="109"/>
        <v/>
      </c>
      <c r="AJ256" s="41" t="str">
        <f t="shared" si="109"/>
        <v/>
      </c>
      <c r="AK256" s="41" t="str">
        <f t="shared" si="109"/>
        <v/>
      </c>
      <c r="AL256" s="41" t="str">
        <f t="shared" si="109"/>
        <v/>
      </c>
      <c r="AM256" s="41" t="str">
        <f t="shared" si="109"/>
        <v/>
      </c>
      <c r="AN256" s="41">
        <f t="shared" si="109"/>
        <v>25.419913534516134</v>
      </c>
      <c r="AO256" s="41">
        <f t="shared" si="109"/>
        <v>1121.7741935483871</v>
      </c>
      <c r="AP256" s="110" t="str">
        <f t="shared" si="109"/>
        <v/>
      </c>
      <c r="AQ256" s="111" t="str">
        <f t="shared" si="109"/>
        <v/>
      </c>
      <c r="AR256" s="112" t="str">
        <f t="shared" si="109"/>
        <v/>
      </c>
      <c r="AS256" s="112" t="str">
        <f t="shared" si="109"/>
        <v/>
      </c>
      <c r="AT256" s="113">
        <f t="shared" si="109"/>
        <v>1480.0645161290322</v>
      </c>
      <c r="AU256" s="114" t="str">
        <f t="shared" si="109"/>
        <v/>
      </c>
      <c r="AV256" s="115" t="str">
        <f t="shared" si="109"/>
        <v/>
      </c>
      <c r="AW256" s="112" t="str">
        <f t="shared" si="109"/>
        <v/>
      </c>
      <c r="AX256" s="112" t="str">
        <f t="shared" si="109"/>
        <v/>
      </c>
      <c r="AY256" s="61" t="str">
        <f t="shared" si="109"/>
        <v/>
      </c>
      <c r="AZ256" s="97">
        <f t="shared" si="109"/>
        <v>78.704545454545467</v>
      </c>
      <c r="BA256" s="68" t="str">
        <f t="shared" si="109"/>
        <v/>
      </c>
      <c r="BB256" s="68" t="str">
        <f t="shared" si="109"/>
        <v/>
      </c>
      <c r="BC256" s="68" t="str">
        <f t="shared" si="109"/>
        <v/>
      </c>
      <c r="BD256" s="68" t="str">
        <f t="shared" si="109"/>
        <v/>
      </c>
      <c r="BE256" s="15" t="str">
        <f>IFERROR(SUBTOTAL(1,BE223:BE253),"")</f>
        <v/>
      </c>
      <c r="BF256" s="6">
        <f t="shared" si="109"/>
        <v>11844.354838709678</v>
      </c>
      <c r="BG256" s="41">
        <f t="shared" si="109"/>
        <v>2826</v>
      </c>
      <c r="BH256" s="42">
        <f t="shared" si="109"/>
        <v>9291.8387096774186</v>
      </c>
      <c r="BI256" s="42" t="str">
        <f t="shared" si="109"/>
        <v/>
      </c>
      <c r="BJ256" s="42" t="str">
        <f t="shared" si="109"/>
        <v/>
      </c>
      <c r="BK256" s="42" t="str">
        <f t="shared" si="109"/>
        <v/>
      </c>
      <c r="BL256" s="42" t="str">
        <f t="shared" si="109"/>
        <v/>
      </c>
      <c r="BM256" s="15" t="str">
        <f t="shared" si="109"/>
        <v/>
      </c>
    </row>
    <row r="257" spans="1:65" ht="17.5" outlineLevel="1" thickBot="1" x14ac:dyDescent="0.5">
      <c r="A257" s="182" t="s">
        <v>54</v>
      </c>
      <c r="B257" s="183"/>
      <c r="C257" s="52">
        <f>SUBTOTAL(9,C223:C253)</f>
        <v>11774392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34775</v>
      </c>
      <c r="AP257" s="116"/>
      <c r="AQ257" s="117"/>
      <c r="AR257" s="118"/>
      <c r="AS257" s="118"/>
      <c r="AT257" s="119">
        <f>SUBTOTAL(9,AT223:AT253)</f>
        <v>45882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0">SUBTOTAL(9,BF223:BF253)</f>
        <v>367175</v>
      </c>
      <c r="BG257" s="43">
        <f t="shared" si="110"/>
        <v>79128</v>
      </c>
      <c r="BH257" s="44">
        <f t="shared" si="110"/>
        <v>288047</v>
      </c>
      <c r="BI257" s="44">
        <f t="shared" si="110"/>
        <v>0</v>
      </c>
      <c r="BJ257" s="44">
        <f t="shared" si="110"/>
        <v>0</v>
      </c>
      <c r="BK257" s="44">
        <f t="shared" si="110"/>
        <v>0</v>
      </c>
      <c r="BL257" s="44">
        <f t="shared" si="110"/>
        <v>0</v>
      </c>
      <c r="BM257" s="16">
        <f t="shared" si="110"/>
        <v>0</v>
      </c>
    </row>
    <row r="258" spans="1:65" outlineLevel="5" x14ac:dyDescent="0.45">
      <c r="A258" s="21">
        <f t="shared" si="106"/>
        <v>8</v>
      </c>
      <c r="B258" s="33">
        <f>B253+1</f>
        <v>43313</v>
      </c>
      <c r="C258" s="51">
        <v>317775</v>
      </c>
      <c r="D258" s="64">
        <f t="shared" ref="D258:D288" si="111">IFERROR(ROUND(AVERAGE(E258:L258),1),"")</f>
        <v>37.4</v>
      </c>
      <c r="E258" s="12">
        <v>37.4</v>
      </c>
      <c r="F258" s="12">
        <v>37.4</v>
      </c>
      <c r="G258" s="12">
        <v>37.4</v>
      </c>
      <c r="H258" s="12">
        <v>37.4</v>
      </c>
      <c r="I258" s="12"/>
      <c r="J258" s="12"/>
      <c r="K258" s="12"/>
      <c r="L258" s="12"/>
      <c r="M258" s="74" t="str">
        <f t="shared" ref="M258:M288" si="112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3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14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v>23.549201010000001</v>
      </c>
      <c r="AO258" s="41">
        <v>1189</v>
      </c>
      <c r="AP258" s="110"/>
      <c r="AQ258" s="111"/>
      <c r="AR258" s="126" t="str">
        <f t="shared" ref="AR258:AR288" si="115">IFERROR(AQ258/AP258*100,"")</f>
        <v/>
      </c>
      <c r="AS258" s="126" t="str">
        <f t="shared" ref="AS258:AS288" si="116">IFERROR(100-AR258,"")</f>
        <v/>
      </c>
      <c r="AT258" s="127">
        <v>1635</v>
      </c>
      <c r="AU258" s="128"/>
      <c r="AV258" s="129"/>
      <c r="AW258" s="126" t="str">
        <f t="shared" ref="AW258:AW288" si="117">IFERROR(AV258/AU258*100,"")</f>
        <v/>
      </c>
      <c r="AX258" s="126" t="str">
        <f t="shared" ref="AX258:AX288" si="118">IFERROR(100-AW258,"")</f>
        <v/>
      </c>
      <c r="AY258" s="64" t="str">
        <f t="shared" ref="AY258:AY288" si="119">IFERROR((1-((AW258*AS258)/(AX258*AR258)))*100,"")</f>
        <v/>
      </c>
      <c r="AZ258" s="97">
        <v>78</v>
      </c>
      <c r="BA258" s="68"/>
      <c r="BB258" s="68"/>
      <c r="BC258" s="68"/>
      <c r="BD258" s="68"/>
      <c r="BE258" s="15"/>
      <c r="BF258" s="5">
        <f t="shared" ref="BF258:BF288" si="120">IF(SUM(BG258:BM258)=0,"",SUM(BG258:BM258))</f>
        <v>14817</v>
      </c>
      <c r="BG258" s="42">
        <v>1910</v>
      </c>
      <c r="BH258" s="42">
        <v>12907</v>
      </c>
      <c r="BI258" s="42"/>
      <c r="BJ258" s="42"/>
      <c r="BK258" s="42"/>
      <c r="BL258" s="42"/>
      <c r="BM258" s="15"/>
    </row>
    <row r="259" spans="1:65" outlineLevel="5" x14ac:dyDescent="0.45">
      <c r="A259" s="22">
        <f t="shared" si="106"/>
        <v>8</v>
      </c>
      <c r="B259" s="9">
        <f t="shared" si="105"/>
        <v>43314</v>
      </c>
      <c r="C259" s="51">
        <v>307083</v>
      </c>
      <c r="D259" s="64">
        <f t="shared" si="111"/>
        <v>37.200000000000003</v>
      </c>
      <c r="E259" s="12">
        <v>37.200000000000003</v>
      </c>
      <c r="F259" s="12">
        <v>37.200000000000003</v>
      </c>
      <c r="G259" s="12">
        <v>37.200000000000003</v>
      </c>
      <c r="H259" s="12">
        <v>37.200000000000003</v>
      </c>
      <c r="I259" s="12"/>
      <c r="J259" s="12"/>
      <c r="K259" s="12"/>
      <c r="L259" s="12"/>
      <c r="M259" s="74" t="str">
        <f t="shared" si="112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13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4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26.615969580000002</v>
      </c>
      <c r="AO259" s="41">
        <v>1052</v>
      </c>
      <c r="AP259" s="110"/>
      <c r="AQ259" s="111"/>
      <c r="AR259" s="126" t="str">
        <f t="shared" si="115"/>
        <v/>
      </c>
      <c r="AS259" s="126" t="str">
        <f t="shared" si="116"/>
        <v/>
      </c>
      <c r="AT259" s="127">
        <v>1265</v>
      </c>
      <c r="AU259" s="128"/>
      <c r="AV259" s="129"/>
      <c r="AW259" s="126" t="str">
        <f t="shared" si="117"/>
        <v/>
      </c>
      <c r="AX259" s="126" t="str">
        <f t="shared" si="118"/>
        <v/>
      </c>
      <c r="AY259" s="64" t="str">
        <f t="shared" si="119"/>
        <v/>
      </c>
      <c r="AZ259" s="97">
        <v>78.5</v>
      </c>
      <c r="BA259" s="68"/>
      <c r="BB259" s="68"/>
      <c r="BC259" s="68"/>
      <c r="BD259" s="68"/>
      <c r="BE259" s="15"/>
      <c r="BF259" s="5">
        <f t="shared" si="120"/>
        <v>13446</v>
      </c>
      <c r="BG259" s="42">
        <v>1429</v>
      </c>
      <c r="BH259" s="42">
        <v>12017</v>
      </c>
      <c r="BI259" s="42"/>
      <c r="BJ259" s="42"/>
      <c r="BK259" s="42"/>
      <c r="BL259" s="42"/>
      <c r="BM259" s="15"/>
    </row>
    <row r="260" spans="1:65" outlineLevel="5" x14ac:dyDescent="0.45">
      <c r="A260" s="22">
        <f t="shared" si="106"/>
        <v>8</v>
      </c>
      <c r="B260" s="9">
        <f t="shared" si="105"/>
        <v>43315</v>
      </c>
      <c r="C260" s="51">
        <v>315807</v>
      </c>
      <c r="D260" s="64">
        <f t="shared" si="111"/>
        <v>37.299999999999997</v>
      </c>
      <c r="E260" s="12">
        <v>37.4</v>
      </c>
      <c r="F260" s="12">
        <v>37.4</v>
      </c>
      <c r="G260" s="12">
        <v>37.200000000000003</v>
      </c>
      <c r="H260" s="12">
        <v>37.200000000000003</v>
      </c>
      <c r="I260" s="12"/>
      <c r="J260" s="12"/>
      <c r="K260" s="12"/>
      <c r="L260" s="12"/>
      <c r="M260" s="74" t="str">
        <f t="shared" si="112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13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14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30.20496224</v>
      </c>
      <c r="AO260" s="41">
        <v>927</v>
      </c>
      <c r="AP260" s="110"/>
      <c r="AQ260" s="111"/>
      <c r="AR260" s="126" t="str">
        <f t="shared" si="115"/>
        <v/>
      </c>
      <c r="AS260" s="126" t="str">
        <f t="shared" si="116"/>
        <v/>
      </c>
      <c r="AT260" s="127">
        <v>1405</v>
      </c>
      <c r="AU260" s="128"/>
      <c r="AV260" s="129"/>
      <c r="AW260" s="126" t="str">
        <f t="shared" si="117"/>
        <v/>
      </c>
      <c r="AX260" s="126" t="str">
        <f t="shared" si="118"/>
        <v/>
      </c>
      <c r="AY260" s="64" t="str">
        <f t="shared" si="119"/>
        <v/>
      </c>
      <c r="AZ260" s="97">
        <v>79.099999999999994</v>
      </c>
      <c r="BA260" s="68"/>
      <c r="BB260" s="68"/>
      <c r="BC260" s="68"/>
      <c r="BD260" s="68"/>
      <c r="BE260" s="15"/>
      <c r="BF260" s="5">
        <f t="shared" si="120"/>
        <v>11912</v>
      </c>
      <c r="BG260" s="42">
        <v>1361</v>
      </c>
      <c r="BH260" s="42">
        <v>10551</v>
      </c>
      <c r="BI260" s="42"/>
      <c r="BJ260" s="42"/>
      <c r="BK260" s="42"/>
      <c r="BL260" s="42"/>
      <c r="BM260" s="15"/>
    </row>
    <row r="261" spans="1:65" outlineLevel="5" x14ac:dyDescent="0.45">
      <c r="A261" s="22">
        <f t="shared" si="106"/>
        <v>8</v>
      </c>
      <c r="B261" s="9">
        <f t="shared" si="105"/>
        <v>43316</v>
      </c>
      <c r="C261" s="51">
        <v>318182</v>
      </c>
      <c r="D261" s="64">
        <f t="shared" si="111"/>
        <v>37.5</v>
      </c>
      <c r="E261" s="12">
        <v>37.6</v>
      </c>
      <c r="F261" s="12">
        <v>37.6</v>
      </c>
      <c r="G261" s="12">
        <v>37.4</v>
      </c>
      <c r="H261" s="12">
        <v>37.4</v>
      </c>
      <c r="I261" s="12"/>
      <c r="J261" s="12"/>
      <c r="K261" s="12"/>
      <c r="L261" s="12"/>
      <c r="M261" s="74" t="str">
        <f t="shared" si="112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13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14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27.31707317</v>
      </c>
      <c r="AO261" s="41">
        <v>1025</v>
      </c>
      <c r="AP261" s="110"/>
      <c r="AQ261" s="111"/>
      <c r="AR261" s="126" t="str">
        <f t="shared" si="115"/>
        <v/>
      </c>
      <c r="AS261" s="126" t="str">
        <f t="shared" si="116"/>
        <v/>
      </c>
      <c r="AT261" s="127">
        <v>1427</v>
      </c>
      <c r="AU261" s="128"/>
      <c r="AV261" s="129"/>
      <c r="AW261" s="126" t="str">
        <f t="shared" si="117"/>
        <v/>
      </c>
      <c r="AX261" s="126" t="str">
        <f t="shared" si="118"/>
        <v/>
      </c>
      <c r="AY261" s="64" t="str">
        <f t="shared" si="119"/>
        <v/>
      </c>
      <c r="AZ261" s="97"/>
      <c r="BA261" s="68"/>
      <c r="BB261" s="68"/>
      <c r="BC261" s="68"/>
      <c r="BD261" s="68"/>
      <c r="BE261" s="15"/>
      <c r="BF261" s="5">
        <f t="shared" si="120"/>
        <v>10090</v>
      </c>
      <c r="BG261" s="42">
        <v>2395</v>
      </c>
      <c r="BH261" s="42">
        <v>7695</v>
      </c>
      <c r="BI261" s="42"/>
      <c r="BJ261" s="42"/>
      <c r="BK261" s="42"/>
      <c r="BL261" s="42"/>
      <c r="BM261" s="15"/>
    </row>
    <row r="262" spans="1:65" outlineLevel="5" x14ac:dyDescent="0.45">
      <c r="A262" s="22">
        <f t="shared" si="106"/>
        <v>8</v>
      </c>
      <c r="B262" s="9">
        <f t="shared" si="105"/>
        <v>43317</v>
      </c>
      <c r="C262" s="51">
        <v>320443</v>
      </c>
      <c r="D262" s="64">
        <f t="shared" si="111"/>
        <v>37.799999999999997</v>
      </c>
      <c r="E262" s="12">
        <v>37.799999999999997</v>
      </c>
      <c r="F262" s="12">
        <v>37.799999999999997</v>
      </c>
      <c r="G262" s="12">
        <v>37.799999999999997</v>
      </c>
      <c r="H262" s="12">
        <v>37.799999999999997</v>
      </c>
      <c r="I262" s="12"/>
      <c r="J262" s="12"/>
      <c r="K262" s="12"/>
      <c r="L262" s="12"/>
      <c r="M262" s="74" t="str">
        <f t="shared" si="112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13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4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38.997214479999997</v>
      </c>
      <c r="AO262" s="41">
        <v>718</v>
      </c>
      <c r="AP262" s="110"/>
      <c r="AQ262" s="111"/>
      <c r="AR262" s="126" t="str">
        <f t="shared" si="115"/>
        <v/>
      </c>
      <c r="AS262" s="126" t="str">
        <f t="shared" si="116"/>
        <v/>
      </c>
      <c r="AT262" s="127">
        <v>928</v>
      </c>
      <c r="AU262" s="128"/>
      <c r="AV262" s="129"/>
      <c r="AW262" s="126" t="str">
        <f t="shared" si="117"/>
        <v/>
      </c>
      <c r="AX262" s="126" t="str">
        <f t="shared" si="118"/>
        <v/>
      </c>
      <c r="AY262" s="64" t="str">
        <f t="shared" si="119"/>
        <v/>
      </c>
      <c r="AZ262" s="97"/>
      <c r="BA262" s="68"/>
      <c r="BB262" s="68"/>
      <c r="BC262" s="68"/>
      <c r="BD262" s="68"/>
      <c r="BE262" s="15"/>
      <c r="BF262" s="5">
        <f t="shared" si="120"/>
        <v>4818</v>
      </c>
      <c r="BG262" s="42">
        <v>1210</v>
      </c>
      <c r="BH262" s="42">
        <v>3608</v>
      </c>
      <c r="BI262" s="42"/>
      <c r="BJ262" s="42"/>
      <c r="BK262" s="42"/>
      <c r="BL262" s="42"/>
      <c r="BM262" s="15"/>
    </row>
    <row r="263" spans="1:65" outlineLevel="5" x14ac:dyDescent="0.45">
      <c r="A263" s="22">
        <f t="shared" si="106"/>
        <v>8</v>
      </c>
      <c r="B263" s="9">
        <f t="shared" si="105"/>
        <v>43318</v>
      </c>
      <c r="C263" s="51">
        <v>327827</v>
      </c>
      <c r="D263" s="64">
        <f t="shared" si="111"/>
        <v>37.6</v>
      </c>
      <c r="E263" s="12">
        <v>37.6</v>
      </c>
      <c r="F263" s="12">
        <v>37.6</v>
      </c>
      <c r="G263" s="12">
        <v>37.6</v>
      </c>
      <c r="H263" s="12">
        <v>37.6</v>
      </c>
      <c r="I263" s="12"/>
      <c r="J263" s="12"/>
      <c r="K263" s="12"/>
      <c r="L263" s="12"/>
      <c r="M263" s="74" t="str">
        <f t="shared" si="112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3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4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29.166666670000001</v>
      </c>
      <c r="AO263" s="41">
        <v>960</v>
      </c>
      <c r="AP263" s="110"/>
      <c r="AQ263" s="111"/>
      <c r="AR263" s="126" t="str">
        <f t="shared" si="115"/>
        <v/>
      </c>
      <c r="AS263" s="126" t="str">
        <f t="shared" si="116"/>
        <v/>
      </c>
      <c r="AT263" s="127">
        <v>1762</v>
      </c>
      <c r="AU263" s="128"/>
      <c r="AV263" s="129"/>
      <c r="AW263" s="126" t="str">
        <f t="shared" si="117"/>
        <v/>
      </c>
      <c r="AX263" s="126" t="str">
        <f t="shared" si="118"/>
        <v/>
      </c>
      <c r="AY263" s="64" t="str">
        <f t="shared" si="119"/>
        <v/>
      </c>
      <c r="AZ263" s="97">
        <v>78.599999999999994</v>
      </c>
      <c r="BA263" s="68"/>
      <c r="BB263" s="68"/>
      <c r="BC263" s="68"/>
      <c r="BD263" s="68"/>
      <c r="BE263" s="15"/>
      <c r="BF263" s="5">
        <f t="shared" si="120"/>
        <v>11959</v>
      </c>
      <c r="BG263" s="42">
        <v>1814</v>
      </c>
      <c r="BH263" s="42">
        <v>10145</v>
      </c>
      <c r="BI263" s="42"/>
      <c r="BJ263" s="42"/>
      <c r="BK263" s="42"/>
      <c r="BL263" s="42"/>
      <c r="BM263" s="15"/>
    </row>
    <row r="264" spans="1:65" outlineLevel="5" x14ac:dyDescent="0.45">
      <c r="A264" s="22">
        <f t="shared" si="106"/>
        <v>8</v>
      </c>
      <c r="B264" s="9">
        <f t="shared" si="105"/>
        <v>43319</v>
      </c>
      <c r="C264" s="51">
        <v>311675</v>
      </c>
      <c r="D264" s="64">
        <f t="shared" si="111"/>
        <v>37.200000000000003</v>
      </c>
      <c r="E264" s="12">
        <v>37.200000000000003</v>
      </c>
      <c r="F264" s="12">
        <v>37.200000000000003</v>
      </c>
      <c r="G264" s="12">
        <v>37.200000000000003</v>
      </c>
      <c r="H264" s="12">
        <v>37.200000000000003</v>
      </c>
      <c r="I264" s="12"/>
      <c r="J264" s="12"/>
      <c r="K264" s="12"/>
      <c r="L264" s="12"/>
      <c r="M264" s="74" t="str">
        <f t="shared" si="112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13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4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28.484231940000001</v>
      </c>
      <c r="AO264" s="41">
        <v>983</v>
      </c>
      <c r="AP264" s="110"/>
      <c r="AQ264" s="111"/>
      <c r="AR264" s="126" t="str">
        <f t="shared" si="115"/>
        <v/>
      </c>
      <c r="AS264" s="126" t="str">
        <f t="shared" si="116"/>
        <v/>
      </c>
      <c r="AT264" s="127">
        <v>1745</v>
      </c>
      <c r="AU264" s="128"/>
      <c r="AV264" s="129"/>
      <c r="AW264" s="126" t="str">
        <f t="shared" si="117"/>
        <v/>
      </c>
      <c r="AX264" s="126" t="str">
        <f t="shared" si="118"/>
        <v/>
      </c>
      <c r="AY264" s="64" t="str">
        <f t="shared" si="119"/>
        <v/>
      </c>
      <c r="AZ264" s="97">
        <v>78</v>
      </c>
      <c r="BA264" s="68"/>
      <c r="BB264" s="68"/>
      <c r="BC264" s="68"/>
      <c r="BD264" s="68"/>
      <c r="BE264" s="15"/>
      <c r="BF264" s="5">
        <f t="shared" si="120"/>
        <v>12035</v>
      </c>
      <c r="BG264" s="42"/>
      <c r="BH264" s="42">
        <v>12035</v>
      </c>
      <c r="BI264" s="42"/>
      <c r="BJ264" s="42"/>
      <c r="BK264" s="42"/>
      <c r="BL264" s="42"/>
      <c r="BM264" s="15"/>
    </row>
    <row r="265" spans="1:65" outlineLevel="5" x14ac:dyDescent="0.45">
      <c r="A265" s="22">
        <f t="shared" si="106"/>
        <v>8</v>
      </c>
      <c r="B265" s="9">
        <f t="shared" si="105"/>
        <v>43320</v>
      </c>
      <c r="C265" s="51">
        <v>315083</v>
      </c>
      <c r="D265" s="64">
        <f t="shared" si="111"/>
        <v>37.200000000000003</v>
      </c>
      <c r="E265" s="12">
        <v>37.200000000000003</v>
      </c>
      <c r="F265" s="12">
        <v>37.200000000000003</v>
      </c>
      <c r="G265" s="12">
        <v>37.200000000000003</v>
      </c>
      <c r="H265" s="12">
        <v>37.200000000000003</v>
      </c>
      <c r="I265" s="12"/>
      <c r="J265" s="12"/>
      <c r="K265" s="12"/>
      <c r="L265" s="12"/>
      <c r="M265" s="74" t="str">
        <f t="shared" si="112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13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14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v>27.586206900000001</v>
      </c>
      <c r="AO265" s="41">
        <v>1015</v>
      </c>
      <c r="AP265" s="110"/>
      <c r="AQ265" s="111"/>
      <c r="AR265" s="126" t="str">
        <f t="shared" si="115"/>
        <v/>
      </c>
      <c r="AS265" s="126" t="str">
        <f t="shared" si="116"/>
        <v/>
      </c>
      <c r="AT265" s="127">
        <v>1199</v>
      </c>
      <c r="AU265" s="128"/>
      <c r="AV265" s="129"/>
      <c r="AW265" s="126" t="str">
        <f t="shared" si="117"/>
        <v/>
      </c>
      <c r="AX265" s="126" t="str">
        <f t="shared" si="118"/>
        <v/>
      </c>
      <c r="AY265" s="64" t="str">
        <f t="shared" si="119"/>
        <v/>
      </c>
      <c r="AZ265" s="97">
        <v>78.400000000000006</v>
      </c>
      <c r="BA265" s="68"/>
      <c r="BB265" s="68"/>
      <c r="BC265" s="68"/>
      <c r="BD265" s="68"/>
      <c r="BE265" s="15"/>
      <c r="BF265" s="5">
        <f t="shared" si="120"/>
        <v>13434</v>
      </c>
      <c r="BG265" s="42">
        <v>1852</v>
      </c>
      <c r="BH265" s="42">
        <v>11582</v>
      </c>
      <c r="BI265" s="42"/>
      <c r="BJ265" s="42"/>
      <c r="BK265" s="42"/>
      <c r="BL265" s="42"/>
      <c r="BM265" s="15"/>
    </row>
    <row r="266" spans="1:65" outlineLevel="5" x14ac:dyDescent="0.45">
      <c r="A266" s="22">
        <f t="shared" si="106"/>
        <v>8</v>
      </c>
      <c r="B266" s="9">
        <f t="shared" si="105"/>
        <v>43321</v>
      </c>
      <c r="C266" s="51">
        <v>313207</v>
      </c>
      <c r="D266" s="64">
        <f t="shared" si="111"/>
        <v>37</v>
      </c>
      <c r="E266" s="12">
        <v>37</v>
      </c>
      <c r="F266" s="12">
        <v>37</v>
      </c>
      <c r="G266" s="12">
        <v>37</v>
      </c>
      <c r="H266" s="12">
        <v>37</v>
      </c>
      <c r="I266" s="12"/>
      <c r="J266" s="12"/>
      <c r="K266" s="12"/>
      <c r="L266" s="12"/>
      <c r="M266" s="74" t="str">
        <f t="shared" si="112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3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4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27.079303679999999</v>
      </c>
      <c r="AO266" s="41">
        <v>1034</v>
      </c>
      <c r="AP266" s="110"/>
      <c r="AQ266" s="111"/>
      <c r="AR266" s="126" t="str">
        <f t="shared" si="115"/>
        <v/>
      </c>
      <c r="AS266" s="126" t="str">
        <f t="shared" si="116"/>
        <v/>
      </c>
      <c r="AT266" s="127">
        <v>1242</v>
      </c>
      <c r="AU266" s="128"/>
      <c r="AV266" s="129"/>
      <c r="AW266" s="126" t="str">
        <f t="shared" si="117"/>
        <v/>
      </c>
      <c r="AX266" s="126" t="str">
        <f t="shared" si="118"/>
        <v/>
      </c>
      <c r="AY266" s="64" t="str">
        <f t="shared" si="119"/>
        <v/>
      </c>
      <c r="AZ266" s="97">
        <v>78.2</v>
      </c>
      <c r="BA266" s="68"/>
      <c r="BB266" s="68"/>
      <c r="BC266" s="68"/>
      <c r="BD266" s="68"/>
      <c r="BE266" s="15"/>
      <c r="BF266" s="5">
        <f t="shared" si="120"/>
        <v>11432</v>
      </c>
      <c r="BG266" s="42"/>
      <c r="BH266" s="42">
        <v>11432</v>
      </c>
      <c r="BI266" s="42"/>
      <c r="BJ266" s="42"/>
      <c r="BK266" s="42"/>
      <c r="BL266" s="42"/>
      <c r="BM266" s="15"/>
    </row>
    <row r="267" spans="1:65" outlineLevel="5" x14ac:dyDescent="0.45">
      <c r="A267" s="22">
        <f t="shared" si="106"/>
        <v>8</v>
      </c>
      <c r="B267" s="9">
        <f t="shared" si="105"/>
        <v>43322</v>
      </c>
      <c r="C267" s="51">
        <v>313350</v>
      </c>
      <c r="D267" s="64">
        <f t="shared" si="111"/>
        <v>36.799999999999997</v>
      </c>
      <c r="E267" s="12">
        <v>36.799999999999997</v>
      </c>
      <c r="F267" s="12">
        <v>36.799999999999997</v>
      </c>
      <c r="G267" s="12">
        <v>36.799999999999997</v>
      </c>
      <c r="H267" s="12">
        <v>36.799999999999997</v>
      </c>
      <c r="I267" s="12"/>
      <c r="J267" s="12"/>
      <c r="K267" s="12"/>
      <c r="L267" s="12"/>
      <c r="M267" s="74" t="str">
        <f t="shared" si="112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13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14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29.787234040000001</v>
      </c>
      <c r="AO267" s="41">
        <v>940</v>
      </c>
      <c r="AP267" s="110"/>
      <c r="AQ267" s="111"/>
      <c r="AR267" s="126" t="str">
        <f t="shared" si="115"/>
        <v/>
      </c>
      <c r="AS267" s="126" t="str">
        <f t="shared" si="116"/>
        <v/>
      </c>
      <c r="AT267" s="127">
        <v>1512</v>
      </c>
      <c r="AU267" s="128"/>
      <c r="AV267" s="129"/>
      <c r="AW267" s="126" t="str">
        <f t="shared" si="117"/>
        <v/>
      </c>
      <c r="AX267" s="126" t="str">
        <f t="shared" si="118"/>
        <v/>
      </c>
      <c r="AY267" s="64" t="str">
        <f t="shared" si="119"/>
        <v/>
      </c>
      <c r="AZ267" s="97">
        <v>79.5</v>
      </c>
      <c r="BA267" s="68"/>
      <c r="BB267" s="68"/>
      <c r="BC267" s="68"/>
      <c r="BD267" s="68"/>
      <c r="BE267" s="15"/>
      <c r="BF267" s="5">
        <f t="shared" si="120"/>
        <v>9981</v>
      </c>
      <c r="BG267" s="42">
        <v>1261</v>
      </c>
      <c r="BH267" s="42">
        <v>8720</v>
      </c>
      <c r="BI267" s="42"/>
      <c r="BJ267" s="42"/>
      <c r="BK267" s="42"/>
      <c r="BL267" s="42"/>
      <c r="BM267" s="15"/>
    </row>
    <row r="268" spans="1:65" outlineLevel="5" x14ac:dyDescent="0.45">
      <c r="A268" s="22">
        <f t="shared" si="106"/>
        <v>8</v>
      </c>
      <c r="B268" s="9">
        <f t="shared" si="105"/>
        <v>43323</v>
      </c>
      <c r="C268" s="51">
        <v>320680</v>
      </c>
      <c r="D268" s="64">
        <f t="shared" si="111"/>
        <v>36.4</v>
      </c>
      <c r="E268" s="12">
        <v>36.4</v>
      </c>
      <c r="F268" s="12">
        <v>36.4</v>
      </c>
      <c r="G268" s="12">
        <v>36.4</v>
      </c>
      <c r="H268" s="12">
        <v>36.4</v>
      </c>
      <c r="I268" s="12"/>
      <c r="J268" s="12"/>
      <c r="K268" s="12"/>
      <c r="L268" s="12"/>
      <c r="M268" s="74" t="str">
        <f t="shared" si="112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13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14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27.94411178</v>
      </c>
      <c r="AO268" s="41">
        <v>1002</v>
      </c>
      <c r="AP268" s="110"/>
      <c r="AQ268" s="111"/>
      <c r="AR268" s="126" t="str">
        <f t="shared" si="115"/>
        <v/>
      </c>
      <c r="AS268" s="126" t="str">
        <f t="shared" si="116"/>
        <v/>
      </c>
      <c r="AT268" s="127">
        <v>1391</v>
      </c>
      <c r="AU268" s="128"/>
      <c r="AV268" s="129"/>
      <c r="AW268" s="126" t="str">
        <f t="shared" si="117"/>
        <v/>
      </c>
      <c r="AX268" s="126" t="str">
        <f t="shared" si="118"/>
        <v/>
      </c>
      <c r="AY268" s="64" t="str">
        <f t="shared" si="119"/>
        <v/>
      </c>
      <c r="AZ268" s="97"/>
      <c r="BA268" s="68"/>
      <c r="BB268" s="68"/>
      <c r="BC268" s="68"/>
      <c r="BD268" s="68"/>
      <c r="BE268" s="15"/>
      <c r="BF268" s="5">
        <f t="shared" si="120"/>
        <v>7898</v>
      </c>
      <c r="BG268" s="42"/>
      <c r="BH268" s="42">
        <v>7898</v>
      </c>
      <c r="BI268" s="42"/>
      <c r="BJ268" s="42"/>
      <c r="BK268" s="42"/>
      <c r="BL268" s="42"/>
      <c r="BM268" s="15"/>
    </row>
    <row r="269" spans="1:65" outlineLevel="5" x14ac:dyDescent="0.45">
      <c r="A269" s="22">
        <f t="shared" si="106"/>
        <v>8</v>
      </c>
      <c r="B269" s="9">
        <f t="shared" si="105"/>
        <v>43324</v>
      </c>
      <c r="C269" s="51">
        <v>324717</v>
      </c>
      <c r="D269" s="64">
        <f t="shared" si="111"/>
        <v>36.200000000000003</v>
      </c>
      <c r="E269" s="12">
        <v>36.200000000000003</v>
      </c>
      <c r="F269" s="12">
        <v>36.200000000000003</v>
      </c>
      <c r="G269" s="12">
        <v>36.200000000000003</v>
      </c>
      <c r="H269" s="12">
        <v>36.200000000000003</v>
      </c>
      <c r="I269" s="12"/>
      <c r="J269" s="12"/>
      <c r="K269" s="12"/>
      <c r="L269" s="12"/>
      <c r="M269" s="74" t="str">
        <f t="shared" si="112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3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4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21.116138759999998</v>
      </c>
      <c r="AO269" s="41">
        <v>1326</v>
      </c>
      <c r="AP269" s="110"/>
      <c r="AQ269" s="111"/>
      <c r="AR269" s="126" t="str">
        <f t="shared" si="115"/>
        <v/>
      </c>
      <c r="AS269" s="126" t="str">
        <f t="shared" si="116"/>
        <v/>
      </c>
      <c r="AT269" s="127">
        <v>1326</v>
      </c>
      <c r="AU269" s="128"/>
      <c r="AV269" s="129"/>
      <c r="AW269" s="126" t="str">
        <f t="shared" si="117"/>
        <v/>
      </c>
      <c r="AX269" s="126" t="str">
        <f t="shared" si="118"/>
        <v/>
      </c>
      <c r="AY269" s="64" t="str">
        <f t="shared" si="119"/>
        <v/>
      </c>
      <c r="AZ269" s="97"/>
      <c r="BA269" s="68"/>
      <c r="BB269" s="68"/>
      <c r="BC269" s="68"/>
      <c r="BD269" s="68"/>
      <c r="BE269" s="15"/>
      <c r="BF269" s="5">
        <f t="shared" si="120"/>
        <v>1989</v>
      </c>
      <c r="BG269" s="42"/>
      <c r="BH269" s="42">
        <v>1989</v>
      </c>
      <c r="BI269" s="42"/>
      <c r="BJ269" s="42"/>
      <c r="BK269" s="42"/>
      <c r="BL269" s="42"/>
      <c r="BM269" s="15"/>
    </row>
    <row r="270" spans="1:65" outlineLevel="5" x14ac:dyDescent="0.45">
      <c r="A270" s="22">
        <f t="shared" si="106"/>
        <v>8</v>
      </c>
      <c r="B270" s="9">
        <f t="shared" si="105"/>
        <v>43325</v>
      </c>
      <c r="C270" s="51">
        <v>322411</v>
      </c>
      <c r="D270" s="64">
        <f t="shared" si="111"/>
        <v>36.4</v>
      </c>
      <c r="E270" s="12">
        <v>36.4</v>
      </c>
      <c r="F270" s="12">
        <v>36.4</v>
      </c>
      <c r="G270" s="12">
        <v>36.4</v>
      </c>
      <c r="H270" s="12">
        <v>36.4</v>
      </c>
      <c r="I270" s="12"/>
      <c r="J270" s="12"/>
      <c r="K270" s="12"/>
      <c r="L270" s="12"/>
      <c r="M270" s="74" t="str">
        <f t="shared" si="112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3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14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v>27.667984189999999</v>
      </c>
      <c r="AO270" s="41">
        <v>1012</v>
      </c>
      <c r="AP270" s="110"/>
      <c r="AQ270" s="111"/>
      <c r="AR270" s="126" t="str">
        <f t="shared" si="115"/>
        <v/>
      </c>
      <c r="AS270" s="126" t="str">
        <f t="shared" si="116"/>
        <v/>
      </c>
      <c r="AT270" s="127">
        <v>1631</v>
      </c>
      <c r="AU270" s="128"/>
      <c r="AV270" s="129"/>
      <c r="AW270" s="126" t="str">
        <f t="shared" si="117"/>
        <v/>
      </c>
      <c r="AX270" s="126" t="str">
        <f t="shared" si="118"/>
        <v/>
      </c>
      <c r="AY270" s="64" t="str">
        <f t="shared" si="119"/>
        <v/>
      </c>
      <c r="AZ270" s="97">
        <v>79.2</v>
      </c>
      <c r="BA270" s="68"/>
      <c r="BB270" s="68"/>
      <c r="BC270" s="68"/>
      <c r="BD270" s="68"/>
      <c r="BE270" s="15"/>
      <c r="BF270" s="5">
        <f t="shared" si="120"/>
        <v>11083</v>
      </c>
      <c r="BG270" s="42">
        <v>2026</v>
      </c>
      <c r="BH270" s="42">
        <v>9057</v>
      </c>
      <c r="BI270" s="42"/>
      <c r="BJ270" s="42"/>
      <c r="BK270" s="42"/>
      <c r="BL270" s="42"/>
      <c r="BM270" s="15"/>
    </row>
    <row r="271" spans="1:65" outlineLevel="5" x14ac:dyDescent="0.45">
      <c r="A271" s="22">
        <f t="shared" si="106"/>
        <v>8</v>
      </c>
      <c r="B271" s="9">
        <f t="shared" si="105"/>
        <v>43326</v>
      </c>
      <c r="C271" s="51">
        <v>316126</v>
      </c>
      <c r="D271" s="64">
        <f t="shared" si="111"/>
        <v>36.799999999999997</v>
      </c>
      <c r="E271" s="12">
        <v>36.799999999999997</v>
      </c>
      <c r="F271" s="12">
        <v>36.799999999999997</v>
      </c>
      <c r="G271" s="12">
        <v>36.799999999999997</v>
      </c>
      <c r="H271" s="12">
        <v>36.799999999999997</v>
      </c>
      <c r="I271" s="12"/>
      <c r="J271" s="12"/>
      <c r="K271" s="12"/>
      <c r="L271" s="12"/>
      <c r="M271" s="74" t="str">
        <f t="shared" si="112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13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4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26.794258370000001</v>
      </c>
      <c r="AO271" s="41">
        <v>1045</v>
      </c>
      <c r="AP271" s="110"/>
      <c r="AQ271" s="111"/>
      <c r="AR271" s="126" t="str">
        <f t="shared" si="115"/>
        <v/>
      </c>
      <c r="AS271" s="126" t="str">
        <f t="shared" si="116"/>
        <v/>
      </c>
      <c r="AT271" s="127">
        <v>1459</v>
      </c>
      <c r="AU271" s="128"/>
      <c r="AV271" s="129"/>
      <c r="AW271" s="126" t="str">
        <f t="shared" si="117"/>
        <v/>
      </c>
      <c r="AX271" s="126" t="str">
        <f t="shared" si="118"/>
        <v/>
      </c>
      <c r="AY271" s="64" t="str">
        <f t="shared" si="119"/>
        <v/>
      </c>
      <c r="AZ271" s="97">
        <v>78.5</v>
      </c>
      <c r="BA271" s="68"/>
      <c r="BB271" s="68"/>
      <c r="BC271" s="68"/>
      <c r="BD271" s="68"/>
      <c r="BE271" s="15"/>
      <c r="BF271" s="5">
        <f t="shared" si="120"/>
        <v>14056</v>
      </c>
      <c r="BG271" s="42">
        <v>2201</v>
      </c>
      <c r="BH271" s="42">
        <v>11855</v>
      </c>
      <c r="BI271" s="42"/>
      <c r="BJ271" s="42"/>
      <c r="BK271" s="42"/>
      <c r="BL271" s="42"/>
      <c r="BM271" s="15"/>
    </row>
    <row r="272" spans="1:65" outlineLevel="5" x14ac:dyDescent="0.45">
      <c r="A272" s="22">
        <f t="shared" si="106"/>
        <v>8</v>
      </c>
      <c r="B272" s="9">
        <f t="shared" si="105"/>
        <v>43327</v>
      </c>
      <c r="C272" s="51">
        <v>351235</v>
      </c>
      <c r="D272" s="64">
        <f t="shared" si="111"/>
        <v>36.700000000000003</v>
      </c>
      <c r="E272" s="12">
        <v>36.799999999999997</v>
      </c>
      <c r="F272" s="12">
        <v>36.799999999999997</v>
      </c>
      <c r="G272" s="12">
        <v>36.6</v>
      </c>
      <c r="H272" s="12">
        <v>36.6</v>
      </c>
      <c r="I272" s="12"/>
      <c r="J272" s="12"/>
      <c r="K272" s="12"/>
      <c r="L272" s="12"/>
      <c r="M272" s="74" t="str">
        <f t="shared" si="112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3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4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25.47770701</v>
      </c>
      <c r="AO272" s="41">
        <v>1099</v>
      </c>
      <c r="AP272" s="110"/>
      <c r="AQ272" s="111"/>
      <c r="AR272" s="126" t="str">
        <f t="shared" si="115"/>
        <v/>
      </c>
      <c r="AS272" s="126" t="str">
        <f t="shared" si="116"/>
        <v/>
      </c>
      <c r="AT272" s="127">
        <v>1433</v>
      </c>
      <c r="AU272" s="128"/>
      <c r="AV272" s="129"/>
      <c r="AW272" s="126" t="str">
        <f t="shared" si="117"/>
        <v/>
      </c>
      <c r="AX272" s="126" t="str">
        <f t="shared" si="118"/>
        <v/>
      </c>
      <c r="AY272" s="64" t="str">
        <f t="shared" si="119"/>
        <v/>
      </c>
      <c r="AZ272" s="97"/>
      <c r="BA272" s="68"/>
      <c r="BB272" s="68"/>
      <c r="BC272" s="68"/>
      <c r="BD272" s="68"/>
      <c r="BE272" s="15"/>
      <c r="BF272" s="5">
        <f t="shared" si="120"/>
        <v>14102</v>
      </c>
      <c r="BG272" s="42">
        <v>2240</v>
      </c>
      <c r="BH272" s="42">
        <v>11862</v>
      </c>
      <c r="BI272" s="42"/>
      <c r="BJ272" s="42"/>
      <c r="BK272" s="42"/>
      <c r="BL272" s="42"/>
      <c r="BM272" s="15"/>
    </row>
    <row r="273" spans="1:65" outlineLevel="5" x14ac:dyDescent="0.45">
      <c r="A273" s="22">
        <f t="shared" si="106"/>
        <v>8</v>
      </c>
      <c r="B273" s="9">
        <f t="shared" si="105"/>
        <v>43328</v>
      </c>
      <c r="C273" s="51">
        <v>409750</v>
      </c>
      <c r="D273" s="64">
        <f t="shared" si="111"/>
        <v>36.9</v>
      </c>
      <c r="E273" s="12">
        <v>37</v>
      </c>
      <c r="F273" s="12">
        <v>37</v>
      </c>
      <c r="G273" s="12">
        <v>36.799999999999997</v>
      </c>
      <c r="H273" s="12">
        <v>36.799999999999997</v>
      </c>
      <c r="I273" s="12"/>
      <c r="J273" s="12"/>
      <c r="K273" s="12"/>
      <c r="L273" s="12"/>
      <c r="M273" s="74" t="str">
        <f t="shared" si="112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13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4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30.668127049999999</v>
      </c>
      <c r="AO273" s="41">
        <v>913</v>
      </c>
      <c r="AP273" s="110"/>
      <c r="AQ273" s="111"/>
      <c r="AR273" s="126" t="str">
        <f t="shared" si="115"/>
        <v/>
      </c>
      <c r="AS273" s="126" t="str">
        <f t="shared" si="116"/>
        <v/>
      </c>
      <c r="AT273" s="127">
        <v>1181</v>
      </c>
      <c r="AU273" s="128"/>
      <c r="AV273" s="129"/>
      <c r="AW273" s="126" t="str">
        <f t="shared" si="117"/>
        <v/>
      </c>
      <c r="AX273" s="126" t="str">
        <f t="shared" si="118"/>
        <v/>
      </c>
      <c r="AY273" s="64" t="str">
        <f t="shared" si="119"/>
        <v/>
      </c>
      <c r="AZ273" s="97">
        <v>78.599999999999994</v>
      </c>
      <c r="BA273" s="68"/>
      <c r="BB273" s="68"/>
      <c r="BC273" s="68"/>
      <c r="BD273" s="68"/>
      <c r="BE273" s="15"/>
      <c r="BF273" s="5">
        <f t="shared" si="120"/>
        <v>10940</v>
      </c>
      <c r="BG273" s="42">
        <v>2296</v>
      </c>
      <c r="BH273" s="42">
        <v>8644</v>
      </c>
      <c r="BI273" s="42"/>
      <c r="BJ273" s="42"/>
      <c r="BK273" s="42"/>
      <c r="BL273" s="42"/>
      <c r="BM273" s="15"/>
    </row>
    <row r="274" spans="1:65" outlineLevel="5" x14ac:dyDescent="0.45">
      <c r="A274" s="22">
        <f t="shared" si="106"/>
        <v>8</v>
      </c>
      <c r="B274" s="9">
        <f t="shared" si="105"/>
        <v>43329</v>
      </c>
      <c r="C274" s="51">
        <v>325158</v>
      </c>
      <c r="D274" s="64">
        <f t="shared" si="111"/>
        <v>36.9</v>
      </c>
      <c r="E274" s="12">
        <v>37</v>
      </c>
      <c r="F274" s="12">
        <v>37</v>
      </c>
      <c r="G274" s="12">
        <v>36.799999999999997</v>
      </c>
      <c r="H274" s="12">
        <v>36.799999999999997</v>
      </c>
      <c r="I274" s="12"/>
      <c r="J274" s="12"/>
      <c r="K274" s="12"/>
      <c r="L274" s="12"/>
      <c r="M274" s="74" t="str">
        <f t="shared" si="112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13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14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v>28.140703519999999</v>
      </c>
      <c r="AO274" s="41">
        <v>995</v>
      </c>
      <c r="AP274" s="110"/>
      <c r="AQ274" s="111"/>
      <c r="AR274" s="126" t="str">
        <f t="shared" si="115"/>
        <v/>
      </c>
      <c r="AS274" s="126" t="str">
        <f t="shared" si="116"/>
        <v/>
      </c>
      <c r="AT274" s="127">
        <v>1100</v>
      </c>
      <c r="AU274" s="128"/>
      <c r="AV274" s="129"/>
      <c r="AW274" s="126" t="str">
        <f t="shared" si="117"/>
        <v/>
      </c>
      <c r="AX274" s="126" t="str">
        <f t="shared" si="118"/>
        <v/>
      </c>
      <c r="AY274" s="64" t="str">
        <f t="shared" si="119"/>
        <v/>
      </c>
      <c r="AZ274" s="97">
        <v>78</v>
      </c>
      <c r="BA274" s="68"/>
      <c r="BB274" s="68"/>
      <c r="BC274" s="68"/>
      <c r="BD274" s="68"/>
      <c r="BE274" s="15"/>
      <c r="BF274" s="5">
        <f t="shared" si="120"/>
        <v>5915</v>
      </c>
      <c r="BG274" s="42">
        <v>1516</v>
      </c>
      <c r="BH274" s="42">
        <v>4399</v>
      </c>
      <c r="BI274" s="42"/>
      <c r="BJ274" s="42"/>
      <c r="BK274" s="42"/>
      <c r="BL274" s="42"/>
      <c r="BM274" s="15"/>
    </row>
    <row r="275" spans="1:65" outlineLevel="5" x14ac:dyDescent="0.45">
      <c r="A275" s="22">
        <f t="shared" si="106"/>
        <v>8</v>
      </c>
      <c r="B275" s="9">
        <f t="shared" si="105"/>
        <v>43330</v>
      </c>
      <c r="C275" s="51">
        <v>300566</v>
      </c>
      <c r="D275" s="64">
        <f t="shared" si="111"/>
        <v>36.9</v>
      </c>
      <c r="E275" s="12">
        <v>37</v>
      </c>
      <c r="F275" s="12">
        <v>37</v>
      </c>
      <c r="G275" s="12">
        <v>36.799999999999997</v>
      </c>
      <c r="H275" s="12">
        <v>36.799999999999997</v>
      </c>
      <c r="I275" s="12"/>
      <c r="J275" s="12"/>
      <c r="K275" s="12"/>
      <c r="L275" s="12"/>
      <c r="M275" s="74" t="str">
        <f t="shared" si="112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13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4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26.743075449999999</v>
      </c>
      <c r="AO275" s="41">
        <v>1047</v>
      </c>
      <c r="AP275" s="110"/>
      <c r="AQ275" s="111"/>
      <c r="AR275" s="126" t="str">
        <f t="shared" si="115"/>
        <v/>
      </c>
      <c r="AS275" s="126" t="str">
        <f t="shared" si="116"/>
        <v/>
      </c>
      <c r="AT275" s="127">
        <v>1376</v>
      </c>
      <c r="AU275" s="128"/>
      <c r="AV275" s="129"/>
      <c r="AW275" s="126" t="str">
        <f t="shared" si="117"/>
        <v/>
      </c>
      <c r="AX275" s="126" t="str">
        <f t="shared" si="118"/>
        <v/>
      </c>
      <c r="AY275" s="64" t="str">
        <f t="shared" si="119"/>
        <v/>
      </c>
      <c r="AZ275" s="97"/>
      <c r="BA275" s="68"/>
      <c r="BB275" s="68"/>
      <c r="BC275" s="68"/>
      <c r="BD275" s="68"/>
      <c r="BE275" s="15"/>
      <c r="BF275" s="5">
        <f t="shared" si="120"/>
        <v>6427</v>
      </c>
      <c r="BG275" s="42">
        <v>1778</v>
      </c>
      <c r="BH275" s="42">
        <v>4649</v>
      </c>
      <c r="BI275" s="42"/>
      <c r="BJ275" s="42"/>
      <c r="BK275" s="42"/>
      <c r="BL275" s="42"/>
      <c r="BM275" s="15"/>
    </row>
    <row r="276" spans="1:65" outlineLevel="5" x14ac:dyDescent="0.45">
      <c r="A276" s="22">
        <f t="shared" si="106"/>
        <v>8</v>
      </c>
      <c r="B276" s="9">
        <f t="shared" si="105"/>
        <v>43331</v>
      </c>
      <c r="C276" s="51">
        <v>304383</v>
      </c>
      <c r="D276" s="64">
        <f t="shared" si="111"/>
        <v>36.5</v>
      </c>
      <c r="E276" s="12">
        <v>36.6</v>
      </c>
      <c r="F276" s="12">
        <v>36.6</v>
      </c>
      <c r="G276" s="12">
        <v>36.4</v>
      </c>
      <c r="H276" s="12">
        <v>36.4</v>
      </c>
      <c r="I276" s="12"/>
      <c r="J276" s="12"/>
      <c r="K276" s="12"/>
      <c r="L276" s="12"/>
      <c r="M276" s="74" t="str">
        <f t="shared" si="112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13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4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28.776978419999999</v>
      </c>
      <c r="AO276" s="41">
        <v>973</v>
      </c>
      <c r="AP276" s="110"/>
      <c r="AQ276" s="111"/>
      <c r="AR276" s="126" t="str">
        <f t="shared" si="115"/>
        <v/>
      </c>
      <c r="AS276" s="126" t="str">
        <f t="shared" si="116"/>
        <v/>
      </c>
      <c r="AT276" s="127">
        <v>1366</v>
      </c>
      <c r="AU276" s="128"/>
      <c r="AV276" s="129"/>
      <c r="AW276" s="126" t="str">
        <f t="shared" si="117"/>
        <v/>
      </c>
      <c r="AX276" s="126" t="str">
        <f t="shared" si="118"/>
        <v/>
      </c>
      <c r="AY276" s="64" t="str">
        <f t="shared" si="119"/>
        <v/>
      </c>
      <c r="AZ276" s="97"/>
      <c r="BA276" s="68"/>
      <c r="BB276" s="68"/>
      <c r="BC276" s="68"/>
      <c r="BD276" s="68"/>
      <c r="BE276" s="15"/>
      <c r="BF276" s="5">
        <f t="shared" si="120"/>
        <v>3001</v>
      </c>
      <c r="BG276" s="42">
        <v>906</v>
      </c>
      <c r="BH276" s="42">
        <v>2095</v>
      </c>
      <c r="BI276" s="42"/>
      <c r="BJ276" s="42"/>
      <c r="BK276" s="42"/>
      <c r="BL276" s="42"/>
      <c r="BM276" s="15"/>
    </row>
    <row r="277" spans="1:65" outlineLevel="5" x14ac:dyDescent="0.45">
      <c r="A277" s="22">
        <f t="shared" si="106"/>
        <v>8</v>
      </c>
      <c r="B277" s="9">
        <f t="shared" si="105"/>
        <v>43332</v>
      </c>
      <c r="C277" s="51">
        <v>302922</v>
      </c>
      <c r="D277" s="64">
        <f t="shared" si="111"/>
        <v>36.700000000000003</v>
      </c>
      <c r="E277" s="12">
        <v>36.799999999999997</v>
      </c>
      <c r="F277" s="12">
        <v>36.799999999999997</v>
      </c>
      <c r="G277" s="12">
        <v>36.6</v>
      </c>
      <c r="H277" s="12">
        <v>36.6</v>
      </c>
      <c r="I277" s="12"/>
      <c r="J277" s="12"/>
      <c r="K277" s="12"/>
      <c r="L277" s="12"/>
      <c r="M277" s="74" t="str">
        <f t="shared" si="112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3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4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27.158098930000001</v>
      </c>
      <c r="AO277" s="41">
        <v>1031</v>
      </c>
      <c r="AP277" s="110"/>
      <c r="AQ277" s="111"/>
      <c r="AR277" s="126" t="str">
        <f t="shared" si="115"/>
        <v/>
      </c>
      <c r="AS277" s="126" t="str">
        <f t="shared" si="116"/>
        <v/>
      </c>
      <c r="AT277" s="127">
        <v>1536</v>
      </c>
      <c r="AU277" s="128"/>
      <c r="AV277" s="129"/>
      <c r="AW277" s="126" t="str">
        <f t="shared" si="117"/>
        <v/>
      </c>
      <c r="AX277" s="126" t="str">
        <f t="shared" si="118"/>
        <v/>
      </c>
      <c r="AY277" s="64" t="str">
        <f t="shared" si="119"/>
        <v/>
      </c>
      <c r="AZ277" s="97">
        <v>78.400000000000006</v>
      </c>
      <c r="BA277" s="68"/>
      <c r="BB277" s="68"/>
      <c r="BC277" s="68"/>
      <c r="BD277" s="68"/>
      <c r="BE277" s="15"/>
      <c r="BF277" s="5">
        <f t="shared" si="120"/>
        <v>12577</v>
      </c>
      <c r="BG277" s="42">
        <v>2886</v>
      </c>
      <c r="BH277" s="42">
        <v>9691</v>
      </c>
      <c r="BI277" s="42"/>
      <c r="BJ277" s="42"/>
      <c r="BK277" s="42"/>
      <c r="BL277" s="42"/>
      <c r="BM277" s="15"/>
    </row>
    <row r="278" spans="1:65" outlineLevel="5" x14ac:dyDescent="0.45">
      <c r="A278" s="22">
        <f t="shared" si="106"/>
        <v>8</v>
      </c>
      <c r="B278" s="9">
        <f t="shared" si="105"/>
        <v>43333</v>
      </c>
      <c r="C278" s="51">
        <v>306745</v>
      </c>
      <c r="D278" s="64">
        <f t="shared" si="111"/>
        <v>37.799999999999997</v>
      </c>
      <c r="E278" s="12">
        <v>37.6</v>
      </c>
      <c r="F278" s="12">
        <v>37.6</v>
      </c>
      <c r="G278" s="12">
        <v>38</v>
      </c>
      <c r="H278" s="12">
        <v>38</v>
      </c>
      <c r="I278" s="12"/>
      <c r="J278" s="12"/>
      <c r="K278" s="12"/>
      <c r="L278" s="12"/>
      <c r="M278" s="74" t="str">
        <f t="shared" si="112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13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4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27.23735409</v>
      </c>
      <c r="AO278" s="41">
        <v>1028</v>
      </c>
      <c r="AP278" s="110"/>
      <c r="AQ278" s="111"/>
      <c r="AR278" s="126" t="str">
        <f t="shared" si="115"/>
        <v/>
      </c>
      <c r="AS278" s="126" t="str">
        <f t="shared" si="116"/>
        <v/>
      </c>
      <c r="AT278" s="127">
        <v>1592</v>
      </c>
      <c r="AU278" s="128"/>
      <c r="AV278" s="129"/>
      <c r="AW278" s="126" t="str">
        <f t="shared" si="117"/>
        <v/>
      </c>
      <c r="AX278" s="126" t="str">
        <f t="shared" si="118"/>
        <v/>
      </c>
      <c r="AY278" s="64" t="str">
        <f t="shared" si="119"/>
        <v/>
      </c>
      <c r="AZ278" s="97">
        <v>79.3</v>
      </c>
      <c r="BA278" s="68"/>
      <c r="BB278" s="68"/>
      <c r="BC278" s="68"/>
      <c r="BD278" s="68"/>
      <c r="BE278" s="15"/>
      <c r="BF278" s="5">
        <f t="shared" si="120"/>
        <v>15531</v>
      </c>
      <c r="BG278" s="42">
        <v>3831</v>
      </c>
      <c r="BH278" s="42">
        <v>11700</v>
      </c>
      <c r="BI278" s="42"/>
      <c r="BJ278" s="42"/>
      <c r="BK278" s="42"/>
      <c r="BL278" s="42"/>
      <c r="BM278" s="15"/>
    </row>
    <row r="279" spans="1:65" outlineLevel="5" x14ac:dyDescent="0.45">
      <c r="A279" s="22">
        <f t="shared" si="106"/>
        <v>8</v>
      </c>
      <c r="B279" s="9">
        <f t="shared" si="105"/>
        <v>43334</v>
      </c>
      <c r="C279" s="51">
        <v>311435</v>
      </c>
      <c r="D279" s="64">
        <f t="shared" si="111"/>
        <v>37.6</v>
      </c>
      <c r="E279" s="12">
        <v>37.4</v>
      </c>
      <c r="F279" s="12">
        <v>37.4</v>
      </c>
      <c r="G279" s="12">
        <v>37.799999999999997</v>
      </c>
      <c r="H279" s="12">
        <v>37.799999999999997</v>
      </c>
      <c r="I279" s="12"/>
      <c r="J279" s="12"/>
      <c r="K279" s="12"/>
      <c r="L279" s="12"/>
      <c r="M279" s="74" t="str">
        <f t="shared" si="112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3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14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v>26.315789469999999</v>
      </c>
      <c r="AO279" s="41">
        <v>1064</v>
      </c>
      <c r="AP279" s="110"/>
      <c r="AQ279" s="111"/>
      <c r="AR279" s="126" t="str">
        <f t="shared" si="115"/>
        <v/>
      </c>
      <c r="AS279" s="126" t="str">
        <f t="shared" si="116"/>
        <v/>
      </c>
      <c r="AT279" s="127">
        <v>1478</v>
      </c>
      <c r="AU279" s="128"/>
      <c r="AV279" s="129"/>
      <c r="AW279" s="126" t="str">
        <f t="shared" si="117"/>
        <v/>
      </c>
      <c r="AX279" s="126" t="str">
        <f t="shared" si="118"/>
        <v/>
      </c>
      <c r="AY279" s="64" t="str">
        <f t="shared" si="119"/>
        <v/>
      </c>
      <c r="AZ279" s="97">
        <v>80.099999999999994</v>
      </c>
      <c r="BA279" s="68"/>
      <c r="BB279" s="68"/>
      <c r="BC279" s="68"/>
      <c r="BD279" s="68"/>
      <c r="BE279" s="15"/>
      <c r="BF279" s="5">
        <f t="shared" si="120"/>
        <v>15585</v>
      </c>
      <c r="BG279" s="42">
        <v>2557</v>
      </c>
      <c r="BH279" s="42">
        <v>13028</v>
      </c>
      <c r="BI279" s="42"/>
      <c r="BJ279" s="42"/>
      <c r="BK279" s="42"/>
      <c r="BL279" s="42"/>
      <c r="BM279" s="15"/>
    </row>
    <row r="280" spans="1:65" outlineLevel="5" x14ac:dyDescent="0.45">
      <c r="A280" s="22">
        <f t="shared" si="106"/>
        <v>8</v>
      </c>
      <c r="B280" s="9">
        <f t="shared" si="105"/>
        <v>43335</v>
      </c>
      <c r="C280" s="51">
        <v>347031</v>
      </c>
      <c r="D280" s="64">
        <f t="shared" si="111"/>
        <v>37</v>
      </c>
      <c r="E280" s="12">
        <v>36.799999999999997</v>
      </c>
      <c r="F280" s="12">
        <v>36.799999999999997</v>
      </c>
      <c r="G280" s="12">
        <v>37.200000000000003</v>
      </c>
      <c r="H280" s="12">
        <v>37.200000000000003</v>
      </c>
      <c r="I280" s="12"/>
      <c r="J280" s="12"/>
      <c r="K280" s="12"/>
      <c r="L280" s="12"/>
      <c r="M280" s="74" t="str">
        <f t="shared" si="112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3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4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29.50474183</v>
      </c>
      <c r="AO280" s="41">
        <v>949</v>
      </c>
      <c r="AP280" s="110"/>
      <c r="AQ280" s="111"/>
      <c r="AR280" s="126" t="str">
        <f t="shared" si="115"/>
        <v/>
      </c>
      <c r="AS280" s="126" t="str">
        <f t="shared" si="116"/>
        <v/>
      </c>
      <c r="AT280" s="127">
        <v>1467</v>
      </c>
      <c r="AU280" s="128"/>
      <c r="AV280" s="129"/>
      <c r="AW280" s="126" t="str">
        <f t="shared" si="117"/>
        <v/>
      </c>
      <c r="AX280" s="126" t="str">
        <f t="shared" si="118"/>
        <v/>
      </c>
      <c r="AY280" s="64" t="str">
        <f t="shared" si="119"/>
        <v/>
      </c>
      <c r="AZ280" s="97">
        <v>79.2</v>
      </c>
      <c r="BA280" s="68"/>
      <c r="BB280" s="68"/>
      <c r="BC280" s="68"/>
      <c r="BD280" s="68"/>
      <c r="BE280" s="15"/>
      <c r="BF280" s="5">
        <f t="shared" si="120"/>
        <v>12319</v>
      </c>
      <c r="BG280" s="42"/>
      <c r="BH280" s="42">
        <v>12319</v>
      </c>
      <c r="BI280" s="42"/>
      <c r="BJ280" s="42"/>
      <c r="BK280" s="42"/>
      <c r="BL280" s="42"/>
      <c r="BM280" s="15"/>
    </row>
    <row r="281" spans="1:65" outlineLevel="5" x14ac:dyDescent="0.45">
      <c r="A281" s="22">
        <f t="shared" si="106"/>
        <v>8</v>
      </c>
      <c r="B281" s="9">
        <f t="shared" si="105"/>
        <v>43336</v>
      </c>
      <c r="C281" s="51">
        <v>451202</v>
      </c>
      <c r="D281" s="64">
        <f t="shared" si="111"/>
        <v>37.1</v>
      </c>
      <c r="E281" s="12">
        <v>37</v>
      </c>
      <c r="F281" s="12">
        <v>37</v>
      </c>
      <c r="G281" s="12">
        <v>37.200000000000003</v>
      </c>
      <c r="H281" s="12">
        <v>37.200000000000003</v>
      </c>
      <c r="I281" s="12"/>
      <c r="J281" s="12"/>
      <c r="K281" s="12"/>
      <c r="L281" s="12"/>
      <c r="M281" s="74" t="str">
        <f t="shared" si="112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13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14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30.107526880000002</v>
      </c>
      <c r="AO281" s="41">
        <v>930</v>
      </c>
      <c r="AP281" s="110"/>
      <c r="AQ281" s="111"/>
      <c r="AR281" s="126" t="str">
        <f t="shared" si="115"/>
        <v/>
      </c>
      <c r="AS281" s="126" t="str">
        <f t="shared" si="116"/>
        <v/>
      </c>
      <c r="AT281" s="127">
        <v>886</v>
      </c>
      <c r="AU281" s="128"/>
      <c r="AV281" s="129"/>
      <c r="AW281" s="126" t="str">
        <f t="shared" si="117"/>
        <v/>
      </c>
      <c r="AX281" s="126" t="str">
        <f t="shared" si="118"/>
        <v/>
      </c>
      <c r="AY281" s="64" t="str">
        <f t="shared" si="119"/>
        <v/>
      </c>
      <c r="AZ281" s="97">
        <v>78.5</v>
      </c>
      <c r="BA281" s="68"/>
      <c r="BB281" s="68"/>
      <c r="BC281" s="68"/>
      <c r="BD281" s="68"/>
      <c r="BE281" s="15"/>
      <c r="BF281" s="5">
        <f t="shared" si="120"/>
        <v>9841</v>
      </c>
      <c r="BG281" s="42">
        <v>2228</v>
      </c>
      <c r="BH281" s="42">
        <v>7613</v>
      </c>
      <c r="BI281" s="42"/>
      <c r="BJ281" s="42"/>
      <c r="BK281" s="42"/>
      <c r="BL281" s="42"/>
      <c r="BM281" s="15"/>
    </row>
    <row r="282" spans="1:65" outlineLevel="5" x14ac:dyDescent="0.45">
      <c r="A282" s="22">
        <f t="shared" si="106"/>
        <v>8</v>
      </c>
      <c r="B282" s="9">
        <f t="shared" si="105"/>
        <v>43337</v>
      </c>
      <c r="C282" s="51">
        <v>334310</v>
      </c>
      <c r="D282" s="64">
        <f t="shared" si="111"/>
        <v>36.9</v>
      </c>
      <c r="E282" s="12">
        <v>37</v>
      </c>
      <c r="F282" s="12">
        <v>37</v>
      </c>
      <c r="G282" s="12">
        <v>36.799999999999997</v>
      </c>
      <c r="H282" s="12">
        <v>36.799999999999997</v>
      </c>
      <c r="I282" s="12"/>
      <c r="J282" s="12"/>
      <c r="K282" s="12"/>
      <c r="L282" s="12"/>
      <c r="M282" s="74" t="str">
        <f t="shared" si="112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13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4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30.042918449999998</v>
      </c>
      <c r="AO282" s="41">
        <v>932</v>
      </c>
      <c r="AP282" s="110"/>
      <c r="AQ282" s="111"/>
      <c r="AR282" s="126" t="str">
        <f t="shared" si="115"/>
        <v/>
      </c>
      <c r="AS282" s="126" t="str">
        <f t="shared" si="116"/>
        <v/>
      </c>
      <c r="AT282" s="127">
        <v>1340</v>
      </c>
      <c r="AU282" s="128"/>
      <c r="AV282" s="129"/>
      <c r="AW282" s="126" t="str">
        <f t="shared" si="117"/>
        <v/>
      </c>
      <c r="AX282" s="126" t="str">
        <f t="shared" si="118"/>
        <v/>
      </c>
      <c r="AY282" s="64" t="str">
        <f t="shared" si="119"/>
        <v/>
      </c>
      <c r="AZ282" s="97"/>
      <c r="BA282" s="68"/>
      <c r="BB282" s="68"/>
      <c r="BC282" s="68"/>
      <c r="BD282" s="68"/>
      <c r="BE282" s="15"/>
      <c r="BF282" s="5">
        <f t="shared" si="120"/>
        <v>11559</v>
      </c>
      <c r="BG282" s="42">
        <v>1669</v>
      </c>
      <c r="BH282" s="42">
        <v>9890</v>
      </c>
      <c r="BI282" s="42"/>
      <c r="BJ282" s="42"/>
      <c r="BK282" s="42"/>
      <c r="BL282" s="42"/>
      <c r="BM282" s="15"/>
    </row>
    <row r="283" spans="1:65" outlineLevel="5" x14ac:dyDescent="0.45">
      <c r="A283" s="22">
        <f t="shared" si="106"/>
        <v>8</v>
      </c>
      <c r="B283" s="9">
        <f t="shared" si="105"/>
        <v>43338</v>
      </c>
      <c r="C283" s="51">
        <v>411078</v>
      </c>
      <c r="D283" s="64">
        <f t="shared" si="111"/>
        <v>36.9</v>
      </c>
      <c r="E283" s="12">
        <v>37</v>
      </c>
      <c r="F283" s="12">
        <v>37</v>
      </c>
      <c r="G283" s="12">
        <v>36.799999999999997</v>
      </c>
      <c r="H283" s="12">
        <v>36.799999999999997</v>
      </c>
      <c r="I283" s="12"/>
      <c r="J283" s="12"/>
      <c r="K283" s="12"/>
      <c r="L283" s="12"/>
      <c r="M283" s="74" t="str">
        <f t="shared" si="112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3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4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30.534351149999999</v>
      </c>
      <c r="AO283" s="41">
        <v>917</v>
      </c>
      <c r="AP283" s="110"/>
      <c r="AQ283" s="111"/>
      <c r="AR283" s="126" t="str">
        <f t="shared" si="115"/>
        <v/>
      </c>
      <c r="AS283" s="126" t="str">
        <f t="shared" si="116"/>
        <v/>
      </c>
      <c r="AT283" s="127">
        <v>1482</v>
      </c>
      <c r="AU283" s="128"/>
      <c r="AV283" s="129"/>
      <c r="AW283" s="126" t="str">
        <f t="shared" si="117"/>
        <v/>
      </c>
      <c r="AX283" s="126" t="str">
        <f t="shared" si="118"/>
        <v/>
      </c>
      <c r="AY283" s="64" t="str">
        <f t="shared" si="119"/>
        <v/>
      </c>
      <c r="AZ283" s="97"/>
      <c r="BA283" s="68"/>
      <c r="BB283" s="68"/>
      <c r="BC283" s="68"/>
      <c r="BD283" s="68"/>
      <c r="BE283" s="15"/>
      <c r="BF283" s="5">
        <f t="shared" si="120"/>
        <v>6000</v>
      </c>
      <c r="BG283" s="42">
        <v>1923</v>
      </c>
      <c r="BH283" s="42">
        <v>4077</v>
      </c>
      <c r="BI283" s="42"/>
      <c r="BJ283" s="42"/>
      <c r="BK283" s="42"/>
      <c r="BL283" s="42"/>
      <c r="BM283" s="15"/>
    </row>
    <row r="284" spans="1:65" outlineLevel="5" x14ac:dyDescent="0.45">
      <c r="A284" s="22">
        <f t="shared" si="106"/>
        <v>8</v>
      </c>
      <c r="B284" s="9">
        <f t="shared" si="105"/>
        <v>43339</v>
      </c>
      <c r="C284" s="51">
        <v>442488</v>
      </c>
      <c r="D284" s="64">
        <f t="shared" si="111"/>
        <v>36.6</v>
      </c>
      <c r="E284" s="12">
        <v>36.6</v>
      </c>
      <c r="F284" s="12">
        <v>36.6</v>
      </c>
      <c r="G284" s="12">
        <v>36.6</v>
      </c>
      <c r="H284" s="12">
        <v>36.6</v>
      </c>
      <c r="I284" s="12"/>
      <c r="J284" s="12"/>
      <c r="K284" s="12"/>
      <c r="L284" s="12"/>
      <c r="M284" s="74" t="str">
        <f t="shared" si="112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3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4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24.305555559999998</v>
      </c>
      <c r="AO284" s="41">
        <v>1152</v>
      </c>
      <c r="AP284" s="110"/>
      <c r="AQ284" s="111"/>
      <c r="AR284" s="126" t="str">
        <f t="shared" si="115"/>
        <v/>
      </c>
      <c r="AS284" s="126" t="str">
        <f t="shared" si="116"/>
        <v/>
      </c>
      <c r="AT284" s="127">
        <v>1511</v>
      </c>
      <c r="AU284" s="128"/>
      <c r="AV284" s="129"/>
      <c r="AW284" s="126" t="str">
        <f t="shared" si="117"/>
        <v/>
      </c>
      <c r="AX284" s="126" t="str">
        <f t="shared" si="118"/>
        <v/>
      </c>
      <c r="AY284" s="64" t="str">
        <f t="shared" si="119"/>
        <v/>
      </c>
      <c r="AZ284" s="97">
        <v>78.5</v>
      </c>
      <c r="BA284" s="68"/>
      <c r="BB284" s="68"/>
      <c r="BC284" s="68"/>
      <c r="BD284" s="68"/>
      <c r="BE284" s="15"/>
      <c r="BF284" s="5">
        <f t="shared" si="120"/>
        <v>12316</v>
      </c>
      <c r="BG284" s="42">
        <v>1634</v>
      </c>
      <c r="BH284" s="42">
        <v>10682</v>
      </c>
      <c r="BI284" s="42"/>
      <c r="BJ284" s="42"/>
      <c r="BK284" s="42"/>
      <c r="BL284" s="42"/>
      <c r="BM284" s="15"/>
    </row>
    <row r="285" spans="1:65" outlineLevel="5" x14ac:dyDescent="0.45">
      <c r="A285" s="22">
        <f t="shared" si="106"/>
        <v>8</v>
      </c>
      <c r="B285" s="9">
        <f t="shared" si="105"/>
        <v>43340</v>
      </c>
      <c r="C285" s="51">
        <v>382951</v>
      </c>
      <c r="D285" s="64">
        <f t="shared" si="111"/>
        <v>37.299999999999997</v>
      </c>
      <c r="E285" s="12">
        <v>37.200000000000003</v>
      </c>
      <c r="F285" s="12">
        <v>37.200000000000003</v>
      </c>
      <c r="G285" s="12">
        <v>37.4</v>
      </c>
      <c r="H285" s="12">
        <v>37.4</v>
      </c>
      <c r="I285" s="12"/>
      <c r="J285" s="12"/>
      <c r="K285" s="12"/>
      <c r="L285" s="12"/>
      <c r="M285" s="74" t="str">
        <f t="shared" si="112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13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4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23.668639049999999</v>
      </c>
      <c r="AO285" s="41">
        <v>1183</v>
      </c>
      <c r="AP285" s="110"/>
      <c r="AQ285" s="111"/>
      <c r="AR285" s="126" t="str">
        <f t="shared" si="115"/>
        <v/>
      </c>
      <c r="AS285" s="126" t="str">
        <f t="shared" si="116"/>
        <v/>
      </c>
      <c r="AT285" s="127">
        <v>1543</v>
      </c>
      <c r="AU285" s="128"/>
      <c r="AV285" s="129"/>
      <c r="AW285" s="126" t="str">
        <f t="shared" si="117"/>
        <v/>
      </c>
      <c r="AX285" s="126" t="str">
        <f t="shared" si="118"/>
        <v/>
      </c>
      <c r="AY285" s="64" t="str">
        <f t="shared" si="119"/>
        <v/>
      </c>
      <c r="AZ285" s="97">
        <v>79</v>
      </c>
      <c r="BA285" s="68"/>
      <c r="BB285" s="68"/>
      <c r="BC285" s="68"/>
      <c r="BD285" s="68"/>
      <c r="BE285" s="15"/>
      <c r="BF285" s="5">
        <f t="shared" si="120"/>
        <v>13338</v>
      </c>
      <c r="BG285" s="42">
        <v>3828</v>
      </c>
      <c r="BH285" s="42">
        <v>9510</v>
      </c>
      <c r="BI285" s="42"/>
      <c r="BJ285" s="42"/>
      <c r="BK285" s="42"/>
      <c r="BL285" s="42"/>
      <c r="BM285" s="15"/>
    </row>
    <row r="286" spans="1:65" outlineLevel="5" x14ac:dyDescent="0.45">
      <c r="A286" s="22">
        <f t="shared" si="106"/>
        <v>8</v>
      </c>
      <c r="B286" s="9">
        <f t="shared" si="105"/>
        <v>43341</v>
      </c>
      <c r="C286" s="51">
        <v>352126</v>
      </c>
      <c r="D286" s="64">
        <f t="shared" si="111"/>
        <v>37</v>
      </c>
      <c r="E286" s="12">
        <v>36.4</v>
      </c>
      <c r="F286" s="12">
        <v>36.4</v>
      </c>
      <c r="G286" s="12">
        <v>37.6</v>
      </c>
      <c r="H286" s="12">
        <v>37.6</v>
      </c>
      <c r="I286" s="12"/>
      <c r="J286" s="12"/>
      <c r="K286" s="12"/>
      <c r="L286" s="12"/>
      <c r="M286" s="74" t="str">
        <f t="shared" si="112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3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14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v>23.648648649999998</v>
      </c>
      <c r="AO286" s="41">
        <v>1184</v>
      </c>
      <c r="AP286" s="110"/>
      <c r="AQ286" s="111"/>
      <c r="AR286" s="126" t="str">
        <f t="shared" si="115"/>
        <v/>
      </c>
      <c r="AS286" s="126" t="str">
        <f t="shared" si="116"/>
        <v/>
      </c>
      <c r="AT286" s="127">
        <v>1602</v>
      </c>
      <c r="AU286" s="128"/>
      <c r="AV286" s="129"/>
      <c r="AW286" s="126" t="str">
        <f t="shared" si="117"/>
        <v/>
      </c>
      <c r="AX286" s="126" t="str">
        <f t="shared" si="118"/>
        <v/>
      </c>
      <c r="AY286" s="64" t="str">
        <f t="shared" si="119"/>
        <v/>
      </c>
      <c r="AZ286" s="97">
        <v>78.2</v>
      </c>
      <c r="BA286" s="68"/>
      <c r="BB286" s="68"/>
      <c r="BC286" s="68"/>
      <c r="BD286" s="68"/>
      <c r="BE286" s="15"/>
      <c r="BF286" s="5">
        <f t="shared" si="120"/>
        <v>10341</v>
      </c>
      <c r="BG286" s="42">
        <v>1403</v>
      </c>
      <c r="BH286" s="42">
        <v>8938</v>
      </c>
      <c r="BI286" s="42"/>
      <c r="BJ286" s="42"/>
      <c r="BK286" s="42"/>
      <c r="BL286" s="42"/>
      <c r="BM286" s="15"/>
    </row>
    <row r="287" spans="1:65" outlineLevel="5" x14ac:dyDescent="0.45">
      <c r="A287" s="22">
        <f t="shared" si="106"/>
        <v>8</v>
      </c>
      <c r="B287" s="9">
        <f t="shared" si="105"/>
        <v>43342</v>
      </c>
      <c r="C287" s="51">
        <v>344108</v>
      </c>
      <c r="D287" s="64">
        <f t="shared" si="111"/>
        <v>36.799999999999997</v>
      </c>
      <c r="E287" s="12">
        <v>36.200000000000003</v>
      </c>
      <c r="F287" s="12">
        <v>36.200000000000003</v>
      </c>
      <c r="G287" s="12">
        <v>37.4</v>
      </c>
      <c r="H287" s="12">
        <v>37.4</v>
      </c>
      <c r="I287" s="12"/>
      <c r="J287" s="12"/>
      <c r="K287" s="12"/>
      <c r="L287" s="12"/>
      <c r="M287" s="74" t="str">
        <f t="shared" si="112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3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4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23.850085180000001</v>
      </c>
      <c r="AO287" s="41">
        <v>1174</v>
      </c>
      <c r="AP287" s="110"/>
      <c r="AQ287" s="111"/>
      <c r="AR287" s="126" t="str">
        <f t="shared" si="115"/>
        <v/>
      </c>
      <c r="AS287" s="126" t="str">
        <f t="shared" si="116"/>
        <v/>
      </c>
      <c r="AT287" s="127">
        <v>1616</v>
      </c>
      <c r="AU287" s="128"/>
      <c r="AV287" s="129"/>
      <c r="AW287" s="126" t="str">
        <f t="shared" si="117"/>
        <v/>
      </c>
      <c r="AX287" s="126" t="str">
        <f t="shared" si="118"/>
        <v/>
      </c>
      <c r="AY287" s="64" t="str">
        <f t="shared" si="119"/>
        <v/>
      </c>
      <c r="AZ287" s="97">
        <v>78.2</v>
      </c>
      <c r="BA287" s="68"/>
      <c r="BB287" s="68"/>
      <c r="BC287" s="68"/>
      <c r="BD287" s="68"/>
      <c r="BE287" s="15"/>
      <c r="BF287" s="5">
        <f t="shared" si="120"/>
        <v>15083</v>
      </c>
      <c r="BG287" s="42">
        <v>1603</v>
      </c>
      <c r="BH287" s="42">
        <v>13480</v>
      </c>
      <c r="BI287" s="42"/>
      <c r="BJ287" s="42"/>
      <c r="BK287" s="42"/>
      <c r="BL287" s="42"/>
      <c r="BM287" s="15"/>
    </row>
    <row r="288" spans="1:65" ht="17.5" outlineLevel="5" thickBot="1" x14ac:dyDescent="0.5">
      <c r="A288" s="31">
        <f t="shared" si="106"/>
        <v>8</v>
      </c>
      <c r="B288" s="32">
        <f t="shared" ref="B288:B351" si="121">B287+1</f>
        <v>43343</v>
      </c>
      <c r="C288" s="51">
        <v>393846</v>
      </c>
      <c r="D288" s="64">
        <f t="shared" si="111"/>
        <v>36.200000000000003</v>
      </c>
      <c r="E288" s="12">
        <v>35.6</v>
      </c>
      <c r="F288" s="12">
        <v>35.6</v>
      </c>
      <c r="G288" s="12">
        <v>36.799999999999997</v>
      </c>
      <c r="H288" s="12">
        <v>36.799999999999997</v>
      </c>
      <c r="I288" s="12"/>
      <c r="J288" s="12"/>
      <c r="K288" s="12"/>
      <c r="L288" s="12"/>
      <c r="M288" s="74" t="str">
        <f t="shared" si="112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13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4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22.544283409999998</v>
      </c>
      <c r="AO288" s="41">
        <v>1242</v>
      </c>
      <c r="AP288" s="110"/>
      <c r="AQ288" s="111"/>
      <c r="AR288" s="126" t="str">
        <f t="shared" si="115"/>
        <v/>
      </c>
      <c r="AS288" s="126" t="str">
        <f t="shared" si="116"/>
        <v/>
      </c>
      <c r="AT288" s="127">
        <v>1419</v>
      </c>
      <c r="AU288" s="128"/>
      <c r="AV288" s="129"/>
      <c r="AW288" s="126" t="str">
        <f t="shared" si="117"/>
        <v/>
      </c>
      <c r="AX288" s="126" t="str">
        <f t="shared" si="118"/>
        <v/>
      </c>
      <c r="AY288" s="64" t="str">
        <f t="shared" si="119"/>
        <v/>
      </c>
      <c r="AZ288" s="97">
        <v>79.3</v>
      </c>
      <c r="BA288" s="68"/>
      <c r="BB288" s="68"/>
      <c r="BC288" s="68"/>
      <c r="BD288" s="68"/>
      <c r="BE288" s="15"/>
      <c r="BF288" s="5">
        <f t="shared" si="120"/>
        <v>11802</v>
      </c>
      <c r="BG288" s="42">
        <v>200</v>
      </c>
      <c r="BH288" s="42">
        <v>11602</v>
      </c>
      <c r="BI288" s="42"/>
      <c r="BJ288" s="42"/>
      <c r="BK288" s="42"/>
      <c r="BL288" s="42"/>
      <c r="BM288" s="15"/>
    </row>
    <row r="289" spans="1:65" outlineLevel="4" x14ac:dyDescent="0.45">
      <c r="A289" s="150" t="s">
        <v>42</v>
      </c>
      <c r="B289" s="151"/>
      <c r="C289" s="50">
        <f t="shared" ref="C289:BM289" si="122">SUBTOTAL(4,C258:C288)</f>
        <v>451202</v>
      </c>
      <c r="D289" s="60">
        <f t="shared" si="122"/>
        <v>37.799999999999997</v>
      </c>
      <c r="E289" s="28">
        <f t="shared" si="122"/>
        <v>37.799999999999997</v>
      </c>
      <c r="F289" s="28">
        <f t="shared" si="122"/>
        <v>37.799999999999997</v>
      </c>
      <c r="G289" s="28">
        <f t="shared" si="122"/>
        <v>38</v>
      </c>
      <c r="H289" s="28">
        <f t="shared" si="122"/>
        <v>38</v>
      </c>
      <c r="I289" s="28">
        <f t="shared" si="122"/>
        <v>0</v>
      </c>
      <c r="J289" s="28">
        <f t="shared" si="122"/>
        <v>0</v>
      </c>
      <c r="K289" s="28">
        <f t="shared" si="122"/>
        <v>0</v>
      </c>
      <c r="L289" s="28">
        <f t="shared" si="122"/>
        <v>0</v>
      </c>
      <c r="M289" s="71">
        <f t="shared" si="122"/>
        <v>0</v>
      </c>
      <c r="N289" s="82">
        <f t="shared" si="122"/>
        <v>0</v>
      </c>
      <c r="O289" s="82">
        <f t="shared" si="122"/>
        <v>0</v>
      </c>
      <c r="P289" s="82">
        <f t="shared" si="122"/>
        <v>0</v>
      </c>
      <c r="Q289" s="82">
        <f t="shared" si="122"/>
        <v>0</v>
      </c>
      <c r="R289" s="82">
        <f t="shared" si="122"/>
        <v>0</v>
      </c>
      <c r="S289" s="82">
        <f t="shared" si="122"/>
        <v>0</v>
      </c>
      <c r="T289" s="82">
        <f t="shared" si="122"/>
        <v>0</v>
      </c>
      <c r="U289" s="82">
        <f t="shared" si="122"/>
        <v>0</v>
      </c>
      <c r="V289" s="29">
        <f t="shared" si="122"/>
        <v>0</v>
      </c>
      <c r="W289" s="39">
        <f t="shared" si="122"/>
        <v>0</v>
      </c>
      <c r="X289" s="39">
        <f t="shared" si="122"/>
        <v>0</v>
      </c>
      <c r="Y289" s="39">
        <f t="shared" si="122"/>
        <v>0</v>
      </c>
      <c r="Z289" s="39">
        <f t="shared" si="122"/>
        <v>0</v>
      </c>
      <c r="AA289" s="39">
        <f t="shared" si="122"/>
        <v>0</v>
      </c>
      <c r="AB289" s="39">
        <f t="shared" si="122"/>
        <v>0</v>
      </c>
      <c r="AC289" s="39">
        <f t="shared" si="122"/>
        <v>0</v>
      </c>
      <c r="AD289" s="39">
        <f t="shared" si="122"/>
        <v>0</v>
      </c>
      <c r="AE289" s="29">
        <f t="shared" si="122"/>
        <v>0</v>
      </c>
      <c r="AF289" s="39">
        <f t="shared" si="122"/>
        <v>0</v>
      </c>
      <c r="AG289" s="39">
        <f t="shared" si="122"/>
        <v>0</v>
      </c>
      <c r="AH289" s="39">
        <f t="shared" si="122"/>
        <v>0</v>
      </c>
      <c r="AI289" s="39">
        <f t="shared" si="122"/>
        <v>0</v>
      </c>
      <c r="AJ289" s="39">
        <f t="shared" si="122"/>
        <v>0</v>
      </c>
      <c r="AK289" s="39">
        <f t="shared" si="122"/>
        <v>0</v>
      </c>
      <c r="AL289" s="39">
        <f t="shared" si="122"/>
        <v>0</v>
      </c>
      <c r="AM289" s="39">
        <f t="shared" si="122"/>
        <v>0</v>
      </c>
      <c r="AN289" s="39">
        <f t="shared" si="122"/>
        <v>38.997214479999997</v>
      </c>
      <c r="AO289" s="39">
        <f t="shared" si="122"/>
        <v>1326</v>
      </c>
      <c r="AP289" s="104">
        <f t="shared" si="122"/>
        <v>0</v>
      </c>
      <c r="AQ289" s="105">
        <f t="shared" si="122"/>
        <v>0</v>
      </c>
      <c r="AR289" s="106">
        <f t="shared" si="122"/>
        <v>0</v>
      </c>
      <c r="AS289" s="106">
        <f t="shared" si="122"/>
        <v>0</v>
      </c>
      <c r="AT289" s="107">
        <f t="shared" si="122"/>
        <v>1762</v>
      </c>
      <c r="AU289" s="108">
        <f t="shared" si="122"/>
        <v>0</v>
      </c>
      <c r="AV289" s="109">
        <f t="shared" si="122"/>
        <v>0</v>
      </c>
      <c r="AW289" s="106">
        <f t="shared" si="122"/>
        <v>0</v>
      </c>
      <c r="AX289" s="106">
        <f t="shared" si="122"/>
        <v>0</v>
      </c>
      <c r="AY289" s="60">
        <f t="shared" si="122"/>
        <v>0</v>
      </c>
      <c r="AZ289" s="96">
        <f t="shared" si="122"/>
        <v>80.099999999999994</v>
      </c>
      <c r="BA289" s="67">
        <f t="shared" si="122"/>
        <v>0</v>
      </c>
      <c r="BB289" s="67">
        <f t="shared" si="122"/>
        <v>0</v>
      </c>
      <c r="BC289" s="67">
        <f t="shared" si="122"/>
        <v>0</v>
      </c>
      <c r="BD289" s="67">
        <f t="shared" si="122"/>
        <v>0</v>
      </c>
      <c r="BE289" s="27">
        <f t="shared" si="122"/>
        <v>0</v>
      </c>
      <c r="BF289" s="29">
        <f t="shared" si="122"/>
        <v>15585</v>
      </c>
      <c r="BG289" s="39">
        <f t="shared" si="122"/>
        <v>3831</v>
      </c>
      <c r="BH289" s="40">
        <f t="shared" si="122"/>
        <v>13480</v>
      </c>
      <c r="BI289" s="40">
        <f t="shared" si="122"/>
        <v>0</v>
      </c>
      <c r="BJ289" s="40">
        <f t="shared" si="122"/>
        <v>0</v>
      </c>
      <c r="BK289" s="40">
        <f t="shared" si="122"/>
        <v>0</v>
      </c>
      <c r="BL289" s="40">
        <f t="shared" si="122"/>
        <v>0</v>
      </c>
      <c r="BM289" s="27">
        <f t="shared" si="122"/>
        <v>0</v>
      </c>
    </row>
    <row r="290" spans="1:65" outlineLevel="3" x14ac:dyDescent="0.45">
      <c r="A290" s="180" t="s">
        <v>31</v>
      </c>
      <c r="B290" s="181"/>
      <c r="C290" s="51">
        <f t="shared" ref="C290:BM290" si="123">SUBTOTAL(5,C258:C288)</f>
        <v>300566</v>
      </c>
      <c r="D290" s="61">
        <f t="shared" si="123"/>
        <v>36.200000000000003</v>
      </c>
      <c r="E290" s="12">
        <f t="shared" si="123"/>
        <v>35.6</v>
      </c>
      <c r="F290" s="12">
        <f t="shared" si="123"/>
        <v>35.6</v>
      </c>
      <c r="G290" s="12">
        <f t="shared" si="123"/>
        <v>36.200000000000003</v>
      </c>
      <c r="H290" s="12">
        <f t="shared" si="123"/>
        <v>36.200000000000003</v>
      </c>
      <c r="I290" s="12">
        <f t="shared" si="123"/>
        <v>0</v>
      </c>
      <c r="J290" s="12">
        <f t="shared" si="123"/>
        <v>0</v>
      </c>
      <c r="K290" s="12">
        <f t="shared" si="123"/>
        <v>0</v>
      </c>
      <c r="L290" s="12">
        <f t="shared" si="123"/>
        <v>0</v>
      </c>
      <c r="M290" s="72">
        <f t="shared" si="123"/>
        <v>0</v>
      </c>
      <c r="N290" s="83">
        <f t="shared" si="123"/>
        <v>0</v>
      </c>
      <c r="O290" s="83">
        <f t="shared" si="123"/>
        <v>0</v>
      </c>
      <c r="P290" s="83">
        <f t="shared" si="123"/>
        <v>0</v>
      </c>
      <c r="Q290" s="83">
        <f t="shared" si="123"/>
        <v>0</v>
      </c>
      <c r="R290" s="83">
        <f t="shared" si="123"/>
        <v>0</v>
      </c>
      <c r="S290" s="83">
        <f t="shared" si="123"/>
        <v>0</v>
      </c>
      <c r="T290" s="83">
        <f t="shared" si="123"/>
        <v>0</v>
      </c>
      <c r="U290" s="83">
        <f t="shared" si="123"/>
        <v>0</v>
      </c>
      <c r="V290" s="6">
        <f t="shared" si="123"/>
        <v>0</v>
      </c>
      <c r="W290" s="41">
        <f t="shared" si="123"/>
        <v>0</v>
      </c>
      <c r="X290" s="41">
        <f t="shared" si="123"/>
        <v>0</v>
      </c>
      <c r="Y290" s="41">
        <f t="shared" si="123"/>
        <v>0</v>
      </c>
      <c r="Z290" s="41">
        <f t="shared" si="123"/>
        <v>0</v>
      </c>
      <c r="AA290" s="41">
        <f t="shared" si="123"/>
        <v>0</v>
      </c>
      <c r="AB290" s="41">
        <f t="shared" si="123"/>
        <v>0</v>
      </c>
      <c r="AC290" s="41">
        <f t="shared" si="123"/>
        <v>0</v>
      </c>
      <c r="AD290" s="41">
        <f t="shared" si="123"/>
        <v>0</v>
      </c>
      <c r="AE290" s="6">
        <f t="shared" si="123"/>
        <v>0</v>
      </c>
      <c r="AF290" s="41">
        <f t="shared" si="123"/>
        <v>0</v>
      </c>
      <c r="AG290" s="41">
        <f t="shared" si="123"/>
        <v>0</v>
      </c>
      <c r="AH290" s="41">
        <f t="shared" si="123"/>
        <v>0</v>
      </c>
      <c r="AI290" s="41">
        <f t="shared" si="123"/>
        <v>0</v>
      </c>
      <c r="AJ290" s="41">
        <f t="shared" si="123"/>
        <v>0</v>
      </c>
      <c r="AK290" s="41">
        <f t="shared" si="123"/>
        <v>0</v>
      </c>
      <c r="AL290" s="41">
        <f t="shared" si="123"/>
        <v>0</v>
      </c>
      <c r="AM290" s="41">
        <f t="shared" si="123"/>
        <v>0</v>
      </c>
      <c r="AN290" s="41">
        <f t="shared" si="123"/>
        <v>21.116138759999998</v>
      </c>
      <c r="AO290" s="41">
        <f t="shared" si="123"/>
        <v>718</v>
      </c>
      <c r="AP290" s="110">
        <f t="shared" si="123"/>
        <v>0</v>
      </c>
      <c r="AQ290" s="111">
        <f t="shared" si="123"/>
        <v>0</v>
      </c>
      <c r="AR290" s="112">
        <f t="shared" si="123"/>
        <v>0</v>
      </c>
      <c r="AS290" s="112">
        <f t="shared" si="123"/>
        <v>0</v>
      </c>
      <c r="AT290" s="113">
        <f t="shared" si="123"/>
        <v>886</v>
      </c>
      <c r="AU290" s="114">
        <f t="shared" si="123"/>
        <v>0</v>
      </c>
      <c r="AV290" s="115">
        <f t="shared" si="123"/>
        <v>0</v>
      </c>
      <c r="AW290" s="112">
        <f t="shared" si="123"/>
        <v>0</v>
      </c>
      <c r="AX290" s="112">
        <f t="shared" si="123"/>
        <v>0</v>
      </c>
      <c r="AY290" s="61">
        <f t="shared" si="123"/>
        <v>0</v>
      </c>
      <c r="AZ290" s="97">
        <f t="shared" si="123"/>
        <v>78</v>
      </c>
      <c r="BA290" s="68">
        <f t="shared" si="123"/>
        <v>0</v>
      </c>
      <c r="BB290" s="68">
        <f t="shared" si="123"/>
        <v>0</v>
      </c>
      <c r="BC290" s="68">
        <f t="shared" si="123"/>
        <v>0</v>
      </c>
      <c r="BD290" s="68">
        <f t="shared" si="123"/>
        <v>0</v>
      </c>
      <c r="BE290" s="15">
        <f t="shared" si="123"/>
        <v>0</v>
      </c>
      <c r="BF290" s="6">
        <f t="shared" si="123"/>
        <v>1989</v>
      </c>
      <c r="BG290" s="41">
        <f t="shared" si="123"/>
        <v>200</v>
      </c>
      <c r="BH290" s="42">
        <f t="shared" si="123"/>
        <v>1989</v>
      </c>
      <c r="BI290" s="42">
        <f t="shared" si="123"/>
        <v>0</v>
      </c>
      <c r="BJ290" s="42">
        <f t="shared" si="123"/>
        <v>0</v>
      </c>
      <c r="BK290" s="42">
        <f t="shared" si="123"/>
        <v>0</v>
      </c>
      <c r="BL290" s="42">
        <f t="shared" si="123"/>
        <v>0</v>
      </c>
      <c r="BM290" s="15">
        <f t="shared" si="123"/>
        <v>0</v>
      </c>
    </row>
    <row r="291" spans="1:65" outlineLevel="2" x14ac:dyDescent="0.45">
      <c r="A291" s="180" t="s">
        <v>20</v>
      </c>
      <c r="B291" s="181"/>
      <c r="C291" s="51">
        <f>IFERROR(SUBTOTAL(1,C258:C288),"")</f>
        <v>339216.12903225806</v>
      </c>
      <c r="D291" s="61">
        <f t="shared" ref="D291:BM291" si="124">IFERROR(SUBTOTAL(1,D258:D288),"")</f>
        <v>36.987096774193546</v>
      </c>
      <c r="E291" s="12">
        <f t="shared" si="124"/>
        <v>36.935483870967737</v>
      </c>
      <c r="F291" s="12">
        <f t="shared" si="124"/>
        <v>36.935483870967737</v>
      </c>
      <c r="G291" s="12">
        <f t="shared" si="124"/>
        <v>37.038709677419348</v>
      </c>
      <c r="H291" s="12">
        <f t="shared" si="124"/>
        <v>37.038709677419348</v>
      </c>
      <c r="I291" s="12" t="str">
        <f t="shared" si="124"/>
        <v/>
      </c>
      <c r="J291" s="12" t="str">
        <f t="shared" si="124"/>
        <v/>
      </c>
      <c r="K291" s="12" t="str">
        <f t="shared" si="124"/>
        <v/>
      </c>
      <c r="L291" s="12" t="str">
        <f t="shared" si="124"/>
        <v/>
      </c>
      <c r="M291" s="72" t="str">
        <f t="shared" si="124"/>
        <v/>
      </c>
      <c r="N291" s="83" t="str">
        <f t="shared" si="124"/>
        <v/>
      </c>
      <c r="O291" s="83" t="str">
        <f t="shared" si="124"/>
        <v/>
      </c>
      <c r="P291" s="83" t="str">
        <f t="shared" si="124"/>
        <v/>
      </c>
      <c r="Q291" s="83" t="str">
        <f t="shared" si="124"/>
        <v/>
      </c>
      <c r="R291" s="83" t="str">
        <f t="shared" si="124"/>
        <v/>
      </c>
      <c r="S291" s="83" t="str">
        <f t="shared" si="124"/>
        <v/>
      </c>
      <c r="T291" s="83" t="str">
        <f t="shared" si="124"/>
        <v/>
      </c>
      <c r="U291" s="83" t="str">
        <f t="shared" si="124"/>
        <v/>
      </c>
      <c r="V291" s="6" t="str">
        <f t="shared" si="124"/>
        <v/>
      </c>
      <c r="W291" s="41" t="str">
        <f t="shared" si="124"/>
        <v/>
      </c>
      <c r="X291" s="41" t="str">
        <f t="shared" si="124"/>
        <v/>
      </c>
      <c r="Y291" s="41" t="str">
        <f t="shared" si="124"/>
        <v/>
      </c>
      <c r="Z291" s="41" t="str">
        <f t="shared" si="124"/>
        <v/>
      </c>
      <c r="AA291" s="41" t="str">
        <f t="shared" si="124"/>
        <v/>
      </c>
      <c r="AB291" s="41" t="str">
        <f t="shared" si="124"/>
        <v/>
      </c>
      <c r="AC291" s="41" t="str">
        <f t="shared" si="124"/>
        <v/>
      </c>
      <c r="AD291" s="41" t="str">
        <f t="shared" si="124"/>
        <v/>
      </c>
      <c r="AE291" s="6" t="str">
        <f t="shared" si="124"/>
        <v/>
      </c>
      <c r="AF291" s="41" t="str">
        <f t="shared" si="124"/>
        <v/>
      </c>
      <c r="AG291" s="41" t="str">
        <f t="shared" si="124"/>
        <v/>
      </c>
      <c r="AH291" s="41" t="str">
        <f t="shared" si="124"/>
        <v/>
      </c>
      <c r="AI291" s="41" t="str">
        <f t="shared" si="124"/>
        <v/>
      </c>
      <c r="AJ291" s="41" t="str">
        <f t="shared" si="124"/>
        <v/>
      </c>
      <c r="AK291" s="41" t="str">
        <f t="shared" si="124"/>
        <v/>
      </c>
      <c r="AL291" s="41" t="str">
        <f t="shared" si="124"/>
        <v/>
      </c>
      <c r="AM291" s="41" t="str">
        <f t="shared" si="124"/>
        <v/>
      </c>
      <c r="AN291" s="41">
        <f t="shared" si="124"/>
        <v>27.452746480967754</v>
      </c>
      <c r="AO291" s="41">
        <f t="shared" si="124"/>
        <v>1033.5806451612902</v>
      </c>
      <c r="AP291" s="110" t="str">
        <f t="shared" si="124"/>
        <v/>
      </c>
      <c r="AQ291" s="111" t="str">
        <f t="shared" si="124"/>
        <v/>
      </c>
      <c r="AR291" s="112" t="str">
        <f t="shared" si="124"/>
        <v/>
      </c>
      <c r="AS291" s="112" t="str">
        <f t="shared" si="124"/>
        <v/>
      </c>
      <c r="AT291" s="113">
        <f t="shared" si="124"/>
        <v>1414.6774193548388</v>
      </c>
      <c r="AU291" s="114" t="str">
        <f t="shared" si="124"/>
        <v/>
      </c>
      <c r="AV291" s="115" t="str">
        <f t="shared" si="124"/>
        <v/>
      </c>
      <c r="AW291" s="112" t="str">
        <f t="shared" si="124"/>
        <v/>
      </c>
      <c r="AX291" s="112" t="str">
        <f t="shared" si="124"/>
        <v/>
      </c>
      <c r="AY291" s="61" t="str">
        <f t="shared" si="124"/>
        <v/>
      </c>
      <c r="AZ291" s="97">
        <f t="shared" si="124"/>
        <v>78.695454545454552</v>
      </c>
      <c r="BA291" s="68" t="str">
        <f t="shared" si="124"/>
        <v/>
      </c>
      <c r="BB291" s="68" t="str">
        <f t="shared" si="124"/>
        <v/>
      </c>
      <c r="BC291" s="68" t="str">
        <f t="shared" si="124"/>
        <v/>
      </c>
      <c r="BD291" s="68" t="str">
        <f t="shared" si="124"/>
        <v/>
      </c>
      <c r="BE291" s="15" t="str">
        <f>IFERROR(SUBTOTAL(1,BE258:BE288),"")</f>
        <v/>
      </c>
      <c r="BF291" s="6">
        <f t="shared" si="124"/>
        <v>10826.677419354839</v>
      </c>
      <c r="BG291" s="41">
        <f t="shared" si="124"/>
        <v>1921.4230769230769</v>
      </c>
      <c r="BH291" s="42">
        <f t="shared" si="124"/>
        <v>9215.1612903225814</v>
      </c>
      <c r="BI291" s="42" t="str">
        <f t="shared" si="124"/>
        <v/>
      </c>
      <c r="BJ291" s="42" t="str">
        <f t="shared" si="124"/>
        <v/>
      </c>
      <c r="BK291" s="42" t="str">
        <f t="shared" si="124"/>
        <v/>
      </c>
      <c r="BL291" s="42" t="str">
        <f t="shared" si="124"/>
        <v/>
      </c>
      <c r="BM291" s="15" t="str">
        <f t="shared" si="124"/>
        <v/>
      </c>
    </row>
    <row r="292" spans="1:65" ht="17.5" outlineLevel="1" thickBot="1" x14ac:dyDescent="0.5">
      <c r="A292" s="182" t="s">
        <v>53</v>
      </c>
      <c r="B292" s="183"/>
      <c r="C292" s="52">
        <f>SUBTOTAL(9,C258:C288)</f>
        <v>10515700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32041</v>
      </c>
      <c r="AP292" s="116"/>
      <c r="AQ292" s="117"/>
      <c r="AR292" s="118"/>
      <c r="AS292" s="118"/>
      <c r="AT292" s="119">
        <f>SUBTOTAL(9,AT258:AT288)</f>
        <v>43855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25">SUBTOTAL(9,BF258:BF288)</f>
        <v>335627</v>
      </c>
      <c r="BG292" s="43">
        <f t="shared" si="125"/>
        <v>49957</v>
      </c>
      <c r="BH292" s="44">
        <f t="shared" si="125"/>
        <v>285670</v>
      </c>
      <c r="BI292" s="44">
        <f t="shared" si="125"/>
        <v>0</v>
      </c>
      <c r="BJ292" s="44">
        <f t="shared" si="125"/>
        <v>0</v>
      </c>
      <c r="BK292" s="44">
        <f t="shared" si="125"/>
        <v>0</v>
      </c>
      <c r="BL292" s="44">
        <f t="shared" si="125"/>
        <v>0</v>
      </c>
      <c r="BM292" s="16">
        <f t="shared" si="125"/>
        <v>0</v>
      </c>
    </row>
    <row r="293" spans="1:65" outlineLevel="5" x14ac:dyDescent="0.45">
      <c r="A293" s="21">
        <f t="shared" si="106"/>
        <v>9</v>
      </c>
      <c r="B293" s="33">
        <f>B288+1</f>
        <v>43344</v>
      </c>
      <c r="C293" s="51">
        <v>515113</v>
      </c>
      <c r="D293" s="64">
        <f t="shared" ref="D293:D322" si="126">IFERROR(ROUND(AVERAGE(E293:L293),1),"")</f>
        <v>36.299999999999997</v>
      </c>
      <c r="E293" s="12">
        <v>36.200000000000003</v>
      </c>
      <c r="F293" s="12">
        <v>36.200000000000003</v>
      </c>
      <c r="G293" s="12">
        <v>36.4</v>
      </c>
      <c r="H293" s="12">
        <v>36.4</v>
      </c>
      <c r="I293" s="12"/>
      <c r="J293" s="12"/>
      <c r="K293" s="12"/>
      <c r="L293" s="12"/>
      <c r="M293" s="74" t="str">
        <f t="shared" ref="M293:M322" si="127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28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9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26.340545630000001</v>
      </c>
      <c r="AO293" s="41">
        <v>1063</v>
      </c>
      <c r="AP293" s="110"/>
      <c r="AQ293" s="111"/>
      <c r="AR293" s="126" t="str">
        <f t="shared" ref="AR293:AR322" si="130">IFERROR(AQ293/AP293*100,"")</f>
        <v/>
      </c>
      <c r="AS293" s="126" t="str">
        <f t="shared" ref="AS293:AS322" si="131">IFERROR(100-AR293,"")</f>
        <v/>
      </c>
      <c r="AT293" s="127">
        <v>1489</v>
      </c>
      <c r="AU293" s="128"/>
      <c r="AV293" s="129"/>
      <c r="AW293" s="126" t="str">
        <f t="shared" ref="AW293:AW322" si="132">IFERROR(AV293/AU293*100,"")</f>
        <v/>
      </c>
      <c r="AX293" s="126" t="str">
        <f t="shared" ref="AX293:AX322" si="133">IFERROR(100-AW293,"")</f>
        <v/>
      </c>
      <c r="AY293" s="64" t="str">
        <f t="shared" ref="AY293:AY322" si="134">IFERROR((1-((AW293*AS293)/(AX293*AR293)))*100,"")</f>
        <v/>
      </c>
      <c r="AZ293" s="97"/>
      <c r="BA293" s="68"/>
      <c r="BB293" s="68"/>
      <c r="BC293" s="68"/>
      <c r="BD293" s="68"/>
      <c r="BE293" s="15"/>
      <c r="BF293" s="5">
        <f t="shared" ref="BF293:BF322" si="135">IF(SUM(BG293:BM293)=0,"",SUM(BG293:BM293))</f>
        <v>7644</v>
      </c>
      <c r="BG293" s="42">
        <v>2560</v>
      </c>
      <c r="BH293" s="42">
        <v>5084</v>
      </c>
      <c r="BI293" s="42"/>
      <c r="BJ293" s="42"/>
      <c r="BK293" s="42"/>
      <c r="BL293" s="42"/>
      <c r="BM293" s="15"/>
    </row>
    <row r="294" spans="1:65" outlineLevel="5" x14ac:dyDescent="0.45">
      <c r="A294" s="22">
        <f t="shared" si="106"/>
        <v>9</v>
      </c>
      <c r="B294" s="9">
        <f t="shared" si="121"/>
        <v>43345</v>
      </c>
      <c r="C294" s="51">
        <v>464403</v>
      </c>
      <c r="D294" s="64">
        <f t="shared" si="126"/>
        <v>36.299999999999997</v>
      </c>
      <c r="E294" s="12">
        <v>36.200000000000003</v>
      </c>
      <c r="F294" s="12">
        <v>36.200000000000003</v>
      </c>
      <c r="G294" s="12">
        <v>36.4</v>
      </c>
      <c r="H294" s="12">
        <v>36.4</v>
      </c>
      <c r="I294" s="12"/>
      <c r="J294" s="12"/>
      <c r="K294" s="12"/>
      <c r="L294" s="12"/>
      <c r="M294" s="74" t="str">
        <f t="shared" si="127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28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9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30.601092900000001</v>
      </c>
      <c r="AO294" s="41">
        <v>915</v>
      </c>
      <c r="AP294" s="110"/>
      <c r="AQ294" s="111"/>
      <c r="AR294" s="126" t="str">
        <f t="shared" si="130"/>
        <v/>
      </c>
      <c r="AS294" s="126" t="str">
        <f t="shared" si="131"/>
        <v/>
      </c>
      <c r="AT294" s="127">
        <v>1351</v>
      </c>
      <c r="AU294" s="128"/>
      <c r="AV294" s="129"/>
      <c r="AW294" s="126" t="str">
        <f t="shared" si="132"/>
        <v/>
      </c>
      <c r="AX294" s="126" t="str">
        <f t="shared" si="133"/>
        <v/>
      </c>
      <c r="AY294" s="64" t="str">
        <f t="shared" si="134"/>
        <v/>
      </c>
      <c r="AZ294" s="97"/>
      <c r="BA294" s="68"/>
      <c r="BB294" s="68"/>
      <c r="BC294" s="68"/>
      <c r="BD294" s="68"/>
      <c r="BE294" s="15"/>
      <c r="BF294" s="5">
        <f t="shared" si="135"/>
        <v>4220</v>
      </c>
      <c r="BG294" s="42">
        <v>2075</v>
      </c>
      <c r="BH294" s="42">
        <v>2145</v>
      </c>
      <c r="BI294" s="42"/>
      <c r="BJ294" s="42"/>
      <c r="BK294" s="42"/>
      <c r="BL294" s="42"/>
      <c r="BM294" s="15"/>
    </row>
    <row r="295" spans="1:65" outlineLevel="5" x14ac:dyDescent="0.45">
      <c r="A295" s="22">
        <f t="shared" si="106"/>
        <v>9</v>
      </c>
      <c r="B295" s="9">
        <f t="shared" si="121"/>
        <v>43346</v>
      </c>
      <c r="C295" s="51">
        <v>451049</v>
      </c>
      <c r="D295" s="64">
        <f t="shared" si="126"/>
        <v>36.200000000000003</v>
      </c>
      <c r="E295" s="12">
        <v>36.200000000000003</v>
      </c>
      <c r="F295" s="12">
        <v>36.200000000000003</v>
      </c>
      <c r="G295" s="12">
        <v>36.200000000000003</v>
      </c>
      <c r="H295" s="12">
        <v>36.200000000000003</v>
      </c>
      <c r="I295" s="12"/>
      <c r="J295" s="12"/>
      <c r="K295" s="12"/>
      <c r="L295" s="12"/>
      <c r="M295" s="74" t="str">
        <f t="shared" si="127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28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9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22.489959840000001</v>
      </c>
      <c r="AO295" s="41">
        <v>1245</v>
      </c>
      <c r="AP295" s="110"/>
      <c r="AQ295" s="111"/>
      <c r="AR295" s="126" t="str">
        <f t="shared" si="130"/>
        <v/>
      </c>
      <c r="AS295" s="126" t="str">
        <f t="shared" si="131"/>
        <v/>
      </c>
      <c r="AT295" s="127">
        <v>1753</v>
      </c>
      <c r="AU295" s="128"/>
      <c r="AV295" s="129"/>
      <c r="AW295" s="126" t="str">
        <f t="shared" si="132"/>
        <v/>
      </c>
      <c r="AX295" s="126" t="str">
        <f t="shared" si="133"/>
        <v/>
      </c>
      <c r="AY295" s="64" t="str">
        <f t="shared" si="134"/>
        <v/>
      </c>
      <c r="AZ295" s="97">
        <v>78.599999999999994</v>
      </c>
      <c r="BA295" s="68"/>
      <c r="BB295" s="68"/>
      <c r="BC295" s="68"/>
      <c r="BD295" s="68"/>
      <c r="BE295" s="15"/>
      <c r="BF295" s="5">
        <f t="shared" si="135"/>
        <v>13203</v>
      </c>
      <c r="BG295" s="42">
        <v>2815</v>
      </c>
      <c r="BH295" s="42">
        <v>10388</v>
      </c>
      <c r="BI295" s="42"/>
      <c r="BJ295" s="42"/>
      <c r="BK295" s="42"/>
      <c r="BL295" s="42"/>
      <c r="BM295" s="15"/>
    </row>
    <row r="296" spans="1:65" outlineLevel="5" x14ac:dyDescent="0.45">
      <c r="A296" s="22">
        <f t="shared" si="106"/>
        <v>9</v>
      </c>
      <c r="B296" s="9">
        <f t="shared" si="121"/>
        <v>43347</v>
      </c>
      <c r="C296" s="51">
        <v>455298</v>
      </c>
      <c r="D296" s="64">
        <f t="shared" si="126"/>
        <v>36.799999999999997</v>
      </c>
      <c r="E296" s="12">
        <v>37</v>
      </c>
      <c r="F296" s="12">
        <v>37</v>
      </c>
      <c r="G296" s="12">
        <v>36.6</v>
      </c>
      <c r="H296" s="12">
        <v>36.6</v>
      </c>
      <c r="I296" s="12"/>
      <c r="J296" s="12"/>
      <c r="K296" s="12"/>
      <c r="L296" s="12"/>
      <c r="M296" s="74" t="str">
        <f t="shared" si="127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28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9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23.850085180000001</v>
      </c>
      <c r="AO296" s="41">
        <v>1174</v>
      </c>
      <c r="AP296" s="110"/>
      <c r="AQ296" s="111"/>
      <c r="AR296" s="126" t="str">
        <f t="shared" si="130"/>
        <v/>
      </c>
      <c r="AS296" s="126" t="str">
        <f t="shared" si="131"/>
        <v/>
      </c>
      <c r="AT296" s="127">
        <v>1534</v>
      </c>
      <c r="AU296" s="128"/>
      <c r="AV296" s="129"/>
      <c r="AW296" s="126" t="str">
        <f t="shared" si="132"/>
        <v/>
      </c>
      <c r="AX296" s="126" t="str">
        <f t="shared" si="133"/>
        <v/>
      </c>
      <c r="AY296" s="64" t="str">
        <f t="shared" si="134"/>
        <v/>
      </c>
      <c r="AZ296" s="97">
        <v>79.099999999999994</v>
      </c>
      <c r="BA296" s="68"/>
      <c r="BB296" s="68"/>
      <c r="BC296" s="68"/>
      <c r="BD296" s="68"/>
      <c r="BE296" s="15"/>
      <c r="BF296" s="5">
        <f t="shared" si="135"/>
        <v>16450</v>
      </c>
      <c r="BG296" s="42">
        <v>4711</v>
      </c>
      <c r="BH296" s="42">
        <v>11739</v>
      </c>
      <c r="BI296" s="42"/>
      <c r="BJ296" s="42"/>
      <c r="BK296" s="42"/>
      <c r="BL296" s="42"/>
      <c r="BM296" s="15"/>
    </row>
    <row r="297" spans="1:65" outlineLevel="5" x14ac:dyDescent="0.45">
      <c r="A297" s="22">
        <f t="shared" si="106"/>
        <v>9</v>
      </c>
      <c r="B297" s="9">
        <f t="shared" si="121"/>
        <v>43348</v>
      </c>
      <c r="C297" s="51">
        <v>463136</v>
      </c>
      <c r="D297" s="64">
        <f t="shared" si="126"/>
        <v>36.9</v>
      </c>
      <c r="E297" s="12">
        <v>37</v>
      </c>
      <c r="F297" s="12">
        <v>37</v>
      </c>
      <c r="G297" s="12">
        <v>36.799999999999997</v>
      </c>
      <c r="H297" s="12">
        <v>36.799999999999997</v>
      </c>
      <c r="I297" s="12"/>
      <c r="J297" s="12"/>
      <c r="K297" s="12"/>
      <c r="L297" s="12"/>
      <c r="M297" s="74" t="str">
        <f t="shared" si="127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28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29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v>21.439509950000001</v>
      </c>
      <c r="AO297" s="41">
        <v>1306</v>
      </c>
      <c r="AP297" s="110"/>
      <c r="AQ297" s="111"/>
      <c r="AR297" s="126" t="str">
        <f t="shared" si="130"/>
        <v/>
      </c>
      <c r="AS297" s="126" t="str">
        <f t="shared" si="131"/>
        <v/>
      </c>
      <c r="AT297" s="127">
        <v>1703</v>
      </c>
      <c r="AU297" s="128"/>
      <c r="AV297" s="129"/>
      <c r="AW297" s="126" t="str">
        <f t="shared" si="132"/>
        <v/>
      </c>
      <c r="AX297" s="126" t="str">
        <f t="shared" si="133"/>
        <v/>
      </c>
      <c r="AY297" s="64" t="str">
        <f t="shared" si="134"/>
        <v/>
      </c>
      <c r="AZ297" s="97">
        <v>78.8</v>
      </c>
      <c r="BA297" s="68"/>
      <c r="BB297" s="68"/>
      <c r="BC297" s="68"/>
      <c r="BD297" s="68"/>
      <c r="BE297" s="15"/>
      <c r="BF297" s="5">
        <f t="shared" si="135"/>
        <v>14916</v>
      </c>
      <c r="BG297" s="42">
        <v>3355</v>
      </c>
      <c r="BH297" s="42">
        <v>11561</v>
      </c>
      <c r="BI297" s="42"/>
      <c r="BJ297" s="42"/>
      <c r="BK297" s="42"/>
      <c r="BL297" s="42"/>
      <c r="BM297" s="15"/>
    </row>
    <row r="298" spans="1:65" outlineLevel="5" x14ac:dyDescent="0.45">
      <c r="A298" s="22">
        <f t="shared" si="106"/>
        <v>9</v>
      </c>
      <c r="B298" s="9">
        <f t="shared" si="121"/>
        <v>43349</v>
      </c>
      <c r="C298" s="51">
        <v>383171</v>
      </c>
      <c r="D298" s="64">
        <f t="shared" si="126"/>
        <v>37.1</v>
      </c>
      <c r="E298" s="12">
        <v>37</v>
      </c>
      <c r="F298" s="12">
        <v>37</v>
      </c>
      <c r="G298" s="12">
        <v>37.200000000000003</v>
      </c>
      <c r="H298" s="12">
        <v>37.200000000000003</v>
      </c>
      <c r="I298" s="12"/>
      <c r="J298" s="12"/>
      <c r="K298" s="12"/>
      <c r="L298" s="12"/>
      <c r="M298" s="74" t="str">
        <f t="shared" si="127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28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9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23.748939780000001</v>
      </c>
      <c r="AO298" s="41">
        <v>1179</v>
      </c>
      <c r="AP298" s="110"/>
      <c r="AQ298" s="111"/>
      <c r="AR298" s="126" t="str">
        <f t="shared" si="130"/>
        <v/>
      </c>
      <c r="AS298" s="126" t="str">
        <f t="shared" si="131"/>
        <v/>
      </c>
      <c r="AT298" s="127">
        <v>1497</v>
      </c>
      <c r="AU298" s="128"/>
      <c r="AV298" s="129"/>
      <c r="AW298" s="126" t="str">
        <f t="shared" si="132"/>
        <v/>
      </c>
      <c r="AX298" s="126" t="str">
        <f t="shared" si="133"/>
        <v/>
      </c>
      <c r="AY298" s="64" t="str">
        <f t="shared" si="134"/>
        <v/>
      </c>
      <c r="AZ298" s="97">
        <v>78.5</v>
      </c>
      <c r="BA298" s="68"/>
      <c r="BB298" s="68"/>
      <c r="BC298" s="68"/>
      <c r="BD298" s="68"/>
      <c r="BE298" s="15"/>
      <c r="BF298" s="5">
        <f t="shared" si="135"/>
        <v>12695</v>
      </c>
      <c r="BG298" s="42">
        <v>2751</v>
      </c>
      <c r="BH298" s="42">
        <v>9944</v>
      </c>
      <c r="BI298" s="42"/>
      <c r="BJ298" s="42"/>
      <c r="BK298" s="42"/>
      <c r="BL298" s="42"/>
      <c r="BM298" s="15"/>
    </row>
    <row r="299" spans="1:65" outlineLevel="5" x14ac:dyDescent="0.45">
      <c r="A299" s="22">
        <f t="shared" si="106"/>
        <v>9</v>
      </c>
      <c r="B299" s="9">
        <f t="shared" si="121"/>
        <v>43350</v>
      </c>
      <c r="C299" s="51">
        <v>425423</v>
      </c>
      <c r="D299" s="64">
        <f t="shared" si="126"/>
        <v>36.799999999999997</v>
      </c>
      <c r="E299" s="12">
        <v>36.799999999999997</v>
      </c>
      <c r="F299" s="12">
        <v>36.799999999999997</v>
      </c>
      <c r="G299" s="12">
        <v>36.799999999999997</v>
      </c>
      <c r="H299" s="12">
        <v>36.799999999999997</v>
      </c>
      <c r="I299" s="12"/>
      <c r="J299" s="12"/>
      <c r="K299" s="12"/>
      <c r="L299" s="12"/>
      <c r="M299" s="74" t="str">
        <f t="shared" si="127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28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29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24.390243900000002</v>
      </c>
      <c r="AO299" s="41">
        <v>1148</v>
      </c>
      <c r="AP299" s="110"/>
      <c r="AQ299" s="111"/>
      <c r="AR299" s="126" t="str">
        <f t="shared" si="130"/>
        <v/>
      </c>
      <c r="AS299" s="126" t="str">
        <f t="shared" si="131"/>
        <v/>
      </c>
      <c r="AT299" s="127">
        <v>1419</v>
      </c>
      <c r="AU299" s="128"/>
      <c r="AV299" s="129"/>
      <c r="AW299" s="126" t="str">
        <f t="shared" si="132"/>
        <v/>
      </c>
      <c r="AX299" s="126" t="str">
        <f t="shared" si="133"/>
        <v/>
      </c>
      <c r="AY299" s="64" t="str">
        <f t="shared" si="134"/>
        <v/>
      </c>
      <c r="AZ299" s="97">
        <v>78</v>
      </c>
      <c r="BA299" s="68"/>
      <c r="BB299" s="68"/>
      <c r="BC299" s="68"/>
      <c r="BD299" s="68"/>
      <c r="BE299" s="15"/>
      <c r="BF299" s="5">
        <f t="shared" si="135"/>
        <v>9500</v>
      </c>
      <c r="BG299" s="42">
        <v>2688</v>
      </c>
      <c r="BH299" s="42">
        <v>6812</v>
      </c>
      <c r="BI299" s="42"/>
      <c r="BJ299" s="42"/>
      <c r="BK299" s="42"/>
      <c r="BL299" s="42"/>
      <c r="BM299" s="15"/>
    </row>
    <row r="300" spans="1:65" outlineLevel="5" x14ac:dyDescent="0.45">
      <c r="A300" s="22">
        <f t="shared" si="106"/>
        <v>9</v>
      </c>
      <c r="B300" s="9">
        <f t="shared" si="121"/>
        <v>43351</v>
      </c>
      <c r="C300" s="51">
        <v>396333</v>
      </c>
      <c r="D300" s="64">
        <f t="shared" si="126"/>
        <v>37.200000000000003</v>
      </c>
      <c r="E300" s="12">
        <v>37.200000000000003</v>
      </c>
      <c r="F300" s="12">
        <v>37.200000000000003</v>
      </c>
      <c r="G300" s="12">
        <v>37.200000000000003</v>
      </c>
      <c r="H300" s="12">
        <v>37.200000000000003</v>
      </c>
      <c r="I300" s="12"/>
      <c r="J300" s="12"/>
      <c r="K300" s="12"/>
      <c r="L300" s="12"/>
      <c r="M300" s="74" t="str">
        <f t="shared" si="127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28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9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24.539877300000001</v>
      </c>
      <c r="AO300" s="41">
        <v>1141</v>
      </c>
      <c r="AP300" s="110"/>
      <c r="AQ300" s="111"/>
      <c r="AR300" s="126" t="str">
        <f t="shared" si="130"/>
        <v/>
      </c>
      <c r="AS300" s="126" t="str">
        <f t="shared" si="131"/>
        <v/>
      </c>
      <c r="AT300" s="127">
        <v>1479</v>
      </c>
      <c r="AU300" s="128"/>
      <c r="AV300" s="129"/>
      <c r="AW300" s="126" t="str">
        <f t="shared" si="132"/>
        <v/>
      </c>
      <c r="AX300" s="126" t="str">
        <f t="shared" si="133"/>
        <v/>
      </c>
      <c r="AY300" s="64" t="str">
        <f t="shared" si="134"/>
        <v/>
      </c>
      <c r="AZ300" s="97"/>
      <c r="BA300" s="68"/>
      <c r="BB300" s="68"/>
      <c r="BC300" s="68"/>
      <c r="BD300" s="68"/>
      <c r="BE300" s="15"/>
      <c r="BF300" s="5">
        <f t="shared" si="135"/>
        <v>7364</v>
      </c>
      <c r="BG300" s="42">
        <v>3173</v>
      </c>
      <c r="BH300" s="42">
        <v>4191</v>
      </c>
      <c r="BI300" s="42"/>
      <c r="BJ300" s="42"/>
      <c r="BK300" s="42"/>
      <c r="BL300" s="42"/>
      <c r="BM300" s="15"/>
    </row>
    <row r="301" spans="1:65" outlineLevel="5" x14ac:dyDescent="0.45">
      <c r="A301" s="22">
        <f t="shared" si="106"/>
        <v>9</v>
      </c>
      <c r="B301" s="9">
        <f t="shared" si="121"/>
        <v>43352</v>
      </c>
      <c r="C301" s="51">
        <v>364516</v>
      </c>
      <c r="D301" s="64">
        <f t="shared" si="126"/>
        <v>36.799999999999997</v>
      </c>
      <c r="E301" s="12">
        <v>36.799999999999997</v>
      </c>
      <c r="F301" s="12">
        <v>36.799999999999997</v>
      </c>
      <c r="G301" s="12">
        <v>36.799999999999997</v>
      </c>
      <c r="H301" s="12">
        <v>36.799999999999997</v>
      </c>
      <c r="I301" s="12"/>
      <c r="J301" s="12"/>
      <c r="K301" s="12"/>
      <c r="L301" s="12"/>
      <c r="M301" s="74" t="str">
        <f t="shared" si="127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28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9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30.939226519999998</v>
      </c>
      <c r="AO301" s="41">
        <v>905</v>
      </c>
      <c r="AP301" s="110"/>
      <c r="AQ301" s="111"/>
      <c r="AR301" s="126" t="str">
        <f t="shared" si="130"/>
        <v/>
      </c>
      <c r="AS301" s="126" t="str">
        <f t="shared" si="131"/>
        <v/>
      </c>
      <c r="AT301" s="127">
        <v>1255</v>
      </c>
      <c r="AU301" s="128"/>
      <c r="AV301" s="129"/>
      <c r="AW301" s="126" t="str">
        <f t="shared" si="132"/>
        <v/>
      </c>
      <c r="AX301" s="126" t="str">
        <f t="shared" si="133"/>
        <v/>
      </c>
      <c r="AY301" s="64" t="str">
        <f t="shared" si="134"/>
        <v/>
      </c>
      <c r="AZ301" s="97"/>
      <c r="BA301" s="68"/>
      <c r="BB301" s="68"/>
      <c r="BC301" s="68"/>
      <c r="BD301" s="68"/>
      <c r="BE301" s="15"/>
      <c r="BF301" s="5">
        <f t="shared" si="135"/>
        <v>3711</v>
      </c>
      <c r="BG301" s="42">
        <v>1548</v>
      </c>
      <c r="BH301" s="42">
        <v>2163</v>
      </c>
      <c r="BI301" s="42"/>
      <c r="BJ301" s="42"/>
      <c r="BK301" s="42"/>
      <c r="BL301" s="42"/>
      <c r="BM301" s="15"/>
    </row>
    <row r="302" spans="1:65" outlineLevel="5" x14ac:dyDescent="0.45">
      <c r="A302" s="22">
        <f t="shared" si="106"/>
        <v>9</v>
      </c>
      <c r="B302" s="9">
        <f t="shared" si="121"/>
        <v>43353</v>
      </c>
      <c r="C302" s="51">
        <v>353845</v>
      </c>
      <c r="D302" s="64">
        <f t="shared" si="126"/>
        <v>36.5</v>
      </c>
      <c r="E302" s="12">
        <v>36.6</v>
      </c>
      <c r="F302" s="12">
        <v>36.6</v>
      </c>
      <c r="G302" s="12">
        <v>36.4</v>
      </c>
      <c r="H302" s="12">
        <v>36.4</v>
      </c>
      <c r="I302" s="12"/>
      <c r="J302" s="12"/>
      <c r="K302" s="12"/>
      <c r="L302" s="12"/>
      <c r="M302" s="74" t="str">
        <f t="shared" si="127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28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9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24.347826090000002</v>
      </c>
      <c r="AO302" s="41">
        <v>1150</v>
      </c>
      <c r="AP302" s="110"/>
      <c r="AQ302" s="111"/>
      <c r="AR302" s="126" t="str">
        <f t="shared" si="130"/>
        <v/>
      </c>
      <c r="AS302" s="126" t="str">
        <f t="shared" si="131"/>
        <v/>
      </c>
      <c r="AT302" s="127">
        <v>1537</v>
      </c>
      <c r="AU302" s="128"/>
      <c r="AV302" s="129"/>
      <c r="AW302" s="126" t="str">
        <f t="shared" si="132"/>
        <v/>
      </c>
      <c r="AX302" s="126" t="str">
        <f t="shared" si="133"/>
        <v/>
      </c>
      <c r="AY302" s="64" t="str">
        <f t="shared" si="134"/>
        <v/>
      </c>
      <c r="AZ302" s="97">
        <v>79.099999999999994</v>
      </c>
      <c r="BA302" s="68"/>
      <c r="BB302" s="68"/>
      <c r="BC302" s="68"/>
      <c r="BD302" s="68"/>
      <c r="BE302" s="15"/>
      <c r="BF302" s="5">
        <f t="shared" si="135"/>
        <v>11514</v>
      </c>
      <c r="BG302" s="42">
        <v>2815</v>
      </c>
      <c r="BH302" s="42">
        <v>8699</v>
      </c>
      <c r="BI302" s="42"/>
      <c r="BJ302" s="42"/>
      <c r="BK302" s="42"/>
      <c r="BL302" s="42"/>
      <c r="BM302" s="15"/>
    </row>
    <row r="303" spans="1:65" outlineLevel="5" x14ac:dyDescent="0.45">
      <c r="A303" s="22">
        <f t="shared" si="106"/>
        <v>9</v>
      </c>
      <c r="B303" s="9">
        <f t="shared" si="121"/>
        <v>43354</v>
      </c>
      <c r="C303" s="51">
        <v>349560</v>
      </c>
      <c r="D303" s="64">
        <f t="shared" si="126"/>
        <v>36.6</v>
      </c>
      <c r="E303" s="12">
        <v>36.6</v>
      </c>
      <c r="F303" s="12">
        <v>36.6</v>
      </c>
      <c r="G303" s="12">
        <v>36.6</v>
      </c>
      <c r="H303" s="12">
        <v>36.6</v>
      </c>
      <c r="I303" s="12"/>
      <c r="J303" s="12"/>
      <c r="K303" s="12"/>
      <c r="L303" s="12"/>
      <c r="M303" s="74" t="str">
        <f t="shared" si="127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28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9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19.87224982</v>
      </c>
      <c r="AO303" s="41">
        <v>1409</v>
      </c>
      <c r="AP303" s="110"/>
      <c r="AQ303" s="111"/>
      <c r="AR303" s="126" t="str">
        <f t="shared" si="130"/>
        <v/>
      </c>
      <c r="AS303" s="126" t="str">
        <f t="shared" si="131"/>
        <v/>
      </c>
      <c r="AT303" s="127">
        <v>1711</v>
      </c>
      <c r="AU303" s="128"/>
      <c r="AV303" s="129"/>
      <c r="AW303" s="126" t="str">
        <f t="shared" si="132"/>
        <v/>
      </c>
      <c r="AX303" s="126" t="str">
        <f t="shared" si="133"/>
        <v/>
      </c>
      <c r="AY303" s="64" t="str">
        <f t="shared" si="134"/>
        <v/>
      </c>
      <c r="AZ303" s="97">
        <v>78.8</v>
      </c>
      <c r="BA303" s="68"/>
      <c r="BB303" s="68"/>
      <c r="BC303" s="68"/>
      <c r="BD303" s="68"/>
      <c r="BE303" s="15"/>
      <c r="BF303" s="5">
        <f t="shared" si="135"/>
        <v>10926</v>
      </c>
      <c r="BG303" s="42">
        <v>2752</v>
      </c>
      <c r="BH303" s="42">
        <v>8174</v>
      </c>
      <c r="BI303" s="42"/>
      <c r="BJ303" s="42"/>
      <c r="BK303" s="42"/>
      <c r="BL303" s="42"/>
      <c r="BM303" s="15"/>
    </row>
    <row r="304" spans="1:65" outlineLevel="5" x14ac:dyDescent="0.45">
      <c r="A304" s="22">
        <f t="shared" si="106"/>
        <v>9</v>
      </c>
      <c r="B304" s="9">
        <f t="shared" si="121"/>
        <v>43355</v>
      </c>
      <c r="C304" s="51">
        <v>354631</v>
      </c>
      <c r="D304" s="64">
        <f t="shared" si="126"/>
        <v>36.9</v>
      </c>
      <c r="E304" s="12">
        <v>37</v>
      </c>
      <c r="F304" s="12">
        <v>37</v>
      </c>
      <c r="G304" s="12">
        <v>36.799999999999997</v>
      </c>
      <c r="H304" s="12">
        <v>36.799999999999997</v>
      </c>
      <c r="I304" s="12"/>
      <c r="J304" s="12"/>
      <c r="K304" s="12"/>
      <c r="L304" s="12"/>
      <c r="M304" s="74" t="str">
        <f t="shared" si="127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28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29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v>22.116903629999999</v>
      </c>
      <c r="AO304" s="41">
        <v>1266</v>
      </c>
      <c r="AP304" s="110"/>
      <c r="AQ304" s="111"/>
      <c r="AR304" s="126" t="str">
        <f t="shared" si="130"/>
        <v/>
      </c>
      <c r="AS304" s="126" t="str">
        <f t="shared" si="131"/>
        <v/>
      </c>
      <c r="AT304" s="127">
        <v>1557</v>
      </c>
      <c r="AU304" s="128"/>
      <c r="AV304" s="129"/>
      <c r="AW304" s="126" t="str">
        <f t="shared" si="132"/>
        <v/>
      </c>
      <c r="AX304" s="126" t="str">
        <f t="shared" si="133"/>
        <v/>
      </c>
      <c r="AY304" s="64" t="str">
        <f t="shared" si="134"/>
        <v/>
      </c>
      <c r="AZ304" s="97">
        <v>78.7</v>
      </c>
      <c r="BA304" s="68"/>
      <c r="BB304" s="68"/>
      <c r="BC304" s="68"/>
      <c r="BD304" s="68"/>
      <c r="BE304" s="15"/>
      <c r="BF304" s="5">
        <f t="shared" si="135"/>
        <v>14360</v>
      </c>
      <c r="BG304" s="42">
        <v>4175</v>
      </c>
      <c r="BH304" s="42">
        <v>10185</v>
      </c>
      <c r="BI304" s="42"/>
      <c r="BJ304" s="42"/>
      <c r="BK304" s="42"/>
      <c r="BL304" s="42"/>
      <c r="BM304" s="15"/>
    </row>
    <row r="305" spans="1:65" outlineLevel="5" x14ac:dyDescent="0.45">
      <c r="A305" s="22">
        <f t="shared" si="106"/>
        <v>9</v>
      </c>
      <c r="B305" s="9">
        <f t="shared" si="121"/>
        <v>43356</v>
      </c>
      <c r="C305" s="51">
        <v>378408</v>
      </c>
      <c r="D305" s="64">
        <f t="shared" si="126"/>
        <v>36.9</v>
      </c>
      <c r="E305" s="12">
        <v>37</v>
      </c>
      <c r="F305" s="12">
        <v>37</v>
      </c>
      <c r="G305" s="12">
        <v>36.799999999999997</v>
      </c>
      <c r="H305" s="12">
        <v>36.799999999999997</v>
      </c>
      <c r="I305" s="12"/>
      <c r="J305" s="12"/>
      <c r="K305" s="12"/>
      <c r="L305" s="12"/>
      <c r="M305" s="74" t="str">
        <f t="shared" si="127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28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9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35.175879399999999</v>
      </c>
      <c r="AO305" s="41">
        <v>796</v>
      </c>
      <c r="AP305" s="110"/>
      <c r="AQ305" s="111"/>
      <c r="AR305" s="126" t="str">
        <f t="shared" si="130"/>
        <v/>
      </c>
      <c r="AS305" s="126" t="str">
        <f t="shared" si="131"/>
        <v/>
      </c>
      <c r="AT305" s="127">
        <v>1101</v>
      </c>
      <c r="AU305" s="128"/>
      <c r="AV305" s="129"/>
      <c r="AW305" s="126" t="str">
        <f t="shared" si="132"/>
        <v/>
      </c>
      <c r="AX305" s="126" t="str">
        <f t="shared" si="133"/>
        <v/>
      </c>
      <c r="AY305" s="64" t="str">
        <f t="shared" si="134"/>
        <v/>
      </c>
      <c r="AZ305" s="97">
        <v>78.400000000000006</v>
      </c>
      <c r="BA305" s="68"/>
      <c r="BB305" s="68"/>
      <c r="BC305" s="68"/>
      <c r="BD305" s="68"/>
      <c r="BE305" s="15"/>
      <c r="BF305" s="5">
        <f t="shared" si="135"/>
        <v>9420</v>
      </c>
      <c r="BG305" s="42">
        <v>2574</v>
      </c>
      <c r="BH305" s="42">
        <v>6846</v>
      </c>
      <c r="BI305" s="42"/>
      <c r="BJ305" s="42"/>
      <c r="BK305" s="42"/>
      <c r="BL305" s="42"/>
      <c r="BM305" s="15"/>
    </row>
    <row r="306" spans="1:65" outlineLevel="5" x14ac:dyDescent="0.45">
      <c r="A306" s="22">
        <f t="shared" si="106"/>
        <v>9</v>
      </c>
      <c r="B306" s="9">
        <f t="shared" si="121"/>
        <v>43357</v>
      </c>
      <c r="C306" s="51">
        <v>453197</v>
      </c>
      <c r="D306" s="64">
        <f t="shared" si="126"/>
        <v>37.299999999999997</v>
      </c>
      <c r="E306" s="12">
        <v>37.4</v>
      </c>
      <c r="F306" s="12">
        <v>37.4</v>
      </c>
      <c r="G306" s="12">
        <v>37.200000000000003</v>
      </c>
      <c r="H306" s="12">
        <v>37.200000000000003</v>
      </c>
      <c r="I306" s="12"/>
      <c r="J306" s="12"/>
      <c r="K306" s="12"/>
      <c r="L306" s="12"/>
      <c r="M306" s="74" t="str">
        <f t="shared" si="127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28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29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21.960784310000001</v>
      </c>
      <c r="AO306" s="41">
        <v>1275</v>
      </c>
      <c r="AP306" s="110"/>
      <c r="AQ306" s="111"/>
      <c r="AR306" s="126" t="str">
        <f t="shared" si="130"/>
        <v/>
      </c>
      <c r="AS306" s="126" t="str">
        <f t="shared" si="131"/>
        <v/>
      </c>
      <c r="AT306" s="127">
        <v>1493</v>
      </c>
      <c r="AU306" s="128"/>
      <c r="AV306" s="129"/>
      <c r="AW306" s="126" t="str">
        <f t="shared" si="132"/>
        <v/>
      </c>
      <c r="AX306" s="126" t="str">
        <f t="shared" si="133"/>
        <v/>
      </c>
      <c r="AY306" s="64" t="str">
        <f t="shared" si="134"/>
        <v/>
      </c>
      <c r="AZ306" s="97">
        <v>78</v>
      </c>
      <c r="BA306" s="68"/>
      <c r="BB306" s="68"/>
      <c r="BC306" s="68"/>
      <c r="BD306" s="68"/>
      <c r="BE306" s="15"/>
      <c r="BF306" s="5">
        <f t="shared" si="135"/>
        <v>13165</v>
      </c>
      <c r="BG306" s="42">
        <v>3652</v>
      </c>
      <c r="BH306" s="42">
        <v>9513</v>
      </c>
      <c r="BI306" s="42"/>
      <c r="BJ306" s="42"/>
      <c r="BK306" s="42"/>
      <c r="BL306" s="42"/>
      <c r="BM306" s="15"/>
    </row>
    <row r="307" spans="1:65" outlineLevel="5" x14ac:dyDescent="0.45">
      <c r="A307" s="22">
        <f t="shared" ref="A307:A378" si="136">MONTH(B307)</f>
        <v>9</v>
      </c>
      <c r="B307" s="9">
        <f t="shared" si="121"/>
        <v>43358</v>
      </c>
      <c r="C307" s="51">
        <v>470054</v>
      </c>
      <c r="D307" s="64">
        <f t="shared" si="126"/>
        <v>36.9</v>
      </c>
      <c r="E307" s="12">
        <v>36.6</v>
      </c>
      <c r="F307" s="12">
        <v>36.6</v>
      </c>
      <c r="G307" s="12">
        <v>37.200000000000003</v>
      </c>
      <c r="H307" s="12">
        <v>37.200000000000003</v>
      </c>
      <c r="I307" s="12"/>
      <c r="J307" s="12"/>
      <c r="K307" s="12"/>
      <c r="L307" s="12"/>
      <c r="M307" s="74" t="str">
        <f t="shared" si="127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28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29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v>26.022304829999999</v>
      </c>
      <c r="AO307" s="41">
        <v>1076</v>
      </c>
      <c r="AP307" s="110"/>
      <c r="AQ307" s="111"/>
      <c r="AR307" s="126" t="str">
        <f t="shared" si="130"/>
        <v/>
      </c>
      <c r="AS307" s="126" t="str">
        <f t="shared" si="131"/>
        <v/>
      </c>
      <c r="AT307" s="127">
        <v>1327</v>
      </c>
      <c r="AU307" s="128"/>
      <c r="AV307" s="129"/>
      <c r="AW307" s="126" t="str">
        <f t="shared" si="132"/>
        <v/>
      </c>
      <c r="AX307" s="126" t="str">
        <f t="shared" si="133"/>
        <v/>
      </c>
      <c r="AY307" s="64" t="str">
        <f t="shared" si="134"/>
        <v/>
      </c>
      <c r="AZ307" s="97"/>
      <c r="BA307" s="68"/>
      <c r="BB307" s="68"/>
      <c r="BC307" s="68"/>
      <c r="BD307" s="68"/>
      <c r="BE307" s="15"/>
      <c r="BF307" s="5">
        <f t="shared" si="135"/>
        <v>7715</v>
      </c>
      <c r="BG307" s="42">
        <v>2251</v>
      </c>
      <c r="BH307" s="42">
        <v>5464</v>
      </c>
      <c r="BI307" s="42"/>
      <c r="BJ307" s="42"/>
      <c r="BK307" s="42"/>
      <c r="BL307" s="42"/>
      <c r="BM307" s="15"/>
    </row>
    <row r="308" spans="1:65" outlineLevel="5" x14ac:dyDescent="0.45">
      <c r="A308" s="22">
        <f t="shared" si="136"/>
        <v>9</v>
      </c>
      <c r="B308" s="9">
        <f t="shared" si="121"/>
        <v>43359</v>
      </c>
      <c r="C308" s="51">
        <v>428353</v>
      </c>
      <c r="D308" s="64">
        <f t="shared" si="126"/>
        <v>36.799999999999997</v>
      </c>
      <c r="E308" s="12">
        <v>36.6</v>
      </c>
      <c r="F308" s="12">
        <v>36.6</v>
      </c>
      <c r="G308" s="12">
        <v>37</v>
      </c>
      <c r="H308" s="12">
        <v>37</v>
      </c>
      <c r="I308" s="12"/>
      <c r="J308" s="12"/>
      <c r="K308" s="12"/>
      <c r="L308" s="12"/>
      <c r="M308" s="74" t="str">
        <f t="shared" si="127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28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9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29.50474183</v>
      </c>
      <c r="AO308" s="41">
        <v>949</v>
      </c>
      <c r="AP308" s="110"/>
      <c r="AQ308" s="111"/>
      <c r="AR308" s="126" t="str">
        <f t="shared" si="130"/>
        <v/>
      </c>
      <c r="AS308" s="126" t="str">
        <f t="shared" si="131"/>
        <v/>
      </c>
      <c r="AT308" s="127">
        <v>1402</v>
      </c>
      <c r="AU308" s="128"/>
      <c r="AV308" s="129"/>
      <c r="AW308" s="126" t="str">
        <f t="shared" si="132"/>
        <v/>
      </c>
      <c r="AX308" s="126" t="str">
        <f t="shared" si="133"/>
        <v/>
      </c>
      <c r="AY308" s="64" t="str">
        <f t="shared" si="134"/>
        <v/>
      </c>
      <c r="AZ308" s="97"/>
      <c r="BA308" s="68"/>
      <c r="BB308" s="68"/>
      <c r="BC308" s="68"/>
      <c r="BD308" s="68"/>
      <c r="BE308" s="15"/>
      <c r="BF308" s="5">
        <f t="shared" si="135"/>
        <v>4003</v>
      </c>
      <c r="BG308" s="42">
        <v>1878</v>
      </c>
      <c r="BH308" s="42">
        <v>2125</v>
      </c>
      <c r="BI308" s="42"/>
      <c r="BJ308" s="42"/>
      <c r="BK308" s="42"/>
      <c r="BL308" s="42"/>
      <c r="BM308" s="15"/>
    </row>
    <row r="309" spans="1:65" outlineLevel="5" x14ac:dyDescent="0.45">
      <c r="A309" s="22">
        <f t="shared" si="136"/>
        <v>9</v>
      </c>
      <c r="B309" s="9">
        <f t="shared" si="121"/>
        <v>43360</v>
      </c>
      <c r="C309" s="51">
        <v>381040</v>
      </c>
      <c r="D309" s="64">
        <f t="shared" si="126"/>
        <v>36.9</v>
      </c>
      <c r="E309" s="12">
        <v>36.799999999999997</v>
      </c>
      <c r="F309" s="12">
        <v>36.799999999999997</v>
      </c>
      <c r="G309" s="12">
        <v>37</v>
      </c>
      <c r="H309" s="12">
        <v>37</v>
      </c>
      <c r="I309" s="12"/>
      <c r="J309" s="12"/>
      <c r="K309" s="12"/>
      <c r="L309" s="12"/>
      <c r="M309" s="74" t="str">
        <f t="shared" si="127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28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9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21.705426360000001</v>
      </c>
      <c r="AO309" s="41">
        <v>1290</v>
      </c>
      <c r="AP309" s="110"/>
      <c r="AQ309" s="111"/>
      <c r="AR309" s="126" t="str">
        <f t="shared" si="130"/>
        <v/>
      </c>
      <c r="AS309" s="126" t="str">
        <f t="shared" si="131"/>
        <v/>
      </c>
      <c r="AT309" s="127">
        <v>1436</v>
      </c>
      <c r="AU309" s="128"/>
      <c r="AV309" s="129"/>
      <c r="AW309" s="126" t="str">
        <f t="shared" si="132"/>
        <v/>
      </c>
      <c r="AX309" s="126" t="str">
        <f t="shared" si="133"/>
        <v/>
      </c>
      <c r="AY309" s="64" t="str">
        <f t="shared" si="134"/>
        <v/>
      </c>
      <c r="AZ309" s="97">
        <v>78.2</v>
      </c>
      <c r="BA309" s="68"/>
      <c r="BB309" s="68"/>
      <c r="BC309" s="68"/>
      <c r="BD309" s="68"/>
      <c r="BE309" s="15"/>
      <c r="BF309" s="5">
        <f t="shared" si="135"/>
        <v>13867</v>
      </c>
      <c r="BG309" s="42">
        <v>3351</v>
      </c>
      <c r="BH309" s="42">
        <v>10516</v>
      </c>
      <c r="BI309" s="42"/>
      <c r="BJ309" s="42"/>
      <c r="BK309" s="42"/>
      <c r="BL309" s="42"/>
      <c r="BM309" s="15"/>
    </row>
    <row r="310" spans="1:65" outlineLevel="5" x14ac:dyDescent="0.45">
      <c r="A310" s="22">
        <f t="shared" si="136"/>
        <v>9</v>
      </c>
      <c r="B310" s="9">
        <f t="shared" si="121"/>
        <v>43361</v>
      </c>
      <c r="C310" s="51">
        <v>371630</v>
      </c>
      <c r="D310" s="64">
        <f t="shared" si="126"/>
        <v>36.200000000000003</v>
      </c>
      <c r="E310" s="12">
        <v>36.200000000000003</v>
      </c>
      <c r="F310" s="12">
        <v>36.200000000000003</v>
      </c>
      <c r="G310" s="12">
        <v>36.200000000000003</v>
      </c>
      <c r="H310" s="12">
        <v>36.200000000000003</v>
      </c>
      <c r="I310" s="12"/>
      <c r="J310" s="12"/>
      <c r="K310" s="12"/>
      <c r="L310" s="12"/>
      <c r="M310" s="74" t="str">
        <f t="shared" si="127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28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9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22.18700475</v>
      </c>
      <c r="AO310" s="41">
        <v>1262</v>
      </c>
      <c r="AP310" s="110"/>
      <c r="AQ310" s="111"/>
      <c r="AR310" s="126" t="str">
        <f t="shared" si="130"/>
        <v/>
      </c>
      <c r="AS310" s="126" t="str">
        <f t="shared" si="131"/>
        <v/>
      </c>
      <c r="AT310" s="127">
        <v>1473</v>
      </c>
      <c r="AU310" s="128"/>
      <c r="AV310" s="129"/>
      <c r="AW310" s="126" t="str">
        <f t="shared" si="132"/>
        <v/>
      </c>
      <c r="AX310" s="126" t="str">
        <f t="shared" si="133"/>
        <v/>
      </c>
      <c r="AY310" s="64" t="str">
        <f t="shared" si="134"/>
        <v/>
      </c>
      <c r="AZ310" s="97">
        <v>79</v>
      </c>
      <c r="BA310" s="68"/>
      <c r="BB310" s="68"/>
      <c r="BC310" s="68"/>
      <c r="BD310" s="68"/>
      <c r="BE310" s="15"/>
      <c r="BF310" s="5">
        <f t="shared" si="135"/>
        <v>15253</v>
      </c>
      <c r="BG310" s="42">
        <v>2145</v>
      </c>
      <c r="BH310" s="42">
        <v>13108</v>
      </c>
      <c r="BI310" s="42"/>
      <c r="BJ310" s="42"/>
      <c r="BK310" s="42"/>
      <c r="BL310" s="42"/>
      <c r="BM310" s="15"/>
    </row>
    <row r="311" spans="1:65" outlineLevel="5" x14ac:dyDescent="0.45">
      <c r="A311" s="22">
        <f t="shared" si="136"/>
        <v>9</v>
      </c>
      <c r="B311" s="9">
        <f t="shared" si="121"/>
        <v>43362</v>
      </c>
      <c r="C311" s="51">
        <v>353984</v>
      </c>
      <c r="D311" s="64">
        <f t="shared" si="126"/>
        <v>36.6</v>
      </c>
      <c r="E311" s="12">
        <v>36.6</v>
      </c>
      <c r="F311" s="12">
        <v>36.6</v>
      </c>
      <c r="G311" s="12">
        <v>36.6</v>
      </c>
      <c r="H311" s="12">
        <v>36.6</v>
      </c>
      <c r="I311" s="12"/>
      <c r="J311" s="12"/>
      <c r="K311" s="12"/>
      <c r="L311" s="12"/>
      <c r="M311" s="74" t="str">
        <f t="shared" si="127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28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29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v>22.18700475</v>
      </c>
      <c r="AO311" s="41">
        <v>1262</v>
      </c>
      <c r="AP311" s="110"/>
      <c r="AQ311" s="111"/>
      <c r="AR311" s="126" t="str">
        <f t="shared" si="130"/>
        <v/>
      </c>
      <c r="AS311" s="126" t="str">
        <f t="shared" si="131"/>
        <v/>
      </c>
      <c r="AT311" s="127">
        <v>1667</v>
      </c>
      <c r="AU311" s="128"/>
      <c r="AV311" s="129"/>
      <c r="AW311" s="126" t="str">
        <f t="shared" si="132"/>
        <v/>
      </c>
      <c r="AX311" s="126" t="str">
        <f t="shared" si="133"/>
        <v/>
      </c>
      <c r="AY311" s="64" t="str">
        <f t="shared" si="134"/>
        <v/>
      </c>
      <c r="AZ311" s="97">
        <v>78.7</v>
      </c>
      <c r="BA311" s="68"/>
      <c r="BB311" s="68"/>
      <c r="BC311" s="68"/>
      <c r="BD311" s="68"/>
      <c r="BE311" s="15"/>
      <c r="BF311" s="5">
        <f t="shared" si="135"/>
        <v>14638</v>
      </c>
      <c r="BG311" s="42">
        <v>2238</v>
      </c>
      <c r="BH311" s="42">
        <v>12400</v>
      </c>
      <c r="BI311" s="42"/>
      <c r="BJ311" s="42"/>
      <c r="BK311" s="42"/>
      <c r="BL311" s="42"/>
      <c r="BM311" s="15"/>
    </row>
    <row r="312" spans="1:65" outlineLevel="5" x14ac:dyDescent="0.45">
      <c r="A312" s="22">
        <f t="shared" si="136"/>
        <v>9</v>
      </c>
      <c r="B312" s="9">
        <f t="shared" si="121"/>
        <v>43363</v>
      </c>
      <c r="C312" s="51">
        <v>432493</v>
      </c>
      <c r="D312" s="64">
        <f t="shared" si="126"/>
        <v>36.5</v>
      </c>
      <c r="E312" s="12">
        <v>36.6</v>
      </c>
      <c r="F312" s="12">
        <v>36.6</v>
      </c>
      <c r="G312" s="12">
        <v>36.4</v>
      </c>
      <c r="H312" s="12">
        <v>36.4</v>
      </c>
      <c r="I312" s="12"/>
      <c r="J312" s="12"/>
      <c r="K312" s="12"/>
      <c r="L312" s="12"/>
      <c r="M312" s="74" t="str">
        <f t="shared" si="127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28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9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23.789294819999999</v>
      </c>
      <c r="AO312" s="41">
        <v>1177</v>
      </c>
      <c r="AP312" s="110"/>
      <c r="AQ312" s="111"/>
      <c r="AR312" s="126" t="str">
        <f t="shared" si="130"/>
        <v/>
      </c>
      <c r="AS312" s="126" t="str">
        <f t="shared" si="131"/>
        <v/>
      </c>
      <c r="AT312" s="127">
        <v>1552</v>
      </c>
      <c r="AU312" s="128"/>
      <c r="AV312" s="129"/>
      <c r="AW312" s="126" t="str">
        <f t="shared" si="132"/>
        <v/>
      </c>
      <c r="AX312" s="126" t="str">
        <f t="shared" si="133"/>
        <v/>
      </c>
      <c r="AY312" s="64" t="str">
        <f t="shared" si="134"/>
        <v/>
      </c>
      <c r="AZ312" s="97">
        <v>78.599999999999994</v>
      </c>
      <c r="BA312" s="68"/>
      <c r="BB312" s="68"/>
      <c r="BC312" s="68"/>
      <c r="BD312" s="68"/>
      <c r="BE312" s="15"/>
      <c r="BF312" s="5">
        <f t="shared" si="135"/>
        <v>14779</v>
      </c>
      <c r="BG312" s="42">
        <v>3518</v>
      </c>
      <c r="BH312" s="42">
        <v>11261</v>
      </c>
      <c r="BI312" s="42"/>
      <c r="BJ312" s="42"/>
      <c r="BK312" s="42"/>
      <c r="BL312" s="42"/>
      <c r="BM312" s="15"/>
    </row>
    <row r="313" spans="1:65" outlineLevel="5" x14ac:dyDescent="0.45">
      <c r="A313" s="22">
        <f t="shared" si="136"/>
        <v>9</v>
      </c>
      <c r="B313" s="9">
        <f t="shared" si="121"/>
        <v>43364</v>
      </c>
      <c r="C313" s="51">
        <v>434604</v>
      </c>
      <c r="D313" s="64">
        <f t="shared" si="126"/>
        <v>37.1</v>
      </c>
      <c r="E313" s="12">
        <v>37.200000000000003</v>
      </c>
      <c r="F313" s="12">
        <v>37.200000000000003</v>
      </c>
      <c r="G313" s="12">
        <v>37</v>
      </c>
      <c r="H313" s="12">
        <v>37</v>
      </c>
      <c r="I313" s="12"/>
      <c r="J313" s="12"/>
      <c r="K313" s="12"/>
      <c r="L313" s="12"/>
      <c r="M313" s="74" t="str">
        <f t="shared" si="127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28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29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25.617566329999999</v>
      </c>
      <c r="AO313" s="41">
        <v>1093</v>
      </c>
      <c r="AP313" s="110"/>
      <c r="AQ313" s="111"/>
      <c r="AR313" s="126" t="str">
        <f t="shared" si="130"/>
        <v/>
      </c>
      <c r="AS313" s="126" t="str">
        <f t="shared" si="131"/>
        <v/>
      </c>
      <c r="AT313" s="127">
        <v>1345</v>
      </c>
      <c r="AU313" s="128"/>
      <c r="AV313" s="129"/>
      <c r="AW313" s="126" t="str">
        <f t="shared" si="132"/>
        <v/>
      </c>
      <c r="AX313" s="126" t="str">
        <f t="shared" si="133"/>
        <v/>
      </c>
      <c r="AY313" s="64" t="str">
        <f t="shared" si="134"/>
        <v/>
      </c>
      <c r="AZ313" s="97">
        <v>79.099999999999994</v>
      </c>
      <c r="BA313" s="68"/>
      <c r="BB313" s="68"/>
      <c r="BC313" s="68"/>
      <c r="BD313" s="68"/>
      <c r="BE313" s="15"/>
      <c r="BF313" s="5">
        <f t="shared" si="135"/>
        <v>12015</v>
      </c>
      <c r="BG313" s="42">
        <v>4665</v>
      </c>
      <c r="BH313" s="42">
        <v>7350</v>
      </c>
      <c r="BI313" s="42"/>
      <c r="BJ313" s="42"/>
      <c r="BK313" s="42"/>
      <c r="BL313" s="42"/>
      <c r="BM313" s="15"/>
    </row>
    <row r="314" spans="1:65" outlineLevel="5" x14ac:dyDescent="0.45">
      <c r="A314" s="22">
        <f t="shared" si="136"/>
        <v>9</v>
      </c>
      <c r="B314" s="9">
        <f t="shared" si="121"/>
        <v>43365</v>
      </c>
      <c r="C314" s="51">
        <v>446864</v>
      </c>
      <c r="D314" s="64">
        <f t="shared" si="126"/>
        <v>37.5</v>
      </c>
      <c r="E314" s="12">
        <v>37.4</v>
      </c>
      <c r="F314" s="12">
        <v>37.4</v>
      </c>
      <c r="G314" s="12">
        <v>37.6</v>
      </c>
      <c r="H314" s="12">
        <v>37.6</v>
      </c>
      <c r="I314" s="12"/>
      <c r="J314" s="12"/>
      <c r="K314" s="12"/>
      <c r="L314" s="12"/>
      <c r="M314" s="74" t="str">
        <f t="shared" si="127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28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9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25.617566329999999</v>
      </c>
      <c r="AO314" s="41">
        <v>1093</v>
      </c>
      <c r="AP314" s="110"/>
      <c r="AQ314" s="111"/>
      <c r="AR314" s="126" t="str">
        <f t="shared" si="130"/>
        <v/>
      </c>
      <c r="AS314" s="126" t="str">
        <f t="shared" si="131"/>
        <v/>
      </c>
      <c r="AT314" s="127">
        <v>1431</v>
      </c>
      <c r="AU314" s="128"/>
      <c r="AV314" s="129"/>
      <c r="AW314" s="126" t="str">
        <f t="shared" si="132"/>
        <v/>
      </c>
      <c r="AX314" s="126" t="str">
        <f t="shared" si="133"/>
        <v/>
      </c>
      <c r="AY314" s="64" t="str">
        <f t="shared" si="134"/>
        <v/>
      </c>
      <c r="AZ314" s="97"/>
      <c r="BA314" s="68"/>
      <c r="BB314" s="68"/>
      <c r="BC314" s="68"/>
      <c r="BD314" s="68"/>
      <c r="BE314" s="15"/>
      <c r="BF314" s="5">
        <f t="shared" si="135"/>
        <v>11237</v>
      </c>
      <c r="BG314" s="42">
        <v>3700</v>
      </c>
      <c r="BH314" s="42">
        <v>7537</v>
      </c>
      <c r="BI314" s="42"/>
      <c r="BJ314" s="42"/>
      <c r="BK314" s="42"/>
      <c r="BL314" s="42"/>
      <c r="BM314" s="15"/>
    </row>
    <row r="315" spans="1:65" outlineLevel="5" x14ac:dyDescent="0.45">
      <c r="A315" s="22">
        <f t="shared" si="136"/>
        <v>9</v>
      </c>
      <c r="B315" s="9">
        <f t="shared" si="121"/>
        <v>43366</v>
      </c>
      <c r="C315" s="51">
        <v>420999</v>
      </c>
      <c r="D315" s="64">
        <f t="shared" si="126"/>
        <v>37.299999999999997</v>
      </c>
      <c r="E315" s="12">
        <v>37.200000000000003</v>
      </c>
      <c r="F315" s="12">
        <v>37.200000000000003</v>
      </c>
      <c r="G315" s="12">
        <v>37.4</v>
      </c>
      <c r="H315" s="12">
        <v>37.4</v>
      </c>
      <c r="I315" s="12"/>
      <c r="J315" s="12"/>
      <c r="K315" s="12"/>
      <c r="L315" s="12"/>
      <c r="M315" s="74" t="str">
        <f t="shared" si="127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28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9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30.010718109999999</v>
      </c>
      <c r="AO315" s="41">
        <v>933</v>
      </c>
      <c r="AP315" s="110"/>
      <c r="AQ315" s="111"/>
      <c r="AR315" s="126" t="str">
        <f t="shared" si="130"/>
        <v/>
      </c>
      <c r="AS315" s="126" t="str">
        <f t="shared" si="131"/>
        <v/>
      </c>
      <c r="AT315" s="127">
        <v>1276</v>
      </c>
      <c r="AU315" s="128"/>
      <c r="AV315" s="129"/>
      <c r="AW315" s="126" t="str">
        <f t="shared" si="132"/>
        <v/>
      </c>
      <c r="AX315" s="126" t="str">
        <f t="shared" si="133"/>
        <v/>
      </c>
      <c r="AY315" s="64" t="str">
        <f t="shared" si="134"/>
        <v/>
      </c>
      <c r="AZ315" s="97"/>
      <c r="BA315" s="68"/>
      <c r="BB315" s="68"/>
      <c r="BC315" s="68"/>
      <c r="BD315" s="68"/>
      <c r="BE315" s="15"/>
      <c r="BF315" s="5">
        <f t="shared" si="135"/>
        <v>5962</v>
      </c>
      <c r="BG315" s="42">
        <v>3101</v>
      </c>
      <c r="BH315" s="42">
        <v>2861</v>
      </c>
      <c r="BI315" s="42"/>
      <c r="BJ315" s="42"/>
      <c r="BK315" s="42"/>
      <c r="BL315" s="42"/>
      <c r="BM315" s="15"/>
    </row>
    <row r="316" spans="1:65" outlineLevel="5" x14ac:dyDescent="0.45">
      <c r="A316" s="22">
        <f t="shared" si="136"/>
        <v>9</v>
      </c>
      <c r="B316" s="9">
        <f t="shared" si="121"/>
        <v>43367</v>
      </c>
      <c r="C316" s="51">
        <v>362200</v>
      </c>
      <c r="D316" s="64">
        <f t="shared" si="126"/>
        <v>37</v>
      </c>
      <c r="E316" s="12">
        <v>37</v>
      </c>
      <c r="F316" s="12">
        <v>37</v>
      </c>
      <c r="G316" s="12">
        <v>37</v>
      </c>
      <c r="H316" s="12">
        <v>37</v>
      </c>
      <c r="I316" s="12"/>
      <c r="J316" s="12"/>
      <c r="K316" s="12"/>
      <c r="L316" s="12"/>
      <c r="M316" s="74" t="str">
        <f t="shared" si="127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28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9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31.602708799999998</v>
      </c>
      <c r="AO316" s="41">
        <v>886</v>
      </c>
      <c r="AP316" s="110"/>
      <c r="AQ316" s="111"/>
      <c r="AR316" s="126" t="str">
        <f t="shared" si="130"/>
        <v/>
      </c>
      <c r="AS316" s="126" t="str">
        <f t="shared" si="131"/>
        <v/>
      </c>
      <c r="AT316" s="127">
        <v>1396</v>
      </c>
      <c r="AU316" s="128"/>
      <c r="AV316" s="129"/>
      <c r="AW316" s="126" t="str">
        <f t="shared" si="132"/>
        <v/>
      </c>
      <c r="AX316" s="126" t="str">
        <f t="shared" si="133"/>
        <v/>
      </c>
      <c r="AY316" s="64" t="str">
        <f t="shared" si="134"/>
        <v/>
      </c>
      <c r="AZ316" s="97"/>
      <c r="BA316" s="68"/>
      <c r="BB316" s="68"/>
      <c r="BC316" s="68"/>
      <c r="BD316" s="68"/>
      <c r="BE316" s="15"/>
      <c r="BF316" s="5">
        <f t="shared" si="135"/>
        <v>4061</v>
      </c>
      <c r="BG316" s="42">
        <v>1851</v>
      </c>
      <c r="BH316" s="42">
        <v>2210</v>
      </c>
      <c r="BI316" s="42"/>
      <c r="BJ316" s="42"/>
      <c r="BK316" s="42"/>
      <c r="BL316" s="42"/>
      <c r="BM316" s="15"/>
    </row>
    <row r="317" spans="1:65" outlineLevel="5" x14ac:dyDescent="0.45">
      <c r="A317" s="22">
        <f t="shared" si="136"/>
        <v>9</v>
      </c>
      <c r="B317" s="9">
        <f t="shared" si="121"/>
        <v>43368</v>
      </c>
      <c r="C317" s="51">
        <v>345926</v>
      </c>
      <c r="D317" s="64">
        <f t="shared" si="126"/>
        <v>37.799999999999997</v>
      </c>
      <c r="E317" s="12">
        <v>37.799999999999997</v>
      </c>
      <c r="F317" s="12">
        <v>37.799999999999997</v>
      </c>
      <c r="G317" s="12">
        <v>37.799999999999997</v>
      </c>
      <c r="H317" s="12">
        <v>37.799999999999997</v>
      </c>
      <c r="I317" s="12"/>
      <c r="J317" s="12"/>
      <c r="K317" s="12"/>
      <c r="L317" s="12"/>
      <c r="M317" s="74" t="str">
        <f t="shared" si="127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28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9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31.74603175</v>
      </c>
      <c r="AO317" s="41">
        <v>882</v>
      </c>
      <c r="AP317" s="110"/>
      <c r="AQ317" s="111"/>
      <c r="AR317" s="126" t="str">
        <f t="shared" si="130"/>
        <v/>
      </c>
      <c r="AS317" s="126" t="str">
        <f t="shared" si="131"/>
        <v/>
      </c>
      <c r="AT317" s="127">
        <v>1261</v>
      </c>
      <c r="AU317" s="128"/>
      <c r="AV317" s="129"/>
      <c r="AW317" s="126" t="str">
        <f t="shared" si="132"/>
        <v/>
      </c>
      <c r="AX317" s="126" t="str">
        <f t="shared" si="133"/>
        <v/>
      </c>
      <c r="AY317" s="64" t="str">
        <f t="shared" si="134"/>
        <v/>
      </c>
      <c r="AZ317" s="97"/>
      <c r="BA317" s="68"/>
      <c r="BB317" s="68"/>
      <c r="BC317" s="68"/>
      <c r="BD317" s="68"/>
      <c r="BE317" s="15"/>
      <c r="BF317" s="5">
        <f t="shared" si="135"/>
        <v>7986</v>
      </c>
      <c r="BG317" s="42">
        <v>5762</v>
      </c>
      <c r="BH317" s="42">
        <v>2224</v>
      </c>
      <c r="BI317" s="42"/>
      <c r="BJ317" s="42"/>
      <c r="BK317" s="42"/>
      <c r="BL317" s="42"/>
      <c r="BM317" s="15"/>
    </row>
    <row r="318" spans="1:65" outlineLevel="5" x14ac:dyDescent="0.45">
      <c r="A318" s="22">
        <f t="shared" si="136"/>
        <v>9</v>
      </c>
      <c r="B318" s="9">
        <f t="shared" si="121"/>
        <v>43369</v>
      </c>
      <c r="C318" s="51">
        <v>351683</v>
      </c>
      <c r="D318" s="64">
        <f t="shared" si="126"/>
        <v>36.6</v>
      </c>
      <c r="E318" s="12">
        <v>36.6</v>
      </c>
      <c r="F318" s="12">
        <v>36.6</v>
      </c>
      <c r="G318" s="12">
        <v>36.6</v>
      </c>
      <c r="H318" s="12">
        <v>36.6</v>
      </c>
      <c r="I318" s="12"/>
      <c r="J318" s="12"/>
      <c r="K318" s="12"/>
      <c r="L318" s="12"/>
      <c r="M318" s="74" t="str">
        <f t="shared" si="127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28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29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v>21.604938270000002</v>
      </c>
      <c r="AO318" s="41">
        <v>1296</v>
      </c>
      <c r="AP318" s="110"/>
      <c r="AQ318" s="111"/>
      <c r="AR318" s="126" t="str">
        <f t="shared" si="130"/>
        <v/>
      </c>
      <c r="AS318" s="126" t="str">
        <f t="shared" si="131"/>
        <v/>
      </c>
      <c r="AT318" s="127">
        <v>1588</v>
      </c>
      <c r="AU318" s="128"/>
      <c r="AV318" s="129"/>
      <c r="AW318" s="126" t="str">
        <f t="shared" si="132"/>
        <v/>
      </c>
      <c r="AX318" s="126" t="str">
        <f t="shared" si="133"/>
        <v/>
      </c>
      <c r="AY318" s="64" t="str">
        <f t="shared" si="134"/>
        <v/>
      </c>
      <c r="AZ318" s="97"/>
      <c r="BA318" s="68"/>
      <c r="BB318" s="68"/>
      <c r="BC318" s="68"/>
      <c r="BD318" s="68"/>
      <c r="BE318" s="15"/>
      <c r="BF318" s="5">
        <f t="shared" si="135"/>
        <v>11338</v>
      </c>
      <c r="BG318" s="42"/>
      <c r="BH318" s="42">
        <v>11338</v>
      </c>
      <c r="BI318" s="42"/>
      <c r="BJ318" s="42"/>
      <c r="BK318" s="42"/>
      <c r="BL318" s="42"/>
      <c r="BM318" s="15"/>
    </row>
    <row r="319" spans="1:65" outlineLevel="5" x14ac:dyDescent="0.45">
      <c r="A319" s="22">
        <f t="shared" si="136"/>
        <v>9</v>
      </c>
      <c r="B319" s="9">
        <f t="shared" si="121"/>
        <v>43370</v>
      </c>
      <c r="C319" s="51">
        <v>341377</v>
      </c>
      <c r="D319" s="64">
        <f t="shared" si="126"/>
        <v>36.6</v>
      </c>
      <c r="E319" s="12">
        <v>36.6</v>
      </c>
      <c r="F319" s="12">
        <v>36.6</v>
      </c>
      <c r="G319" s="12">
        <v>36.6</v>
      </c>
      <c r="H319" s="12">
        <v>36.6</v>
      </c>
      <c r="I319" s="12"/>
      <c r="J319" s="12"/>
      <c r="K319" s="12"/>
      <c r="L319" s="12"/>
      <c r="M319" s="74" t="str">
        <f t="shared" si="127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28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9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21.374045800000001</v>
      </c>
      <c r="AO319" s="41">
        <v>1310</v>
      </c>
      <c r="AP319" s="110"/>
      <c r="AQ319" s="111"/>
      <c r="AR319" s="126" t="str">
        <f t="shared" si="130"/>
        <v/>
      </c>
      <c r="AS319" s="126" t="str">
        <f t="shared" si="131"/>
        <v/>
      </c>
      <c r="AT319" s="127">
        <v>1658</v>
      </c>
      <c r="AU319" s="128"/>
      <c r="AV319" s="129"/>
      <c r="AW319" s="126" t="str">
        <f t="shared" si="132"/>
        <v/>
      </c>
      <c r="AX319" s="126" t="str">
        <f t="shared" si="133"/>
        <v/>
      </c>
      <c r="AY319" s="64" t="str">
        <f t="shared" si="134"/>
        <v/>
      </c>
      <c r="AZ319" s="97">
        <v>78.5</v>
      </c>
      <c r="BA319" s="68"/>
      <c r="BB319" s="68"/>
      <c r="BC319" s="68"/>
      <c r="BD319" s="68"/>
      <c r="BE319" s="15"/>
      <c r="BF319" s="5">
        <f t="shared" si="135"/>
        <v>14764</v>
      </c>
      <c r="BG319" s="42">
        <v>3930</v>
      </c>
      <c r="BH319" s="42">
        <v>10834</v>
      </c>
      <c r="BI319" s="42"/>
      <c r="BJ319" s="42"/>
      <c r="BK319" s="42"/>
      <c r="BL319" s="42"/>
      <c r="BM319" s="15"/>
    </row>
    <row r="320" spans="1:65" outlineLevel="5" x14ac:dyDescent="0.45">
      <c r="A320" s="22">
        <f t="shared" si="136"/>
        <v>9</v>
      </c>
      <c r="B320" s="9">
        <f t="shared" si="121"/>
        <v>43371</v>
      </c>
      <c r="C320" s="51">
        <v>330285</v>
      </c>
      <c r="D320" s="64">
        <f t="shared" si="126"/>
        <v>36.4</v>
      </c>
      <c r="E320" s="12">
        <v>36.4</v>
      </c>
      <c r="F320" s="12">
        <v>36.4</v>
      </c>
      <c r="G320" s="12">
        <v>36.4</v>
      </c>
      <c r="H320" s="12">
        <v>36.4</v>
      </c>
      <c r="I320" s="12"/>
      <c r="J320" s="12"/>
      <c r="K320" s="12"/>
      <c r="L320" s="12"/>
      <c r="M320" s="74" t="str">
        <f t="shared" si="127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28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9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22.932022929999999</v>
      </c>
      <c r="AO320" s="41">
        <v>1221</v>
      </c>
      <c r="AP320" s="110"/>
      <c r="AQ320" s="111"/>
      <c r="AR320" s="126" t="str">
        <f t="shared" si="130"/>
        <v/>
      </c>
      <c r="AS320" s="126" t="str">
        <f t="shared" si="131"/>
        <v/>
      </c>
      <c r="AT320" s="127">
        <v>1563</v>
      </c>
      <c r="AU320" s="128"/>
      <c r="AV320" s="129"/>
      <c r="AW320" s="126" t="str">
        <f t="shared" si="132"/>
        <v/>
      </c>
      <c r="AX320" s="126" t="str">
        <f t="shared" si="133"/>
        <v/>
      </c>
      <c r="AY320" s="64" t="str">
        <f t="shared" si="134"/>
        <v/>
      </c>
      <c r="AZ320" s="97">
        <v>79</v>
      </c>
      <c r="BA320" s="68"/>
      <c r="BB320" s="68"/>
      <c r="BC320" s="68"/>
      <c r="BD320" s="68"/>
      <c r="BE320" s="15"/>
      <c r="BF320" s="5">
        <f t="shared" si="135"/>
        <v>13496</v>
      </c>
      <c r="BG320" s="42">
        <v>3200</v>
      </c>
      <c r="BH320" s="42">
        <v>10296</v>
      </c>
      <c r="BI320" s="42"/>
      <c r="BJ320" s="42"/>
      <c r="BK320" s="42"/>
      <c r="BL320" s="42"/>
      <c r="BM320" s="15"/>
    </row>
    <row r="321" spans="1:65" outlineLevel="5" x14ac:dyDescent="0.45">
      <c r="A321" s="22">
        <f t="shared" si="136"/>
        <v>9</v>
      </c>
      <c r="B321" s="9">
        <f t="shared" si="121"/>
        <v>43372</v>
      </c>
      <c r="C321" s="51">
        <v>393448</v>
      </c>
      <c r="D321" s="64">
        <f t="shared" si="126"/>
        <v>37</v>
      </c>
      <c r="E321" s="12">
        <v>37</v>
      </c>
      <c r="F321" s="12">
        <v>37</v>
      </c>
      <c r="G321" s="12">
        <v>37</v>
      </c>
      <c r="H321" s="12">
        <v>37</v>
      </c>
      <c r="I321" s="12"/>
      <c r="J321" s="12"/>
      <c r="K321" s="12"/>
      <c r="L321" s="12"/>
      <c r="M321" s="74" t="str">
        <f t="shared" si="127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28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9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25.594149909999999</v>
      </c>
      <c r="AO321" s="41">
        <v>1094</v>
      </c>
      <c r="AP321" s="110"/>
      <c r="AQ321" s="111"/>
      <c r="AR321" s="126" t="str">
        <f t="shared" si="130"/>
        <v/>
      </c>
      <c r="AS321" s="126" t="str">
        <f t="shared" si="131"/>
        <v/>
      </c>
      <c r="AT321" s="127">
        <v>1412</v>
      </c>
      <c r="AU321" s="128"/>
      <c r="AV321" s="129"/>
      <c r="AW321" s="126" t="str">
        <f t="shared" si="132"/>
        <v/>
      </c>
      <c r="AX321" s="126" t="str">
        <f t="shared" si="133"/>
        <v/>
      </c>
      <c r="AY321" s="64" t="str">
        <f t="shared" si="134"/>
        <v/>
      </c>
      <c r="AZ321" s="97"/>
      <c r="BA321" s="68"/>
      <c r="BB321" s="68"/>
      <c r="BC321" s="68"/>
      <c r="BD321" s="68"/>
      <c r="BE321" s="15"/>
      <c r="BF321" s="5">
        <f t="shared" si="135"/>
        <v>9697</v>
      </c>
      <c r="BG321" s="42">
        <v>6502</v>
      </c>
      <c r="BH321" s="42">
        <v>3195</v>
      </c>
      <c r="BI321" s="42"/>
      <c r="BJ321" s="42"/>
      <c r="BK321" s="42"/>
      <c r="BL321" s="42"/>
      <c r="BM321" s="15"/>
    </row>
    <row r="322" spans="1:65" ht="17.5" outlineLevel="5" thickBot="1" x14ac:dyDescent="0.5">
      <c r="A322" s="31">
        <f t="shared" si="136"/>
        <v>9</v>
      </c>
      <c r="B322" s="32">
        <f t="shared" si="121"/>
        <v>43373</v>
      </c>
      <c r="C322" s="51">
        <v>464262</v>
      </c>
      <c r="D322" s="64">
        <f t="shared" si="126"/>
        <v>36.9</v>
      </c>
      <c r="E322" s="12">
        <v>36.799999999999997</v>
      </c>
      <c r="F322" s="12">
        <v>36.799999999999997</v>
      </c>
      <c r="G322" s="12">
        <v>37</v>
      </c>
      <c r="H322" s="12">
        <v>37</v>
      </c>
      <c r="I322" s="12"/>
      <c r="J322" s="12"/>
      <c r="K322" s="12"/>
      <c r="L322" s="12"/>
      <c r="M322" s="74" t="str">
        <f t="shared" si="127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28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9"/>
        <v/>
      </c>
      <c r="AF322" s="41"/>
      <c r="AG322" s="41"/>
      <c r="AH322" s="41"/>
      <c r="AI322" s="41"/>
      <c r="AJ322" s="41"/>
      <c r="AK322" s="41"/>
      <c r="AL322" s="41"/>
      <c r="AM322" s="41"/>
      <c r="AN322" s="46">
        <v>28.084252759999998</v>
      </c>
      <c r="AO322" s="41">
        <v>997</v>
      </c>
      <c r="AP322" s="110"/>
      <c r="AQ322" s="111"/>
      <c r="AR322" s="126" t="str">
        <f t="shared" si="130"/>
        <v/>
      </c>
      <c r="AS322" s="126" t="str">
        <f t="shared" si="131"/>
        <v/>
      </c>
      <c r="AT322" s="127">
        <v>1399</v>
      </c>
      <c r="AU322" s="128"/>
      <c r="AV322" s="129"/>
      <c r="AW322" s="126" t="str">
        <f t="shared" si="132"/>
        <v/>
      </c>
      <c r="AX322" s="126" t="str">
        <f t="shared" si="133"/>
        <v/>
      </c>
      <c r="AY322" s="64" t="str">
        <f t="shared" si="134"/>
        <v/>
      </c>
      <c r="AZ322" s="97"/>
      <c r="BA322" s="68"/>
      <c r="BB322" s="68"/>
      <c r="BC322" s="68"/>
      <c r="BD322" s="68"/>
      <c r="BE322" s="15"/>
      <c r="BF322" s="5">
        <f t="shared" si="135"/>
        <v>4282</v>
      </c>
      <c r="BG322" s="42">
        <v>2058</v>
      </c>
      <c r="BH322" s="42">
        <v>2224</v>
      </c>
      <c r="BI322" s="42"/>
      <c r="BJ322" s="42"/>
      <c r="BK322" s="42"/>
      <c r="BL322" s="42"/>
      <c r="BM322" s="15"/>
    </row>
    <row r="323" spans="1:65" outlineLevel="4" x14ac:dyDescent="0.45">
      <c r="A323" s="150" t="s">
        <v>43</v>
      </c>
      <c r="B323" s="151"/>
      <c r="C323" s="50">
        <f t="shared" ref="C323:BM323" si="137">SUBTOTAL(4,C293:C322)</f>
        <v>515113</v>
      </c>
      <c r="D323" s="60">
        <f t="shared" si="137"/>
        <v>37.799999999999997</v>
      </c>
      <c r="E323" s="28">
        <f t="shared" si="137"/>
        <v>37.799999999999997</v>
      </c>
      <c r="F323" s="28">
        <f t="shared" si="137"/>
        <v>37.799999999999997</v>
      </c>
      <c r="G323" s="28">
        <f t="shared" si="137"/>
        <v>37.799999999999997</v>
      </c>
      <c r="H323" s="28">
        <f t="shared" si="137"/>
        <v>37.799999999999997</v>
      </c>
      <c r="I323" s="28">
        <f t="shared" si="137"/>
        <v>0</v>
      </c>
      <c r="J323" s="28">
        <f t="shared" si="137"/>
        <v>0</v>
      </c>
      <c r="K323" s="28">
        <f t="shared" si="137"/>
        <v>0</v>
      </c>
      <c r="L323" s="28">
        <f t="shared" si="137"/>
        <v>0</v>
      </c>
      <c r="M323" s="71">
        <f t="shared" si="137"/>
        <v>0</v>
      </c>
      <c r="N323" s="82">
        <f t="shared" si="137"/>
        <v>0</v>
      </c>
      <c r="O323" s="82">
        <f t="shared" si="137"/>
        <v>0</v>
      </c>
      <c r="P323" s="82">
        <f t="shared" si="137"/>
        <v>0</v>
      </c>
      <c r="Q323" s="82">
        <f t="shared" si="137"/>
        <v>0</v>
      </c>
      <c r="R323" s="82">
        <f t="shared" si="137"/>
        <v>0</v>
      </c>
      <c r="S323" s="82">
        <f t="shared" si="137"/>
        <v>0</v>
      </c>
      <c r="T323" s="82">
        <f t="shared" si="137"/>
        <v>0</v>
      </c>
      <c r="U323" s="82">
        <f t="shared" si="137"/>
        <v>0</v>
      </c>
      <c r="V323" s="29">
        <f t="shared" si="137"/>
        <v>0</v>
      </c>
      <c r="W323" s="39">
        <f t="shared" si="137"/>
        <v>0</v>
      </c>
      <c r="X323" s="39">
        <f t="shared" si="137"/>
        <v>0</v>
      </c>
      <c r="Y323" s="39">
        <f t="shared" si="137"/>
        <v>0</v>
      </c>
      <c r="Z323" s="39">
        <f t="shared" si="137"/>
        <v>0</v>
      </c>
      <c r="AA323" s="39">
        <f t="shared" si="137"/>
        <v>0</v>
      </c>
      <c r="AB323" s="39">
        <f t="shared" si="137"/>
        <v>0</v>
      </c>
      <c r="AC323" s="39">
        <f t="shared" si="137"/>
        <v>0</v>
      </c>
      <c r="AD323" s="39">
        <f t="shared" si="137"/>
        <v>0</v>
      </c>
      <c r="AE323" s="29">
        <f t="shared" si="137"/>
        <v>0</v>
      </c>
      <c r="AF323" s="39">
        <f t="shared" si="137"/>
        <v>0</v>
      </c>
      <c r="AG323" s="39">
        <f t="shared" si="137"/>
        <v>0</v>
      </c>
      <c r="AH323" s="39">
        <f t="shared" si="137"/>
        <v>0</v>
      </c>
      <c r="AI323" s="39">
        <f t="shared" si="137"/>
        <v>0</v>
      </c>
      <c r="AJ323" s="39">
        <f t="shared" si="137"/>
        <v>0</v>
      </c>
      <c r="AK323" s="39">
        <f t="shared" si="137"/>
        <v>0</v>
      </c>
      <c r="AL323" s="39">
        <f t="shared" si="137"/>
        <v>0</v>
      </c>
      <c r="AM323" s="39">
        <f t="shared" si="137"/>
        <v>0</v>
      </c>
      <c r="AN323" s="39">
        <f>SUBTOTAL(4,AN293:AN322)</f>
        <v>35.175879399999999</v>
      </c>
      <c r="AO323" s="39">
        <f t="shared" ref="AO323:AX323" si="138">SUBTOTAL(4,AO293:AO322)</f>
        <v>1409</v>
      </c>
      <c r="AP323" s="104">
        <f t="shared" si="138"/>
        <v>0</v>
      </c>
      <c r="AQ323" s="105">
        <f t="shared" si="138"/>
        <v>0</v>
      </c>
      <c r="AR323" s="106">
        <f t="shared" si="138"/>
        <v>0</v>
      </c>
      <c r="AS323" s="106">
        <f t="shared" si="138"/>
        <v>0</v>
      </c>
      <c r="AT323" s="107">
        <f t="shared" si="138"/>
        <v>1753</v>
      </c>
      <c r="AU323" s="108">
        <f t="shared" si="138"/>
        <v>0</v>
      </c>
      <c r="AV323" s="109">
        <f t="shared" si="138"/>
        <v>0</v>
      </c>
      <c r="AW323" s="106">
        <f t="shared" si="138"/>
        <v>0</v>
      </c>
      <c r="AX323" s="106">
        <f t="shared" si="138"/>
        <v>0</v>
      </c>
      <c r="AY323" s="60">
        <f t="shared" si="137"/>
        <v>0</v>
      </c>
      <c r="AZ323" s="96">
        <f t="shared" si="137"/>
        <v>79.099999999999994</v>
      </c>
      <c r="BA323" s="67">
        <f t="shared" si="137"/>
        <v>0</v>
      </c>
      <c r="BB323" s="67">
        <f t="shared" si="137"/>
        <v>0</v>
      </c>
      <c r="BC323" s="67">
        <f t="shared" si="137"/>
        <v>0</v>
      </c>
      <c r="BD323" s="67">
        <f t="shared" si="137"/>
        <v>0</v>
      </c>
      <c r="BE323" s="27">
        <f t="shared" si="137"/>
        <v>0</v>
      </c>
      <c r="BF323" s="29">
        <f t="shared" si="137"/>
        <v>16450</v>
      </c>
      <c r="BG323" s="39">
        <f t="shared" si="137"/>
        <v>6502</v>
      </c>
      <c r="BH323" s="40">
        <f t="shared" si="137"/>
        <v>13108</v>
      </c>
      <c r="BI323" s="40">
        <f t="shared" si="137"/>
        <v>0</v>
      </c>
      <c r="BJ323" s="40">
        <f t="shared" si="137"/>
        <v>0</v>
      </c>
      <c r="BK323" s="40">
        <f t="shared" si="137"/>
        <v>0</v>
      </c>
      <c r="BL323" s="40">
        <f t="shared" si="137"/>
        <v>0</v>
      </c>
      <c r="BM323" s="27">
        <f t="shared" si="137"/>
        <v>0</v>
      </c>
    </row>
    <row r="324" spans="1:65" outlineLevel="3" x14ac:dyDescent="0.45">
      <c r="A324" s="180" t="s">
        <v>32</v>
      </c>
      <c r="B324" s="181"/>
      <c r="C324" s="51">
        <f t="shared" ref="C324:BM324" si="139">SUBTOTAL(5,C293:C322)</f>
        <v>330285</v>
      </c>
      <c r="D324" s="61">
        <f t="shared" si="139"/>
        <v>36.200000000000003</v>
      </c>
      <c r="E324" s="12">
        <f t="shared" si="139"/>
        <v>36.200000000000003</v>
      </c>
      <c r="F324" s="12">
        <f t="shared" si="139"/>
        <v>36.200000000000003</v>
      </c>
      <c r="G324" s="12">
        <f t="shared" si="139"/>
        <v>36.200000000000003</v>
      </c>
      <c r="H324" s="12">
        <f t="shared" si="139"/>
        <v>36.200000000000003</v>
      </c>
      <c r="I324" s="12">
        <f t="shared" si="139"/>
        <v>0</v>
      </c>
      <c r="J324" s="12">
        <f t="shared" si="139"/>
        <v>0</v>
      </c>
      <c r="K324" s="12">
        <f t="shared" si="139"/>
        <v>0</v>
      </c>
      <c r="L324" s="12">
        <f t="shared" si="139"/>
        <v>0</v>
      </c>
      <c r="M324" s="72">
        <f t="shared" si="139"/>
        <v>0</v>
      </c>
      <c r="N324" s="83">
        <f t="shared" si="139"/>
        <v>0</v>
      </c>
      <c r="O324" s="83">
        <f t="shared" si="139"/>
        <v>0</v>
      </c>
      <c r="P324" s="83">
        <f t="shared" si="139"/>
        <v>0</v>
      </c>
      <c r="Q324" s="83">
        <f t="shared" si="139"/>
        <v>0</v>
      </c>
      <c r="R324" s="83">
        <f t="shared" si="139"/>
        <v>0</v>
      </c>
      <c r="S324" s="83">
        <f t="shared" si="139"/>
        <v>0</v>
      </c>
      <c r="T324" s="83">
        <f t="shared" si="139"/>
        <v>0</v>
      </c>
      <c r="U324" s="83">
        <f t="shared" si="139"/>
        <v>0</v>
      </c>
      <c r="V324" s="6">
        <f t="shared" si="139"/>
        <v>0</v>
      </c>
      <c r="W324" s="41">
        <f t="shared" si="139"/>
        <v>0</v>
      </c>
      <c r="X324" s="41">
        <f t="shared" si="139"/>
        <v>0</v>
      </c>
      <c r="Y324" s="41">
        <f t="shared" si="139"/>
        <v>0</v>
      </c>
      <c r="Z324" s="41">
        <f t="shared" si="139"/>
        <v>0</v>
      </c>
      <c r="AA324" s="41">
        <f t="shared" si="139"/>
        <v>0</v>
      </c>
      <c r="AB324" s="41">
        <f t="shared" si="139"/>
        <v>0</v>
      </c>
      <c r="AC324" s="41">
        <f t="shared" si="139"/>
        <v>0</v>
      </c>
      <c r="AD324" s="41">
        <f t="shared" si="139"/>
        <v>0</v>
      </c>
      <c r="AE324" s="6">
        <f t="shared" si="139"/>
        <v>0</v>
      </c>
      <c r="AF324" s="41">
        <f t="shared" si="139"/>
        <v>0</v>
      </c>
      <c r="AG324" s="41">
        <f t="shared" si="139"/>
        <v>0</v>
      </c>
      <c r="AH324" s="41">
        <f t="shared" si="139"/>
        <v>0</v>
      </c>
      <c r="AI324" s="41">
        <f t="shared" si="139"/>
        <v>0</v>
      </c>
      <c r="AJ324" s="41">
        <f t="shared" si="139"/>
        <v>0</v>
      </c>
      <c r="AK324" s="41">
        <f t="shared" si="139"/>
        <v>0</v>
      </c>
      <c r="AL324" s="41">
        <f t="shared" si="139"/>
        <v>0</v>
      </c>
      <c r="AM324" s="41">
        <f t="shared" si="139"/>
        <v>0</v>
      </c>
      <c r="AN324" s="41">
        <f>SUBTOTAL(5,AN293:AN322)</f>
        <v>19.87224982</v>
      </c>
      <c r="AO324" s="41">
        <f t="shared" ref="AO324:AX324" si="140">SUBTOTAL(5,AO293:AO322)</f>
        <v>796</v>
      </c>
      <c r="AP324" s="110">
        <f t="shared" si="140"/>
        <v>0</v>
      </c>
      <c r="AQ324" s="111">
        <f t="shared" si="140"/>
        <v>0</v>
      </c>
      <c r="AR324" s="112">
        <f t="shared" si="140"/>
        <v>0</v>
      </c>
      <c r="AS324" s="112">
        <f t="shared" si="140"/>
        <v>0</v>
      </c>
      <c r="AT324" s="113">
        <f t="shared" si="140"/>
        <v>1101</v>
      </c>
      <c r="AU324" s="114">
        <f t="shared" si="140"/>
        <v>0</v>
      </c>
      <c r="AV324" s="115">
        <f t="shared" si="140"/>
        <v>0</v>
      </c>
      <c r="AW324" s="112">
        <f t="shared" si="140"/>
        <v>0</v>
      </c>
      <c r="AX324" s="112">
        <f t="shared" si="140"/>
        <v>0</v>
      </c>
      <c r="AY324" s="61">
        <f t="shared" si="139"/>
        <v>0</v>
      </c>
      <c r="AZ324" s="97">
        <f t="shared" si="139"/>
        <v>78</v>
      </c>
      <c r="BA324" s="68">
        <f t="shared" si="139"/>
        <v>0</v>
      </c>
      <c r="BB324" s="68">
        <f t="shared" si="139"/>
        <v>0</v>
      </c>
      <c r="BC324" s="68">
        <f t="shared" si="139"/>
        <v>0</v>
      </c>
      <c r="BD324" s="68">
        <f t="shared" si="139"/>
        <v>0</v>
      </c>
      <c r="BE324" s="15">
        <f t="shared" si="139"/>
        <v>0</v>
      </c>
      <c r="BF324" s="6">
        <f t="shared" si="139"/>
        <v>3711</v>
      </c>
      <c r="BG324" s="41">
        <f t="shared" si="139"/>
        <v>1548</v>
      </c>
      <c r="BH324" s="42">
        <f t="shared" si="139"/>
        <v>2125</v>
      </c>
      <c r="BI324" s="42">
        <f t="shared" si="139"/>
        <v>0</v>
      </c>
      <c r="BJ324" s="42">
        <f t="shared" si="139"/>
        <v>0</v>
      </c>
      <c r="BK324" s="42">
        <f t="shared" si="139"/>
        <v>0</v>
      </c>
      <c r="BL324" s="42">
        <f t="shared" si="139"/>
        <v>0</v>
      </c>
      <c r="BM324" s="15">
        <f t="shared" si="139"/>
        <v>0</v>
      </c>
    </row>
    <row r="325" spans="1:65" outlineLevel="2" x14ac:dyDescent="0.45">
      <c r="A325" s="180" t="s">
        <v>21</v>
      </c>
      <c r="B325" s="181"/>
      <c r="C325" s="51">
        <f>IFERROR(SUBTOTAL(1,C293:C322),"")</f>
        <v>404576.16666666669</v>
      </c>
      <c r="D325" s="61">
        <f t="shared" ref="D325:BM325" si="141">IFERROR(SUBTOTAL(1,D293:D322),"")</f>
        <v>36.823333333333338</v>
      </c>
      <c r="E325" s="12">
        <f t="shared" si="141"/>
        <v>36.813333333333347</v>
      </c>
      <c r="F325" s="12">
        <f t="shared" si="141"/>
        <v>36.813333333333347</v>
      </c>
      <c r="G325" s="12">
        <f t="shared" si="141"/>
        <v>36.833333333333343</v>
      </c>
      <c r="H325" s="12">
        <f t="shared" si="141"/>
        <v>36.833333333333343</v>
      </c>
      <c r="I325" s="12" t="str">
        <f t="shared" si="141"/>
        <v/>
      </c>
      <c r="J325" s="12" t="str">
        <f t="shared" si="141"/>
        <v/>
      </c>
      <c r="K325" s="12" t="str">
        <f t="shared" si="141"/>
        <v/>
      </c>
      <c r="L325" s="12" t="str">
        <f t="shared" si="141"/>
        <v/>
      </c>
      <c r="M325" s="72" t="str">
        <f t="shared" si="141"/>
        <v/>
      </c>
      <c r="N325" s="83" t="str">
        <f t="shared" si="141"/>
        <v/>
      </c>
      <c r="O325" s="83" t="str">
        <f t="shared" si="141"/>
        <v/>
      </c>
      <c r="P325" s="83" t="str">
        <f t="shared" si="141"/>
        <v/>
      </c>
      <c r="Q325" s="83" t="str">
        <f t="shared" si="141"/>
        <v/>
      </c>
      <c r="R325" s="83" t="str">
        <f t="shared" si="141"/>
        <v/>
      </c>
      <c r="S325" s="83" t="str">
        <f t="shared" si="141"/>
        <v/>
      </c>
      <c r="T325" s="83" t="str">
        <f t="shared" si="141"/>
        <v/>
      </c>
      <c r="U325" s="83" t="str">
        <f t="shared" si="141"/>
        <v/>
      </c>
      <c r="V325" s="6" t="str">
        <f t="shared" si="141"/>
        <v/>
      </c>
      <c r="W325" s="41" t="str">
        <f t="shared" si="141"/>
        <v/>
      </c>
      <c r="X325" s="41" t="str">
        <f t="shared" si="141"/>
        <v/>
      </c>
      <c r="Y325" s="41" t="str">
        <f t="shared" si="141"/>
        <v/>
      </c>
      <c r="Z325" s="41" t="str">
        <f t="shared" si="141"/>
        <v/>
      </c>
      <c r="AA325" s="41" t="str">
        <f t="shared" si="141"/>
        <v/>
      </c>
      <c r="AB325" s="41" t="str">
        <f t="shared" si="141"/>
        <v/>
      </c>
      <c r="AC325" s="41" t="str">
        <f t="shared" si="141"/>
        <v/>
      </c>
      <c r="AD325" s="41" t="str">
        <f t="shared" si="141"/>
        <v/>
      </c>
      <c r="AE325" s="6" t="str">
        <f t="shared" si="141"/>
        <v/>
      </c>
      <c r="AF325" s="41" t="str">
        <f t="shared" si="141"/>
        <v/>
      </c>
      <c r="AG325" s="41" t="str">
        <f t="shared" si="141"/>
        <v/>
      </c>
      <c r="AH325" s="41" t="str">
        <f t="shared" si="141"/>
        <v/>
      </c>
      <c r="AI325" s="41" t="str">
        <f t="shared" si="141"/>
        <v/>
      </c>
      <c r="AJ325" s="41" t="str">
        <f t="shared" si="141"/>
        <v/>
      </c>
      <c r="AK325" s="41" t="str">
        <f t="shared" si="141"/>
        <v/>
      </c>
      <c r="AL325" s="41" t="str">
        <f t="shared" si="141"/>
        <v/>
      </c>
      <c r="AM325" s="41" t="str">
        <f t="shared" si="141"/>
        <v/>
      </c>
      <c r="AN325" s="41">
        <f>IFERROR(SUBTOTAL(1,AN293:AN322),"")</f>
        <v>25.379763419333344</v>
      </c>
      <c r="AO325" s="41">
        <f t="shared" si="141"/>
        <v>1126.4333333333334</v>
      </c>
      <c r="AP325" s="110" t="str">
        <f t="shared" si="141"/>
        <v/>
      </c>
      <c r="AQ325" s="111" t="str">
        <f t="shared" si="141"/>
        <v/>
      </c>
      <c r="AR325" s="112" t="str">
        <f t="shared" si="141"/>
        <v/>
      </c>
      <c r="AS325" s="112" t="str">
        <f t="shared" si="141"/>
        <v/>
      </c>
      <c r="AT325" s="113">
        <f t="shared" si="141"/>
        <v>1468.8333333333333</v>
      </c>
      <c r="AU325" s="114" t="str">
        <f t="shared" si="141"/>
        <v/>
      </c>
      <c r="AV325" s="115" t="str">
        <f t="shared" si="141"/>
        <v/>
      </c>
      <c r="AW325" s="112" t="str">
        <f t="shared" si="141"/>
        <v/>
      </c>
      <c r="AX325" s="112" t="str">
        <f t="shared" si="141"/>
        <v/>
      </c>
      <c r="AY325" s="61" t="str">
        <f t="shared" si="141"/>
        <v/>
      </c>
      <c r="AZ325" s="97">
        <f t="shared" si="141"/>
        <v>78.652941176470577</v>
      </c>
      <c r="BA325" s="68" t="str">
        <f t="shared" si="141"/>
        <v/>
      </c>
      <c r="BB325" s="68" t="str">
        <f t="shared" si="141"/>
        <v/>
      </c>
      <c r="BC325" s="68" t="str">
        <f t="shared" si="141"/>
        <v/>
      </c>
      <c r="BD325" s="68" t="str">
        <f t="shared" si="141"/>
        <v/>
      </c>
      <c r="BE325" s="15" t="str">
        <f>IFERROR(SUBTOTAL(1,BE293:BE322),"")</f>
        <v/>
      </c>
      <c r="BF325" s="6">
        <f t="shared" si="141"/>
        <v>10472.700000000001</v>
      </c>
      <c r="BG325" s="41">
        <f t="shared" si="141"/>
        <v>3165.3103448275861</v>
      </c>
      <c r="BH325" s="42">
        <f t="shared" si="141"/>
        <v>7412.9</v>
      </c>
      <c r="BI325" s="42" t="str">
        <f t="shared" si="141"/>
        <v/>
      </c>
      <c r="BJ325" s="42" t="str">
        <f t="shared" si="141"/>
        <v/>
      </c>
      <c r="BK325" s="42" t="str">
        <f t="shared" si="141"/>
        <v/>
      </c>
      <c r="BL325" s="42" t="str">
        <f t="shared" si="141"/>
        <v/>
      </c>
      <c r="BM325" s="15" t="str">
        <f t="shared" si="141"/>
        <v/>
      </c>
    </row>
    <row r="326" spans="1:65" ht="17.5" outlineLevel="1" thickBot="1" x14ac:dyDescent="0.5">
      <c r="A326" s="182" t="s">
        <v>52</v>
      </c>
      <c r="B326" s="183"/>
      <c r="C326" s="52">
        <f>SUBTOTAL(9,C293:C322)</f>
        <v>12137285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33793</v>
      </c>
      <c r="AP326" s="116"/>
      <c r="AQ326" s="117"/>
      <c r="AR326" s="118"/>
      <c r="AS326" s="118"/>
      <c r="AT326" s="119">
        <f>SUBTOTAL(9,AT293:AT322)</f>
        <v>44065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42">SUBTOTAL(9,BF293:BF322)</f>
        <v>314181</v>
      </c>
      <c r="BG326" s="43">
        <f t="shared" si="142"/>
        <v>91794</v>
      </c>
      <c r="BH326" s="44">
        <f t="shared" si="142"/>
        <v>222387</v>
      </c>
      <c r="BI326" s="44">
        <f t="shared" si="142"/>
        <v>0</v>
      </c>
      <c r="BJ326" s="44">
        <f t="shared" si="142"/>
        <v>0</v>
      </c>
      <c r="BK326" s="44">
        <f t="shared" si="142"/>
        <v>0</v>
      </c>
      <c r="BL326" s="44">
        <f t="shared" si="142"/>
        <v>0</v>
      </c>
      <c r="BM326" s="16">
        <f t="shared" si="142"/>
        <v>0</v>
      </c>
    </row>
    <row r="327" spans="1:65" outlineLevel="5" x14ac:dyDescent="0.45">
      <c r="A327" s="21">
        <f t="shared" si="136"/>
        <v>10</v>
      </c>
      <c r="B327" s="33">
        <f>B322+1</f>
        <v>43374</v>
      </c>
      <c r="C327" s="51">
        <v>426340</v>
      </c>
      <c r="D327" s="64">
        <f t="shared" ref="D327:D357" si="143">IFERROR(ROUND(AVERAGE(E327:L327),1),"")</f>
        <v>36.799999999999997</v>
      </c>
      <c r="E327" s="12">
        <v>36.6</v>
      </c>
      <c r="F327" s="12">
        <v>36.6</v>
      </c>
      <c r="G327" s="12">
        <v>37</v>
      </c>
      <c r="H327" s="12">
        <v>37</v>
      </c>
      <c r="I327" s="12"/>
      <c r="J327" s="12"/>
      <c r="K327" s="12"/>
      <c r="L327" s="12"/>
      <c r="M327" s="74" t="str">
        <f t="shared" ref="M327:M357" si="144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45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6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22.764227640000001</v>
      </c>
      <c r="AO327" s="41">
        <v>1230</v>
      </c>
      <c r="AP327" s="110"/>
      <c r="AQ327" s="111"/>
      <c r="AR327" s="126" t="str">
        <f t="shared" ref="AR327:AR357" si="147">IFERROR(AQ327/AP327*100,"")</f>
        <v/>
      </c>
      <c r="AS327" s="126" t="str">
        <f t="shared" ref="AS327:AS357" si="148">IFERROR(100-AR327,"")</f>
        <v/>
      </c>
      <c r="AT327" s="127">
        <v>1545</v>
      </c>
      <c r="AU327" s="128"/>
      <c r="AV327" s="129"/>
      <c r="AW327" s="126" t="str">
        <f t="shared" ref="AW327:AW357" si="149">IFERROR(AV327/AU327*100,"")</f>
        <v/>
      </c>
      <c r="AX327" s="126" t="str">
        <f t="shared" ref="AX327:AX357" si="150">IFERROR(100-AW327,"")</f>
        <v/>
      </c>
      <c r="AY327" s="64" t="str">
        <f t="shared" ref="AY327:AY357" si="151">IFERROR((1-((AW327*AS327)/(AX327*AR327)))*100,"")</f>
        <v/>
      </c>
      <c r="AZ327" s="97">
        <v>78</v>
      </c>
      <c r="BA327" s="68"/>
      <c r="BB327" s="68"/>
      <c r="BC327" s="68"/>
      <c r="BD327" s="68"/>
      <c r="BE327" s="15"/>
      <c r="BF327" s="5">
        <f t="shared" ref="BF327:BF357" si="152">IF(SUM(BG327:BM327)=0,"",SUM(BG327:BM327))</f>
        <v>13445</v>
      </c>
      <c r="BG327" s="41">
        <v>3110</v>
      </c>
      <c r="BH327" s="42">
        <v>10335</v>
      </c>
      <c r="BI327" s="42"/>
      <c r="BJ327" s="42"/>
      <c r="BK327" s="42"/>
      <c r="BL327" s="42"/>
      <c r="BM327" s="15"/>
    </row>
    <row r="328" spans="1:65" outlineLevel="5" x14ac:dyDescent="0.45">
      <c r="A328" s="22">
        <f t="shared" si="136"/>
        <v>10</v>
      </c>
      <c r="B328" s="9">
        <f t="shared" si="121"/>
        <v>43375</v>
      </c>
      <c r="C328" s="51">
        <v>365804</v>
      </c>
      <c r="D328" s="64">
        <f t="shared" si="143"/>
        <v>36.799999999999997</v>
      </c>
      <c r="E328" s="12">
        <v>36.6</v>
      </c>
      <c r="F328" s="12">
        <v>36.6</v>
      </c>
      <c r="G328" s="12">
        <v>37</v>
      </c>
      <c r="H328" s="12">
        <v>37</v>
      </c>
      <c r="I328" s="12"/>
      <c r="J328" s="12"/>
      <c r="K328" s="12"/>
      <c r="L328" s="12"/>
      <c r="M328" s="74" t="str">
        <f t="shared" si="144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45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46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24.075666380000001</v>
      </c>
      <c r="AO328" s="41">
        <v>1163</v>
      </c>
      <c r="AP328" s="110"/>
      <c r="AQ328" s="111"/>
      <c r="AR328" s="126" t="str">
        <f t="shared" si="147"/>
        <v/>
      </c>
      <c r="AS328" s="126" t="str">
        <f t="shared" si="148"/>
        <v/>
      </c>
      <c r="AT328" s="127">
        <v>1512</v>
      </c>
      <c r="AU328" s="128"/>
      <c r="AV328" s="129"/>
      <c r="AW328" s="126" t="str">
        <f t="shared" si="149"/>
        <v/>
      </c>
      <c r="AX328" s="126" t="str">
        <f t="shared" si="150"/>
        <v/>
      </c>
      <c r="AY328" s="64" t="str">
        <f t="shared" si="151"/>
        <v/>
      </c>
      <c r="AZ328" s="97">
        <v>79</v>
      </c>
      <c r="BA328" s="68"/>
      <c r="BB328" s="68"/>
      <c r="BC328" s="68"/>
      <c r="BD328" s="68"/>
      <c r="BE328" s="15"/>
      <c r="BF328" s="5">
        <f t="shared" si="152"/>
        <v>14394</v>
      </c>
      <c r="BG328" s="41">
        <v>4367</v>
      </c>
      <c r="BH328" s="42">
        <v>10027</v>
      </c>
      <c r="BI328" s="42"/>
      <c r="BJ328" s="42"/>
      <c r="BK328" s="42"/>
      <c r="BL328" s="42"/>
      <c r="BM328" s="15"/>
    </row>
    <row r="329" spans="1:65" outlineLevel="5" x14ac:dyDescent="0.45">
      <c r="A329" s="22">
        <f t="shared" si="136"/>
        <v>10</v>
      </c>
      <c r="B329" s="9">
        <f t="shared" si="121"/>
        <v>43376</v>
      </c>
      <c r="C329" s="51">
        <v>349248</v>
      </c>
      <c r="D329" s="64">
        <f t="shared" si="143"/>
        <v>37</v>
      </c>
      <c r="E329" s="12">
        <v>36.6</v>
      </c>
      <c r="F329" s="12">
        <v>36.6</v>
      </c>
      <c r="G329" s="12">
        <v>37.4</v>
      </c>
      <c r="H329" s="12">
        <v>37.4</v>
      </c>
      <c r="I329" s="12"/>
      <c r="J329" s="12"/>
      <c r="K329" s="12"/>
      <c r="L329" s="12"/>
      <c r="M329" s="74" t="str">
        <f t="shared" si="144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45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6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25.044722719999999</v>
      </c>
      <c r="AO329" s="41">
        <v>1118</v>
      </c>
      <c r="AP329" s="110"/>
      <c r="AQ329" s="111"/>
      <c r="AR329" s="126" t="str">
        <f t="shared" si="147"/>
        <v/>
      </c>
      <c r="AS329" s="126" t="str">
        <f t="shared" si="148"/>
        <v/>
      </c>
      <c r="AT329" s="127">
        <v>1410</v>
      </c>
      <c r="AU329" s="128"/>
      <c r="AV329" s="129"/>
      <c r="AW329" s="126" t="str">
        <f t="shared" si="149"/>
        <v/>
      </c>
      <c r="AX329" s="126" t="str">
        <f t="shared" si="150"/>
        <v/>
      </c>
      <c r="AY329" s="64" t="str">
        <f t="shared" si="151"/>
        <v/>
      </c>
      <c r="AZ329" s="97"/>
      <c r="BA329" s="68"/>
      <c r="BB329" s="68"/>
      <c r="BC329" s="68"/>
      <c r="BD329" s="68"/>
      <c r="BE329" s="15"/>
      <c r="BF329" s="5">
        <f t="shared" si="152"/>
        <v>13500</v>
      </c>
      <c r="BG329" s="41">
        <v>4734</v>
      </c>
      <c r="BH329" s="42">
        <v>8766</v>
      </c>
      <c r="BI329" s="42"/>
      <c r="BJ329" s="42"/>
      <c r="BK329" s="42"/>
      <c r="BL329" s="42"/>
      <c r="BM329" s="15"/>
    </row>
    <row r="330" spans="1:65" outlineLevel="5" x14ac:dyDescent="0.45">
      <c r="A330" s="22">
        <f t="shared" si="136"/>
        <v>10</v>
      </c>
      <c r="B330" s="9">
        <f t="shared" si="121"/>
        <v>43377</v>
      </c>
      <c r="C330" s="51">
        <v>343432</v>
      </c>
      <c r="D330" s="64">
        <f t="shared" si="143"/>
        <v>36.700000000000003</v>
      </c>
      <c r="E330" s="12">
        <v>36.6</v>
      </c>
      <c r="F330" s="12">
        <v>36.6</v>
      </c>
      <c r="G330" s="12">
        <v>36.799999999999997</v>
      </c>
      <c r="H330" s="12">
        <v>36.799999999999997</v>
      </c>
      <c r="I330" s="12"/>
      <c r="J330" s="12"/>
      <c r="K330" s="12"/>
      <c r="L330" s="12"/>
      <c r="M330" s="74" t="str">
        <f t="shared" si="144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45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6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25.570776259999999</v>
      </c>
      <c r="AO330" s="41">
        <v>1095</v>
      </c>
      <c r="AP330" s="110"/>
      <c r="AQ330" s="111"/>
      <c r="AR330" s="126" t="str">
        <f t="shared" si="147"/>
        <v/>
      </c>
      <c r="AS330" s="126" t="str">
        <f t="shared" si="148"/>
        <v/>
      </c>
      <c r="AT330" s="127">
        <v>1495</v>
      </c>
      <c r="AU330" s="128"/>
      <c r="AV330" s="129"/>
      <c r="AW330" s="126" t="str">
        <f t="shared" si="149"/>
        <v/>
      </c>
      <c r="AX330" s="126" t="str">
        <f t="shared" si="150"/>
        <v/>
      </c>
      <c r="AY330" s="64" t="str">
        <f t="shared" si="151"/>
        <v/>
      </c>
      <c r="AZ330" s="97">
        <v>78.5</v>
      </c>
      <c r="BA330" s="68"/>
      <c r="BB330" s="68"/>
      <c r="BC330" s="68"/>
      <c r="BD330" s="68"/>
      <c r="BE330" s="15"/>
      <c r="BF330" s="5">
        <f t="shared" si="152"/>
        <v>11524</v>
      </c>
      <c r="BG330" s="41">
        <v>2673</v>
      </c>
      <c r="BH330" s="42">
        <v>8851</v>
      </c>
      <c r="BI330" s="42"/>
      <c r="BJ330" s="42"/>
      <c r="BK330" s="42"/>
      <c r="BL330" s="42"/>
      <c r="BM330" s="15"/>
    </row>
    <row r="331" spans="1:65" outlineLevel="5" x14ac:dyDescent="0.45">
      <c r="A331" s="22">
        <f t="shared" si="136"/>
        <v>10</v>
      </c>
      <c r="B331" s="9">
        <f t="shared" si="121"/>
        <v>43378</v>
      </c>
      <c r="C331" s="51">
        <v>452500</v>
      </c>
      <c r="D331" s="64">
        <f t="shared" si="143"/>
        <v>36.299999999999997</v>
      </c>
      <c r="E331" s="12">
        <v>36.200000000000003</v>
      </c>
      <c r="F331" s="12">
        <v>36.200000000000003</v>
      </c>
      <c r="G331" s="12">
        <v>36.4</v>
      </c>
      <c r="H331" s="12">
        <v>36.4</v>
      </c>
      <c r="I331" s="12"/>
      <c r="J331" s="12"/>
      <c r="K331" s="12"/>
      <c r="L331" s="12"/>
      <c r="M331" s="74" t="str">
        <f t="shared" si="144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45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46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23.450586260000001</v>
      </c>
      <c r="AO331" s="41">
        <v>1194</v>
      </c>
      <c r="AP331" s="110"/>
      <c r="AQ331" s="111"/>
      <c r="AR331" s="126" t="str">
        <f t="shared" si="147"/>
        <v/>
      </c>
      <c r="AS331" s="126" t="str">
        <f t="shared" si="148"/>
        <v/>
      </c>
      <c r="AT331" s="127">
        <v>1515</v>
      </c>
      <c r="AU331" s="128"/>
      <c r="AV331" s="129"/>
      <c r="AW331" s="126" t="str">
        <f t="shared" si="149"/>
        <v/>
      </c>
      <c r="AX331" s="126" t="str">
        <f t="shared" si="150"/>
        <v/>
      </c>
      <c r="AY331" s="64" t="str">
        <f t="shared" si="151"/>
        <v/>
      </c>
      <c r="AZ331" s="97">
        <v>78</v>
      </c>
      <c r="BA331" s="68"/>
      <c r="BB331" s="68"/>
      <c r="BC331" s="68"/>
      <c r="BD331" s="68"/>
      <c r="BE331" s="15"/>
      <c r="BF331" s="5">
        <f t="shared" si="152"/>
        <v>11005</v>
      </c>
      <c r="BG331" s="41">
        <v>2736</v>
      </c>
      <c r="BH331" s="42">
        <v>8269</v>
      </c>
      <c r="BI331" s="42"/>
      <c r="BJ331" s="42"/>
      <c r="BK331" s="42"/>
      <c r="BL331" s="42"/>
      <c r="BM331" s="15"/>
    </row>
    <row r="332" spans="1:65" outlineLevel="5" x14ac:dyDescent="0.45">
      <c r="A332" s="22">
        <f t="shared" si="136"/>
        <v>10</v>
      </c>
      <c r="B332" s="9">
        <f t="shared" si="121"/>
        <v>43379</v>
      </c>
      <c r="C332" s="51">
        <v>434139</v>
      </c>
      <c r="D332" s="64">
        <f t="shared" si="143"/>
        <v>36.6</v>
      </c>
      <c r="E332" s="12">
        <v>36.6</v>
      </c>
      <c r="F332" s="12">
        <v>36.6</v>
      </c>
      <c r="G332" s="12">
        <v>36.6</v>
      </c>
      <c r="H332" s="12">
        <v>36.6</v>
      </c>
      <c r="I332" s="12"/>
      <c r="J332" s="12"/>
      <c r="K332" s="12"/>
      <c r="L332" s="12"/>
      <c r="M332" s="74" t="str">
        <f t="shared" si="144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45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6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33.452807649999997</v>
      </c>
      <c r="AO332" s="41">
        <v>837</v>
      </c>
      <c r="AP332" s="110"/>
      <c r="AQ332" s="111"/>
      <c r="AR332" s="126" t="str">
        <f t="shared" si="147"/>
        <v/>
      </c>
      <c r="AS332" s="126" t="str">
        <f t="shared" si="148"/>
        <v/>
      </c>
      <c r="AT332" s="127">
        <v>1164</v>
      </c>
      <c r="AU332" s="128"/>
      <c r="AV332" s="129"/>
      <c r="AW332" s="126" t="str">
        <f t="shared" si="149"/>
        <v/>
      </c>
      <c r="AX332" s="126" t="str">
        <f t="shared" si="150"/>
        <v/>
      </c>
      <c r="AY332" s="64" t="str">
        <f t="shared" si="151"/>
        <v/>
      </c>
      <c r="AZ332" s="97"/>
      <c r="BA332" s="68"/>
      <c r="BB332" s="68"/>
      <c r="BC332" s="68"/>
      <c r="BD332" s="68"/>
      <c r="BE332" s="15"/>
      <c r="BF332" s="5">
        <f t="shared" si="152"/>
        <v>7101</v>
      </c>
      <c r="BG332" s="41">
        <v>3929</v>
      </c>
      <c r="BH332" s="42">
        <v>3172</v>
      </c>
      <c r="BI332" s="42"/>
      <c r="BJ332" s="42"/>
      <c r="BK332" s="42"/>
      <c r="BL332" s="42"/>
      <c r="BM332" s="15"/>
    </row>
    <row r="333" spans="1:65" outlineLevel="5" x14ac:dyDescent="0.45">
      <c r="A333" s="22">
        <f t="shared" si="136"/>
        <v>10</v>
      </c>
      <c r="B333" s="9">
        <f t="shared" si="121"/>
        <v>43380</v>
      </c>
      <c r="C333" s="51">
        <v>439720</v>
      </c>
      <c r="D333" s="64">
        <f t="shared" si="143"/>
        <v>36</v>
      </c>
      <c r="E333" s="12">
        <v>36</v>
      </c>
      <c r="F333" s="12">
        <v>36</v>
      </c>
      <c r="G333" s="12">
        <v>36</v>
      </c>
      <c r="H333" s="12">
        <v>36</v>
      </c>
      <c r="I333" s="12"/>
      <c r="J333" s="12"/>
      <c r="K333" s="12"/>
      <c r="L333" s="12"/>
      <c r="M333" s="74" t="str">
        <f t="shared" si="144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45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6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29.41176471</v>
      </c>
      <c r="AO333" s="41">
        <v>952</v>
      </c>
      <c r="AP333" s="110"/>
      <c r="AQ333" s="111"/>
      <c r="AR333" s="126" t="str">
        <f t="shared" si="147"/>
        <v/>
      </c>
      <c r="AS333" s="126" t="str">
        <f t="shared" si="148"/>
        <v/>
      </c>
      <c r="AT333" s="127">
        <v>1219</v>
      </c>
      <c r="AU333" s="128"/>
      <c r="AV333" s="129"/>
      <c r="AW333" s="126" t="str">
        <f t="shared" si="149"/>
        <v/>
      </c>
      <c r="AX333" s="126" t="str">
        <f t="shared" si="150"/>
        <v/>
      </c>
      <c r="AY333" s="64" t="str">
        <f t="shared" si="151"/>
        <v/>
      </c>
      <c r="AZ333" s="97"/>
      <c r="BA333" s="68"/>
      <c r="BB333" s="68"/>
      <c r="BC333" s="68"/>
      <c r="BD333" s="68"/>
      <c r="BE333" s="15"/>
      <c r="BF333" s="5">
        <f t="shared" si="152"/>
        <v>3264</v>
      </c>
      <c r="BG333" s="41">
        <v>1584</v>
      </c>
      <c r="BH333" s="42">
        <v>1680</v>
      </c>
      <c r="BI333" s="42"/>
      <c r="BJ333" s="42"/>
      <c r="BK333" s="42"/>
      <c r="BL333" s="42"/>
      <c r="BM333" s="15"/>
    </row>
    <row r="334" spans="1:65" outlineLevel="5" x14ac:dyDescent="0.45">
      <c r="A334" s="22">
        <f t="shared" si="136"/>
        <v>10</v>
      </c>
      <c r="B334" s="9">
        <f t="shared" si="121"/>
        <v>43381</v>
      </c>
      <c r="C334" s="51">
        <v>442381</v>
      </c>
      <c r="D334" s="64">
        <f t="shared" si="143"/>
        <v>36.299999999999997</v>
      </c>
      <c r="E334" s="12">
        <v>36.200000000000003</v>
      </c>
      <c r="F334" s="12">
        <v>36.200000000000003</v>
      </c>
      <c r="G334" s="12">
        <v>36.4</v>
      </c>
      <c r="H334" s="12">
        <v>36.4</v>
      </c>
      <c r="I334" s="12"/>
      <c r="J334" s="12"/>
      <c r="K334" s="12"/>
      <c r="L334" s="12"/>
      <c r="M334" s="74" t="str">
        <f t="shared" si="144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45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6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26.095060579999998</v>
      </c>
      <c r="AO334" s="41">
        <v>1073</v>
      </c>
      <c r="AP334" s="110"/>
      <c r="AQ334" s="111"/>
      <c r="AR334" s="126" t="str">
        <f t="shared" si="147"/>
        <v/>
      </c>
      <c r="AS334" s="126" t="str">
        <f t="shared" si="148"/>
        <v/>
      </c>
      <c r="AT334" s="127">
        <v>1469</v>
      </c>
      <c r="AU334" s="128"/>
      <c r="AV334" s="129"/>
      <c r="AW334" s="126" t="str">
        <f t="shared" si="149"/>
        <v/>
      </c>
      <c r="AX334" s="126" t="str">
        <f t="shared" si="150"/>
        <v/>
      </c>
      <c r="AY334" s="64" t="str">
        <f t="shared" si="151"/>
        <v/>
      </c>
      <c r="AZ334" s="97">
        <v>78.3</v>
      </c>
      <c r="BA334" s="68"/>
      <c r="BB334" s="68"/>
      <c r="BC334" s="68"/>
      <c r="BD334" s="68"/>
      <c r="BE334" s="15"/>
      <c r="BF334" s="5">
        <f t="shared" si="152"/>
        <v>13377</v>
      </c>
      <c r="BG334" s="41">
        <v>4090</v>
      </c>
      <c r="BH334" s="42">
        <v>9287</v>
      </c>
      <c r="BI334" s="42"/>
      <c r="BJ334" s="42"/>
      <c r="BK334" s="42"/>
      <c r="BL334" s="42"/>
      <c r="BM334" s="15"/>
    </row>
    <row r="335" spans="1:65" outlineLevel="5" x14ac:dyDescent="0.45">
      <c r="A335" s="22">
        <f t="shared" si="136"/>
        <v>10</v>
      </c>
      <c r="B335" s="9">
        <f t="shared" si="121"/>
        <v>43382</v>
      </c>
      <c r="C335" s="51">
        <v>428676</v>
      </c>
      <c r="D335" s="64">
        <f t="shared" si="143"/>
        <v>36.799999999999997</v>
      </c>
      <c r="E335" s="12">
        <v>36.4</v>
      </c>
      <c r="F335" s="12">
        <v>36.4</v>
      </c>
      <c r="G335" s="12">
        <v>37.200000000000003</v>
      </c>
      <c r="H335" s="12">
        <v>37.200000000000003</v>
      </c>
      <c r="I335" s="12"/>
      <c r="J335" s="12"/>
      <c r="K335" s="12"/>
      <c r="L335" s="12"/>
      <c r="M335" s="74" t="str">
        <f t="shared" si="144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45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6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23.15963606</v>
      </c>
      <c r="AO335" s="41">
        <v>1209</v>
      </c>
      <c r="AP335" s="110"/>
      <c r="AQ335" s="111"/>
      <c r="AR335" s="126" t="str">
        <f t="shared" si="147"/>
        <v/>
      </c>
      <c r="AS335" s="126" t="str">
        <f t="shared" si="148"/>
        <v/>
      </c>
      <c r="AT335" s="127">
        <v>1548</v>
      </c>
      <c r="AU335" s="128"/>
      <c r="AV335" s="129"/>
      <c r="AW335" s="126" t="str">
        <f t="shared" si="149"/>
        <v/>
      </c>
      <c r="AX335" s="126" t="str">
        <f t="shared" si="150"/>
        <v/>
      </c>
      <c r="AY335" s="64" t="str">
        <f t="shared" si="151"/>
        <v/>
      </c>
      <c r="AZ335" s="97"/>
      <c r="BA335" s="68"/>
      <c r="BB335" s="68"/>
      <c r="BC335" s="68"/>
      <c r="BD335" s="68"/>
      <c r="BE335" s="15"/>
      <c r="BF335" s="5">
        <f t="shared" si="152"/>
        <v>13936</v>
      </c>
      <c r="BG335" s="41">
        <v>4812</v>
      </c>
      <c r="BH335" s="42">
        <v>9124</v>
      </c>
      <c r="BI335" s="42"/>
      <c r="BJ335" s="42"/>
      <c r="BK335" s="42"/>
      <c r="BL335" s="42"/>
      <c r="BM335" s="15"/>
    </row>
    <row r="336" spans="1:65" outlineLevel="5" x14ac:dyDescent="0.45">
      <c r="A336" s="22">
        <f t="shared" si="136"/>
        <v>10</v>
      </c>
      <c r="B336" s="9">
        <f t="shared" si="121"/>
        <v>43383</v>
      </c>
      <c r="C336" s="51">
        <v>402300</v>
      </c>
      <c r="D336" s="64">
        <f t="shared" si="143"/>
        <v>37.299999999999997</v>
      </c>
      <c r="E336" s="12">
        <v>37.200000000000003</v>
      </c>
      <c r="F336" s="12">
        <v>37.200000000000003</v>
      </c>
      <c r="G336" s="12">
        <v>37.4</v>
      </c>
      <c r="H336" s="12">
        <v>37.4</v>
      </c>
      <c r="I336" s="12"/>
      <c r="J336" s="12"/>
      <c r="K336" s="12"/>
      <c r="L336" s="12"/>
      <c r="M336" s="74" t="str">
        <f t="shared" si="144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45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46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24.179620029999999</v>
      </c>
      <c r="AO336" s="41">
        <v>1158</v>
      </c>
      <c r="AP336" s="110"/>
      <c r="AQ336" s="111"/>
      <c r="AR336" s="126" t="str">
        <f t="shared" si="147"/>
        <v/>
      </c>
      <c r="AS336" s="126" t="str">
        <f t="shared" si="148"/>
        <v/>
      </c>
      <c r="AT336" s="127">
        <v>1357</v>
      </c>
      <c r="AU336" s="128"/>
      <c r="AV336" s="129"/>
      <c r="AW336" s="126" t="str">
        <f t="shared" si="149"/>
        <v/>
      </c>
      <c r="AX336" s="126" t="str">
        <f t="shared" si="150"/>
        <v/>
      </c>
      <c r="AY336" s="64" t="str">
        <f t="shared" si="151"/>
        <v/>
      </c>
      <c r="AZ336" s="97">
        <v>78.599999999999994</v>
      </c>
      <c r="BA336" s="68"/>
      <c r="BB336" s="68"/>
      <c r="BC336" s="68"/>
      <c r="BD336" s="68"/>
      <c r="BE336" s="15"/>
      <c r="BF336" s="5">
        <f t="shared" si="152"/>
        <v>14926</v>
      </c>
      <c r="BG336" s="41">
        <v>5862</v>
      </c>
      <c r="BH336" s="42">
        <v>9064</v>
      </c>
      <c r="BI336" s="42"/>
      <c r="BJ336" s="42"/>
      <c r="BK336" s="42"/>
      <c r="BL336" s="42"/>
      <c r="BM336" s="15"/>
    </row>
    <row r="337" spans="1:65" outlineLevel="5" x14ac:dyDescent="0.45">
      <c r="A337" s="22">
        <f t="shared" si="136"/>
        <v>10</v>
      </c>
      <c r="B337" s="9">
        <f t="shared" si="121"/>
        <v>43384</v>
      </c>
      <c r="C337" s="51">
        <v>378138</v>
      </c>
      <c r="D337" s="64">
        <f t="shared" si="143"/>
        <v>36.6</v>
      </c>
      <c r="E337" s="12">
        <v>36.6</v>
      </c>
      <c r="F337" s="12">
        <v>36.6</v>
      </c>
      <c r="G337" s="12">
        <v>36.6</v>
      </c>
      <c r="H337" s="12">
        <v>36.6</v>
      </c>
      <c r="I337" s="12"/>
      <c r="J337" s="12"/>
      <c r="K337" s="12"/>
      <c r="L337" s="12"/>
      <c r="M337" s="74" t="str">
        <f t="shared" si="144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45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6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23.470243079999999</v>
      </c>
      <c r="AO337" s="41">
        <v>1193</v>
      </c>
      <c r="AP337" s="110"/>
      <c r="AQ337" s="111"/>
      <c r="AR337" s="126" t="str">
        <f t="shared" si="147"/>
        <v/>
      </c>
      <c r="AS337" s="126" t="str">
        <f t="shared" si="148"/>
        <v/>
      </c>
      <c r="AT337" s="127">
        <v>1179</v>
      </c>
      <c r="AU337" s="128"/>
      <c r="AV337" s="129"/>
      <c r="AW337" s="126" t="str">
        <f t="shared" si="149"/>
        <v/>
      </c>
      <c r="AX337" s="126" t="str">
        <f t="shared" si="150"/>
        <v/>
      </c>
      <c r="AY337" s="64" t="str">
        <f t="shared" si="151"/>
        <v/>
      </c>
      <c r="AZ337" s="97">
        <v>78.900000000000006</v>
      </c>
      <c r="BA337" s="68"/>
      <c r="BB337" s="68"/>
      <c r="BC337" s="68"/>
      <c r="BD337" s="68"/>
      <c r="BE337" s="15"/>
      <c r="BF337" s="5">
        <f t="shared" si="152"/>
        <v>11351</v>
      </c>
      <c r="BG337" s="41">
        <v>3050</v>
      </c>
      <c r="BH337" s="42">
        <v>8301</v>
      </c>
      <c r="BI337" s="42"/>
      <c r="BJ337" s="42"/>
      <c r="BK337" s="42"/>
      <c r="BL337" s="42"/>
      <c r="BM337" s="15"/>
    </row>
    <row r="338" spans="1:65" outlineLevel="5" x14ac:dyDescent="0.45">
      <c r="A338" s="22">
        <f t="shared" si="136"/>
        <v>10</v>
      </c>
      <c r="B338" s="9">
        <f t="shared" si="121"/>
        <v>43385</v>
      </c>
      <c r="C338" s="51">
        <v>358641</v>
      </c>
      <c r="D338" s="64">
        <f t="shared" si="143"/>
        <v>36.200000000000003</v>
      </c>
      <c r="E338" s="12">
        <v>36.200000000000003</v>
      </c>
      <c r="F338" s="12">
        <v>36.200000000000003</v>
      </c>
      <c r="G338" s="12">
        <v>36.200000000000003</v>
      </c>
      <c r="H338" s="12">
        <v>36.200000000000003</v>
      </c>
      <c r="I338" s="12"/>
      <c r="J338" s="12"/>
      <c r="K338" s="12"/>
      <c r="L338" s="12"/>
      <c r="M338" s="74" t="str">
        <f t="shared" si="144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45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6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25.735294119999999</v>
      </c>
      <c r="AO338" s="41">
        <v>1088</v>
      </c>
      <c r="AP338" s="110"/>
      <c r="AQ338" s="111"/>
      <c r="AR338" s="126" t="str">
        <f t="shared" si="147"/>
        <v/>
      </c>
      <c r="AS338" s="126" t="str">
        <f t="shared" si="148"/>
        <v/>
      </c>
      <c r="AT338" s="127">
        <v>1407</v>
      </c>
      <c r="AU338" s="128"/>
      <c r="AV338" s="129"/>
      <c r="AW338" s="126" t="str">
        <f t="shared" si="149"/>
        <v/>
      </c>
      <c r="AX338" s="126" t="str">
        <f t="shared" si="150"/>
        <v/>
      </c>
      <c r="AY338" s="64" t="str">
        <f t="shared" si="151"/>
        <v/>
      </c>
      <c r="AZ338" s="97">
        <v>79</v>
      </c>
      <c r="BA338" s="68"/>
      <c r="BB338" s="68"/>
      <c r="BC338" s="68"/>
      <c r="BD338" s="68"/>
      <c r="BE338" s="15"/>
      <c r="BF338" s="5">
        <f t="shared" si="152"/>
        <v>9709</v>
      </c>
      <c r="BG338" s="41">
        <v>3034</v>
      </c>
      <c r="BH338" s="42">
        <v>6675</v>
      </c>
      <c r="BI338" s="42"/>
      <c r="BJ338" s="42"/>
      <c r="BK338" s="42"/>
      <c r="BL338" s="42"/>
      <c r="BM338" s="15"/>
    </row>
    <row r="339" spans="1:65" outlineLevel="5" x14ac:dyDescent="0.45">
      <c r="A339" s="22">
        <f t="shared" si="136"/>
        <v>10</v>
      </c>
      <c r="B339" s="9">
        <f t="shared" si="121"/>
        <v>43386</v>
      </c>
      <c r="C339" s="51">
        <v>352553</v>
      </c>
      <c r="D339" s="64">
        <f t="shared" si="143"/>
        <v>36.700000000000003</v>
      </c>
      <c r="E339" s="12">
        <v>36.6</v>
      </c>
      <c r="F339" s="12">
        <v>36.6</v>
      </c>
      <c r="G339" s="12">
        <v>36.799999999999997</v>
      </c>
      <c r="H339" s="12">
        <v>36.799999999999997</v>
      </c>
      <c r="I339" s="12"/>
      <c r="J339" s="12"/>
      <c r="K339" s="12"/>
      <c r="L339" s="12"/>
      <c r="M339" s="74" t="str">
        <f t="shared" si="144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45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6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25.71166208</v>
      </c>
      <c r="AO339" s="41">
        <v>1089</v>
      </c>
      <c r="AP339" s="110"/>
      <c r="AQ339" s="111"/>
      <c r="AR339" s="126" t="str">
        <f t="shared" si="147"/>
        <v/>
      </c>
      <c r="AS339" s="126" t="str">
        <f t="shared" si="148"/>
        <v/>
      </c>
      <c r="AT339" s="127">
        <v>1388</v>
      </c>
      <c r="AU339" s="128"/>
      <c r="AV339" s="129"/>
      <c r="AW339" s="126" t="str">
        <f t="shared" si="149"/>
        <v/>
      </c>
      <c r="AX339" s="126" t="str">
        <f t="shared" si="150"/>
        <v/>
      </c>
      <c r="AY339" s="64" t="str">
        <f t="shared" si="151"/>
        <v/>
      </c>
      <c r="AZ339" s="97"/>
      <c r="BA339" s="68"/>
      <c r="BB339" s="68"/>
      <c r="BC339" s="68"/>
      <c r="BD339" s="68"/>
      <c r="BE339" s="15"/>
      <c r="BF339" s="5">
        <f t="shared" si="152"/>
        <v>11525</v>
      </c>
      <c r="BG339" s="41">
        <v>5198</v>
      </c>
      <c r="BH339" s="42">
        <v>6327</v>
      </c>
      <c r="BI339" s="42"/>
      <c r="BJ339" s="42"/>
      <c r="BK339" s="42"/>
      <c r="BL339" s="42"/>
      <c r="BM339" s="15"/>
    </row>
    <row r="340" spans="1:65" outlineLevel="5" x14ac:dyDescent="0.45">
      <c r="A340" s="22">
        <f t="shared" si="136"/>
        <v>10</v>
      </c>
      <c r="B340" s="9">
        <f t="shared" si="121"/>
        <v>43387</v>
      </c>
      <c r="C340" s="51">
        <v>355396</v>
      </c>
      <c r="D340" s="64">
        <f t="shared" si="143"/>
        <v>36.1</v>
      </c>
      <c r="E340" s="12">
        <v>36.200000000000003</v>
      </c>
      <c r="F340" s="12">
        <v>36.200000000000003</v>
      </c>
      <c r="G340" s="12">
        <v>36</v>
      </c>
      <c r="H340" s="12">
        <v>36</v>
      </c>
      <c r="I340" s="12"/>
      <c r="J340" s="12"/>
      <c r="K340" s="12"/>
      <c r="L340" s="12"/>
      <c r="M340" s="74" t="str">
        <f t="shared" si="144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45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6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31.14571746</v>
      </c>
      <c r="AO340" s="41">
        <v>899</v>
      </c>
      <c r="AP340" s="110"/>
      <c r="AQ340" s="111"/>
      <c r="AR340" s="126" t="str">
        <f t="shared" si="147"/>
        <v/>
      </c>
      <c r="AS340" s="126" t="str">
        <f t="shared" si="148"/>
        <v/>
      </c>
      <c r="AT340" s="127">
        <v>1223</v>
      </c>
      <c r="AU340" s="128"/>
      <c r="AV340" s="129"/>
      <c r="AW340" s="126" t="str">
        <f t="shared" si="149"/>
        <v/>
      </c>
      <c r="AX340" s="126" t="str">
        <f t="shared" si="150"/>
        <v/>
      </c>
      <c r="AY340" s="64" t="str">
        <f t="shared" si="151"/>
        <v/>
      </c>
      <c r="AZ340" s="97"/>
      <c r="BA340" s="68"/>
      <c r="BB340" s="68"/>
      <c r="BC340" s="68"/>
      <c r="BD340" s="68"/>
      <c r="BE340" s="15"/>
      <c r="BF340" s="5">
        <f t="shared" si="152"/>
        <v>6443</v>
      </c>
      <c r="BG340" s="41">
        <v>1431</v>
      </c>
      <c r="BH340" s="42">
        <v>5012</v>
      </c>
      <c r="BI340" s="42"/>
      <c r="BJ340" s="42"/>
      <c r="BK340" s="42"/>
      <c r="BL340" s="42"/>
      <c r="BM340" s="15"/>
    </row>
    <row r="341" spans="1:65" outlineLevel="5" x14ac:dyDescent="0.45">
      <c r="A341" s="22">
        <f t="shared" si="136"/>
        <v>10</v>
      </c>
      <c r="B341" s="9">
        <f t="shared" si="121"/>
        <v>43388</v>
      </c>
      <c r="C341" s="51">
        <v>349197</v>
      </c>
      <c r="D341" s="64">
        <f t="shared" si="143"/>
        <v>36.1</v>
      </c>
      <c r="E341" s="12">
        <v>36</v>
      </c>
      <c r="F341" s="12">
        <v>36</v>
      </c>
      <c r="G341" s="12">
        <v>36.200000000000003</v>
      </c>
      <c r="H341" s="12">
        <v>36.200000000000003</v>
      </c>
      <c r="I341" s="12"/>
      <c r="J341" s="12"/>
      <c r="K341" s="12"/>
      <c r="L341" s="12"/>
      <c r="M341" s="74" t="str">
        <f t="shared" si="144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45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6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25.54744526</v>
      </c>
      <c r="AO341" s="41">
        <v>1096</v>
      </c>
      <c r="AP341" s="110"/>
      <c r="AQ341" s="111"/>
      <c r="AR341" s="126" t="str">
        <f t="shared" si="147"/>
        <v/>
      </c>
      <c r="AS341" s="126" t="str">
        <f t="shared" si="148"/>
        <v/>
      </c>
      <c r="AT341" s="127">
        <v>1499</v>
      </c>
      <c r="AU341" s="128"/>
      <c r="AV341" s="129"/>
      <c r="AW341" s="126" t="str">
        <f t="shared" si="149"/>
        <v/>
      </c>
      <c r="AX341" s="126" t="str">
        <f t="shared" si="150"/>
        <v/>
      </c>
      <c r="AY341" s="64" t="str">
        <f t="shared" si="151"/>
        <v/>
      </c>
      <c r="AZ341" s="97">
        <v>78.8</v>
      </c>
      <c r="BA341" s="68"/>
      <c r="BB341" s="68"/>
      <c r="BC341" s="68"/>
      <c r="BD341" s="68"/>
      <c r="BE341" s="15"/>
      <c r="BF341" s="5">
        <f t="shared" si="152"/>
        <v>14543</v>
      </c>
      <c r="BG341" s="41">
        <v>7011</v>
      </c>
      <c r="BH341" s="42">
        <v>7532</v>
      </c>
      <c r="BI341" s="42"/>
      <c r="BJ341" s="42"/>
      <c r="BK341" s="42"/>
      <c r="BL341" s="42"/>
      <c r="BM341" s="15"/>
    </row>
    <row r="342" spans="1:65" outlineLevel="5" x14ac:dyDescent="0.45">
      <c r="A342" s="22">
        <f t="shared" si="136"/>
        <v>10</v>
      </c>
      <c r="B342" s="9">
        <f t="shared" si="121"/>
        <v>43389</v>
      </c>
      <c r="C342" s="51">
        <v>339395</v>
      </c>
      <c r="D342" s="64">
        <f t="shared" si="143"/>
        <v>37.299999999999997</v>
      </c>
      <c r="E342" s="12">
        <v>37.200000000000003</v>
      </c>
      <c r="F342" s="12">
        <v>37.200000000000003</v>
      </c>
      <c r="G342" s="12">
        <v>37.4</v>
      </c>
      <c r="H342" s="12">
        <v>37.4</v>
      </c>
      <c r="I342" s="12"/>
      <c r="J342" s="12"/>
      <c r="K342" s="12"/>
      <c r="L342" s="12"/>
      <c r="M342" s="74" t="str">
        <f t="shared" si="144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45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6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26.315789469999999</v>
      </c>
      <c r="AO342" s="41">
        <v>1064</v>
      </c>
      <c r="AP342" s="110"/>
      <c r="AQ342" s="111"/>
      <c r="AR342" s="126" t="str">
        <f t="shared" si="147"/>
        <v/>
      </c>
      <c r="AS342" s="126" t="str">
        <f t="shared" si="148"/>
        <v/>
      </c>
      <c r="AT342" s="127">
        <v>1354</v>
      </c>
      <c r="AU342" s="128"/>
      <c r="AV342" s="129"/>
      <c r="AW342" s="126" t="str">
        <f t="shared" si="149"/>
        <v/>
      </c>
      <c r="AX342" s="126" t="str">
        <f t="shared" si="150"/>
        <v/>
      </c>
      <c r="AY342" s="64" t="str">
        <f t="shared" si="151"/>
        <v/>
      </c>
      <c r="AZ342" s="97">
        <v>79.2</v>
      </c>
      <c r="BA342" s="68"/>
      <c r="BB342" s="68"/>
      <c r="BC342" s="68"/>
      <c r="BD342" s="68"/>
      <c r="BE342" s="15"/>
      <c r="BF342" s="5">
        <f t="shared" si="152"/>
        <v>11244</v>
      </c>
      <c r="BG342" s="41">
        <v>4061</v>
      </c>
      <c r="BH342" s="42">
        <v>7183</v>
      </c>
      <c r="BI342" s="42"/>
      <c r="BJ342" s="42"/>
      <c r="BK342" s="42"/>
      <c r="BL342" s="42"/>
      <c r="BM342" s="15"/>
    </row>
    <row r="343" spans="1:65" outlineLevel="5" x14ac:dyDescent="0.45">
      <c r="A343" s="22">
        <f t="shared" si="136"/>
        <v>10</v>
      </c>
      <c r="B343" s="9">
        <f t="shared" si="121"/>
        <v>43390</v>
      </c>
      <c r="C343" s="51">
        <v>345532</v>
      </c>
      <c r="D343" s="64">
        <f t="shared" si="143"/>
        <v>36.9</v>
      </c>
      <c r="E343" s="12">
        <v>36.799999999999997</v>
      </c>
      <c r="F343" s="12">
        <v>36.799999999999997</v>
      </c>
      <c r="G343" s="12">
        <v>37</v>
      </c>
      <c r="H343" s="12">
        <v>37</v>
      </c>
      <c r="I343" s="12"/>
      <c r="J343" s="12"/>
      <c r="K343" s="12"/>
      <c r="L343" s="12"/>
      <c r="M343" s="74" t="str">
        <f t="shared" si="144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45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46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v>24.561403510000002</v>
      </c>
      <c r="AO343" s="41">
        <v>1140</v>
      </c>
      <c r="AP343" s="110"/>
      <c r="AQ343" s="111"/>
      <c r="AR343" s="126" t="str">
        <f t="shared" si="147"/>
        <v/>
      </c>
      <c r="AS343" s="126" t="str">
        <f t="shared" si="148"/>
        <v/>
      </c>
      <c r="AT343" s="127">
        <v>1426</v>
      </c>
      <c r="AU343" s="128"/>
      <c r="AV343" s="129"/>
      <c r="AW343" s="126" t="str">
        <f t="shared" si="149"/>
        <v/>
      </c>
      <c r="AX343" s="126" t="str">
        <f t="shared" si="150"/>
        <v/>
      </c>
      <c r="AY343" s="64" t="str">
        <f t="shared" si="151"/>
        <v/>
      </c>
      <c r="AZ343" s="97">
        <v>78.5</v>
      </c>
      <c r="BA343" s="68"/>
      <c r="BB343" s="68"/>
      <c r="BC343" s="68"/>
      <c r="BD343" s="68"/>
      <c r="BE343" s="15"/>
      <c r="BF343" s="5">
        <f t="shared" si="152"/>
        <v>12358</v>
      </c>
      <c r="BG343" s="41">
        <v>3140</v>
      </c>
      <c r="BH343" s="42">
        <v>9218</v>
      </c>
      <c r="BI343" s="42"/>
      <c r="BJ343" s="42"/>
      <c r="BK343" s="42"/>
      <c r="BL343" s="42"/>
      <c r="BM343" s="15"/>
    </row>
    <row r="344" spans="1:65" outlineLevel="5" x14ac:dyDescent="0.45">
      <c r="A344" s="22">
        <f t="shared" si="136"/>
        <v>10</v>
      </c>
      <c r="B344" s="9">
        <f t="shared" si="121"/>
        <v>43391</v>
      </c>
      <c r="C344" s="51">
        <v>324875</v>
      </c>
      <c r="D344" s="64">
        <f t="shared" si="143"/>
        <v>36.5</v>
      </c>
      <c r="E344" s="12">
        <v>36.4</v>
      </c>
      <c r="F344" s="12">
        <v>36.4</v>
      </c>
      <c r="G344" s="12">
        <v>36.6</v>
      </c>
      <c r="H344" s="12">
        <v>36.6</v>
      </c>
      <c r="I344" s="12"/>
      <c r="J344" s="12"/>
      <c r="K344" s="12"/>
      <c r="L344" s="12"/>
      <c r="M344" s="74" t="str">
        <f t="shared" si="144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45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6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25.854108960000001</v>
      </c>
      <c r="AO344" s="41">
        <v>1083</v>
      </c>
      <c r="AP344" s="110"/>
      <c r="AQ344" s="111"/>
      <c r="AR344" s="126" t="str">
        <f t="shared" si="147"/>
        <v/>
      </c>
      <c r="AS344" s="126" t="str">
        <f t="shared" si="148"/>
        <v/>
      </c>
      <c r="AT344" s="127">
        <v>1220</v>
      </c>
      <c r="AU344" s="128"/>
      <c r="AV344" s="129"/>
      <c r="AW344" s="126" t="str">
        <f t="shared" si="149"/>
        <v/>
      </c>
      <c r="AX344" s="126" t="str">
        <f t="shared" si="150"/>
        <v/>
      </c>
      <c r="AY344" s="64" t="str">
        <f t="shared" si="151"/>
        <v/>
      </c>
      <c r="AZ344" s="97">
        <v>78.599999999999994</v>
      </c>
      <c r="BA344" s="68"/>
      <c r="BB344" s="68"/>
      <c r="BC344" s="68"/>
      <c r="BD344" s="68"/>
      <c r="BE344" s="15"/>
      <c r="BF344" s="5">
        <f t="shared" si="152"/>
        <v>10355</v>
      </c>
      <c r="BG344" s="41">
        <v>2550</v>
      </c>
      <c r="BH344" s="42">
        <v>7805</v>
      </c>
      <c r="BI344" s="42"/>
      <c r="BJ344" s="42"/>
      <c r="BK344" s="42"/>
      <c r="BL344" s="42"/>
      <c r="BM344" s="15"/>
    </row>
    <row r="345" spans="1:65" outlineLevel="5" x14ac:dyDescent="0.45">
      <c r="A345" s="22">
        <f t="shared" si="136"/>
        <v>10</v>
      </c>
      <c r="B345" s="9">
        <f t="shared" si="121"/>
        <v>43392</v>
      </c>
      <c r="C345" s="51">
        <v>320789</v>
      </c>
      <c r="D345" s="64">
        <f t="shared" si="143"/>
        <v>36.4</v>
      </c>
      <c r="E345" s="12">
        <v>36.200000000000003</v>
      </c>
      <c r="F345" s="12">
        <v>36.200000000000003</v>
      </c>
      <c r="G345" s="12">
        <v>36.6</v>
      </c>
      <c r="H345" s="12">
        <v>36.6</v>
      </c>
      <c r="I345" s="12"/>
      <c r="J345" s="12"/>
      <c r="K345" s="12"/>
      <c r="L345" s="12"/>
      <c r="M345" s="74" t="str">
        <f t="shared" si="144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45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46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28.1124498</v>
      </c>
      <c r="AO345" s="41">
        <v>996</v>
      </c>
      <c r="AP345" s="110"/>
      <c r="AQ345" s="111"/>
      <c r="AR345" s="126" t="str">
        <f t="shared" si="147"/>
        <v/>
      </c>
      <c r="AS345" s="126" t="str">
        <f t="shared" si="148"/>
        <v/>
      </c>
      <c r="AT345" s="127">
        <v>1261</v>
      </c>
      <c r="AU345" s="128"/>
      <c r="AV345" s="129"/>
      <c r="AW345" s="126" t="str">
        <f t="shared" si="149"/>
        <v/>
      </c>
      <c r="AX345" s="126" t="str">
        <f t="shared" si="150"/>
        <v/>
      </c>
      <c r="AY345" s="64" t="str">
        <f t="shared" si="151"/>
        <v/>
      </c>
      <c r="AZ345" s="97">
        <v>78</v>
      </c>
      <c r="BA345" s="68"/>
      <c r="BB345" s="68"/>
      <c r="BC345" s="68"/>
      <c r="BD345" s="68"/>
      <c r="BE345" s="15"/>
      <c r="BF345" s="5">
        <f t="shared" si="152"/>
        <v>8825</v>
      </c>
      <c r="BG345" s="41">
        <v>4060</v>
      </c>
      <c r="BH345" s="42">
        <v>4765</v>
      </c>
      <c r="BI345" s="42"/>
      <c r="BJ345" s="42"/>
      <c r="BK345" s="42"/>
      <c r="BL345" s="42"/>
      <c r="BM345" s="15"/>
    </row>
    <row r="346" spans="1:65" outlineLevel="5" x14ac:dyDescent="0.45">
      <c r="A346" s="22">
        <f t="shared" si="136"/>
        <v>10</v>
      </c>
      <c r="B346" s="9">
        <f t="shared" si="121"/>
        <v>43393</v>
      </c>
      <c r="C346" s="51">
        <v>326327</v>
      </c>
      <c r="D346" s="64">
        <f t="shared" si="143"/>
        <v>36.4</v>
      </c>
      <c r="E346" s="12">
        <v>36.4</v>
      </c>
      <c r="F346" s="12">
        <v>36.4</v>
      </c>
      <c r="G346" s="12">
        <v>36.4</v>
      </c>
      <c r="H346" s="12">
        <v>36.4</v>
      </c>
      <c r="I346" s="12"/>
      <c r="J346" s="12"/>
      <c r="K346" s="12"/>
      <c r="L346" s="12"/>
      <c r="M346" s="74" t="str">
        <f t="shared" si="144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45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6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28.140703519999999</v>
      </c>
      <c r="AO346" s="41">
        <v>995</v>
      </c>
      <c r="AP346" s="110"/>
      <c r="AQ346" s="111"/>
      <c r="AR346" s="126" t="str">
        <f t="shared" si="147"/>
        <v/>
      </c>
      <c r="AS346" s="126" t="str">
        <f t="shared" si="148"/>
        <v/>
      </c>
      <c r="AT346" s="127">
        <v>1333</v>
      </c>
      <c r="AU346" s="128"/>
      <c r="AV346" s="129"/>
      <c r="AW346" s="126" t="str">
        <f t="shared" si="149"/>
        <v/>
      </c>
      <c r="AX346" s="126" t="str">
        <f t="shared" si="150"/>
        <v/>
      </c>
      <c r="AY346" s="64" t="str">
        <f t="shared" si="151"/>
        <v/>
      </c>
      <c r="AZ346" s="97"/>
      <c r="BA346" s="68"/>
      <c r="BB346" s="68"/>
      <c r="BC346" s="68"/>
      <c r="BD346" s="68"/>
      <c r="BE346" s="15"/>
      <c r="BF346" s="5">
        <f t="shared" si="152"/>
        <v>9419</v>
      </c>
      <c r="BG346" s="41">
        <v>4541</v>
      </c>
      <c r="BH346" s="42">
        <v>4878</v>
      </c>
      <c r="BI346" s="42"/>
      <c r="BJ346" s="42"/>
      <c r="BK346" s="42"/>
      <c r="BL346" s="42"/>
      <c r="BM346" s="15"/>
    </row>
    <row r="347" spans="1:65" outlineLevel="5" x14ac:dyDescent="0.45">
      <c r="A347" s="22">
        <f t="shared" si="136"/>
        <v>10</v>
      </c>
      <c r="B347" s="9">
        <f t="shared" si="121"/>
        <v>43394</v>
      </c>
      <c r="C347" s="51">
        <v>327363</v>
      </c>
      <c r="D347" s="64">
        <f t="shared" si="143"/>
        <v>36.200000000000003</v>
      </c>
      <c r="E347" s="12">
        <v>36.200000000000003</v>
      </c>
      <c r="F347" s="12">
        <v>36.200000000000003</v>
      </c>
      <c r="G347" s="12">
        <v>36.200000000000003</v>
      </c>
      <c r="H347" s="12">
        <v>36.200000000000003</v>
      </c>
      <c r="I347" s="12"/>
      <c r="J347" s="12"/>
      <c r="K347" s="12"/>
      <c r="L347" s="12"/>
      <c r="M347" s="74" t="str">
        <f t="shared" si="144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45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6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27.613412230000002</v>
      </c>
      <c r="AO347" s="41">
        <v>1014</v>
      </c>
      <c r="AP347" s="110"/>
      <c r="AQ347" s="111"/>
      <c r="AR347" s="126" t="str">
        <f t="shared" si="147"/>
        <v/>
      </c>
      <c r="AS347" s="126" t="str">
        <f t="shared" si="148"/>
        <v/>
      </c>
      <c r="AT347" s="127">
        <v>1399</v>
      </c>
      <c r="AU347" s="128"/>
      <c r="AV347" s="129"/>
      <c r="AW347" s="126" t="str">
        <f t="shared" si="149"/>
        <v/>
      </c>
      <c r="AX347" s="126" t="str">
        <f t="shared" si="150"/>
        <v/>
      </c>
      <c r="AY347" s="64" t="str">
        <f t="shared" si="151"/>
        <v/>
      </c>
      <c r="AZ347" s="97"/>
      <c r="BA347" s="68"/>
      <c r="BB347" s="68"/>
      <c r="BC347" s="68"/>
      <c r="BD347" s="68"/>
      <c r="BE347" s="15"/>
      <c r="BF347" s="5">
        <f t="shared" si="152"/>
        <v>10069</v>
      </c>
      <c r="BG347" s="41">
        <v>3549</v>
      </c>
      <c r="BH347" s="42">
        <v>6520</v>
      </c>
      <c r="BI347" s="42"/>
      <c r="BJ347" s="42"/>
      <c r="BK347" s="42"/>
      <c r="BL347" s="42"/>
      <c r="BM347" s="15"/>
    </row>
    <row r="348" spans="1:65" outlineLevel="5" x14ac:dyDescent="0.45">
      <c r="A348" s="22">
        <f t="shared" si="136"/>
        <v>10</v>
      </c>
      <c r="B348" s="9">
        <f t="shared" si="121"/>
        <v>43395</v>
      </c>
      <c r="C348" s="51">
        <v>321872</v>
      </c>
      <c r="D348" s="64">
        <f t="shared" si="143"/>
        <v>36.700000000000003</v>
      </c>
      <c r="E348" s="12">
        <v>36.799999999999997</v>
      </c>
      <c r="F348" s="12">
        <v>36.799999999999997</v>
      </c>
      <c r="G348" s="12">
        <v>36.6</v>
      </c>
      <c r="H348" s="12">
        <v>36.6</v>
      </c>
      <c r="I348" s="12"/>
      <c r="J348" s="12"/>
      <c r="K348" s="12"/>
      <c r="L348" s="12"/>
      <c r="M348" s="74" t="str">
        <f t="shared" si="144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45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6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25.247971150000001</v>
      </c>
      <c r="AO348" s="41">
        <v>1109</v>
      </c>
      <c r="AP348" s="110"/>
      <c r="AQ348" s="111"/>
      <c r="AR348" s="126" t="str">
        <f t="shared" si="147"/>
        <v/>
      </c>
      <c r="AS348" s="126" t="str">
        <f t="shared" si="148"/>
        <v/>
      </c>
      <c r="AT348" s="127">
        <v>1447</v>
      </c>
      <c r="AU348" s="128"/>
      <c r="AV348" s="129"/>
      <c r="AW348" s="126" t="str">
        <f t="shared" si="149"/>
        <v/>
      </c>
      <c r="AX348" s="126" t="str">
        <f t="shared" si="150"/>
        <v/>
      </c>
      <c r="AY348" s="64" t="str">
        <f t="shared" si="151"/>
        <v/>
      </c>
      <c r="AZ348" s="97">
        <v>79.2</v>
      </c>
      <c r="BA348" s="68"/>
      <c r="BB348" s="68"/>
      <c r="BC348" s="68"/>
      <c r="BD348" s="68"/>
      <c r="BE348" s="15"/>
      <c r="BF348" s="5">
        <f t="shared" si="152"/>
        <v>11698</v>
      </c>
      <c r="BG348" s="41">
        <v>5489</v>
      </c>
      <c r="BH348" s="42">
        <v>6209</v>
      </c>
      <c r="BI348" s="42"/>
      <c r="BJ348" s="42"/>
      <c r="BK348" s="42"/>
      <c r="BL348" s="42"/>
      <c r="BM348" s="15"/>
    </row>
    <row r="349" spans="1:65" outlineLevel="5" x14ac:dyDescent="0.45">
      <c r="A349" s="22">
        <f t="shared" si="136"/>
        <v>10</v>
      </c>
      <c r="B349" s="9">
        <f t="shared" si="121"/>
        <v>43396</v>
      </c>
      <c r="C349" s="51">
        <v>314263</v>
      </c>
      <c r="D349" s="64">
        <f t="shared" si="143"/>
        <v>36.700000000000003</v>
      </c>
      <c r="E349" s="12">
        <v>36.799999999999997</v>
      </c>
      <c r="F349" s="12">
        <v>36.799999999999997</v>
      </c>
      <c r="G349" s="12">
        <v>36.6</v>
      </c>
      <c r="H349" s="12">
        <v>36.6</v>
      </c>
      <c r="I349" s="12"/>
      <c r="J349" s="12"/>
      <c r="K349" s="12"/>
      <c r="L349" s="12"/>
      <c r="M349" s="74" t="str">
        <f t="shared" si="144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45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6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21.13207547</v>
      </c>
      <c r="AO349" s="41">
        <v>1325</v>
      </c>
      <c r="AP349" s="110"/>
      <c r="AQ349" s="111"/>
      <c r="AR349" s="126" t="str">
        <f t="shared" si="147"/>
        <v/>
      </c>
      <c r="AS349" s="126" t="str">
        <f t="shared" si="148"/>
        <v/>
      </c>
      <c r="AT349" s="127">
        <v>1734</v>
      </c>
      <c r="AU349" s="128"/>
      <c r="AV349" s="129"/>
      <c r="AW349" s="126" t="str">
        <f t="shared" si="149"/>
        <v/>
      </c>
      <c r="AX349" s="126" t="str">
        <f t="shared" si="150"/>
        <v/>
      </c>
      <c r="AY349" s="64" t="str">
        <f t="shared" si="151"/>
        <v/>
      </c>
      <c r="AZ349" s="97">
        <v>78.8</v>
      </c>
      <c r="BA349" s="68"/>
      <c r="BB349" s="68"/>
      <c r="BC349" s="68"/>
      <c r="BD349" s="68"/>
      <c r="BE349" s="15"/>
      <c r="BF349" s="5">
        <f t="shared" si="152"/>
        <v>9489</v>
      </c>
      <c r="BG349" s="41">
        <v>5123</v>
      </c>
      <c r="BH349" s="42">
        <v>4366</v>
      </c>
      <c r="BI349" s="42"/>
      <c r="BJ349" s="42"/>
      <c r="BK349" s="42"/>
      <c r="BL349" s="42"/>
      <c r="BM349" s="15"/>
    </row>
    <row r="350" spans="1:65" outlineLevel="5" x14ac:dyDescent="0.45">
      <c r="A350" s="22">
        <f t="shared" si="136"/>
        <v>10</v>
      </c>
      <c r="B350" s="9">
        <f t="shared" si="121"/>
        <v>43397</v>
      </c>
      <c r="C350" s="51">
        <v>317304</v>
      </c>
      <c r="D350" s="64">
        <f t="shared" si="143"/>
        <v>37</v>
      </c>
      <c r="E350" s="12">
        <v>37</v>
      </c>
      <c r="F350" s="12">
        <v>37</v>
      </c>
      <c r="G350" s="12">
        <v>37</v>
      </c>
      <c r="H350" s="12">
        <v>37</v>
      </c>
      <c r="I350" s="12"/>
      <c r="J350" s="12"/>
      <c r="K350" s="12"/>
      <c r="L350" s="12"/>
      <c r="M350" s="74" t="str">
        <f t="shared" si="144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45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46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v>20.94240838</v>
      </c>
      <c r="AO350" s="41">
        <v>1337</v>
      </c>
      <c r="AP350" s="110"/>
      <c r="AQ350" s="111"/>
      <c r="AR350" s="126" t="str">
        <f t="shared" si="147"/>
        <v/>
      </c>
      <c r="AS350" s="126" t="str">
        <f t="shared" si="148"/>
        <v/>
      </c>
      <c r="AT350" s="127">
        <v>1676</v>
      </c>
      <c r="AU350" s="128"/>
      <c r="AV350" s="129"/>
      <c r="AW350" s="126" t="str">
        <f t="shared" si="149"/>
        <v/>
      </c>
      <c r="AX350" s="126" t="str">
        <f t="shared" si="150"/>
        <v/>
      </c>
      <c r="AY350" s="64" t="str">
        <f t="shared" si="151"/>
        <v/>
      </c>
      <c r="AZ350" s="97">
        <v>78.099999999999994</v>
      </c>
      <c r="BA350" s="68"/>
      <c r="BB350" s="68"/>
      <c r="BC350" s="68"/>
      <c r="BD350" s="68"/>
      <c r="BE350" s="15"/>
      <c r="BF350" s="5">
        <f t="shared" si="152"/>
        <v>9708</v>
      </c>
      <c r="BG350" s="41">
        <v>5479</v>
      </c>
      <c r="BH350" s="42">
        <v>4229</v>
      </c>
      <c r="BI350" s="42"/>
      <c r="BJ350" s="42"/>
      <c r="BK350" s="42"/>
      <c r="BL350" s="42"/>
      <c r="BM350" s="15"/>
    </row>
    <row r="351" spans="1:65" outlineLevel="5" x14ac:dyDescent="0.45">
      <c r="A351" s="22">
        <f t="shared" si="136"/>
        <v>10</v>
      </c>
      <c r="B351" s="9">
        <f t="shared" si="121"/>
        <v>43398</v>
      </c>
      <c r="C351" s="51">
        <v>315867</v>
      </c>
      <c r="D351" s="64">
        <f t="shared" si="143"/>
        <v>36.9</v>
      </c>
      <c r="E351" s="12">
        <v>36.799999999999997</v>
      </c>
      <c r="F351" s="12">
        <v>36.799999999999997</v>
      </c>
      <c r="G351" s="12">
        <v>37</v>
      </c>
      <c r="H351" s="12">
        <v>37</v>
      </c>
      <c r="I351" s="12"/>
      <c r="J351" s="12"/>
      <c r="K351" s="12"/>
      <c r="L351" s="12"/>
      <c r="M351" s="74" t="str">
        <f t="shared" si="144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45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6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21.875</v>
      </c>
      <c r="AO351" s="41">
        <v>1280</v>
      </c>
      <c r="AP351" s="110"/>
      <c r="AQ351" s="111"/>
      <c r="AR351" s="126" t="str">
        <f t="shared" si="147"/>
        <v/>
      </c>
      <c r="AS351" s="126" t="str">
        <f t="shared" si="148"/>
        <v/>
      </c>
      <c r="AT351" s="127">
        <v>1612</v>
      </c>
      <c r="AU351" s="128"/>
      <c r="AV351" s="129"/>
      <c r="AW351" s="126" t="str">
        <f t="shared" si="149"/>
        <v/>
      </c>
      <c r="AX351" s="126" t="str">
        <f t="shared" si="150"/>
        <v/>
      </c>
      <c r="AY351" s="64" t="str">
        <f t="shared" si="151"/>
        <v/>
      </c>
      <c r="AZ351" s="97">
        <v>78</v>
      </c>
      <c r="BA351" s="68"/>
      <c r="BB351" s="68"/>
      <c r="BC351" s="68"/>
      <c r="BD351" s="68"/>
      <c r="BE351" s="15"/>
      <c r="BF351" s="5">
        <f t="shared" si="152"/>
        <v>9464</v>
      </c>
      <c r="BG351" s="41">
        <v>4557</v>
      </c>
      <c r="BH351" s="42">
        <v>4907</v>
      </c>
      <c r="BI351" s="42"/>
      <c r="BJ351" s="42"/>
      <c r="BK351" s="42"/>
      <c r="BL351" s="42"/>
      <c r="BM351" s="15"/>
    </row>
    <row r="352" spans="1:65" outlineLevel="5" x14ac:dyDescent="0.45">
      <c r="A352" s="22">
        <f t="shared" si="136"/>
        <v>10</v>
      </c>
      <c r="B352" s="9">
        <f t="shared" ref="B352:B415" si="153">B351+1</f>
        <v>43399</v>
      </c>
      <c r="C352" s="51">
        <v>340331</v>
      </c>
      <c r="D352" s="64">
        <f t="shared" si="143"/>
        <v>36.799999999999997</v>
      </c>
      <c r="E352" s="12">
        <v>36.799999999999997</v>
      </c>
      <c r="F352" s="12">
        <v>36.799999999999997</v>
      </c>
      <c r="G352" s="12">
        <v>36.799999999999997</v>
      </c>
      <c r="H352" s="12">
        <v>36.799999999999997</v>
      </c>
      <c r="I352" s="12"/>
      <c r="J352" s="12"/>
      <c r="K352" s="12"/>
      <c r="L352" s="12"/>
      <c r="M352" s="74" t="str">
        <f t="shared" si="144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45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46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21.180030259999999</v>
      </c>
      <c r="AO352" s="41">
        <v>1322</v>
      </c>
      <c r="AP352" s="110"/>
      <c r="AQ352" s="111"/>
      <c r="AR352" s="126" t="str">
        <f t="shared" si="147"/>
        <v/>
      </c>
      <c r="AS352" s="126" t="str">
        <f t="shared" si="148"/>
        <v/>
      </c>
      <c r="AT352" s="127">
        <v>1570</v>
      </c>
      <c r="AU352" s="128"/>
      <c r="AV352" s="129"/>
      <c r="AW352" s="126" t="str">
        <f t="shared" si="149"/>
        <v/>
      </c>
      <c r="AX352" s="126" t="str">
        <f t="shared" si="150"/>
        <v/>
      </c>
      <c r="AY352" s="64" t="str">
        <f t="shared" si="151"/>
        <v/>
      </c>
      <c r="AZ352" s="97">
        <v>78.5</v>
      </c>
      <c r="BA352" s="68"/>
      <c r="BB352" s="68"/>
      <c r="BC352" s="68"/>
      <c r="BD352" s="68"/>
      <c r="BE352" s="15"/>
      <c r="BF352" s="5">
        <f t="shared" si="152"/>
        <v>10057</v>
      </c>
      <c r="BG352" s="41">
        <v>4750</v>
      </c>
      <c r="BH352" s="42">
        <v>5307</v>
      </c>
      <c r="BI352" s="42"/>
      <c r="BJ352" s="42"/>
      <c r="BK352" s="42"/>
      <c r="BL352" s="42"/>
      <c r="BM352" s="15"/>
    </row>
    <row r="353" spans="1:65" outlineLevel="5" x14ac:dyDescent="0.45">
      <c r="A353" s="22">
        <f t="shared" si="136"/>
        <v>10</v>
      </c>
      <c r="B353" s="9">
        <f t="shared" si="153"/>
        <v>43400</v>
      </c>
      <c r="C353" s="51">
        <v>329168</v>
      </c>
      <c r="D353" s="64">
        <f t="shared" si="143"/>
        <v>36.799999999999997</v>
      </c>
      <c r="E353" s="12">
        <v>36.799999999999997</v>
      </c>
      <c r="F353" s="12">
        <v>36.799999999999997</v>
      </c>
      <c r="G353" s="12">
        <v>36.799999999999997</v>
      </c>
      <c r="H353" s="12">
        <v>36.799999999999997</v>
      </c>
      <c r="I353" s="12"/>
      <c r="J353" s="12"/>
      <c r="K353" s="12"/>
      <c r="L353" s="12"/>
      <c r="M353" s="74" t="str">
        <f t="shared" si="144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45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6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23.411371240000001</v>
      </c>
      <c r="AO353" s="41">
        <v>1196</v>
      </c>
      <c r="AP353" s="110"/>
      <c r="AQ353" s="111"/>
      <c r="AR353" s="126" t="str">
        <f t="shared" si="147"/>
        <v/>
      </c>
      <c r="AS353" s="126" t="str">
        <f t="shared" si="148"/>
        <v/>
      </c>
      <c r="AT353" s="127">
        <v>1633</v>
      </c>
      <c r="AU353" s="128"/>
      <c r="AV353" s="129"/>
      <c r="AW353" s="126" t="str">
        <f t="shared" si="149"/>
        <v/>
      </c>
      <c r="AX353" s="126" t="str">
        <f t="shared" si="150"/>
        <v/>
      </c>
      <c r="AY353" s="64" t="str">
        <f t="shared" si="151"/>
        <v/>
      </c>
      <c r="AZ353" s="97"/>
      <c r="BA353" s="68"/>
      <c r="BB353" s="68"/>
      <c r="BC353" s="68"/>
      <c r="BD353" s="68"/>
      <c r="BE353" s="15"/>
      <c r="BF353" s="5">
        <f t="shared" si="152"/>
        <v>9857</v>
      </c>
      <c r="BG353" s="41">
        <v>4611</v>
      </c>
      <c r="BH353" s="42">
        <v>5246</v>
      </c>
      <c r="BI353" s="42"/>
      <c r="BJ353" s="42"/>
      <c r="BK353" s="42"/>
      <c r="BL353" s="42"/>
      <c r="BM353" s="15"/>
    </row>
    <row r="354" spans="1:65" outlineLevel="5" x14ac:dyDescent="0.45">
      <c r="A354" s="22">
        <f t="shared" si="136"/>
        <v>10</v>
      </c>
      <c r="B354" s="9">
        <f t="shared" si="153"/>
        <v>43401</v>
      </c>
      <c r="C354" s="51">
        <v>313675</v>
      </c>
      <c r="D354" s="64">
        <f t="shared" si="143"/>
        <v>36.4</v>
      </c>
      <c r="E354" s="12">
        <v>36.4</v>
      </c>
      <c r="F354" s="12">
        <v>36.4</v>
      </c>
      <c r="G354" s="12">
        <v>36.4</v>
      </c>
      <c r="H354" s="12">
        <v>36.4</v>
      </c>
      <c r="I354" s="12"/>
      <c r="J354" s="12"/>
      <c r="K354" s="12"/>
      <c r="L354" s="12"/>
      <c r="M354" s="74" t="str">
        <f t="shared" si="144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45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6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20.817843870000001</v>
      </c>
      <c r="AO354" s="41">
        <v>1345</v>
      </c>
      <c r="AP354" s="110"/>
      <c r="AQ354" s="111"/>
      <c r="AR354" s="126" t="str">
        <f t="shared" si="147"/>
        <v/>
      </c>
      <c r="AS354" s="126" t="str">
        <f t="shared" si="148"/>
        <v/>
      </c>
      <c r="AT354" s="127">
        <v>1691</v>
      </c>
      <c r="AU354" s="128"/>
      <c r="AV354" s="129"/>
      <c r="AW354" s="126" t="str">
        <f t="shared" si="149"/>
        <v/>
      </c>
      <c r="AX354" s="126" t="str">
        <f t="shared" si="150"/>
        <v/>
      </c>
      <c r="AY354" s="64" t="str">
        <f t="shared" si="151"/>
        <v/>
      </c>
      <c r="AZ354" s="97"/>
      <c r="BA354" s="68"/>
      <c r="BB354" s="68"/>
      <c r="BC354" s="68"/>
      <c r="BD354" s="68"/>
      <c r="BE354" s="15"/>
      <c r="BF354" s="5">
        <f t="shared" si="152"/>
        <v>9759</v>
      </c>
      <c r="BG354" s="41">
        <v>4094</v>
      </c>
      <c r="BH354" s="42">
        <v>5665</v>
      </c>
      <c r="BI354" s="42"/>
      <c r="BJ354" s="42"/>
      <c r="BK354" s="42"/>
      <c r="BL354" s="42"/>
      <c r="BM354" s="15"/>
    </row>
    <row r="355" spans="1:65" outlineLevel="5" x14ac:dyDescent="0.45">
      <c r="A355" s="22">
        <f t="shared" si="136"/>
        <v>10</v>
      </c>
      <c r="B355" s="9">
        <f t="shared" si="153"/>
        <v>43402</v>
      </c>
      <c r="C355" s="51">
        <v>314392</v>
      </c>
      <c r="D355" s="64">
        <f t="shared" si="143"/>
        <v>36.6</v>
      </c>
      <c r="E355" s="12">
        <v>36.6</v>
      </c>
      <c r="F355" s="12">
        <v>36.6</v>
      </c>
      <c r="G355" s="12">
        <v>36.6</v>
      </c>
      <c r="H355" s="12">
        <v>36.6</v>
      </c>
      <c r="I355" s="12"/>
      <c r="J355" s="12"/>
      <c r="K355" s="12"/>
      <c r="L355" s="12"/>
      <c r="M355" s="74" t="str">
        <f t="shared" si="144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45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6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15.739179310000001</v>
      </c>
      <c r="AO355" s="41">
        <v>1779</v>
      </c>
      <c r="AP355" s="110"/>
      <c r="AQ355" s="111"/>
      <c r="AR355" s="126" t="str">
        <f t="shared" si="147"/>
        <v/>
      </c>
      <c r="AS355" s="126" t="str">
        <f t="shared" si="148"/>
        <v/>
      </c>
      <c r="AT355" s="127">
        <v>1515</v>
      </c>
      <c r="AU355" s="128"/>
      <c r="AV355" s="129"/>
      <c r="AW355" s="126" t="str">
        <f t="shared" si="149"/>
        <v/>
      </c>
      <c r="AX355" s="126" t="str">
        <f t="shared" si="150"/>
        <v/>
      </c>
      <c r="AY355" s="64" t="str">
        <f t="shared" si="151"/>
        <v/>
      </c>
      <c r="AZ355" s="97">
        <v>79.099999999999994</v>
      </c>
      <c r="BA355" s="68"/>
      <c r="BB355" s="68"/>
      <c r="BC355" s="68"/>
      <c r="BD355" s="68"/>
      <c r="BE355" s="15"/>
      <c r="BF355" s="5">
        <f t="shared" si="152"/>
        <v>12289</v>
      </c>
      <c r="BG355" s="41">
        <v>6035</v>
      </c>
      <c r="BH355" s="42">
        <v>6254</v>
      </c>
      <c r="BI355" s="42"/>
      <c r="BJ355" s="42"/>
      <c r="BK355" s="42"/>
      <c r="BL355" s="42"/>
      <c r="BM355" s="15"/>
    </row>
    <row r="356" spans="1:65" outlineLevel="5" x14ac:dyDescent="0.45">
      <c r="A356" s="22">
        <f t="shared" si="136"/>
        <v>10</v>
      </c>
      <c r="B356" s="9">
        <f t="shared" si="153"/>
        <v>43403</v>
      </c>
      <c r="C356" s="51">
        <v>303574</v>
      </c>
      <c r="D356" s="64">
        <f t="shared" si="143"/>
        <v>36.5</v>
      </c>
      <c r="E356" s="12">
        <v>36.6</v>
      </c>
      <c r="F356" s="12">
        <v>36.6</v>
      </c>
      <c r="G356" s="12">
        <v>36.4</v>
      </c>
      <c r="H356" s="12">
        <v>36.4</v>
      </c>
      <c r="I356" s="12"/>
      <c r="J356" s="12"/>
      <c r="K356" s="12"/>
      <c r="L356" s="12"/>
      <c r="M356" s="74" t="str">
        <f t="shared" si="144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45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6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21.180030259999999</v>
      </c>
      <c r="AO356" s="41">
        <v>1322</v>
      </c>
      <c r="AP356" s="110"/>
      <c r="AQ356" s="111"/>
      <c r="AR356" s="126" t="str">
        <f t="shared" si="147"/>
        <v/>
      </c>
      <c r="AS356" s="126" t="str">
        <f t="shared" si="148"/>
        <v/>
      </c>
      <c r="AT356" s="127">
        <v>1598</v>
      </c>
      <c r="AU356" s="128"/>
      <c r="AV356" s="129"/>
      <c r="AW356" s="126" t="str">
        <f t="shared" si="149"/>
        <v/>
      </c>
      <c r="AX356" s="126" t="str">
        <f t="shared" si="150"/>
        <v/>
      </c>
      <c r="AY356" s="64" t="str">
        <f t="shared" si="151"/>
        <v/>
      </c>
      <c r="AZ356" s="97">
        <v>79.5</v>
      </c>
      <c r="BA356" s="68"/>
      <c r="BB356" s="68"/>
      <c r="BC356" s="68"/>
      <c r="BD356" s="68"/>
      <c r="BE356" s="15"/>
      <c r="BF356" s="5">
        <f t="shared" si="152"/>
        <v>10108</v>
      </c>
      <c r="BG356" s="41">
        <v>5351</v>
      </c>
      <c r="BH356" s="42">
        <v>4757</v>
      </c>
      <c r="BI356" s="42"/>
      <c r="BJ356" s="42"/>
      <c r="BK356" s="42"/>
      <c r="BL356" s="42"/>
      <c r="BM356" s="15"/>
    </row>
    <row r="357" spans="1:65" ht="17.5" outlineLevel="5" thickBot="1" x14ac:dyDescent="0.5">
      <c r="A357" s="31">
        <f t="shared" si="136"/>
        <v>10</v>
      </c>
      <c r="B357" s="32">
        <f t="shared" si="153"/>
        <v>43404</v>
      </c>
      <c r="C357" s="51">
        <v>302079</v>
      </c>
      <c r="D357" s="64">
        <f t="shared" si="143"/>
        <v>36.9</v>
      </c>
      <c r="E357" s="12">
        <v>37</v>
      </c>
      <c r="F357" s="12">
        <v>37</v>
      </c>
      <c r="G357" s="12">
        <v>36.799999999999997</v>
      </c>
      <c r="H357" s="12">
        <v>36.799999999999997</v>
      </c>
      <c r="I357" s="12"/>
      <c r="J357" s="12"/>
      <c r="K357" s="12"/>
      <c r="L357" s="12"/>
      <c r="M357" s="74" t="str">
        <f t="shared" si="144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45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46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v>22.89452167</v>
      </c>
      <c r="AO357" s="41">
        <v>1223</v>
      </c>
      <c r="AP357" s="110"/>
      <c r="AQ357" s="111"/>
      <c r="AR357" s="126" t="str">
        <f t="shared" si="147"/>
        <v/>
      </c>
      <c r="AS357" s="126" t="str">
        <f t="shared" si="148"/>
        <v/>
      </c>
      <c r="AT357" s="127">
        <v>1600</v>
      </c>
      <c r="AU357" s="128"/>
      <c r="AV357" s="129"/>
      <c r="AW357" s="126" t="str">
        <f t="shared" si="149"/>
        <v/>
      </c>
      <c r="AX357" s="126" t="str">
        <f t="shared" si="150"/>
        <v/>
      </c>
      <c r="AY357" s="64" t="str">
        <f t="shared" si="151"/>
        <v/>
      </c>
      <c r="AZ357" s="97">
        <v>78.8</v>
      </c>
      <c r="BA357" s="68"/>
      <c r="BB357" s="68"/>
      <c r="BC357" s="68"/>
      <c r="BD357" s="68"/>
      <c r="BE357" s="15"/>
      <c r="BF357" s="5">
        <f t="shared" si="152"/>
        <v>9584</v>
      </c>
      <c r="BG357" s="41">
        <v>7904</v>
      </c>
      <c r="BH357" s="42">
        <v>1680</v>
      </c>
      <c r="BI357" s="42"/>
      <c r="BJ357" s="42"/>
      <c r="BK357" s="42"/>
      <c r="BL357" s="42"/>
      <c r="BM357" s="15"/>
    </row>
    <row r="358" spans="1:65" outlineLevel="4" x14ac:dyDescent="0.45">
      <c r="A358" s="150" t="s">
        <v>48</v>
      </c>
      <c r="B358" s="151"/>
      <c r="C358" s="50">
        <f t="shared" ref="C358:BM358" si="154">SUBTOTAL(4,C327:C357)</f>
        <v>452500</v>
      </c>
      <c r="D358" s="60">
        <f t="shared" si="154"/>
        <v>37.299999999999997</v>
      </c>
      <c r="E358" s="28">
        <f t="shared" si="154"/>
        <v>37.200000000000003</v>
      </c>
      <c r="F358" s="28">
        <f t="shared" si="154"/>
        <v>37.200000000000003</v>
      </c>
      <c r="G358" s="28">
        <f t="shared" si="154"/>
        <v>37.4</v>
      </c>
      <c r="H358" s="28">
        <f t="shared" si="154"/>
        <v>37.4</v>
      </c>
      <c r="I358" s="28">
        <f t="shared" si="154"/>
        <v>0</v>
      </c>
      <c r="J358" s="28">
        <f t="shared" si="154"/>
        <v>0</v>
      </c>
      <c r="K358" s="28">
        <f t="shared" si="154"/>
        <v>0</v>
      </c>
      <c r="L358" s="28">
        <f t="shared" si="154"/>
        <v>0</v>
      </c>
      <c r="M358" s="71">
        <f t="shared" si="154"/>
        <v>0</v>
      </c>
      <c r="N358" s="82">
        <f t="shared" si="154"/>
        <v>0</v>
      </c>
      <c r="O358" s="82">
        <f t="shared" si="154"/>
        <v>0</v>
      </c>
      <c r="P358" s="82">
        <f t="shared" si="154"/>
        <v>0</v>
      </c>
      <c r="Q358" s="82">
        <f t="shared" si="154"/>
        <v>0</v>
      </c>
      <c r="R358" s="82">
        <f t="shared" si="154"/>
        <v>0</v>
      </c>
      <c r="S358" s="82">
        <f t="shared" si="154"/>
        <v>0</v>
      </c>
      <c r="T358" s="82">
        <f t="shared" si="154"/>
        <v>0</v>
      </c>
      <c r="U358" s="82">
        <f t="shared" si="154"/>
        <v>0</v>
      </c>
      <c r="V358" s="29">
        <f t="shared" si="154"/>
        <v>0</v>
      </c>
      <c r="W358" s="39">
        <f t="shared" si="154"/>
        <v>0</v>
      </c>
      <c r="X358" s="39">
        <f t="shared" si="154"/>
        <v>0</v>
      </c>
      <c r="Y358" s="39">
        <f t="shared" si="154"/>
        <v>0</v>
      </c>
      <c r="Z358" s="39">
        <f t="shared" si="154"/>
        <v>0</v>
      </c>
      <c r="AA358" s="39">
        <f t="shared" si="154"/>
        <v>0</v>
      </c>
      <c r="AB358" s="39">
        <f t="shared" si="154"/>
        <v>0</v>
      </c>
      <c r="AC358" s="39">
        <f t="shared" si="154"/>
        <v>0</v>
      </c>
      <c r="AD358" s="39">
        <f t="shared" si="154"/>
        <v>0</v>
      </c>
      <c r="AE358" s="29">
        <f t="shared" si="154"/>
        <v>0</v>
      </c>
      <c r="AF358" s="39">
        <f t="shared" si="154"/>
        <v>0</v>
      </c>
      <c r="AG358" s="39">
        <f t="shared" si="154"/>
        <v>0</v>
      </c>
      <c r="AH358" s="39">
        <f t="shared" si="154"/>
        <v>0</v>
      </c>
      <c r="AI358" s="39">
        <f t="shared" si="154"/>
        <v>0</v>
      </c>
      <c r="AJ358" s="39">
        <f t="shared" si="154"/>
        <v>0</v>
      </c>
      <c r="AK358" s="39">
        <f t="shared" si="154"/>
        <v>0</v>
      </c>
      <c r="AL358" s="39">
        <f t="shared" si="154"/>
        <v>0</v>
      </c>
      <c r="AM358" s="39">
        <f t="shared" si="154"/>
        <v>0</v>
      </c>
      <c r="AN358" s="39">
        <f t="shared" si="154"/>
        <v>33.452807649999997</v>
      </c>
      <c r="AO358" s="39">
        <f t="shared" si="154"/>
        <v>1779</v>
      </c>
      <c r="AP358" s="104">
        <f t="shared" si="154"/>
        <v>0</v>
      </c>
      <c r="AQ358" s="105">
        <f t="shared" si="154"/>
        <v>0</v>
      </c>
      <c r="AR358" s="106">
        <f t="shared" si="154"/>
        <v>0</v>
      </c>
      <c r="AS358" s="106">
        <f t="shared" si="154"/>
        <v>0</v>
      </c>
      <c r="AT358" s="107">
        <f t="shared" si="154"/>
        <v>1734</v>
      </c>
      <c r="AU358" s="108">
        <f t="shared" si="154"/>
        <v>0</v>
      </c>
      <c r="AV358" s="109">
        <f t="shared" si="154"/>
        <v>0</v>
      </c>
      <c r="AW358" s="106">
        <f t="shared" si="154"/>
        <v>0</v>
      </c>
      <c r="AX358" s="106">
        <f t="shared" si="154"/>
        <v>0</v>
      </c>
      <c r="AY358" s="60">
        <f t="shared" si="154"/>
        <v>0</v>
      </c>
      <c r="AZ358" s="96">
        <f t="shared" si="154"/>
        <v>79.5</v>
      </c>
      <c r="BA358" s="67">
        <f t="shared" si="154"/>
        <v>0</v>
      </c>
      <c r="BB358" s="67">
        <f t="shared" si="154"/>
        <v>0</v>
      </c>
      <c r="BC358" s="67">
        <f t="shared" si="154"/>
        <v>0</v>
      </c>
      <c r="BD358" s="67">
        <f t="shared" si="154"/>
        <v>0</v>
      </c>
      <c r="BE358" s="27">
        <f t="shared" si="154"/>
        <v>0</v>
      </c>
      <c r="BF358" s="29">
        <f t="shared" si="154"/>
        <v>14926</v>
      </c>
      <c r="BG358" s="39">
        <f t="shared" si="154"/>
        <v>7904</v>
      </c>
      <c r="BH358" s="40">
        <f t="shared" si="154"/>
        <v>10335</v>
      </c>
      <c r="BI358" s="40">
        <f t="shared" si="154"/>
        <v>0</v>
      </c>
      <c r="BJ358" s="40">
        <f t="shared" si="154"/>
        <v>0</v>
      </c>
      <c r="BK358" s="40">
        <f t="shared" si="154"/>
        <v>0</v>
      </c>
      <c r="BL358" s="40">
        <f t="shared" si="154"/>
        <v>0</v>
      </c>
      <c r="BM358" s="27">
        <f t="shared" si="154"/>
        <v>0</v>
      </c>
    </row>
    <row r="359" spans="1:65" outlineLevel="3" x14ac:dyDescent="0.45">
      <c r="A359" s="180" t="s">
        <v>49</v>
      </c>
      <c r="B359" s="181"/>
      <c r="C359" s="51">
        <f t="shared" ref="C359:BM359" si="155">SUBTOTAL(5,C327:C357)</f>
        <v>302079</v>
      </c>
      <c r="D359" s="61">
        <f t="shared" si="155"/>
        <v>36</v>
      </c>
      <c r="E359" s="12">
        <f t="shared" si="155"/>
        <v>36</v>
      </c>
      <c r="F359" s="12">
        <f t="shared" si="155"/>
        <v>36</v>
      </c>
      <c r="G359" s="12">
        <f t="shared" si="155"/>
        <v>36</v>
      </c>
      <c r="H359" s="12">
        <f t="shared" si="155"/>
        <v>36</v>
      </c>
      <c r="I359" s="12">
        <f t="shared" si="155"/>
        <v>0</v>
      </c>
      <c r="J359" s="12">
        <f t="shared" si="155"/>
        <v>0</v>
      </c>
      <c r="K359" s="12">
        <f t="shared" si="155"/>
        <v>0</v>
      </c>
      <c r="L359" s="12">
        <f t="shared" si="155"/>
        <v>0</v>
      </c>
      <c r="M359" s="72">
        <f t="shared" si="155"/>
        <v>0</v>
      </c>
      <c r="N359" s="83">
        <f t="shared" si="155"/>
        <v>0</v>
      </c>
      <c r="O359" s="83">
        <f t="shared" si="155"/>
        <v>0</v>
      </c>
      <c r="P359" s="83">
        <f t="shared" si="155"/>
        <v>0</v>
      </c>
      <c r="Q359" s="83">
        <f t="shared" si="155"/>
        <v>0</v>
      </c>
      <c r="R359" s="83">
        <f t="shared" si="155"/>
        <v>0</v>
      </c>
      <c r="S359" s="83">
        <f t="shared" si="155"/>
        <v>0</v>
      </c>
      <c r="T359" s="83">
        <f t="shared" si="155"/>
        <v>0</v>
      </c>
      <c r="U359" s="83">
        <f t="shared" si="155"/>
        <v>0</v>
      </c>
      <c r="V359" s="6">
        <f t="shared" si="155"/>
        <v>0</v>
      </c>
      <c r="W359" s="41">
        <f t="shared" si="155"/>
        <v>0</v>
      </c>
      <c r="X359" s="41">
        <f t="shared" si="155"/>
        <v>0</v>
      </c>
      <c r="Y359" s="41">
        <f t="shared" si="155"/>
        <v>0</v>
      </c>
      <c r="Z359" s="41">
        <f t="shared" si="155"/>
        <v>0</v>
      </c>
      <c r="AA359" s="41">
        <f t="shared" si="155"/>
        <v>0</v>
      </c>
      <c r="AB359" s="41">
        <f t="shared" si="155"/>
        <v>0</v>
      </c>
      <c r="AC359" s="41">
        <f t="shared" si="155"/>
        <v>0</v>
      </c>
      <c r="AD359" s="41">
        <f t="shared" si="155"/>
        <v>0</v>
      </c>
      <c r="AE359" s="6">
        <f t="shared" si="155"/>
        <v>0</v>
      </c>
      <c r="AF359" s="41">
        <f t="shared" si="155"/>
        <v>0</v>
      </c>
      <c r="AG359" s="41">
        <f t="shared" si="155"/>
        <v>0</v>
      </c>
      <c r="AH359" s="41">
        <f t="shared" si="155"/>
        <v>0</v>
      </c>
      <c r="AI359" s="41">
        <f t="shared" si="155"/>
        <v>0</v>
      </c>
      <c r="AJ359" s="41">
        <f t="shared" si="155"/>
        <v>0</v>
      </c>
      <c r="AK359" s="41">
        <f t="shared" si="155"/>
        <v>0</v>
      </c>
      <c r="AL359" s="41">
        <f t="shared" si="155"/>
        <v>0</v>
      </c>
      <c r="AM359" s="41">
        <f t="shared" si="155"/>
        <v>0</v>
      </c>
      <c r="AN359" s="41">
        <f t="shared" si="155"/>
        <v>15.739179310000001</v>
      </c>
      <c r="AO359" s="41">
        <f t="shared" si="155"/>
        <v>837</v>
      </c>
      <c r="AP359" s="110">
        <f t="shared" si="155"/>
        <v>0</v>
      </c>
      <c r="AQ359" s="111">
        <f t="shared" si="155"/>
        <v>0</v>
      </c>
      <c r="AR359" s="112">
        <f t="shared" si="155"/>
        <v>0</v>
      </c>
      <c r="AS359" s="112">
        <f t="shared" si="155"/>
        <v>0</v>
      </c>
      <c r="AT359" s="113">
        <f t="shared" si="155"/>
        <v>1164</v>
      </c>
      <c r="AU359" s="114">
        <f t="shared" si="155"/>
        <v>0</v>
      </c>
      <c r="AV359" s="115">
        <f t="shared" si="155"/>
        <v>0</v>
      </c>
      <c r="AW359" s="112">
        <f t="shared" si="155"/>
        <v>0</v>
      </c>
      <c r="AX359" s="112">
        <f t="shared" si="155"/>
        <v>0</v>
      </c>
      <c r="AY359" s="61">
        <f t="shared" si="155"/>
        <v>0</v>
      </c>
      <c r="AZ359" s="97">
        <f t="shared" si="155"/>
        <v>78</v>
      </c>
      <c r="BA359" s="68">
        <f t="shared" si="155"/>
        <v>0</v>
      </c>
      <c r="BB359" s="68">
        <f t="shared" si="155"/>
        <v>0</v>
      </c>
      <c r="BC359" s="68">
        <f t="shared" si="155"/>
        <v>0</v>
      </c>
      <c r="BD359" s="68">
        <f t="shared" si="155"/>
        <v>0</v>
      </c>
      <c r="BE359" s="15">
        <f t="shared" si="155"/>
        <v>0</v>
      </c>
      <c r="BF359" s="6">
        <f t="shared" si="155"/>
        <v>3264</v>
      </c>
      <c r="BG359" s="41">
        <f t="shared" si="155"/>
        <v>1431</v>
      </c>
      <c r="BH359" s="42">
        <f t="shared" si="155"/>
        <v>1680</v>
      </c>
      <c r="BI359" s="42">
        <f t="shared" si="155"/>
        <v>0</v>
      </c>
      <c r="BJ359" s="42">
        <f t="shared" si="155"/>
        <v>0</v>
      </c>
      <c r="BK359" s="42">
        <f t="shared" si="155"/>
        <v>0</v>
      </c>
      <c r="BL359" s="42">
        <f t="shared" si="155"/>
        <v>0</v>
      </c>
      <c r="BM359" s="15">
        <f t="shared" si="155"/>
        <v>0</v>
      </c>
    </row>
    <row r="360" spans="1:65" outlineLevel="2" x14ac:dyDescent="0.45">
      <c r="A360" s="180" t="s">
        <v>50</v>
      </c>
      <c r="B360" s="181"/>
      <c r="C360" s="51">
        <f>IFERROR(SUBTOTAL(1,C327:C357),"")</f>
        <v>355976.48387096776</v>
      </c>
      <c r="D360" s="61">
        <f t="shared" ref="D360:BM360" si="156">IFERROR(SUBTOTAL(1,D327:D357),"")</f>
        <v>36.622580645161285</v>
      </c>
      <c r="E360" s="12">
        <f t="shared" si="156"/>
        <v>36.561290322580632</v>
      </c>
      <c r="F360" s="12">
        <f t="shared" si="156"/>
        <v>36.561290322580632</v>
      </c>
      <c r="G360" s="12">
        <f t="shared" si="156"/>
        <v>36.683870967741939</v>
      </c>
      <c r="H360" s="12">
        <f t="shared" si="156"/>
        <v>36.683870967741939</v>
      </c>
      <c r="I360" s="12" t="str">
        <f t="shared" si="156"/>
        <v/>
      </c>
      <c r="J360" s="12" t="str">
        <f t="shared" si="156"/>
        <v/>
      </c>
      <c r="K360" s="12" t="str">
        <f t="shared" si="156"/>
        <v/>
      </c>
      <c r="L360" s="12" t="str">
        <f t="shared" si="156"/>
        <v/>
      </c>
      <c r="M360" s="72" t="str">
        <f t="shared" si="156"/>
        <v/>
      </c>
      <c r="N360" s="83" t="str">
        <f t="shared" si="156"/>
        <v/>
      </c>
      <c r="O360" s="83" t="str">
        <f t="shared" si="156"/>
        <v/>
      </c>
      <c r="P360" s="83" t="str">
        <f t="shared" si="156"/>
        <v/>
      </c>
      <c r="Q360" s="83" t="str">
        <f t="shared" si="156"/>
        <v/>
      </c>
      <c r="R360" s="83" t="str">
        <f t="shared" si="156"/>
        <v/>
      </c>
      <c r="S360" s="83" t="str">
        <f t="shared" si="156"/>
        <v/>
      </c>
      <c r="T360" s="83" t="str">
        <f t="shared" si="156"/>
        <v/>
      </c>
      <c r="U360" s="83" t="str">
        <f t="shared" si="156"/>
        <v/>
      </c>
      <c r="V360" s="6" t="str">
        <f t="shared" si="156"/>
        <v/>
      </c>
      <c r="W360" s="41" t="str">
        <f t="shared" si="156"/>
        <v/>
      </c>
      <c r="X360" s="41" t="str">
        <f t="shared" si="156"/>
        <v/>
      </c>
      <c r="Y360" s="41" t="str">
        <f t="shared" si="156"/>
        <v/>
      </c>
      <c r="Z360" s="41" t="str">
        <f t="shared" si="156"/>
        <v/>
      </c>
      <c r="AA360" s="41" t="str">
        <f t="shared" si="156"/>
        <v/>
      </c>
      <c r="AB360" s="41" t="str">
        <f t="shared" si="156"/>
        <v/>
      </c>
      <c r="AC360" s="41" t="str">
        <f t="shared" si="156"/>
        <v/>
      </c>
      <c r="AD360" s="41" t="str">
        <f t="shared" si="156"/>
        <v/>
      </c>
      <c r="AE360" s="6" t="str">
        <f t="shared" si="156"/>
        <v/>
      </c>
      <c r="AF360" s="41" t="str">
        <f t="shared" si="156"/>
        <v/>
      </c>
      <c r="AG360" s="41" t="str">
        <f t="shared" si="156"/>
        <v/>
      </c>
      <c r="AH360" s="41" t="str">
        <f t="shared" si="156"/>
        <v/>
      </c>
      <c r="AI360" s="41" t="str">
        <f t="shared" si="156"/>
        <v/>
      </c>
      <c r="AJ360" s="41" t="str">
        <f t="shared" si="156"/>
        <v/>
      </c>
      <c r="AK360" s="41" t="str">
        <f t="shared" si="156"/>
        <v/>
      </c>
      <c r="AL360" s="41" t="str">
        <f t="shared" si="156"/>
        <v/>
      </c>
      <c r="AM360" s="41" t="str">
        <f t="shared" si="156"/>
        <v/>
      </c>
      <c r="AN360" s="41">
        <f t="shared" si="156"/>
        <v>24.639791270645159</v>
      </c>
      <c r="AO360" s="41">
        <f t="shared" si="156"/>
        <v>1158.8387096774193</v>
      </c>
      <c r="AP360" s="110" t="str">
        <f t="shared" si="156"/>
        <v/>
      </c>
      <c r="AQ360" s="111" t="str">
        <f t="shared" si="156"/>
        <v/>
      </c>
      <c r="AR360" s="112" t="str">
        <f t="shared" si="156"/>
        <v/>
      </c>
      <c r="AS360" s="112" t="str">
        <f t="shared" si="156"/>
        <v/>
      </c>
      <c r="AT360" s="113">
        <f t="shared" si="156"/>
        <v>1451.5806451612902</v>
      </c>
      <c r="AU360" s="114" t="str">
        <f t="shared" si="156"/>
        <v/>
      </c>
      <c r="AV360" s="115" t="str">
        <f t="shared" si="156"/>
        <v/>
      </c>
      <c r="AW360" s="112" t="str">
        <f t="shared" si="156"/>
        <v/>
      </c>
      <c r="AX360" s="112" t="str">
        <f t="shared" si="156"/>
        <v/>
      </c>
      <c r="AY360" s="61" t="str">
        <f t="shared" si="156"/>
        <v/>
      </c>
      <c r="AZ360" s="97">
        <f t="shared" si="156"/>
        <v>78.638095238095218</v>
      </c>
      <c r="BA360" s="68" t="str">
        <f t="shared" si="156"/>
        <v/>
      </c>
      <c r="BB360" s="68" t="str">
        <f t="shared" si="156"/>
        <v/>
      </c>
      <c r="BC360" s="68" t="str">
        <f t="shared" si="156"/>
        <v/>
      </c>
      <c r="BD360" s="68" t="str">
        <f t="shared" si="156"/>
        <v/>
      </c>
      <c r="BE360" s="15" t="str">
        <f>IFERROR(SUBTOTAL(1,BE327:BE357),"")</f>
        <v/>
      </c>
      <c r="BF360" s="6">
        <f t="shared" si="156"/>
        <v>10784.709677419354</v>
      </c>
      <c r="BG360" s="41">
        <f t="shared" si="156"/>
        <v>4287.5806451612907</v>
      </c>
      <c r="BH360" s="42">
        <f t="shared" si="156"/>
        <v>6497.1290322580644</v>
      </c>
      <c r="BI360" s="42" t="str">
        <f t="shared" si="156"/>
        <v/>
      </c>
      <c r="BJ360" s="42" t="str">
        <f t="shared" si="156"/>
        <v/>
      </c>
      <c r="BK360" s="42" t="str">
        <f t="shared" si="156"/>
        <v/>
      </c>
      <c r="BL360" s="42" t="str">
        <f t="shared" si="156"/>
        <v/>
      </c>
      <c r="BM360" s="15" t="str">
        <f t="shared" si="156"/>
        <v/>
      </c>
    </row>
    <row r="361" spans="1:65" ht="17.5" outlineLevel="1" thickBot="1" x14ac:dyDescent="0.5">
      <c r="A361" s="182" t="s">
        <v>51</v>
      </c>
      <c r="B361" s="183"/>
      <c r="C361" s="52">
        <f>SUBTOTAL(9,C327:C357)</f>
        <v>11035271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35924</v>
      </c>
      <c r="AP361" s="116"/>
      <c r="AQ361" s="117"/>
      <c r="AR361" s="118"/>
      <c r="AS361" s="118"/>
      <c r="AT361" s="119">
        <f>SUBTOTAL(9,AT327:AT357)</f>
        <v>44999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57">SUBTOTAL(9,BF327:BF357)</f>
        <v>334326</v>
      </c>
      <c r="BG361" s="43">
        <f t="shared" si="157"/>
        <v>132915</v>
      </c>
      <c r="BH361" s="44">
        <f t="shared" si="157"/>
        <v>201411</v>
      </c>
      <c r="BI361" s="44">
        <f t="shared" si="157"/>
        <v>0</v>
      </c>
      <c r="BJ361" s="44">
        <f t="shared" si="157"/>
        <v>0</v>
      </c>
      <c r="BK361" s="44">
        <f t="shared" si="157"/>
        <v>0</v>
      </c>
      <c r="BL361" s="44">
        <f t="shared" si="157"/>
        <v>0</v>
      </c>
      <c r="BM361" s="16">
        <f t="shared" si="157"/>
        <v>0</v>
      </c>
    </row>
    <row r="362" spans="1:65" outlineLevel="5" x14ac:dyDescent="0.45">
      <c r="A362" s="21">
        <f t="shared" si="136"/>
        <v>11</v>
      </c>
      <c r="B362" s="33">
        <f>B357+1</f>
        <v>43405</v>
      </c>
      <c r="C362" s="51">
        <v>302211</v>
      </c>
      <c r="D362" s="64">
        <f t="shared" ref="D362:D391" si="158">IFERROR(ROUND(AVERAGE(E362:L362),1),"")</f>
        <v>36.799999999999997</v>
      </c>
      <c r="E362" s="12">
        <v>36.6</v>
      </c>
      <c r="F362" s="12">
        <v>36.6</v>
      </c>
      <c r="G362" s="12">
        <v>37</v>
      </c>
      <c r="H362" s="12">
        <v>37</v>
      </c>
      <c r="I362" s="12"/>
      <c r="J362" s="12"/>
      <c r="K362" s="12"/>
      <c r="L362" s="12"/>
      <c r="M362" s="74" t="str">
        <f t="shared" ref="M362:M391" si="159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60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61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21.164021160000001</v>
      </c>
      <c r="AO362" s="41">
        <v>1323</v>
      </c>
      <c r="AP362" s="110"/>
      <c r="AQ362" s="111"/>
      <c r="AR362" s="126" t="str">
        <f t="shared" ref="AR362:AR391" si="162">IFERROR(AQ362/AP362*100,"")</f>
        <v/>
      </c>
      <c r="AS362" s="126" t="str">
        <f t="shared" ref="AS362:AS391" si="163">IFERROR(100-AR362,"")</f>
        <v/>
      </c>
      <c r="AT362" s="127">
        <v>1759</v>
      </c>
      <c r="AU362" s="128"/>
      <c r="AV362" s="129"/>
      <c r="AW362" s="126" t="str">
        <f t="shared" ref="AW362:AW391" si="164">IFERROR(AV362/AU362*100,"")</f>
        <v/>
      </c>
      <c r="AX362" s="126" t="str">
        <f t="shared" ref="AX362:AX391" si="165">IFERROR(100-AW362,"")</f>
        <v/>
      </c>
      <c r="AY362" s="64" t="str">
        <f t="shared" ref="AY362:AY391" si="166">IFERROR((1-((AW362*AS362)/(AX362*AR362)))*100,"")</f>
        <v/>
      </c>
      <c r="AZ362" s="97">
        <v>78.5</v>
      </c>
      <c r="BA362" s="68"/>
      <c r="BB362" s="68"/>
      <c r="BC362" s="68"/>
      <c r="BD362" s="68"/>
      <c r="BE362" s="15"/>
      <c r="BF362" s="5">
        <f t="shared" ref="BF362:BF391" si="167">IF(SUM(BG362:BM362)=0,"",SUM(BG362:BM362))</f>
        <v>8874</v>
      </c>
      <c r="BG362" s="41">
        <v>4937</v>
      </c>
      <c r="BH362" s="42">
        <v>3937</v>
      </c>
      <c r="BI362" s="42"/>
      <c r="BJ362" s="42"/>
      <c r="BK362" s="42"/>
      <c r="BL362" s="42"/>
      <c r="BM362" s="15"/>
    </row>
    <row r="363" spans="1:65" outlineLevel="5" x14ac:dyDescent="0.45">
      <c r="A363" s="22">
        <f t="shared" si="136"/>
        <v>11</v>
      </c>
      <c r="B363" s="9">
        <f t="shared" si="153"/>
        <v>43406</v>
      </c>
      <c r="C363" s="51">
        <v>305095</v>
      </c>
      <c r="D363" s="64">
        <f t="shared" si="158"/>
        <v>36.700000000000003</v>
      </c>
      <c r="E363" s="12">
        <v>36.4</v>
      </c>
      <c r="F363" s="12">
        <v>36.4</v>
      </c>
      <c r="G363" s="12">
        <v>37</v>
      </c>
      <c r="H363" s="12">
        <v>37</v>
      </c>
      <c r="I363" s="12"/>
      <c r="J363" s="12"/>
      <c r="K363" s="12"/>
      <c r="L363" s="12"/>
      <c r="M363" s="74" t="str">
        <f t="shared" si="159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60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61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19.928825620000001</v>
      </c>
      <c r="AO363" s="41">
        <v>1405</v>
      </c>
      <c r="AP363" s="110"/>
      <c r="AQ363" s="111"/>
      <c r="AR363" s="126" t="str">
        <f t="shared" si="162"/>
        <v/>
      </c>
      <c r="AS363" s="126" t="str">
        <f t="shared" si="163"/>
        <v/>
      </c>
      <c r="AT363" s="127">
        <v>1681</v>
      </c>
      <c r="AU363" s="128"/>
      <c r="AV363" s="129"/>
      <c r="AW363" s="126" t="str">
        <f t="shared" si="164"/>
        <v/>
      </c>
      <c r="AX363" s="126" t="str">
        <f t="shared" si="165"/>
        <v/>
      </c>
      <c r="AY363" s="64" t="str">
        <f t="shared" si="166"/>
        <v/>
      </c>
      <c r="AZ363" s="97">
        <v>79</v>
      </c>
      <c r="BA363" s="68"/>
      <c r="BB363" s="68"/>
      <c r="BC363" s="68"/>
      <c r="BD363" s="68"/>
      <c r="BE363" s="15"/>
      <c r="BF363" s="5">
        <f t="shared" si="167"/>
        <v>6837</v>
      </c>
      <c r="BG363" s="41">
        <v>2160</v>
      </c>
      <c r="BH363" s="42">
        <v>4677</v>
      </c>
      <c r="BI363" s="42"/>
      <c r="BJ363" s="42"/>
      <c r="BK363" s="42"/>
      <c r="BL363" s="42"/>
      <c r="BM363" s="15"/>
    </row>
    <row r="364" spans="1:65" outlineLevel="5" x14ac:dyDescent="0.45">
      <c r="A364" s="22">
        <f t="shared" si="136"/>
        <v>11</v>
      </c>
      <c r="B364" s="9">
        <f t="shared" si="153"/>
        <v>43407</v>
      </c>
      <c r="C364" s="51">
        <v>310713</v>
      </c>
      <c r="D364" s="64">
        <f t="shared" si="158"/>
        <v>37.4</v>
      </c>
      <c r="E364" s="12">
        <v>37.4</v>
      </c>
      <c r="F364" s="12">
        <v>37.4</v>
      </c>
      <c r="G364" s="12">
        <v>37.4</v>
      </c>
      <c r="H364" s="12">
        <v>37.4</v>
      </c>
      <c r="I364" s="12"/>
      <c r="J364" s="12"/>
      <c r="K364" s="12"/>
      <c r="L364" s="12"/>
      <c r="M364" s="74" t="str">
        <f t="shared" si="159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60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1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22.913256959999998</v>
      </c>
      <c r="AO364" s="41">
        <v>1222</v>
      </c>
      <c r="AP364" s="110"/>
      <c r="AQ364" s="111"/>
      <c r="AR364" s="126" t="str">
        <f t="shared" si="162"/>
        <v/>
      </c>
      <c r="AS364" s="126" t="str">
        <f t="shared" si="163"/>
        <v/>
      </c>
      <c r="AT364" s="127">
        <v>1537</v>
      </c>
      <c r="AU364" s="128"/>
      <c r="AV364" s="129"/>
      <c r="AW364" s="126" t="str">
        <f t="shared" si="164"/>
        <v/>
      </c>
      <c r="AX364" s="126" t="str">
        <f t="shared" si="165"/>
        <v/>
      </c>
      <c r="AY364" s="64" t="str">
        <f t="shared" si="166"/>
        <v/>
      </c>
      <c r="AZ364" s="97"/>
      <c r="BA364" s="68"/>
      <c r="BB364" s="68"/>
      <c r="BC364" s="68"/>
      <c r="BD364" s="68"/>
      <c r="BE364" s="15"/>
      <c r="BF364" s="5">
        <f t="shared" si="167"/>
        <v>11145</v>
      </c>
      <c r="BG364" s="41">
        <v>8405</v>
      </c>
      <c r="BH364" s="42">
        <v>2740</v>
      </c>
      <c r="BI364" s="42"/>
      <c r="BJ364" s="42"/>
      <c r="BK364" s="42"/>
      <c r="BL364" s="42"/>
      <c r="BM364" s="15"/>
    </row>
    <row r="365" spans="1:65" outlineLevel="5" x14ac:dyDescent="0.45">
      <c r="A365" s="22">
        <f t="shared" si="136"/>
        <v>11</v>
      </c>
      <c r="B365" s="9">
        <f t="shared" si="153"/>
        <v>43408</v>
      </c>
      <c r="C365" s="51">
        <v>308876</v>
      </c>
      <c r="D365" s="64">
        <f t="shared" si="158"/>
        <v>37.1</v>
      </c>
      <c r="E365" s="12">
        <v>37.200000000000003</v>
      </c>
      <c r="F365" s="12">
        <v>37.200000000000003</v>
      </c>
      <c r="G365" s="12">
        <v>37</v>
      </c>
      <c r="H365" s="12">
        <v>37</v>
      </c>
      <c r="I365" s="12"/>
      <c r="J365" s="12"/>
      <c r="K365" s="12"/>
      <c r="L365" s="12"/>
      <c r="M365" s="74" t="str">
        <f t="shared" si="159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60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61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26.49006623</v>
      </c>
      <c r="AO365" s="41">
        <v>1057</v>
      </c>
      <c r="AP365" s="110"/>
      <c r="AQ365" s="111"/>
      <c r="AR365" s="126" t="str">
        <f t="shared" si="162"/>
        <v/>
      </c>
      <c r="AS365" s="126" t="str">
        <f t="shared" si="163"/>
        <v/>
      </c>
      <c r="AT365" s="127">
        <v>1217</v>
      </c>
      <c r="AU365" s="128"/>
      <c r="AV365" s="129"/>
      <c r="AW365" s="126" t="str">
        <f t="shared" si="164"/>
        <v/>
      </c>
      <c r="AX365" s="126" t="str">
        <f t="shared" si="165"/>
        <v/>
      </c>
      <c r="AY365" s="64" t="str">
        <f t="shared" si="166"/>
        <v/>
      </c>
      <c r="AZ365" s="97"/>
      <c r="BA365" s="68"/>
      <c r="BB365" s="68"/>
      <c r="BC365" s="68"/>
      <c r="BD365" s="68"/>
      <c r="BE365" s="15"/>
      <c r="BF365" s="5">
        <f t="shared" si="167"/>
        <v>6080</v>
      </c>
      <c r="BG365" s="41">
        <v>4400</v>
      </c>
      <c r="BH365" s="42">
        <v>1680</v>
      </c>
      <c r="BI365" s="42"/>
      <c r="BJ365" s="42"/>
      <c r="BK365" s="42"/>
      <c r="BL365" s="42"/>
      <c r="BM365" s="15"/>
    </row>
    <row r="366" spans="1:65" outlineLevel="5" x14ac:dyDescent="0.45">
      <c r="A366" s="22">
        <f t="shared" si="136"/>
        <v>11</v>
      </c>
      <c r="B366" s="9">
        <f t="shared" si="153"/>
        <v>43409</v>
      </c>
      <c r="C366" s="51">
        <v>307932</v>
      </c>
      <c r="D366" s="64">
        <f t="shared" si="158"/>
        <v>36.299999999999997</v>
      </c>
      <c r="E366" s="12">
        <v>36.200000000000003</v>
      </c>
      <c r="F366" s="12">
        <v>36.200000000000003</v>
      </c>
      <c r="G366" s="12">
        <v>36.6</v>
      </c>
      <c r="H366" s="12">
        <v>36.200000000000003</v>
      </c>
      <c r="I366" s="12"/>
      <c r="J366" s="12"/>
      <c r="K366" s="12"/>
      <c r="L366" s="12"/>
      <c r="M366" s="74" t="str">
        <f t="shared" si="159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60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1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21.960784310000001</v>
      </c>
      <c r="AO366" s="41">
        <v>1275</v>
      </c>
      <c r="AP366" s="110"/>
      <c r="AQ366" s="111"/>
      <c r="AR366" s="126" t="str">
        <f t="shared" si="162"/>
        <v/>
      </c>
      <c r="AS366" s="126" t="str">
        <f t="shared" si="163"/>
        <v/>
      </c>
      <c r="AT366" s="127">
        <v>1620</v>
      </c>
      <c r="AU366" s="128"/>
      <c r="AV366" s="129"/>
      <c r="AW366" s="126" t="str">
        <f t="shared" si="164"/>
        <v/>
      </c>
      <c r="AX366" s="126" t="str">
        <f t="shared" si="165"/>
        <v/>
      </c>
      <c r="AY366" s="64" t="str">
        <f t="shared" si="166"/>
        <v/>
      </c>
      <c r="AZ366" s="97">
        <v>78.8</v>
      </c>
      <c r="BA366" s="68"/>
      <c r="BB366" s="68"/>
      <c r="BC366" s="68"/>
      <c r="BD366" s="68"/>
      <c r="BE366" s="15"/>
      <c r="BF366" s="5">
        <f t="shared" si="167"/>
        <v>10744</v>
      </c>
      <c r="BG366" s="41">
        <v>3795</v>
      </c>
      <c r="BH366" s="42">
        <v>6949</v>
      </c>
      <c r="BI366" s="42"/>
      <c r="BJ366" s="42"/>
      <c r="BK366" s="42"/>
      <c r="BL366" s="42"/>
      <c r="BM366" s="15"/>
    </row>
    <row r="367" spans="1:65" outlineLevel="5" x14ac:dyDescent="0.45">
      <c r="A367" s="22">
        <f t="shared" si="136"/>
        <v>11</v>
      </c>
      <c r="B367" s="9">
        <f t="shared" si="153"/>
        <v>43410</v>
      </c>
      <c r="C367" s="51">
        <v>307884</v>
      </c>
      <c r="D367" s="64">
        <f t="shared" si="158"/>
        <v>36.4</v>
      </c>
      <c r="E367" s="12">
        <v>36.200000000000003</v>
      </c>
      <c r="F367" s="12">
        <v>36.200000000000003</v>
      </c>
      <c r="G367" s="12">
        <v>36.6</v>
      </c>
      <c r="H367" s="12">
        <v>36.6</v>
      </c>
      <c r="I367" s="12"/>
      <c r="J367" s="12"/>
      <c r="K367" s="12"/>
      <c r="L367" s="12"/>
      <c r="M367" s="74" t="str">
        <f t="shared" si="159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60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1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20.989505250000001</v>
      </c>
      <c r="AO367" s="41">
        <v>1334</v>
      </c>
      <c r="AP367" s="110"/>
      <c r="AQ367" s="111"/>
      <c r="AR367" s="126" t="str">
        <f t="shared" si="162"/>
        <v/>
      </c>
      <c r="AS367" s="126" t="str">
        <f t="shared" si="163"/>
        <v/>
      </c>
      <c r="AT367" s="127">
        <v>1627</v>
      </c>
      <c r="AU367" s="128"/>
      <c r="AV367" s="129"/>
      <c r="AW367" s="126" t="str">
        <f t="shared" si="164"/>
        <v/>
      </c>
      <c r="AX367" s="126" t="str">
        <f t="shared" si="165"/>
        <v/>
      </c>
      <c r="AY367" s="64" t="str">
        <f t="shared" si="166"/>
        <v/>
      </c>
      <c r="AZ367" s="97">
        <v>79.2</v>
      </c>
      <c r="BA367" s="68"/>
      <c r="BB367" s="68"/>
      <c r="BC367" s="68"/>
      <c r="BD367" s="68"/>
      <c r="BE367" s="15"/>
      <c r="BF367" s="5">
        <f t="shared" si="167"/>
        <v>13150</v>
      </c>
      <c r="BG367" s="41">
        <v>5476</v>
      </c>
      <c r="BH367" s="42">
        <v>7674</v>
      </c>
      <c r="BI367" s="42"/>
      <c r="BJ367" s="42"/>
      <c r="BK367" s="42"/>
      <c r="BL367" s="42"/>
      <c r="BM367" s="15"/>
    </row>
    <row r="368" spans="1:65" outlineLevel="5" x14ac:dyDescent="0.45">
      <c r="A368" s="22">
        <f t="shared" si="136"/>
        <v>11</v>
      </c>
      <c r="B368" s="9">
        <f t="shared" si="153"/>
        <v>43411</v>
      </c>
      <c r="C368" s="51">
        <v>301695</v>
      </c>
      <c r="D368" s="64">
        <f t="shared" si="158"/>
        <v>36.6</v>
      </c>
      <c r="E368" s="12">
        <v>36.799999999999997</v>
      </c>
      <c r="F368" s="12">
        <v>36.799999999999997</v>
      </c>
      <c r="G368" s="12">
        <v>36.4</v>
      </c>
      <c r="H368" s="12">
        <v>36.4</v>
      </c>
      <c r="I368" s="12"/>
      <c r="J368" s="12"/>
      <c r="K368" s="12"/>
      <c r="L368" s="12"/>
      <c r="M368" s="74" t="str">
        <f t="shared" si="159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60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61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21.53846154</v>
      </c>
      <c r="AO368" s="41">
        <v>1300</v>
      </c>
      <c r="AP368" s="110"/>
      <c r="AQ368" s="111"/>
      <c r="AR368" s="126" t="str">
        <f t="shared" si="162"/>
        <v/>
      </c>
      <c r="AS368" s="126" t="str">
        <f t="shared" si="163"/>
        <v/>
      </c>
      <c r="AT368" s="127">
        <v>1662</v>
      </c>
      <c r="AU368" s="128"/>
      <c r="AV368" s="129"/>
      <c r="AW368" s="126" t="str">
        <f t="shared" si="164"/>
        <v/>
      </c>
      <c r="AX368" s="126" t="str">
        <f t="shared" si="165"/>
        <v/>
      </c>
      <c r="AY368" s="64" t="str">
        <f t="shared" si="166"/>
        <v/>
      </c>
      <c r="AZ368" s="97">
        <v>78.7</v>
      </c>
      <c r="BA368" s="68"/>
      <c r="BB368" s="68"/>
      <c r="BC368" s="68"/>
      <c r="BD368" s="68"/>
      <c r="BE368" s="15"/>
      <c r="BF368" s="5">
        <f t="shared" si="167"/>
        <v>17318</v>
      </c>
      <c r="BG368" s="41">
        <v>6954</v>
      </c>
      <c r="BH368" s="42">
        <v>10364</v>
      </c>
      <c r="BI368" s="42"/>
      <c r="BJ368" s="42"/>
      <c r="BK368" s="42"/>
      <c r="BL368" s="42"/>
      <c r="BM368" s="15"/>
    </row>
    <row r="369" spans="1:65" outlineLevel="5" x14ac:dyDescent="0.45">
      <c r="A369" s="22">
        <f t="shared" si="136"/>
        <v>11</v>
      </c>
      <c r="B369" s="9">
        <f t="shared" si="153"/>
        <v>43412</v>
      </c>
      <c r="C369" s="51">
        <v>370493</v>
      </c>
      <c r="D369" s="64">
        <f t="shared" si="158"/>
        <v>36.5</v>
      </c>
      <c r="E369" s="12">
        <v>36.6</v>
      </c>
      <c r="F369" s="12">
        <v>36.6</v>
      </c>
      <c r="G369" s="12">
        <v>36.4</v>
      </c>
      <c r="H369" s="12">
        <v>36.4</v>
      </c>
      <c r="I369" s="12"/>
      <c r="J369" s="12"/>
      <c r="K369" s="12"/>
      <c r="L369" s="12"/>
      <c r="M369" s="74" t="str">
        <f t="shared" si="159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60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1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30.97345133</v>
      </c>
      <c r="AO369" s="41">
        <v>904</v>
      </c>
      <c r="AP369" s="110"/>
      <c r="AQ369" s="111"/>
      <c r="AR369" s="126" t="str">
        <f t="shared" si="162"/>
        <v/>
      </c>
      <c r="AS369" s="126" t="str">
        <f t="shared" si="163"/>
        <v/>
      </c>
      <c r="AT369" s="127">
        <v>1219</v>
      </c>
      <c r="AU369" s="128"/>
      <c r="AV369" s="129"/>
      <c r="AW369" s="126" t="str">
        <f t="shared" si="164"/>
        <v/>
      </c>
      <c r="AX369" s="126" t="str">
        <f t="shared" si="165"/>
        <v/>
      </c>
      <c r="AY369" s="64" t="str">
        <f t="shared" si="166"/>
        <v/>
      </c>
      <c r="AZ369" s="97">
        <v>79.2</v>
      </c>
      <c r="BA369" s="68"/>
      <c r="BB369" s="68"/>
      <c r="BC369" s="68"/>
      <c r="BD369" s="68"/>
      <c r="BE369" s="15"/>
      <c r="BF369" s="5">
        <f t="shared" si="167"/>
        <v>10890</v>
      </c>
      <c r="BG369" s="41">
        <v>3656</v>
      </c>
      <c r="BH369" s="42">
        <v>7234</v>
      </c>
      <c r="BI369" s="42"/>
      <c r="BJ369" s="42"/>
      <c r="BK369" s="42"/>
      <c r="BL369" s="42"/>
      <c r="BM369" s="15"/>
    </row>
    <row r="370" spans="1:65" outlineLevel="5" x14ac:dyDescent="0.45">
      <c r="A370" s="22">
        <f t="shared" si="136"/>
        <v>11</v>
      </c>
      <c r="B370" s="9">
        <f t="shared" si="153"/>
        <v>43413</v>
      </c>
      <c r="C370" s="51">
        <v>443813</v>
      </c>
      <c r="D370" s="64">
        <f t="shared" si="158"/>
        <v>36.4</v>
      </c>
      <c r="E370" s="12">
        <v>36.200000000000003</v>
      </c>
      <c r="F370" s="12">
        <v>36.200000000000003</v>
      </c>
      <c r="G370" s="12">
        <v>36.6</v>
      </c>
      <c r="H370" s="12">
        <v>36.6</v>
      </c>
      <c r="I370" s="12"/>
      <c r="J370" s="12"/>
      <c r="K370" s="12"/>
      <c r="L370" s="12"/>
      <c r="M370" s="74" t="str">
        <f t="shared" si="159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60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1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24.691358019999999</v>
      </c>
      <c r="AO370" s="41">
        <v>1134</v>
      </c>
      <c r="AP370" s="110"/>
      <c r="AQ370" s="111"/>
      <c r="AR370" s="126" t="str">
        <f t="shared" si="162"/>
        <v/>
      </c>
      <c r="AS370" s="126" t="str">
        <f t="shared" si="163"/>
        <v/>
      </c>
      <c r="AT370" s="127">
        <v>1420</v>
      </c>
      <c r="AU370" s="128"/>
      <c r="AV370" s="129"/>
      <c r="AW370" s="126" t="str">
        <f t="shared" si="164"/>
        <v/>
      </c>
      <c r="AX370" s="126" t="str">
        <f t="shared" si="165"/>
        <v/>
      </c>
      <c r="AY370" s="64" t="str">
        <f t="shared" si="166"/>
        <v/>
      </c>
      <c r="AZ370" s="97">
        <v>79.5</v>
      </c>
      <c r="BA370" s="68"/>
      <c r="BB370" s="68"/>
      <c r="BC370" s="68"/>
      <c r="BD370" s="68"/>
      <c r="BE370" s="15"/>
      <c r="BF370" s="5">
        <f t="shared" si="167"/>
        <v>5322</v>
      </c>
      <c r="BG370" s="41">
        <v>3642</v>
      </c>
      <c r="BH370" s="42">
        <v>1680</v>
      </c>
      <c r="BI370" s="42"/>
      <c r="BJ370" s="42"/>
      <c r="BK370" s="42"/>
      <c r="BL370" s="42"/>
      <c r="BM370" s="15"/>
    </row>
    <row r="371" spans="1:65" outlineLevel="5" x14ac:dyDescent="0.45">
      <c r="A371" s="22">
        <f t="shared" si="136"/>
        <v>11</v>
      </c>
      <c r="B371" s="9">
        <f t="shared" si="153"/>
        <v>43414</v>
      </c>
      <c r="C371" s="51">
        <v>409242</v>
      </c>
      <c r="D371" s="64">
        <f t="shared" si="158"/>
        <v>36.5</v>
      </c>
      <c r="E371" s="12">
        <v>36.4</v>
      </c>
      <c r="F371" s="12">
        <v>36.4</v>
      </c>
      <c r="G371" s="12">
        <v>36.6</v>
      </c>
      <c r="H371" s="12">
        <v>36.6</v>
      </c>
      <c r="I371" s="12"/>
      <c r="J371" s="12"/>
      <c r="K371" s="12"/>
      <c r="L371" s="12"/>
      <c r="M371" s="74" t="str">
        <f t="shared" si="159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60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61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26.168224299999999</v>
      </c>
      <c r="AO371" s="41">
        <v>1070</v>
      </c>
      <c r="AP371" s="110"/>
      <c r="AQ371" s="111"/>
      <c r="AR371" s="126" t="str">
        <f t="shared" si="162"/>
        <v/>
      </c>
      <c r="AS371" s="126" t="str">
        <f t="shared" si="163"/>
        <v/>
      </c>
      <c r="AT371" s="127">
        <v>1396</v>
      </c>
      <c r="AU371" s="128"/>
      <c r="AV371" s="129"/>
      <c r="AW371" s="126" t="str">
        <f t="shared" si="164"/>
        <v/>
      </c>
      <c r="AX371" s="126" t="str">
        <f t="shared" si="165"/>
        <v/>
      </c>
      <c r="AY371" s="64" t="str">
        <f t="shared" si="166"/>
        <v/>
      </c>
      <c r="AZ371" s="97"/>
      <c r="BA371" s="68"/>
      <c r="BB371" s="68"/>
      <c r="BC371" s="68"/>
      <c r="BD371" s="68"/>
      <c r="BE371" s="15"/>
      <c r="BF371" s="5">
        <f t="shared" si="167"/>
        <v>9237</v>
      </c>
      <c r="BG371" s="41">
        <v>5846</v>
      </c>
      <c r="BH371" s="42">
        <v>3391</v>
      </c>
      <c r="BI371" s="42"/>
      <c r="BJ371" s="42"/>
      <c r="BK371" s="42"/>
      <c r="BL371" s="42"/>
      <c r="BM371" s="15"/>
    </row>
    <row r="372" spans="1:65" outlineLevel="5" x14ac:dyDescent="0.45">
      <c r="A372" s="22">
        <f t="shared" si="136"/>
        <v>11</v>
      </c>
      <c r="B372" s="9">
        <f t="shared" si="153"/>
        <v>43415</v>
      </c>
      <c r="C372" s="51">
        <v>373204</v>
      </c>
      <c r="D372" s="64">
        <f t="shared" si="158"/>
        <v>36.200000000000003</v>
      </c>
      <c r="E372" s="12">
        <v>36.200000000000003</v>
      </c>
      <c r="F372" s="12">
        <v>36.200000000000003</v>
      </c>
      <c r="G372" s="12">
        <v>36.200000000000003</v>
      </c>
      <c r="H372" s="12">
        <v>36.200000000000003</v>
      </c>
      <c r="I372" s="12"/>
      <c r="J372" s="12"/>
      <c r="K372" s="12"/>
      <c r="L372" s="12"/>
      <c r="M372" s="74" t="str">
        <f t="shared" si="159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60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61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26.168224299999999</v>
      </c>
      <c r="AO372" s="41">
        <v>1070</v>
      </c>
      <c r="AP372" s="110"/>
      <c r="AQ372" s="111"/>
      <c r="AR372" s="126" t="str">
        <f t="shared" si="162"/>
        <v/>
      </c>
      <c r="AS372" s="126" t="str">
        <f t="shared" si="163"/>
        <v/>
      </c>
      <c r="AT372" s="127">
        <v>1262</v>
      </c>
      <c r="AU372" s="128"/>
      <c r="AV372" s="129"/>
      <c r="AW372" s="126" t="str">
        <f t="shared" si="164"/>
        <v/>
      </c>
      <c r="AX372" s="126" t="str">
        <f t="shared" si="165"/>
        <v/>
      </c>
      <c r="AY372" s="64" t="str">
        <f t="shared" si="166"/>
        <v/>
      </c>
      <c r="AZ372" s="97"/>
      <c r="BA372" s="68"/>
      <c r="BB372" s="68"/>
      <c r="BC372" s="68"/>
      <c r="BD372" s="68"/>
      <c r="BE372" s="15"/>
      <c r="BF372" s="5">
        <f t="shared" si="167"/>
        <v>8148</v>
      </c>
      <c r="BG372" s="41">
        <v>3667</v>
      </c>
      <c r="BH372" s="42">
        <v>4481</v>
      </c>
      <c r="BI372" s="42"/>
      <c r="BJ372" s="42"/>
      <c r="BK372" s="42"/>
      <c r="BL372" s="42"/>
      <c r="BM372" s="15"/>
    </row>
    <row r="373" spans="1:65" outlineLevel="5" x14ac:dyDescent="0.45">
      <c r="A373" s="22">
        <f t="shared" si="136"/>
        <v>11</v>
      </c>
      <c r="B373" s="9">
        <f t="shared" si="153"/>
        <v>43416</v>
      </c>
      <c r="C373" s="51">
        <v>378286</v>
      </c>
      <c r="D373" s="64">
        <f t="shared" si="158"/>
        <v>36.9</v>
      </c>
      <c r="E373" s="12">
        <v>37</v>
      </c>
      <c r="F373" s="12">
        <v>37</v>
      </c>
      <c r="G373" s="12">
        <v>36.799999999999997</v>
      </c>
      <c r="H373" s="12">
        <v>36.799999999999997</v>
      </c>
      <c r="I373" s="12"/>
      <c r="J373" s="12"/>
      <c r="K373" s="12"/>
      <c r="L373" s="12"/>
      <c r="M373" s="74" t="str">
        <f t="shared" si="159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60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1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23.06425041</v>
      </c>
      <c r="AO373" s="41">
        <v>1214</v>
      </c>
      <c r="AP373" s="110"/>
      <c r="AQ373" s="111"/>
      <c r="AR373" s="126" t="str">
        <f t="shared" si="162"/>
        <v/>
      </c>
      <c r="AS373" s="126" t="str">
        <f t="shared" si="163"/>
        <v/>
      </c>
      <c r="AT373" s="127">
        <v>1353</v>
      </c>
      <c r="AU373" s="128"/>
      <c r="AV373" s="129"/>
      <c r="AW373" s="126" t="str">
        <f t="shared" si="164"/>
        <v/>
      </c>
      <c r="AX373" s="126" t="str">
        <f t="shared" si="165"/>
        <v/>
      </c>
      <c r="AY373" s="64" t="str">
        <f t="shared" si="166"/>
        <v/>
      </c>
      <c r="AZ373" s="97">
        <v>79.5</v>
      </c>
      <c r="BA373" s="68"/>
      <c r="BB373" s="68"/>
      <c r="BC373" s="68"/>
      <c r="BD373" s="68"/>
      <c r="BE373" s="15"/>
      <c r="BF373" s="5">
        <f t="shared" si="167"/>
        <v>12822</v>
      </c>
      <c r="BG373" s="41">
        <v>7841</v>
      </c>
      <c r="BH373" s="42">
        <v>4981</v>
      </c>
      <c r="BI373" s="42"/>
      <c r="BJ373" s="42"/>
      <c r="BK373" s="42"/>
      <c r="BL373" s="42"/>
      <c r="BM373" s="15"/>
    </row>
    <row r="374" spans="1:65" outlineLevel="5" x14ac:dyDescent="0.45">
      <c r="A374" s="22">
        <f t="shared" si="136"/>
        <v>11</v>
      </c>
      <c r="B374" s="9">
        <f t="shared" si="153"/>
        <v>43417</v>
      </c>
      <c r="C374" s="51">
        <v>340211</v>
      </c>
      <c r="D374" s="64">
        <f t="shared" si="158"/>
        <v>36.700000000000003</v>
      </c>
      <c r="E374" s="12">
        <v>36.6</v>
      </c>
      <c r="F374" s="12">
        <v>36.6</v>
      </c>
      <c r="G374" s="12">
        <v>36.799999999999997</v>
      </c>
      <c r="H374" s="12">
        <v>36.799999999999997</v>
      </c>
      <c r="I374" s="12"/>
      <c r="J374" s="12"/>
      <c r="K374" s="12"/>
      <c r="L374" s="12"/>
      <c r="M374" s="74" t="str">
        <f t="shared" si="159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60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1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21.472392639999999</v>
      </c>
      <c r="AO374" s="41">
        <v>1304</v>
      </c>
      <c r="AP374" s="110"/>
      <c r="AQ374" s="111"/>
      <c r="AR374" s="126" t="str">
        <f t="shared" si="162"/>
        <v/>
      </c>
      <c r="AS374" s="126" t="str">
        <f t="shared" si="163"/>
        <v/>
      </c>
      <c r="AT374" s="127">
        <v>1599</v>
      </c>
      <c r="AU374" s="128"/>
      <c r="AV374" s="129"/>
      <c r="AW374" s="126" t="str">
        <f t="shared" si="164"/>
        <v/>
      </c>
      <c r="AX374" s="126" t="str">
        <f t="shared" si="165"/>
        <v/>
      </c>
      <c r="AY374" s="64" t="str">
        <f t="shared" si="166"/>
        <v/>
      </c>
      <c r="AZ374" s="97">
        <v>79</v>
      </c>
      <c r="BA374" s="68"/>
      <c r="BB374" s="68"/>
      <c r="BC374" s="68"/>
      <c r="BD374" s="68"/>
      <c r="BE374" s="15"/>
      <c r="BF374" s="5">
        <f t="shared" si="167"/>
        <v>12693</v>
      </c>
      <c r="BG374" s="41">
        <v>4556</v>
      </c>
      <c r="BH374" s="42">
        <v>8137</v>
      </c>
      <c r="BI374" s="42"/>
      <c r="BJ374" s="42"/>
      <c r="BK374" s="42"/>
      <c r="BL374" s="42"/>
      <c r="BM374" s="15"/>
    </row>
    <row r="375" spans="1:65" outlineLevel="5" x14ac:dyDescent="0.45">
      <c r="A375" s="22">
        <f t="shared" si="136"/>
        <v>11</v>
      </c>
      <c r="B375" s="9">
        <f t="shared" si="153"/>
        <v>43418</v>
      </c>
      <c r="C375" s="51">
        <v>336142</v>
      </c>
      <c r="D375" s="64">
        <f t="shared" si="158"/>
        <v>36.6</v>
      </c>
      <c r="E375" s="12">
        <v>36.200000000000003</v>
      </c>
      <c r="F375" s="12">
        <v>36.200000000000003</v>
      </c>
      <c r="G375" s="12">
        <v>37</v>
      </c>
      <c r="H375" s="12">
        <v>37</v>
      </c>
      <c r="I375" s="12"/>
      <c r="J375" s="12"/>
      <c r="K375" s="12"/>
      <c r="L375" s="12"/>
      <c r="M375" s="74" t="str">
        <f t="shared" si="159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60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1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21.423106350000001</v>
      </c>
      <c r="AO375" s="41">
        <v>1307</v>
      </c>
      <c r="AP375" s="110"/>
      <c r="AQ375" s="111"/>
      <c r="AR375" s="126" t="str">
        <f t="shared" si="162"/>
        <v/>
      </c>
      <c r="AS375" s="126" t="str">
        <f t="shared" si="163"/>
        <v/>
      </c>
      <c r="AT375" s="127">
        <v>1758</v>
      </c>
      <c r="AU375" s="128"/>
      <c r="AV375" s="129"/>
      <c r="AW375" s="126" t="str">
        <f t="shared" si="164"/>
        <v/>
      </c>
      <c r="AX375" s="126" t="str">
        <f t="shared" si="165"/>
        <v/>
      </c>
      <c r="AY375" s="64" t="str">
        <f t="shared" si="166"/>
        <v/>
      </c>
      <c r="AZ375" s="97">
        <v>79.3</v>
      </c>
      <c r="BA375" s="68"/>
      <c r="BB375" s="68"/>
      <c r="BC375" s="68"/>
      <c r="BD375" s="68"/>
      <c r="BE375" s="15"/>
      <c r="BF375" s="5">
        <f t="shared" si="167"/>
        <v>14182</v>
      </c>
      <c r="BG375" s="41">
        <v>5905</v>
      </c>
      <c r="BH375" s="42">
        <v>8277</v>
      </c>
      <c r="BI375" s="42"/>
      <c r="BJ375" s="42"/>
      <c r="BK375" s="42"/>
      <c r="BL375" s="42"/>
      <c r="BM375" s="15"/>
    </row>
    <row r="376" spans="1:65" outlineLevel="5" x14ac:dyDescent="0.45">
      <c r="A376" s="22">
        <f t="shared" si="136"/>
        <v>11</v>
      </c>
      <c r="B376" s="9">
        <f t="shared" si="153"/>
        <v>43419</v>
      </c>
      <c r="C376" s="51">
        <v>328872</v>
      </c>
      <c r="D376" s="64">
        <f t="shared" si="158"/>
        <v>37</v>
      </c>
      <c r="E376" s="12">
        <v>37</v>
      </c>
      <c r="F376" s="12">
        <v>37</v>
      </c>
      <c r="G376" s="12">
        <v>37</v>
      </c>
      <c r="H376" s="12">
        <v>37</v>
      </c>
      <c r="I376" s="12"/>
      <c r="J376" s="12"/>
      <c r="K376" s="12"/>
      <c r="L376" s="12"/>
      <c r="M376" s="74" t="str">
        <f t="shared" si="159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60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61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26.119402990000001</v>
      </c>
      <c r="AO376" s="41">
        <v>1072</v>
      </c>
      <c r="AP376" s="110"/>
      <c r="AQ376" s="111"/>
      <c r="AR376" s="126" t="str">
        <f t="shared" si="162"/>
        <v/>
      </c>
      <c r="AS376" s="126" t="str">
        <f t="shared" si="163"/>
        <v/>
      </c>
      <c r="AT376" s="127">
        <v>1295</v>
      </c>
      <c r="AU376" s="128"/>
      <c r="AV376" s="129"/>
      <c r="AW376" s="126" t="str">
        <f t="shared" si="164"/>
        <v/>
      </c>
      <c r="AX376" s="126" t="str">
        <f t="shared" si="165"/>
        <v/>
      </c>
      <c r="AY376" s="64" t="str">
        <f t="shared" si="166"/>
        <v/>
      </c>
      <c r="AZ376" s="97">
        <v>79</v>
      </c>
      <c r="BA376" s="68"/>
      <c r="BB376" s="68"/>
      <c r="BC376" s="68"/>
      <c r="BD376" s="68"/>
      <c r="BE376" s="15"/>
      <c r="BF376" s="5">
        <f t="shared" si="167"/>
        <v>13308</v>
      </c>
      <c r="BG376" s="41">
        <v>6524</v>
      </c>
      <c r="BH376" s="42">
        <v>6784</v>
      </c>
      <c r="BI376" s="42"/>
      <c r="BJ376" s="42"/>
      <c r="BK376" s="42"/>
      <c r="BL376" s="42"/>
      <c r="BM376" s="15"/>
    </row>
    <row r="377" spans="1:65" outlineLevel="5" x14ac:dyDescent="0.45">
      <c r="A377" s="22">
        <f t="shared" si="136"/>
        <v>11</v>
      </c>
      <c r="B377" s="9">
        <f t="shared" si="153"/>
        <v>43420</v>
      </c>
      <c r="C377" s="51">
        <v>325652</v>
      </c>
      <c r="D377" s="64">
        <f t="shared" si="158"/>
        <v>36.9</v>
      </c>
      <c r="E377" s="12">
        <v>37</v>
      </c>
      <c r="F377" s="12">
        <v>37</v>
      </c>
      <c r="G377" s="12">
        <v>36.799999999999997</v>
      </c>
      <c r="H377" s="12">
        <v>36.799999999999997</v>
      </c>
      <c r="I377" s="12"/>
      <c r="J377" s="12"/>
      <c r="K377" s="12"/>
      <c r="L377" s="12"/>
      <c r="M377" s="74" t="str">
        <f t="shared" si="159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60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1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27.000964320000001</v>
      </c>
      <c r="AO377" s="41">
        <v>1037</v>
      </c>
      <c r="AP377" s="110"/>
      <c r="AQ377" s="111"/>
      <c r="AR377" s="126" t="str">
        <f t="shared" si="162"/>
        <v/>
      </c>
      <c r="AS377" s="126" t="str">
        <f t="shared" si="163"/>
        <v/>
      </c>
      <c r="AT377" s="127">
        <v>1221</v>
      </c>
      <c r="AU377" s="128"/>
      <c r="AV377" s="129"/>
      <c r="AW377" s="126" t="str">
        <f t="shared" si="164"/>
        <v/>
      </c>
      <c r="AX377" s="126" t="str">
        <f t="shared" si="165"/>
        <v/>
      </c>
      <c r="AY377" s="64" t="str">
        <f t="shared" si="166"/>
        <v/>
      </c>
      <c r="AZ377" s="97">
        <v>79.2</v>
      </c>
      <c r="BA377" s="68"/>
      <c r="BB377" s="68"/>
      <c r="BC377" s="68"/>
      <c r="BD377" s="68"/>
      <c r="BE377" s="15"/>
      <c r="BF377" s="5">
        <f t="shared" si="167"/>
        <v>10669</v>
      </c>
      <c r="BG377" s="41">
        <v>5999</v>
      </c>
      <c r="BH377" s="42">
        <v>4670</v>
      </c>
      <c r="BI377" s="42"/>
      <c r="BJ377" s="42"/>
      <c r="BK377" s="42"/>
      <c r="BL377" s="42"/>
      <c r="BM377" s="15"/>
    </row>
    <row r="378" spans="1:65" outlineLevel="5" x14ac:dyDescent="0.45">
      <c r="A378" s="22">
        <f t="shared" si="136"/>
        <v>11</v>
      </c>
      <c r="B378" s="9">
        <f t="shared" si="153"/>
        <v>43421</v>
      </c>
      <c r="C378" s="51">
        <v>324445</v>
      </c>
      <c r="D378" s="64">
        <f t="shared" si="158"/>
        <v>37</v>
      </c>
      <c r="E378" s="12">
        <v>37</v>
      </c>
      <c r="F378" s="12">
        <v>37</v>
      </c>
      <c r="G378" s="12">
        <v>37</v>
      </c>
      <c r="H378" s="12">
        <v>37</v>
      </c>
      <c r="I378" s="12"/>
      <c r="J378" s="12"/>
      <c r="K378" s="12"/>
      <c r="L378" s="12"/>
      <c r="M378" s="74" t="str">
        <f t="shared" si="159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60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61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24.03433476</v>
      </c>
      <c r="AO378" s="41">
        <v>1165</v>
      </c>
      <c r="AP378" s="110"/>
      <c r="AQ378" s="111"/>
      <c r="AR378" s="126" t="str">
        <f t="shared" si="162"/>
        <v/>
      </c>
      <c r="AS378" s="126" t="str">
        <f t="shared" si="163"/>
        <v/>
      </c>
      <c r="AT378" s="127">
        <v>1385</v>
      </c>
      <c r="AU378" s="128"/>
      <c r="AV378" s="129"/>
      <c r="AW378" s="126" t="str">
        <f t="shared" si="164"/>
        <v/>
      </c>
      <c r="AX378" s="126" t="str">
        <f t="shared" si="165"/>
        <v/>
      </c>
      <c r="AY378" s="64" t="str">
        <f t="shared" si="166"/>
        <v/>
      </c>
      <c r="AZ378" s="97"/>
      <c r="BA378" s="68"/>
      <c r="BB378" s="68"/>
      <c r="BC378" s="68"/>
      <c r="BD378" s="68"/>
      <c r="BE378" s="15"/>
      <c r="BF378" s="5">
        <f t="shared" si="167"/>
        <v>7935</v>
      </c>
      <c r="BG378" s="41">
        <v>4622</v>
      </c>
      <c r="BH378" s="42">
        <v>3313</v>
      </c>
      <c r="BI378" s="42"/>
      <c r="BJ378" s="42"/>
      <c r="BK378" s="42"/>
      <c r="BL378" s="42"/>
      <c r="BM378" s="15"/>
    </row>
    <row r="379" spans="1:65" outlineLevel="5" x14ac:dyDescent="0.45">
      <c r="A379" s="22">
        <f t="shared" ref="A379:A426" si="168">MONTH(B379)</f>
        <v>11</v>
      </c>
      <c r="B379" s="9">
        <f t="shared" si="153"/>
        <v>43422</v>
      </c>
      <c r="C379" s="51">
        <v>313776</v>
      </c>
      <c r="D379" s="64">
        <f t="shared" si="158"/>
        <v>36.700000000000003</v>
      </c>
      <c r="E379" s="12">
        <v>36.6</v>
      </c>
      <c r="F379" s="12">
        <v>36.6</v>
      </c>
      <c r="G379" s="12">
        <v>36.799999999999997</v>
      </c>
      <c r="H379" s="12">
        <v>36.799999999999997</v>
      </c>
      <c r="I379" s="12"/>
      <c r="J379" s="12"/>
      <c r="K379" s="12"/>
      <c r="L379" s="12"/>
      <c r="M379" s="74" t="str">
        <f t="shared" si="159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60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61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27.477919530000001</v>
      </c>
      <c r="AO379" s="41">
        <v>1019</v>
      </c>
      <c r="AP379" s="110"/>
      <c r="AQ379" s="111"/>
      <c r="AR379" s="126" t="str">
        <f t="shared" si="162"/>
        <v/>
      </c>
      <c r="AS379" s="126" t="str">
        <f t="shared" si="163"/>
        <v/>
      </c>
      <c r="AT379" s="127">
        <v>1226</v>
      </c>
      <c r="AU379" s="128"/>
      <c r="AV379" s="129"/>
      <c r="AW379" s="126" t="str">
        <f t="shared" si="164"/>
        <v/>
      </c>
      <c r="AX379" s="126" t="str">
        <f t="shared" si="165"/>
        <v/>
      </c>
      <c r="AY379" s="64" t="str">
        <f t="shared" si="166"/>
        <v/>
      </c>
      <c r="AZ379" s="97"/>
      <c r="BA379" s="68"/>
      <c r="BB379" s="68"/>
      <c r="BC379" s="68"/>
      <c r="BD379" s="68"/>
      <c r="BE379" s="15"/>
      <c r="BF379" s="5">
        <f t="shared" si="167"/>
        <v>4671</v>
      </c>
      <c r="BG379" s="41">
        <v>2991</v>
      </c>
      <c r="BH379" s="42">
        <v>1680</v>
      </c>
      <c r="BI379" s="42"/>
      <c r="BJ379" s="42"/>
      <c r="BK379" s="42"/>
      <c r="BL379" s="42"/>
      <c r="BM379" s="15"/>
    </row>
    <row r="380" spans="1:65" outlineLevel="5" x14ac:dyDescent="0.45">
      <c r="A380" s="22">
        <f t="shared" si="168"/>
        <v>11</v>
      </c>
      <c r="B380" s="9">
        <f t="shared" si="153"/>
        <v>43423</v>
      </c>
      <c r="C380" s="51">
        <v>322005</v>
      </c>
      <c r="D380" s="64">
        <f t="shared" si="158"/>
        <v>36.6</v>
      </c>
      <c r="E380" s="12">
        <v>36.6</v>
      </c>
      <c r="F380" s="12">
        <v>36.6</v>
      </c>
      <c r="G380" s="12">
        <v>36.6</v>
      </c>
      <c r="H380" s="12">
        <v>36.6</v>
      </c>
      <c r="I380" s="12"/>
      <c r="J380" s="12"/>
      <c r="K380" s="12"/>
      <c r="L380" s="12"/>
      <c r="M380" s="74" t="str">
        <f t="shared" si="159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60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1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22.598870059999999</v>
      </c>
      <c r="AO380" s="41">
        <v>1239</v>
      </c>
      <c r="AP380" s="110"/>
      <c r="AQ380" s="111"/>
      <c r="AR380" s="126" t="str">
        <f t="shared" si="162"/>
        <v/>
      </c>
      <c r="AS380" s="126" t="str">
        <f t="shared" si="163"/>
        <v/>
      </c>
      <c r="AT380" s="127">
        <v>1473</v>
      </c>
      <c r="AU380" s="128"/>
      <c r="AV380" s="129"/>
      <c r="AW380" s="126" t="str">
        <f t="shared" si="164"/>
        <v/>
      </c>
      <c r="AX380" s="126" t="str">
        <f t="shared" si="165"/>
        <v/>
      </c>
      <c r="AY380" s="64" t="str">
        <f t="shared" si="166"/>
        <v/>
      </c>
      <c r="AZ380" s="97">
        <v>78.8</v>
      </c>
      <c r="BA380" s="68"/>
      <c r="BB380" s="68"/>
      <c r="BC380" s="68"/>
      <c r="BD380" s="68"/>
      <c r="BE380" s="15"/>
      <c r="BF380" s="5">
        <f t="shared" si="167"/>
        <v>8944</v>
      </c>
      <c r="BG380" s="41">
        <v>7264</v>
      </c>
      <c r="BH380" s="42">
        <v>1680</v>
      </c>
      <c r="BI380" s="42"/>
      <c r="BJ380" s="42"/>
      <c r="BK380" s="42"/>
      <c r="BL380" s="42"/>
      <c r="BM380" s="15"/>
    </row>
    <row r="381" spans="1:65" outlineLevel="5" x14ac:dyDescent="0.45">
      <c r="A381" s="22">
        <f t="shared" si="168"/>
        <v>11</v>
      </c>
      <c r="B381" s="9">
        <f t="shared" si="153"/>
        <v>43424</v>
      </c>
      <c r="C381" s="51">
        <v>308131</v>
      </c>
      <c r="D381" s="64">
        <f t="shared" si="158"/>
        <v>36.299999999999997</v>
      </c>
      <c r="E381" s="12">
        <v>36.4</v>
      </c>
      <c r="F381" s="12">
        <v>36.4</v>
      </c>
      <c r="G381" s="12">
        <v>36.200000000000003</v>
      </c>
      <c r="H381" s="12">
        <v>36.200000000000003</v>
      </c>
      <c r="I381" s="12"/>
      <c r="J381" s="12"/>
      <c r="K381" s="12"/>
      <c r="L381" s="12"/>
      <c r="M381" s="74" t="str">
        <f t="shared" si="159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60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61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23.430962340000001</v>
      </c>
      <c r="AO381" s="41">
        <v>1195</v>
      </c>
      <c r="AP381" s="110"/>
      <c r="AQ381" s="111"/>
      <c r="AR381" s="126" t="str">
        <f t="shared" si="162"/>
        <v/>
      </c>
      <c r="AS381" s="126" t="str">
        <f t="shared" si="163"/>
        <v/>
      </c>
      <c r="AT381" s="127">
        <v>1325</v>
      </c>
      <c r="AU381" s="128"/>
      <c r="AV381" s="129"/>
      <c r="AW381" s="126" t="str">
        <f t="shared" si="164"/>
        <v/>
      </c>
      <c r="AX381" s="126" t="str">
        <f t="shared" si="165"/>
        <v/>
      </c>
      <c r="AY381" s="64" t="str">
        <f t="shared" si="166"/>
        <v/>
      </c>
      <c r="AZ381" s="97">
        <v>80</v>
      </c>
      <c r="BA381" s="68"/>
      <c r="BB381" s="68"/>
      <c r="BC381" s="68"/>
      <c r="BD381" s="68"/>
      <c r="BE381" s="15"/>
      <c r="BF381" s="5">
        <f t="shared" si="167"/>
        <v>11667</v>
      </c>
      <c r="BG381" s="41">
        <v>5314</v>
      </c>
      <c r="BH381" s="42">
        <v>6353</v>
      </c>
      <c r="BI381" s="42"/>
      <c r="BJ381" s="42"/>
      <c r="BK381" s="42"/>
      <c r="BL381" s="42"/>
      <c r="BM381" s="15"/>
    </row>
    <row r="382" spans="1:65" outlineLevel="5" x14ac:dyDescent="0.45">
      <c r="A382" s="22">
        <f t="shared" si="168"/>
        <v>11</v>
      </c>
      <c r="B382" s="9">
        <f t="shared" si="153"/>
        <v>43425</v>
      </c>
      <c r="C382" s="51">
        <v>308276</v>
      </c>
      <c r="D382" s="64">
        <f t="shared" si="158"/>
        <v>36</v>
      </c>
      <c r="E382" s="12">
        <v>36</v>
      </c>
      <c r="F382" s="12">
        <v>36</v>
      </c>
      <c r="G382" s="12">
        <v>36</v>
      </c>
      <c r="H382" s="12">
        <v>36</v>
      </c>
      <c r="I382" s="12"/>
      <c r="J382" s="12"/>
      <c r="K382" s="12"/>
      <c r="L382" s="12"/>
      <c r="M382" s="74" t="str">
        <f t="shared" si="159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60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61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24.242424239999998</v>
      </c>
      <c r="AO382" s="41">
        <v>1155</v>
      </c>
      <c r="AP382" s="110"/>
      <c r="AQ382" s="111"/>
      <c r="AR382" s="126" t="str">
        <f t="shared" si="162"/>
        <v/>
      </c>
      <c r="AS382" s="126" t="str">
        <f t="shared" si="163"/>
        <v/>
      </c>
      <c r="AT382" s="127">
        <v>1413</v>
      </c>
      <c r="AU382" s="128"/>
      <c r="AV382" s="129"/>
      <c r="AW382" s="126" t="str">
        <f t="shared" si="164"/>
        <v/>
      </c>
      <c r="AX382" s="126" t="str">
        <f t="shared" si="165"/>
        <v/>
      </c>
      <c r="AY382" s="64" t="str">
        <f t="shared" si="166"/>
        <v/>
      </c>
      <c r="AZ382" s="97">
        <v>81.2</v>
      </c>
      <c r="BA382" s="68"/>
      <c r="BB382" s="68"/>
      <c r="BC382" s="68"/>
      <c r="BD382" s="68"/>
      <c r="BE382" s="15"/>
      <c r="BF382" s="5">
        <f t="shared" si="167"/>
        <v>7208</v>
      </c>
      <c r="BG382" s="41">
        <v>3713</v>
      </c>
      <c r="BH382" s="42">
        <v>3495</v>
      </c>
      <c r="BI382" s="42"/>
      <c r="BJ382" s="42"/>
      <c r="BK382" s="42"/>
      <c r="BL382" s="42"/>
      <c r="BM382" s="15"/>
    </row>
    <row r="383" spans="1:65" outlineLevel="5" x14ac:dyDescent="0.45">
      <c r="A383" s="22">
        <f t="shared" si="168"/>
        <v>11</v>
      </c>
      <c r="B383" s="9">
        <f t="shared" si="153"/>
        <v>43426</v>
      </c>
      <c r="C383" s="51">
        <v>315510</v>
      </c>
      <c r="D383" s="64">
        <f t="shared" si="158"/>
        <v>35.299999999999997</v>
      </c>
      <c r="E383" s="12">
        <v>35.4</v>
      </c>
      <c r="F383" s="12">
        <v>35.4</v>
      </c>
      <c r="G383" s="12">
        <v>35.200000000000003</v>
      </c>
      <c r="H383" s="12">
        <v>35.200000000000003</v>
      </c>
      <c r="I383" s="12"/>
      <c r="J383" s="12"/>
      <c r="K383" s="12"/>
      <c r="L383" s="12"/>
      <c r="M383" s="74" t="str">
        <f t="shared" si="159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60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1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25.044722719999999</v>
      </c>
      <c r="AO383" s="41">
        <v>1118</v>
      </c>
      <c r="AP383" s="110"/>
      <c r="AQ383" s="111"/>
      <c r="AR383" s="126" t="str">
        <f t="shared" si="162"/>
        <v/>
      </c>
      <c r="AS383" s="126" t="str">
        <f t="shared" si="163"/>
        <v/>
      </c>
      <c r="AT383" s="127">
        <v>1391</v>
      </c>
      <c r="AU383" s="128"/>
      <c r="AV383" s="129"/>
      <c r="AW383" s="126" t="str">
        <f t="shared" si="164"/>
        <v/>
      </c>
      <c r="AX383" s="126" t="str">
        <f t="shared" si="165"/>
        <v/>
      </c>
      <c r="AY383" s="64" t="str">
        <f t="shared" si="166"/>
        <v/>
      </c>
      <c r="AZ383" s="97">
        <v>79.599999999999994</v>
      </c>
      <c r="BA383" s="68"/>
      <c r="BB383" s="68"/>
      <c r="BC383" s="68"/>
      <c r="BD383" s="68"/>
      <c r="BE383" s="15"/>
      <c r="BF383" s="5">
        <f t="shared" si="167"/>
        <v>7285</v>
      </c>
      <c r="BG383" s="41">
        <v>2961</v>
      </c>
      <c r="BH383" s="42">
        <v>4324</v>
      </c>
      <c r="BI383" s="42"/>
      <c r="BJ383" s="42"/>
      <c r="BK383" s="42"/>
      <c r="BL383" s="42"/>
      <c r="BM383" s="15"/>
    </row>
    <row r="384" spans="1:65" outlineLevel="5" x14ac:dyDescent="0.45">
      <c r="A384" s="22">
        <f t="shared" si="168"/>
        <v>11</v>
      </c>
      <c r="B384" s="9">
        <f t="shared" si="153"/>
        <v>43427</v>
      </c>
      <c r="C384" s="51">
        <v>312104</v>
      </c>
      <c r="D384" s="64">
        <f t="shared" si="158"/>
        <v>36</v>
      </c>
      <c r="E384" s="12">
        <v>36</v>
      </c>
      <c r="F384" s="12">
        <v>36</v>
      </c>
      <c r="G384" s="12">
        <v>36</v>
      </c>
      <c r="H384" s="12">
        <v>36</v>
      </c>
      <c r="I384" s="12"/>
      <c r="J384" s="12"/>
      <c r="K384" s="12"/>
      <c r="L384" s="12"/>
      <c r="M384" s="74" t="str">
        <f t="shared" si="159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60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1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28.571428569999998</v>
      </c>
      <c r="AO384" s="41">
        <v>980</v>
      </c>
      <c r="AP384" s="110"/>
      <c r="AQ384" s="111"/>
      <c r="AR384" s="126" t="str">
        <f t="shared" si="162"/>
        <v/>
      </c>
      <c r="AS384" s="126" t="str">
        <f t="shared" si="163"/>
        <v/>
      </c>
      <c r="AT384" s="127">
        <v>1327</v>
      </c>
      <c r="AU384" s="128"/>
      <c r="AV384" s="129"/>
      <c r="AW384" s="126" t="str">
        <f t="shared" si="164"/>
        <v/>
      </c>
      <c r="AX384" s="126" t="str">
        <f t="shared" si="165"/>
        <v/>
      </c>
      <c r="AY384" s="64" t="str">
        <f t="shared" si="166"/>
        <v/>
      </c>
      <c r="AZ384" s="97">
        <v>79.400000000000006</v>
      </c>
      <c r="BA384" s="68"/>
      <c r="BB384" s="68"/>
      <c r="BC384" s="68"/>
      <c r="BD384" s="68"/>
      <c r="BE384" s="15"/>
      <c r="BF384" s="5">
        <f t="shared" si="167"/>
        <v>11894</v>
      </c>
      <c r="BG384" s="41">
        <v>10214</v>
      </c>
      <c r="BH384" s="42">
        <v>1680</v>
      </c>
      <c r="BI384" s="42"/>
      <c r="BJ384" s="42"/>
      <c r="BK384" s="42"/>
      <c r="BL384" s="42"/>
      <c r="BM384" s="15"/>
    </row>
    <row r="385" spans="1:65" outlineLevel="5" x14ac:dyDescent="0.45">
      <c r="A385" s="22">
        <f t="shared" si="168"/>
        <v>11</v>
      </c>
      <c r="B385" s="9">
        <f t="shared" si="153"/>
        <v>43428</v>
      </c>
      <c r="C385" s="51">
        <v>311082</v>
      </c>
      <c r="D385" s="64">
        <f t="shared" si="158"/>
        <v>36.200000000000003</v>
      </c>
      <c r="E385" s="12">
        <v>36</v>
      </c>
      <c r="F385" s="12">
        <v>36</v>
      </c>
      <c r="G385" s="12">
        <v>36.4</v>
      </c>
      <c r="H385" s="12">
        <v>36.4</v>
      </c>
      <c r="I385" s="12"/>
      <c r="J385" s="12"/>
      <c r="K385" s="12"/>
      <c r="L385" s="12"/>
      <c r="M385" s="74" t="str">
        <f t="shared" si="159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60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61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29.380902410000001</v>
      </c>
      <c r="AO385" s="41">
        <v>953</v>
      </c>
      <c r="AP385" s="110"/>
      <c r="AQ385" s="111"/>
      <c r="AR385" s="126" t="str">
        <f t="shared" si="162"/>
        <v/>
      </c>
      <c r="AS385" s="126" t="str">
        <f t="shared" si="163"/>
        <v/>
      </c>
      <c r="AT385" s="127">
        <v>1195</v>
      </c>
      <c r="AU385" s="128"/>
      <c r="AV385" s="129"/>
      <c r="AW385" s="126" t="str">
        <f t="shared" si="164"/>
        <v/>
      </c>
      <c r="AX385" s="126" t="str">
        <f t="shared" si="165"/>
        <v/>
      </c>
      <c r="AY385" s="64" t="str">
        <f t="shared" si="166"/>
        <v/>
      </c>
      <c r="AZ385" s="97"/>
      <c r="BA385" s="68"/>
      <c r="BB385" s="68"/>
      <c r="BC385" s="68"/>
      <c r="BD385" s="68"/>
      <c r="BE385" s="15"/>
      <c r="BF385" s="5">
        <f t="shared" si="167"/>
        <v>6771</v>
      </c>
      <c r="BG385" s="41">
        <v>5091</v>
      </c>
      <c r="BH385" s="42">
        <v>1680</v>
      </c>
      <c r="BI385" s="42"/>
      <c r="BJ385" s="42"/>
      <c r="BK385" s="42"/>
      <c r="BL385" s="42"/>
      <c r="BM385" s="15"/>
    </row>
    <row r="386" spans="1:65" outlineLevel="5" x14ac:dyDescent="0.45">
      <c r="A386" s="22">
        <f t="shared" si="168"/>
        <v>11</v>
      </c>
      <c r="B386" s="9">
        <f t="shared" si="153"/>
        <v>43429</v>
      </c>
      <c r="C386" s="51">
        <v>313094</v>
      </c>
      <c r="D386" s="64">
        <f t="shared" si="158"/>
        <v>36.200000000000003</v>
      </c>
      <c r="E386" s="12">
        <v>36.200000000000003</v>
      </c>
      <c r="F386" s="12">
        <v>36.200000000000003</v>
      </c>
      <c r="G386" s="12">
        <v>36.200000000000003</v>
      </c>
      <c r="H386" s="12">
        <v>36.200000000000003</v>
      </c>
      <c r="I386" s="12"/>
      <c r="J386" s="12"/>
      <c r="K386" s="12"/>
      <c r="L386" s="12"/>
      <c r="M386" s="74" t="str">
        <f t="shared" si="159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60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61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29.075804779999999</v>
      </c>
      <c r="AO386" s="41">
        <v>963</v>
      </c>
      <c r="AP386" s="110"/>
      <c r="AQ386" s="111"/>
      <c r="AR386" s="126" t="str">
        <f t="shared" si="162"/>
        <v/>
      </c>
      <c r="AS386" s="126" t="str">
        <f t="shared" si="163"/>
        <v/>
      </c>
      <c r="AT386" s="127">
        <v>1176</v>
      </c>
      <c r="AU386" s="128"/>
      <c r="AV386" s="129"/>
      <c r="AW386" s="126" t="str">
        <f t="shared" si="164"/>
        <v/>
      </c>
      <c r="AX386" s="126" t="str">
        <f t="shared" si="165"/>
        <v/>
      </c>
      <c r="AY386" s="64" t="str">
        <f t="shared" si="166"/>
        <v/>
      </c>
      <c r="AZ386" s="97"/>
      <c r="BA386" s="68"/>
      <c r="BB386" s="68"/>
      <c r="BC386" s="68"/>
      <c r="BD386" s="68"/>
      <c r="BE386" s="15"/>
      <c r="BF386" s="5">
        <f t="shared" si="167"/>
        <v>5775</v>
      </c>
      <c r="BG386" s="41">
        <v>2550</v>
      </c>
      <c r="BH386" s="42">
        <v>3225</v>
      </c>
      <c r="BI386" s="42"/>
      <c r="BJ386" s="42"/>
      <c r="BK386" s="42"/>
      <c r="BL386" s="42"/>
      <c r="BM386" s="15"/>
    </row>
    <row r="387" spans="1:65" outlineLevel="5" x14ac:dyDescent="0.45">
      <c r="A387" s="22">
        <f t="shared" si="168"/>
        <v>11</v>
      </c>
      <c r="B387" s="9">
        <f t="shared" si="153"/>
        <v>43430</v>
      </c>
      <c r="C387" s="51">
        <v>308024</v>
      </c>
      <c r="D387" s="64">
        <f t="shared" si="158"/>
        <v>35.700000000000003</v>
      </c>
      <c r="E387" s="12">
        <v>35.6</v>
      </c>
      <c r="F387" s="12">
        <v>35.6</v>
      </c>
      <c r="G387" s="12">
        <v>35.799999999999997</v>
      </c>
      <c r="H387" s="12">
        <v>35.799999999999997</v>
      </c>
      <c r="I387" s="12"/>
      <c r="J387" s="12"/>
      <c r="K387" s="12"/>
      <c r="L387" s="12"/>
      <c r="M387" s="74" t="str">
        <f t="shared" si="159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60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1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20.086083210000002</v>
      </c>
      <c r="AO387" s="41">
        <v>1394</v>
      </c>
      <c r="AP387" s="110"/>
      <c r="AQ387" s="111"/>
      <c r="AR387" s="126" t="str">
        <f t="shared" si="162"/>
        <v/>
      </c>
      <c r="AS387" s="126" t="str">
        <f t="shared" si="163"/>
        <v/>
      </c>
      <c r="AT387" s="127">
        <v>1720</v>
      </c>
      <c r="AU387" s="128"/>
      <c r="AV387" s="129"/>
      <c r="AW387" s="126" t="str">
        <f t="shared" si="164"/>
        <v/>
      </c>
      <c r="AX387" s="126" t="str">
        <f t="shared" si="165"/>
        <v/>
      </c>
      <c r="AY387" s="64" t="str">
        <f t="shared" si="166"/>
        <v/>
      </c>
      <c r="AZ387" s="97">
        <v>80</v>
      </c>
      <c r="BA387" s="68"/>
      <c r="BB387" s="68"/>
      <c r="BC387" s="68"/>
      <c r="BD387" s="68"/>
      <c r="BE387" s="15"/>
      <c r="BF387" s="5">
        <f t="shared" si="167"/>
        <v>14405</v>
      </c>
      <c r="BG387" s="41">
        <v>6493</v>
      </c>
      <c r="BH387" s="42">
        <v>7912</v>
      </c>
      <c r="BI387" s="42"/>
      <c r="BJ387" s="42"/>
      <c r="BK387" s="42"/>
      <c r="BL387" s="42"/>
      <c r="BM387" s="15"/>
    </row>
    <row r="388" spans="1:65" outlineLevel="5" x14ac:dyDescent="0.45">
      <c r="A388" s="22">
        <f t="shared" si="168"/>
        <v>11</v>
      </c>
      <c r="B388" s="9">
        <f t="shared" si="153"/>
        <v>43431</v>
      </c>
      <c r="C388" s="51">
        <v>304617</v>
      </c>
      <c r="D388" s="64">
        <f t="shared" si="158"/>
        <v>36</v>
      </c>
      <c r="E388" s="12">
        <v>36</v>
      </c>
      <c r="F388" s="12">
        <v>36</v>
      </c>
      <c r="G388" s="12">
        <v>36</v>
      </c>
      <c r="H388" s="12">
        <v>36</v>
      </c>
      <c r="I388" s="12"/>
      <c r="J388" s="12"/>
      <c r="K388" s="12"/>
      <c r="L388" s="12"/>
      <c r="M388" s="74" t="str">
        <f t="shared" si="159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60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1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19.59412176</v>
      </c>
      <c r="AO388" s="41">
        <v>1429</v>
      </c>
      <c r="AP388" s="110"/>
      <c r="AQ388" s="111"/>
      <c r="AR388" s="126" t="str">
        <f t="shared" si="162"/>
        <v/>
      </c>
      <c r="AS388" s="126" t="str">
        <f t="shared" si="163"/>
        <v/>
      </c>
      <c r="AT388" s="127">
        <v>1564</v>
      </c>
      <c r="AU388" s="128"/>
      <c r="AV388" s="129"/>
      <c r="AW388" s="126" t="str">
        <f t="shared" si="164"/>
        <v/>
      </c>
      <c r="AX388" s="126" t="str">
        <f t="shared" si="165"/>
        <v/>
      </c>
      <c r="AY388" s="64" t="str">
        <f t="shared" si="166"/>
        <v/>
      </c>
      <c r="AZ388" s="97">
        <v>78.8</v>
      </c>
      <c r="BA388" s="68"/>
      <c r="BB388" s="68"/>
      <c r="BC388" s="68"/>
      <c r="BD388" s="68"/>
      <c r="BE388" s="15"/>
      <c r="BF388" s="5">
        <f t="shared" si="167"/>
        <v>19041</v>
      </c>
      <c r="BG388" s="41">
        <v>7621</v>
      </c>
      <c r="BH388" s="42">
        <v>11420</v>
      </c>
      <c r="BI388" s="42"/>
      <c r="BJ388" s="42"/>
      <c r="BK388" s="42"/>
      <c r="BL388" s="42"/>
      <c r="BM388" s="15"/>
    </row>
    <row r="389" spans="1:65" outlineLevel="5" x14ac:dyDescent="0.45">
      <c r="A389" s="22">
        <f t="shared" si="168"/>
        <v>11</v>
      </c>
      <c r="B389" s="9">
        <f t="shared" si="153"/>
        <v>43432</v>
      </c>
      <c r="C389" s="51">
        <v>307298</v>
      </c>
      <c r="D389" s="64">
        <f t="shared" si="158"/>
        <v>36.4</v>
      </c>
      <c r="E389" s="12">
        <v>36.4</v>
      </c>
      <c r="F389" s="12">
        <v>36.4</v>
      </c>
      <c r="G389" s="12">
        <v>36.4</v>
      </c>
      <c r="H389" s="12">
        <v>36.4</v>
      </c>
      <c r="I389" s="12"/>
      <c r="J389" s="12"/>
      <c r="K389" s="12"/>
      <c r="L389" s="12"/>
      <c r="M389" s="74" t="str">
        <f t="shared" si="159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60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61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20.216606500000001</v>
      </c>
      <c r="AO389" s="41">
        <v>1385</v>
      </c>
      <c r="AP389" s="110"/>
      <c r="AQ389" s="111"/>
      <c r="AR389" s="126" t="str">
        <f t="shared" si="162"/>
        <v/>
      </c>
      <c r="AS389" s="126" t="str">
        <f t="shared" si="163"/>
        <v/>
      </c>
      <c r="AT389" s="127">
        <v>1568</v>
      </c>
      <c r="AU389" s="128"/>
      <c r="AV389" s="129"/>
      <c r="AW389" s="126" t="str">
        <f t="shared" si="164"/>
        <v/>
      </c>
      <c r="AX389" s="126" t="str">
        <f t="shared" si="165"/>
        <v/>
      </c>
      <c r="AY389" s="64" t="str">
        <f t="shared" si="166"/>
        <v/>
      </c>
      <c r="AZ389" s="97">
        <v>78.8</v>
      </c>
      <c r="BA389" s="68"/>
      <c r="BB389" s="68"/>
      <c r="BC389" s="68"/>
      <c r="BD389" s="68"/>
      <c r="BE389" s="15"/>
      <c r="BF389" s="5">
        <f t="shared" si="167"/>
        <v>15045</v>
      </c>
      <c r="BG389" s="41">
        <v>8489</v>
      </c>
      <c r="BH389" s="42">
        <v>6556</v>
      </c>
      <c r="BI389" s="42"/>
      <c r="BJ389" s="42"/>
      <c r="BK389" s="42"/>
      <c r="BL389" s="42"/>
      <c r="BM389" s="15"/>
    </row>
    <row r="390" spans="1:65" outlineLevel="5" x14ac:dyDescent="0.45">
      <c r="A390" s="22">
        <f t="shared" si="168"/>
        <v>11</v>
      </c>
      <c r="B390" s="9">
        <f t="shared" si="153"/>
        <v>43433</v>
      </c>
      <c r="C390" s="51">
        <v>306572</v>
      </c>
      <c r="D390" s="64">
        <f t="shared" si="158"/>
        <v>36.299999999999997</v>
      </c>
      <c r="E390" s="12">
        <v>36.200000000000003</v>
      </c>
      <c r="F390" s="12">
        <v>36.200000000000003</v>
      </c>
      <c r="G390" s="12">
        <v>36.4</v>
      </c>
      <c r="H390" s="12">
        <v>36.4</v>
      </c>
      <c r="I390" s="12"/>
      <c r="J390" s="12"/>
      <c r="K390" s="12"/>
      <c r="L390" s="12"/>
      <c r="M390" s="74" t="str">
        <f t="shared" si="159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60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1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21.423106350000001</v>
      </c>
      <c r="AO390" s="41">
        <v>1307</v>
      </c>
      <c r="AP390" s="110"/>
      <c r="AQ390" s="111"/>
      <c r="AR390" s="126" t="str">
        <f t="shared" si="162"/>
        <v/>
      </c>
      <c r="AS390" s="126" t="str">
        <f t="shared" si="163"/>
        <v/>
      </c>
      <c r="AT390" s="127">
        <v>1501</v>
      </c>
      <c r="AU390" s="128"/>
      <c r="AV390" s="129"/>
      <c r="AW390" s="126" t="str">
        <f t="shared" si="164"/>
        <v/>
      </c>
      <c r="AX390" s="126" t="str">
        <f t="shared" si="165"/>
        <v/>
      </c>
      <c r="AY390" s="64" t="str">
        <f t="shared" si="166"/>
        <v/>
      </c>
      <c r="AZ390" s="97">
        <v>78.8</v>
      </c>
      <c r="BA390" s="68"/>
      <c r="BB390" s="68"/>
      <c r="BC390" s="68"/>
      <c r="BD390" s="68"/>
      <c r="BE390" s="15"/>
      <c r="BF390" s="5">
        <f t="shared" si="167"/>
        <v>11594</v>
      </c>
      <c r="BG390" s="41">
        <v>3894</v>
      </c>
      <c r="BH390" s="42">
        <v>7700</v>
      </c>
      <c r="BI390" s="42"/>
      <c r="BJ390" s="42"/>
      <c r="BK390" s="42"/>
      <c r="BL390" s="42"/>
      <c r="BM390" s="15"/>
    </row>
    <row r="391" spans="1:65" ht="17.5" outlineLevel="5" thickBot="1" x14ac:dyDescent="0.5">
      <c r="A391" s="31">
        <f t="shared" si="168"/>
        <v>11</v>
      </c>
      <c r="B391" s="32">
        <f t="shared" si="153"/>
        <v>43434</v>
      </c>
      <c r="C391" s="51">
        <v>296844</v>
      </c>
      <c r="D391" s="64">
        <f t="shared" si="158"/>
        <v>36</v>
      </c>
      <c r="E391" s="12">
        <v>36</v>
      </c>
      <c r="F391" s="12">
        <v>36</v>
      </c>
      <c r="G391" s="12">
        <v>36</v>
      </c>
      <c r="H391" s="12">
        <v>36</v>
      </c>
      <c r="I391" s="12"/>
      <c r="J391" s="12"/>
      <c r="K391" s="12"/>
      <c r="L391" s="12"/>
      <c r="M391" s="74" t="str">
        <f t="shared" si="159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60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1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22.562449640000001</v>
      </c>
      <c r="AO391" s="41">
        <v>1241</v>
      </c>
      <c r="AP391" s="110"/>
      <c r="AQ391" s="111"/>
      <c r="AR391" s="126" t="str">
        <f t="shared" si="162"/>
        <v/>
      </c>
      <c r="AS391" s="126" t="str">
        <f t="shared" si="163"/>
        <v/>
      </c>
      <c r="AT391" s="127">
        <v>1592</v>
      </c>
      <c r="AU391" s="128"/>
      <c r="AV391" s="129"/>
      <c r="AW391" s="126" t="str">
        <f t="shared" si="164"/>
        <v/>
      </c>
      <c r="AX391" s="126" t="str">
        <f t="shared" si="165"/>
        <v/>
      </c>
      <c r="AY391" s="64" t="str">
        <f t="shared" si="166"/>
        <v/>
      </c>
      <c r="AZ391" s="97">
        <v>78.7</v>
      </c>
      <c r="BA391" s="68"/>
      <c r="BB391" s="68"/>
      <c r="BC391" s="68"/>
      <c r="BD391" s="68"/>
      <c r="BE391" s="15"/>
      <c r="BF391" s="5">
        <f t="shared" si="167"/>
        <v>14863</v>
      </c>
      <c r="BG391" s="41">
        <v>5588</v>
      </c>
      <c r="BH391" s="42">
        <v>9275</v>
      </c>
      <c r="BI391" s="42"/>
      <c r="BJ391" s="42"/>
      <c r="BK391" s="42"/>
      <c r="BL391" s="42"/>
      <c r="BM391" s="15"/>
    </row>
    <row r="392" spans="1:65" outlineLevel="4" x14ac:dyDescent="0.45">
      <c r="A392" s="150" t="s">
        <v>44</v>
      </c>
      <c r="B392" s="151"/>
      <c r="C392" s="50">
        <f t="shared" ref="C392:BM392" si="169">SUBTOTAL(4,C362:C391)</f>
        <v>443813</v>
      </c>
      <c r="D392" s="60">
        <f t="shared" si="169"/>
        <v>37.4</v>
      </c>
      <c r="E392" s="28">
        <f t="shared" si="169"/>
        <v>37.4</v>
      </c>
      <c r="F392" s="28">
        <f t="shared" si="169"/>
        <v>37.4</v>
      </c>
      <c r="G392" s="28">
        <f t="shared" si="169"/>
        <v>37.4</v>
      </c>
      <c r="H392" s="28">
        <f t="shared" si="169"/>
        <v>37.4</v>
      </c>
      <c r="I392" s="28">
        <f t="shared" si="169"/>
        <v>0</v>
      </c>
      <c r="J392" s="28">
        <f t="shared" si="169"/>
        <v>0</v>
      </c>
      <c r="K392" s="28">
        <f t="shared" si="169"/>
        <v>0</v>
      </c>
      <c r="L392" s="28">
        <f t="shared" si="169"/>
        <v>0</v>
      </c>
      <c r="M392" s="71">
        <f t="shared" si="169"/>
        <v>0</v>
      </c>
      <c r="N392" s="82">
        <f t="shared" si="169"/>
        <v>0</v>
      </c>
      <c r="O392" s="82">
        <f t="shared" si="169"/>
        <v>0</v>
      </c>
      <c r="P392" s="82">
        <f t="shared" si="169"/>
        <v>0</v>
      </c>
      <c r="Q392" s="82">
        <f t="shared" si="169"/>
        <v>0</v>
      </c>
      <c r="R392" s="82">
        <f t="shared" si="169"/>
        <v>0</v>
      </c>
      <c r="S392" s="82">
        <f t="shared" si="169"/>
        <v>0</v>
      </c>
      <c r="T392" s="82">
        <f t="shared" si="169"/>
        <v>0</v>
      </c>
      <c r="U392" s="82">
        <f t="shared" si="169"/>
        <v>0</v>
      </c>
      <c r="V392" s="29">
        <f t="shared" si="169"/>
        <v>0</v>
      </c>
      <c r="W392" s="39">
        <f t="shared" si="169"/>
        <v>0</v>
      </c>
      <c r="X392" s="39">
        <f t="shared" si="169"/>
        <v>0</v>
      </c>
      <c r="Y392" s="39">
        <f t="shared" si="169"/>
        <v>0</v>
      </c>
      <c r="Z392" s="39">
        <f t="shared" si="169"/>
        <v>0</v>
      </c>
      <c r="AA392" s="39">
        <f t="shared" si="169"/>
        <v>0</v>
      </c>
      <c r="AB392" s="39">
        <f t="shared" si="169"/>
        <v>0</v>
      </c>
      <c r="AC392" s="39">
        <f t="shared" si="169"/>
        <v>0</v>
      </c>
      <c r="AD392" s="39">
        <f t="shared" si="169"/>
        <v>0</v>
      </c>
      <c r="AE392" s="29">
        <f t="shared" si="169"/>
        <v>0</v>
      </c>
      <c r="AF392" s="39">
        <f t="shared" si="169"/>
        <v>0</v>
      </c>
      <c r="AG392" s="39">
        <f t="shared" si="169"/>
        <v>0</v>
      </c>
      <c r="AH392" s="39">
        <f t="shared" si="169"/>
        <v>0</v>
      </c>
      <c r="AI392" s="39">
        <f t="shared" si="169"/>
        <v>0</v>
      </c>
      <c r="AJ392" s="39">
        <f t="shared" si="169"/>
        <v>0</v>
      </c>
      <c r="AK392" s="39">
        <f t="shared" si="169"/>
        <v>0</v>
      </c>
      <c r="AL392" s="39">
        <f t="shared" si="169"/>
        <v>0</v>
      </c>
      <c r="AM392" s="39">
        <f t="shared" si="169"/>
        <v>0</v>
      </c>
      <c r="AN392" s="39">
        <f t="shared" si="169"/>
        <v>30.97345133</v>
      </c>
      <c r="AO392" s="39">
        <f t="shared" si="169"/>
        <v>1429</v>
      </c>
      <c r="AP392" s="104">
        <f t="shared" si="169"/>
        <v>0</v>
      </c>
      <c r="AQ392" s="105">
        <f t="shared" si="169"/>
        <v>0</v>
      </c>
      <c r="AR392" s="106">
        <f t="shared" si="169"/>
        <v>0</v>
      </c>
      <c r="AS392" s="106">
        <f t="shared" si="169"/>
        <v>0</v>
      </c>
      <c r="AT392" s="107">
        <f t="shared" si="169"/>
        <v>1759</v>
      </c>
      <c r="AU392" s="108">
        <f t="shared" si="169"/>
        <v>0</v>
      </c>
      <c r="AV392" s="109">
        <f t="shared" si="169"/>
        <v>0</v>
      </c>
      <c r="AW392" s="106">
        <f t="shared" si="169"/>
        <v>0</v>
      </c>
      <c r="AX392" s="106">
        <f t="shared" si="169"/>
        <v>0</v>
      </c>
      <c r="AY392" s="60">
        <f t="shared" si="169"/>
        <v>0</v>
      </c>
      <c r="AZ392" s="96">
        <f t="shared" si="169"/>
        <v>81.2</v>
      </c>
      <c r="BA392" s="67">
        <f t="shared" si="169"/>
        <v>0</v>
      </c>
      <c r="BB392" s="67">
        <f t="shared" si="169"/>
        <v>0</v>
      </c>
      <c r="BC392" s="67">
        <f t="shared" si="169"/>
        <v>0</v>
      </c>
      <c r="BD392" s="67">
        <f t="shared" si="169"/>
        <v>0</v>
      </c>
      <c r="BE392" s="27">
        <f t="shared" si="169"/>
        <v>0</v>
      </c>
      <c r="BF392" s="29">
        <f t="shared" si="169"/>
        <v>19041</v>
      </c>
      <c r="BG392" s="39">
        <f t="shared" si="169"/>
        <v>10214</v>
      </c>
      <c r="BH392" s="40">
        <f t="shared" si="169"/>
        <v>11420</v>
      </c>
      <c r="BI392" s="40">
        <f t="shared" si="169"/>
        <v>0</v>
      </c>
      <c r="BJ392" s="40">
        <f t="shared" si="169"/>
        <v>0</v>
      </c>
      <c r="BK392" s="40">
        <f t="shared" si="169"/>
        <v>0</v>
      </c>
      <c r="BL392" s="40">
        <f t="shared" si="169"/>
        <v>0</v>
      </c>
      <c r="BM392" s="27">
        <f t="shared" si="169"/>
        <v>0</v>
      </c>
    </row>
    <row r="393" spans="1:65" outlineLevel="3" x14ac:dyDescent="0.45">
      <c r="A393" s="180" t="s">
        <v>33</v>
      </c>
      <c r="B393" s="181"/>
      <c r="C393" s="51">
        <f t="shared" ref="C393:BM393" si="170">SUBTOTAL(5,C362:C391)</f>
        <v>296844</v>
      </c>
      <c r="D393" s="61">
        <f t="shared" si="170"/>
        <v>35.299999999999997</v>
      </c>
      <c r="E393" s="12">
        <f t="shared" si="170"/>
        <v>35.4</v>
      </c>
      <c r="F393" s="12">
        <f t="shared" si="170"/>
        <v>35.4</v>
      </c>
      <c r="G393" s="12">
        <f t="shared" si="170"/>
        <v>35.200000000000003</v>
      </c>
      <c r="H393" s="12">
        <f t="shared" si="170"/>
        <v>35.200000000000003</v>
      </c>
      <c r="I393" s="12">
        <f t="shared" si="170"/>
        <v>0</v>
      </c>
      <c r="J393" s="12">
        <f t="shared" si="170"/>
        <v>0</v>
      </c>
      <c r="K393" s="12">
        <f t="shared" si="170"/>
        <v>0</v>
      </c>
      <c r="L393" s="12">
        <f t="shared" si="170"/>
        <v>0</v>
      </c>
      <c r="M393" s="72">
        <f t="shared" si="170"/>
        <v>0</v>
      </c>
      <c r="N393" s="83">
        <f t="shared" si="170"/>
        <v>0</v>
      </c>
      <c r="O393" s="83">
        <f t="shared" si="170"/>
        <v>0</v>
      </c>
      <c r="P393" s="83">
        <f t="shared" si="170"/>
        <v>0</v>
      </c>
      <c r="Q393" s="83">
        <f t="shared" si="170"/>
        <v>0</v>
      </c>
      <c r="R393" s="83">
        <f t="shared" si="170"/>
        <v>0</v>
      </c>
      <c r="S393" s="83">
        <f t="shared" si="170"/>
        <v>0</v>
      </c>
      <c r="T393" s="83">
        <f t="shared" si="170"/>
        <v>0</v>
      </c>
      <c r="U393" s="83">
        <f t="shared" si="170"/>
        <v>0</v>
      </c>
      <c r="V393" s="6">
        <f t="shared" si="170"/>
        <v>0</v>
      </c>
      <c r="W393" s="41">
        <f t="shared" si="170"/>
        <v>0</v>
      </c>
      <c r="X393" s="41">
        <f t="shared" si="170"/>
        <v>0</v>
      </c>
      <c r="Y393" s="41">
        <f t="shared" si="170"/>
        <v>0</v>
      </c>
      <c r="Z393" s="41">
        <f t="shared" si="170"/>
        <v>0</v>
      </c>
      <c r="AA393" s="41">
        <f t="shared" si="170"/>
        <v>0</v>
      </c>
      <c r="AB393" s="41">
        <f t="shared" si="170"/>
        <v>0</v>
      </c>
      <c r="AC393" s="41">
        <f t="shared" si="170"/>
        <v>0</v>
      </c>
      <c r="AD393" s="41">
        <f t="shared" si="170"/>
        <v>0</v>
      </c>
      <c r="AE393" s="6">
        <f t="shared" si="170"/>
        <v>0</v>
      </c>
      <c r="AF393" s="41">
        <f t="shared" si="170"/>
        <v>0</v>
      </c>
      <c r="AG393" s="41">
        <f t="shared" si="170"/>
        <v>0</v>
      </c>
      <c r="AH393" s="41">
        <f t="shared" si="170"/>
        <v>0</v>
      </c>
      <c r="AI393" s="41">
        <f t="shared" si="170"/>
        <v>0</v>
      </c>
      <c r="AJ393" s="41">
        <f t="shared" si="170"/>
        <v>0</v>
      </c>
      <c r="AK393" s="41">
        <f t="shared" si="170"/>
        <v>0</v>
      </c>
      <c r="AL393" s="41">
        <f t="shared" si="170"/>
        <v>0</v>
      </c>
      <c r="AM393" s="41">
        <f t="shared" si="170"/>
        <v>0</v>
      </c>
      <c r="AN393" s="41">
        <f t="shared" si="170"/>
        <v>19.59412176</v>
      </c>
      <c r="AO393" s="41">
        <f t="shared" si="170"/>
        <v>904</v>
      </c>
      <c r="AP393" s="110">
        <f t="shared" si="170"/>
        <v>0</v>
      </c>
      <c r="AQ393" s="111">
        <f t="shared" si="170"/>
        <v>0</v>
      </c>
      <c r="AR393" s="112">
        <f t="shared" si="170"/>
        <v>0</v>
      </c>
      <c r="AS393" s="112">
        <f t="shared" si="170"/>
        <v>0</v>
      </c>
      <c r="AT393" s="113">
        <f t="shared" si="170"/>
        <v>1176</v>
      </c>
      <c r="AU393" s="114">
        <f t="shared" si="170"/>
        <v>0</v>
      </c>
      <c r="AV393" s="115">
        <f t="shared" si="170"/>
        <v>0</v>
      </c>
      <c r="AW393" s="112">
        <f t="shared" si="170"/>
        <v>0</v>
      </c>
      <c r="AX393" s="112">
        <f t="shared" si="170"/>
        <v>0</v>
      </c>
      <c r="AY393" s="61">
        <f t="shared" si="170"/>
        <v>0</v>
      </c>
      <c r="AZ393" s="97">
        <f t="shared" si="170"/>
        <v>78.5</v>
      </c>
      <c r="BA393" s="68">
        <f t="shared" si="170"/>
        <v>0</v>
      </c>
      <c r="BB393" s="68">
        <f t="shared" si="170"/>
        <v>0</v>
      </c>
      <c r="BC393" s="68">
        <f t="shared" si="170"/>
        <v>0</v>
      </c>
      <c r="BD393" s="68">
        <f t="shared" si="170"/>
        <v>0</v>
      </c>
      <c r="BE393" s="15">
        <f t="shared" si="170"/>
        <v>0</v>
      </c>
      <c r="BF393" s="6">
        <f t="shared" si="170"/>
        <v>4671</v>
      </c>
      <c r="BG393" s="41">
        <f t="shared" si="170"/>
        <v>2160</v>
      </c>
      <c r="BH393" s="42">
        <f t="shared" si="170"/>
        <v>1680</v>
      </c>
      <c r="BI393" s="42">
        <f t="shared" si="170"/>
        <v>0</v>
      </c>
      <c r="BJ393" s="42">
        <f t="shared" si="170"/>
        <v>0</v>
      </c>
      <c r="BK393" s="42">
        <f t="shared" si="170"/>
        <v>0</v>
      </c>
      <c r="BL393" s="42">
        <f t="shared" si="170"/>
        <v>0</v>
      </c>
      <c r="BM393" s="15">
        <f t="shared" si="170"/>
        <v>0</v>
      </c>
    </row>
    <row r="394" spans="1:65" outlineLevel="2" x14ac:dyDescent="0.45">
      <c r="A394" s="180" t="s">
        <v>22</v>
      </c>
      <c r="B394" s="181"/>
      <c r="C394" s="51">
        <f>IFERROR(SUBTOTAL(1,C362:C391),"")</f>
        <v>326736.63333333336</v>
      </c>
      <c r="D394" s="61">
        <f t="shared" ref="D394:BM394" si="171">IFERROR(SUBTOTAL(1,D362:D391),"")</f>
        <v>36.456666666666671</v>
      </c>
      <c r="E394" s="12">
        <f t="shared" si="171"/>
        <v>36.413333333333334</v>
      </c>
      <c r="F394" s="12">
        <f t="shared" si="171"/>
        <v>36.413333333333334</v>
      </c>
      <c r="G394" s="12">
        <f t="shared" si="171"/>
        <v>36.506666666666668</v>
      </c>
      <c r="H394" s="12">
        <f t="shared" si="171"/>
        <v>36.493333333333332</v>
      </c>
      <c r="I394" s="12" t="str">
        <f t="shared" si="171"/>
        <v/>
      </c>
      <c r="J394" s="12" t="str">
        <f t="shared" si="171"/>
        <v/>
      </c>
      <c r="K394" s="12" t="str">
        <f t="shared" si="171"/>
        <v/>
      </c>
      <c r="L394" s="12" t="str">
        <f t="shared" si="171"/>
        <v/>
      </c>
      <c r="M394" s="72" t="str">
        <f t="shared" si="171"/>
        <v/>
      </c>
      <c r="N394" s="83" t="str">
        <f t="shared" si="171"/>
        <v/>
      </c>
      <c r="O394" s="83" t="str">
        <f t="shared" si="171"/>
        <v/>
      </c>
      <c r="P394" s="83" t="str">
        <f t="shared" si="171"/>
        <v/>
      </c>
      <c r="Q394" s="83" t="str">
        <f t="shared" si="171"/>
        <v/>
      </c>
      <c r="R394" s="83" t="str">
        <f t="shared" si="171"/>
        <v/>
      </c>
      <c r="S394" s="83" t="str">
        <f t="shared" si="171"/>
        <v/>
      </c>
      <c r="T394" s="83" t="str">
        <f t="shared" si="171"/>
        <v/>
      </c>
      <c r="U394" s="83" t="str">
        <f t="shared" si="171"/>
        <v/>
      </c>
      <c r="V394" s="6" t="str">
        <f t="shared" si="171"/>
        <v/>
      </c>
      <c r="W394" s="41" t="str">
        <f t="shared" si="171"/>
        <v/>
      </c>
      <c r="X394" s="41" t="str">
        <f t="shared" si="171"/>
        <v/>
      </c>
      <c r="Y394" s="41" t="str">
        <f t="shared" si="171"/>
        <v/>
      </c>
      <c r="Z394" s="41" t="str">
        <f t="shared" si="171"/>
        <v/>
      </c>
      <c r="AA394" s="41" t="str">
        <f t="shared" si="171"/>
        <v/>
      </c>
      <c r="AB394" s="41" t="str">
        <f t="shared" si="171"/>
        <v/>
      </c>
      <c r="AC394" s="41" t="str">
        <f t="shared" si="171"/>
        <v/>
      </c>
      <c r="AD394" s="41" t="str">
        <f t="shared" si="171"/>
        <v/>
      </c>
      <c r="AE394" s="6" t="str">
        <f t="shared" si="171"/>
        <v/>
      </c>
      <c r="AF394" s="41" t="str">
        <f t="shared" si="171"/>
        <v/>
      </c>
      <c r="AG394" s="41" t="str">
        <f t="shared" si="171"/>
        <v/>
      </c>
      <c r="AH394" s="41" t="str">
        <f t="shared" si="171"/>
        <v/>
      </c>
      <c r="AI394" s="41" t="str">
        <f t="shared" si="171"/>
        <v/>
      </c>
      <c r="AJ394" s="41" t="str">
        <f t="shared" si="171"/>
        <v/>
      </c>
      <c r="AK394" s="41" t="str">
        <f t="shared" si="171"/>
        <v/>
      </c>
      <c r="AL394" s="41" t="str">
        <f t="shared" si="171"/>
        <v/>
      </c>
      <c r="AM394" s="41" t="str">
        <f t="shared" si="171"/>
        <v/>
      </c>
      <c r="AN394" s="41">
        <f t="shared" si="171"/>
        <v>23.993534419999996</v>
      </c>
      <c r="AO394" s="41">
        <f t="shared" si="171"/>
        <v>1185.7</v>
      </c>
      <c r="AP394" s="110" t="str">
        <f t="shared" si="171"/>
        <v/>
      </c>
      <c r="AQ394" s="111" t="str">
        <f t="shared" si="171"/>
        <v/>
      </c>
      <c r="AR394" s="112" t="str">
        <f t="shared" si="171"/>
        <v/>
      </c>
      <c r="AS394" s="112" t="str">
        <f t="shared" si="171"/>
        <v/>
      </c>
      <c r="AT394" s="113">
        <f t="shared" si="171"/>
        <v>1449.4</v>
      </c>
      <c r="AU394" s="114" t="str">
        <f t="shared" si="171"/>
        <v/>
      </c>
      <c r="AV394" s="115" t="str">
        <f t="shared" si="171"/>
        <v/>
      </c>
      <c r="AW394" s="112" t="str">
        <f t="shared" si="171"/>
        <v/>
      </c>
      <c r="AX394" s="112" t="str">
        <f t="shared" si="171"/>
        <v/>
      </c>
      <c r="AY394" s="61" t="str">
        <f t="shared" si="171"/>
        <v/>
      </c>
      <c r="AZ394" s="97">
        <f t="shared" si="171"/>
        <v>79.227272727272734</v>
      </c>
      <c r="BA394" s="68" t="str">
        <f t="shared" si="171"/>
        <v/>
      </c>
      <c r="BB394" s="68" t="str">
        <f t="shared" si="171"/>
        <v/>
      </c>
      <c r="BC394" s="68" t="str">
        <f t="shared" si="171"/>
        <v/>
      </c>
      <c r="BD394" s="68" t="str">
        <f t="shared" si="171"/>
        <v/>
      </c>
      <c r="BE394" s="15" t="str">
        <f>IFERROR(SUBTOTAL(1,BE362:BE391),"")</f>
        <v/>
      </c>
      <c r="BF394" s="6">
        <f t="shared" si="171"/>
        <v>10617.233333333334</v>
      </c>
      <c r="BG394" s="41">
        <f t="shared" si="171"/>
        <v>5352.2666666666664</v>
      </c>
      <c r="BH394" s="42">
        <f t="shared" si="171"/>
        <v>5264.9666666666662</v>
      </c>
      <c r="BI394" s="42" t="str">
        <f t="shared" si="171"/>
        <v/>
      </c>
      <c r="BJ394" s="42" t="str">
        <f t="shared" si="171"/>
        <v/>
      </c>
      <c r="BK394" s="42" t="str">
        <f t="shared" si="171"/>
        <v/>
      </c>
      <c r="BL394" s="42" t="str">
        <f t="shared" si="171"/>
        <v/>
      </c>
      <c r="BM394" s="15" t="str">
        <f t="shared" si="171"/>
        <v/>
      </c>
    </row>
    <row r="395" spans="1:65" ht="17.5" outlineLevel="1" thickBot="1" x14ac:dyDescent="0.5">
      <c r="A395" s="182" t="s">
        <v>47</v>
      </c>
      <c r="B395" s="183"/>
      <c r="C395" s="52">
        <f>SUBTOTAL(9,C362:C391)</f>
        <v>9802099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35571</v>
      </c>
      <c r="AP395" s="116"/>
      <c r="AQ395" s="117"/>
      <c r="AR395" s="118"/>
      <c r="AS395" s="118"/>
      <c r="AT395" s="119">
        <f>SUBTOTAL(9,AT362:AT391)</f>
        <v>43482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72">SUBTOTAL(9,BF362:BF391)</f>
        <v>318517</v>
      </c>
      <c r="BG395" s="43">
        <f t="shared" si="172"/>
        <v>160568</v>
      </c>
      <c r="BH395" s="44">
        <f t="shared" si="172"/>
        <v>157949</v>
      </c>
      <c r="BI395" s="44">
        <f t="shared" si="172"/>
        <v>0</v>
      </c>
      <c r="BJ395" s="44">
        <f t="shared" si="172"/>
        <v>0</v>
      </c>
      <c r="BK395" s="44">
        <f t="shared" si="172"/>
        <v>0</v>
      </c>
      <c r="BL395" s="44">
        <f t="shared" si="172"/>
        <v>0</v>
      </c>
      <c r="BM395" s="16">
        <f t="shared" si="172"/>
        <v>0</v>
      </c>
    </row>
    <row r="396" spans="1:65" outlineLevel="5" x14ac:dyDescent="0.45">
      <c r="A396" s="21">
        <f t="shared" si="168"/>
        <v>12</v>
      </c>
      <c r="B396" s="33">
        <f>B391+1</f>
        <v>43435</v>
      </c>
      <c r="C396" s="51">
        <v>307050</v>
      </c>
      <c r="D396" s="64">
        <f t="shared" ref="D396:D426" si="173">IFERROR(ROUND(AVERAGE(E396:L396),1),"")</f>
        <v>36.1</v>
      </c>
      <c r="E396" s="12">
        <v>36</v>
      </c>
      <c r="F396" s="12">
        <v>36</v>
      </c>
      <c r="G396" s="12">
        <v>36.200000000000003</v>
      </c>
      <c r="H396" s="12">
        <v>36.200000000000003</v>
      </c>
      <c r="I396" s="12"/>
      <c r="J396" s="12"/>
      <c r="K396" s="12"/>
      <c r="L396" s="12"/>
      <c r="M396" s="74" t="str">
        <f t="shared" ref="M396:M426" si="174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7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7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25.735294119999999</v>
      </c>
      <c r="AO396" s="41">
        <v>1088</v>
      </c>
      <c r="AP396" s="110"/>
      <c r="AQ396" s="111"/>
      <c r="AR396" s="126" t="str">
        <f t="shared" ref="AR396:AR426" si="177">IFERROR(AQ396/AP396*100,"")</f>
        <v/>
      </c>
      <c r="AS396" s="126" t="str">
        <f t="shared" ref="AS396:AS426" si="178">IFERROR(100-AR396,"")</f>
        <v/>
      </c>
      <c r="AT396" s="127">
        <v>1450</v>
      </c>
      <c r="AU396" s="128"/>
      <c r="AV396" s="129"/>
      <c r="AW396" s="126" t="str">
        <f t="shared" ref="AW396:AW426" si="179">IFERROR(AV396/AU396*100,"")</f>
        <v/>
      </c>
      <c r="AX396" s="126" t="str">
        <f t="shared" ref="AX396:AX426" si="180">IFERROR(100-AW396,"")</f>
        <v/>
      </c>
      <c r="AY396" s="64" t="str">
        <f t="shared" ref="AY396:AY426" si="181">IFERROR((1-((AW396*AS396)/(AX396*AR396)))*100,"")</f>
        <v/>
      </c>
      <c r="AZ396" s="97"/>
      <c r="BA396" s="68"/>
      <c r="BB396" s="68"/>
      <c r="BC396" s="68"/>
      <c r="BD396" s="68"/>
      <c r="BE396" s="15"/>
      <c r="BF396" s="5">
        <f t="shared" ref="BF396:BF426" si="182">IF(SUM(BG396:BM396)=0,"",SUM(BG396:BM396))</f>
        <v>3420</v>
      </c>
      <c r="BG396" s="41">
        <v>3420</v>
      </c>
      <c r="BH396" s="42"/>
      <c r="BI396" s="42"/>
      <c r="BJ396" s="42"/>
      <c r="BK396" s="42"/>
      <c r="BL396" s="42"/>
      <c r="BM396" s="15"/>
    </row>
    <row r="397" spans="1:65" outlineLevel="5" x14ac:dyDescent="0.45">
      <c r="A397" s="22">
        <f t="shared" si="168"/>
        <v>12</v>
      </c>
      <c r="B397" s="9">
        <f t="shared" si="153"/>
        <v>43436</v>
      </c>
      <c r="C397" s="51">
        <v>314347</v>
      </c>
      <c r="D397" s="64">
        <f t="shared" si="173"/>
        <v>36.1</v>
      </c>
      <c r="E397" s="12">
        <v>36</v>
      </c>
      <c r="F397" s="12">
        <v>36</v>
      </c>
      <c r="G397" s="12">
        <v>36.200000000000003</v>
      </c>
      <c r="H397" s="12">
        <v>36.200000000000003</v>
      </c>
      <c r="I397" s="12"/>
      <c r="J397" s="12"/>
      <c r="K397" s="12"/>
      <c r="L397" s="12"/>
      <c r="M397" s="74" t="str">
        <f t="shared" si="174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7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7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29.106029110000001</v>
      </c>
      <c r="AO397" s="41">
        <v>962</v>
      </c>
      <c r="AP397" s="110"/>
      <c r="AQ397" s="111"/>
      <c r="AR397" s="126" t="str">
        <f t="shared" si="177"/>
        <v/>
      </c>
      <c r="AS397" s="126" t="str">
        <f t="shared" si="178"/>
        <v/>
      </c>
      <c r="AT397" s="127">
        <v>1024</v>
      </c>
      <c r="AU397" s="128"/>
      <c r="AV397" s="129"/>
      <c r="AW397" s="126" t="str">
        <f t="shared" si="179"/>
        <v/>
      </c>
      <c r="AX397" s="126" t="str">
        <f t="shared" si="180"/>
        <v/>
      </c>
      <c r="AY397" s="64" t="str">
        <f t="shared" si="181"/>
        <v/>
      </c>
      <c r="AZ397" s="97"/>
      <c r="BA397" s="68"/>
      <c r="BB397" s="68"/>
      <c r="BC397" s="68"/>
      <c r="BD397" s="68"/>
      <c r="BE397" s="15"/>
      <c r="BF397" s="5">
        <f t="shared" si="182"/>
        <v>3751</v>
      </c>
      <c r="BG397" s="41">
        <v>3751</v>
      </c>
      <c r="BH397" s="42"/>
      <c r="BI397" s="42"/>
      <c r="BJ397" s="42"/>
      <c r="BK397" s="42"/>
      <c r="BL397" s="42"/>
      <c r="BM397" s="15"/>
    </row>
    <row r="398" spans="1:65" outlineLevel="5" x14ac:dyDescent="0.45">
      <c r="A398" s="22">
        <f t="shared" si="168"/>
        <v>12</v>
      </c>
      <c r="B398" s="9">
        <f t="shared" si="153"/>
        <v>43437</v>
      </c>
      <c r="C398" s="51">
        <v>351614</v>
      </c>
      <c r="D398" s="64">
        <f t="shared" si="173"/>
        <v>36.6</v>
      </c>
      <c r="E398" s="12">
        <v>36.4</v>
      </c>
      <c r="F398" s="12">
        <v>36.4</v>
      </c>
      <c r="G398" s="12">
        <v>36.799999999999997</v>
      </c>
      <c r="H398" s="12">
        <v>36.799999999999997</v>
      </c>
      <c r="I398" s="12"/>
      <c r="J398" s="12"/>
      <c r="K398" s="12"/>
      <c r="L398" s="12"/>
      <c r="M398" s="74" t="str">
        <f t="shared" si="174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7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7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20.348837209999999</v>
      </c>
      <c r="AO398" s="41">
        <v>1376</v>
      </c>
      <c r="AP398" s="110"/>
      <c r="AQ398" s="111"/>
      <c r="AR398" s="126" t="str">
        <f t="shared" si="177"/>
        <v/>
      </c>
      <c r="AS398" s="126" t="str">
        <f t="shared" si="178"/>
        <v/>
      </c>
      <c r="AT398" s="127">
        <v>1605</v>
      </c>
      <c r="AU398" s="128"/>
      <c r="AV398" s="129"/>
      <c r="AW398" s="126" t="str">
        <f t="shared" si="179"/>
        <v/>
      </c>
      <c r="AX398" s="126" t="str">
        <f t="shared" si="180"/>
        <v/>
      </c>
      <c r="AY398" s="64" t="str">
        <f t="shared" si="181"/>
        <v/>
      </c>
      <c r="AZ398" s="97">
        <v>78.2</v>
      </c>
      <c r="BA398" s="68"/>
      <c r="BB398" s="68"/>
      <c r="BC398" s="68"/>
      <c r="BD398" s="68"/>
      <c r="BE398" s="15"/>
      <c r="BF398" s="5">
        <f t="shared" si="182"/>
        <v>10415</v>
      </c>
      <c r="BG398" s="41">
        <v>5515</v>
      </c>
      <c r="BH398" s="42">
        <v>4900</v>
      </c>
      <c r="BI398" s="42"/>
      <c r="BJ398" s="42"/>
      <c r="BK398" s="42"/>
      <c r="BL398" s="42"/>
      <c r="BM398" s="15"/>
    </row>
    <row r="399" spans="1:65" outlineLevel="5" x14ac:dyDescent="0.45">
      <c r="A399" s="22">
        <f t="shared" si="168"/>
        <v>12</v>
      </c>
      <c r="B399" s="9">
        <f t="shared" si="153"/>
        <v>43438</v>
      </c>
      <c r="C399" s="51">
        <v>345279</v>
      </c>
      <c r="D399" s="64">
        <f t="shared" si="173"/>
        <v>36</v>
      </c>
      <c r="E399" s="12">
        <v>36</v>
      </c>
      <c r="F399" s="12">
        <v>36</v>
      </c>
      <c r="G399" s="12">
        <v>36</v>
      </c>
      <c r="H399" s="12">
        <v>36</v>
      </c>
      <c r="I399" s="12"/>
      <c r="J399" s="12"/>
      <c r="K399" s="12"/>
      <c r="L399" s="12"/>
      <c r="M399" s="74" t="str">
        <f t="shared" si="174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7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7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20.2020202</v>
      </c>
      <c r="AO399" s="41">
        <v>1386</v>
      </c>
      <c r="AP399" s="110"/>
      <c r="AQ399" s="111"/>
      <c r="AR399" s="126" t="str">
        <f t="shared" si="177"/>
        <v/>
      </c>
      <c r="AS399" s="126" t="str">
        <f t="shared" si="178"/>
        <v/>
      </c>
      <c r="AT399" s="127">
        <v>1628</v>
      </c>
      <c r="AU399" s="128"/>
      <c r="AV399" s="129"/>
      <c r="AW399" s="126" t="str">
        <f t="shared" si="179"/>
        <v/>
      </c>
      <c r="AX399" s="126" t="str">
        <f t="shared" si="180"/>
        <v/>
      </c>
      <c r="AY399" s="64" t="str">
        <f t="shared" si="181"/>
        <v/>
      </c>
      <c r="AZ399" s="97">
        <v>79</v>
      </c>
      <c r="BA399" s="68"/>
      <c r="BB399" s="68"/>
      <c r="BC399" s="68"/>
      <c r="BD399" s="68"/>
      <c r="BE399" s="15"/>
      <c r="BF399" s="5">
        <f t="shared" si="182"/>
        <v>12137</v>
      </c>
      <c r="BG399" s="41">
        <v>3737</v>
      </c>
      <c r="BH399" s="42">
        <v>8400</v>
      </c>
      <c r="BI399" s="42"/>
      <c r="BJ399" s="42"/>
      <c r="BK399" s="42"/>
      <c r="BL399" s="42"/>
      <c r="BM399" s="15"/>
    </row>
    <row r="400" spans="1:65" outlineLevel="5" x14ac:dyDescent="0.45">
      <c r="A400" s="22">
        <f t="shared" si="168"/>
        <v>12</v>
      </c>
      <c r="B400" s="9">
        <f t="shared" si="153"/>
        <v>43439</v>
      </c>
      <c r="C400" s="51">
        <v>366155</v>
      </c>
      <c r="D400" s="64">
        <f t="shared" si="173"/>
        <v>36.200000000000003</v>
      </c>
      <c r="E400" s="12">
        <v>36.200000000000003</v>
      </c>
      <c r="F400" s="12">
        <v>36.200000000000003</v>
      </c>
      <c r="G400" s="12">
        <v>36.200000000000003</v>
      </c>
      <c r="H400" s="12">
        <v>36.200000000000003</v>
      </c>
      <c r="I400" s="12"/>
      <c r="J400" s="12"/>
      <c r="K400" s="12"/>
      <c r="L400" s="12"/>
      <c r="M400" s="74" t="str">
        <f t="shared" si="174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7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7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21.892103209999998</v>
      </c>
      <c r="AO400" s="41">
        <v>1279</v>
      </c>
      <c r="AP400" s="110"/>
      <c r="AQ400" s="111"/>
      <c r="AR400" s="126" t="str">
        <f t="shared" si="177"/>
        <v/>
      </c>
      <c r="AS400" s="126" t="str">
        <f t="shared" si="178"/>
        <v/>
      </c>
      <c r="AT400" s="127">
        <v>1402</v>
      </c>
      <c r="AU400" s="128"/>
      <c r="AV400" s="129"/>
      <c r="AW400" s="126" t="str">
        <f t="shared" si="179"/>
        <v/>
      </c>
      <c r="AX400" s="126" t="str">
        <f t="shared" si="180"/>
        <v/>
      </c>
      <c r="AY400" s="64" t="str">
        <f t="shared" si="181"/>
        <v/>
      </c>
      <c r="AZ400" s="97">
        <v>78.099999999999994</v>
      </c>
      <c r="BA400" s="68"/>
      <c r="BB400" s="68"/>
      <c r="BC400" s="68"/>
      <c r="BD400" s="68"/>
      <c r="BE400" s="15"/>
      <c r="BF400" s="5">
        <f t="shared" si="182"/>
        <v>13770</v>
      </c>
      <c r="BG400" s="41">
        <v>7995</v>
      </c>
      <c r="BH400" s="42">
        <v>5775</v>
      </c>
      <c r="BI400" s="42"/>
      <c r="BJ400" s="42"/>
      <c r="BK400" s="42"/>
      <c r="BL400" s="42"/>
      <c r="BM400" s="15"/>
    </row>
    <row r="401" spans="1:65" outlineLevel="5" x14ac:dyDescent="0.45">
      <c r="A401" s="22">
        <f t="shared" si="168"/>
        <v>12</v>
      </c>
      <c r="B401" s="9">
        <f t="shared" si="153"/>
        <v>43440</v>
      </c>
      <c r="C401" s="51">
        <v>344002</v>
      </c>
      <c r="D401" s="64">
        <f t="shared" si="173"/>
        <v>36.700000000000003</v>
      </c>
      <c r="E401" s="12">
        <v>36.799999999999997</v>
      </c>
      <c r="F401" s="12">
        <v>36.799999999999997</v>
      </c>
      <c r="G401" s="12">
        <v>36.6</v>
      </c>
      <c r="H401" s="12">
        <v>36.6</v>
      </c>
      <c r="I401" s="12"/>
      <c r="J401" s="12"/>
      <c r="K401" s="12"/>
      <c r="L401" s="12"/>
      <c r="M401" s="74" t="str">
        <f t="shared" si="174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7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7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26.974951829999998</v>
      </c>
      <c r="AO401" s="41">
        <v>1038</v>
      </c>
      <c r="AP401" s="110"/>
      <c r="AQ401" s="111"/>
      <c r="AR401" s="126" t="str">
        <f t="shared" si="177"/>
        <v/>
      </c>
      <c r="AS401" s="126" t="str">
        <f t="shared" si="178"/>
        <v/>
      </c>
      <c r="AT401" s="127">
        <v>1226</v>
      </c>
      <c r="AU401" s="128"/>
      <c r="AV401" s="129"/>
      <c r="AW401" s="126" t="str">
        <f t="shared" si="179"/>
        <v/>
      </c>
      <c r="AX401" s="126" t="str">
        <f t="shared" si="180"/>
        <v/>
      </c>
      <c r="AY401" s="64" t="str">
        <f t="shared" si="181"/>
        <v/>
      </c>
      <c r="AZ401" s="97">
        <v>78.900000000000006</v>
      </c>
      <c r="BA401" s="68"/>
      <c r="BB401" s="68"/>
      <c r="BC401" s="68"/>
      <c r="BD401" s="68"/>
      <c r="BE401" s="15"/>
      <c r="BF401" s="5">
        <f t="shared" si="182"/>
        <v>10830</v>
      </c>
      <c r="BG401" s="41">
        <v>4880</v>
      </c>
      <c r="BH401" s="42">
        <v>5950</v>
      </c>
      <c r="BI401" s="42"/>
      <c r="BJ401" s="42"/>
      <c r="BK401" s="42"/>
      <c r="BL401" s="42"/>
      <c r="BM401" s="15"/>
    </row>
    <row r="402" spans="1:65" outlineLevel="5" x14ac:dyDescent="0.45">
      <c r="A402" s="22">
        <f t="shared" si="168"/>
        <v>12</v>
      </c>
      <c r="B402" s="9">
        <f t="shared" si="153"/>
        <v>43441</v>
      </c>
      <c r="C402" s="51">
        <v>320410</v>
      </c>
      <c r="D402" s="64">
        <f t="shared" si="173"/>
        <v>36.200000000000003</v>
      </c>
      <c r="E402" s="12">
        <v>36.200000000000003</v>
      </c>
      <c r="F402" s="12">
        <v>36.200000000000003</v>
      </c>
      <c r="G402" s="12">
        <v>36.200000000000003</v>
      </c>
      <c r="H402" s="12">
        <v>36.200000000000003</v>
      </c>
      <c r="I402" s="12"/>
      <c r="J402" s="12"/>
      <c r="K402" s="12"/>
      <c r="L402" s="12"/>
      <c r="M402" s="74" t="str">
        <f t="shared" si="174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7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7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26.666666670000001</v>
      </c>
      <c r="AO402" s="41">
        <v>1050</v>
      </c>
      <c r="AP402" s="110"/>
      <c r="AQ402" s="111"/>
      <c r="AR402" s="126" t="str">
        <f t="shared" si="177"/>
        <v/>
      </c>
      <c r="AS402" s="126" t="str">
        <f t="shared" si="178"/>
        <v/>
      </c>
      <c r="AT402" s="127">
        <v>1261</v>
      </c>
      <c r="AU402" s="128"/>
      <c r="AV402" s="129"/>
      <c r="AW402" s="126" t="str">
        <f t="shared" si="179"/>
        <v/>
      </c>
      <c r="AX402" s="126" t="str">
        <f t="shared" si="180"/>
        <v/>
      </c>
      <c r="AY402" s="64" t="str">
        <f t="shared" si="181"/>
        <v/>
      </c>
      <c r="AZ402" s="97">
        <v>78.5</v>
      </c>
      <c r="BA402" s="68"/>
      <c r="BB402" s="68"/>
      <c r="BC402" s="68"/>
      <c r="BD402" s="68"/>
      <c r="BE402" s="15"/>
      <c r="BF402" s="5">
        <f t="shared" si="182"/>
        <v>11638</v>
      </c>
      <c r="BG402" s="41">
        <v>4708</v>
      </c>
      <c r="BH402" s="42">
        <v>6930</v>
      </c>
      <c r="BI402" s="42"/>
      <c r="BJ402" s="42"/>
      <c r="BK402" s="42"/>
      <c r="BL402" s="42"/>
      <c r="BM402" s="15"/>
    </row>
    <row r="403" spans="1:65" outlineLevel="5" x14ac:dyDescent="0.45">
      <c r="A403" s="22">
        <f t="shared" si="168"/>
        <v>12</v>
      </c>
      <c r="B403" s="9">
        <f t="shared" si="153"/>
        <v>43442</v>
      </c>
      <c r="C403" s="51">
        <v>327520</v>
      </c>
      <c r="D403" s="64">
        <f t="shared" si="173"/>
        <v>36.200000000000003</v>
      </c>
      <c r="E403" s="12">
        <v>36.200000000000003</v>
      </c>
      <c r="F403" s="12">
        <v>36.200000000000003</v>
      </c>
      <c r="G403" s="12">
        <v>36.200000000000003</v>
      </c>
      <c r="H403" s="12">
        <v>36.200000000000003</v>
      </c>
      <c r="I403" s="12"/>
      <c r="J403" s="12"/>
      <c r="K403" s="12"/>
      <c r="L403" s="12"/>
      <c r="M403" s="74" t="str">
        <f t="shared" si="174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7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7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28.659160700000001</v>
      </c>
      <c r="AO403" s="41">
        <v>977</v>
      </c>
      <c r="AP403" s="110"/>
      <c r="AQ403" s="111"/>
      <c r="AR403" s="126" t="str">
        <f t="shared" si="177"/>
        <v/>
      </c>
      <c r="AS403" s="126" t="str">
        <f t="shared" si="178"/>
        <v/>
      </c>
      <c r="AT403" s="127">
        <v>1274</v>
      </c>
      <c r="AU403" s="128"/>
      <c r="AV403" s="129"/>
      <c r="AW403" s="126" t="str">
        <f t="shared" si="179"/>
        <v/>
      </c>
      <c r="AX403" s="126" t="str">
        <f t="shared" si="180"/>
        <v/>
      </c>
      <c r="AY403" s="64" t="str">
        <f t="shared" si="181"/>
        <v/>
      </c>
      <c r="AZ403" s="97"/>
      <c r="BA403" s="68"/>
      <c r="BB403" s="68"/>
      <c r="BC403" s="68"/>
      <c r="BD403" s="68"/>
      <c r="BE403" s="15"/>
      <c r="BF403" s="5">
        <f t="shared" si="182"/>
        <v>9198</v>
      </c>
      <c r="BG403" s="41">
        <v>4893</v>
      </c>
      <c r="BH403" s="42">
        <v>4305</v>
      </c>
      <c r="BI403" s="42"/>
      <c r="BJ403" s="42"/>
      <c r="BK403" s="42"/>
      <c r="BL403" s="42"/>
      <c r="BM403" s="15"/>
    </row>
    <row r="404" spans="1:65" outlineLevel="5" x14ac:dyDescent="0.45">
      <c r="A404" s="22">
        <f t="shared" si="168"/>
        <v>12</v>
      </c>
      <c r="B404" s="9">
        <f t="shared" si="153"/>
        <v>43443</v>
      </c>
      <c r="C404" s="51">
        <v>317214</v>
      </c>
      <c r="D404" s="64">
        <f t="shared" si="173"/>
        <v>35.700000000000003</v>
      </c>
      <c r="E404" s="12">
        <v>36</v>
      </c>
      <c r="F404" s="12">
        <v>36</v>
      </c>
      <c r="G404" s="12">
        <v>35.4</v>
      </c>
      <c r="H404" s="12">
        <v>35.4</v>
      </c>
      <c r="I404" s="12"/>
      <c r="J404" s="12"/>
      <c r="K404" s="12"/>
      <c r="L404" s="12"/>
      <c r="M404" s="74" t="str">
        <f t="shared" si="174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7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7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32.407407409999998</v>
      </c>
      <c r="AO404" s="41">
        <v>864</v>
      </c>
      <c r="AP404" s="110"/>
      <c r="AQ404" s="111"/>
      <c r="AR404" s="126" t="str">
        <f t="shared" si="177"/>
        <v/>
      </c>
      <c r="AS404" s="126" t="str">
        <f t="shared" si="178"/>
        <v/>
      </c>
      <c r="AT404" s="127">
        <v>1259</v>
      </c>
      <c r="AU404" s="128"/>
      <c r="AV404" s="129"/>
      <c r="AW404" s="126" t="str">
        <f t="shared" si="179"/>
        <v/>
      </c>
      <c r="AX404" s="126" t="str">
        <f t="shared" si="180"/>
        <v/>
      </c>
      <c r="AY404" s="64" t="str">
        <f t="shared" si="181"/>
        <v/>
      </c>
      <c r="AZ404" s="97"/>
      <c r="BA404" s="68"/>
      <c r="BB404" s="68"/>
      <c r="BC404" s="68"/>
      <c r="BD404" s="68"/>
      <c r="BE404" s="15"/>
      <c r="BF404" s="5">
        <f t="shared" si="182"/>
        <v>10131</v>
      </c>
      <c r="BG404" s="41">
        <v>4426</v>
      </c>
      <c r="BH404" s="42">
        <v>5705</v>
      </c>
      <c r="BI404" s="42"/>
      <c r="BJ404" s="42"/>
      <c r="BK404" s="42"/>
      <c r="BL404" s="42"/>
      <c r="BM404" s="15"/>
    </row>
    <row r="405" spans="1:65" outlineLevel="5" x14ac:dyDescent="0.45">
      <c r="A405" s="22">
        <f t="shared" si="168"/>
        <v>12</v>
      </c>
      <c r="B405" s="9">
        <f t="shared" si="153"/>
        <v>43444</v>
      </c>
      <c r="C405" s="51">
        <v>315897</v>
      </c>
      <c r="D405" s="64">
        <f t="shared" si="173"/>
        <v>36</v>
      </c>
      <c r="E405" s="12">
        <v>36.200000000000003</v>
      </c>
      <c r="F405" s="12">
        <v>36.200000000000003</v>
      </c>
      <c r="G405" s="12">
        <v>35.799999999999997</v>
      </c>
      <c r="H405" s="12">
        <v>35.799999999999997</v>
      </c>
      <c r="I405" s="12"/>
      <c r="J405" s="12"/>
      <c r="K405" s="12"/>
      <c r="L405" s="12"/>
      <c r="M405" s="74" t="str">
        <f t="shared" si="174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7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7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24.626209320000001</v>
      </c>
      <c r="AO405" s="41">
        <v>1137</v>
      </c>
      <c r="AP405" s="110"/>
      <c r="AQ405" s="111"/>
      <c r="AR405" s="126" t="str">
        <f t="shared" si="177"/>
        <v/>
      </c>
      <c r="AS405" s="126" t="str">
        <f t="shared" si="178"/>
        <v/>
      </c>
      <c r="AT405" s="127">
        <v>1471</v>
      </c>
      <c r="AU405" s="128"/>
      <c r="AV405" s="129"/>
      <c r="AW405" s="126" t="str">
        <f t="shared" si="179"/>
        <v/>
      </c>
      <c r="AX405" s="126" t="str">
        <f t="shared" si="180"/>
        <v/>
      </c>
      <c r="AY405" s="64" t="str">
        <f t="shared" si="181"/>
        <v/>
      </c>
      <c r="AZ405" s="97">
        <v>78.400000000000006</v>
      </c>
      <c r="BA405" s="68"/>
      <c r="BB405" s="68"/>
      <c r="BC405" s="68"/>
      <c r="BD405" s="68"/>
      <c r="BE405" s="15"/>
      <c r="BF405" s="5">
        <f t="shared" si="182"/>
        <v>8752</v>
      </c>
      <c r="BG405" s="41">
        <v>7072</v>
      </c>
      <c r="BH405" s="42">
        <v>1680</v>
      </c>
      <c r="BI405" s="42"/>
      <c r="BJ405" s="42"/>
      <c r="BK405" s="42"/>
      <c r="BL405" s="42"/>
      <c r="BM405" s="15"/>
    </row>
    <row r="406" spans="1:65" outlineLevel="5" x14ac:dyDescent="0.45">
      <c r="A406" s="22">
        <f t="shared" si="168"/>
        <v>12</v>
      </c>
      <c r="B406" s="9">
        <f t="shared" si="153"/>
        <v>43445</v>
      </c>
      <c r="C406" s="51">
        <v>317644</v>
      </c>
      <c r="D406" s="64">
        <f t="shared" si="173"/>
        <v>36.9</v>
      </c>
      <c r="E406" s="12">
        <v>36.799999999999997</v>
      </c>
      <c r="F406" s="12">
        <v>36.799999999999997</v>
      </c>
      <c r="G406" s="12">
        <v>37</v>
      </c>
      <c r="H406" s="12">
        <v>37</v>
      </c>
      <c r="I406" s="12"/>
      <c r="J406" s="12"/>
      <c r="K406" s="12"/>
      <c r="L406" s="12"/>
      <c r="M406" s="74" t="str">
        <f t="shared" si="174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7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7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24.669603519999999</v>
      </c>
      <c r="AO406" s="41">
        <v>1135</v>
      </c>
      <c r="AP406" s="110"/>
      <c r="AQ406" s="111"/>
      <c r="AR406" s="126" t="str">
        <f t="shared" si="177"/>
        <v/>
      </c>
      <c r="AS406" s="126" t="str">
        <f t="shared" si="178"/>
        <v/>
      </c>
      <c r="AT406" s="127">
        <v>1450</v>
      </c>
      <c r="AU406" s="128"/>
      <c r="AV406" s="129"/>
      <c r="AW406" s="126" t="str">
        <f t="shared" si="179"/>
        <v/>
      </c>
      <c r="AX406" s="126" t="str">
        <f t="shared" si="180"/>
        <v/>
      </c>
      <c r="AY406" s="64" t="str">
        <f t="shared" si="181"/>
        <v/>
      </c>
      <c r="AZ406" s="97">
        <v>79</v>
      </c>
      <c r="BA406" s="68"/>
      <c r="BB406" s="68"/>
      <c r="BC406" s="68"/>
      <c r="BD406" s="68"/>
      <c r="BE406" s="15"/>
      <c r="BF406" s="5">
        <f t="shared" si="182"/>
        <v>8284</v>
      </c>
      <c r="BG406" s="41">
        <v>6574</v>
      </c>
      <c r="BH406" s="42">
        <v>1710</v>
      </c>
      <c r="BI406" s="42"/>
      <c r="BJ406" s="42"/>
      <c r="BK406" s="42"/>
      <c r="BL406" s="42"/>
      <c r="BM406" s="15"/>
    </row>
    <row r="407" spans="1:65" outlineLevel="5" x14ac:dyDescent="0.45">
      <c r="A407" s="22">
        <f t="shared" si="168"/>
        <v>12</v>
      </c>
      <c r="B407" s="9">
        <f t="shared" si="153"/>
        <v>43446</v>
      </c>
      <c r="C407" s="51">
        <v>302142</v>
      </c>
      <c r="D407" s="64">
        <f t="shared" si="173"/>
        <v>36.4</v>
      </c>
      <c r="E407" s="12">
        <v>36.4</v>
      </c>
      <c r="F407" s="12">
        <v>36.4</v>
      </c>
      <c r="G407" s="12">
        <v>36.4</v>
      </c>
      <c r="H407" s="12">
        <v>36.4</v>
      </c>
      <c r="I407" s="12"/>
      <c r="J407" s="12"/>
      <c r="K407" s="12"/>
      <c r="L407" s="12"/>
      <c r="M407" s="74" t="str">
        <f t="shared" si="174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7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7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v>26.845637580000002</v>
      </c>
      <c r="AO407" s="41">
        <v>1043</v>
      </c>
      <c r="AP407" s="110"/>
      <c r="AQ407" s="111"/>
      <c r="AR407" s="126" t="str">
        <f t="shared" si="177"/>
        <v/>
      </c>
      <c r="AS407" s="126" t="str">
        <f t="shared" si="178"/>
        <v/>
      </c>
      <c r="AT407" s="127">
        <v>1415</v>
      </c>
      <c r="AU407" s="128"/>
      <c r="AV407" s="129"/>
      <c r="AW407" s="126" t="str">
        <f t="shared" si="179"/>
        <v/>
      </c>
      <c r="AX407" s="126" t="str">
        <f t="shared" si="180"/>
        <v/>
      </c>
      <c r="AY407" s="64" t="str">
        <f t="shared" si="181"/>
        <v/>
      </c>
      <c r="AZ407" s="97">
        <v>78</v>
      </c>
      <c r="BA407" s="68"/>
      <c r="BB407" s="68"/>
      <c r="BC407" s="68"/>
      <c r="BD407" s="68"/>
      <c r="BE407" s="15"/>
      <c r="BF407" s="5">
        <f t="shared" si="182"/>
        <v>14697</v>
      </c>
      <c r="BG407" s="41">
        <v>4617</v>
      </c>
      <c r="BH407" s="42">
        <v>10080</v>
      </c>
      <c r="BI407" s="42"/>
      <c r="BJ407" s="42"/>
      <c r="BK407" s="42"/>
      <c r="BL407" s="42"/>
      <c r="BM407" s="15"/>
    </row>
    <row r="408" spans="1:65" outlineLevel="5" x14ac:dyDescent="0.45">
      <c r="A408" s="22">
        <f t="shared" si="168"/>
        <v>12</v>
      </c>
      <c r="B408" s="9">
        <f t="shared" si="153"/>
        <v>43447</v>
      </c>
      <c r="C408" s="51">
        <v>283224</v>
      </c>
      <c r="D408" s="64">
        <f t="shared" si="173"/>
        <v>36.4</v>
      </c>
      <c r="E408" s="12">
        <v>36.4</v>
      </c>
      <c r="F408" s="12">
        <v>36.4</v>
      </c>
      <c r="G408" s="12">
        <v>36.4</v>
      </c>
      <c r="H408" s="12">
        <v>36.4</v>
      </c>
      <c r="I408" s="12"/>
      <c r="J408" s="12"/>
      <c r="K408" s="12"/>
      <c r="L408" s="12"/>
      <c r="M408" s="74" t="str">
        <f t="shared" si="174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7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7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25.524156789999999</v>
      </c>
      <c r="AO408" s="41">
        <v>1097</v>
      </c>
      <c r="AP408" s="110"/>
      <c r="AQ408" s="111"/>
      <c r="AR408" s="126" t="str">
        <f t="shared" si="177"/>
        <v/>
      </c>
      <c r="AS408" s="126" t="str">
        <f t="shared" si="178"/>
        <v/>
      </c>
      <c r="AT408" s="127">
        <v>1516</v>
      </c>
      <c r="AU408" s="128"/>
      <c r="AV408" s="129"/>
      <c r="AW408" s="126" t="str">
        <f t="shared" si="179"/>
        <v/>
      </c>
      <c r="AX408" s="126" t="str">
        <f t="shared" si="180"/>
        <v/>
      </c>
      <c r="AY408" s="64" t="str">
        <f t="shared" si="181"/>
        <v/>
      </c>
      <c r="AZ408" s="97">
        <v>78.5</v>
      </c>
      <c r="BA408" s="68"/>
      <c r="BB408" s="68"/>
      <c r="BC408" s="68"/>
      <c r="BD408" s="68"/>
      <c r="BE408" s="15"/>
      <c r="BF408" s="5">
        <f t="shared" si="182"/>
        <v>13488</v>
      </c>
      <c r="BG408" s="41">
        <v>7258</v>
      </c>
      <c r="BH408" s="42">
        <v>6230</v>
      </c>
      <c r="BI408" s="42"/>
      <c r="BJ408" s="42"/>
      <c r="BK408" s="42"/>
      <c r="BL408" s="42"/>
      <c r="BM408" s="15"/>
    </row>
    <row r="409" spans="1:65" outlineLevel="5" x14ac:dyDescent="0.45">
      <c r="A409" s="22">
        <f t="shared" si="168"/>
        <v>12</v>
      </c>
      <c r="B409" s="9">
        <f t="shared" si="153"/>
        <v>43448</v>
      </c>
      <c r="C409" s="51">
        <v>301888</v>
      </c>
      <c r="D409" s="64">
        <f t="shared" si="173"/>
        <v>36.4</v>
      </c>
      <c r="E409" s="12">
        <v>36.4</v>
      </c>
      <c r="F409" s="12">
        <v>36.4</v>
      </c>
      <c r="G409" s="12">
        <v>36.4</v>
      </c>
      <c r="H409" s="12">
        <v>36.4</v>
      </c>
      <c r="I409" s="12"/>
      <c r="J409" s="12"/>
      <c r="K409" s="12"/>
      <c r="L409" s="12"/>
      <c r="M409" s="74" t="str">
        <f t="shared" si="174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7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7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27.23735409</v>
      </c>
      <c r="AO409" s="41">
        <v>1028</v>
      </c>
      <c r="AP409" s="110"/>
      <c r="AQ409" s="111"/>
      <c r="AR409" s="126" t="str">
        <f t="shared" si="177"/>
        <v/>
      </c>
      <c r="AS409" s="126" t="str">
        <f t="shared" si="178"/>
        <v/>
      </c>
      <c r="AT409" s="127">
        <v>1340</v>
      </c>
      <c r="AU409" s="128"/>
      <c r="AV409" s="129"/>
      <c r="AW409" s="126" t="str">
        <f t="shared" si="179"/>
        <v/>
      </c>
      <c r="AX409" s="126" t="str">
        <f t="shared" si="180"/>
        <v/>
      </c>
      <c r="AY409" s="64" t="str">
        <f t="shared" si="181"/>
        <v/>
      </c>
      <c r="AZ409" s="97">
        <v>78.400000000000006</v>
      </c>
      <c r="BA409" s="68"/>
      <c r="BB409" s="68"/>
      <c r="BC409" s="68"/>
      <c r="BD409" s="68"/>
      <c r="BE409" s="15"/>
      <c r="BF409" s="5">
        <f t="shared" si="182"/>
        <v>10923</v>
      </c>
      <c r="BG409" s="41">
        <v>7843</v>
      </c>
      <c r="BH409" s="42">
        <v>3080</v>
      </c>
      <c r="BI409" s="42"/>
      <c r="BJ409" s="42"/>
      <c r="BK409" s="42"/>
      <c r="BL409" s="42"/>
      <c r="BM409" s="15"/>
    </row>
    <row r="410" spans="1:65" outlineLevel="5" x14ac:dyDescent="0.45">
      <c r="A410" s="22">
        <f t="shared" si="168"/>
        <v>12</v>
      </c>
      <c r="B410" s="9">
        <f t="shared" si="153"/>
        <v>43449</v>
      </c>
      <c r="C410" s="51">
        <v>300081</v>
      </c>
      <c r="D410" s="64">
        <f t="shared" si="173"/>
        <v>36.299999999999997</v>
      </c>
      <c r="E410" s="12">
        <v>36.5</v>
      </c>
      <c r="F410" s="12">
        <v>36.5</v>
      </c>
      <c r="G410" s="12">
        <v>36</v>
      </c>
      <c r="H410" s="12">
        <v>36</v>
      </c>
      <c r="I410" s="12"/>
      <c r="J410" s="12"/>
      <c r="K410" s="12"/>
      <c r="L410" s="12"/>
      <c r="M410" s="74" t="str">
        <f t="shared" si="174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7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7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25.316455699999999</v>
      </c>
      <c r="AO410" s="41">
        <v>1106</v>
      </c>
      <c r="AP410" s="110"/>
      <c r="AQ410" s="111"/>
      <c r="AR410" s="126" t="str">
        <f t="shared" si="177"/>
        <v/>
      </c>
      <c r="AS410" s="126" t="str">
        <f t="shared" si="178"/>
        <v/>
      </c>
      <c r="AT410" s="127">
        <v>1224</v>
      </c>
      <c r="AU410" s="128"/>
      <c r="AV410" s="129"/>
      <c r="AW410" s="126" t="str">
        <f t="shared" si="179"/>
        <v/>
      </c>
      <c r="AX410" s="126" t="str">
        <f t="shared" si="180"/>
        <v/>
      </c>
      <c r="AY410" s="64" t="str">
        <f t="shared" si="181"/>
        <v/>
      </c>
      <c r="AZ410" s="97"/>
      <c r="BA410" s="68"/>
      <c r="BB410" s="68"/>
      <c r="BC410" s="68"/>
      <c r="BD410" s="68"/>
      <c r="BE410" s="15"/>
      <c r="BF410" s="5">
        <f t="shared" si="182"/>
        <v>6216</v>
      </c>
      <c r="BG410" s="41">
        <v>3836</v>
      </c>
      <c r="BH410" s="42">
        <v>2380</v>
      </c>
      <c r="BI410" s="42"/>
      <c r="BJ410" s="42"/>
      <c r="BK410" s="42"/>
      <c r="BL410" s="42"/>
      <c r="BM410" s="15"/>
    </row>
    <row r="411" spans="1:65" outlineLevel="5" x14ac:dyDescent="0.45">
      <c r="A411" s="22">
        <f t="shared" si="168"/>
        <v>12</v>
      </c>
      <c r="B411" s="9">
        <f t="shared" si="153"/>
        <v>43450</v>
      </c>
      <c r="C411" s="51">
        <v>311873</v>
      </c>
      <c r="D411" s="64">
        <f t="shared" si="173"/>
        <v>35.200000000000003</v>
      </c>
      <c r="E411" s="12">
        <v>35.200000000000003</v>
      </c>
      <c r="F411" s="12">
        <v>35.200000000000003</v>
      </c>
      <c r="G411" s="12">
        <v>35.200000000000003</v>
      </c>
      <c r="H411" s="12">
        <v>35.200000000000003</v>
      </c>
      <c r="I411" s="12"/>
      <c r="J411" s="12"/>
      <c r="K411" s="12"/>
      <c r="L411" s="12"/>
      <c r="M411" s="74" t="str">
        <f t="shared" si="174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7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7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29.350104819999999</v>
      </c>
      <c r="AO411" s="41">
        <v>954</v>
      </c>
      <c r="AP411" s="110"/>
      <c r="AQ411" s="111"/>
      <c r="AR411" s="126" t="str">
        <f t="shared" si="177"/>
        <v/>
      </c>
      <c r="AS411" s="126" t="str">
        <f t="shared" si="178"/>
        <v/>
      </c>
      <c r="AT411" s="127">
        <v>1127</v>
      </c>
      <c r="AU411" s="128"/>
      <c r="AV411" s="129"/>
      <c r="AW411" s="126" t="str">
        <f t="shared" si="179"/>
        <v/>
      </c>
      <c r="AX411" s="126" t="str">
        <f t="shared" si="180"/>
        <v/>
      </c>
      <c r="AY411" s="64" t="str">
        <f t="shared" si="181"/>
        <v/>
      </c>
      <c r="AZ411" s="97"/>
      <c r="BA411" s="68"/>
      <c r="BB411" s="68"/>
      <c r="BC411" s="68"/>
      <c r="BD411" s="68"/>
      <c r="BE411" s="15"/>
      <c r="BF411" s="5">
        <f t="shared" si="182"/>
        <v>4481</v>
      </c>
      <c r="BG411" s="41">
        <v>2801</v>
      </c>
      <c r="BH411" s="42">
        <v>1680</v>
      </c>
      <c r="BI411" s="42"/>
      <c r="BJ411" s="42"/>
      <c r="BK411" s="42"/>
      <c r="BL411" s="42"/>
      <c r="BM411" s="15"/>
    </row>
    <row r="412" spans="1:65" outlineLevel="5" x14ac:dyDescent="0.45">
      <c r="A412" s="22">
        <f t="shared" si="168"/>
        <v>12</v>
      </c>
      <c r="B412" s="9">
        <f t="shared" si="153"/>
        <v>43451</v>
      </c>
      <c r="C412" s="51">
        <v>295491</v>
      </c>
      <c r="D412" s="64">
        <f t="shared" si="173"/>
        <v>34.9</v>
      </c>
      <c r="E412" s="12">
        <v>35</v>
      </c>
      <c r="F412" s="12">
        <v>35</v>
      </c>
      <c r="G412" s="12">
        <v>34.799999999999997</v>
      </c>
      <c r="H412" s="12">
        <v>34.799999999999997</v>
      </c>
      <c r="I412" s="12"/>
      <c r="J412" s="12"/>
      <c r="K412" s="12"/>
      <c r="L412" s="12"/>
      <c r="M412" s="74" t="str">
        <f t="shared" si="174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7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7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24.822695039999999</v>
      </c>
      <c r="AO412" s="41">
        <v>1128</v>
      </c>
      <c r="AP412" s="110"/>
      <c r="AQ412" s="111"/>
      <c r="AR412" s="126" t="str">
        <f t="shared" si="177"/>
        <v/>
      </c>
      <c r="AS412" s="126" t="str">
        <f t="shared" si="178"/>
        <v/>
      </c>
      <c r="AT412" s="127">
        <v>1408</v>
      </c>
      <c r="AU412" s="128"/>
      <c r="AV412" s="129"/>
      <c r="AW412" s="126" t="str">
        <f t="shared" si="179"/>
        <v/>
      </c>
      <c r="AX412" s="126" t="str">
        <f t="shared" si="180"/>
        <v/>
      </c>
      <c r="AY412" s="64" t="str">
        <f t="shared" si="181"/>
        <v/>
      </c>
      <c r="AZ412" s="97">
        <v>79</v>
      </c>
      <c r="BA412" s="68"/>
      <c r="BB412" s="68"/>
      <c r="BC412" s="68"/>
      <c r="BD412" s="68"/>
      <c r="BE412" s="15"/>
      <c r="BF412" s="5">
        <f t="shared" si="182"/>
        <v>11805</v>
      </c>
      <c r="BG412" s="41">
        <v>7675</v>
      </c>
      <c r="BH412" s="42">
        <v>4130</v>
      </c>
      <c r="BI412" s="42"/>
      <c r="BJ412" s="42"/>
      <c r="BK412" s="42"/>
      <c r="BL412" s="42"/>
      <c r="BM412" s="15"/>
    </row>
    <row r="413" spans="1:65" outlineLevel="5" x14ac:dyDescent="0.45">
      <c r="A413" s="22">
        <f t="shared" si="168"/>
        <v>12</v>
      </c>
      <c r="B413" s="9">
        <f t="shared" si="153"/>
        <v>43452</v>
      </c>
      <c r="C413" s="51">
        <v>291626</v>
      </c>
      <c r="D413" s="64">
        <f t="shared" si="173"/>
        <v>35.700000000000003</v>
      </c>
      <c r="E413" s="12">
        <v>35.799999999999997</v>
      </c>
      <c r="F413" s="12">
        <v>35.799999999999997</v>
      </c>
      <c r="G413" s="12">
        <v>35.6</v>
      </c>
      <c r="H413" s="12">
        <v>35.6</v>
      </c>
      <c r="I413" s="12"/>
      <c r="J413" s="12"/>
      <c r="K413" s="12"/>
      <c r="L413" s="12"/>
      <c r="M413" s="74" t="str">
        <f t="shared" si="174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7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7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22.562449640000001</v>
      </c>
      <c r="AO413" s="41">
        <v>1241</v>
      </c>
      <c r="AP413" s="110"/>
      <c r="AQ413" s="111"/>
      <c r="AR413" s="126" t="str">
        <f t="shared" si="177"/>
        <v/>
      </c>
      <c r="AS413" s="126" t="str">
        <f t="shared" si="178"/>
        <v/>
      </c>
      <c r="AT413" s="127">
        <v>1556</v>
      </c>
      <c r="AU413" s="128"/>
      <c r="AV413" s="129"/>
      <c r="AW413" s="126" t="str">
        <f t="shared" si="179"/>
        <v/>
      </c>
      <c r="AX413" s="126" t="str">
        <f t="shared" si="180"/>
        <v/>
      </c>
      <c r="AY413" s="64" t="str">
        <f t="shared" si="181"/>
        <v/>
      </c>
      <c r="AZ413" s="97">
        <v>78</v>
      </c>
      <c r="BA413" s="68"/>
      <c r="BB413" s="68"/>
      <c r="BC413" s="68"/>
      <c r="BD413" s="68"/>
      <c r="BE413" s="15"/>
      <c r="BF413" s="5">
        <f t="shared" si="182"/>
        <v>15243</v>
      </c>
      <c r="BG413" s="41">
        <v>10588</v>
      </c>
      <c r="BH413" s="42">
        <v>4655</v>
      </c>
      <c r="BI413" s="42"/>
      <c r="BJ413" s="42"/>
      <c r="BK413" s="42"/>
      <c r="BL413" s="42"/>
      <c r="BM413" s="15"/>
    </row>
    <row r="414" spans="1:65" outlineLevel="5" x14ac:dyDescent="0.45">
      <c r="A414" s="22">
        <f t="shared" si="168"/>
        <v>12</v>
      </c>
      <c r="B414" s="9">
        <f t="shared" si="153"/>
        <v>43453</v>
      </c>
      <c r="C414" s="51">
        <v>290542</v>
      </c>
      <c r="D414" s="64">
        <f t="shared" si="173"/>
        <v>36.5</v>
      </c>
      <c r="E414" s="12">
        <v>36.4</v>
      </c>
      <c r="F414" s="12">
        <v>36.4</v>
      </c>
      <c r="G414" s="12">
        <v>36.6</v>
      </c>
      <c r="H414" s="12">
        <v>36.6</v>
      </c>
      <c r="I414" s="12"/>
      <c r="J414" s="12"/>
      <c r="K414" s="12"/>
      <c r="L414" s="12"/>
      <c r="M414" s="74" t="str">
        <f t="shared" si="174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7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7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23.083264629999999</v>
      </c>
      <c r="AO414" s="41">
        <v>1213</v>
      </c>
      <c r="AP414" s="110"/>
      <c r="AQ414" s="111"/>
      <c r="AR414" s="126" t="str">
        <f t="shared" si="177"/>
        <v/>
      </c>
      <c r="AS414" s="126" t="str">
        <f t="shared" si="178"/>
        <v/>
      </c>
      <c r="AT414" s="127">
        <v>1477</v>
      </c>
      <c r="AU414" s="128"/>
      <c r="AV414" s="129"/>
      <c r="AW414" s="126" t="str">
        <f t="shared" si="179"/>
        <v/>
      </c>
      <c r="AX414" s="126" t="str">
        <f t="shared" si="180"/>
        <v/>
      </c>
      <c r="AY414" s="64" t="str">
        <f t="shared" si="181"/>
        <v/>
      </c>
      <c r="AZ414" s="97">
        <v>79</v>
      </c>
      <c r="BA414" s="68"/>
      <c r="BB414" s="68"/>
      <c r="BC414" s="68"/>
      <c r="BD414" s="68"/>
      <c r="BE414" s="15"/>
      <c r="BF414" s="5">
        <f t="shared" si="182"/>
        <v>14256</v>
      </c>
      <c r="BG414" s="41">
        <v>5313</v>
      </c>
      <c r="BH414" s="42">
        <v>8943</v>
      </c>
      <c r="BI414" s="42"/>
      <c r="BJ414" s="42"/>
      <c r="BK414" s="42"/>
      <c r="BL414" s="42"/>
      <c r="BM414" s="15"/>
    </row>
    <row r="415" spans="1:65" outlineLevel="5" x14ac:dyDescent="0.45">
      <c r="A415" s="22">
        <f t="shared" si="168"/>
        <v>12</v>
      </c>
      <c r="B415" s="9">
        <f t="shared" si="153"/>
        <v>43454</v>
      </c>
      <c r="C415" s="51">
        <v>281915</v>
      </c>
      <c r="D415" s="64">
        <f t="shared" si="173"/>
        <v>35.6</v>
      </c>
      <c r="E415" s="12">
        <v>35.4</v>
      </c>
      <c r="F415" s="12">
        <v>35.4</v>
      </c>
      <c r="G415" s="12">
        <v>35.799999999999997</v>
      </c>
      <c r="H415" s="12">
        <v>35.799999999999997</v>
      </c>
      <c r="I415" s="12"/>
      <c r="J415" s="12"/>
      <c r="K415" s="12"/>
      <c r="L415" s="12"/>
      <c r="M415" s="74" t="str">
        <f t="shared" si="174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7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7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24.86678508</v>
      </c>
      <c r="AO415" s="41">
        <v>1126</v>
      </c>
      <c r="AP415" s="110"/>
      <c r="AQ415" s="111"/>
      <c r="AR415" s="126" t="str">
        <f t="shared" si="177"/>
        <v/>
      </c>
      <c r="AS415" s="126" t="str">
        <f t="shared" si="178"/>
        <v/>
      </c>
      <c r="AT415" s="127">
        <v>1421</v>
      </c>
      <c r="AU415" s="128"/>
      <c r="AV415" s="129"/>
      <c r="AW415" s="126" t="str">
        <f t="shared" si="179"/>
        <v/>
      </c>
      <c r="AX415" s="126" t="str">
        <f t="shared" si="180"/>
        <v/>
      </c>
      <c r="AY415" s="64" t="str">
        <f t="shared" si="181"/>
        <v/>
      </c>
      <c r="AZ415" s="97">
        <v>78.5</v>
      </c>
      <c r="BA415" s="68"/>
      <c r="BB415" s="68"/>
      <c r="BC415" s="68"/>
      <c r="BD415" s="68"/>
      <c r="BE415" s="15"/>
      <c r="BF415" s="5">
        <f t="shared" si="182"/>
        <v>10552</v>
      </c>
      <c r="BG415" s="41">
        <v>4847</v>
      </c>
      <c r="BH415" s="42">
        <v>5705</v>
      </c>
      <c r="BI415" s="42"/>
      <c r="BJ415" s="42"/>
      <c r="BK415" s="42"/>
      <c r="BL415" s="42"/>
      <c r="BM415" s="15"/>
    </row>
    <row r="416" spans="1:65" outlineLevel="5" x14ac:dyDescent="0.45">
      <c r="A416" s="22">
        <f t="shared" si="168"/>
        <v>12</v>
      </c>
      <c r="B416" s="9">
        <f t="shared" ref="B416:B426" si="183">B415+1</f>
        <v>43455</v>
      </c>
      <c r="C416" s="51">
        <v>293062</v>
      </c>
      <c r="D416" s="64">
        <f t="shared" si="173"/>
        <v>35.9</v>
      </c>
      <c r="E416" s="12">
        <v>35.799999999999997</v>
      </c>
      <c r="F416" s="12">
        <v>35.799999999999997</v>
      </c>
      <c r="G416" s="12">
        <v>36</v>
      </c>
      <c r="H416" s="12">
        <v>36</v>
      </c>
      <c r="I416" s="12"/>
      <c r="J416" s="12"/>
      <c r="K416" s="12"/>
      <c r="L416" s="12"/>
      <c r="M416" s="74" t="str">
        <f t="shared" si="174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7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7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24.284475279999999</v>
      </c>
      <c r="AO416" s="41">
        <v>1153</v>
      </c>
      <c r="AP416" s="110"/>
      <c r="AQ416" s="111"/>
      <c r="AR416" s="126" t="str">
        <f t="shared" si="177"/>
        <v/>
      </c>
      <c r="AS416" s="126" t="str">
        <f t="shared" si="178"/>
        <v/>
      </c>
      <c r="AT416" s="127">
        <v>1211</v>
      </c>
      <c r="AU416" s="128"/>
      <c r="AV416" s="129"/>
      <c r="AW416" s="126" t="str">
        <f t="shared" si="179"/>
        <v/>
      </c>
      <c r="AX416" s="126" t="str">
        <f t="shared" si="180"/>
        <v/>
      </c>
      <c r="AY416" s="64" t="str">
        <f t="shared" si="181"/>
        <v/>
      </c>
      <c r="AZ416" s="97">
        <v>78.5</v>
      </c>
      <c r="BA416" s="68"/>
      <c r="BB416" s="68"/>
      <c r="BC416" s="68"/>
      <c r="BD416" s="68"/>
      <c r="BE416" s="15"/>
      <c r="BF416" s="5">
        <f t="shared" si="182"/>
        <v>15168</v>
      </c>
      <c r="BG416" s="41">
        <v>7602</v>
      </c>
      <c r="BH416" s="42">
        <v>7566</v>
      </c>
      <c r="BI416" s="42"/>
      <c r="BJ416" s="42"/>
      <c r="BK416" s="42"/>
      <c r="BL416" s="42"/>
      <c r="BM416" s="15"/>
    </row>
    <row r="417" spans="1:65" outlineLevel="5" x14ac:dyDescent="0.45">
      <c r="A417" s="22">
        <f t="shared" si="168"/>
        <v>12</v>
      </c>
      <c r="B417" s="9">
        <f t="shared" si="183"/>
        <v>43456</v>
      </c>
      <c r="C417" s="51">
        <v>303653</v>
      </c>
      <c r="D417" s="64">
        <f t="shared" si="173"/>
        <v>35.700000000000003</v>
      </c>
      <c r="E417" s="12">
        <v>35.799999999999997</v>
      </c>
      <c r="F417" s="12">
        <v>35.799999999999997</v>
      </c>
      <c r="G417" s="12">
        <v>35.6</v>
      </c>
      <c r="H417" s="12">
        <v>35.6</v>
      </c>
      <c r="I417" s="12"/>
      <c r="J417" s="12"/>
      <c r="K417" s="12"/>
      <c r="L417" s="12"/>
      <c r="M417" s="74" t="str">
        <f t="shared" si="174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7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7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27.805362460000001</v>
      </c>
      <c r="AO417" s="41">
        <v>1007</v>
      </c>
      <c r="AP417" s="110"/>
      <c r="AQ417" s="111"/>
      <c r="AR417" s="126" t="str">
        <f t="shared" si="177"/>
        <v/>
      </c>
      <c r="AS417" s="126" t="str">
        <f t="shared" si="178"/>
        <v/>
      </c>
      <c r="AT417" s="127">
        <v>1331</v>
      </c>
      <c r="AU417" s="128"/>
      <c r="AV417" s="129"/>
      <c r="AW417" s="126" t="str">
        <f t="shared" si="179"/>
        <v/>
      </c>
      <c r="AX417" s="126" t="str">
        <f t="shared" si="180"/>
        <v/>
      </c>
      <c r="AY417" s="64" t="str">
        <f t="shared" si="181"/>
        <v/>
      </c>
      <c r="AZ417" s="97"/>
      <c r="BA417" s="68"/>
      <c r="BB417" s="68"/>
      <c r="BC417" s="68"/>
      <c r="BD417" s="68"/>
      <c r="BE417" s="15"/>
      <c r="BF417" s="5">
        <f t="shared" si="182"/>
        <v>6425</v>
      </c>
      <c r="BG417" s="41">
        <v>4779</v>
      </c>
      <c r="BH417" s="42">
        <v>1646</v>
      </c>
      <c r="BI417" s="42"/>
      <c r="BJ417" s="42"/>
      <c r="BK417" s="42"/>
      <c r="BL417" s="42"/>
      <c r="BM417" s="15"/>
    </row>
    <row r="418" spans="1:65" outlineLevel="5" x14ac:dyDescent="0.45">
      <c r="A418" s="22">
        <f t="shared" si="168"/>
        <v>12</v>
      </c>
      <c r="B418" s="9">
        <f t="shared" si="183"/>
        <v>43457</v>
      </c>
      <c r="C418" s="51">
        <v>310452</v>
      </c>
      <c r="D418" s="64">
        <f t="shared" si="173"/>
        <v>35.200000000000003</v>
      </c>
      <c r="E418" s="12">
        <v>35.200000000000003</v>
      </c>
      <c r="F418" s="12">
        <v>35.200000000000003</v>
      </c>
      <c r="G418" s="12">
        <v>35.200000000000003</v>
      </c>
      <c r="H418" s="12">
        <v>35.200000000000003</v>
      </c>
      <c r="I418" s="12"/>
      <c r="J418" s="12"/>
      <c r="K418" s="12"/>
      <c r="L418" s="12"/>
      <c r="M418" s="74" t="str">
        <f t="shared" si="174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7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7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28.397565920000002</v>
      </c>
      <c r="AO418" s="41">
        <v>986</v>
      </c>
      <c r="AP418" s="110"/>
      <c r="AQ418" s="111"/>
      <c r="AR418" s="126" t="str">
        <f t="shared" si="177"/>
        <v/>
      </c>
      <c r="AS418" s="126" t="str">
        <f t="shared" si="178"/>
        <v/>
      </c>
      <c r="AT418" s="127">
        <v>1243</v>
      </c>
      <c r="AU418" s="128"/>
      <c r="AV418" s="129"/>
      <c r="AW418" s="126" t="str">
        <f t="shared" si="179"/>
        <v/>
      </c>
      <c r="AX418" s="126" t="str">
        <f t="shared" si="180"/>
        <v/>
      </c>
      <c r="AY418" s="64" t="str">
        <f t="shared" si="181"/>
        <v/>
      </c>
      <c r="AZ418" s="97"/>
      <c r="BA418" s="68"/>
      <c r="BB418" s="68"/>
      <c r="BC418" s="68"/>
      <c r="BD418" s="68"/>
      <c r="BE418" s="15"/>
      <c r="BF418" s="5">
        <f t="shared" si="182"/>
        <v>5545</v>
      </c>
      <c r="BG418" s="41">
        <v>3850</v>
      </c>
      <c r="BH418" s="42">
        <v>1695</v>
      </c>
      <c r="BI418" s="42"/>
      <c r="BJ418" s="42"/>
      <c r="BK418" s="42"/>
      <c r="BL418" s="42"/>
      <c r="BM418" s="15"/>
    </row>
    <row r="419" spans="1:65" outlineLevel="5" x14ac:dyDescent="0.45">
      <c r="A419" s="22">
        <f t="shared" si="168"/>
        <v>12</v>
      </c>
      <c r="B419" s="9">
        <f t="shared" si="183"/>
        <v>43458</v>
      </c>
      <c r="C419" s="51">
        <v>284053</v>
      </c>
      <c r="D419" s="64">
        <f t="shared" si="173"/>
        <v>35.5</v>
      </c>
      <c r="E419" s="12">
        <v>35.200000000000003</v>
      </c>
      <c r="F419" s="12">
        <v>35.200000000000003</v>
      </c>
      <c r="G419" s="12">
        <v>35.799999999999997</v>
      </c>
      <c r="H419" s="12">
        <v>35.799999999999997</v>
      </c>
      <c r="I419" s="12"/>
      <c r="J419" s="12"/>
      <c r="K419" s="12"/>
      <c r="L419" s="12"/>
      <c r="M419" s="74" t="str">
        <f t="shared" si="174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7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7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22.328548640000001</v>
      </c>
      <c r="AO419" s="41">
        <v>1254</v>
      </c>
      <c r="AP419" s="110"/>
      <c r="AQ419" s="111"/>
      <c r="AR419" s="126" t="str">
        <f t="shared" si="177"/>
        <v/>
      </c>
      <c r="AS419" s="126" t="str">
        <f t="shared" si="178"/>
        <v/>
      </c>
      <c r="AT419" s="127">
        <v>1731</v>
      </c>
      <c r="AU419" s="128"/>
      <c r="AV419" s="129"/>
      <c r="AW419" s="126" t="str">
        <f t="shared" si="179"/>
        <v/>
      </c>
      <c r="AX419" s="126" t="str">
        <f t="shared" si="180"/>
        <v/>
      </c>
      <c r="AY419" s="64" t="str">
        <f t="shared" si="181"/>
        <v/>
      </c>
      <c r="AZ419" s="97">
        <v>79</v>
      </c>
      <c r="BA419" s="68"/>
      <c r="BB419" s="68"/>
      <c r="BC419" s="68"/>
      <c r="BD419" s="68"/>
      <c r="BE419" s="15"/>
      <c r="BF419" s="5">
        <f t="shared" si="182"/>
        <v>14434</v>
      </c>
      <c r="BG419" s="41">
        <v>8551</v>
      </c>
      <c r="BH419" s="42">
        <v>5883</v>
      </c>
      <c r="BI419" s="42"/>
      <c r="BJ419" s="42"/>
      <c r="BK419" s="42"/>
      <c r="BL419" s="42"/>
      <c r="BM419" s="15"/>
    </row>
    <row r="420" spans="1:65" outlineLevel="5" x14ac:dyDescent="0.45">
      <c r="A420" s="22">
        <f t="shared" si="168"/>
        <v>12</v>
      </c>
      <c r="B420" s="9">
        <f t="shared" si="183"/>
        <v>43459</v>
      </c>
      <c r="C420" s="51">
        <v>289211</v>
      </c>
      <c r="D420" s="64">
        <f t="shared" si="173"/>
        <v>35.700000000000003</v>
      </c>
      <c r="E420" s="12">
        <v>35.6</v>
      </c>
      <c r="F420" s="12">
        <v>35.6</v>
      </c>
      <c r="G420" s="12">
        <v>35.799999999999997</v>
      </c>
      <c r="H420" s="12">
        <v>35.799999999999997</v>
      </c>
      <c r="I420" s="12"/>
      <c r="J420" s="12"/>
      <c r="K420" s="12"/>
      <c r="L420" s="12"/>
      <c r="M420" s="74" t="str">
        <f t="shared" si="174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7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7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24.013722130000001</v>
      </c>
      <c r="AO420" s="41">
        <v>1166</v>
      </c>
      <c r="AP420" s="110"/>
      <c r="AQ420" s="111"/>
      <c r="AR420" s="126" t="str">
        <f t="shared" si="177"/>
        <v/>
      </c>
      <c r="AS420" s="126" t="str">
        <f t="shared" si="178"/>
        <v/>
      </c>
      <c r="AT420" s="127">
        <v>1554</v>
      </c>
      <c r="AU420" s="128"/>
      <c r="AV420" s="129"/>
      <c r="AW420" s="126" t="str">
        <f t="shared" si="179"/>
        <v/>
      </c>
      <c r="AX420" s="126" t="str">
        <f t="shared" si="180"/>
        <v/>
      </c>
      <c r="AY420" s="64" t="str">
        <f t="shared" si="181"/>
        <v/>
      </c>
      <c r="AZ420" s="97"/>
      <c r="BA420" s="68"/>
      <c r="BB420" s="68"/>
      <c r="BC420" s="68"/>
      <c r="BD420" s="68"/>
      <c r="BE420" s="15"/>
      <c r="BF420" s="5">
        <f t="shared" si="182"/>
        <v>14140</v>
      </c>
      <c r="BG420" s="41">
        <v>7653</v>
      </c>
      <c r="BH420" s="42">
        <v>6487</v>
      </c>
      <c r="BI420" s="42"/>
      <c r="BJ420" s="42"/>
      <c r="BK420" s="42"/>
      <c r="BL420" s="42"/>
      <c r="BM420" s="15"/>
    </row>
    <row r="421" spans="1:65" outlineLevel="5" x14ac:dyDescent="0.45">
      <c r="A421" s="22">
        <f t="shared" si="168"/>
        <v>12</v>
      </c>
      <c r="B421" s="9">
        <f t="shared" si="183"/>
        <v>43460</v>
      </c>
      <c r="C421" s="51">
        <v>285876</v>
      </c>
      <c r="D421" s="64">
        <f t="shared" si="173"/>
        <v>35.1</v>
      </c>
      <c r="E421" s="12">
        <v>35</v>
      </c>
      <c r="F421" s="12">
        <v>35</v>
      </c>
      <c r="G421" s="12">
        <v>35.200000000000003</v>
      </c>
      <c r="H421" s="12">
        <v>35.200000000000003</v>
      </c>
      <c r="I421" s="12"/>
      <c r="J421" s="12"/>
      <c r="K421" s="12"/>
      <c r="L421" s="12"/>
      <c r="M421" s="74" t="str">
        <f t="shared" si="174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7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7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23.275145469999998</v>
      </c>
      <c r="AO421" s="41">
        <v>1203</v>
      </c>
      <c r="AP421" s="110"/>
      <c r="AQ421" s="111"/>
      <c r="AR421" s="126" t="str">
        <f t="shared" si="177"/>
        <v/>
      </c>
      <c r="AS421" s="126" t="str">
        <f t="shared" si="178"/>
        <v/>
      </c>
      <c r="AT421" s="127">
        <v>1573</v>
      </c>
      <c r="AU421" s="128"/>
      <c r="AV421" s="129"/>
      <c r="AW421" s="126" t="str">
        <f t="shared" si="179"/>
        <v/>
      </c>
      <c r="AX421" s="126" t="str">
        <f t="shared" si="180"/>
        <v/>
      </c>
      <c r="AY421" s="64" t="str">
        <f t="shared" si="181"/>
        <v/>
      </c>
      <c r="AZ421" s="97">
        <v>79.5</v>
      </c>
      <c r="BA421" s="68"/>
      <c r="BB421" s="68"/>
      <c r="BC421" s="68"/>
      <c r="BD421" s="68"/>
      <c r="BE421" s="15"/>
      <c r="BF421" s="5">
        <f t="shared" si="182"/>
        <v>13071</v>
      </c>
      <c r="BG421" s="41">
        <v>7187</v>
      </c>
      <c r="BH421" s="42">
        <v>5884</v>
      </c>
      <c r="BI421" s="42"/>
      <c r="BJ421" s="42"/>
      <c r="BK421" s="42"/>
      <c r="BL421" s="42"/>
      <c r="BM421" s="15"/>
    </row>
    <row r="422" spans="1:65" outlineLevel="5" x14ac:dyDescent="0.45">
      <c r="A422" s="22">
        <f t="shared" si="168"/>
        <v>12</v>
      </c>
      <c r="B422" s="9">
        <f t="shared" si="183"/>
        <v>43461</v>
      </c>
      <c r="C422" s="51">
        <v>288780</v>
      </c>
      <c r="D422" s="64">
        <f t="shared" si="173"/>
        <v>35.799999999999997</v>
      </c>
      <c r="E422" s="12">
        <v>35.4</v>
      </c>
      <c r="F422" s="12">
        <v>35.4</v>
      </c>
      <c r="G422" s="12">
        <v>36.200000000000003</v>
      </c>
      <c r="H422" s="12">
        <v>36.200000000000003</v>
      </c>
      <c r="I422" s="12"/>
      <c r="J422" s="12"/>
      <c r="K422" s="12"/>
      <c r="L422" s="12"/>
      <c r="M422" s="74" t="str">
        <f t="shared" si="174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7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7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22.988505750000002</v>
      </c>
      <c r="AO422" s="41">
        <v>1218</v>
      </c>
      <c r="AP422" s="110"/>
      <c r="AQ422" s="111"/>
      <c r="AR422" s="126" t="str">
        <f t="shared" si="177"/>
        <v/>
      </c>
      <c r="AS422" s="126" t="str">
        <f t="shared" si="178"/>
        <v/>
      </c>
      <c r="AT422" s="127">
        <v>1550</v>
      </c>
      <c r="AU422" s="128"/>
      <c r="AV422" s="129"/>
      <c r="AW422" s="126" t="str">
        <f t="shared" si="179"/>
        <v/>
      </c>
      <c r="AX422" s="126" t="str">
        <f t="shared" si="180"/>
        <v/>
      </c>
      <c r="AY422" s="64" t="str">
        <f t="shared" si="181"/>
        <v/>
      </c>
      <c r="AZ422" s="97">
        <v>79.5</v>
      </c>
      <c r="BA422" s="68"/>
      <c r="BB422" s="68"/>
      <c r="BC422" s="68"/>
      <c r="BD422" s="68"/>
      <c r="BE422" s="15"/>
      <c r="BF422" s="5">
        <f t="shared" si="182"/>
        <v>14815</v>
      </c>
      <c r="BG422" s="41">
        <v>7612</v>
      </c>
      <c r="BH422" s="42">
        <v>7203</v>
      </c>
      <c r="BI422" s="42"/>
      <c r="BJ422" s="42"/>
      <c r="BK422" s="42"/>
      <c r="BL422" s="42"/>
      <c r="BM422" s="15"/>
    </row>
    <row r="423" spans="1:65" outlineLevel="5" x14ac:dyDescent="0.45">
      <c r="A423" s="22">
        <f t="shared" si="168"/>
        <v>12</v>
      </c>
      <c r="B423" s="9">
        <f t="shared" si="183"/>
        <v>43462</v>
      </c>
      <c r="C423" s="51">
        <v>284951</v>
      </c>
      <c r="D423" s="64">
        <f t="shared" si="173"/>
        <v>35.799999999999997</v>
      </c>
      <c r="E423" s="12">
        <v>35.4</v>
      </c>
      <c r="F423" s="12">
        <v>35.4</v>
      </c>
      <c r="G423" s="12">
        <v>36.200000000000003</v>
      </c>
      <c r="H423" s="12">
        <v>36.200000000000003</v>
      </c>
      <c r="I423" s="12"/>
      <c r="J423" s="12"/>
      <c r="K423" s="12"/>
      <c r="L423" s="12"/>
      <c r="M423" s="74" t="str">
        <f t="shared" si="174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7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7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21.806853579999999</v>
      </c>
      <c r="AO423" s="41">
        <v>1284</v>
      </c>
      <c r="AP423" s="110"/>
      <c r="AQ423" s="111"/>
      <c r="AR423" s="126" t="str">
        <f t="shared" si="177"/>
        <v/>
      </c>
      <c r="AS423" s="126" t="str">
        <f t="shared" si="178"/>
        <v/>
      </c>
      <c r="AT423" s="127">
        <v>1610</v>
      </c>
      <c r="AU423" s="128"/>
      <c r="AV423" s="129"/>
      <c r="AW423" s="126" t="str">
        <f t="shared" si="179"/>
        <v/>
      </c>
      <c r="AX423" s="126" t="str">
        <f t="shared" si="180"/>
        <v/>
      </c>
      <c r="AY423" s="64" t="str">
        <f t="shared" si="181"/>
        <v/>
      </c>
      <c r="AZ423" s="97">
        <v>79.599999999999994</v>
      </c>
      <c r="BA423" s="68"/>
      <c r="BB423" s="68"/>
      <c r="BC423" s="68"/>
      <c r="BD423" s="68"/>
      <c r="BE423" s="15"/>
      <c r="BF423" s="5">
        <f t="shared" si="182"/>
        <v>17404</v>
      </c>
      <c r="BG423" s="41">
        <v>7604</v>
      </c>
      <c r="BH423" s="42">
        <v>9800</v>
      </c>
      <c r="BI423" s="42"/>
      <c r="BJ423" s="42"/>
      <c r="BK423" s="42"/>
      <c r="BL423" s="42"/>
      <c r="BM423" s="15"/>
    </row>
    <row r="424" spans="1:65" outlineLevel="5" x14ac:dyDescent="0.45">
      <c r="A424" s="22">
        <f t="shared" si="168"/>
        <v>12</v>
      </c>
      <c r="B424" s="9">
        <f t="shared" si="183"/>
        <v>43463</v>
      </c>
      <c r="C424" s="51">
        <v>296705</v>
      </c>
      <c r="D424" s="64">
        <f t="shared" si="173"/>
        <v>36.200000000000003</v>
      </c>
      <c r="E424" s="12">
        <v>36.200000000000003</v>
      </c>
      <c r="F424" s="12">
        <v>36.200000000000003</v>
      </c>
      <c r="G424" s="12">
        <v>36.200000000000003</v>
      </c>
      <c r="H424" s="12">
        <v>36.200000000000003</v>
      </c>
      <c r="I424" s="12"/>
      <c r="J424" s="12"/>
      <c r="K424" s="12"/>
      <c r="L424" s="12"/>
      <c r="M424" s="74" t="str">
        <f t="shared" si="174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7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7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28.51323829</v>
      </c>
      <c r="AO424" s="41">
        <v>982</v>
      </c>
      <c r="AP424" s="110"/>
      <c r="AQ424" s="111"/>
      <c r="AR424" s="126" t="str">
        <f t="shared" si="177"/>
        <v/>
      </c>
      <c r="AS424" s="126" t="str">
        <f t="shared" si="178"/>
        <v/>
      </c>
      <c r="AT424" s="127">
        <v>1242</v>
      </c>
      <c r="AU424" s="128"/>
      <c r="AV424" s="129"/>
      <c r="AW424" s="126" t="str">
        <f t="shared" si="179"/>
        <v/>
      </c>
      <c r="AX424" s="126" t="str">
        <f t="shared" si="180"/>
        <v/>
      </c>
      <c r="AY424" s="64" t="str">
        <f t="shared" si="181"/>
        <v/>
      </c>
      <c r="AZ424" s="97"/>
      <c r="BA424" s="68"/>
      <c r="BB424" s="68"/>
      <c r="BC424" s="68"/>
      <c r="BD424" s="68"/>
      <c r="BE424" s="15"/>
      <c r="BF424" s="5">
        <f t="shared" si="182"/>
        <v>14667</v>
      </c>
      <c r="BG424" s="41">
        <v>8252</v>
      </c>
      <c r="BH424" s="42">
        <v>6415</v>
      </c>
      <c r="BI424" s="42"/>
      <c r="BJ424" s="42"/>
      <c r="BK424" s="42"/>
      <c r="BL424" s="42"/>
      <c r="BM424" s="15"/>
    </row>
    <row r="425" spans="1:65" outlineLevel="5" x14ac:dyDescent="0.45">
      <c r="A425" s="22">
        <f t="shared" si="168"/>
        <v>12</v>
      </c>
      <c r="B425" s="9">
        <f t="shared" si="183"/>
        <v>43464</v>
      </c>
      <c r="C425" s="51">
        <v>297245</v>
      </c>
      <c r="D425" s="64">
        <f t="shared" si="173"/>
        <v>36.299999999999997</v>
      </c>
      <c r="E425" s="12">
        <v>36.200000000000003</v>
      </c>
      <c r="F425" s="12">
        <v>36.200000000000003</v>
      </c>
      <c r="G425" s="12">
        <v>36.4</v>
      </c>
      <c r="H425" s="12">
        <v>36.4</v>
      </c>
      <c r="I425" s="12"/>
      <c r="J425" s="12"/>
      <c r="K425" s="12"/>
      <c r="L425" s="12"/>
      <c r="M425" s="74" t="str">
        <f t="shared" si="174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7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7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31.81818182</v>
      </c>
      <c r="AO425" s="41">
        <v>880</v>
      </c>
      <c r="AP425" s="110"/>
      <c r="AQ425" s="111"/>
      <c r="AR425" s="126" t="str">
        <f t="shared" si="177"/>
        <v/>
      </c>
      <c r="AS425" s="126" t="str">
        <f t="shared" si="178"/>
        <v/>
      </c>
      <c r="AT425" s="127">
        <v>985</v>
      </c>
      <c r="AU425" s="128"/>
      <c r="AV425" s="129"/>
      <c r="AW425" s="126" t="str">
        <f t="shared" si="179"/>
        <v/>
      </c>
      <c r="AX425" s="126" t="str">
        <f t="shared" si="180"/>
        <v/>
      </c>
      <c r="AY425" s="64" t="str">
        <f t="shared" si="181"/>
        <v/>
      </c>
      <c r="AZ425" s="97"/>
      <c r="BA425" s="68"/>
      <c r="BB425" s="68"/>
      <c r="BC425" s="68"/>
      <c r="BD425" s="68"/>
      <c r="BE425" s="15"/>
      <c r="BF425" s="5">
        <f t="shared" si="182"/>
        <v>14503</v>
      </c>
      <c r="BG425" s="41">
        <v>6366</v>
      </c>
      <c r="BH425" s="42">
        <v>8137</v>
      </c>
      <c r="BI425" s="42"/>
      <c r="BJ425" s="42"/>
      <c r="BK425" s="42"/>
      <c r="BL425" s="42"/>
      <c r="BM425" s="15"/>
    </row>
    <row r="426" spans="1:65" ht="17.5" outlineLevel="5" thickBot="1" x14ac:dyDescent="0.5">
      <c r="A426" s="23">
        <f t="shared" si="168"/>
        <v>12</v>
      </c>
      <c r="B426" s="10">
        <f t="shared" si="183"/>
        <v>43465</v>
      </c>
      <c r="C426" s="52">
        <v>294764</v>
      </c>
      <c r="D426" s="64">
        <f t="shared" si="173"/>
        <v>36.6</v>
      </c>
      <c r="E426" s="13">
        <v>36.6</v>
      </c>
      <c r="F426" s="13">
        <v>36.6</v>
      </c>
      <c r="G426" s="13">
        <v>36.6</v>
      </c>
      <c r="H426" s="13">
        <v>36.6</v>
      </c>
      <c r="I426" s="13"/>
      <c r="J426" s="13"/>
      <c r="K426" s="13"/>
      <c r="L426" s="13"/>
      <c r="M426" s="74" t="str">
        <f t="shared" si="174"/>
        <v/>
      </c>
      <c r="N426" s="88"/>
      <c r="O426" s="88"/>
      <c r="P426" s="88"/>
      <c r="Q426" s="88"/>
      <c r="R426" s="88"/>
      <c r="S426" s="88"/>
      <c r="T426" s="88"/>
      <c r="U426" s="88"/>
      <c r="V426" s="5" t="str">
        <f t="shared" si="17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76"/>
        <v/>
      </c>
      <c r="AF426" s="43"/>
      <c r="AG426" s="43"/>
      <c r="AH426" s="43"/>
      <c r="AI426" s="43"/>
      <c r="AJ426" s="43"/>
      <c r="AK426" s="43"/>
      <c r="AL426" s="43"/>
      <c r="AM426" s="43"/>
      <c r="AN426" s="43">
        <v>23.668639049999999</v>
      </c>
      <c r="AO426" s="43">
        <v>1183</v>
      </c>
      <c r="AP426" s="134"/>
      <c r="AQ426" s="135"/>
      <c r="AR426" s="126" t="str">
        <f t="shared" si="177"/>
        <v/>
      </c>
      <c r="AS426" s="126" t="str">
        <f t="shared" si="178"/>
        <v/>
      </c>
      <c r="AT426" s="127">
        <v>1537</v>
      </c>
      <c r="AU426" s="128"/>
      <c r="AV426" s="129"/>
      <c r="AW426" s="126" t="str">
        <f t="shared" si="179"/>
        <v/>
      </c>
      <c r="AX426" s="126" t="str">
        <f t="shared" si="180"/>
        <v/>
      </c>
      <c r="AY426" s="64" t="str">
        <f t="shared" si="181"/>
        <v/>
      </c>
      <c r="AZ426" s="99">
        <v>80</v>
      </c>
      <c r="BA426" s="77"/>
      <c r="BB426" s="77"/>
      <c r="BC426" s="77"/>
      <c r="BD426" s="77"/>
      <c r="BE426" s="16"/>
      <c r="BF426" s="5">
        <f t="shared" si="182"/>
        <v>21568</v>
      </c>
      <c r="BG426" s="43">
        <v>7133</v>
      </c>
      <c r="BH426" s="44">
        <v>14435</v>
      </c>
      <c r="BI426" s="44"/>
      <c r="BJ426" s="44"/>
      <c r="BK426" s="44"/>
      <c r="BL426" s="44"/>
      <c r="BM426" s="16"/>
    </row>
    <row r="427" spans="1:65" outlineLevel="4" x14ac:dyDescent="0.45">
      <c r="A427" s="150" t="s">
        <v>45</v>
      </c>
      <c r="B427" s="151"/>
      <c r="C427" s="50">
        <f t="shared" ref="C427:BM427" si="184">SUBTOTAL(4,C396:C426)</f>
        <v>366155</v>
      </c>
      <c r="D427" s="60">
        <f t="shared" si="184"/>
        <v>36.9</v>
      </c>
      <c r="E427" s="28">
        <f t="shared" si="184"/>
        <v>36.799999999999997</v>
      </c>
      <c r="F427" s="28">
        <f t="shared" si="184"/>
        <v>36.799999999999997</v>
      </c>
      <c r="G427" s="28">
        <f t="shared" si="184"/>
        <v>37</v>
      </c>
      <c r="H427" s="28">
        <f t="shared" si="184"/>
        <v>37</v>
      </c>
      <c r="I427" s="28">
        <f t="shared" si="184"/>
        <v>0</v>
      </c>
      <c r="J427" s="28">
        <f t="shared" si="184"/>
        <v>0</v>
      </c>
      <c r="K427" s="28">
        <f t="shared" si="184"/>
        <v>0</v>
      </c>
      <c r="L427" s="28">
        <f t="shared" si="184"/>
        <v>0</v>
      </c>
      <c r="M427" s="71">
        <f t="shared" si="184"/>
        <v>0</v>
      </c>
      <c r="N427" s="82">
        <f t="shared" si="184"/>
        <v>0</v>
      </c>
      <c r="O427" s="82">
        <f t="shared" si="184"/>
        <v>0</v>
      </c>
      <c r="P427" s="82">
        <f t="shared" si="184"/>
        <v>0</v>
      </c>
      <c r="Q427" s="82">
        <f t="shared" si="184"/>
        <v>0</v>
      </c>
      <c r="R427" s="82">
        <f t="shared" si="184"/>
        <v>0</v>
      </c>
      <c r="S427" s="82">
        <f t="shared" si="184"/>
        <v>0</v>
      </c>
      <c r="T427" s="82">
        <f t="shared" si="184"/>
        <v>0</v>
      </c>
      <c r="U427" s="82">
        <f t="shared" si="184"/>
        <v>0</v>
      </c>
      <c r="V427" s="29">
        <f t="shared" si="184"/>
        <v>0</v>
      </c>
      <c r="W427" s="39">
        <f t="shared" si="184"/>
        <v>0</v>
      </c>
      <c r="X427" s="39">
        <f t="shared" si="184"/>
        <v>0</v>
      </c>
      <c r="Y427" s="39">
        <f t="shared" si="184"/>
        <v>0</v>
      </c>
      <c r="Z427" s="39">
        <f t="shared" si="184"/>
        <v>0</v>
      </c>
      <c r="AA427" s="39">
        <f t="shared" si="184"/>
        <v>0</v>
      </c>
      <c r="AB427" s="39">
        <f t="shared" si="184"/>
        <v>0</v>
      </c>
      <c r="AC427" s="39">
        <f t="shared" si="184"/>
        <v>0</v>
      </c>
      <c r="AD427" s="39">
        <f t="shared" si="184"/>
        <v>0</v>
      </c>
      <c r="AE427" s="29">
        <f t="shared" si="184"/>
        <v>0</v>
      </c>
      <c r="AF427" s="39">
        <f t="shared" si="184"/>
        <v>0</v>
      </c>
      <c r="AG427" s="39">
        <f t="shared" si="184"/>
        <v>0</v>
      </c>
      <c r="AH427" s="39">
        <f t="shared" si="184"/>
        <v>0</v>
      </c>
      <c r="AI427" s="39">
        <f t="shared" si="184"/>
        <v>0</v>
      </c>
      <c r="AJ427" s="39">
        <f t="shared" si="184"/>
        <v>0</v>
      </c>
      <c r="AK427" s="39">
        <f t="shared" si="184"/>
        <v>0</v>
      </c>
      <c r="AL427" s="39">
        <f t="shared" si="184"/>
        <v>0</v>
      </c>
      <c r="AM427" s="39">
        <f t="shared" si="184"/>
        <v>0</v>
      </c>
      <c r="AN427" s="39">
        <f t="shared" si="184"/>
        <v>32.407407409999998</v>
      </c>
      <c r="AO427" s="39">
        <f t="shared" si="184"/>
        <v>1386</v>
      </c>
      <c r="AP427" s="104">
        <f t="shared" si="184"/>
        <v>0</v>
      </c>
      <c r="AQ427" s="105">
        <f t="shared" si="184"/>
        <v>0</v>
      </c>
      <c r="AR427" s="106">
        <f t="shared" si="184"/>
        <v>0</v>
      </c>
      <c r="AS427" s="106">
        <f t="shared" si="184"/>
        <v>0</v>
      </c>
      <c r="AT427" s="107">
        <f t="shared" si="184"/>
        <v>1731</v>
      </c>
      <c r="AU427" s="108">
        <f t="shared" si="184"/>
        <v>0</v>
      </c>
      <c r="AV427" s="109">
        <f t="shared" si="184"/>
        <v>0</v>
      </c>
      <c r="AW427" s="106">
        <f t="shared" si="184"/>
        <v>0</v>
      </c>
      <c r="AX427" s="106">
        <f t="shared" si="184"/>
        <v>0</v>
      </c>
      <c r="AY427" s="60">
        <f t="shared" si="184"/>
        <v>0</v>
      </c>
      <c r="AZ427" s="96">
        <f t="shared" si="184"/>
        <v>80</v>
      </c>
      <c r="BA427" s="67">
        <f t="shared" si="184"/>
        <v>0</v>
      </c>
      <c r="BB427" s="67">
        <f t="shared" si="184"/>
        <v>0</v>
      </c>
      <c r="BC427" s="67">
        <f t="shared" si="184"/>
        <v>0</v>
      </c>
      <c r="BD427" s="67">
        <f t="shared" si="184"/>
        <v>0</v>
      </c>
      <c r="BE427" s="27">
        <f t="shared" si="184"/>
        <v>0</v>
      </c>
      <c r="BF427" s="29">
        <f t="shared" si="184"/>
        <v>21568</v>
      </c>
      <c r="BG427" s="39">
        <f t="shared" si="184"/>
        <v>10588</v>
      </c>
      <c r="BH427" s="40">
        <f t="shared" si="184"/>
        <v>14435</v>
      </c>
      <c r="BI427" s="40">
        <f t="shared" si="184"/>
        <v>0</v>
      </c>
      <c r="BJ427" s="40">
        <f t="shared" si="184"/>
        <v>0</v>
      </c>
      <c r="BK427" s="40">
        <f t="shared" si="184"/>
        <v>0</v>
      </c>
      <c r="BL427" s="40">
        <f t="shared" si="184"/>
        <v>0</v>
      </c>
      <c r="BM427" s="27">
        <f t="shared" si="184"/>
        <v>0</v>
      </c>
    </row>
    <row r="428" spans="1:65" outlineLevel="3" x14ac:dyDescent="0.45">
      <c r="A428" s="180" t="s">
        <v>34</v>
      </c>
      <c r="B428" s="181"/>
      <c r="C428" s="51">
        <f t="shared" ref="C428:BM428" si="185">SUBTOTAL(5,C396:C426)</f>
        <v>281915</v>
      </c>
      <c r="D428" s="61">
        <f t="shared" si="185"/>
        <v>34.9</v>
      </c>
      <c r="E428" s="12">
        <f t="shared" si="185"/>
        <v>35</v>
      </c>
      <c r="F428" s="12">
        <f t="shared" si="185"/>
        <v>35</v>
      </c>
      <c r="G428" s="12">
        <f t="shared" si="185"/>
        <v>34.799999999999997</v>
      </c>
      <c r="H428" s="12">
        <f t="shared" si="185"/>
        <v>34.799999999999997</v>
      </c>
      <c r="I428" s="12">
        <f t="shared" si="185"/>
        <v>0</v>
      </c>
      <c r="J428" s="12">
        <f t="shared" si="185"/>
        <v>0</v>
      </c>
      <c r="K428" s="12">
        <f t="shared" si="185"/>
        <v>0</v>
      </c>
      <c r="L428" s="12">
        <f t="shared" si="185"/>
        <v>0</v>
      </c>
      <c r="M428" s="72">
        <f t="shared" si="185"/>
        <v>0</v>
      </c>
      <c r="N428" s="83">
        <f t="shared" si="185"/>
        <v>0</v>
      </c>
      <c r="O428" s="83">
        <f t="shared" si="185"/>
        <v>0</v>
      </c>
      <c r="P428" s="83">
        <f t="shared" si="185"/>
        <v>0</v>
      </c>
      <c r="Q428" s="83">
        <f t="shared" si="185"/>
        <v>0</v>
      </c>
      <c r="R428" s="83">
        <f t="shared" si="185"/>
        <v>0</v>
      </c>
      <c r="S428" s="83">
        <f t="shared" si="185"/>
        <v>0</v>
      </c>
      <c r="T428" s="83">
        <f t="shared" si="185"/>
        <v>0</v>
      </c>
      <c r="U428" s="83">
        <f t="shared" si="185"/>
        <v>0</v>
      </c>
      <c r="V428" s="6">
        <f t="shared" si="185"/>
        <v>0</v>
      </c>
      <c r="W428" s="41">
        <f t="shared" si="185"/>
        <v>0</v>
      </c>
      <c r="X428" s="41">
        <f t="shared" si="185"/>
        <v>0</v>
      </c>
      <c r="Y428" s="41">
        <f t="shared" si="185"/>
        <v>0</v>
      </c>
      <c r="Z428" s="41">
        <f t="shared" si="185"/>
        <v>0</v>
      </c>
      <c r="AA428" s="41">
        <f t="shared" si="185"/>
        <v>0</v>
      </c>
      <c r="AB428" s="41">
        <f t="shared" si="185"/>
        <v>0</v>
      </c>
      <c r="AC428" s="41">
        <f t="shared" si="185"/>
        <v>0</v>
      </c>
      <c r="AD428" s="41">
        <f t="shared" si="185"/>
        <v>0</v>
      </c>
      <c r="AE428" s="6">
        <f t="shared" si="185"/>
        <v>0</v>
      </c>
      <c r="AF428" s="41">
        <f t="shared" si="185"/>
        <v>0</v>
      </c>
      <c r="AG428" s="41">
        <f t="shared" si="185"/>
        <v>0</v>
      </c>
      <c r="AH428" s="41">
        <f t="shared" si="185"/>
        <v>0</v>
      </c>
      <c r="AI428" s="41">
        <f t="shared" si="185"/>
        <v>0</v>
      </c>
      <c r="AJ428" s="41">
        <f t="shared" si="185"/>
        <v>0</v>
      </c>
      <c r="AK428" s="41">
        <f t="shared" si="185"/>
        <v>0</v>
      </c>
      <c r="AL428" s="41">
        <f t="shared" si="185"/>
        <v>0</v>
      </c>
      <c r="AM428" s="41">
        <f t="shared" si="185"/>
        <v>0</v>
      </c>
      <c r="AN428" s="41">
        <f t="shared" si="185"/>
        <v>20.2020202</v>
      </c>
      <c r="AO428" s="41">
        <f t="shared" si="185"/>
        <v>864</v>
      </c>
      <c r="AP428" s="110">
        <f t="shared" si="185"/>
        <v>0</v>
      </c>
      <c r="AQ428" s="111">
        <f t="shared" si="185"/>
        <v>0</v>
      </c>
      <c r="AR428" s="112">
        <f t="shared" si="185"/>
        <v>0</v>
      </c>
      <c r="AS428" s="112">
        <f t="shared" si="185"/>
        <v>0</v>
      </c>
      <c r="AT428" s="113">
        <f t="shared" si="185"/>
        <v>985</v>
      </c>
      <c r="AU428" s="114">
        <f t="shared" si="185"/>
        <v>0</v>
      </c>
      <c r="AV428" s="115">
        <f t="shared" si="185"/>
        <v>0</v>
      </c>
      <c r="AW428" s="112">
        <f t="shared" si="185"/>
        <v>0</v>
      </c>
      <c r="AX428" s="112">
        <f t="shared" si="185"/>
        <v>0</v>
      </c>
      <c r="AY428" s="61">
        <f t="shared" si="185"/>
        <v>0</v>
      </c>
      <c r="AZ428" s="97">
        <f t="shared" si="185"/>
        <v>78</v>
      </c>
      <c r="BA428" s="68">
        <f t="shared" si="185"/>
        <v>0</v>
      </c>
      <c r="BB428" s="68">
        <f t="shared" si="185"/>
        <v>0</v>
      </c>
      <c r="BC428" s="68">
        <f t="shared" si="185"/>
        <v>0</v>
      </c>
      <c r="BD428" s="68">
        <f t="shared" si="185"/>
        <v>0</v>
      </c>
      <c r="BE428" s="15">
        <f t="shared" si="185"/>
        <v>0</v>
      </c>
      <c r="BF428" s="6">
        <f t="shared" si="185"/>
        <v>3420</v>
      </c>
      <c r="BG428" s="41">
        <f t="shared" si="185"/>
        <v>2801</v>
      </c>
      <c r="BH428" s="42">
        <f t="shared" si="185"/>
        <v>1646</v>
      </c>
      <c r="BI428" s="42">
        <f t="shared" si="185"/>
        <v>0</v>
      </c>
      <c r="BJ428" s="42">
        <f t="shared" si="185"/>
        <v>0</v>
      </c>
      <c r="BK428" s="42">
        <f t="shared" si="185"/>
        <v>0</v>
      </c>
      <c r="BL428" s="42">
        <f t="shared" si="185"/>
        <v>0</v>
      </c>
      <c r="BM428" s="15">
        <f t="shared" si="185"/>
        <v>0</v>
      </c>
    </row>
    <row r="429" spans="1:65" outlineLevel="2" x14ac:dyDescent="0.45">
      <c r="A429" s="180" t="s">
        <v>23</v>
      </c>
      <c r="B429" s="181"/>
      <c r="C429" s="51">
        <f>IFERROR(SUBTOTAL(1,C396:C426),"")</f>
        <v>306924.70967741933</v>
      </c>
      <c r="D429" s="61">
        <f t="shared" ref="D429:BM429" si="186">IFERROR(SUBTOTAL(1,D396:D426),"")</f>
        <v>35.996774193548383</v>
      </c>
      <c r="E429" s="12">
        <f t="shared" si="186"/>
        <v>35.958064516129028</v>
      </c>
      <c r="F429" s="12">
        <f t="shared" si="186"/>
        <v>35.958064516129028</v>
      </c>
      <c r="G429" s="12">
        <f t="shared" si="186"/>
        <v>36.032258064516128</v>
      </c>
      <c r="H429" s="12">
        <f t="shared" si="186"/>
        <v>36.032258064516128</v>
      </c>
      <c r="I429" s="12" t="str">
        <f t="shared" si="186"/>
        <v/>
      </c>
      <c r="J429" s="12" t="str">
        <f t="shared" si="186"/>
        <v/>
      </c>
      <c r="K429" s="12" t="str">
        <f t="shared" si="186"/>
        <v/>
      </c>
      <c r="L429" s="12" t="str">
        <f t="shared" si="186"/>
        <v/>
      </c>
      <c r="M429" s="72" t="str">
        <f t="shared" si="186"/>
        <v/>
      </c>
      <c r="N429" s="83" t="str">
        <f t="shared" si="186"/>
        <v/>
      </c>
      <c r="O429" s="83" t="str">
        <f t="shared" si="186"/>
        <v/>
      </c>
      <c r="P429" s="83" t="str">
        <f t="shared" si="186"/>
        <v/>
      </c>
      <c r="Q429" s="83" t="str">
        <f t="shared" si="186"/>
        <v/>
      </c>
      <c r="R429" s="83" t="str">
        <f t="shared" si="186"/>
        <v/>
      </c>
      <c r="S429" s="83" t="str">
        <f t="shared" si="186"/>
        <v/>
      </c>
      <c r="T429" s="83" t="str">
        <f t="shared" si="186"/>
        <v/>
      </c>
      <c r="U429" s="83" t="str">
        <f t="shared" si="186"/>
        <v/>
      </c>
      <c r="V429" s="6" t="str">
        <f t="shared" si="186"/>
        <v/>
      </c>
      <c r="W429" s="41" t="str">
        <f t="shared" si="186"/>
        <v/>
      </c>
      <c r="X429" s="41" t="str">
        <f t="shared" si="186"/>
        <v/>
      </c>
      <c r="Y429" s="41" t="str">
        <f t="shared" si="186"/>
        <v/>
      </c>
      <c r="Z429" s="41" t="str">
        <f t="shared" si="186"/>
        <v/>
      </c>
      <c r="AA429" s="41" t="str">
        <f t="shared" si="186"/>
        <v/>
      </c>
      <c r="AB429" s="41" t="str">
        <f t="shared" si="186"/>
        <v/>
      </c>
      <c r="AC429" s="41" t="str">
        <f t="shared" si="186"/>
        <v/>
      </c>
      <c r="AD429" s="41" t="str">
        <f t="shared" si="186"/>
        <v/>
      </c>
      <c r="AE429" s="6" t="str">
        <f t="shared" si="186"/>
        <v/>
      </c>
      <c r="AF429" s="41" t="str">
        <f t="shared" si="186"/>
        <v/>
      </c>
      <c r="AG429" s="41" t="str">
        <f t="shared" si="186"/>
        <v/>
      </c>
      <c r="AH429" s="41" t="str">
        <f t="shared" si="186"/>
        <v/>
      </c>
      <c r="AI429" s="41" t="str">
        <f t="shared" si="186"/>
        <v/>
      </c>
      <c r="AJ429" s="41" t="str">
        <f t="shared" si="186"/>
        <v/>
      </c>
      <c r="AK429" s="41" t="str">
        <f t="shared" si="186"/>
        <v/>
      </c>
      <c r="AL429" s="41" t="str">
        <f t="shared" si="186"/>
        <v/>
      </c>
      <c r="AM429" s="41" t="str">
        <f t="shared" si="186"/>
        <v/>
      </c>
      <c r="AN429" s="41">
        <f t="shared" si="186"/>
        <v>25.47733629225807</v>
      </c>
      <c r="AO429" s="41">
        <f t="shared" si="186"/>
        <v>1114.3225806451612</v>
      </c>
      <c r="AP429" s="110" t="str">
        <f t="shared" si="186"/>
        <v/>
      </c>
      <c r="AQ429" s="111" t="str">
        <f t="shared" si="186"/>
        <v/>
      </c>
      <c r="AR429" s="112" t="str">
        <f t="shared" si="186"/>
        <v/>
      </c>
      <c r="AS429" s="112" t="str">
        <f t="shared" si="186"/>
        <v/>
      </c>
      <c r="AT429" s="113">
        <f t="shared" si="186"/>
        <v>1390.3548387096773</v>
      </c>
      <c r="AU429" s="114" t="str">
        <f t="shared" si="186"/>
        <v/>
      </c>
      <c r="AV429" s="115" t="str">
        <f t="shared" si="186"/>
        <v/>
      </c>
      <c r="AW429" s="112" t="str">
        <f t="shared" si="186"/>
        <v/>
      </c>
      <c r="AX429" s="112" t="str">
        <f t="shared" si="186"/>
        <v/>
      </c>
      <c r="AY429" s="61" t="str">
        <f t="shared" si="186"/>
        <v/>
      </c>
      <c r="AZ429" s="97">
        <f t="shared" si="186"/>
        <v>78.78</v>
      </c>
      <c r="BA429" s="68" t="str">
        <f t="shared" si="186"/>
        <v/>
      </c>
      <c r="BB429" s="68" t="str">
        <f t="shared" si="186"/>
        <v/>
      </c>
      <c r="BC429" s="68" t="str">
        <f t="shared" si="186"/>
        <v/>
      </c>
      <c r="BD429" s="68" t="str">
        <f t="shared" si="186"/>
        <v/>
      </c>
      <c r="BE429" s="15" t="str">
        <f>IFERROR(SUBTOTAL(1,BE396:BE426),"")</f>
        <v/>
      </c>
      <c r="BF429" s="6">
        <f t="shared" si="186"/>
        <v>11475.064516129032</v>
      </c>
      <c r="BG429" s="41">
        <f t="shared" si="186"/>
        <v>6075.4193548387093</v>
      </c>
      <c r="BH429" s="42">
        <f t="shared" si="186"/>
        <v>5772.0344827586205</v>
      </c>
      <c r="BI429" s="42" t="str">
        <f t="shared" si="186"/>
        <v/>
      </c>
      <c r="BJ429" s="42" t="str">
        <f t="shared" si="186"/>
        <v/>
      </c>
      <c r="BK429" s="42" t="str">
        <f t="shared" si="186"/>
        <v/>
      </c>
      <c r="BL429" s="42" t="str">
        <f t="shared" si="186"/>
        <v/>
      </c>
      <c r="BM429" s="15" t="str">
        <f t="shared" si="186"/>
        <v/>
      </c>
    </row>
    <row r="430" spans="1:65" ht="17.5" outlineLevel="1" thickBot="1" x14ac:dyDescent="0.5">
      <c r="A430" s="182" t="s">
        <v>46</v>
      </c>
      <c r="B430" s="183"/>
      <c r="C430" s="52">
        <f>SUBTOTAL(9,C396:C426)</f>
        <v>9514666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34544</v>
      </c>
      <c r="AP430" s="116"/>
      <c r="AQ430" s="117"/>
      <c r="AR430" s="118"/>
      <c r="AS430" s="118"/>
      <c r="AT430" s="119">
        <f>SUBTOTAL(9,AT396:AT426)</f>
        <v>43101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87">SUBTOTAL(9,BF396:BF426)</f>
        <v>355727</v>
      </c>
      <c r="BG430" s="43">
        <f t="shared" si="187"/>
        <v>188338</v>
      </c>
      <c r="BH430" s="44">
        <f t="shared" si="187"/>
        <v>167389</v>
      </c>
      <c r="BI430" s="44">
        <f t="shared" si="187"/>
        <v>0</v>
      </c>
      <c r="BJ430" s="44">
        <f t="shared" si="187"/>
        <v>0</v>
      </c>
      <c r="BK430" s="44">
        <f t="shared" si="187"/>
        <v>0</v>
      </c>
      <c r="BL430" s="44">
        <f t="shared" si="187"/>
        <v>0</v>
      </c>
      <c r="BM430" s="16">
        <f t="shared" si="187"/>
        <v>0</v>
      </c>
    </row>
    <row r="431" spans="1:65" outlineLevel="1" x14ac:dyDescent="0.45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7" outlineLevelRow="5" outlineLevelCol="1" x14ac:dyDescent="0.45"/>
  <cols>
    <col min="1" max="1" width="6" style="20" bestFit="1" customWidth="1"/>
    <col min="2" max="2" width="11.08203125" style="2" bestFit="1" customWidth="1"/>
    <col min="3" max="3" width="14.582031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58203125" style="4" customWidth="1"/>
    <col min="42" max="43" width="8.58203125" style="100" customWidth="1"/>
    <col min="44" max="44" width="10.58203125" style="100" customWidth="1"/>
    <col min="45" max="45" width="10.58203125" style="100" bestFit="1" customWidth="1"/>
    <col min="46" max="46" width="14.58203125" style="101" customWidth="1"/>
    <col min="47" max="48" width="8.58203125" style="102" customWidth="1"/>
    <col min="49" max="49" width="10.58203125" style="100" customWidth="1"/>
    <col min="50" max="50" width="10.58203125" style="100" bestFit="1" customWidth="1"/>
    <col min="51" max="51" width="11.58203125" style="3" customWidth="1"/>
    <col min="52" max="56" width="11.58203125" style="53" customWidth="1"/>
    <col min="57" max="57" width="14.58203125" style="4" customWidth="1"/>
    <col min="58" max="58" width="20.33203125" style="4" bestFit="1" customWidth="1"/>
    <col min="59" max="59" width="14" style="4" customWidth="1" outlineLevel="1"/>
    <col min="60" max="60" width="20.83203125" style="4" customWidth="1" outlineLevel="1"/>
    <col min="61" max="61" width="18.83203125" style="4" customWidth="1" outlineLevel="1"/>
    <col min="62" max="63" width="20.25" style="4" customWidth="1" outlineLevel="1"/>
    <col min="64" max="65" width="20.83203125" style="4" customWidth="1" outlineLevel="1"/>
  </cols>
  <sheetData>
    <row r="1" spans="1:65" ht="20.5" x14ac:dyDescent="0.45">
      <c r="A1" s="19" t="s">
        <v>104</v>
      </c>
    </row>
    <row r="2" spans="1:65" s="35" customFormat="1" x14ac:dyDescent="0.45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45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45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5" thickBot="1" x14ac:dyDescent="0.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5">
      <c r="A6" s="172" t="s">
        <v>61</v>
      </c>
      <c r="B6" s="173"/>
      <c r="C6" s="156" t="s">
        <v>2</v>
      </c>
      <c r="D6" s="176" t="s">
        <v>68</v>
      </c>
      <c r="E6" s="177"/>
      <c r="F6" s="177"/>
      <c r="G6" s="177"/>
      <c r="H6" s="177"/>
      <c r="I6" s="177"/>
      <c r="J6" s="177"/>
      <c r="K6" s="177"/>
      <c r="L6" s="177"/>
      <c r="M6" s="178" t="s">
        <v>77</v>
      </c>
      <c r="N6" s="179"/>
      <c r="O6" s="179"/>
      <c r="P6" s="179"/>
      <c r="Q6" s="179"/>
      <c r="R6" s="179"/>
      <c r="S6" s="179"/>
      <c r="T6" s="179"/>
      <c r="U6" s="179"/>
      <c r="V6" s="160" t="s">
        <v>80</v>
      </c>
      <c r="W6" s="156"/>
      <c r="X6" s="156"/>
      <c r="Y6" s="156"/>
      <c r="Z6" s="156"/>
      <c r="AA6" s="156"/>
      <c r="AB6" s="156"/>
      <c r="AC6" s="156"/>
      <c r="AD6" s="156"/>
      <c r="AE6" s="146" t="s">
        <v>82</v>
      </c>
      <c r="AF6" s="156"/>
      <c r="AG6" s="156"/>
      <c r="AH6" s="156"/>
      <c r="AI6" s="156"/>
      <c r="AJ6" s="156"/>
      <c r="AK6" s="156"/>
      <c r="AL6" s="156"/>
      <c r="AM6" s="156"/>
      <c r="AN6" s="146" t="s">
        <v>67</v>
      </c>
      <c r="AO6" s="160" t="s">
        <v>1</v>
      </c>
      <c r="AP6" s="164" t="s">
        <v>93</v>
      </c>
      <c r="AQ6" s="166" t="s">
        <v>94</v>
      </c>
      <c r="AR6" s="168" t="s">
        <v>95</v>
      </c>
      <c r="AS6" s="168" t="s">
        <v>91</v>
      </c>
      <c r="AT6" s="162" t="s">
        <v>66</v>
      </c>
      <c r="AU6" s="164" t="s">
        <v>96</v>
      </c>
      <c r="AV6" s="166" t="s">
        <v>97</v>
      </c>
      <c r="AW6" s="168" t="s">
        <v>98</v>
      </c>
      <c r="AX6" s="168" t="s">
        <v>92</v>
      </c>
      <c r="AY6" s="170" t="s">
        <v>89</v>
      </c>
      <c r="AZ6" s="152" t="s">
        <v>87</v>
      </c>
      <c r="BA6" s="154" t="s">
        <v>105</v>
      </c>
      <c r="BB6" s="155"/>
      <c r="BC6" s="155"/>
      <c r="BD6" s="155"/>
      <c r="BE6" s="156" t="s">
        <v>102</v>
      </c>
      <c r="BF6" s="158" t="s">
        <v>3</v>
      </c>
      <c r="BG6" s="160" t="s">
        <v>4</v>
      </c>
      <c r="BH6" s="146" t="s">
        <v>7</v>
      </c>
      <c r="BI6" s="146" t="s">
        <v>8</v>
      </c>
      <c r="BJ6" s="146" t="s">
        <v>6</v>
      </c>
      <c r="BK6" s="146" t="s">
        <v>5</v>
      </c>
      <c r="BL6" s="146" t="s">
        <v>9</v>
      </c>
      <c r="BM6" s="148" t="s">
        <v>10</v>
      </c>
    </row>
    <row r="7" spans="1:65" s="1" customFormat="1" ht="34.5" thickBot="1" x14ac:dyDescent="0.5">
      <c r="A7" s="174"/>
      <c r="B7" s="175"/>
      <c r="C7" s="157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47"/>
      <c r="AO7" s="161"/>
      <c r="AP7" s="165"/>
      <c r="AQ7" s="167"/>
      <c r="AR7" s="169"/>
      <c r="AS7" s="169"/>
      <c r="AT7" s="163"/>
      <c r="AU7" s="165"/>
      <c r="AV7" s="167"/>
      <c r="AW7" s="169"/>
      <c r="AX7" s="169"/>
      <c r="AY7" s="171"/>
      <c r="AZ7" s="153"/>
      <c r="BA7" s="65" t="s">
        <v>84</v>
      </c>
      <c r="BB7" s="65" t="s">
        <v>85</v>
      </c>
      <c r="BC7" s="65" t="s">
        <v>86</v>
      </c>
      <c r="BD7" s="66" t="s">
        <v>90</v>
      </c>
      <c r="BE7" s="157"/>
      <c r="BF7" s="159"/>
      <c r="BG7" s="161"/>
      <c r="BH7" s="147"/>
      <c r="BI7" s="147"/>
      <c r="BJ7" s="147"/>
      <c r="BK7" s="147"/>
      <c r="BL7" s="147"/>
      <c r="BM7" s="149"/>
    </row>
    <row r="8" spans="1:65" x14ac:dyDescent="0.45">
      <c r="A8" s="150" t="s">
        <v>12</v>
      </c>
      <c r="B8" s="151"/>
      <c r="C8" s="50">
        <f t="shared" ref="C8:BM8" si="0">SUBTOTAL(4,C17:C426)</f>
        <v>515968</v>
      </c>
      <c r="D8" s="60">
        <f t="shared" si="0"/>
        <v>40.9</v>
      </c>
      <c r="E8" s="28">
        <f t="shared" si="0"/>
        <v>40.799999999999997</v>
      </c>
      <c r="F8" s="28">
        <f t="shared" si="0"/>
        <v>40.799999999999997</v>
      </c>
      <c r="G8" s="28">
        <f t="shared" si="0"/>
        <v>41</v>
      </c>
      <c r="H8" s="28">
        <f t="shared" si="0"/>
        <v>41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0</v>
      </c>
      <c r="N8" s="82">
        <f t="shared" si="0"/>
        <v>0</v>
      </c>
      <c r="O8" s="82">
        <f t="shared" si="0"/>
        <v>0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63.348416289592762</v>
      </c>
      <c r="AO8" s="39">
        <f t="shared" si="0"/>
        <v>1842</v>
      </c>
      <c r="AP8" s="104">
        <f t="shared" si="0"/>
        <v>0</v>
      </c>
      <c r="AQ8" s="105">
        <f t="shared" si="0"/>
        <v>0</v>
      </c>
      <c r="AR8" s="106">
        <f t="shared" si="0"/>
        <v>0</v>
      </c>
      <c r="AS8" s="106">
        <f t="shared" si="0"/>
        <v>0</v>
      </c>
      <c r="AT8" s="107">
        <f t="shared" si="0"/>
        <v>2205</v>
      </c>
      <c r="AU8" s="108">
        <f t="shared" si="0"/>
        <v>0</v>
      </c>
      <c r="AV8" s="109">
        <f t="shared" si="0"/>
        <v>0</v>
      </c>
      <c r="AW8" s="106">
        <f t="shared" si="0"/>
        <v>0</v>
      </c>
      <c r="AX8" s="106">
        <f t="shared" si="0"/>
        <v>0</v>
      </c>
      <c r="AY8" s="60">
        <f t="shared" si="0"/>
        <v>0</v>
      </c>
      <c r="AZ8" s="96">
        <f t="shared" si="0"/>
        <v>81</v>
      </c>
      <c r="BA8" s="67">
        <f t="shared" si="0"/>
        <v>0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24221</v>
      </c>
      <c r="BG8" s="39">
        <f t="shared" si="0"/>
        <v>11404</v>
      </c>
      <c r="BH8" s="40">
        <f t="shared" si="0"/>
        <v>15576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0</v>
      </c>
    </row>
    <row r="9" spans="1:65" x14ac:dyDescent="0.45">
      <c r="A9" s="180" t="s">
        <v>11</v>
      </c>
      <c r="B9" s="181"/>
      <c r="C9" s="51">
        <f t="shared" ref="C9:BM9" si="1">SUBTOTAL(5,C17:C426)</f>
        <v>273359</v>
      </c>
      <c r="D9" s="61">
        <f t="shared" si="1"/>
        <v>26.8</v>
      </c>
      <c r="E9" s="12">
        <f t="shared" si="1"/>
        <v>32.700000000000003</v>
      </c>
      <c r="F9" s="12">
        <f t="shared" si="1"/>
        <v>32.700000000000003</v>
      </c>
      <c r="G9" s="12">
        <f t="shared" si="1"/>
        <v>33.6</v>
      </c>
      <c r="H9" s="12">
        <f t="shared" si="1"/>
        <v>3.4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0</v>
      </c>
      <c r="N9" s="83">
        <f t="shared" si="1"/>
        <v>0</v>
      </c>
      <c r="O9" s="83">
        <f t="shared" si="1"/>
        <v>0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15.20086862106406</v>
      </c>
      <c r="AO9" s="41">
        <f t="shared" si="1"/>
        <v>442</v>
      </c>
      <c r="AP9" s="110">
        <f t="shared" si="1"/>
        <v>0</v>
      </c>
      <c r="AQ9" s="111">
        <f t="shared" si="1"/>
        <v>0</v>
      </c>
      <c r="AR9" s="112">
        <f t="shared" si="1"/>
        <v>0</v>
      </c>
      <c r="AS9" s="112">
        <f t="shared" si="1"/>
        <v>0</v>
      </c>
      <c r="AT9" s="113">
        <f t="shared" si="1"/>
        <v>272</v>
      </c>
      <c r="AU9" s="114">
        <f t="shared" si="1"/>
        <v>0</v>
      </c>
      <c r="AV9" s="115">
        <f t="shared" si="1"/>
        <v>0</v>
      </c>
      <c r="AW9" s="112">
        <f t="shared" si="1"/>
        <v>0</v>
      </c>
      <c r="AX9" s="112">
        <f t="shared" si="1"/>
        <v>0</v>
      </c>
      <c r="AY9" s="61">
        <f t="shared" si="1"/>
        <v>0</v>
      </c>
      <c r="AZ9" s="97">
        <f t="shared" si="1"/>
        <v>77.8</v>
      </c>
      <c r="BA9" s="68">
        <f t="shared" si="1"/>
        <v>0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1211</v>
      </c>
      <c r="BG9" s="41">
        <f t="shared" si="1"/>
        <v>235</v>
      </c>
      <c r="BH9" s="42">
        <f t="shared" si="1"/>
        <v>800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45">
      <c r="A10" s="180" t="s">
        <v>62</v>
      </c>
      <c r="B10" s="181"/>
      <c r="C10" s="51">
        <f>IFERROR(SUBTOTAL(1,C17:C426),"")</f>
        <v>339945.38904109591</v>
      </c>
      <c r="D10" s="61">
        <f t="shared" ref="D10:BM10" si="2">IFERROR(SUBTOTAL(1,D17:D426),"")</f>
        <v>36.281369863013687</v>
      </c>
      <c r="E10" s="12">
        <f t="shared" si="2"/>
        <v>36.135890410958908</v>
      </c>
      <c r="F10" s="12">
        <f t="shared" si="2"/>
        <v>36.135890410958908</v>
      </c>
      <c r="G10" s="12">
        <f t="shared" si="2"/>
        <v>36.438356164383578</v>
      </c>
      <c r="H10" s="12">
        <f t="shared" si="2"/>
        <v>36.353424657534262</v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 t="str">
        <f t="shared" si="2"/>
        <v/>
      </c>
      <c r="N10" s="83" t="str">
        <f t="shared" si="2"/>
        <v/>
      </c>
      <c r="O10" s="83" t="str">
        <f t="shared" si="2"/>
        <v/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23.38741226866745</v>
      </c>
      <c r="AO10" s="41">
        <f t="shared" si="2"/>
        <v>1225.3095890410959</v>
      </c>
      <c r="AP10" s="110" t="str">
        <f t="shared" si="2"/>
        <v/>
      </c>
      <c r="AQ10" s="111" t="str">
        <f t="shared" si="2"/>
        <v/>
      </c>
      <c r="AR10" s="112" t="str">
        <f t="shared" si="2"/>
        <v/>
      </c>
      <c r="AS10" s="112" t="str">
        <f t="shared" si="2"/>
        <v/>
      </c>
      <c r="AT10" s="113">
        <f t="shared" si="2"/>
        <v>1415.0246575342467</v>
      </c>
      <c r="AU10" s="114" t="str">
        <f t="shared" si="2"/>
        <v/>
      </c>
      <c r="AV10" s="115" t="str">
        <f t="shared" si="2"/>
        <v/>
      </c>
      <c r="AW10" s="112" t="str">
        <f t="shared" si="2"/>
        <v/>
      </c>
      <c r="AX10" s="112" t="str">
        <f t="shared" si="2"/>
        <v/>
      </c>
      <c r="AY10" s="61" t="str">
        <f t="shared" si="2"/>
        <v/>
      </c>
      <c r="AZ10" s="97">
        <f t="shared" si="2"/>
        <v>79.096265560165975</v>
      </c>
      <c r="BA10" s="68" t="str">
        <f t="shared" si="2"/>
        <v/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6">
        <f t="shared" si="2"/>
        <v>10347.087912087913</v>
      </c>
      <c r="BG10" s="41">
        <f t="shared" si="2"/>
        <v>5497.3549382716046</v>
      </c>
      <c r="BH10" s="42">
        <f t="shared" si="2"/>
        <v>5453.8379120879117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 t="str">
        <f t="shared" si="2"/>
        <v/>
      </c>
    </row>
    <row r="11" spans="1:65" ht="17.5" thickBot="1" x14ac:dyDescent="0.5">
      <c r="A11" s="182" t="s">
        <v>64</v>
      </c>
      <c r="B11" s="183"/>
      <c r="C11" s="52">
        <f>SUBTOTAL(9,C17:C426)</f>
        <v>124080067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445773</v>
      </c>
      <c r="AP11" s="116"/>
      <c r="AQ11" s="117"/>
      <c r="AR11" s="118"/>
      <c r="AS11" s="118"/>
      <c r="AT11" s="119">
        <f>SUBTOTAL(9,AT17:AT425)</f>
        <v>515342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3754355</v>
      </c>
      <c r="BG11" s="43">
        <f t="shared" si="3"/>
        <v>1774431</v>
      </c>
      <c r="BH11" s="44">
        <f t="shared" si="3"/>
        <v>1979924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0</v>
      </c>
    </row>
    <row r="12" spans="1:65" ht="17.5" thickBot="1" x14ac:dyDescent="0.5">
      <c r="A12" s="182" t="s">
        <v>63</v>
      </c>
      <c r="B12" s="183"/>
      <c r="C12" s="52">
        <f>IFERROR(SUBTOTAL(9,C17:C426)/COUNTA(C17:C47,C52:C80,C85:C115,C120:C149,C154:C184,C189:C218,C223:C253,C258:C288,C293:C322,C327:C357,C362:C391,C396:C426),"")</f>
        <v>339945.38904109591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1225.3095890410959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1415.0246575342467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10290.546448087433</v>
      </c>
      <c r="BG12" s="78">
        <f>IFERROR(SUBTOTAL(9,BG17:BG426)/COUNTA(BG17:BG47,BG52:BG80,BG85:BG115,BG120:BG149,BG154:BG184,BG189:BG218,BG223:BG253,BG258:BG288,BG293:BG322,BG327:BG357,BG362:BG391,BG396:BG426),"")</f>
        <v>5497.3549382716046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5453.8379120879117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45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5" thickBot="1" x14ac:dyDescent="0.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5">
      <c r="A15" s="184" t="s">
        <v>0</v>
      </c>
      <c r="B15" s="186" t="s">
        <v>88</v>
      </c>
      <c r="C15" s="156" t="s">
        <v>2</v>
      </c>
      <c r="D15" s="176" t="s">
        <v>68</v>
      </c>
      <c r="E15" s="177"/>
      <c r="F15" s="177"/>
      <c r="G15" s="177"/>
      <c r="H15" s="177"/>
      <c r="I15" s="177"/>
      <c r="J15" s="177"/>
      <c r="K15" s="177"/>
      <c r="L15" s="177"/>
      <c r="M15" s="178" t="s">
        <v>77</v>
      </c>
      <c r="N15" s="179"/>
      <c r="O15" s="179"/>
      <c r="P15" s="179"/>
      <c r="Q15" s="179"/>
      <c r="R15" s="179"/>
      <c r="S15" s="179"/>
      <c r="T15" s="179"/>
      <c r="U15" s="179"/>
      <c r="V15" s="160" t="s">
        <v>80</v>
      </c>
      <c r="W15" s="156"/>
      <c r="X15" s="156"/>
      <c r="Y15" s="156"/>
      <c r="Z15" s="156"/>
      <c r="AA15" s="156"/>
      <c r="AB15" s="156"/>
      <c r="AC15" s="156"/>
      <c r="AD15" s="156"/>
      <c r="AE15" s="146" t="s">
        <v>82</v>
      </c>
      <c r="AF15" s="156"/>
      <c r="AG15" s="156"/>
      <c r="AH15" s="156"/>
      <c r="AI15" s="156"/>
      <c r="AJ15" s="156"/>
      <c r="AK15" s="156"/>
      <c r="AL15" s="156"/>
      <c r="AM15" s="156"/>
      <c r="AN15" s="146" t="s">
        <v>67</v>
      </c>
      <c r="AO15" s="160" t="s">
        <v>1</v>
      </c>
      <c r="AP15" s="164" t="s">
        <v>93</v>
      </c>
      <c r="AQ15" s="166" t="s">
        <v>94</v>
      </c>
      <c r="AR15" s="168" t="s">
        <v>95</v>
      </c>
      <c r="AS15" s="168" t="s">
        <v>91</v>
      </c>
      <c r="AT15" s="162" t="s">
        <v>66</v>
      </c>
      <c r="AU15" s="164" t="s">
        <v>96</v>
      </c>
      <c r="AV15" s="166" t="s">
        <v>97</v>
      </c>
      <c r="AW15" s="168" t="s">
        <v>98</v>
      </c>
      <c r="AX15" s="168" t="s">
        <v>92</v>
      </c>
      <c r="AY15" s="170" t="s">
        <v>89</v>
      </c>
      <c r="AZ15" s="152" t="s">
        <v>87</v>
      </c>
      <c r="BA15" s="154" t="s">
        <v>106</v>
      </c>
      <c r="BB15" s="155"/>
      <c r="BC15" s="155"/>
      <c r="BD15" s="155"/>
      <c r="BE15" s="156" t="s">
        <v>102</v>
      </c>
      <c r="BF15" s="158" t="s">
        <v>3</v>
      </c>
      <c r="BG15" s="160" t="s">
        <v>4</v>
      </c>
      <c r="BH15" s="146" t="s">
        <v>7</v>
      </c>
      <c r="BI15" s="146" t="s">
        <v>8</v>
      </c>
      <c r="BJ15" s="146" t="s">
        <v>6</v>
      </c>
      <c r="BK15" s="146" t="s">
        <v>5</v>
      </c>
      <c r="BL15" s="146" t="s">
        <v>9</v>
      </c>
      <c r="BM15" s="148" t="s">
        <v>10</v>
      </c>
    </row>
    <row r="16" spans="1:65" s="1" customFormat="1" ht="34.5" thickBot="1" x14ac:dyDescent="0.5">
      <c r="A16" s="185"/>
      <c r="B16" s="187"/>
      <c r="C16" s="157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47"/>
      <c r="AO16" s="161"/>
      <c r="AP16" s="165"/>
      <c r="AQ16" s="167"/>
      <c r="AR16" s="169"/>
      <c r="AS16" s="169"/>
      <c r="AT16" s="163"/>
      <c r="AU16" s="165"/>
      <c r="AV16" s="167"/>
      <c r="AW16" s="169"/>
      <c r="AX16" s="169"/>
      <c r="AY16" s="171"/>
      <c r="AZ16" s="153"/>
      <c r="BA16" s="65" t="s">
        <v>84</v>
      </c>
      <c r="BB16" s="65" t="s">
        <v>85</v>
      </c>
      <c r="BC16" s="65" t="s">
        <v>86</v>
      </c>
      <c r="BD16" s="66" t="s">
        <v>90</v>
      </c>
      <c r="BE16" s="157"/>
      <c r="BF16" s="159"/>
      <c r="BG16" s="161"/>
      <c r="BH16" s="147"/>
      <c r="BI16" s="147"/>
      <c r="BJ16" s="147"/>
      <c r="BK16" s="147"/>
      <c r="BL16" s="147"/>
      <c r="BM16" s="149"/>
    </row>
    <row r="17" spans="1:65" outlineLevel="5" x14ac:dyDescent="0.45">
      <c r="A17" s="21">
        <f>MONTH(B17)</f>
        <v>1</v>
      </c>
      <c r="B17" s="8">
        <v>43466</v>
      </c>
      <c r="C17" s="51">
        <v>326989</v>
      </c>
      <c r="D17" s="64">
        <f>IFERROR(ROUND(AVERAGE(E17:L17),1),"")</f>
        <v>36.6</v>
      </c>
      <c r="E17" s="12">
        <v>36.6</v>
      </c>
      <c r="F17" s="12">
        <v>36.6</v>
      </c>
      <c r="G17" s="12">
        <v>36.6</v>
      </c>
      <c r="H17" s="12">
        <v>36.6</v>
      </c>
      <c r="I17" s="11"/>
      <c r="J17" s="11"/>
      <c r="K17" s="11"/>
      <c r="L17" s="11"/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28.282828282828284</v>
      </c>
      <c r="AO17" s="41">
        <v>990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1291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15787</v>
      </c>
      <c r="BG17" s="42">
        <v>8096</v>
      </c>
      <c r="BH17" s="42">
        <v>7691</v>
      </c>
      <c r="BI17" s="42"/>
      <c r="BJ17" s="42"/>
      <c r="BK17" s="42"/>
      <c r="BL17" s="42"/>
      <c r="BM17" s="14"/>
    </row>
    <row r="18" spans="1:65" outlineLevel="5" x14ac:dyDescent="0.45">
      <c r="A18" s="22">
        <f t="shared" ref="A18:A90" si="5">MONTH(B18)</f>
        <v>1</v>
      </c>
      <c r="B18" s="9">
        <f>B17+1</f>
        <v>43467</v>
      </c>
      <c r="C18" s="51">
        <v>282630</v>
      </c>
      <c r="D18" s="64">
        <f t="shared" ref="D18:D47" si="6">IFERROR(ROUND(AVERAGE(E18:L18),1),"")</f>
        <v>35.700000000000003</v>
      </c>
      <c r="E18" s="12">
        <v>35.4</v>
      </c>
      <c r="F18" s="12">
        <v>35.4</v>
      </c>
      <c r="G18" s="12">
        <v>36</v>
      </c>
      <c r="H18" s="12">
        <v>36</v>
      </c>
      <c r="I18" s="12"/>
      <c r="J18" s="12"/>
      <c r="K18" s="12"/>
      <c r="L18" s="12"/>
      <c r="M18" s="74" t="str">
        <f t="shared" ref="M18:M47" si="7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v>25.925925925925927</v>
      </c>
      <c r="AO18" s="41">
        <v>1080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1408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0">IFERROR((1-((AW18*AS18)/(AX18*AR18)))*100,"")</f>
        <v/>
      </c>
      <c r="AZ18" s="97">
        <v>79.599999999999994</v>
      </c>
      <c r="BA18" s="68"/>
      <c r="BB18" s="68"/>
      <c r="BC18" s="68"/>
      <c r="BD18" s="68"/>
      <c r="BE18" s="15"/>
      <c r="BF18" s="5">
        <f t="shared" ref="BF18:BF47" si="11">IF(SUM(BG18:BM18)=0,"",SUM(BG18:BM18))</f>
        <v>19646</v>
      </c>
      <c r="BG18" s="42">
        <v>7088</v>
      </c>
      <c r="BH18" s="42">
        <v>12558</v>
      </c>
      <c r="BI18" s="42"/>
      <c r="BJ18" s="42"/>
      <c r="BK18" s="42"/>
      <c r="BL18" s="42"/>
      <c r="BM18" s="15"/>
    </row>
    <row r="19" spans="1:65" outlineLevel="5" x14ac:dyDescent="0.45">
      <c r="A19" s="22">
        <f t="shared" si="5"/>
        <v>1</v>
      </c>
      <c r="B19" s="9">
        <f t="shared" ref="B19:B79" si="12">B18+1</f>
        <v>43468</v>
      </c>
      <c r="C19" s="51">
        <v>286733</v>
      </c>
      <c r="D19" s="64">
        <f t="shared" si="6"/>
        <v>35.6</v>
      </c>
      <c r="E19" s="12">
        <v>35.4</v>
      </c>
      <c r="F19" s="12">
        <v>35.4</v>
      </c>
      <c r="G19" s="12">
        <v>35.799999999999997</v>
      </c>
      <c r="H19" s="12">
        <v>35.799999999999997</v>
      </c>
      <c r="I19" s="12"/>
      <c r="J19" s="12"/>
      <c r="K19" s="12"/>
      <c r="L19" s="12"/>
      <c r="M19" s="74" t="str">
        <f t="shared" si="7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v>25.594149908592321</v>
      </c>
      <c r="AO19" s="41">
        <v>1094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1463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0"/>
        <v/>
      </c>
      <c r="AZ19" s="97">
        <v>79</v>
      </c>
      <c r="BA19" s="68"/>
      <c r="BB19" s="68"/>
      <c r="BC19" s="68"/>
      <c r="BD19" s="68"/>
      <c r="BE19" s="15"/>
      <c r="BF19" s="5">
        <f t="shared" si="11"/>
        <v>19766</v>
      </c>
      <c r="BG19" s="42">
        <v>6534</v>
      </c>
      <c r="BH19" s="42">
        <v>13232</v>
      </c>
      <c r="BI19" s="42"/>
      <c r="BJ19" s="42"/>
      <c r="BK19" s="42"/>
      <c r="BL19" s="42"/>
      <c r="BM19" s="15"/>
    </row>
    <row r="20" spans="1:65" outlineLevel="5" x14ac:dyDescent="0.45">
      <c r="A20" s="22">
        <f t="shared" si="5"/>
        <v>1</v>
      </c>
      <c r="B20" s="9">
        <f t="shared" si="12"/>
        <v>43469</v>
      </c>
      <c r="C20" s="51">
        <v>287082</v>
      </c>
      <c r="D20" s="64">
        <f t="shared" si="6"/>
        <v>35.6</v>
      </c>
      <c r="E20" s="12">
        <v>35.4</v>
      </c>
      <c r="F20" s="12">
        <v>35.4</v>
      </c>
      <c r="G20" s="12">
        <v>35.799999999999997</v>
      </c>
      <c r="H20" s="12">
        <v>35.799999999999997</v>
      </c>
      <c r="I20" s="12"/>
      <c r="J20" s="12"/>
      <c r="K20" s="12"/>
      <c r="L20" s="12"/>
      <c r="M20" s="74" t="str">
        <f t="shared" si="7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v>21.068472535741158</v>
      </c>
      <c r="AO20" s="41">
        <v>1329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1883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0"/>
        <v/>
      </c>
      <c r="AZ20" s="97">
        <v>78.8</v>
      </c>
      <c r="BA20" s="68"/>
      <c r="BB20" s="68"/>
      <c r="BC20" s="68"/>
      <c r="BD20" s="68"/>
      <c r="BE20" s="15"/>
      <c r="BF20" s="5">
        <f t="shared" si="11"/>
        <v>21708</v>
      </c>
      <c r="BG20" s="42">
        <v>8721</v>
      </c>
      <c r="BH20" s="42">
        <v>12987</v>
      </c>
      <c r="BI20" s="42"/>
      <c r="BJ20" s="42"/>
      <c r="BK20" s="42"/>
      <c r="BL20" s="42"/>
      <c r="BM20" s="15"/>
    </row>
    <row r="21" spans="1:65" outlineLevel="5" x14ac:dyDescent="0.45">
      <c r="A21" s="22">
        <f t="shared" si="5"/>
        <v>1</v>
      </c>
      <c r="B21" s="9">
        <f t="shared" si="12"/>
        <v>43470</v>
      </c>
      <c r="C21" s="51">
        <v>290295</v>
      </c>
      <c r="D21" s="64">
        <f t="shared" si="6"/>
        <v>35.5</v>
      </c>
      <c r="E21" s="12">
        <v>35.200000000000003</v>
      </c>
      <c r="F21" s="12">
        <v>35.200000000000003</v>
      </c>
      <c r="G21" s="12">
        <v>35.799999999999997</v>
      </c>
      <c r="H21" s="12">
        <v>35.799999999999997</v>
      </c>
      <c r="I21" s="12"/>
      <c r="J21" s="12"/>
      <c r="K21" s="12"/>
      <c r="L21" s="12"/>
      <c r="M21" s="74" t="str">
        <f t="shared" si="7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v>26.490066225165563</v>
      </c>
      <c r="AO21" s="41">
        <v>1057</v>
      </c>
      <c r="AP21" s="110"/>
      <c r="AQ21" s="111"/>
      <c r="AR21" s="126" t="str">
        <f t="shared" ref="AR21:AR47" si="13">IFERROR(AQ21/AP21*100,"")</f>
        <v/>
      </c>
      <c r="AS21" s="126" t="str">
        <f t="shared" ref="AS21:AS47" si="14">IFERROR(100-AR21,"")</f>
        <v/>
      </c>
      <c r="AT21" s="127">
        <v>1521</v>
      </c>
      <c r="AU21" s="114"/>
      <c r="AV21" s="115"/>
      <c r="AW21" s="126" t="str">
        <f t="shared" ref="AW21:AW47" si="15">IFERROR(AV21/AU21*100,"")</f>
        <v/>
      </c>
      <c r="AX21" s="126" t="str">
        <f t="shared" ref="AX21:AX47" si="16">IFERROR(100-AW21,"")</f>
        <v/>
      </c>
      <c r="AY21" s="64" t="str">
        <f t="shared" si="10"/>
        <v/>
      </c>
      <c r="AZ21" s="97"/>
      <c r="BA21" s="68"/>
      <c r="BB21" s="68"/>
      <c r="BC21" s="68"/>
      <c r="BD21" s="68"/>
      <c r="BE21" s="15"/>
      <c r="BF21" s="5">
        <f t="shared" si="11"/>
        <v>15207</v>
      </c>
      <c r="BG21" s="42">
        <v>7684</v>
      </c>
      <c r="BH21" s="42">
        <v>7523</v>
      </c>
      <c r="BI21" s="42"/>
      <c r="BJ21" s="42"/>
      <c r="BK21" s="42"/>
      <c r="BL21" s="42"/>
      <c r="BM21" s="15"/>
    </row>
    <row r="22" spans="1:65" outlineLevel="5" x14ac:dyDescent="0.45">
      <c r="A22" s="22">
        <f t="shared" si="5"/>
        <v>1</v>
      </c>
      <c r="B22" s="9">
        <f t="shared" si="12"/>
        <v>43471</v>
      </c>
      <c r="C22" s="51">
        <v>297101</v>
      </c>
      <c r="D22" s="64">
        <f t="shared" si="6"/>
        <v>35.200000000000003</v>
      </c>
      <c r="E22" s="12">
        <v>35</v>
      </c>
      <c r="F22" s="12">
        <v>35</v>
      </c>
      <c r="G22" s="12">
        <v>35.4</v>
      </c>
      <c r="H22" s="12">
        <v>35.4</v>
      </c>
      <c r="I22" s="12"/>
      <c r="J22" s="12"/>
      <c r="K22" s="12"/>
      <c r="L22" s="12"/>
      <c r="M22" s="74" t="str">
        <f t="shared" si="7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v>26.641294005708847</v>
      </c>
      <c r="AO22" s="41">
        <v>1051</v>
      </c>
      <c r="AP22" s="110"/>
      <c r="AQ22" s="111"/>
      <c r="AR22" s="126" t="str">
        <f t="shared" si="13"/>
        <v/>
      </c>
      <c r="AS22" s="126" t="str">
        <f t="shared" si="14"/>
        <v/>
      </c>
      <c r="AT22" s="127">
        <v>1465</v>
      </c>
      <c r="AU22" s="114"/>
      <c r="AV22" s="115"/>
      <c r="AW22" s="126" t="str">
        <f t="shared" si="15"/>
        <v/>
      </c>
      <c r="AX22" s="126" t="str">
        <f t="shared" si="16"/>
        <v/>
      </c>
      <c r="AY22" s="64" t="str">
        <f t="shared" si="10"/>
        <v/>
      </c>
      <c r="AZ22" s="97"/>
      <c r="BA22" s="68"/>
      <c r="BB22" s="68"/>
      <c r="BC22" s="68"/>
      <c r="BD22" s="68"/>
      <c r="BE22" s="15"/>
      <c r="BF22" s="5">
        <f t="shared" si="11"/>
        <v>7869</v>
      </c>
      <c r="BG22" s="42">
        <v>6075</v>
      </c>
      <c r="BH22" s="42">
        <v>1794</v>
      </c>
      <c r="BI22" s="42"/>
      <c r="BJ22" s="42"/>
      <c r="BK22" s="42"/>
      <c r="BL22" s="42"/>
      <c r="BM22" s="15"/>
    </row>
    <row r="23" spans="1:65" outlineLevel="5" x14ac:dyDescent="0.45">
      <c r="A23" s="22">
        <f t="shared" si="5"/>
        <v>1</v>
      </c>
      <c r="B23" s="9">
        <f t="shared" si="12"/>
        <v>43472</v>
      </c>
      <c r="C23" s="51">
        <v>286842</v>
      </c>
      <c r="D23" s="64">
        <f t="shared" si="6"/>
        <v>35.4</v>
      </c>
      <c r="E23" s="12">
        <v>35.4</v>
      </c>
      <c r="F23" s="12">
        <v>35.4</v>
      </c>
      <c r="G23" s="12">
        <v>35.4</v>
      </c>
      <c r="H23" s="12">
        <v>35.4</v>
      </c>
      <c r="I23" s="12"/>
      <c r="J23" s="12"/>
      <c r="K23" s="12"/>
      <c r="L23" s="12"/>
      <c r="M23" s="74" t="str">
        <f t="shared" si="7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v>22.932022932022932</v>
      </c>
      <c r="AO23" s="41">
        <v>1221</v>
      </c>
      <c r="AP23" s="110"/>
      <c r="AQ23" s="111"/>
      <c r="AR23" s="126" t="str">
        <f t="shared" si="13"/>
        <v/>
      </c>
      <c r="AS23" s="126" t="str">
        <f t="shared" si="14"/>
        <v/>
      </c>
      <c r="AT23" s="127">
        <v>1135</v>
      </c>
      <c r="AU23" s="114"/>
      <c r="AV23" s="115"/>
      <c r="AW23" s="126" t="str">
        <f t="shared" si="15"/>
        <v/>
      </c>
      <c r="AX23" s="126" t="str">
        <f t="shared" si="16"/>
        <v/>
      </c>
      <c r="AY23" s="64" t="str">
        <f t="shared" si="10"/>
        <v/>
      </c>
      <c r="AZ23" s="97"/>
      <c r="BA23" s="68"/>
      <c r="BB23" s="68"/>
      <c r="BC23" s="68"/>
      <c r="BD23" s="68"/>
      <c r="BE23" s="15"/>
      <c r="BF23" s="5">
        <f t="shared" si="11"/>
        <v>11369</v>
      </c>
      <c r="BG23" s="42">
        <v>9552</v>
      </c>
      <c r="BH23" s="42">
        <v>1817</v>
      </c>
      <c r="BI23" s="42"/>
      <c r="BJ23" s="42"/>
      <c r="BK23" s="42"/>
      <c r="BL23" s="42"/>
      <c r="BM23" s="15"/>
    </row>
    <row r="24" spans="1:65" outlineLevel="5" x14ac:dyDescent="0.45">
      <c r="A24" s="22">
        <f t="shared" si="5"/>
        <v>1</v>
      </c>
      <c r="B24" s="9">
        <f t="shared" si="12"/>
        <v>43473</v>
      </c>
      <c r="C24" s="51">
        <v>281905</v>
      </c>
      <c r="D24" s="64">
        <f t="shared" si="6"/>
        <v>36.1</v>
      </c>
      <c r="E24" s="12">
        <v>36</v>
      </c>
      <c r="F24" s="12">
        <v>36</v>
      </c>
      <c r="G24" s="12">
        <v>36.200000000000003</v>
      </c>
      <c r="H24" s="12">
        <v>36.200000000000003</v>
      </c>
      <c r="I24" s="12"/>
      <c r="J24" s="12"/>
      <c r="K24" s="12"/>
      <c r="L24" s="12"/>
      <c r="M24" s="74" t="str">
        <f t="shared" si="7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v>23.255813953488371</v>
      </c>
      <c r="AO24" s="41">
        <v>1204</v>
      </c>
      <c r="AP24" s="110"/>
      <c r="AQ24" s="111"/>
      <c r="AR24" s="126" t="str">
        <f t="shared" si="13"/>
        <v/>
      </c>
      <c r="AS24" s="126" t="str">
        <f t="shared" si="14"/>
        <v/>
      </c>
      <c r="AT24" s="127">
        <v>1611</v>
      </c>
      <c r="AU24" s="114"/>
      <c r="AV24" s="115"/>
      <c r="AW24" s="126" t="str">
        <f t="shared" si="15"/>
        <v/>
      </c>
      <c r="AX24" s="126" t="str">
        <f t="shared" si="16"/>
        <v/>
      </c>
      <c r="AY24" s="64" t="str">
        <f t="shared" si="10"/>
        <v/>
      </c>
      <c r="AZ24" s="97">
        <v>79.5</v>
      </c>
      <c r="BA24" s="68"/>
      <c r="BB24" s="68"/>
      <c r="BC24" s="68"/>
      <c r="BD24" s="68"/>
      <c r="BE24" s="15"/>
      <c r="BF24" s="5">
        <f t="shared" si="11"/>
        <v>12904</v>
      </c>
      <c r="BG24" s="42">
        <v>7929</v>
      </c>
      <c r="BH24" s="42">
        <v>4975</v>
      </c>
      <c r="BI24" s="42"/>
      <c r="BJ24" s="42"/>
      <c r="BK24" s="42"/>
      <c r="BL24" s="42"/>
      <c r="BM24" s="15"/>
    </row>
    <row r="25" spans="1:65" outlineLevel="5" x14ac:dyDescent="0.45">
      <c r="A25" s="22">
        <f t="shared" si="5"/>
        <v>1</v>
      </c>
      <c r="B25" s="9">
        <f t="shared" si="12"/>
        <v>43474</v>
      </c>
      <c r="C25" s="51">
        <v>293620</v>
      </c>
      <c r="D25" s="64">
        <f t="shared" si="6"/>
        <v>36</v>
      </c>
      <c r="E25" s="12">
        <v>36</v>
      </c>
      <c r="F25" s="12">
        <v>36</v>
      </c>
      <c r="G25" s="12">
        <v>36</v>
      </c>
      <c r="H25" s="12">
        <v>36</v>
      </c>
      <c r="I25" s="12"/>
      <c r="J25" s="12"/>
      <c r="K25" s="12"/>
      <c r="L25" s="12"/>
      <c r="M25" s="74" t="str">
        <f t="shared" si="7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v>22.012578616352201</v>
      </c>
      <c r="AO25" s="41">
        <v>1272</v>
      </c>
      <c r="AP25" s="110"/>
      <c r="AQ25" s="111"/>
      <c r="AR25" s="126" t="str">
        <f t="shared" si="13"/>
        <v/>
      </c>
      <c r="AS25" s="126" t="str">
        <f t="shared" si="14"/>
        <v/>
      </c>
      <c r="AT25" s="127">
        <v>1787</v>
      </c>
      <c r="AU25" s="114"/>
      <c r="AV25" s="115"/>
      <c r="AW25" s="126" t="str">
        <f t="shared" si="15"/>
        <v/>
      </c>
      <c r="AX25" s="126" t="str">
        <f t="shared" si="16"/>
        <v/>
      </c>
      <c r="AY25" s="64" t="str">
        <f t="shared" si="10"/>
        <v/>
      </c>
      <c r="AZ25" s="97">
        <v>79</v>
      </c>
      <c r="BA25" s="68"/>
      <c r="BB25" s="68"/>
      <c r="BC25" s="68"/>
      <c r="BD25" s="68"/>
      <c r="BE25" s="15"/>
      <c r="BF25" s="5">
        <f t="shared" si="11"/>
        <v>13633</v>
      </c>
      <c r="BG25" s="42">
        <v>8562</v>
      </c>
      <c r="BH25" s="42">
        <v>5071</v>
      </c>
      <c r="BI25" s="42"/>
      <c r="BJ25" s="42"/>
      <c r="BK25" s="42"/>
      <c r="BL25" s="42"/>
      <c r="BM25" s="15"/>
    </row>
    <row r="26" spans="1:65" outlineLevel="5" x14ac:dyDescent="0.45">
      <c r="A26" s="22">
        <f t="shared" si="5"/>
        <v>1</v>
      </c>
      <c r="B26" s="9">
        <f t="shared" si="12"/>
        <v>43475</v>
      </c>
      <c r="C26" s="51">
        <v>288017</v>
      </c>
      <c r="D26" s="64">
        <f t="shared" si="6"/>
        <v>35.700000000000003</v>
      </c>
      <c r="E26" s="12">
        <v>35.6</v>
      </c>
      <c r="F26" s="12">
        <v>35.6</v>
      </c>
      <c r="G26" s="12">
        <v>35.799999999999997</v>
      </c>
      <c r="H26" s="12">
        <v>35.799999999999997</v>
      </c>
      <c r="I26" s="12"/>
      <c r="J26" s="12"/>
      <c r="K26" s="12"/>
      <c r="L26" s="12"/>
      <c r="M26" s="74" t="str">
        <f t="shared" si="7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v>24.626209322779243</v>
      </c>
      <c r="AO26" s="41">
        <v>1137</v>
      </c>
      <c r="AP26" s="110"/>
      <c r="AQ26" s="111"/>
      <c r="AR26" s="126" t="str">
        <f t="shared" si="13"/>
        <v/>
      </c>
      <c r="AS26" s="126" t="str">
        <f t="shared" si="14"/>
        <v/>
      </c>
      <c r="AT26" s="127">
        <v>1552</v>
      </c>
      <c r="AU26" s="114"/>
      <c r="AV26" s="115"/>
      <c r="AW26" s="126" t="str">
        <f t="shared" si="15"/>
        <v/>
      </c>
      <c r="AX26" s="126" t="str">
        <f t="shared" si="16"/>
        <v/>
      </c>
      <c r="AY26" s="64" t="str">
        <f t="shared" si="10"/>
        <v/>
      </c>
      <c r="AZ26" s="97">
        <v>78.5</v>
      </c>
      <c r="BA26" s="68"/>
      <c r="BB26" s="68"/>
      <c r="BC26" s="68"/>
      <c r="BD26" s="68"/>
      <c r="BE26" s="15"/>
      <c r="BF26" s="5">
        <f t="shared" si="11"/>
        <v>15839</v>
      </c>
      <c r="BG26" s="42">
        <v>7261</v>
      </c>
      <c r="BH26" s="42">
        <v>8578</v>
      </c>
      <c r="BI26" s="42"/>
      <c r="BJ26" s="42"/>
      <c r="BK26" s="42"/>
      <c r="BL26" s="42"/>
      <c r="BM26" s="15"/>
    </row>
    <row r="27" spans="1:65" outlineLevel="5" x14ac:dyDescent="0.45">
      <c r="A27" s="22">
        <f t="shared" si="5"/>
        <v>1</v>
      </c>
      <c r="B27" s="9">
        <f t="shared" si="12"/>
        <v>43476</v>
      </c>
      <c r="C27" s="51">
        <v>285320</v>
      </c>
      <c r="D27" s="64">
        <f t="shared" si="6"/>
        <v>35.1</v>
      </c>
      <c r="E27" s="12">
        <v>35</v>
      </c>
      <c r="F27" s="12">
        <v>35</v>
      </c>
      <c r="G27" s="12">
        <v>35.200000000000003</v>
      </c>
      <c r="H27" s="12">
        <v>35.200000000000003</v>
      </c>
      <c r="I27" s="12"/>
      <c r="J27" s="12"/>
      <c r="K27" s="12"/>
      <c r="L27" s="12"/>
      <c r="M27" s="74" t="str">
        <f t="shared" si="7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v>26.143790849673202</v>
      </c>
      <c r="AO27" s="41">
        <v>1071</v>
      </c>
      <c r="AP27" s="110"/>
      <c r="AQ27" s="111"/>
      <c r="AR27" s="126" t="str">
        <f t="shared" si="13"/>
        <v/>
      </c>
      <c r="AS27" s="126" t="str">
        <f t="shared" si="14"/>
        <v/>
      </c>
      <c r="AT27" s="127">
        <v>1647</v>
      </c>
      <c r="AU27" s="114"/>
      <c r="AV27" s="115"/>
      <c r="AW27" s="126" t="str">
        <f t="shared" si="15"/>
        <v/>
      </c>
      <c r="AX27" s="126" t="str">
        <f t="shared" si="16"/>
        <v/>
      </c>
      <c r="AY27" s="64" t="str">
        <f t="shared" si="10"/>
        <v/>
      </c>
      <c r="AZ27" s="97">
        <v>80</v>
      </c>
      <c r="BA27" s="68"/>
      <c r="BB27" s="68"/>
      <c r="BC27" s="68"/>
      <c r="BD27" s="68"/>
      <c r="BE27" s="15"/>
      <c r="BF27" s="5">
        <f t="shared" si="11"/>
        <v>12493</v>
      </c>
      <c r="BG27" s="42">
        <v>8862</v>
      </c>
      <c r="BH27" s="42">
        <v>3631</v>
      </c>
      <c r="BI27" s="42"/>
      <c r="BJ27" s="42"/>
      <c r="BK27" s="42"/>
      <c r="BL27" s="42"/>
      <c r="BM27" s="15"/>
    </row>
    <row r="28" spans="1:65" outlineLevel="5" x14ac:dyDescent="0.45">
      <c r="A28" s="22">
        <f t="shared" si="5"/>
        <v>1</v>
      </c>
      <c r="B28" s="9">
        <f t="shared" si="12"/>
        <v>43477</v>
      </c>
      <c r="C28" s="51">
        <v>296730</v>
      </c>
      <c r="D28" s="64">
        <f t="shared" si="6"/>
        <v>35.700000000000003</v>
      </c>
      <c r="E28" s="12">
        <v>35.200000000000003</v>
      </c>
      <c r="F28" s="12">
        <v>35.200000000000003</v>
      </c>
      <c r="G28" s="12">
        <v>36.200000000000003</v>
      </c>
      <c r="H28" s="12">
        <v>36.200000000000003</v>
      </c>
      <c r="I28" s="12"/>
      <c r="J28" s="12"/>
      <c r="K28" s="12"/>
      <c r="L28" s="12"/>
      <c r="M28" s="74" t="str">
        <f t="shared" si="7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v>26.97495183044316</v>
      </c>
      <c r="AO28" s="41">
        <v>1038</v>
      </c>
      <c r="AP28" s="110"/>
      <c r="AQ28" s="111"/>
      <c r="AR28" s="126" t="str">
        <f t="shared" si="13"/>
        <v/>
      </c>
      <c r="AS28" s="126" t="str">
        <f t="shared" si="14"/>
        <v/>
      </c>
      <c r="AT28" s="127">
        <v>1450</v>
      </c>
      <c r="AU28" s="114"/>
      <c r="AV28" s="115"/>
      <c r="AW28" s="126" t="str">
        <f t="shared" si="15"/>
        <v/>
      </c>
      <c r="AX28" s="126" t="str">
        <f t="shared" si="16"/>
        <v/>
      </c>
      <c r="AY28" s="64" t="str">
        <f t="shared" si="10"/>
        <v/>
      </c>
      <c r="AZ28" s="97"/>
      <c r="BA28" s="68"/>
      <c r="BB28" s="68"/>
      <c r="BC28" s="68"/>
      <c r="BD28" s="68"/>
      <c r="BE28" s="15"/>
      <c r="BF28" s="5">
        <f t="shared" si="11"/>
        <v>9889</v>
      </c>
      <c r="BG28" s="42">
        <v>8139</v>
      </c>
      <c r="BH28" s="42">
        <v>1750</v>
      </c>
      <c r="BI28" s="42"/>
      <c r="BJ28" s="42"/>
      <c r="BK28" s="42"/>
      <c r="BL28" s="42"/>
      <c r="BM28" s="15"/>
    </row>
    <row r="29" spans="1:65" outlineLevel="5" x14ac:dyDescent="0.45">
      <c r="A29" s="22">
        <f t="shared" si="5"/>
        <v>1</v>
      </c>
      <c r="B29" s="9">
        <f t="shared" si="12"/>
        <v>43478</v>
      </c>
      <c r="C29" s="51">
        <v>293532</v>
      </c>
      <c r="D29" s="64">
        <f t="shared" si="6"/>
        <v>35.4</v>
      </c>
      <c r="E29" s="12">
        <v>35.200000000000003</v>
      </c>
      <c r="F29" s="12">
        <v>35.200000000000003</v>
      </c>
      <c r="G29" s="12">
        <v>35.6</v>
      </c>
      <c r="H29" s="12">
        <v>35.6</v>
      </c>
      <c r="I29" s="12"/>
      <c r="J29" s="12"/>
      <c r="K29" s="12"/>
      <c r="L29" s="12"/>
      <c r="M29" s="74" t="str">
        <f t="shared" si="7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v>25.570776255707763</v>
      </c>
      <c r="AO29" s="41">
        <v>1095</v>
      </c>
      <c r="AP29" s="110"/>
      <c r="AQ29" s="111"/>
      <c r="AR29" s="126" t="str">
        <f t="shared" si="13"/>
        <v/>
      </c>
      <c r="AS29" s="126" t="str">
        <f t="shared" si="14"/>
        <v/>
      </c>
      <c r="AT29" s="127">
        <v>1390</v>
      </c>
      <c r="AU29" s="114"/>
      <c r="AV29" s="115"/>
      <c r="AW29" s="126" t="str">
        <f t="shared" si="15"/>
        <v/>
      </c>
      <c r="AX29" s="126" t="str">
        <f t="shared" si="16"/>
        <v/>
      </c>
      <c r="AY29" s="64" t="str">
        <f t="shared" si="10"/>
        <v/>
      </c>
      <c r="AZ29" s="97"/>
      <c r="BA29" s="68"/>
      <c r="BB29" s="68"/>
      <c r="BC29" s="68"/>
      <c r="BD29" s="68"/>
      <c r="BE29" s="15"/>
      <c r="BF29" s="5">
        <f t="shared" si="11"/>
        <v>8417</v>
      </c>
      <c r="BG29" s="42">
        <v>6690</v>
      </c>
      <c r="BH29" s="42">
        <v>1727</v>
      </c>
      <c r="BI29" s="42"/>
      <c r="BJ29" s="42"/>
      <c r="BK29" s="42"/>
      <c r="BL29" s="42"/>
      <c r="BM29" s="15"/>
    </row>
    <row r="30" spans="1:65" outlineLevel="5" x14ac:dyDescent="0.45">
      <c r="A30" s="22">
        <f t="shared" si="5"/>
        <v>1</v>
      </c>
      <c r="B30" s="9">
        <f t="shared" si="12"/>
        <v>43479</v>
      </c>
      <c r="C30" s="51">
        <v>286511</v>
      </c>
      <c r="D30" s="64">
        <f t="shared" si="6"/>
        <v>35.200000000000003</v>
      </c>
      <c r="E30" s="12">
        <v>35</v>
      </c>
      <c r="F30" s="12">
        <v>35</v>
      </c>
      <c r="G30" s="12">
        <v>35.4</v>
      </c>
      <c r="H30" s="12">
        <v>35.4</v>
      </c>
      <c r="I30" s="12"/>
      <c r="J30" s="12"/>
      <c r="K30" s="12"/>
      <c r="L30" s="12"/>
      <c r="M30" s="74" t="str">
        <f t="shared" si="7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v>21.772939346811821</v>
      </c>
      <c r="AO30" s="41">
        <v>1286</v>
      </c>
      <c r="AP30" s="110"/>
      <c r="AQ30" s="111"/>
      <c r="AR30" s="126" t="str">
        <f t="shared" si="13"/>
        <v/>
      </c>
      <c r="AS30" s="126" t="str">
        <f t="shared" si="14"/>
        <v/>
      </c>
      <c r="AT30" s="127">
        <v>1299</v>
      </c>
      <c r="AU30" s="114"/>
      <c r="AV30" s="115"/>
      <c r="AW30" s="126" t="str">
        <f t="shared" si="15"/>
        <v/>
      </c>
      <c r="AX30" s="126" t="str">
        <f t="shared" si="16"/>
        <v/>
      </c>
      <c r="AY30" s="64" t="str">
        <f t="shared" si="10"/>
        <v/>
      </c>
      <c r="AZ30" s="97">
        <v>79.2</v>
      </c>
      <c r="BA30" s="68"/>
      <c r="BB30" s="68"/>
      <c r="BC30" s="68"/>
      <c r="BD30" s="68"/>
      <c r="BE30" s="15"/>
      <c r="BF30" s="5">
        <f t="shared" si="11"/>
        <v>14242</v>
      </c>
      <c r="BG30" s="42">
        <v>8322</v>
      </c>
      <c r="BH30" s="42">
        <v>5920</v>
      </c>
      <c r="BI30" s="42"/>
      <c r="BJ30" s="42"/>
      <c r="BK30" s="42"/>
      <c r="BL30" s="42"/>
      <c r="BM30" s="15"/>
    </row>
    <row r="31" spans="1:65" outlineLevel="5" x14ac:dyDescent="0.45">
      <c r="A31" s="22">
        <f t="shared" si="5"/>
        <v>1</v>
      </c>
      <c r="B31" s="9">
        <f t="shared" si="12"/>
        <v>43480</v>
      </c>
      <c r="C31" s="51">
        <v>280656</v>
      </c>
      <c r="D31" s="64">
        <f t="shared" si="6"/>
        <v>35.200000000000003</v>
      </c>
      <c r="E31" s="12">
        <v>35</v>
      </c>
      <c r="F31" s="12">
        <v>35</v>
      </c>
      <c r="G31" s="12">
        <v>35.4</v>
      </c>
      <c r="H31" s="12">
        <v>35.4</v>
      </c>
      <c r="I31" s="12"/>
      <c r="J31" s="12"/>
      <c r="K31" s="12"/>
      <c r="L31" s="12"/>
      <c r="M31" s="74" t="str">
        <f t="shared" si="7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v>23.829787234042552</v>
      </c>
      <c r="AO31" s="41">
        <v>1175</v>
      </c>
      <c r="AP31" s="110"/>
      <c r="AQ31" s="111"/>
      <c r="AR31" s="126" t="str">
        <f t="shared" si="13"/>
        <v/>
      </c>
      <c r="AS31" s="126" t="str">
        <f t="shared" si="14"/>
        <v/>
      </c>
      <c r="AT31" s="127">
        <v>1562</v>
      </c>
      <c r="AU31" s="114"/>
      <c r="AV31" s="115"/>
      <c r="AW31" s="126" t="str">
        <f t="shared" si="15"/>
        <v/>
      </c>
      <c r="AX31" s="126" t="str">
        <f t="shared" si="16"/>
        <v/>
      </c>
      <c r="AY31" s="64" t="str">
        <f t="shared" si="10"/>
        <v/>
      </c>
      <c r="AZ31" s="97">
        <v>78.900000000000006</v>
      </c>
      <c r="BA31" s="68"/>
      <c r="BB31" s="68"/>
      <c r="BC31" s="68"/>
      <c r="BD31" s="68"/>
      <c r="BE31" s="15"/>
      <c r="BF31" s="5">
        <f t="shared" si="11"/>
        <v>13932</v>
      </c>
      <c r="BG31" s="42">
        <v>8092</v>
      </c>
      <c r="BH31" s="42">
        <v>5840</v>
      </c>
      <c r="BI31" s="42"/>
      <c r="BJ31" s="42"/>
      <c r="BK31" s="42"/>
      <c r="BL31" s="42"/>
      <c r="BM31" s="15"/>
    </row>
    <row r="32" spans="1:65" outlineLevel="5" x14ac:dyDescent="0.45">
      <c r="A32" s="22">
        <f t="shared" si="5"/>
        <v>1</v>
      </c>
      <c r="B32" s="9">
        <f t="shared" si="12"/>
        <v>43481</v>
      </c>
      <c r="C32" s="51">
        <v>280844</v>
      </c>
      <c r="D32" s="64">
        <f t="shared" si="6"/>
        <v>36</v>
      </c>
      <c r="E32" s="12">
        <v>36</v>
      </c>
      <c r="F32" s="12">
        <v>36</v>
      </c>
      <c r="G32" s="12">
        <v>36</v>
      </c>
      <c r="H32" s="12">
        <v>36</v>
      </c>
      <c r="I32" s="12"/>
      <c r="J32" s="12"/>
      <c r="K32" s="12"/>
      <c r="L32" s="12"/>
      <c r="M32" s="74" t="str">
        <f t="shared" si="7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v>22.635408245755862</v>
      </c>
      <c r="AO32" s="41">
        <v>1237</v>
      </c>
      <c r="AP32" s="110"/>
      <c r="AQ32" s="111"/>
      <c r="AR32" s="126" t="str">
        <f t="shared" si="13"/>
        <v/>
      </c>
      <c r="AS32" s="126" t="str">
        <f t="shared" si="14"/>
        <v/>
      </c>
      <c r="AT32" s="127">
        <v>1525</v>
      </c>
      <c r="AU32" s="114"/>
      <c r="AV32" s="115"/>
      <c r="AW32" s="126" t="str">
        <f t="shared" si="15"/>
        <v/>
      </c>
      <c r="AX32" s="126" t="str">
        <f t="shared" si="16"/>
        <v/>
      </c>
      <c r="AY32" s="64" t="str">
        <f t="shared" si="10"/>
        <v/>
      </c>
      <c r="AZ32" s="97">
        <v>80</v>
      </c>
      <c r="BA32" s="68"/>
      <c r="BB32" s="68"/>
      <c r="BC32" s="68"/>
      <c r="BD32" s="68"/>
      <c r="BE32" s="15"/>
      <c r="BF32" s="5">
        <f t="shared" si="11"/>
        <v>10579</v>
      </c>
      <c r="BG32" s="42">
        <v>6642</v>
      </c>
      <c r="BH32" s="42">
        <v>3937</v>
      </c>
      <c r="BI32" s="42"/>
      <c r="BJ32" s="42"/>
      <c r="BK32" s="42"/>
      <c r="BL32" s="42"/>
      <c r="BM32" s="15"/>
    </row>
    <row r="33" spans="1:65" outlineLevel="5" x14ac:dyDescent="0.45">
      <c r="A33" s="22">
        <f t="shared" si="5"/>
        <v>1</v>
      </c>
      <c r="B33" s="9">
        <f t="shared" si="12"/>
        <v>43482</v>
      </c>
      <c r="C33" s="51">
        <v>282960</v>
      </c>
      <c r="D33" s="64">
        <f t="shared" si="6"/>
        <v>35.6</v>
      </c>
      <c r="E33" s="12">
        <v>35.6</v>
      </c>
      <c r="F33" s="12">
        <v>35.6</v>
      </c>
      <c r="G33" s="12">
        <v>35.6</v>
      </c>
      <c r="H33" s="12">
        <v>35.6</v>
      </c>
      <c r="I33" s="12"/>
      <c r="J33" s="12"/>
      <c r="K33" s="12"/>
      <c r="L33" s="12"/>
      <c r="M33" s="74" t="str">
        <f t="shared" si="7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v>22.151898734177216</v>
      </c>
      <c r="AO33" s="41">
        <v>1264</v>
      </c>
      <c r="AP33" s="110"/>
      <c r="AQ33" s="111"/>
      <c r="AR33" s="126" t="str">
        <f t="shared" si="13"/>
        <v/>
      </c>
      <c r="AS33" s="126" t="str">
        <f t="shared" si="14"/>
        <v/>
      </c>
      <c r="AT33" s="127">
        <v>1619</v>
      </c>
      <c r="AU33" s="114"/>
      <c r="AV33" s="115"/>
      <c r="AW33" s="126" t="str">
        <f t="shared" si="15"/>
        <v/>
      </c>
      <c r="AX33" s="126" t="str">
        <f t="shared" si="16"/>
        <v/>
      </c>
      <c r="AY33" s="64" t="str">
        <f t="shared" si="10"/>
        <v/>
      </c>
      <c r="AZ33" s="97">
        <v>78.8</v>
      </c>
      <c r="BA33" s="68"/>
      <c r="BB33" s="68"/>
      <c r="BC33" s="68"/>
      <c r="BD33" s="68"/>
      <c r="BE33" s="15"/>
      <c r="BF33" s="5">
        <f t="shared" si="11"/>
        <v>12298</v>
      </c>
      <c r="BG33" s="42">
        <v>8986</v>
      </c>
      <c r="BH33" s="42">
        <v>3312</v>
      </c>
      <c r="BI33" s="42"/>
      <c r="BJ33" s="42"/>
      <c r="BK33" s="42"/>
      <c r="BL33" s="42"/>
      <c r="BM33" s="15"/>
    </row>
    <row r="34" spans="1:65" outlineLevel="5" x14ac:dyDescent="0.45">
      <c r="A34" s="22">
        <f t="shared" si="5"/>
        <v>1</v>
      </c>
      <c r="B34" s="9">
        <f t="shared" si="12"/>
        <v>43483</v>
      </c>
      <c r="C34" s="51">
        <v>281640</v>
      </c>
      <c r="D34" s="64">
        <f t="shared" si="6"/>
        <v>34.5</v>
      </c>
      <c r="E34" s="12">
        <v>34.4</v>
      </c>
      <c r="F34" s="12">
        <v>34.4</v>
      </c>
      <c r="G34" s="12">
        <v>34.6</v>
      </c>
      <c r="H34" s="12">
        <v>34.6</v>
      </c>
      <c r="I34" s="12"/>
      <c r="J34" s="12"/>
      <c r="K34" s="12"/>
      <c r="L34" s="12"/>
      <c r="M34" s="74" t="str">
        <f t="shared" si="7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v>25.044722719141323</v>
      </c>
      <c r="AO34" s="41">
        <v>1118</v>
      </c>
      <c r="AP34" s="110"/>
      <c r="AQ34" s="111"/>
      <c r="AR34" s="126" t="str">
        <f t="shared" si="13"/>
        <v/>
      </c>
      <c r="AS34" s="126" t="str">
        <f t="shared" si="14"/>
        <v/>
      </c>
      <c r="AT34" s="127">
        <v>1495</v>
      </c>
      <c r="AU34" s="114"/>
      <c r="AV34" s="115"/>
      <c r="AW34" s="126" t="str">
        <f t="shared" si="15"/>
        <v/>
      </c>
      <c r="AX34" s="126" t="str">
        <f t="shared" si="16"/>
        <v/>
      </c>
      <c r="AY34" s="64" t="str">
        <f t="shared" si="10"/>
        <v/>
      </c>
      <c r="AZ34" s="97">
        <v>79.8</v>
      </c>
      <c r="BA34" s="68"/>
      <c r="BB34" s="68"/>
      <c r="BC34" s="68"/>
      <c r="BD34" s="68"/>
      <c r="BE34" s="15"/>
      <c r="BF34" s="5">
        <f t="shared" si="11"/>
        <v>12300</v>
      </c>
      <c r="BG34" s="42">
        <v>8650</v>
      </c>
      <c r="BH34" s="42">
        <v>3650</v>
      </c>
      <c r="BI34" s="42"/>
      <c r="BJ34" s="42"/>
      <c r="BK34" s="42"/>
      <c r="BL34" s="42"/>
      <c r="BM34" s="15"/>
    </row>
    <row r="35" spans="1:65" outlineLevel="5" x14ac:dyDescent="0.45">
      <c r="A35" s="22">
        <f t="shared" si="5"/>
        <v>1</v>
      </c>
      <c r="B35" s="9">
        <f t="shared" si="12"/>
        <v>43484</v>
      </c>
      <c r="C35" s="51">
        <v>297137</v>
      </c>
      <c r="D35" s="64">
        <f t="shared" si="6"/>
        <v>34.799999999999997</v>
      </c>
      <c r="E35" s="12">
        <v>34.6</v>
      </c>
      <c r="F35" s="12">
        <v>34.6</v>
      </c>
      <c r="G35" s="12">
        <v>35</v>
      </c>
      <c r="H35" s="12">
        <v>35</v>
      </c>
      <c r="I35" s="12"/>
      <c r="J35" s="12"/>
      <c r="K35" s="12"/>
      <c r="L35" s="12"/>
      <c r="M35" s="74" t="str">
        <f t="shared" si="7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v>30.139935414424112</v>
      </c>
      <c r="AO35" s="41">
        <v>929</v>
      </c>
      <c r="AP35" s="110"/>
      <c r="AQ35" s="111"/>
      <c r="AR35" s="126" t="str">
        <f t="shared" si="13"/>
        <v/>
      </c>
      <c r="AS35" s="126" t="str">
        <f t="shared" si="14"/>
        <v/>
      </c>
      <c r="AT35" s="127">
        <v>1178</v>
      </c>
      <c r="AU35" s="114"/>
      <c r="AV35" s="115"/>
      <c r="AW35" s="126" t="str">
        <f t="shared" si="15"/>
        <v/>
      </c>
      <c r="AX35" s="126" t="str">
        <f t="shared" si="16"/>
        <v/>
      </c>
      <c r="AY35" s="64" t="str">
        <f t="shared" si="10"/>
        <v/>
      </c>
      <c r="AZ35" s="97"/>
      <c r="BA35" s="68"/>
      <c r="BB35" s="68"/>
      <c r="BC35" s="68"/>
      <c r="BD35" s="68"/>
      <c r="BE35" s="15"/>
      <c r="BF35" s="5">
        <f t="shared" si="11"/>
        <v>8295</v>
      </c>
      <c r="BG35" s="42">
        <v>6545</v>
      </c>
      <c r="BH35" s="42">
        <v>1750</v>
      </c>
      <c r="BI35" s="42"/>
      <c r="BJ35" s="42"/>
      <c r="BK35" s="42"/>
      <c r="BL35" s="42"/>
      <c r="BM35" s="15"/>
    </row>
    <row r="36" spans="1:65" outlineLevel="5" x14ac:dyDescent="0.45">
      <c r="A36" s="22">
        <f t="shared" si="5"/>
        <v>1</v>
      </c>
      <c r="B36" s="9">
        <f t="shared" si="12"/>
        <v>43485</v>
      </c>
      <c r="C36" s="51">
        <v>295296</v>
      </c>
      <c r="D36" s="64">
        <f t="shared" si="6"/>
        <v>35.6</v>
      </c>
      <c r="E36" s="12">
        <v>35.6</v>
      </c>
      <c r="F36" s="12">
        <v>35.6</v>
      </c>
      <c r="G36" s="12">
        <v>35.6</v>
      </c>
      <c r="H36" s="12">
        <v>35.6</v>
      </c>
      <c r="I36" s="12"/>
      <c r="J36" s="12"/>
      <c r="K36" s="12"/>
      <c r="L36" s="12"/>
      <c r="M36" s="74" t="str">
        <f t="shared" si="7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v>29.850746268656717</v>
      </c>
      <c r="AO36" s="41">
        <v>938</v>
      </c>
      <c r="AP36" s="110"/>
      <c r="AQ36" s="111"/>
      <c r="AR36" s="126" t="str">
        <f t="shared" si="13"/>
        <v/>
      </c>
      <c r="AS36" s="126" t="str">
        <f t="shared" si="14"/>
        <v/>
      </c>
      <c r="AT36" s="127">
        <v>1421</v>
      </c>
      <c r="AU36" s="114"/>
      <c r="AV36" s="115"/>
      <c r="AW36" s="126" t="str">
        <f t="shared" si="15"/>
        <v/>
      </c>
      <c r="AX36" s="126" t="str">
        <f t="shared" si="16"/>
        <v/>
      </c>
      <c r="AY36" s="64" t="str">
        <f t="shared" si="10"/>
        <v/>
      </c>
      <c r="AZ36" s="97"/>
      <c r="BA36" s="68"/>
      <c r="BB36" s="68"/>
      <c r="BC36" s="68"/>
      <c r="BD36" s="68"/>
      <c r="BE36" s="15"/>
      <c r="BF36" s="5">
        <f t="shared" si="11"/>
        <v>9880</v>
      </c>
      <c r="BG36" s="42">
        <v>8089</v>
      </c>
      <c r="BH36" s="42">
        <v>1791</v>
      </c>
      <c r="BI36" s="42"/>
      <c r="BJ36" s="42"/>
      <c r="BK36" s="42"/>
      <c r="BL36" s="42"/>
      <c r="BM36" s="15"/>
    </row>
    <row r="37" spans="1:65" outlineLevel="5" x14ac:dyDescent="0.45">
      <c r="A37" s="22">
        <f t="shared" si="5"/>
        <v>1</v>
      </c>
      <c r="B37" s="9">
        <f t="shared" si="12"/>
        <v>43486</v>
      </c>
      <c r="C37" s="51">
        <v>288226</v>
      </c>
      <c r="D37" s="64">
        <f t="shared" si="6"/>
        <v>35.9</v>
      </c>
      <c r="E37" s="12">
        <v>36.200000000000003</v>
      </c>
      <c r="F37" s="12">
        <v>36.200000000000003</v>
      </c>
      <c r="G37" s="12">
        <v>35.6</v>
      </c>
      <c r="H37" s="12">
        <v>35.6</v>
      </c>
      <c r="I37" s="12"/>
      <c r="J37" s="12"/>
      <c r="K37" s="12"/>
      <c r="L37" s="12"/>
      <c r="M37" s="74" t="str">
        <f t="shared" si="7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v>25.617566331198535</v>
      </c>
      <c r="AO37" s="41">
        <v>1093</v>
      </c>
      <c r="AP37" s="110"/>
      <c r="AQ37" s="111"/>
      <c r="AR37" s="126" t="str">
        <f t="shared" si="13"/>
        <v/>
      </c>
      <c r="AS37" s="126" t="str">
        <f t="shared" si="14"/>
        <v/>
      </c>
      <c r="AT37" s="127">
        <v>1513</v>
      </c>
      <c r="AU37" s="114"/>
      <c r="AV37" s="115"/>
      <c r="AW37" s="126" t="str">
        <f t="shared" si="15"/>
        <v/>
      </c>
      <c r="AX37" s="126" t="str">
        <f t="shared" si="16"/>
        <v/>
      </c>
      <c r="AY37" s="64" t="str">
        <f t="shared" si="10"/>
        <v/>
      </c>
      <c r="AZ37" s="97">
        <v>78.8</v>
      </c>
      <c r="BA37" s="68"/>
      <c r="BB37" s="68"/>
      <c r="BC37" s="68"/>
      <c r="BD37" s="68"/>
      <c r="BE37" s="15"/>
      <c r="BF37" s="5">
        <f t="shared" si="11"/>
        <v>15229</v>
      </c>
      <c r="BG37" s="42">
        <v>8653</v>
      </c>
      <c r="BH37" s="42">
        <v>6576</v>
      </c>
      <c r="BI37" s="42"/>
      <c r="BJ37" s="42"/>
      <c r="BK37" s="42"/>
      <c r="BL37" s="42"/>
      <c r="BM37" s="15"/>
    </row>
    <row r="38" spans="1:65" outlineLevel="5" x14ac:dyDescent="0.45">
      <c r="A38" s="22">
        <f t="shared" si="5"/>
        <v>1</v>
      </c>
      <c r="B38" s="9">
        <f t="shared" si="12"/>
        <v>43487</v>
      </c>
      <c r="C38" s="51">
        <v>293176</v>
      </c>
      <c r="D38" s="64">
        <f t="shared" si="6"/>
        <v>35.5</v>
      </c>
      <c r="E38" s="12">
        <v>35.4</v>
      </c>
      <c r="F38" s="12">
        <v>35.4</v>
      </c>
      <c r="G38" s="12">
        <v>35.6</v>
      </c>
      <c r="H38" s="12">
        <v>35.6</v>
      </c>
      <c r="I38" s="12"/>
      <c r="J38" s="12"/>
      <c r="K38" s="12"/>
      <c r="L38" s="12"/>
      <c r="M38" s="74" t="str">
        <f t="shared" si="7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v>24.347826086956523</v>
      </c>
      <c r="AO38" s="41">
        <v>1150</v>
      </c>
      <c r="AP38" s="110"/>
      <c r="AQ38" s="111"/>
      <c r="AR38" s="126" t="str">
        <f t="shared" si="13"/>
        <v/>
      </c>
      <c r="AS38" s="126" t="str">
        <f t="shared" si="14"/>
        <v/>
      </c>
      <c r="AT38" s="127">
        <v>1427</v>
      </c>
      <c r="AU38" s="114"/>
      <c r="AV38" s="115"/>
      <c r="AW38" s="126" t="str">
        <f t="shared" si="15"/>
        <v/>
      </c>
      <c r="AX38" s="126" t="str">
        <f t="shared" si="16"/>
        <v/>
      </c>
      <c r="AY38" s="64" t="str">
        <f t="shared" si="10"/>
        <v/>
      </c>
      <c r="AZ38" s="97">
        <v>79.099999999999994</v>
      </c>
      <c r="BA38" s="68"/>
      <c r="BB38" s="68"/>
      <c r="BC38" s="68"/>
      <c r="BD38" s="68"/>
      <c r="BE38" s="15"/>
      <c r="BF38" s="5">
        <f t="shared" si="11"/>
        <v>13489</v>
      </c>
      <c r="BG38" s="42">
        <v>5702</v>
      </c>
      <c r="BH38" s="42">
        <v>7787</v>
      </c>
      <c r="BI38" s="42"/>
      <c r="BJ38" s="42"/>
      <c r="BK38" s="42"/>
      <c r="BL38" s="42"/>
      <c r="BM38" s="15"/>
    </row>
    <row r="39" spans="1:65" outlineLevel="5" x14ac:dyDescent="0.45">
      <c r="A39" s="22">
        <f t="shared" si="5"/>
        <v>1</v>
      </c>
      <c r="B39" s="9">
        <f t="shared" si="12"/>
        <v>43488</v>
      </c>
      <c r="C39" s="51">
        <v>281856</v>
      </c>
      <c r="D39" s="64">
        <f t="shared" si="6"/>
        <v>35.4</v>
      </c>
      <c r="E39" s="12">
        <v>35.200000000000003</v>
      </c>
      <c r="F39" s="12">
        <v>35.200000000000003</v>
      </c>
      <c r="G39" s="12">
        <v>35.6</v>
      </c>
      <c r="H39" s="12">
        <v>35.6</v>
      </c>
      <c r="I39" s="12"/>
      <c r="J39" s="12"/>
      <c r="K39" s="12"/>
      <c r="L39" s="12"/>
      <c r="M39" s="74" t="str">
        <f t="shared" si="7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v>23.829787234042552</v>
      </c>
      <c r="AO39" s="41">
        <v>1175</v>
      </c>
      <c r="AP39" s="110"/>
      <c r="AQ39" s="111"/>
      <c r="AR39" s="126" t="str">
        <f t="shared" si="13"/>
        <v/>
      </c>
      <c r="AS39" s="126" t="str">
        <f t="shared" si="14"/>
        <v/>
      </c>
      <c r="AT39" s="127">
        <v>1478</v>
      </c>
      <c r="AU39" s="114"/>
      <c r="AV39" s="115"/>
      <c r="AW39" s="126" t="str">
        <f t="shared" si="15"/>
        <v/>
      </c>
      <c r="AX39" s="126" t="str">
        <f t="shared" si="16"/>
        <v/>
      </c>
      <c r="AY39" s="64" t="str">
        <f t="shared" si="10"/>
        <v/>
      </c>
      <c r="AZ39" s="97">
        <v>78.7</v>
      </c>
      <c r="BA39" s="68"/>
      <c r="BB39" s="68"/>
      <c r="BC39" s="68"/>
      <c r="BD39" s="68"/>
      <c r="BE39" s="15"/>
      <c r="BF39" s="5">
        <f t="shared" si="11"/>
        <v>13932</v>
      </c>
      <c r="BG39" s="42">
        <v>8092</v>
      </c>
      <c r="BH39" s="42">
        <v>5840</v>
      </c>
      <c r="BI39" s="42"/>
      <c r="BJ39" s="42"/>
      <c r="BK39" s="42"/>
      <c r="BL39" s="42"/>
      <c r="BM39" s="15"/>
    </row>
    <row r="40" spans="1:65" outlineLevel="5" x14ac:dyDescent="0.45">
      <c r="A40" s="22">
        <f t="shared" si="5"/>
        <v>1</v>
      </c>
      <c r="B40" s="9">
        <f t="shared" si="12"/>
        <v>43489</v>
      </c>
      <c r="C40" s="51">
        <v>286124</v>
      </c>
      <c r="D40" s="64">
        <f t="shared" si="6"/>
        <v>36</v>
      </c>
      <c r="E40" s="12">
        <v>36</v>
      </c>
      <c r="F40" s="12">
        <v>36</v>
      </c>
      <c r="G40" s="12">
        <v>36</v>
      </c>
      <c r="H40" s="12">
        <v>36</v>
      </c>
      <c r="I40" s="12"/>
      <c r="J40" s="12"/>
      <c r="K40" s="12"/>
      <c r="L40" s="12"/>
      <c r="M40" s="74" t="str">
        <f t="shared" si="7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v>24.454148471615721</v>
      </c>
      <c r="AO40" s="41">
        <v>1145</v>
      </c>
      <c r="AP40" s="110"/>
      <c r="AQ40" s="111"/>
      <c r="AR40" s="126" t="str">
        <f t="shared" si="13"/>
        <v/>
      </c>
      <c r="AS40" s="126" t="str">
        <f t="shared" si="14"/>
        <v/>
      </c>
      <c r="AT40" s="127">
        <v>1697</v>
      </c>
      <c r="AU40" s="114"/>
      <c r="AV40" s="115"/>
      <c r="AW40" s="126" t="str">
        <f t="shared" si="15"/>
        <v/>
      </c>
      <c r="AX40" s="126" t="str">
        <f t="shared" si="16"/>
        <v/>
      </c>
      <c r="AY40" s="64" t="str">
        <f t="shared" si="10"/>
        <v/>
      </c>
      <c r="AZ40" s="97">
        <v>78.8</v>
      </c>
      <c r="BA40" s="68"/>
      <c r="BB40" s="68"/>
      <c r="BC40" s="68"/>
      <c r="BD40" s="68"/>
      <c r="BE40" s="15"/>
      <c r="BF40" s="5">
        <f t="shared" si="11"/>
        <v>10941</v>
      </c>
      <c r="BG40" s="42">
        <v>8502</v>
      </c>
      <c r="BH40" s="42">
        <v>2439</v>
      </c>
      <c r="BI40" s="42"/>
      <c r="BJ40" s="42"/>
      <c r="BK40" s="42"/>
      <c r="BL40" s="42"/>
      <c r="BM40" s="15"/>
    </row>
    <row r="41" spans="1:65" outlineLevel="5" x14ac:dyDescent="0.45">
      <c r="A41" s="22">
        <f t="shared" si="5"/>
        <v>1</v>
      </c>
      <c r="B41" s="9">
        <f t="shared" si="12"/>
        <v>43490</v>
      </c>
      <c r="C41" s="51">
        <v>282127</v>
      </c>
      <c r="D41" s="64">
        <f t="shared" si="6"/>
        <v>35.700000000000003</v>
      </c>
      <c r="E41" s="12">
        <v>35.799999999999997</v>
      </c>
      <c r="F41" s="12">
        <v>35.799999999999997</v>
      </c>
      <c r="G41" s="12">
        <v>35.6</v>
      </c>
      <c r="H41" s="12">
        <v>35.6</v>
      </c>
      <c r="I41" s="12"/>
      <c r="J41" s="12"/>
      <c r="K41" s="12"/>
      <c r="L41" s="12"/>
      <c r="M41" s="74" t="str">
        <f t="shared" si="7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v>25.362318840579711</v>
      </c>
      <c r="AO41" s="41">
        <v>1104</v>
      </c>
      <c r="AP41" s="110"/>
      <c r="AQ41" s="111"/>
      <c r="AR41" s="126" t="str">
        <f t="shared" si="13"/>
        <v/>
      </c>
      <c r="AS41" s="126" t="str">
        <f t="shared" si="14"/>
        <v/>
      </c>
      <c r="AT41" s="127">
        <v>1527</v>
      </c>
      <c r="AU41" s="114"/>
      <c r="AV41" s="115"/>
      <c r="AW41" s="126" t="str">
        <f t="shared" si="15"/>
        <v/>
      </c>
      <c r="AX41" s="126" t="str">
        <f t="shared" si="16"/>
        <v/>
      </c>
      <c r="AY41" s="64" t="str">
        <f t="shared" si="10"/>
        <v/>
      </c>
      <c r="AZ41" s="97">
        <v>79</v>
      </c>
      <c r="BA41" s="68"/>
      <c r="BB41" s="68"/>
      <c r="BC41" s="68"/>
      <c r="BD41" s="68"/>
      <c r="BE41" s="15"/>
      <c r="BF41" s="5">
        <f t="shared" si="11"/>
        <v>14495</v>
      </c>
      <c r="BG41" s="42">
        <v>8660</v>
      </c>
      <c r="BH41" s="42">
        <v>5835</v>
      </c>
      <c r="BI41" s="42"/>
      <c r="BJ41" s="42"/>
      <c r="BK41" s="42"/>
      <c r="BL41" s="42"/>
      <c r="BM41" s="15"/>
    </row>
    <row r="42" spans="1:65" outlineLevel="5" x14ac:dyDescent="0.45">
      <c r="A42" s="22">
        <f t="shared" si="5"/>
        <v>1</v>
      </c>
      <c r="B42" s="9">
        <f t="shared" si="12"/>
        <v>43491</v>
      </c>
      <c r="C42" s="51">
        <v>290658</v>
      </c>
      <c r="D42" s="64">
        <f t="shared" si="6"/>
        <v>35.5</v>
      </c>
      <c r="E42" s="12">
        <v>35.6</v>
      </c>
      <c r="F42" s="12">
        <v>35.6</v>
      </c>
      <c r="G42" s="12">
        <v>35.4</v>
      </c>
      <c r="H42" s="12">
        <v>35.4</v>
      </c>
      <c r="I42" s="12"/>
      <c r="J42" s="12"/>
      <c r="K42" s="12"/>
      <c r="L42" s="12"/>
      <c r="M42" s="74" t="str">
        <f t="shared" si="7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v>25.806451612903224</v>
      </c>
      <c r="AO42" s="41">
        <v>1085</v>
      </c>
      <c r="AP42" s="110"/>
      <c r="AQ42" s="111"/>
      <c r="AR42" s="126" t="str">
        <f t="shared" si="13"/>
        <v/>
      </c>
      <c r="AS42" s="126" t="str">
        <f t="shared" si="14"/>
        <v/>
      </c>
      <c r="AT42" s="127">
        <v>1369</v>
      </c>
      <c r="AU42" s="114"/>
      <c r="AV42" s="115"/>
      <c r="AW42" s="126" t="str">
        <f t="shared" si="15"/>
        <v/>
      </c>
      <c r="AX42" s="126" t="str">
        <f t="shared" si="16"/>
        <v/>
      </c>
      <c r="AY42" s="64" t="str">
        <f t="shared" si="10"/>
        <v/>
      </c>
      <c r="AZ42" s="97"/>
      <c r="BA42" s="68"/>
      <c r="BB42" s="68"/>
      <c r="BC42" s="68"/>
      <c r="BD42" s="68"/>
      <c r="BE42" s="15"/>
      <c r="BF42" s="5">
        <f t="shared" si="11"/>
        <v>9572</v>
      </c>
      <c r="BG42" s="42">
        <v>5231</v>
      </c>
      <c r="BH42" s="42">
        <v>4341</v>
      </c>
      <c r="BI42" s="42"/>
      <c r="BJ42" s="42"/>
      <c r="BK42" s="42"/>
      <c r="BL42" s="42"/>
      <c r="BM42" s="15"/>
    </row>
    <row r="43" spans="1:65" outlineLevel="5" x14ac:dyDescent="0.45">
      <c r="A43" s="22">
        <f t="shared" si="5"/>
        <v>1</v>
      </c>
      <c r="B43" s="9">
        <f t="shared" si="12"/>
        <v>43492</v>
      </c>
      <c r="C43" s="51">
        <v>295723</v>
      </c>
      <c r="D43" s="64">
        <f t="shared" si="6"/>
        <v>34.9</v>
      </c>
      <c r="E43" s="12">
        <v>34.799999999999997</v>
      </c>
      <c r="F43" s="12">
        <v>34.799999999999997</v>
      </c>
      <c r="G43" s="12">
        <v>35</v>
      </c>
      <c r="H43" s="12">
        <v>35</v>
      </c>
      <c r="I43" s="12"/>
      <c r="J43" s="12"/>
      <c r="K43" s="12"/>
      <c r="L43" s="12"/>
      <c r="M43" s="74" t="str">
        <f t="shared" si="7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v>27.750247770069375</v>
      </c>
      <c r="AO43" s="41">
        <v>1009</v>
      </c>
      <c r="AP43" s="110"/>
      <c r="AQ43" s="111"/>
      <c r="AR43" s="126" t="str">
        <f t="shared" si="13"/>
        <v/>
      </c>
      <c r="AS43" s="126" t="str">
        <f t="shared" si="14"/>
        <v/>
      </c>
      <c r="AT43" s="127">
        <v>1303</v>
      </c>
      <c r="AU43" s="114"/>
      <c r="AV43" s="115"/>
      <c r="AW43" s="126" t="str">
        <f t="shared" si="15"/>
        <v/>
      </c>
      <c r="AX43" s="126" t="str">
        <f t="shared" si="16"/>
        <v/>
      </c>
      <c r="AY43" s="64" t="str">
        <f t="shared" si="10"/>
        <v/>
      </c>
      <c r="AZ43" s="97"/>
      <c r="BA43" s="68"/>
      <c r="BB43" s="68"/>
      <c r="BC43" s="68"/>
      <c r="BD43" s="68"/>
      <c r="BE43" s="15"/>
      <c r="BF43" s="5">
        <f t="shared" si="11"/>
        <v>7111</v>
      </c>
      <c r="BG43" s="42">
        <v>5271</v>
      </c>
      <c r="BH43" s="42">
        <v>1840</v>
      </c>
      <c r="BI43" s="42"/>
      <c r="BJ43" s="42"/>
      <c r="BK43" s="42"/>
      <c r="BL43" s="42"/>
      <c r="BM43" s="15"/>
    </row>
    <row r="44" spans="1:65" outlineLevel="5" x14ac:dyDescent="0.45">
      <c r="A44" s="22">
        <f t="shared" si="5"/>
        <v>1</v>
      </c>
      <c r="B44" s="9">
        <f t="shared" si="12"/>
        <v>43493</v>
      </c>
      <c r="C44" s="51">
        <v>293958</v>
      </c>
      <c r="D44" s="64">
        <f t="shared" si="6"/>
        <v>35</v>
      </c>
      <c r="E44" s="12">
        <v>35</v>
      </c>
      <c r="F44" s="12">
        <v>35</v>
      </c>
      <c r="G44" s="12">
        <v>35</v>
      </c>
      <c r="H44" s="12">
        <v>35</v>
      </c>
      <c r="I44" s="12"/>
      <c r="J44" s="12"/>
      <c r="K44" s="12"/>
      <c r="L44" s="12"/>
      <c r="M44" s="74" t="str">
        <f t="shared" si="7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v>23.064250411861615</v>
      </c>
      <c r="AO44" s="41">
        <v>1214</v>
      </c>
      <c r="AP44" s="110"/>
      <c r="AQ44" s="111"/>
      <c r="AR44" s="126" t="str">
        <f t="shared" si="13"/>
        <v/>
      </c>
      <c r="AS44" s="126" t="str">
        <f t="shared" si="14"/>
        <v/>
      </c>
      <c r="AT44" s="127">
        <v>1699</v>
      </c>
      <c r="AU44" s="114"/>
      <c r="AV44" s="115"/>
      <c r="AW44" s="126" t="str">
        <f t="shared" si="15"/>
        <v/>
      </c>
      <c r="AX44" s="126" t="str">
        <f t="shared" si="16"/>
        <v/>
      </c>
      <c r="AY44" s="64" t="str">
        <f t="shared" si="10"/>
        <v/>
      </c>
      <c r="AZ44" s="97">
        <v>79.3</v>
      </c>
      <c r="BA44" s="68"/>
      <c r="BB44" s="68"/>
      <c r="BC44" s="68"/>
      <c r="BD44" s="68"/>
      <c r="BE44" s="15"/>
      <c r="BF44" s="5">
        <f t="shared" si="11"/>
        <v>12752</v>
      </c>
      <c r="BG44" s="42">
        <v>9116</v>
      </c>
      <c r="BH44" s="42">
        <v>3636</v>
      </c>
      <c r="BI44" s="42"/>
      <c r="BJ44" s="42"/>
      <c r="BK44" s="42"/>
      <c r="BL44" s="42"/>
      <c r="BM44" s="15"/>
    </row>
    <row r="45" spans="1:65" outlineLevel="5" x14ac:dyDescent="0.45">
      <c r="A45" s="22">
        <f t="shared" si="5"/>
        <v>1</v>
      </c>
      <c r="B45" s="9">
        <f t="shared" si="12"/>
        <v>43494</v>
      </c>
      <c r="C45" s="51">
        <v>282848</v>
      </c>
      <c r="D45" s="64">
        <f t="shared" si="6"/>
        <v>35.299999999999997</v>
      </c>
      <c r="E45" s="12">
        <v>35.200000000000003</v>
      </c>
      <c r="F45" s="12">
        <v>35.200000000000003</v>
      </c>
      <c r="G45" s="12">
        <v>35.4</v>
      </c>
      <c r="H45" s="12">
        <v>35.4</v>
      </c>
      <c r="I45" s="12"/>
      <c r="J45" s="12"/>
      <c r="K45" s="12"/>
      <c r="L45" s="12"/>
      <c r="M45" s="74" t="str">
        <f t="shared" si="7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v>23.352793994995828</v>
      </c>
      <c r="AO45" s="41">
        <v>1199</v>
      </c>
      <c r="AP45" s="110"/>
      <c r="AQ45" s="111"/>
      <c r="AR45" s="126" t="str">
        <f t="shared" si="13"/>
        <v/>
      </c>
      <c r="AS45" s="126" t="str">
        <f t="shared" si="14"/>
        <v/>
      </c>
      <c r="AT45" s="127">
        <v>1592</v>
      </c>
      <c r="AU45" s="114"/>
      <c r="AV45" s="115"/>
      <c r="AW45" s="126" t="str">
        <f t="shared" si="15"/>
        <v/>
      </c>
      <c r="AX45" s="126" t="str">
        <f t="shared" si="16"/>
        <v/>
      </c>
      <c r="AY45" s="64" t="str">
        <f t="shared" si="10"/>
        <v/>
      </c>
      <c r="AZ45" s="97">
        <v>78.7</v>
      </c>
      <c r="BA45" s="68"/>
      <c r="BB45" s="68"/>
      <c r="BC45" s="68"/>
      <c r="BD45" s="68"/>
      <c r="BE45" s="15"/>
      <c r="BF45" s="5">
        <f t="shared" si="11"/>
        <v>18541</v>
      </c>
      <c r="BG45" s="42">
        <v>11296</v>
      </c>
      <c r="BH45" s="42">
        <v>7245</v>
      </c>
      <c r="BI45" s="42"/>
      <c r="BJ45" s="42"/>
      <c r="BK45" s="42"/>
      <c r="BL45" s="42"/>
      <c r="BM45" s="15"/>
    </row>
    <row r="46" spans="1:65" outlineLevel="5" x14ac:dyDescent="0.45">
      <c r="A46" s="22">
        <f t="shared" si="5"/>
        <v>1</v>
      </c>
      <c r="B46" s="9">
        <f t="shared" si="12"/>
        <v>43495</v>
      </c>
      <c r="C46" s="51">
        <v>285487</v>
      </c>
      <c r="D46" s="64">
        <f t="shared" si="6"/>
        <v>35.5</v>
      </c>
      <c r="E46" s="12">
        <v>35.4</v>
      </c>
      <c r="F46" s="12">
        <v>35.4</v>
      </c>
      <c r="G46" s="12">
        <v>35.6</v>
      </c>
      <c r="H46" s="12">
        <v>35.6</v>
      </c>
      <c r="I46" s="12"/>
      <c r="J46" s="12"/>
      <c r="K46" s="12"/>
      <c r="L46" s="12"/>
      <c r="M46" s="74" t="str">
        <f t="shared" si="7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v>24.369016536118362</v>
      </c>
      <c r="AO46" s="41">
        <v>1149</v>
      </c>
      <c r="AP46" s="110"/>
      <c r="AQ46" s="111"/>
      <c r="AR46" s="126" t="str">
        <f t="shared" si="13"/>
        <v/>
      </c>
      <c r="AS46" s="126" t="str">
        <f t="shared" si="14"/>
        <v/>
      </c>
      <c r="AT46" s="127">
        <v>1503</v>
      </c>
      <c r="AU46" s="114"/>
      <c r="AV46" s="115"/>
      <c r="AW46" s="126" t="str">
        <f t="shared" si="15"/>
        <v/>
      </c>
      <c r="AX46" s="126" t="str">
        <f t="shared" si="16"/>
        <v/>
      </c>
      <c r="AY46" s="64" t="str">
        <f t="shared" si="10"/>
        <v/>
      </c>
      <c r="AZ46" s="97">
        <v>78.8</v>
      </c>
      <c r="BA46" s="68"/>
      <c r="BB46" s="68"/>
      <c r="BC46" s="68"/>
      <c r="BD46" s="68"/>
      <c r="BE46" s="15"/>
      <c r="BF46" s="5">
        <f t="shared" si="11"/>
        <v>18130</v>
      </c>
      <c r="BG46" s="42">
        <v>10125</v>
      </c>
      <c r="BH46" s="42">
        <v>8005</v>
      </c>
      <c r="BI46" s="42"/>
      <c r="BJ46" s="42"/>
      <c r="BK46" s="42"/>
      <c r="BL46" s="42"/>
      <c r="BM46" s="15"/>
    </row>
    <row r="47" spans="1:65" ht="17.5" outlineLevel="5" thickBot="1" x14ac:dyDescent="0.5">
      <c r="A47" s="31">
        <f t="shared" si="5"/>
        <v>1</v>
      </c>
      <c r="B47" s="32">
        <f t="shared" si="12"/>
        <v>43496</v>
      </c>
      <c r="C47" s="51">
        <v>326887</v>
      </c>
      <c r="D47" s="64">
        <f t="shared" si="6"/>
        <v>35.700000000000003</v>
      </c>
      <c r="E47" s="12">
        <v>35.6</v>
      </c>
      <c r="F47" s="12">
        <v>35.6</v>
      </c>
      <c r="G47" s="12">
        <v>35.799999999999997</v>
      </c>
      <c r="H47" s="12">
        <v>35.799999999999997</v>
      </c>
      <c r="I47" s="26"/>
      <c r="J47" s="26"/>
      <c r="K47" s="26"/>
      <c r="L47" s="26"/>
      <c r="M47" s="74" t="str">
        <f t="shared" si="7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v>24.822695035460992</v>
      </c>
      <c r="AO47" s="41">
        <v>1128</v>
      </c>
      <c r="AP47" s="130"/>
      <c r="AQ47" s="131"/>
      <c r="AR47" s="126" t="str">
        <f t="shared" si="13"/>
        <v/>
      </c>
      <c r="AS47" s="126" t="str">
        <f t="shared" si="14"/>
        <v/>
      </c>
      <c r="AT47" s="127">
        <v>1354</v>
      </c>
      <c r="AU47" s="132"/>
      <c r="AV47" s="133"/>
      <c r="AW47" s="126" t="str">
        <f t="shared" si="15"/>
        <v/>
      </c>
      <c r="AX47" s="126" t="str">
        <f t="shared" si="16"/>
        <v/>
      </c>
      <c r="AY47" s="64" t="str">
        <f t="shared" si="10"/>
        <v/>
      </c>
      <c r="AZ47" s="97">
        <v>78.8</v>
      </c>
      <c r="BA47" s="76"/>
      <c r="BB47" s="76"/>
      <c r="BC47" s="76"/>
      <c r="BD47" s="76"/>
      <c r="BE47" s="15"/>
      <c r="BF47" s="5">
        <f t="shared" si="11"/>
        <v>14875</v>
      </c>
      <c r="BG47" s="42">
        <v>7442</v>
      </c>
      <c r="BH47" s="42">
        <v>7433</v>
      </c>
      <c r="BI47" s="42"/>
      <c r="BJ47" s="42"/>
      <c r="BK47" s="42"/>
      <c r="BL47" s="42"/>
      <c r="BM47" s="25"/>
    </row>
    <row r="48" spans="1:65" outlineLevel="4" x14ac:dyDescent="0.45">
      <c r="A48" s="150" t="s">
        <v>35</v>
      </c>
      <c r="B48" s="151"/>
      <c r="C48" s="50">
        <f t="shared" ref="C48:BM48" si="17">SUBTOTAL(4,C17:C47)</f>
        <v>326989</v>
      </c>
      <c r="D48" s="60">
        <f t="shared" si="17"/>
        <v>36.6</v>
      </c>
      <c r="E48" s="28">
        <f t="shared" si="17"/>
        <v>36.6</v>
      </c>
      <c r="F48" s="28">
        <f t="shared" si="17"/>
        <v>36.6</v>
      </c>
      <c r="G48" s="28">
        <f t="shared" si="17"/>
        <v>36.6</v>
      </c>
      <c r="H48" s="28">
        <f t="shared" si="17"/>
        <v>36.6</v>
      </c>
      <c r="I48" s="28">
        <f t="shared" si="17"/>
        <v>0</v>
      </c>
      <c r="J48" s="28">
        <f t="shared" si="17"/>
        <v>0</v>
      </c>
      <c r="K48" s="28">
        <f t="shared" si="17"/>
        <v>0</v>
      </c>
      <c r="L48" s="28">
        <f t="shared" si="17"/>
        <v>0</v>
      </c>
      <c r="M48" s="71">
        <f t="shared" si="17"/>
        <v>0</v>
      </c>
      <c r="N48" s="82">
        <f t="shared" si="17"/>
        <v>0</v>
      </c>
      <c r="O48" s="82">
        <f t="shared" si="17"/>
        <v>0</v>
      </c>
      <c r="P48" s="82">
        <f t="shared" si="17"/>
        <v>0</v>
      </c>
      <c r="Q48" s="82">
        <f t="shared" si="17"/>
        <v>0</v>
      </c>
      <c r="R48" s="82">
        <f t="shared" si="17"/>
        <v>0</v>
      </c>
      <c r="S48" s="82">
        <f t="shared" si="17"/>
        <v>0</v>
      </c>
      <c r="T48" s="82">
        <f t="shared" si="17"/>
        <v>0</v>
      </c>
      <c r="U48" s="82">
        <f t="shared" si="17"/>
        <v>0</v>
      </c>
      <c r="V48" s="29">
        <f t="shared" si="17"/>
        <v>0</v>
      </c>
      <c r="W48" s="39">
        <f t="shared" si="17"/>
        <v>0</v>
      </c>
      <c r="X48" s="39">
        <f t="shared" si="17"/>
        <v>0</v>
      </c>
      <c r="Y48" s="39">
        <f t="shared" si="17"/>
        <v>0</v>
      </c>
      <c r="Z48" s="39">
        <f t="shared" si="17"/>
        <v>0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0</v>
      </c>
      <c r="AF48" s="39">
        <f t="shared" si="17"/>
        <v>0</v>
      </c>
      <c r="AG48" s="39">
        <f t="shared" si="17"/>
        <v>0</v>
      </c>
      <c r="AH48" s="39">
        <f t="shared" si="17"/>
        <v>0</v>
      </c>
      <c r="AI48" s="39">
        <f t="shared" si="17"/>
        <v>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30.139935414424112</v>
      </c>
      <c r="AO48" s="39">
        <f t="shared" si="17"/>
        <v>1329</v>
      </c>
      <c r="AP48" s="104">
        <f t="shared" si="17"/>
        <v>0</v>
      </c>
      <c r="AQ48" s="105">
        <f t="shared" si="17"/>
        <v>0</v>
      </c>
      <c r="AR48" s="106">
        <f t="shared" si="17"/>
        <v>0</v>
      </c>
      <c r="AS48" s="106">
        <f t="shared" si="17"/>
        <v>0</v>
      </c>
      <c r="AT48" s="107">
        <f t="shared" si="17"/>
        <v>1883</v>
      </c>
      <c r="AU48" s="108">
        <f t="shared" si="17"/>
        <v>0</v>
      </c>
      <c r="AV48" s="109">
        <f t="shared" si="17"/>
        <v>0</v>
      </c>
      <c r="AW48" s="106">
        <f t="shared" si="17"/>
        <v>0</v>
      </c>
      <c r="AX48" s="106">
        <f t="shared" si="17"/>
        <v>0</v>
      </c>
      <c r="AY48" s="60">
        <f t="shared" si="17"/>
        <v>0</v>
      </c>
      <c r="AZ48" s="96">
        <f t="shared" si="17"/>
        <v>80</v>
      </c>
      <c r="BA48" s="67">
        <f t="shared" si="17"/>
        <v>0</v>
      </c>
      <c r="BB48" s="67">
        <f t="shared" si="17"/>
        <v>0</v>
      </c>
      <c r="BC48" s="67">
        <f t="shared" si="17"/>
        <v>0</v>
      </c>
      <c r="BD48" s="67">
        <f t="shared" si="17"/>
        <v>0</v>
      </c>
      <c r="BE48" s="27">
        <f t="shared" si="17"/>
        <v>0</v>
      </c>
      <c r="BF48" s="29">
        <f t="shared" si="17"/>
        <v>21708</v>
      </c>
      <c r="BG48" s="39">
        <f t="shared" si="17"/>
        <v>11296</v>
      </c>
      <c r="BH48" s="40">
        <f t="shared" si="17"/>
        <v>13232</v>
      </c>
      <c r="BI48" s="40">
        <f t="shared" si="17"/>
        <v>0</v>
      </c>
      <c r="BJ48" s="40">
        <f t="shared" si="17"/>
        <v>0</v>
      </c>
      <c r="BK48" s="40">
        <f t="shared" si="17"/>
        <v>0</v>
      </c>
      <c r="BL48" s="40">
        <f t="shared" si="17"/>
        <v>0</v>
      </c>
      <c r="BM48" s="27">
        <f t="shared" si="17"/>
        <v>0</v>
      </c>
    </row>
    <row r="49" spans="1:65" outlineLevel="3" x14ac:dyDescent="0.45">
      <c r="A49" s="180" t="s">
        <v>24</v>
      </c>
      <c r="B49" s="181"/>
      <c r="C49" s="51">
        <f t="shared" ref="C49:BM49" si="18">SUBTOTAL(5,C17:C47)</f>
        <v>280656</v>
      </c>
      <c r="D49" s="61">
        <f t="shared" si="18"/>
        <v>34.5</v>
      </c>
      <c r="E49" s="12">
        <f t="shared" si="18"/>
        <v>34.4</v>
      </c>
      <c r="F49" s="12">
        <f t="shared" si="18"/>
        <v>34.4</v>
      </c>
      <c r="G49" s="12">
        <f t="shared" si="18"/>
        <v>34.6</v>
      </c>
      <c r="H49" s="12">
        <f t="shared" si="18"/>
        <v>34.6</v>
      </c>
      <c r="I49" s="12">
        <f t="shared" si="18"/>
        <v>0</v>
      </c>
      <c r="J49" s="12">
        <f t="shared" si="18"/>
        <v>0</v>
      </c>
      <c r="K49" s="12">
        <f t="shared" si="18"/>
        <v>0</v>
      </c>
      <c r="L49" s="12">
        <f t="shared" si="18"/>
        <v>0</v>
      </c>
      <c r="M49" s="72">
        <f t="shared" si="18"/>
        <v>0</v>
      </c>
      <c r="N49" s="83">
        <f t="shared" si="18"/>
        <v>0</v>
      </c>
      <c r="O49" s="83">
        <f t="shared" si="18"/>
        <v>0</v>
      </c>
      <c r="P49" s="83">
        <f t="shared" si="18"/>
        <v>0</v>
      </c>
      <c r="Q49" s="83">
        <f t="shared" si="18"/>
        <v>0</v>
      </c>
      <c r="R49" s="83">
        <f t="shared" si="18"/>
        <v>0</v>
      </c>
      <c r="S49" s="83">
        <f t="shared" si="18"/>
        <v>0</v>
      </c>
      <c r="T49" s="83">
        <f t="shared" si="18"/>
        <v>0</v>
      </c>
      <c r="U49" s="83">
        <f t="shared" si="18"/>
        <v>0</v>
      </c>
      <c r="V49" s="6">
        <f t="shared" si="18"/>
        <v>0</v>
      </c>
      <c r="W49" s="41">
        <f t="shared" si="18"/>
        <v>0</v>
      </c>
      <c r="X49" s="41">
        <f t="shared" si="18"/>
        <v>0</v>
      </c>
      <c r="Y49" s="41">
        <f t="shared" si="18"/>
        <v>0</v>
      </c>
      <c r="Z49" s="41">
        <f t="shared" si="18"/>
        <v>0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6">
        <f t="shared" si="18"/>
        <v>0</v>
      </c>
      <c r="AF49" s="41">
        <f t="shared" si="18"/>
        <v>0</v>
      </c>
      <c r="AG49" s="41">
        <f t="shared" si="18"/>
        <v>0</v>
      </c>
      <c r="AH49" s="41">
        <f t="shared" si="18"/>
        <v>0</v>
      </c>
      <c r="AI49" s="41">
        <f t="shared" si="18"/>
        <v>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21.068472535741158</v>
      </c>
      <c r="AO49" s="41">
        <f t="shared" si="18"/>
        <v>929</v>
      </c>
      <c r="AP49" s="110">
        <f t="shared" si="18"/>
        <v>0</v>
      </c>
      <c r="AQ49" s="111">
        <f t="shared" si="18"/>
        <v>0</v>
      </c>
      <c r="AR49" s="112">
        <f t="shared" si="18"/>
        <v>0</v>
      </c>
      <c r="AS49" s="112">
        <f t="shared" si="18"/>
        <v>0</v>
      </c>
      <c r="AT49" s="113">
        <f t="shared" si="18"/>
        <v>1135</v>
      </c>
      <c r="AU49" s="114">
        <f t="shared" si="18"/>
        <v>0</v>
      </c>
      <c r="AV49" s="115">
        <f t="shared" si="18"/>
        <v>0</v>
      </c>
      <c r="AW49" s="112">
        <f t="shared" si="18"/>
        <v>0</v>
      </c>
      <c r="AX49" s="112">
        <f t="shared" si="18"/>
        <v>0</v>
      </c>
      <c r="AY49" s="61">
        <f t="shared" si="18"/>
        <v>0</v>
      </c>
      <c r="AZ49" s="97">
        <f t="shared" si="18"/>
        <v>78.5</v>
      </c>
      <c r="BA49" s="68">
        <f t="shared" si="18"/>
        <v>0</v>
      </c>
      <c r="BB49" s="68">
        <f t="shared" si="18"/>
        <v>0</v>
      </c>
      <c r="BC49" s="68">
        <f t="shared" si="18"/>
        <v>0</v>
      </c>
      <c r="BD49" s="68">
        <f t="shared" si="18"/>
        <v>0</v>
      </c>
      <c r="BE49" s="15">
        <f t="shared" si="18"/>
        <v>0</v>
      </c>
      <c r="BF49" s="6">
        <f t="shared" si="18"/>
        <v>7111</v>
      </c>
      <c r="BG49" s="41">
        <f t="shared" si="18"/>
        <v>5231</v>
      </c>
      <c r="BH49" s="42">
        <f t="shared" si="18"/>
        <v>1727</v>
      </c>
      <c r="BI49" s="42">
        <f t="shared" si="18"/>
        <v>0</v>
      </c>
      <c r="BJ49" s="42">
        <f t="shared" si="18"/>
        <v>0</v>
      </c>
      <c r="BK49" s="42">
        <f t="shared" si="18"/>
        <v>0</v>
      </c>
      <c r="BL49" s="42">
        <f t="shared" si="18"/>
        <v>0</v>
      </c>
      <c r="BM49" s="15">
        <f t="shared" si="18"/>
        <v>0</v>
      </c>
    </row>
    <row r="50" spans="1:65" outlineLevel="2" x14ac:dyDescent="0.45">
      <c r="A50" s="180" t="s">
        <v>13</v>
      </c>
      <c r="B50" s="181"/>
      <c r="C50" s="51">
        <f>IFERROR(SUBTOTAL(1,C17:C47),"")</f>
        <v>290610</v>
      </c>
      <c r="D50" s="61">
        <f t="shared" ref="D50:BM50" si="19">IFERROR(SUBTOTAL(1,D17:D47),"")</f>
        <v>35.512903225806454</v>
      </c>
      <c r="E50" s="12">
        <f t="shared" si="19"/>
        <v>35.412903225806453</v>
      </c>
      <c r="F50" s="12">
        <f t="shared" si="19"/>
        <v>35.412903225806453</v>
      </c>
      <c r="G50" s="12">
        <f t="shared" si="19"/>
        <v>35.612903225806448</v>
      </c>
      <c r="H50" s="12">
        <f t="shared" si="19"/>
        <v>35.612903225806448</v>
      </c>
      <c r="I50" s="12" t="str">
        <f t="shared" si="19"/>
        <v/>
      </c>
      <c r="J50" s="12" t="str">
        <f t="shared" si="19"/>
        <v/>
      </c>
      <c r="K50" s="12" t="str">
        <f t="shared" si="19"/>
        <v/>
      </c>
      <c r="L50" s="12" t="str">
        <f t="shared" si="19"/>
        <v/>
      </c>
      <c r="M50" s="72" t="str">
        <f t="shared" si="19"/>
        <v/>
      </c>
      <c r="N50" s="83" t="str">
        <f t="shared" si="19"/>
        <v/>
      </c>
      <c r="O50" s="83" t="str">
        <f t="shared" si="19"/>
        <v/>
      </c>
      <c r="P50" s="83" t="str">
        <f t="shared" si="19"/>
        <v/>
      </c>
      <c r="Q50" s="83" t="str">
        <f t="shared" si="19"/>
        <v/>
      </c>
      <c r="R50" s="83" t="str">
        <f t="shared" si="19"/>
        <v/>
      </c>
      <c r="S50" s="83" t="str">
        <f t="shared" si="19"/>
        <v/>
      </c>
      <c r="T50" s="83" t="str">
        <f t="shared" si="19"/>
        <v/>
      </c>
      <c r="U50" s="83" t="str">
        <f t="shared" si="19"/>
        <v/>
      </c>
      <c r="V50" s="6" t="str">
        <f t="shared" si="19"/>
        <v/>
      </c>
      <c r="W50" s="41" t="str">
        <f t="shared" si="19"/>
        <v/>
      </c>
      <c r="X50" s="41" t="str">
        <f t="shared" si="19"/>
        <v/>
      </c>
      <c r="Y50" s="41" t="str">
        <f t="shared" si="19"/>
        <v/>
      </c>
      <c r="Z50" s="41" t="str">
        <f t="shared" si="19"/>
        <v/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6" t="str">
        <f t="shared" si="19"/>
        <v/>
      </c>
      <c r="AF50" s="41" t="str">
        <f t="shared" si="19"/>
        <v/>
      </c>
      <c r="AG50" s="41" t="str">
        <f t="shared" si="19"/>
        <v/>
      </c>
      <c r="AH50" s="41" t="str">
        <f t="shared" si="19"/>
        <v/>
      </c>
      <c r="AI50" s="41" t="str">
        <f t="shared" si="19"/>
        <v/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24.958755513975515</v>
      </c>
      <c r="AO50" s="41">
        <f t="shared" si="19"/>
        <v>1130.2258064516129</v>
      </c>
      <c r="AP50" s="110" t="str">
        <f t="shared" si="19"/>
        <v/>
      </c>
      <c r="AQ50" s="111" t="str">
        <f t="shared" si="19"/>
        <v/>
      </c>
      <c r="AR50" s="112" t="str">
        <f t="shared" si="19"/>
        <v/>
      </c>
      <c r="AS50" s="112" t="str">
        <f t="shared" si="19"/>
        <v/>
      </c>
      <c r="AT50" s="113">
        <f t="shared" si="19"/>
        <v>1489.1612903225807</v>
      </c>
      <c r="AU50" s="114" t="str">
        <f t="shared" si="19"/>
        <v/>
      </c>
      <c r="AV50" s="115" t="str">
        <f t="shared" si="19"/>
        <v/>
      </c>
      <c r="AW50" s="112" t="str">
        <f t="shared" si="19"/>
        <v/>
      </c>
      <c r="AX50" s="112" t="str">
        <f t="shared" si="19"/>
        <v/>
      </c>
      <c r="AY50" s="61" t="str">
        <f t="shared" si="19"/>
        <v/>
      </c>
      <c r="AZ50" s="97">
        <f t="shared" si="19"/>
        <v>79.09999999999998</v>
      </c>
      <c r="BA50" s="68" t="str">
        <f t="shared" si="19"/>
        <v/>
      </c>
      <c r="BB50" s="68" t="str">
        <f t="shared" si="19"/>
        <v/>
      </c>
      <c r="BC50" s="68" t="str">
        <f t="shared" si="19"/>
        <v/>
      </c>
      <c r="BD50" s="68" t="str">
        <f t="shared" si="19"/>
        <v/>
      </c>
      <c r="BE50" s="15" t="str">
        <f>IFERROR(SUBTOTAL(1,BE17:BE47),"")</f>
        <v/>
      </c>
      <c r="BF50" s="6">
        <f t="shared" si="19"/>
        <v>13390.967741935483</v>
      </c>
      <c r="BG50" s="41">
        <f t="shared" si="19"/>
        <v>7890.6129032258068</v>
      </c>
      <c r="BH50" s="42">
        <f t="shared" si="19"/>
        <v>5500.3548387096771</v>
      </c>
      <c r="BI50" s="42" t="str">
        <f t="shared" si="19"/>
        <v/>
      </c>
      <c r="BJ50" s="42" t="str">
        <f t="shared" si="19"/>
        <v/>
      </c>
      <c r="BK50" s="42" t="str">
        <f t="shared" si="19"/>
        <v/>
      </c>
      <c r="BL50" s="42" t="str">
        <f t="shared" si="19"/>
        <v/>
      </c>
      <c r="BM50" s="15" t="str">
        <f t="shared" si="19"/>
        <v/>
      </c>
    </row>
    <row r="51" spans="1:65" ht="17.5" outlineLevel="1" thickBot="1" x14ac:dyDescent="0.5">
      <c r="A51" s="182" t="s">
        <v>60</v>
      </c>
      <c r="B51" s="183"/>
      <c r="C51" s="52">
        <f>SUBTOTAL(9,C17:C47)</f>
        <v>9008910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35037</v>
      </c>
      <c r="AP51" s="116"/>
      <c r="AQ51" s="117"/>
      <c r="AR51" s="118"/>
      <c r="AS51" s="118"/>
      <c r="AT51" s="119">
        <f>SUBTOTAL(9,AT17:AT47)</f>
        <v>46164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0">SUBTOTAL(9,BF17:BF47)</f>
        <v>415120</v>
      </c>
      <c r="BG51" s="43">
        <f t="shared" si="20"/>
        <v>244609</v>
      </c>
      <c r="BH51" s="44">
        <f t="shared" si="20"/>
        <v>170511</v>
      </c>
      <c r="BI51" s="44">
        <f t="shared" si="20"/>
        <v>0</v>
      </c>
      <c r="BJ51" s="44">
        <f t="shared" si="20"/>
        <v>0</v>
      </c>
      <c r="BK51" s="44">
        <f t="shared" si="20"/>
        <v>0</v>
      </c>
      <c r="BL51" s="44">
        <f t="shared" si="20"/>
        <v>0</v>
      </c>
      <c r="BM51" s="16">
        <f t="shared" si="20"/>
        <v>0</v>
      </c>
    </row>
    <row r="52" spans="1:65" outlineLevel="5" x14ac:dyDescent="0.45">
      <c r="A52" s="21">
        <f t="shared" si="5"/>
        <v>2</v>
      </c>
      <c r="B52" s="33">
        <f>B47+1</f>
        <v>43497</v>
      </c>
      <c r="C52" s="51">
        <v>314308</v>
      </c>
      <c r="D52" s="64">
        <f t="shared" ref="D52:D80" si="21">IFERROR(ROUND(AVERAGE(E52:L52),1),"")</f>
        <v>35.9</v>
      </c>
      <c r="E52" s="12">
        <v>36.200000000000003</v>
      </c>
      <c r="F52" s="12">
        <v>36.200000000000003</v>
      </c>
      <c r="G52" s="12">
        <v>35.6</v>
      </c>
      <c r="H52" s="12">
        <v>35.6</v>
      </c>
      <c r="I52" s="11"/>
      <c r="J52" s="11"/>
      <c r="K52" s="11"/>
      <c r="L52" s="11"/>
      <c r="M52" s="74" t="str">
        <f t="shared" ref="M52:M80" si="22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22.838499184339316</v>
      </c>
      <c r="AO52" s="41">
        <v>1226</v>
      </c>
      <c r="AP52" s="124"/>
      <c r="AQ52" s="125"/>
      <c r="AR52" s="126" t="str">
        <f t="shared" ref="AR52:AR80" si="25">IFERROR(AQ52/AP52*100,"")</f>
        <v/>
      </c>
      <c r="AS52" s="126" t="str">
        <f t="shared" ref="AS52:AS80" si="26">IFERROR(100-AR52,"")</f>
        <v/>
      </c>
      <c r="AT52" s="127">
        <v>1571</v>
      </c>
      <c r="AU52" s="128"/>
      <c r="AV52" s="129"/>
      <c r="AW52" s="126" t="str">
        <f t="shared" ref="AW52:AW80" si="27">IFERROR(AV52/AU52*100,"")</f>
        <v/>
      </c>
      <c r="AX52" s="126" t="str">
        <f t="shared" ref="AX52:AX80" si="28">IFERROR(100-AW52,"")</f>
        <v/>
      </c>
      <c r="AY52" s="64" t="str">
        <f t="shared" ref="AY52:AY80" si="29">IFERROR((1-((AW52*AS52)/(AX52*AR52)))*100,"")</f>
        <v/>
      </c>
      <c r="AZ52">
        <v>79</v>
      </c>
      <c r="BA52" s="70"/>
      <c r="BB52" s="70"/>
      <c r="BC52" s="70"/>
      <c r="BD52" s="70"/>
      <c r="BE52" s="15"/>
      <c r="BF52" s="5">
        <f t="shared" ref="BF52:BF80" si="30">IF(SUM(BG52:BM52)=0,"",SUM(BG52:BM52))</f>
        <v>14479</v>
      </c>
      <c r="BG52" s="42">
        <v>7451</v>
      </c>
      <c r="BH52" s="42">
        <v>7028</v>
      </c>
      <c r="BI52" s="42"/>
      <c r="BJ52" s="42"/>
      <c r="BK52" s="42"/>
      <c r="BL52" s="42"/>
      <c r="BM52" s="14"/>
    </row>
    <row r="53" spans="1:65" outlineLevel="5" x14ac:dyDescent="0.45">
      <c r="A53" s="22">
        <f t="shared" si="5"/>
        <v>2</v>
      </c>
      <c r="B53" s="9">
        <f t="shared" si="12"/>
        <v>43498</v>
      </c>
      <c r="C53" s="51">
        <v>308535</v>
      </c>
      <c r="D53" s="64">
        <f t="shared" si="21"/>
        <v>36.6</v>
      </c>
      <c r="E53" s="12">
        <v>36.6</v>
      </c>
      <c r="F53" s="12">
        <v>36.6</v>
      </c>
      <c r="G53" s="12">
        <v>36.6</v>
      </c>
      <c r="H53" s="12">
        <v>36.6</v>
      </c>
      <c r="I53" s="12"/>
      <c r="J53" s="12"/>
      <c r="K53" s="12"/>
      <c r="L53" s="12"/>
      <c r="M53" s="74" t="str">
        <f t="shared" si="22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3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4"/>
        <v/>
      </c>
      <c r="AF53" s="41"/>
      <c r="AG53" s="41"/>
      <c r="AH53" s="41"/>
      <c r="AI53" s="41"/>
      <c r="AJ53" s="41"/>
      <c r="AK53" s="41"/>
      <c r="AL53" s="41"/>
      <c r="AM53" s="41"/>
      <c r="AN53" s="45">
        <v>24.669603524229075</v>
      </c>
      <c r="AO53" s="41">
        <v>1135</v>
      </c>
      <c r="AP53" s="110"/>
      <c r="AQ53" s="111"/>
      <c r="AR53" s="126" t="str">
        <f t="shared" si="25"/>
        <v/>
      </c>
      <c r="AS53" s="126" t="str">
        <f t="shared" si="26"/>
        <v/>
      </c>
      <c r="AT53" s="127">
        <v>1576</v>
      </c>
      <c r="AU53" s="128"/>
      <c r="AV53" s="129"/>
      <c r="AW53" s="126" t="str">
        <f t="shared" si="27"/>
        <v/>
      </c>
      <c r="AX53" s="126" t="str">
        <f t="shared" si="28"/>
        <v/>
      </c>
      <c r="AY53" s="64" t="str">
        <f t="shared" si="29"/>
        <v/>
      </c>
      <c r="AZ53" s="97"/>
      <c r="BA53" s="68"/>
      <c r="BB53" s="68"/>
      <c r="BC53" s="68"/>
      <c r="BD53" s="68"/>
      <c r="BE53" s="15"/>
      <c r="BF53" s="5">
        <f t="shared" si="30"/>
        <v>11725</v>
      </c>
      <c r="BG53" s="42">
        <v>7201</v>
      </c>
      <c r="BH53" s="42">
        <v>4524</v>
      </c>
      <c r="BI53" s="42"/>
      <c r="BJ53" s="42"/>
      <c r="BK53" s="42"/>
      <c r="BL53" s="42"/>
      <c r="BM53" s="15"/>
    </row>
    <row r="54" spans="1:65" outlineLevel="5" x14ac:dyDescent="0.45">
      <c r="A54" s="22">
        <f t="shared" si="5"/>
        <v>2</v>
      </c>
      <c r="B54" s="9">
        <f t="shared" si="12"/>
        <v>43499</v>
      </c>
      <c r="C54" s="51">
        <v>354331</v>
      </c>
      <c r="D54" s="64">
        <f t="shared" si="21"/>
        <v>34.5</v>
      </c>
      <c r="E54" s="12">
        <v>34.6</v>
      </c>
      <c r="F54" s="12">
        <v>34.6</v>
      </c>
      <c r="G54" s="12">
        <v>34.4</v>
      </c>
      <c r="H54" s="12">
        <v>34.4</v>
      </c>
      <c r="I54" s="12"/>
      <c r="J54" s="12"/>
      <c r="K54" s="12"/>
      <c r="L54" s="12"/>
      <c r="M54" s="74" t="str">
        <f t="shared" si="22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5">
        <v>29.411764705882351</v>
      </c>
      <c r="AO54" s="41">
        <v>952</v>
      </c>
      <c r="AP54" s="110"/>
      <c r="AQ54" s="111"/>
      <c r="AR54" s="126" t="str">
        <f t="shared" si="25"/>
        <v/>
      </c>
      <c r="AS54" s="126" t="str">
        <f t="shared" si="26"/>
        <v/>
      </c>
      <c r="AT54" s="127">
        <v>1357</v>
      </c>
      <c r="AU54" s="128"/>
      <c r="AV54" s="129"/>
      <c r="AW54" s="126" t="str">
        <f t="shared" si="27"/>
        <v/>
      </c>
      <c r="AX54" s="126" t="str">
        <f t="shared" si="28"/>
        <v/>
      </c>
      <c r="AY54" s="64" t="str">
        <f t="shared" si="29"/>
        <v/>
      </c>
      <c r="AZ54" s="97"/>
      <c r="BA54" s="68"/>
      <c r="BB54" s="68"/>
      <c r="BC54" s="68"/>
      <c r="BD54" s="68"/>
      <c r="BE54" s="15"/>
      <c r="BF54" s="5">
        <f t="shared" si="30"/>
        <v>9860</v>
      </c>
      <c r="BG54" s="42">
        <v>8193</v>
      </c>
      <c r="BH54" s="42">
        <v>1667</v>
      </c>
      <c r="BI54" s="42"/>
      <c r="BJ54" s="42"/>
      <c r="BK54" s="42"/>
      <c r="BL54" s="42"/>
      <c r="BM54" s="15"/>
    </row>
    <row r="55" spans="1:65" outlineLevel="5" x14ac:dyDescent="0.45">
      <c r="A55" s="22">
        <f t="shared" si="5"/>
        <v>2</v>
      </c>
      <c r="B55" s="9">
        <f t="shared" si="12"/>
        <v>43500</v>
      </c>
      <c r="C55" s="51">
        <v>356353</v>
      </c>
      <c r="D55" s="64">
        <f t="shared" si="21"/>
        <v>37.1</v>
      </c>
      <c r="E55" s="12">
        <v>37.200000000000003</v>
      </c>
      <c r="F55" s="12">
        <v>37.200000000000003</v>
      </c>
      <c r="G55" s="12">
        <v>37</v>
      </c>
      <c r="H55" s="12">
        <v>37</v>
      </c>
      <c r="I55" s="12"/>
      <c r="J55" s="12"/>
      <c r="K55" s="12"/>
      <c r="L55" s="12"/>
      <c r="M55" s="74" t="str">
        <f t="shared" si="22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5">
        <v>24.200518582541054</v>
      </c>
      <c r="AO55" s="41">
        <v>1157</v>
      </c>
      <c r="AP55" s="110"/>
      <c r="AQ55" s="111"/>
      <c r="AR55" s="126" t="str">
        <f t="shared" si="25"/>
        <v/>
      </c>
      <c r="AS55" s="126" t="str">
        <f t="shared" si="26"/>
        <v/>
      </c>
      <c r="AT55" s="127">
        <v>1678</v>
      </c>
      <c r="AU55" s="128"/>
      <c r="AV55" s="129"/>
      <c r="AW55" s="126" t="str">
        <f t="shared" si="27"/>
        <v/>
      </c>
      <c r="AX55" s="126" t="str">
        <f t="shared" si="28"/>
        <v/>
      </c>
      <c r="AY55" s="64" t="str">
        <f t="shared" si="29"/>
        <v/>
      </c>
      <c r="AZ55" s="97"/>
      <c r="BA55" s="68"/>
      <c r="BB55" s="68"/>
      <c r="BC55" s="68"/>
      <c r="BD55" s="68"/>
      <c r="BE55" s="15"/>
      <c r="BF55" s="5">
        <f t="shared" si="30"/>
        <v>14722</v>
      </c>
      <c r="BG55" s="42">
        <v>6548</v>
      </c>
      <c r="BH55" s="42">
        <v>8174</v>
      </c>
      <c r="BI55" s="42"/>
      <c r="BJ55" s="42"/>
      <c r="BK55" s="42"/>
      <c r="BL55" s="42"/>
      <c r="BM55" s="15"/>
    </row>
    <row r="56" spans="1:65" outlineLevel="5" x14ac:dyDescent="0.45">
      <c r="A56" s="22">
        <f t="shared" si="5"/>
        <v>2</v>
      </c>
      <c r="B56" s="9">
        <f t="shared" si="12"/>
        <v>43501</v>
      </c>
      <c r="C56" s="51">
        <v>287855</v>
      </c>
      <c r="D56" s="64">
        <f t="shared" si="21"/>
        <v>36.9</v>
      </c>
      <c r="E56" s="12">
        <v>37</v>
      </c>
      <c r="F56" s="12">
        <v>37</v>
      </c>
      <c r="G56" s="12">
        <v>36.799999999999997</v>
      </c>
      <c r="H56" s="12">
        <v>36.799999999999997</v>
      </c>
      <c r="I56" s="12"/>
      <c r="J56" s="12"/>
      <c r="K56" s="12"/>
      <c r="L56" s="12"/>
      <c r="M56" s="74" t="str">
        <f t="shared" si="22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5">
        <v>33.018867924528301</v>
      </c>
      <c r="AO56" s="41">
        <v>848</v>
      </c>
      <c r="AP56" s="110"/>
      <c r="AQ56" s="111"/>
      <c r="AR56" s="126" t="str">
        <f t="shared" si="25"/>
        <v/>
      </c>
      <c r="AS56" s="126" t="str">
        <f t="shared" si="26"/>
        <v/>
      </c>
      <c r="AT56" s="127">
        <v>1188</v>
      </c>
      <c r="AU56" s="128"/>
      <c r="AV56" s="129"/>
      <c r="AW56" s="126" t="str">
        <f t="shared" si="27"/>
        <v/>
      </c>
      <c r="AX56" s="126" t="str">
        <f t="shared" si="28"/>
        <v/>
      </c>
      <c r="AY56" s="64" t="str">
        <f t="shared" si="29"/>
        <v/>
      </c>
      <c r="AZ56" s="97"/>
      <c r="BA56" s="68"/>
      <c r="BB56" s="68"/>
      <c r="BC56" s="68"/>
      <c r="BD56" s="68"/>
      <c r="BE56" s="15"/>
      <c r="BF56" s="5">
        <f t="shared" si="30"/>
        <v>9497</v>
      </c>
      <c r="BG56" s="42">
        <v>5251</v>
      </c>
      <c r="BH56" s="42">
        <v>4246</v>
      </c>
      <c r="BI56" s="42"/>
      <c r="BJ56" s="42"/>
      <c r="BK56" s="42"/>
      <c r="BL56" s="42"/>
      <c r="BM56" s="15"/>
    </row>
    <row r="57" spans="1:65" outlineLevel="5" x14ac:dyDescent="0.45">
      <c r="A57" s="22">
        <f t="shared" si="5"/>
        <v>2</v>
      </c>
      <c r="B57" s="9">
        <f t="shared" si="12"/>
        <v>43502</v>
      </c>
      <c r="C57" s="51">
        <v>294828</v>
      </c>
      <c r="D57" s="64">
        <f t="shared" si="21"/>
        <v>36.700000000000003</v>
      </c>
      <c r="E57" s="12">
        <v>36.6</v>
      </c>
      <c r="F57" s="12">
        <v>36.6</v>
      </c>
      <c r="G57" s="12">
        <v>36.799999999999997</v>
      </c>
      <c r="H57" s="12">
        <v>36.799999999999997</v>
      </c>
      <c r="I57" s="12"/>
      <c r="J57" s="12"/>
      <c r="K57" s="12"/>
      <c r="L57" s="12"/>
      <c r="M57" s="74" t="str">
        <f t="shared" si="22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3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4"/>
        <v/>
      </c>
      <c r="AF57" s="41"/>
      <c r="AG57" s="41"/>
      <c r="AH57" s="41"/>
      <c r="AI57" s="41"/>
      <c r="AJ57" s="41"/>
      <c r="AK57" s="41"/>
      <c r="AL57" s="41"/>
      <c r="AM57" s="41"/>
      <c r="AN57" s="45">
        <v>37.234042553191486</v>
      </c>
      <c r="AO57" s="41">
        <v>752</v>
      </c>
      <c r="AP57" s="110"/>
      <c r="AQ57" s="111"/>
      <c r="AR57" s="126" t="str">
        <f t="shared" si="25"/>
        <v/>
      </c>
      <c r="AS57" s="126" t="str">
        <f t="shared" si="26"/>
        <v/>
      </c>
      <c r="AT57" s="127">
        <v>1135</v>
      </c>
      <c r="AU57" s="128"/>
      <c r="AV57" s="129"/>
      <c r="AW57" s="126" t="str">
        <f t="shared" si="27"/>
        <v/>
      </c>
      <c r="AX57" s="126" t="str">
        <f t="shared" si="28"/>
        <v/>
      </c>
      <c r="AY57" s="64" t="str">
        <f t="shared" si="29"/>
        <v/>
      </c>
      <c r="AZ57" s="97"/>
      <c r="BA57" s="68"/>
      <c r="BB57" s="68"/>
      <c r="BC57" s="68"/>
      <c r="BD57" s="68"/>
      <c r="BE57" s="15"/>
      <c r="BF57" s="5">
        <f t="shared" si="30"/>
        <v>6929</v>
      </c>
      <c r="BG57" s="42">
        <v>4884</v>
      </c>
      <c r="BH57" s="42">
        <v>2045</v>
      </c>
      <c r="BI57" s="42"/>
      <c r="BJ57" s="42"/>
      <c r="BK57" s="42"/>
      <c r="BL57" s="42"/>
      <c r="BM57" s="15"/>
    </row>
    <row r="58" spans="1:65" outlineLevel="5" x14ac:dyDescent="0.45">
      <c r="A58" s="22">
        <f t="shared" si="5"/>
        <v>2</v>
      </c>
      <c r="B58" s="9">
        <f t="shared" si="12"/>
        <v>43503</v>
      </c>
      <c r="C58" s="51">
        <v>296653</v>
      </c>
      <c r="D58" s="64">
        <f t="shared" si="21"/>
        <v>36</v>
      </c>
      <c r="E58" s="12">
        <v>35.6</v>
      </c>
      <c r="F58" s="12">
        <v>35.6</v>
      </c>
      <c r="G58" s="12">
        <v>36.4</v>
      </c>
      <c r="H58" s="12">
        <v>36.4</v>
      </c>
      <c r="I58" s="12"/>
      <c r="J58" s="12"/>
      <c r="K58" s="12"/>
      <c r="L58" s="12"/>
      <c r="M58" s="74" t="str">
        <f t="shared" si="22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5">
        <v>24.411508282476024</v>
      </c>
      <c r="AO58" s="41">
        <v>1147</v>
      </c>
      <c r="AP58" s="110"/>
      <c r="AQ58" s="111"/>
      <c r="AR58" s="126" t="str">
        <f t="shared" si="25"/>
        <v/>
      </c>
      <c r="AS58" s="126" t="str">
        <f t="shared" si="26"/>
        <v/>
      </c>
      <c r="AT58" s="127">
        <v>1151</v>
      </c>
      <c r="AU58" s="128"/>
      <c r="AV58" s="129"/>
      <c r="AW58" s="126" t="str">
        <f t="shared" si="27"/>
        <v/>
      </c>
      <c r="AX58" s="126" t="str">
        <f t="shared" si="28"/>
        <v/>
      </c>
      <c r="AY58" s="64" t="str">
        <f t="shared" si="29"/>
        <v/>
      </c>
      <c r="AZ58" s="97">
        <v>78.900000000000006</v>
      </c>
      <c r="BA58" s="68"/>
      <c r="BB58" s="68"/>
      <c r="BC58" s="68"/>
      <c r="BD58" s="68"/>
      <c r="BE58" s="15"/>
      <c r="BF58" s="5">
        <f t="shared" si="30"/>
        <v>14028</v>
      </c>
      <c r="BG58" s="42">
        <v>8228</v>
      </c>
      <c r="BH58" s="42">
        <v>5800</v>
      </c>
      <c r="BI58" s="42"/>
      <c r="BJ58" s="42"/>
      <c r="BK58" s="42"/>
      <c r="BL58" s="42"/>
      <c r="BM58" s="15"/>
    </row>
    <row r="59" spans="1:65" outlineLevel="5" x14ac:dyDescent="0.45">
      <c r="A59" s="22">
        <f t="shared" si="5"/>
        <v>2</v>
      </c>
      <c r="B59" s="9">
        <f t="shared" si="12"/>
        <v>43504</v>
      </c>
      <c r="C59" s="51">
        <v>282366</v>
      </c>
      <c r="D59" s="64">
        <f t="shared" si="21"/>
        <v>35.799999999999997</v>
      </c>
      <c r="E59" s="12">
        <v>35.799999999999997</v>
      </c>
      <c r="F59" s="12">
        <v>35.799999999999997</v>
      </c>
      <c r="G59" s="12">
        <v>35.799999999999997</v>
      </c>
      <c r="H59" s="12">
        <v>35.799999999999997</v>
      </c>
      <c r="I59" s="12"/>
      <c r="J59" s="12"/>
      <c r="K59" s="12"/>
      <c r="L59" s="12"/>
      <c r="M59" s="74" t="str">
        <f t="shared" si="22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5">
        <v>22.471910112359552</v>
      </c>
      <c r="AO59" s="41">
        <v>1246</v>
      </c>
      <c r="AP59" s="110"/>
      <c r="AQ59" s="111"/>
      <c r="AR59" s="126" t="str">
        <f t="shared" si="25"/>
        <v/>
      </c>
      <c r="AS59" s="126" t="str">
        <f t="shared" si="26"/>
        <v/>
      </c>
      <c r="AT59" s="127">
        <v>1265</v>
      </c>
      <c r="AU59" s="128"/>
      <c r="AV59" s="129"/>
      <c r="AW59" s="126" t="str">
        <f t="shared" si="27"/>
        <v/>
      </c>
      <c r="AX59" s="126" t="str">
        <f t="shared" si="28"/>
        <v/>
      </c>
      <c r="AY59" s="64" t="str">
        <f t="shared" si="29"/>
        <v/>
      </c>
      <c r="AZ59" s="97">
        <v>79</v>
      </c>
      <c r="BA59" s="68"/>
      <c r="BB59" s="68"/>
      <c r="BC59" s="68"/>
      <c r="BD59" s="68"/>
      <c r="BE59" s="15"/>
      <c r="BF59" s="5">
        <f t="shared" si="30"/>
        <v>15910</v>
      </c>
      <c r="BG59" s="42">
        <v>8526</v>
      </c>
      <c r="BH59" s="42">
        <v>7384</v>
      </c>
      <c r="BI59" s="42"/>
      <c r="BJ59" s="42"/>
      <c r="BK59" s="42"/>
      <c r="BL59" s="42"/>
      <c r="BM59" s="15"/>
    </row>
    <row r="60" spans="1:65" outlineLevel="5" x14ac:dyDescent="0.45">
      <c r="A60" s="22">
        <f t="shared" si="5"/>
        <v>2</v>
      </c>
      <c r="B60" s="9">
        <f t="shared" si="12"/>
        <v>43505</v>
      </c>
      <c r="C60" s="51">
        <v>289388</v>
      </c>
      <c r="D60" s="64">
        <f t="shared" si="21"/>
        <v>36.6</v>
      </c>
      <c r="E60" s="12">
        <v>36.6</v>
      </c>
      <c r="F60" s="12">
        <v>36.6</v>
      </c>
      <c r="G60" s="12">
        <v>36.6</v>
      </c>
      <c r="H60" s="12">
        <v>36.6</v>
      </c>
      <c r="I60" s="12"/>
      <c r="J60" s="12"/>
      <c r="K60" s="12"/>
      <c r="L60" s="12"/>
      <c r="M60" s="74" t="str">
        <f t="shared" si="22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3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4"/>
        <v/>
      </c>
      <c r="AF60" s="41"/>
      <c r="AG60" s="41"/>
      <c r="AH60" s="41"/>
      <c r="AI60" s="41"/>
      <c r="AJ60" s="41"/>
      <c r="AK60" s="41"/>
      <c r="AL60" s="41"/>
      <c r="AM60" s="41"/>
      <c r="AN60" s="45">
        <v>24.496937882764655</v>
      </c>
      <c r="AO60" s="41">
        <v>1143</v>
      </c>
      <c r="AP60" s="110"/>
      <c r="AQ60" s="111"/>
      <c r="AR60" s="126" t="str">
        <f t="shared" si="25"/>
        <v/>
      </c>
      <c r="AS60" s="126" t="str">
        <f t="shared" si="26"/>
        <v/>
      </c>
      <c r="AT60" s="127">
        <v>1508</v>
      </c>
      <c r="AU60" s="128"/>
      <c r="AV60" s="129"/>
      <c r="AW60" s="126" t="str">
        <f t="shared" si="27"/>
        <v/>
      </c>
      <c r="AX60" s="126" t="str">
        <f t="shared" si="28"/>
        <v/>
      </c>
      <c r="AY60" s="64" t="str">
        <f t="shared" si="29"/>
        <v/>
      </c>
      <c r="AZ60" s="97"/>
      <c r="BA60" s="68"/>
      <c r="BB60" s="68"/>
      <c r="BC60" s="68"/>
      <c r="BD60" s="68"/>
      <c r="BE60" s="15"/>
      <c r="BF60" s="5">
        <f t="shared" si="30"/>
        <v>13688</v>
      </c>
      <c r="BG60" s="42">
        <v>10135</v>
      </c>
      <c r="BH60" s="42">
        <v>3553</v>
      </c>
      <c r="BI60" s="42"/>
      <c r="BJ60" s="42"/>
      <c r="BK60" s="42"/>
      <c r="BL60" s="42"/>
      <c r="BM60" s="15"/>
    </row>
    <row r="61" spans="1:65" outlineLevel="5" x14ac:dyDescent="0.45">
      <c r="A61" s="22">
        <f t="shared" si="5"/>
        <v>2</v>
      </c>
      <c r="B61" s="9">
        <f t="shared" si="12"/>
        <v>43506</v>
      </c>
      <c r="C61" s="51">
        <v>288589</v>
      </c>
      <c r="D61" s="64">
        <f t="shared" si="21"/>
        <v>36.4</v>
      </c>
      <c r="E61" s="12">
        <v>36.4</v>
      </c>
      <c r="F61" s="12">
        <v>36.4</v>
      </c>
      <c r="G61" s="12">
        <v>36.4</v>
      </c>
      <c r="H61" s="12">
        <v>36.4</v>
      </c>
      <c r="I61" s="12"/>
      <c r="J61" s="12"/>
      <c r="K61" s="12"/>
      <c r="L61" s="12"/>
      <c r="M61" s="74" t="str">
        <f t="shared" si="22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5">
        <v>35.264483627204029</v>
      </c>
      <c r="AO61" s="41">
        <v>794</v>
      </c>
      <c r="AP61" s="110"/>
      <c r="AQ61" s="111"/>
      <c r="AR61" s="126" t="str">
        <f t="shared" si="25"/>
        <v/>
      </c>
      <c r="AS61" s="126" t="str">
        <f t="shared" si="26"/>
        <v/>
      </c>
      <c r="AT61" s="127">
        <v>1178</v>
      </c>
      <c r="AU61" s="128"/>
      <c r="AV61" s="129"/>
      <c r="AW61" s="126" t="str">
        <f t="shared" si="27"/>
        <v/>
      </c>
      <c r="AX61" s="126" t="str">
        <f t="shared" si="28"/>
        <v/>
      </c>
      <c r="AY61" s="64" t="str">
        <f t="shared" si="29"/>
        <v/>
      </c>
      <c r="AZ61" s="97"/>
      <c r="BA61" s="68"/>
      <c r="BB61" s="68"/>
      <c r="BC61" s="68"/>
      <c r="BD61" s="68"/>
      <c r="BE61" s="15"/>
      <c r="BF61" s="5">
        <f t="shared" si="30"/>
        <v>5775</v>
      </c>
      <c r="BG61" s="42">
        <v>3975</v>
      </c>
      <c r="BH61" s="42">
        <v>1800</v>
      </c>
      <c r="BI61" s="42"/>
      <c r="BJ61" s="42"/>
      <c r="BK61" s="42"/>
      <c r="BL61" s="42"/>
      <c r="BM61" s="15"/>
    </row>
    <row r="62" spans="1:65" outlineLevel="5" x14ac:dyDescent="0.45">
      <c r="A62" s="22">
        <f t="shared" si="5"/>
        <v>2</v>
      </c>
      <c r="B62" s="9">
        <f t="shared" si="12"/>
        <v>43507</v>
      </c>
      <c r="C62" s="51">
        <v>281284</v>
      </c>
      <c r="D62" s="64">
        <f t="shared" si="21"/>
        <v>36.799999999999997</v>
      </c>
      <c r="E62" s="12">
        <v>37</v>
      </c>
      <c r="F62" s="12">
        <v>37</v>
      </c>
      <c r="G62" s="12">
        <v>36.6</v>
      </c>
      <c r="H62" s="12">
        <v>36.6</v>
      </c>
      <c r="I62" s="12"/>
      <c r="J62" s="12"/>
      <c r="K62" s="12"/>
      <c r="L62" s="12"/>
      <c r="M62" s="74" t="str">
        <f t="shared" si="22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5">
        <v>28</v>
      </c>
      <c r="AO62" s="41">
        <v>1000</v>
      </c>
      <c r="AP62" s="110"/>
      <c r="AQ62" s="111"/>
      <c r="AR62" s="126" t="str">
        <f t="shared" si="25"/>
        <v/>
      </c>
      <c r="AS62" s="126" t="str">
        <f t="shared" si="26"/>
        <v/>
      </c>
      <c r="AT62" s="127">
        <v>1501</v>
      </c>
      <c r="AU62" s="128"/>
      <c r="AV62" s="129"/>
      <c r="AW62" s="126" t="str">
        <f t="shared" si="27"/>
        <v/>
      </c>
      <c r="AX62" s="126" t="str">
        <f t="shared" si="28"/>
        <v/>
      </c>
      <c r="AY62" s="64" t="str">
        <f t="shared" si="29"/>
        <v/>
      </c>
      <c r="AZ62" s="97">
        <v>79.3</v>
      </c>
      <c r="BA62" s="68"/>
      <c r="BB62" s="68"/>
      <c r="BC62" s="68"/>
      <c r="BD62" s="68"/>
      <c r="BE62" s="15"/>
      <c r="BF62" s="5">
        <f t="shared" si="30"/>
        <v>11600</v>
      </c>
      <c r="BG62" s="42">
        <v>6764</v>
      </c>
      <c r="BH62" s="42">
        <v>4836</v>
      </c>
      <c r="BI62" s="42"/>
      <c r="BJ62" s="42"/>
      <c r="BK62" s="42"/>
      <c r="BL62" s="42"/>
      <c r="BM62" s="15"/>
    </row>
    <row r="63" spans="1:65" outlineLevel="5" x14ac:dyDescent="0.45">
      <c r="A63" s="22">
        <f t="shared" si="5"/>
        <v>2</v>
      </c>
      <c r="B63" s="9">
        <f t="shared" si="12"/>
        <v>43508</v>
      </c>
      <c r="C63" s="51">
        <v>277333</v>
      </c>
      <c r="D63" s="64">
        <f t="shared" si="21"/>
        <v>36.299999999999997</v>
      </c>
      <c r="E63" s="12">
        <v>36.200000000000003</v>
      </c>
      <c r="F63" s="12">
        <v>36.200000000000003</v>
      </c>
      <c r="G63" s="12">
        <v>36.4</v>
      </c>
      <c r="H63" s="12">
        <v>36.4</v>
      </c>
      <c r="I63" s="12"/>
      <c r="J63" s="12"/>
      <c r="K63" s="12"/>
      <c r="L63" s="12"/>
      <c r="M63" s="74" t="str">
        <f t="shared" si="22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5">
        <v>23.648648648648649</v>
      </c>
      <c r="AO63" s="41">
        <v>1184</v>
      </c>
      <c r="AP63" s="110"/>
      <c r="AQ63" s="111"/>
      <c r="AR63" s="126" t="str">
        <f t="shared" si="25"/>
        <v/>
      </c>
      <c r="AS63" s="126" t="str">
        <f t="shared" si="26"/>
        <v/>
      </c>
      <c r="AT63" s="127">
        <v>1511</v>
      </c>
      <c r="AU63" s="128"/>
      <c r="AV63" s="129"/>
      <c r="AW63" s="126" t="str">
        <f t="shared" si="27"/>
        <v/>
      </c>
      <c r="AX63" s="126" t="str">
        <f t="shared" si="28"/>
        <v/>
      </c>
      <c r="AY63" s="64" t="str">
        <f t="shared" si="29"/>
        <v/>
      </c>
      <c r="AZ63" s="97">
        <v>78.7</v>
      </c>
      <c r="BA63" s="68"/>
      <c r="BB63" s="68"/>
      <c r="BC63" s="68"/>
      <c r="BD63" s="68"/>
      <c r="BE63" s="15"/>
      <c r="BF63" s="5">
        <f t="shared" si="30"/>
        <v>10377</v>
      </c>
      <c r="BG63" s="42">
        <v>4638</v>
      </c>
      <c r="BH63" s="42">
        <v>5739</v>
      </c>
      <c r="BI63" s="42"/>
      <c r="BJ63" s="42"/>
      <c r="BK63" s="42"/>
      <c r="BL63" s="42"/>
      <c r="BM63" s="15"/>
    </row>
    <row r="64" spans="1:65" outlineLevel="5" x14ac:dyDescent="0.45">
      <c r="A64" s="22">
        <f t="shared" si="5"/>
        <v>2</v>
      </c>
      <c r="B64" s="9">
        <f t="shared" si="12"/>
        <v>43509</v>
      </c>
      <c r="C64" s="51">
        <v>280691</v>
      </c>
      <c r="D64" s="64">
        <f t="shared" si="21"/>
        <v>35.6</v>
      </c>
      <c r="E64" s="12">
        <v>34.6</v>
      </c>
      <c r="F64" s="12">
        <v>34.6</v>
      </c>
      <c r="G64" s="12">
        <v>36.6</v>
      </c>
      <c r="H64" s="12">
        <v>36.6</v>
      </c>
      <c r="I64" s="12"/>
      <c r="J64" s="12"/>
      <c r="K64" s="12"/>
      <c r="L64" s="12"/>
      <c r="M64" s="74" t="str">
        <f t="shared" si="22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5">
        <v>28.45528455284553</v>
      </c>
      <c r="AO64" s="41">
        <v>984</v>
      </c>
      <c r="AP64" s="110"/>
      <c r="AQ64" s="111"/>
      <c r="AR64" s="126" t="str">
        <f t="shared" si="25"/>
        <v/>
      </c>
      <c r="AS64" s="126" t="str">
        <f t="shared" si="26"/>
        <v/>
      </c>
      <c r="AT64" s="127">
        <v>1459</v>
      </c>
      <c r="AU64" s="128"/>
      <c r="AV64" s="129"/>
      <c r="AW64" s="126" t="str">
        <f t="shared" si="27"/>
        <v/>
      </c>
      <c r="AX64" s="126" t="str">
        <f t="shared" si="28"/>
        <v/>
      </c>
      <c r="AY64" s="64" t="str">
        <f t="shared" si="29"/>
        <v/>
      </c>
      <c r="AZ64" s="97">
        <v>79.3</v>
      </c>
      <c r="BA64" s="68"/>
      <c r="BB64" s="68"/>
      <c r="BC64" s="68"/>
      <c r="BD64" s="68"/>
      <c r="BE64" s="15"/>
      <c r="BF64" s="5">
        <f t="shared" si="30"/>
        <v>15454</v>
      </c>
      <c r="BG64" s="42">
        <v>3521</v>
      </c>
      <c r="BH64" s="42">
        <v>11933</v>
      </c>
      <c r="BI64" s="42"/>
      <c r="BJ64" s="42"/>
      <c r="BK64" s="42"/>
      <c r="BL64" s="42"/>
      <c r="BM64" s="15"/>
    </row>
    <row r="65" spans="1:65" outlineLevel="5" x14ac:dyDescent="0.45">
      <c r="A65" s="22">
        <f t="shared" si="5"/>
        <v>2</v>
      </c>
      <c r="B65" s="9">
        <f t="shared" si="12"/>
        <v>43510</v>
      </c>
      <c r="C65" s="51">
        <v>280624</v>
      </c>
      <c r="D65" s="64">
        <f t="shared" si="21"/>
        <v>35.299999999999997</v>
      </c>
      <c r="E65" s="12">
        <v>34.4</v>
      </c>
      <c r="F65" s="12">
        <v>34.4</v>
      </c>
      <c r="G65" s="12">
        <v>36.200000000000003</v>
      </c>
      <c r="H65" s="12">
        <v>36.200000000000003</v>
      </c>
      <c r="I65" s="12"/>
      <c r="J65" s="12"/>
      <c r="K65" s="12"/>
      <c r="L65" s="12"/>
      <c r="M65" s="74" t="str">
        <f t="shared" si="22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3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4"/>
        <v/>
      </c>
      <c r="AF65" s="41"/>
      <c r="AG65" s="41"/>
      <c r="AH65" s="41"/>
      <c r="AI65" s="41"/>
      <c r="AJ65" s="41"/>
      <c r="AK65" s="41"/>
      <c r="AL65" s="41"/>
      <c r="AM65" s="41"/>
      <c r="AN65" s="45">
        <v>27.131782945736433</v>
      </c>
      <c r="AO65" s="41">
        <v>1032</v>
      </c>
      <c r="AP65" s="110"/>
      <c r="AQ65" s="111"/>
      <c r="AR65" s="126" t="str">
        <f t="shared" si="25"/>
        <v/>
      </c>
      <c r="AS65" s="126" t="str">
        <f t="shared" si="26"/>
        <v/>
      </c>
      <c r="AT65" s="127">
        <v>1547</v>
      </c>
      <c r="AU65" s="128"/>
      <c r="AV65" s="129"/>
      <c r="AW65" s="126" t="str">
        <f t="shared" si="27"/>
        <v/>
      </c>
      <c r="AX65" s="126" t="str">
        <f t="shared" si="28"/>
        <v/>
      </c>
      <c r="AY65" s="64" t="str">
        <f t="shared" si="29"/>
        <v/>
      </c>
      <c r="AZ65" s="97">
        <v>78.599999999999994</v>
      </c>
      <c r="BA65" s="68"/>
      <c r="BB65" s="68"/>
      <c r="BC65" s="68"/>
      <c r="BD65" s="68"/>
      <c r="BE65" s="15"/>
      <c r="BF65" s="5">
        <f t="shared" si="30"/>
        <v>12408</v>
      </c>
      <c r="BG65" s="42">
        <v>6912</v>
      </c>
      <c r="BH65" s="42">
        <v>5496</v>
      </c>
      <c r="BI65" s="42"/>
      <c r="BJ65" s="42"/>
      <c r="BK65" s="42"/>
      <c r="BL65" s="42"/>
      <c r="BM65" s="15"/>
    </row>
    <row r="66" spans="1:65" outlineLevel="5" x14ac:dyDescent="0.45">
      <c r="A66" s="22">
        <f t="shared" si="5"/>
        <v>2</v>
      </c>
      <c r="B66" s="9">
        <f t="shared" si="12"/>
        <v>43511</v>
      </c>
      <c r="C66" s="51">
        <v>280785</v>
      </c>
      <c r="D66" s="64">
        <f t="shared" si="21"/>
        <v>35.799999999999997</v>
      </c>
      <c r="E66" s="12">
        <v>35.799999999999997</v>
      </c>
      <c r="F66" s="12">
        <v>35.799999999999997</v>
      </c>
      <c r="G66" s="12">
        <v>35.799999999999997</v>
      </c>
      <c r="H66" s="12">
        <v>35.799999999999997</v>
      </c>
      <c r="I66" s="12"/>
      <c r="J66" s="12"/>
      <c r="K66" s="12"/>
      <c r="L66" s="12"/>
      <c r="M66" s="74" t="str">
        <f t="shared" si="22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5">
        <v>23.529411764705884</v>
      </c>
      <c r="AO66" s="41">
        <v>1190</v>
      </c>
      <c r="AP66" s="110"/>
      <c r="AQ66" s="111"/>
      <c r="AR66" s="126" t="str">
        <f t="shared" si="25"/>
        <v/>
      </c>
      <c r="AS66" s="126" t="str">
        <f t="shared" si="26"/>
        <v/>
      </c>
      <c r="AT66" s="127">
        <v>1384</v>
      </c>
      <c r="AU66" s="128"/>
      <c r="AV66" s="129"/>
      <c r="AW66" s="126" t="str">
        <f t="shared" si="27"/>
        <v/>
      </c>
      <c r="AX66" s="126" t="str">
        <f t="shared" si="28"/>
        <v/>
      </c>
      <c r="AY66" s="64" t="str">
        <f t="shared" si="29"/>
        <v/>
      </c>
      <c r="AZ66" s="97">
        <v>79.5</v>
      </c>
      <c r="BA66" s="68"/>
      <c r="BB66" s="68"/>
      <c r="BC66" s="68"/>
      <c r="BD66" s="68"/>
      <c r="BE66" s="15"/>
      <c r="BF66" s="5">
        <f t="shared" si="30"/>
        <v>15722</v>
      </c>
      <c r="BG66" s="42">
        <v>11226</v>
      </c>
      <c r="BH66" s="42">
        <v>4496</v>
      </c>
      <c r="BI66" s="42"/>
      <c r="BJ66" s="42"/>
      <c r="BK66" s="42"/>
      <c r="BL66" s="42"/>
      <c r="BM66" s="15"/>
    </row>
    <row r="67" spans="1:65" outlineLevel="5" x14ac:dyDescent="0.45">
      <c r="A67" s="22">
        <f t="shared" si="5"/>
        <v>2</v>
      </c>
      <c r="B67" s="9">
        <f t="shared" si="12"/>
        <v>43512</v>
      </c>
      <c r="C67" s="51">
        <v>289454</v>
      </c>
      <c r="D67" s="64">
        <f t="shared" si="21"/>
        <v>36.1</v>
      </c>
      <c r="E67" s="12">
        <v>36.4</v>
      </c>
      <c r="F67" s="12">
        <v>36.4</v>
      </c>
      <c r="G67" s="12">
        <v>35.799999999999997</v>
      </c>
      <c r="H67" s="12">
        <v>35.799999999999997</v>
      </c>
      <c r="I67" s="12"/>
      <c r="J67" s="12"/>
      <c r="K67" s="12"/>
      <c r="L67" s="12"/>
      <c r="M67" s="74" t="str">
        <f t="shared" si="22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3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4"/>
        <v/>
      </c>
      <c r="AF67" s="41"/>
      <c r="AG67" s="41"/>
      <c r="AH67" s="41"/>
      <c r="AI67" s="41"/>
      <c r="AJ67" s="41"/>
      <c r="AK67" s="41"/>
      <c r="AL67" s="41"/>
      <c r="AM67" s="41"/>
      <c r="AN67" s="45">
        <v>29.106029106029105</v>
      </c>
      <c r="AO67" s="41">
        <v>962</v>
      </c>
      <c r="AP67" s="110"/>
      <c r="AQ67" s="111"/>
      <c r="AR67" s="126" t="str">
        <f t="shared" si="25"/>
        <v/>
      </c>
      <c r="AS67" s="126" t="str">
        <f t="shared" si="26"/>
        <v/>
      </c>
      <c r="AT67" s="127">
        <v>1009</v>
      </c>
      <c r="AU67" s="128"/>
      <c r="AV67" s="129"/>
      <c r="AW67" s="126" t="str">
        <f t="shared" si="27"/>
        <v/>
      </c>
      <c r="AX67" s="126" t="str">
        <f t="shared" si="28"/>
        <v/>
      </c>
      <c r="AY67" s="64" t="str">
        <f t="shared" si="29"/>
        <v/>
      </c>
      <c r="AZ67" s="97"/>
      <c r="BA67" s="68"/>
      <c r="BB67" s="68"/>
      <c r="BC67" s="68"/>
      <c r="BD67" s="68"/>
      <c r="BE67" s="15"/>
      <c r="BF67" s="5">
        <f t="shared" si="30"/>
        <v>12212</v>
      </c>
      <c r="BG67" s="42">
        <v>10426</v>
      </c>
      <c r="BH67" s="42">
        <v>1786</v>
      </c>
      <c r="BI67" s="42"/>
      <c r="BJ67" s="42"/>
      <c r="BK67" s="42"/>
      <c r="BL67" s="42"/>
      <c r="BM67" s="15"/>
    </row>
    <row r="68" spans="1:65" outlineLevel="5" x14ac:dyDescent="0.45">
      <c r="A68" s="22">
        <f t="shared" si="5"/>
        <v>2</v>
      </c>
      <c r="B68" s="9">
        <f t="shared" si="12"/>
        <v>43513</v>
      </c>
      <c r="C68" s="51">
        <v>294284</v>
      </c>
      <c r="D68" s="64">
        <f t="shared" si="21"/>
        <v>35.9</v>
      </c>
      <c r="E68" s="12">
        <v>35.799999999999997</v>
      </c>
      <c r="F68" s="12">
        <v>35.799999999999997</v>
      </c>
      <c r="G68" s="12">
        <v>36</v>
      </c>
      <c r="H68" s="12">
        <v>36</v>
      </c>
      <c r="I68" s="12"/>
      <c r="J68" s="12"/>
      <c r="K68" s="12"/>
      <c r="L68" s="12"/>
      <c r="M68" s="74" t="str">
        <f t="shared" si="22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5">
        <v>27.695351137487638</v>
      </c>
      <c r="AO68" s="41">
        <v>1011</v>
      </c>
      <c r="AP68" s="110"/>
      <c r="AQ68" s="111"/>
      <c r="AR68" s="126" t="str">
        <f t="shared" si="25"/>
        <v/>
      </c>
      <c r="AS68" s="126" t="str">
        <f t="shared" si="26"/>
        <v/>
      </c>
      <c r="AT68" s="127">
        <v>1374</v>
      </c>
      <c r="AU68" s="128"/>
      <c r="AV68" s="129"/>
      <c r="AW68" s="126" t="str">
        <f t="shared" si="27"/>
        <v/>
      </c>
      <c r="AX68" s="126" t="str">
        <f t="shared" si="28"/>
        <v/>
      </c>
      <c r="AY68" s="64" t="str">
        <f t="shared" si="29"/>
        <v/>
      </c>
      <c r="AZ68" s="97"/>
      <c r="BA68" s="68"/>
      <c r="BB68" s="68"/>
      <c r="BC68" s="68"/>
      <c r="BD68" s="68"/>
      <c r="BE68" s="15"/>
      <c r="BF68" s="5">
        <f t="shared" si="30"/>
        <v>6658</v>
      </c>
      <c r="BG68" s="42">
        <v>4839</v>
      </c>
      <c r="BH68" s="42">
        <v>1819</v>
      </c>
      <c r="BI68" s="42"/>
      <c r="BJ68" s="42"/>
      <c r="BK68" s="42"/>
      <c r="BL68" s="42"/>
      <c r="BM68" s="15"/>
    </row>
    <row r="69" spans="1:65" outlineLevel="5" x14ac:dyDescent="0.45">
      <c r="A69" s="22">
        <f t="shared" si="5"/>
        <v>2</v>
      </c>
      <c r="B69" s="9">
        <f t="shared" si="12"/>
        <v>43514</v>
      </c>
      <c r="C69" s="51">
        <v>284419</v>
      </c>
      <c r="D69" s="64">
        <f t="shared" si="21"/>
        <v>36.4</v>
      </c>
      <c r="E69" s="12">
        <v>36.4</v>
      </c>
      <c r="F69" s="12">
        <v>36.4</v>
      </c>
      <c r="G69" s="12">
        <v>36.4</v>
      </c>
      <c r="H69" s="12">
        <v>36.4</v>
      </c>
      <c r="I69" s="12"/>
      <c r="J69" s="12"/>
      <c r="K69" s="12"/>
      <c r="L69" s="12"/>
      <c r="M69" s="74" t="str">
        <f t="shared" si="22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5">
        <v>24.844720496894411</v>
      </c>
      <c r="AO69" s="41">
        <v>1127</v>
      </c>
      <c r="AP69" s="110"/>
      <c r="AQ69" s="111"/>
      <c r="AR69" s="126" t="str">
        <f t="shared" si="25"/>
        <v/>
      </c>
      <c r="AS69" s="126" t="str">
        <f t="shared" si="26"/>
        <v/>
      </c>
      <c r="AT69" s="127">
        <v>1639</v>
      </c>
      <c r="AU69" s="128"/>
      <c r="AV69" s="129"/>
      <c r="AW69" s="126" t="str">
        <f t="shared" si="27"/>
        <v/>
      </c>
      <c r="AX69" s="126" t="str">
        <f t="shared" si="28"/>
        <v/>
      </c>
      <c r="AY69" s="64" t="str">
        <f t="shared" si="29"/>
        <v/>
      </c>
      <c r="AZ69" s="97">
        <v>78.599999999999994</v>
      </c>
      <c r="BA69" s="68"/>
      <c r="BB69" s="68"/>
      <c r="BC69" s="68"/>
      <c r="BD69" s="68"/>
      <c r="BE69" s="15"/>
      <c r="BF69" s="5">
        <f t="shared" si="30"/>
        <v>10363</v>
      </c>
      <c r="BG69" s="42">
        <v>7005</v>
      </c>
      <c r="BH69" s="42">
        <v>3358</v>
      </c>
      <c r="BI69" s="42"/>
      <c r="BJ69" s="42"/>
      <c r="BK69" s="42"/>
      <c r="BL69" s="42"/>
      <c r="BM69" s="15"/>
    </row>
    <row r="70" spans="1:65" outlineLevel="5" x14ac:dyDescent="0.45">
      <c r="A70" s="22">
        <f t="shared" si="5"/>
        <v>2</v>
      </c>
      <c r="B70" s="9">
        <f t="shared" si="12"/>
        <v>43515</v>
      </c>
      <c r="C70" s="51">
        <v>372004</v>
      </c>
      <c r="D70" s="64">
        <f t="shared" si="21"/>
        <v>36.299999999999997</v>
      </c>
      <c r="E70" s="12">
        <v>36.200000000000003</v>
      </c>
      <c r="F70" s="12">
        <v>36.200000000000003</v>
      </c>
      <c r="G70" s="12">
        <v>36.4</v>
      </c>
      <c r="H70" s="12">
        <v>36.4</v>
      </c>
      <c r="I70" s="12"/>
      <c r="J70" s="12"/>
      <c r="K70" s="12"/>
      <c r="L70" s="12"/>
      <c r="M70" s="74" t="str">
        <f t="shared" si="22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5">
        <v>24.43280977312391</v>
      </c>
      <c r="AO70" s="41">
        <v>1146</v>
      </c>
      <c r="AP70" s="110"/>
      <c r="AQ70" s="111"/>
      <c r="AR70" s="126" t="str">
        <f t="shared" si="25"/>
        <v/>
      </c>
      <c r="AS70" s="126" t="str">
        <f t="shared" si="26"/>
        <v/>
      </c>
      <c r="AT70" s="127">
        <v>1648</v>
      </c>
      <c r="AU70" s="128"/>
      <c r="AV70" s="129"/>
      <c r="AW70" s="126" t="str">
        <f t="shared" si="27"/>
        <v/>
      </c>
      <c r="AX70" s="126" t="str">
        <f t="shared" si="28"/>
        <v/>
      </c>
      <c r="AY70" s="64" t="str">
        <f t="shared" si="29"/>
        <v/>
      </c>
      <c r="AZ70" s="97">
        <v>79</v>
      </c>
      <c r="BA70" s="68"/>
      <c r="BB70" s="68"/>
      <c r="BC70" s="68"/>
      <c r="BD70" s="68"/>
      <c r="BE70" s="15"/>
      <c r="BF70" s="5">
        <f t="shared" si="30"/>
        <v>15377</v>
      </c>
      <c r="BG70" s="42">
        <v>6903</v>
      </c>
      <c r="BH70" s="42">
        <v>8474</v>
      </c>
      <c r="BI70" s="42"/>
      <c r="BJ70" s="42"/>
      <c r="BK70" s="42"/>
      <c r="BL70" s="42"/>
      <c r="BM70" s="15"/>
    </row>
    <row r="71" spans="1:65" outlineLevel="5" x14ac:dyDescent="0.45">
      <c r="A71" s="22">
        <f t="shared" si="5"/>
        <v>2</v>
      </c>
      <c r="B71" s="9">
        <f t="shared" si="12"/>
        <v>43516</v>
      </c>
      <c r="C71" s="51">
        <v>342516</v>
      </c>
      <c r="D71" s="64">
        <f t="shared" si="21"/>
        <v>36.299999999999997</v>
      </c>
      <c r="E71" s="12">
        <v>36.4</v>
      </c>
      <c r="F71" s="12">
        <v>36.4</v>
      </c>
      <c r="G71" s="12">
        <v>36.200000000000003</v>
      </c>
      <c r="H71" s="12">
        <v>36.200000000000003</v>
      </c>
      <c r="I71" s="12"/>
      <c r="J71" s="12"/>
      <c r="K71" s="12"/>
      <c r="L71" s="12"/>
      <c r="M71" s="74" t="str">
        <f t="shared" si="22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3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4"/>
        <v/>
      </c>
      <c r="AF71" s="41"/>
      <c r="AG71" s="41"/>
      <c r="AH71" s="41"/>
      <c r="AI71" s="41"/>
      <c r="AJ71" s="41"/>
      <c r="AK71" s="41"/>
      <c r="AL71" s="41"/>
      <c r="AM71" s="41"/>
      <c r="AN71" s="45">
        <v>25.85410895660203</v>
      </c>
      <c r="AO71" s="41">
        <v>1083</v>
      </c>
      <c r="AP71" s="110"/>
      <c r="AQ71" s="111"/>
      <c r="AR71" s="126" t="str">
        <f t="shared" si="25"/>
        <v/>
      </c>
      <c r="AS71" s="126" t="str">
        <f t="shared" si="26"/>
        <v/>
      </c>
      <c r="AT71" s="127">
        <v>1561</v>
      </c>
      <c r="AU71" s="128"/>
      <c r="AV71" s="129"/>
      <c r="AW71" s="126" t="str">
        <f t="shared" si="27"/>
        <v/>
      </c>
      <c r="AX71" s="126" t="str">
        <f t="shared" si="28"/>
        <v/>
      </c>
      <c r="AY71" s="64" t="str">
        <f t="shared" si="29"/>
        <v/>
      </c>
      <c r="AZ71" s="97">
        <v>78.599999999999994</v>
      </c>
      <c r="BA71" s="68"/>
      <c r="BB71" s="68"/>
      <c r="BC71" s="68"/>
      <c r="BD71" s="68"/>
      <c r="BE71" s="15"/>
      <c r="BF71" s="5">
        <f t="shared" si="30"/>
        <v>17107</v>
      </c>
      <c r="BG71" s="42">
        <v>8993</v>
      </c>
      <c r="BH71" s="42">
        <v>8114</v>
      </c>
      <c r="BI71" s="42"/>
      <c r="BJ71" s="42"/>
      <c r="BK71" s="42"/>
      <c r="BL71" s="42"/>
      <c r="BM71" s="15"/>
    </row>
    <row r="72" spans="1:65" outlineLevel="5" x14ac:dyDescent="0.45">
      <c r="A72" s="22">
        <f t="shared" si="5"/>
        <v>2</v>
      </c>
      <c r="B72" s="9">
        <f t="shared" si="12"/>
        <v>43517</v>
      </c>
      <c r="C72" s="51">
        <v>303630</v>
      </c>
      <c r="D72" s="64">
        <f t="shared" si="21"/>
        <v>37.1</v>
      </c>
      <c r="E72" s="12">
        <v>36.799999999999997</v>
      </c>
      <c r="F72" s="12">
        <v>36.799999999999997</v>
      </c>
      <c r="G72" s="12">
        <v>37.4</v>
      </c>
      <c r="H72" s="12">
        <v>37.4</v>
      </c>
      <c r="I72" s="12"/>
      <c r="J72" s="12"/>
      <c r="K72" s="12"/>
      <c r="L72" s="12"/>
      <c r="M72" s="74" t="str">
        <f t="shared" si="22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5">
        <v>27.777777777777779</v>
      </c>
      <c r="AO72" s="41">
        <v>1008</v>
      </c>
      <c r="AP72" s="110"/>
      <c r="AQ72" s="111"/>
      <c r="AR72" s="126" t="str">
        <f t="shared" si="25"/>
        <v/>
      </c>
      <c r="AS72" s="126" t="str">
        <f t="shared" si="26"/>
        <v/>
      </c>
      <c r="AT72" s="127">
        <v>1351</v>
      </c>
      <c r="AU72" s="128"/>
      <c r="AV72" s="129"/>
      <c r="AW72" s="126" t="str">
        <f t="shared" si="27"/>
        <v/>
      </c>
      <c r="AX72" s="126" t="str">
        <f t="shared" si="28"/>
        <v/>
      </c>
      <c r="AY72" s="64" t="str">
        <f t="shared" si="29"/>
        <v/>
      </c>
      <c r="AZ72" s="97">
        <v>78.8</v>
      </c>
      <c r="BA72" s="68"/>
      <c r="BB72" s="68"/>
      <c r="BC72" s="68"/>
      <c r="BD72" s="68"/>
      <c r="BE72" s="15"/>
      <c r="BF72" s="5">
        <f t="shared" si="30"/>
        <v>14135</v>
      </c>
      <c r="BG72" s="42">
        <v>5550</v>
      </c>
      <c r="BH72" s="42">
        <v>8585</v>
      </c>
      <c r="BI72" s="42"/>
      <c r="BJ72" s="42"/>
      <c r="BK72" s="42"/>
      <c r="BL72" s="42"/>
      <c r="BM72" s="15"/>
    </row>
    <row r="73" spans="1:65" outlineLevel="5" x14ac:dyDescent="0.45">
      <c r="A73" s="22">
        <f t="shared" si="5"/>
        <v>2</v>
      </c>
      <c r="B73" s="9">
        <f t="shared" si="12"/>
        <v>43518</v>
      </c>
      <c r="C73" s="51">
        <v>300428</v>
      </c>
      <c r="D73" s="64">
        <f t="shared" si="21"/>
        <v>36.5</v>
      </c>
      <c r="E73" s="12">
        <v>36.4</v>
      </c>
      <c r="F73" s="12">
        <v>36.4</v>
      </c>
      <c r="G73" s="12">
        <v>36.6</v>
      </c>
      <c r="H73" s="12">
        <v>36.6</v>
      </c>
      <c r="I73" s="12"/>
      <c r="J73" s="12"/>
      <c r="K73" s="12"/>
      <c r="L73" s="12"/>
      <c r="M73" s="74" t="str">
        <f t="shared" si="22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5">
        <v>26.515151515151516</v>
      </c>
      <c r="AO73" s="41">
        <v>1056</v>
      </c>
      <c r="AP73" s="110"/>
      <c r="AQ73" s="111"/>
      <c r="AR73" s="126" t="str">
        <f t="shared" si="25"/>
        <v/>
      </c>
      <c r="AS73" s="126" t="str">
        <f t="shared" si="26"/>
        <v/>
      </c>
      <c r="AT73" s="127">
        <v>1559</v>
      </c>
      <c r="AU73" s="128"/>
      <c r="AV73" s="129"/>
      <c r="AW73" s="126" t="str">
        <f t="shared" si="27"/>
        <v/>
      </c>
      <c r="AX73" s="126" t="str">
        <f t="shared" si="28"/>
        <v/>
      </c>
      <c r="AY73" s="64" t="str">
        <f t="shared" si="29"/>
        <v/>
      </c>
      <c r="AZ73" s="97">
        <v>78.8</v>
      </c>
      <c r="BA73" s="68"/>
      <c r="BB73" s="68"/>
      <c r="BC73" s="68"/>
      <c r="BD73" s="68"/>
      <c r="BE73" s="15"/>
      <c r="BF73" s="5">
        <f t="shared" si="30"/>
        <v>15076</v>
      </c>
      <c r="BG73" s="42">
        <v>6021</v>
      </c>
      <c r="BH73" s="42">
        <v>9055</v>
      </c>
      <c r="BI73" s="42"/>
      <c r="BJ73" s="42"/>
      <c r="BK73" s="42"/>
      <c r="BL73" s="42"/>
      <c r="BM73" s="15"/>
    </row>
    <row r="74" spans="1:65" outlineLevel="5" x14ac:dyDescent="0.45">
      <c r="A74" s="22">
        <f t="shared" si="5"/>
        <v>2</v>
      </c>
      <c r="B74" s="9">
        <f t="shared" si="12"/>
        <v>43519</v>
      </c>
      <c r="C74" s="51">
        <v>306057</v>
      </c>
      <c r="D74" s="64">
        <f t="shared" si="21"/>
        <v>36.700000000000003</v>
      </c>
      <c r="E74" s="12">
        <v>36.6</v>
      </c>
      <c r="F74" s="12">
        <v>36.6</v>
      </c>
      <c r="G74" s="12">
        <v>36.799999999999997</v>
      </c>
      <c r="H74" s="12">
        <v>36.799999999999997</v>
      </c>
      <c r="I74" s="12"/>
      <c r="J74" s="12"/>
      <c r="K74" s="12"/>
      <c r="L74" s="12"/>
      <c r="M74" s="74" t="str">
        <f t="shared" si="22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3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4"/>
        <v/>
      </c>
      <c r="AF74" s="41"/>
      <c r="AG74" s="41"/>
      <c r="AH74" s="41"/>
      <c r="AI74" s="41"/>
      <c r="AJ74" s="41"/>
      <c r="AK74" s="41"/>
      <c r="AL74" s="41"/>
      <c r="AM74" s="41"/>
      <c r="AN74" s="45">
        <v>30.701754385964911</v>
      </c>
      <c r="AO74" s="41">
        <v>912</v>
      </c>
      <c r="AP74" s="110"/>
      <c r="AQ74" s="111"/>
      <c r="AR74" s="126" t="str">
        <f t="shared" si="25"/>
        <v/>
      </c>
      <c r="AS74" s="126" t="str">
        <f t="shared" si="26"/>
        <v/>
      </c>
      <c r="AT74" s="127">
        <v>1357</v>
      </c>
      <c r="AU74" s="128"/>
      <c r="AV74" s="129"/>
      <c r="AW74" s="126" t="str">
        <f t="shared" si="27"/>
        <v/>
      </c>
      <c r="AX74" s="126" t="str">
        <f t="shared" si="28"/>
        <v/>
      </c>
      <c r="AY74" s="64" t="str">
        <f t="shared" si="29"/>
        <v/>
      </c>
      <c r="AZ74" s="97"/>
      <c r="BA74" s="68"/>
      <c r="BB74" s="68"/>
      <c r="BC74" s="68"/>
      <c r="BD74" s="68"/>
      <c r="BE74" s="15"/>
      <c r="BF74" s="5">
        <f t="shared" si="30"/>
        <v>14788</v>
      </c>
      <c r="BG74" s="42">
        <v>11404</v>
      </c>
      <c r="BH74" s="42">
        <v>3384</v>
      </c>
      <c r="BI74" s="42"/>
      <c r="BJ74" s="42"/>
      <c r="BK74" s="42"/>
      <c r="BL74" s="42"/>
      <c r="BM74" s="15"/>
    </row>
    <row r="75" spans="1:65" outlineLevel="5" x14ac:dyDescent="0.45">
      <c r="A75" s="22">
        <f t="shared" si="5"/>
        <v>2</v>
      </c>
      <c r="B75" s="9">
        <f t="shared" si="12"/>
        <v>43520</v>
      </c>
      <c r="C75" s="51">
        <v>303287</v>
      </c>
      <c r="D75" s="64">
        <f t="shared" si="21"/>
        <v>35.9</v>
      </c>
      <c r="E75" s="12">
        <v>35.6</v>
      </c>
      <c r="F75" s="12">
        <v>35.6</v>
      </c>
      <c r="G75" s="12">
        <v>36.200000000000003</v>
      </c>
      <c r="H75" s="12">
        <v>36.200000000000003</v>
      </c>
      <c r="I75" s="12"/>
      <c r="J75" s="12"/>
      <c r="K75" s="12"/>
      <c r="L75" s="12"/>
      <c r="M75" s="74" t="str">
        <f t="shared" si="22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5">
        <v>28.484231943031535</v>
      </c>
      <c r="AO75" s="41">
        <v>983</v>
      </c>
      <c r="AP75" s="110"/>
      <c r="AQ75" s="111"/>
      <c r="AR75" s="126" t="str">
        <f t="shared" si="25"/>
        <v/>
      </c>
      <c r="AS75" s="126" t="str">
        <f t="shared" si="26"/>
        <v/>
      </c>
      <c r="AT75" s="127">
        <v>1096</v>
      </c>
      <c r="AU75" s="128"/>
      <c r="AV75" s="129"/>
      <c r="AW75" s="126" t="str">
        <f t="shared" si="27"/>
        <v/>
      </c>
      <c r="AX75" s="126" t="str">
        <f t="shared" si="28"/>
        <v/>
      </c>
      <c r="AY75" s="64" t="str">
        <f t="shared" si="29"/>
        <v/>
      </c>
      <c r="AZ75" s="97"/>
      <c r="BA75" s="68"/>
      <c r="BB75" s="68"/>
      <c r="BC75" s="68"/>
      <c r="BD75" s="68"/>
      <c r="BE75" s="15"/>
      <c r="BF75" s="5">
        <f t="shared" si="30"/>
        <v>7945</v>
      </c>
      <c r="BG75" s="42">
        <v>4260</v>
      </c>
      <c r="BH75" s="42">
        <v>3685</v>
      </c>
      <c r="BI75" s="42"/>
      <c r="BJ75" s="42"/>
      <c r="BK75" s="42"/>
      <c r="BL75" s="42"/>
      <c r="BM75" s="15"/>
    </row>
    <row r="76" spans="1:65" outlineLevel="5" x14ac:dyDescent="0.45">
      <c r="A76" s="22">
        <f t="shared" si="5"/>
        <v>2</v>
      </c>
      <c r="B76" s="9">
        <f t="shared" si="12"/>
        <v>43521</v>
      </c>
      <c r="C76" s="51">
        <v>293540</v>
      </c>
      <c r="D76" s="64">
        <f t="shared" si="21"/>
        <v>36.4</v>
      </c>
      <c r="E76" s="12">
        <v>36.200000000000003</v>
      </c>
      <c r="F76" s="12">
        <v>36.200000000000003</v>
      </c>
      <c r="G76" s="12">
        <v>36.6</v>
      </c>
      <c r="H76" s="12">
        <v>36.6</v>
      </c>
      <c r="I76" s="12"/>
      <c r="J76" s="12"/>
      <c r="K76" s="12"/>
      <c r="L76" s="12"/>
      <c r="M76" s="74" t="str">
        <f t="shared" si="22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5">
        <v>23.007395234182415</v>
      </c>
      <c r="AO76" s="41">
        <v>1217</v>
      </c>
      <c r="AP76" s="110"/>
      <c r="AQ76" s="111"/>
      <c r="AR76" s="126" t="str">
        <f t="shared" si="25"/>
        <v/>
      </c>
      <c r="AS76" s="126" t="str">
        <f t="shared" si="26"/>
        <v/>
      </c>
      <c r="AT76" s="127">
        <v>1752</v>
      </c>
      <c r="AU76" s="128"/>
      <c r="AV76" s="129"/>
      <c r="AW76" s="126" t="str">
        <f t="shared" si="27"/>
        <v/>
      </c>
      <c r="AX76" s="126" t="str">
        <f t="shared" si="28"/>
        <v/>
      </c>
      <c r="AY76" s="64" t="str">
        <f t="shared" si="29"/>
        <v/>
      </c>
      <c r="AZ76" s="97">
        <v>79</v>
      </c>
      <c r="BA76" s="68"/>
      <c r="BB76" s="68"/>
      <c r="BC76" s="68"/>
      <c r="BD76" s="68"/>
      <c r="BE76" s="15"/>
      <c r="BF76" s="5">
        <f t="shared" si="30"/>
        <v>15663</v>
      </c>
      <c r="BG76" s="42">
        <v>6620</v>
      </c>
      <c r="BH76" s="42">
        <v>9043</v>
      </c>
      <c r="BI76" s="42"/>
      <c r="BJ76" s="42"/>
      <c r="BK76" s="42"/>
      <c r="BL76" s="42"/>
      <c r="BM76" s="15"/>
    </row>
    <row r="77" spans="1:65" outlineLevel="5" x14ac:dyDescent="0.45">
      <c r="A77" s="22">
        <f t="shared" si="5"/>
        <v>2</v>
      </c>
      <c r="B77" s="9">
        <f t="shared" si="12"/>
        <v>43522</v>
      </c>
      <c r="C77" s="51">
        <v>288944</v>
      </c>
      <c r="D77" s="64">
        <f t="shared" si="21"/>
        <v>36.5</v>
      </c>
      <c r="E77" s="12">
        <v>36.4</v>
      </c>
      <c r="F77" s="12">
        <v>36.4</v>
      </c>
      <c r="G77" s="12">
        <v>36.6</v>
      </c>
      <c r="H77" s="12">
        <v>36.6</v>
      </c>
      <c r="I77" s="12"/>
      <c r="J77" s="12"/>
      <c r="K77" s="12"/>
      <c r="L77" s="12"/>
      <c r="M77" s="74" t="str">
        <f t="shared" si="22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5">
        <v>22.708840227088402</v>
      </c>
      <c r="AO77" s="41">
        <v>1233</v>
      </c>
      <c r="AP77" s="110"/>
      <c r="AQ77" s="111"/>
      <c r="AR77" s="126" t="str">
        <f t="shared" si="25"/>
        <v/>
      </c>
      <c r="AS77" s="126" t="str">
        <f t="shared" si="26"/>
        <v/>
      </c>
      <c r="AT77" s="127">
        <v>1681</v>
      </c>
      <c r="AU77" s="128"/>
      <c r="AV77" s="129"/>
      <c r="AW77" s="126" t="str">
        <f t="shared" si="27"/>
        <v/>
      </c>
      <c r="AX77" s="126" t="str">
        <f t="shared" si="28"/>
        <v/>
      </c>
      <c r="AY77" s="64" t="str">
        <f t="shared" si="29"/>
        <v/>
      </c>
      <c r="AZ77" s="97">
        <v>79.2</v>
      </c>
      <c r="BA77" s="68"/>
      <c r="BB77" s="68"/>
      <c r="BC77" s="68"/>
      <c r="BD77" s="68"/>
      <c r="BE77" s="15"/>
      <c r="BF77" s="5">
        <f t="shared" si="30"/>
        <v>14389</v>
      </c>
      <c r="BG77" s="42">
        <v>6538</v>
      </c>
      <c r="BH77" s="42">
        <v>7851</v>
      </c>
      <c r="BI77" s="42"/>
      <c r="BJ77" s="42"/>
      <c r="BK77" s="42"/>
      <c r="BL77" s="42"/>
      <c r="BM77" s="15"/>
    </row>
    <row r="78" spans="1:65" outlineLevel="5" x14ac:dyDescent="0.45">
      <c r="A78" s="22">
        <f t="shared" si="5"/>
        <v>2</v>
      </c>
      <c r="B78" s="9">
        <f t="shared" si="12"/>
        <v>43523</v>
      </c>
      <c r="C78" s="51">
        <v>284877</v>
      </c>
      <c r="D78" s="64">
        <f t="shared" si="21"/>
        <v>35.6</v>
      </c>
      <c r="E78" s="12">
        <v>35.6</v>
      </c>
      <c r="F78" s="12">
        <v>35.6</v>
      </c>
      <c r="G78" s="12">
        <v>35.6</v>
      </c>
      <c r="H78" s="12">
        <v>35.6</v>
      </c>
      <c r="I78" s="12"/>
      <c r="J78" s="12"/>
      <c r="K78" s="12"/>
      <c r="L78" s="12"/>
      <c r="M78" s="74" t="str">
        <f t="shared" si="22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3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4"/>
        <v/>
      </c>
      <c r="AF78" s="41"/>
      <c r="AG78" s="41"/>
      <c r="AH78" s="41"/>
      <c r="AI78" s="41"/>
      <c r="AJ78" s="41"/>
      <c r="AK78" s="41"/>
      <c r="AL78" s="41"/>
      <c r="AM78" s="41"/>
      <c r="AN78" s="45">
        <v>15.20086862106406</v>
      </c>
      <c r="AO78" s="41">
        <v>1842</v>
      </c>
      <c r="AP78" s="110"/>
      <c r="AQ78" s="111"/>
      <c r="AR78" s="126" t="str">
        <f t="shared" si="25"/>
        <v/>
      </c>
      <c r="AS78" s="126" t="str">
        <f t="shared" si="26"/>
        <v/>
      </c>
      <c r="AT78" s="127">
        <v>1842</v>
      </c>
      <c r="AU78" s="128"/>
      <c r="AV78" s="129"/>
      <c r="AW78" s="126" t="str">
        <f t="shared" si="27"/>
        <v/>
      </c>
      <c r="AX78" s="126" t="str">
        <f t="shared" si="28"/>
        <v/>
      </c>
      <c r="AY78" s="64" t="str">
        <f t="shared" si="29"/>
        <v/>
      </c>
      <c r="AZ78" s="97">
        <v>80</v>
      </c>
      <c r="BA78" s="68"/>
      <c r="BB78" s="68"/>
      <c r="BC78" s="68"/>
      <c r="BD78" s="68"/>
      <c r="BE78" s="15"/>
      <c r="BF78" s="5">
        <f t="shared" si="30"/>
        <v>16956</v>
      </c>
      <c r="BG78" s="42">
        <v>6228</v>
      </c>
      <c r="BH78" s="42">
        <v>10728</v>
      </c>
      <c r="BI78" s="42"/>
      <c r="BJ78" s="42"/>
      <c r="BK78" s="42"/>
      <c r="BL78" s="42"/>
      <c r="BM78" s="15"/>
    </row>
    <row r="79" spans="1:65" outlineLevel="5" x14ac:dyDescent="0.45">
      <c r="A79" s="22">
        <f t="shared" si="5"/>
        <v>2</v>
      </c>
      <c r="B79" s="49">
        <f t="shared" si="12"/>
        <v>43524</v>
      </c>
      <c r="C79" s="51">
        <v>291665</v>
      </c>
      <c r="D79" s="64">
        <f t="shared" si="21"/>
        <v>35.700000000000003</v>
      </c>
      <c r="E79" s="12">
        <v>35.6</v>
      </c>
      <c r="F79" s="12">
        <v>35.6</v>
      </c>
      <c r="G79" s="12">
        <v>35.799999999999997</v>
      </c>
      <c r="H79" s="12">
        <v>35.799999999999997</v>
      </c>
      <c r="I79" s="12"/>
      <c r="J79" s="12"/>
      <c r="K79" s="12"/>
      <c r="L79" s="12"/>
      <c r="M79" s="74" t="str">
        <f t="shared" si="22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5">
        <v>21.521906225980015</v>
      </c>
      <c r="AO79" s="41">
        <v>1301</v>
      </c>
      <c r="AP79" s="110"/>
      <c r="AQ79" s="111"/>
      <c r="AR79" s="126" t="str">
        <f t="shared" si="25"/>
        <v/>
      </c>
      <c r="AS79" s="126" t="str">
        <f t="shared" si="26"/>
        <v/>
      </c>
      <c r="AT79" s="127">
        <v>1830</v>
      </c>
      <c r="AU79" s="128"/>
      <c r="AV79" s="129"/>
      <c r="AW79" s="126" t="str">
        <f t="shared" si="27"/>
        <v/>
      </c>
      <c r="AX79" s="126" t="str">
        <f t="shared" si="28"/>
        <v/>
      </c>
      <c r="AY79" s="64" t="str">
        <f t="shared" si="29"/>
        <v/>
      </c>
      <c r="AZ79" s="97">
        <v>79</v>
      </c>
      <c r="BA79" s="68"/>
      <c r="BB79" s="68"/>
      <c r="BC79" s="68"/>
      <c r="BD79" s="68"/>
      <c r="BE79" s="15"/>
      <c r="BF79" s="5">
        <f t="shared" si="30"/>
        <v>12919</v>
      </c>
      <c r="BG79" s="42">
        <v>6934</v>
      </c>
      <c r="BH79" s="42">
        <v>5985</v>
      </c>
      <c r="BI79" s="42"/>
      <c r="BJ79" s="42"/>
      <c r="BK79" s="42"/>
      <c r="BL79" s="42"/>
      <c r="BM79" s="15"/>
    </row>
    <row r="80" spans="1:65" ht="17.5" outlineLevel="5" thickBot="1" x14ac:dyDescent="0.5">
      <c r="A80" s="47" t="e">
        <f t="shared" si="5"/>
        <v>#VALUE!</v>
      </c>
      <c r="B80" s="49" t="s">
        <v>65</v>
      </c>
      <c r="C80" s="51"/>
      <c r="D80" s="64" t="str">
        <f t="shared" si="21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2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5"/>
        <v/>
      </c>
      <c r="AS80" s="126" t="str">
        <f t="shared" si="26"/>
        <v/>
      </c>
      <c r="AT80" s="127"/>
      <c r="AU80" s="128"/>
      <c r="AV80" s="129"/>
      <c r="AW80" s="126" t="str">
        <f t="shared" si="27"/>
        <v/>
      </c>
      <c r="AX80" s="126" t="str">
        <f t="shared" si="28"/>
        <v/>
      </c>
      <c r="AY80" s="64" t="str">
        <f t="shared" si="29"/>
        <v/>
      </c>
      <c r="AZ80" s="97"/>
      <c r="BA80" s="68"/>
      <c r="BB80" s="68"/>
      <c r="BC80" s="68"/>
      <c r="BD80" s="68"/>
      <c r="BE80" s="15"/>
      <c r="BF80" s="5" t="str">
        <f t="shared" si="30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45">
      <c r="A81" s="150" t="s">
        <v>36</v>
      </c>
      <c r="B81" s="151"/>
      <c r="C81" s="50">
        <f t="shared" ref="C81:BM81" si="31">SUBTOTAL(4,C52:C80)</f>
        <v>372004</v>
      </c>
      <c r="D81" s="60">
        <f t="shared" si="31"/>
        <v>37.1</v>
      </c>
      <c r="E81" s="28">
        <f t="shared" si="31"/>
        <v>37.200000000000003</v>
      </c>
      <c r="F81" s="28">
        <f t="shared" si="31"/>
        <v>37.200000000000003</v>
      </c>
      <c r="G81" s="28">
        <f t="shared" si="31"/>
        <v>37.4</v>
      </c>
      <c r="H81" s="28">
        <f t="shared" si="31"/>
        <v>37.4</v>
      </c>
      <c r="I81" s="28">
        <f t="shared" si="31"/>
        <v>0</v>
      </c>
      <c r="J81" s="28">
        <f t="shared" si="31"/>
        <v>0</v>
      </c>
      <c r="K81" s="28">
        <f t="shared" si="31"/>
        <v>0</v>
      </c>
      <c r="L81" s="28">
        <f t="shared" si="31"/>
        <v>0</v>
      </c>
      <c r="M81" s="71">
        <f t="shared" si="31"/>
        <v>0</v>
      </c>
      <c r="N81" s="82">
        <f t="shared" si="31"/>
        <v>0</v>
      </c>
      <c r="O81" s="82">
        <f t="shared" si="31"/>
        <v>0</v>
      </c>
      <c r="P81" s="82">
        <f t="shared" si="31"/>
        <v>0</v>
      </c>
      <c r="Q81" s="82">
        <f t="shared" si="31"/>
        <v>0</v>
      </c>
      <c r="R81" s="82">
        <f t="shared" si="31"/>
        <v>0</v>
      </c>
      <c r="S81" s="82">
        <f t="shared" si="31"/>
        <v>0</v>
      </c>
      <c r="T81" s="82">
        <f t="shared" si="31"/>
        <v>0</v>
      </c>
      <c r="U81" s="82">
        <f t="shared" si="31"/>
        <v>0</v>
      </c>
      <c r="V81" s="29">
        <f t="shared" si="31"/>
        <v>0</v>
      </c>
      <c r="W81" s="39">
        <f t="shared" si="31"/>
        <v>0</v>
      </c>
      <c r="X81" s="39">
        <f t="shared" si="31"/>
        <v>0</v>
      </c>
      <c r="Y81" s="39">
        <f t="shared" si="31"/>
        <v>0</v>
      </c>
      <c r="Z81" s="39">
        <f t="shared" si="31"/>
        <v>0</v>
      </c>
      <c r="AA81" s="39">
        <f t="shared" si="31"/>
        <v>0</v>
      </c>
      <c r="AB81" s="39">
        <f t="shared" si="31"/>
        <v>0</v>
      </c>
      <c r="AC81" s="39">
        <f t="shared" si="31"/>
        <v>0</v>
      </c>
      <c r="AD81" s="39">
        <f t="shared" si="31"/>
        <v>0</v>
      </c>
      <c r="AE81" s="29">
        <f t="shared" si="31"/>
        <v>0</v>
      </c>
      <c r="AF81" s="39">
        <f t="shared" si="31"/>
        <v>0</v>
      </c>
      <c r="AG81" s="39">
        <f t="shared" si="31"/>
        <v>0</v>
      </c>
      <c r="AH81" s="39">
        <f t="shared" si="31"/>
        <v>0</v>
      </c>
      <c r="AI81" s="39">
        <f t="shared" si="31"/>
        <v>0</v>
      </c>
      <c r="AJ81" s="39">
        <f t="shared" si="31"/>
        <v>0</v>
      </c>
      <c r="AK81" s="39">
        <f t="shared" si="31"/>
        <v>0</v>
      </c>
      <c r="AL81" s="39">
        <f t="shared" si="31"/>
        <v>0</v>
      </c>
      <c r="AM81" s="39">
        <f t="shared" si="31"/>
        <v>0</v>
      </c>
      <c r="AN81" s="39">
        <f t="shared" si="31"/>
        <v>37.234042553191486</v>
      </c>
      <c r="AO81" s="39">
        <f t="shared" si="31"/>
        <v>1842</v>
      </c>
      <c r="AP81" s="104">
        <f t="shared" si="31"/>
        <v>0</v>
      </c>
      <c r="AQ81" s="105">
        <f t="shared" si="31"/>
        <v>0</v>
      </c>
      <c r="AR81" s="106">
        <f t="shared" si="31"/>
        <v>0</v>
      </c>
      <c r="AS81" s="106">
        <f t="shared" si="31"/>
        <v>0</v>
      </c>
      <c r="AT81" s="107">
        <f t="shared" si="31"/>
        <v>1842</v>
      </c>
      <c r="AU81" s="108">
        <f t="shared" si="31"/>
        <v>0</v>
      </c>
      <c r="AV81" s="109">
        <f t="shared" si="31"/>
        <v>0</v>
      </c>
      <c r="AW81" s="106">
        <f t="shared" si="31"/>
        <v>0</v>
      </c>
      <c r="AX81" s="106">
        <f t="shared" si="31"/>
        <v>0</v>
      </c>
      <c r="AY81" s="60">
        <f t="shared" si="31"/>
        <v>0</v>
      </c>
      <c r="AZ81" s="96">
        <f t="shared" si="31"/>
        <v>80</v>
      </c>
      <c r="BA81" s="67">
        <f t="shared" si="31"/>
        <v>0</v>
      </c>
      <c r="BB81" s="67">
        <f t="shared" si="31"/>
        <v>0</v>
      </c>
      <c r="BC81" s="67">
        <f t="shared" si="31"/>
        <v>0</v>
      </c>
      <c r="BD81" s="67">
        <f t="shared" si="31"/>
        <v>0</v>
      </c>
      <c r="BE81" s="27">
        <f t="shared" si="31"/>
        <v>0</v>
      </c>
      <c r="BF81" s="29">
        <f t="shared" si="31"/>
        <v>17107</v>
      </c>
      <c r="BG81" s="39">
        <f t="shared" si="31"/>
        <v>11404</v>
      </c>
      <c r="BH81" s="40">
        <f t="shared" si="31"/>
        <v>11933</v>
      </c>
      <c r="BI81" s="40">
        <f t="shared" si="31"/>
        <v>0</v>
      </c>
      <c r="BJ81" s="40">
        <f t="shared" si="31"/>
        <v>0</v>
      </c>
      <c r="BK81" s="40">
        <f t="shared" si="31"/>
        <v>0</v>
      </c>
      <c r="BL81" s="40">
        <f t="shared" si="31"/>
        <v>0</v>
      </c>
      <c r="BM81" s="27">
        <f t="shared" si="31"/>
        <v>0</v>
      </c>
    </row>
    <row r="82" spans="1:65" outlineLevel="3" x14ac:dyDescent="0.45">
      <c r="A82" s="180" t="s">
        <v>25</v>
      </c>
      <c r="B82" s="181"/>
      <c r="C82" s="51">
        <f t="shared" ref="C82:BM82" si="32">SUBTOTAL(5,C52:C80)</f>
        <v>277333</v>
      </c>
      <c r="D82" s="61">
        <f t="shared" si="32"/>
        <v>34.5</v>
      </c>
      <c r="E82" s="12">
        <f t="shared" si="32"/>
        <v>34.4</v>
      </c>
      <c r="F82" s="12">
        <f t="shared" si="32"/>
        <v>34.4</v>
      </c>
      <c r="G82" s="12">
        <f t="shared" si="32"/>
        <v>34.4</v>
      </c>
      <c r="H82" s="12">
        <f t="shared" si="32"/>
        <v>34.4</v>
      </c>
      <c r="I82" s="12">
        <f t="shared" si="32"/>
        <v>0</v>
      </c>
      <c r="J82" s="12">
        <f t="shared" si="32"/>
        <v>0</v>
      </c>
      <c r="K82" s="12">
        <f t="shared" si="32"/>
        <v>0</v>
      </c>
      <c r="L82" s="12">
        <f t="shared" si="32"/>
        <v>0</v>
      </c>
      <c r="M82" s="72">
        <f t="shared" si="32"/>
        <v>0</v>
      </c>
      <c r="N82" s="83">
        <f t="shared" si="32"/>
        <v>0</v>
      </c>
      <c r="O82" s="83">
        <f t="shared" si="32"/>
        <v>0</v>
      </c>
      <c r="P82" s="83">
        <f t="shared" si="32"/>
        <v>0</v>
      </c>
      <c r="Q82" s="83">
        <f t="shared" si="32"/>
        <v>0</v>
      </c>
      <c r="R82" s="83">
        <f t="shared" si="32"/>
        <v>0</v>
      </c>
      <c r="S82" s="83">
        <f t="shared" si="32"/>
        <v>0</v>
      </c>
      <c r="T82" s="83">
        <f t="shared" si="32"/>
        <v>0</v>
      </c>
      <c r="U82" s="83">
        <f t="shared" si="32"/>
        <v>0</v>
      </c>
      <c r="V82" s="6">
        <f t="shared" si="32"/>
        <v>0</v>
      </c>
      <c r="W82" s="41">
        <f t="shared" si="32"/>
        <v>0</v>
      </c>
      <c r="X82" s="41">
        <f t="shared" si="32"/>
        <v>0</v>
      </c>
      <c r="Y82" s="41">
        <f t="shared" si="32"/>
        <v>0</v>
      </c>
      <c r="Z82" s="41">
        <f t="shared" si="32"/>
        <v>0</v>
      </c>
      <c r="AA82" s="41">
        <f t="shared" si="32"/>
        <v>0</v>
      </c>
      <c r="AB82" s="41">
        <f t="shared" si="32"/>
        <v>0</v>
      </c>
      <c r="AC82" s="41">
        <f t="shared" si="32"/>
        <v>0</v>
      </c>
      <c r="AD82" s="41">
        <f t="shared" si="32"/>
        <v>0</v>
      </c>
      <c r="AE82" s="6">
        <f t="shared" si="32"/>
        <v>0</v>
      </c>
      <c r="AF82" s="41">
        <f t="shared" si="32"/>
        <v>0</v>
      </c>
      <c r="AG82" s="41">
        <f t="shared" si="32"/>
        <v>0</v>
      </c>
      <c r="AH82" s="41">
        <f t="shared" si="32"/>
        <v>0</v>
      </c>
      <c r="AI82" s="41">
        <f t="shared" si="32"/>
        <v>0</v>
      </c>
      <c r="AJ82" s="41">
        <f t="shared" si="32"/>
        <v>0</v>
      </c>
      <c r="AK82" s="41">
        <f t="shared" si="32"/>
        <v>0</v>
      </c>
      <c r="AL82" s="41">
        <f t="shared" si="32"/>
        <v>0</v>
      </c>
      <c r="AM82" s="41">
        <f t="shared" si="32"/>
        <v>0</v>
      </c>
      <c r="AN82" s="41">
        <f t="shared" si="32"/>
        <v>15.20086862106406</v>
      </c>
      <c r="AO82" s="41">
        <f t="shared" si="32"/>
        <v>752</v>
      </c>
      <c r="AP82" s="110">
        <f t="shared" si="32"/>
        <v>0</v>
      </c>
      <c r="AQ82" s="111">
        <f t="shared" si="32"/>
        <v>0</v>
      </c>
      <c r="AR82" s="112">
        <f t="shared" si="32"/>
        <v>0</v>
      </c>
      <c r="AS82" s="112">
        <f t="shared" si="32"/>
        <v>0</v>
      </c>
      <c r="AT82" s="113">
        <f t="shared" si="32"/>
        <v>1009</v>
      </c>
      <c r="AU82" s="114">
        <f t="shared" si="32"/>
        <v>0</v>
      </c>
      <c r="AV82" s="115">
        <f t="shared" si="32"/>
        <v>0</v>
      </c>
      <c r="AW82" s="112">
        <f t="shared" si="32"/>
        <v>0</v>
      </c>
      <c r="AX82" s="112">
        <f t="shared" si="32"/>
        <v>0</v>
      </c>
      <c r="AY82" s="61">
        <f t="shared" si="32"/>
        <v>0</v>
      </c>
      <c r="AZ82" s="97">
        <f t="shared" si="32"/>
        <v>78.599999999999994</v>
      </c>
      <c r="BA82" s="68">
        <f t="shared" si="32"/>
        <v>0</v>
      </c>
      <c r="BB82" s="68">
        <f t="shared" si="32"/>
        <v>0</v>
      </c>
      <c r="BC82" s="68">
        <f t="shared" si="32"/>
        <v>0</v>
      </c>
      <c r="BD82" s="68">
        <f t="shared" si="32"/>
        <v>0</v>
      </c>
      <c r="BE82" s="15">
        <f t="shared" si="32"/>
        <v>0</v>
      </c>
      <c r="BF82" s="6">
        <f t="shared" si="32"/>
        <v>5775</v>
      </c>
      <c r="BG82" s="41">
        <f t="shared" si="32"/>
        <v>3521</v>
      </c>
      <c r="BH82" s="42">
        <f t="shared" si="32"/>
        <v>1667</v>
      </c>
      <c r="BI82" s="42">
        <f t="shared" si="32"/>
        <v>0</v>
      </c>
      <c r="BJ82" s="42">
        <f t="shared" si="32"/>
        <v>0</v>
      </c>
      <c r="BK82" s="42">
        <f t="shared" si="32"/>
        <v>0</v>
      </c>
      <c r="BL82" s="42">
        <f t="shared" si="32"/>
        <v>0</v>
      </c>
      <c r="BM82" s="15">
        <f t="shared" si="32"/>
        <v>0</v>
      </c>
    </row>
    <row r="83" spans="1:65" outlineLevel="2" x14ac:dyDescent="0.45">
      <c r="A83" s="180" t="s">
        <v>14</v>
      </c>
      <c r="B83" s="181"/>
      <c r="C83" s="51">
        <f>IFERROR(SUBTOTAL(1,C52:C80),"")</f>
        <v>301036.71428571426</v>
      </c>
      <c r="D83" s="61">
        <f t="shared" ref="D83:BM83" si="33">IFERROR(SUBTOTAL(1,D52:D80),"")</f>
        <v>36.203571428571429</v>
      </c>
      <c r="E83" s="12">
        <f t="shared" si="33"/>
        <v>36.107142857142854</v>
      </c>
      <c r="F83" s="12">
        <f t="shared" si="33"/>
        <v>36.107142857142854</v>
      </c>
      <c r="G83" s="12">
        <f t="shared" si="33"/>
        <v>36.299999999999997</v>
      </c>
      <c r="H83" s="12">
        <f t="shared" si="33"/>
        <v>36.299999999999997</v>
      </c>
      <c r="I83" s="12" t="str">
        <f t="shared" si="33"/>
        <v/>
      </c>
      <c r="J83" s="12" t="str">
        <f t="shared" si="33"/>
        <v/>
      </c>
      <c r="K83" s="12" t="str">
        <f t="shared" si="33"/>
        <v/>
      </c>
      <c r="L83" s="12" t="str">
        <f t="shared" si="33"/>
        <v/>
      </c>
      <c r="M83" s="72" t="str">
        <f t="shared" si="33"/>
        <v/>
      </c>
      <c r="N83" s="83" t="str">
        <f t="shared" si="33"/>
        <v/>
      </c>
      <c r="O83" s="83" t="str">
        <f t="shared" si="33"/>
        <v/>
      </c>
      <c r="P83" s="83" t="str">
        <f t="shared" si="33"/>
        <v/>
      </c>
      <c r="Q83" s="83" t="str">
        <f t="shared" si="33"/>
        <v/>
      </c>
      <c r="R83" s="83" t="str">
        <f t="shared" si="33"/>
        <v/>
      </c>
      <c r="S83" s="83" t="str">
        <f t="shared" si="33"/>
        <v/>
      </c>
      <c r="T83" s="83" t="str">
        <f t="shared" si="33"/>
        <v/>
      </c>
      <c r="U83" s="83" t="str">
        <f t="shared" si="33"/>
        <v/>
      </c>
      <c r="V83" s="6" t="str">
        <f t="shared" si="33"/>
        <v/>
      </c>
      <c r="W83" s="41" t="str">
        <f t="shared" si="33"/>
        <v/>
      </c>
      <c r="X83" s="41" t="str">
        <f t="shared" si="33"/>
        <v/>
      </c>
      <c r="Y83" s="41" t="str">
        <f t="shared" si="33"/>
        <v/>
      </c>
      <c r="Z83" s="41" t="str">
        <f t="shared" si="33"/>
        <v/>
      </c>
      <c r="AA83" s="41" t="str">
        <f t="shared" si="33"/>
        <v/>
      </c>
      <c r="AB83" s="41" t="str">
        <f t="shared" si="33"/>
        <v/>
      </c>
      <c r="AC83" s="41" t="str">
        <f t="shared" si="33"/>
        <v/>
      </c>
      <c r="AD83" s="41" t="str">
        <f t="shared" si="33"/>
        <v/>
      </c>
      <c r="AE83" s="6" t="str">
        <f t="shared" si="33"/>
        <v/>
      </c>
      <c r="AF83" s="41" t="str">
        <f t="shared" si="33"/>
        <v/>
      </c>
      <c r="AG83" s="41" t="str">
        <f t="shared" si="33"/>
        <v/>
      </c>
      <c r="AH83" s="41" t="str">
        <f t="shared" si="33"/>
        <v/>
      </c>
      <c r="AI83" s="41" t="str">
        <f t="shared" si="33"/>
        <v/>
      </c>
      <c r="AJ83" s="41" t="str">
        <f t="shared" si="33"/>
        <v/>
      </c>
      <c r="AK83" s="41" t="str">
        <f t="shared" si="33"/>
        <v/>
      </c>
      <c r="AL83" s="41" t="str">
        <f t="shared" si="33"/>
        <v/>
      </c>
      <c r="AM83" s="41" t="str">
        <f t="shared" si="33"/>
        <v/>
      </c>
      <c r="AN83" s="41">
        <f t="shared" si="33"/>
        <v>26.308364631851077</v>
      </c>
      <c r="AO83" s="41">
        <f t="shared" si="33"/>
        <v>1095.3928571428571</v>
      </c>
      <c r="AP83" s="110" t="str">
        <f t="shared" si="33"/>
        <v/>
      </c>
      <c r="AQ83" s="111" t="str">
        <f t="shared" si="33"/>
        <v/>
      </c>
      <c r="AR83" s="112" t="str">
        <f t="shared" si="33"/>
        <v/>
      </c>
      <c r="AS83" s="112" t="str">
        <f t="shared" si="33"/>
        <v/>
      </c>
      <c r="AT83" s="113">
        <f t="shared" si="33"/>
        <v>1453.8571428571429</v>
      </c>
      <c r="AU83" s="114" t="str">
        <f t="shared" si="33"/>
        <v/>
      </c>
      <c r="AV83" s="115" t="str">
        <f t="shared" si="33"/>
        <v/>
      </c>
      <c r="AW83" s="112" t="str">
        <f t="shared" si="33"/>
        <v/>
      </c>
      <c r="AX83" s="112" t="str">
        <f t="shared" si="33"/>
        <v/>
      </c>
      <c r="AY83" s="61" t="str">
        <f t="shared" si="33"/>
        <v/>
      </c>
      <c r="AZ83" s="97">
        <f t="shared" si="33"/>
        <v>79.017647058823528</v>
      </c>
      <c r="BA83" s="68" t="str">
        <f t="shared" si="33"/>
        <v/>
      </c>
      <c r="BB83" s="68" t="str">
        <f t="shared" si="33"/>
        <v/>
      </c>
      <c r="BC83" s="68" t="str">
        <f t="shared" si="33"/>
        <v/>
      </c>
      <c r="BD83" s="68" t="str">
        <f t="shared" si="33"/>
        <v/>
      </c>
      <c r="BE83" s="15" t="str">
        <f>IFERROR(SUBTOTAL(1,BE52:BE80),"")</f>
        <v/>
      </c>
      <c r="BF83" s="6">
        <f t="shared" si="33"/>
        <v>12705.785714285714</v>
      </c>
      <c r="BG83" s="41">
        <f t="shared" si="33"/>
        <v>6970.5</v>
      </c>
      <c r="BH83" s="42">
        <f t="shared" si="33"/>
        <v>5735.2857142857147</v>
      </c>
      <c r="BI83" s="42" t="str">
        <f t="shared" si="33"/>
        <v/>
      </c>
      <c r="BJ83" s="42" t="str">
        <f t="shared" si="33"/>
        <v/>
      </c>
      <c r="BK83" s="42" t="str">
        <f t="shared" si="33"/>
        <v/>
      </c>
      <c r="BL83" s="42" t="str">
        <f t="shared" si="33"/>
        <v/>
      </c>
      <c r="BM83" s="15" t="str">
        <f t="shared" si="33"/>
        <v/>
      </c>
    </row>
    <row r="84" spans="1:65" ht="17.5" outlineLevel="1" thickBot="1" x14ac:dyDescent="0.5">
      <c r="A84" s="182" t="s">
        <v>59</v>
      </c>
      <c r="B84" s="183"/>
      <c r="C84" s="52">
        <f>SUBTOTAL(9,C52:C80)</f>
        <v>8429028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30671</v>
      </c>
      <c r="AP84" s="116"/>
      <c r="AQ84" s="117"/>
      <c r="AR84" s="118"/>
      <c r="AS84" s="118"/>
      <c r="AT84" s="119">
        <f>SUBTOTAL(9,AT52:AT80)</f>
        <v>40708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4">SUBTOTAL(9,BF52:BF80)</f>
        <v>355762</v>
      </c>
      <c r="BG84" s="43">
        <f t="shared" si="34"/>
        <v>195174</v>
      </c>
      <c r="BH84" s="44">
        <f t="shared" si="34"/>
        <v>160588</v>
      </c>
      <c r="BI84" s="44">
        <f t="shared" si="34"/>
        <v>0</v>
      </c>
      <c r="BJ84" s="44">
        <f t="shared" si="34"/>
        <v>0</v>
      </c>
      <c r="BK84" s="44">
        <f t="shared" si="34"/>
        <v>0</v>
      </c>
      <c r="BL84" s="44">
        <f t="shared" si="34"/>
        <v>0</v>
      </c>
      <c r="BM84" s="16">
        <f t="shared" si="34"/>
        <v>0</v>
      </c>
    </row>
    <row r="85" spans="1:65" outlineLevel="5" x14ac:dyDescent="0.45">
      <c r="A85" s="21">
        <f t="shared" si="5"/>
        <v>3</v>
      </c>
      <c r="B85" s="8">
        <v>43525</v>
      </c>
      <c r="C85" s="51">
        <v>289418</v>
      </c>
      <c r="D85" s="64">
        <f t="shared" ref="D85:D115" si="35">IFERROR(ROUND(AVERAGE(E85:L85),1),"")</f>
        <v>36.299999999999997</v>
      </c>
      <c r="E85" s="12">
        <v>36.200000000000003</v>
      </c>
      <c r="F85" s="12">
        <v>36.200000000000003</v>
      </c>
      <c r="G85" s="12">
        <v>36.4</v>
      </c>
      <c r="H85" s="12">
        <v>36.4</v>
      </c>
      <c r="I85" s="12"/>
      <c r="J85" s="12"/>
      <c r="K85" s="12"/>
      <c r="L85" s="12"/>
      <c r="M85" s="74" t="str">
        <f t="shared" ref="M85:M115" si="36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7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8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20.23121387283237</v>
      </c>
      <c r="AO85" s="41">
        <v>1384</v>
      </c>
      <c r="AP85" s="110"/>
      <c r="AQ85" s="111"/>
      <c r="AR85" s="126" t="str">
        <f t="shared" ref="AR85:AR115" si="39">IFERROR(AQ85/AP85*100,"")</f>
        <v/>
      </c>
      <c r="AS85" s="126" t="str">
        <f t="shared" ref="AS85:AS115" si="40">IFERROR(100-AR85,"")</f>
        <v/>
      </c>
      <c r="AT85" s="127">
        <v>1975</v>
      </c>
      <c r="AU85" s="128"/>
      <c r="AV85" s="129"/>
      <c r="AW85" s="126" t="str">
        <f t="shared" ref="AW85:AW115" si="41">IFERROR(AV85/AU85*100,"")</f>
        <v/>
      </c>
      <c r="AX85" s="126" t="str">
        <f t="shared" ref="AX85:AX115" si="42">IFERROR(100-AW85,"")</f>
        <v/>
      </c>
      <c r="AY85" s="64" t="str">
        <f t="shared" ref="AY85:AY115" si="43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4">IF(SUM(BG85:BM85)=0,"",SUM(BG85:BM85))</f>
        <v>15156</v>
      </c>
      <c r="BG85" s="42">
        <v>7251</v>
      </c>
      <c r="BH85" s="42">
        <v>7905</v>
      </c>
      <c r="BI85" s="42"/>
      <c r="BJ85" s="42"/>
      <c r="BK85" s="42"/>
      <c r="BL85" s="42"/>
      <c r="BM85" s="42"/>
    </row>
    <row r="86" spans="1:65" outlineLevel="5" x14ac:dyDescent="0.45">
      <c r="A86" s="22">
        <f t="shared" si="5"/>
        <v>3</v>
      </c>
      <c r="B86" s="9">
        <f t="shared" ref="B86:B149" si="45">B85+1</f>
        <v>43526</v>
      </c>
      <c r="C86" s="51">
        <v>289974</v>
      </c>
      <c r="D86" s="64">
        <f t="shared" si="35"/>
        <v>36.1</v>
      </c>
      <c r="E86" s="12">
        <v>36.1</v>
      </c>
      <c r="F86" s="12">
        <v>36.1</v>
      </c>
      <c r="G86" s="12">
        <v>36.1</v>
      </c>
      <c r="H86" s="12">
        <v>36.1</v>
      </c>
      <c r="I86" s="12"/>
      <c r="J86" s="12"/>
      <c r="K86" s="12"/>
      <c r="L86" s="12"/>
      <c r="M86" s="74" t="str">
        <f t="shared" si="36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7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8"/>
        <v/>
      </c>
      <c r="AF86" s="41"/>
      <c r="AG86" s="41"/>
      <c r="AH86" s="41"/>
      <c r="AI86" s="41"/>
      <c r="AJ86" s="41"/>
      <c r="AK86" s="41"/>
      <c r="AL86" s="41"/>
      <c r="AM86" s="41"/>
      <c r="AN86" s="41">
        <v>21.9435736677116</v>
      </c>
      <c r="AO86" s="41">
        <v>1276</v>
      </c>
      <c r="AP86" s="110"/>
      <c r="AQ86" s="111"/>
      <c r="AR86" s="126" t="str">
        <f t="shared" si="39"/>
        <v/>
      </c>
      <c r="AS86" s="126" t="str">
        <f t="shared" si="40"/>
        <v/>
      </c>
      <c r="AT86" s="127">
        <v>1694</v>
      </c>
      <c r="AU86" s="128"/>
      <c r="AV86" s="129"/>
      <c r="AW86" s="126" t="str">
        <f t="shared" si="41"/>
        <v/>
      </c>
      <c r="AX86" s="126" t="str">
        <f t="shared" si="42"/>
        <v/>
      </c>
      <c r="AY86" s="64" t="str">
        <f t="shared" si="43"/>
        <v/>
      </c>
      <c r="AZ86" s="97"/>
      <c r="BA86" s="68"/>
      <c r="BB86" s="68"/>
      <c r="BC86" s="68"/>
      <c r="BD86" s="68"/>
      <c r="BE86" s="15"/>
      <c r="BF86" s="5">
        <f t="shared" si="44"/>
        <v>9698</v>
      </c>
      <c r="BG86" s="42">
        <v>3802</v>
      </c>
      <c r="BH86" s="42">
        <v>5896</v>
      </c>
      <c r="BI86" s="42"/>
      <c r="BJ86" s="42"/>
      <c r="BK86" s="42"/>
      <c r="BL86" s="42"/>
      <c r="BM86" s="42"/>
    </row>
    <row r="87" spans="1:65" outlineLevel="5" x14ac:dyDescent="0.45">
      <c r="A87" s="22">
        <f t="shared" si="5"/>
        <v>3</v>
      </c>
      <c r="B87" s="9">
        <f t="shared" si="45"/>
        <v>43527</v>
      </c>
      <c r="C87" s="51">
        <v>298271</v>
      </c>
      <c r="D87" s="64">
        <f t="shared" si="35"/>
        <v>35.6</v>
      </c>
      <c r="E87" s="12">
        <v>35.6</v>
      </c>
      <c r="F87" s="12">
        <v>35.6</v>
      </c>
      <c r="G87" s="12">
        <v>35.6</v>
      </c>
      <c r="H87" s="12">
        <v>35.6</v>
      </c>
      <c r="I87" s="12"/>
      <c r="J87" s="12"/>
      <c r="K87" s="12"/>
      <c r="L87" s="12"/>
      <c r="M87" s="74" t="str">
        <f t="shared" si="36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7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8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22.328548644338117</v>
      </c>
      <c r="AO87" s="41">
        <v>1254</v>
      </c>
      <c r="AP87" s="110"/>
      <c r="AQ87" s="111"/>
      <c r="AR87" s="126" t="str">
        <f t="shared" si="39"/>
        <v/>
      </c>
      <c r="AS87" s="126" t="str">
        <f t="shared" si="40"/>
        <v/>
      </c>
      <c r="AT87" s="127">
        <v>1099</v>
      </c>
      <c r="AU87" s="128"/>
      <c r="AV87" s="129"/>
      <c r="AW87" s="126" t="str">
        <f t="shared" si="41"/>
        <v/>
      </c>
      <c r="AX87" s="126" t="str">
        <f t="shared" si="42"/>
        <v/>
      </c>
      <c r="AY87" s="64" t="str">
        <f t="shared" si="43"/>
        <v/>
      </c>
      <c r="AZ87" s="97"/>
      <c r="BA87" s="68"/>
      <c r="BB87" s="68"/>
      <c r="BC87" s="68"/>
      <c r="BD87" s="68"/>
      <c r="BE87" s="15"/>
      <c r="BF87" s="5">
        <f t="shared" si="44"/>
        <v>6979</v>
      </c>
      <c r="BG87" s="42">
        <v>5330</v>
      </c>
      <c r="BH87" s="42">
        <v>1649</v>
      </c>
      <c r="BI87" s="42"/>
      <c r="BJ87" s="42"/>
      <c r="BK87" s="42"/>
      <c r="BL87" s="42"/>
      <c r="BM87" s="42"/>
    </row>
    <row r="88" spans="1:65" outlineLevel="5" x14ac:dyDescent="0.45">
      <c r="A88" s="22">
        <f t="shared" si="5"/>
        <v>3</v>
      </c>
      <c r="B88" s="9">
        <f t="shared" si="45"/>
        <v>43528</v>
      </c>
      <c r="C88" s="51">
        <v>298531</v>
      </c>
      <c r="D88" s="64">
        <f t="shared" si="35"/>
        <v>35.700000000000003</v>
      </c>
      <c r="E88" s="12">
        <v>35.799999999999997</v>
      </c>
      <c r="F88" s="12">
        <v>35.799999999999997</v>
      </c>
      <c r="G88" s="12">
        <v>35.6</v>
      </c>
      <c r="H88" s="12">
        <v>35.6</v>
      </c>
      <c r="I88" s="12"/>
      <c r="J88" s="12"/>
      <c r="K88" s="12"/>
      <c r="L88" s="12"/>
      <c r="M88" s="74" t="str">
        <f t="shared" si="36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7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8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19.971469329529246</v>
      </c>
      <c r="AO88" s="41">
        <v>1402</v>
      </c>
      <c r="AP88" s="110"/>
      <c r="AQ88" s="111"/>
      <c r="AR88" s="126" t="str">
        <f t="shared" si="39"/>
        <v/>
      </c>
      <c r="AS88" s="126" t="str">
        <f t="shared" si="40"/>
        <v/>
      </c>
      <c r="AT88" s="127">
        <v>1437</v>
      </c>
      <c r="AU88" s="128"/>
      <c r="AV88" s="129"/>
      <c r="AW88" s="126" t="str">
        <f t="shared" si="41"/>
        <v/>
      </c>
      <c r="AX88" s="126" t="str">
        <f t="shared" si="42"/>
        <v/>
      </c>
      <c r="AY88" s="64" t="str">
        <f t="shared" si="43"/>
        <v/>
      </c>
      <c r="AZ88" s="97">
        <v>79.5</v>
      </c>
      <c r="BA88" s="68"/>
      <c r="BB88" s="68"/>
      <c r="BC88" s="68"/>
      <c r="BD88" s="68"/>
      <c r="BE88" s="15"/>
      <c r="BF88" s="5">
        <f t="shared" si="44"/>
        <v>12909</v>
      </c>
      <c r="BG88" s="42">
        <v>6836</v>
      </c>
      <c r="BH88" s="42">
        <v>6073</v>
      </c>
      <c r="BI88" s="42"/>
      <c r="BJ88" s="42"/>
      <c r="BK88" s="42"/>
      <c r="BL88" s="42"/>
      <c r="BM88" s="42"/>
    </row>
    <row r="89" spans="1:65" outlineLevel="5" x14ac:dyDescent="0.45">
      <c r="A89" s="22">
        <f t="shared" si="5"/>
        <v>3</v>
      </c>
      <c r="B89" s="9">
        <f t="shared" si="45"/>
        <v>43529</v>
      </c>
      <c r="C89" s="51">
        <v>279443</v>
      </c>
      <c r="D89" s="64">
        <f t="shared" si="35"/>
        <v>35.799999999999997</v>
      </c>
      <c r="E89" s="12">
        <v>35.799999999999997</v>
      </c>
      <c r="F89" s="12">
        <v>35.799999999999997</v>
      </c>
      <c r="G89" s="12">
        <v>35.799999999999997</v>
      </c>
      <c r="H89" s="12">
        <v>35.799999999999997</v>
      </c>
      <c r="I89" s="12"/>
      <c r="J89" s="12"/>
      <c r="K89" s="12"/>
      <c r="L89" s="12"/>
      <c r="M89" s="74" t="str">
        <f t="shared" si="36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7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8"/>
        <v/>
      </c>
      <c r="AF89" s="41"/>
      <c r="AG89" s="41"/>
      <c r="AH89" s="41"/>
      <c r="AI89" s="41"/>
      <c r="AJ89" s="41"/>
      <c r="AK89" s="41"/>
      <c r="AL89" s="41"/>
      <c r="AM89" s="41"/>
      <c r="AN89" s="41">
        <v>20.78693392724573</v>
      </c>
      <c r="AO89" s="41">
        <v>1347</v>
      </c>
      <c r="AP89" s="110"/>
      <c r="AQ89" s="111"/>
      <c r="AR89" s="126" t="str">
        <f t="shared" si="39"/>
        <v/>
      </c>
      <c r="AS89" s="126" t="str">
        <f t="shared" si="40"/>
        <v/>
      </c>
      <c r="AT89" s="127">
        <v>1821</v>
      </c>
      <c r="AU89" s="128"/>
      <c r="AV89" s="129"/>
      <c r="AW89" s="126" t="str">
        <f t="shared" si="41"/>
        <v/>
      </c>
      <c r="AX89" s="126" t="str">
        <f t="shared" si="42"/>
        <v/>
      </c>
      <c r="AY89" s="64" t="str">
        <f t="shared" si="43"/>
        <v/>
      </c>
      <c r="AZ89" s="97">
        <v>79</v>
      </c>
      <c r="BA89" s="68"/>
      <c r="BB89" s="68"/>
      <c r="BC89" s="68"/>
      <c r="BD89" s="68"/>
      <c r="BE89" s="15"/>
      <c r="BF89" s="5">
        <f t="shared" si="44"/>
        <v>17040</v>
      </c>
      <c r="BG89" s="42">
        <v>8499</v>
      </c>
      <c r="BH89" s="42">
        <v>8541</v>
      </c>
      <c r="BI89" s="42"/>
      <c r="BJ89" s="42"/>
      <c r="BK89" s="42"/>
      <c r="BL89" s="42"/>
      <c r="BM89" s="42"/>
    </row>
    <row r="90" spans="1:65" outlineLevel="5" x14ac:dyDescent="0.45">
      <c r="A90" s="22">
        <f t="shared" si="5"/>
        <v>3</v>
      </c>
      <c r="B90" s="9">
        <f t="shared" si="45"/>
        <v>43530</v>
      </c>
      <c r="C90" s="51">
        <v>290964</v>
      </c>
      <c r="D90" s="64">
        <f t="shared" si="35"/>
        <v>36.200000000000003</v>
      </c>
      <c r="E90" s="12">
        <v>36</v>
      </c>
      <c r="F90" s="12">
        <v>36</v>
      </c>
      <c r="G90" s="12">
        <v>36.4</v>
      </c>
      <c r="H90" s="12">
        <v>36.4</v>
      </c>
      <c r="I90" s="12"/>
      <c r="J90" s="12"/>
      <c r="K90" s="12"/>
      <c r="L90" s="12"/>
      <c r="M90" s="74" t="str">
        <f t="shared" si="36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7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8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19.662921348314608</v>
      </c>
      <c r="AO90" s="41">
        <v>1424</v>
      </c>
      <c r="AP90" s="110"/>
      <c r="AQ90" s="111"/>
      <c r="AR90" s="126" t="str">
        <f t="shared" si="39"/>
        <v/>
      </c>
      <c r="AS90" s="126" t="str">
        <f t="shared" si="40"/>
        <v/>
      </c>
      <c r="AT90" s="127">
        <v>1864</v>
      </c>
      <c r="AU90" s="128"/>
      <c r="AV90" s="129"/>
      <c r="AW90" s="126" t="str">
        <f t="shared" si="41"/>
        <v/>
      </c>
      <c r="AX90" s="126" t="str">
        <f t="shared" si="42"/>
        <v/>
      </c>
      <c r="AY90" s="64" t="str">
        <f t="shared" si="43"/>
        <v/>
      </c>
      <c r="AZ90" s="97">
        <v>78.7</v>
      </c>
      <c r="BA90" s="68"/>
      <c r="BB90" s="68"/>
      <c r="BC90" s="68"/>
      <c r="BD90" s="68"/>
      <c r="BE90" s="15"/>
      <c r="BF90" s="5">
        <f t="shared" si="44"/>
        <v>20319</v>
      </c>
      <c r="BG90" s="42">
        <v>11028</v>
      </c>
      <c r="BH90" s="42">
        <v>9291</v>
      </c>
      <c r="BI90" s="42"/>
      <c r="BJ90" s="42"/>
      <c r="BK90" s="42"/>
      <c r="BL90" s="42"/>
      <c r="BM90" s="42"/>
    </row>
    <row r="91" spans="1:65" outlineLevel="5" x14ac:dyDescent="0.45">
      <c r="A91" s="22">
        <f t="shared" ref="A91:A162" si="46">MONTH(B91)</f>
        <v>3</v>
      </c>
      <c r="B91" s="9">
        <f t="shared" si="45"/>
        <v>43531</v>
      </c>
      <c r="C91" s="51">
        <v>273359</v>
      </c>
      <c r="D91" s="64">
        <f t="shared" si="35"/>
        <v>36.1</v>
      </c>
      <c r="E91" s="12">
        <v>36</v>
      </c>
      <c r="F91" s="12">
        <v>36</v>
      </c>
      <c r="G91" s="12">
        <v>36.200000000000003</v>
      </c>
      <c r="H91" s="12">
        <v>36.200000000000003</v>
      </c>
      <c r="I91" s="12"/>
      <c r="J91" s="12"/>
      <c r="K91" s="12"/>
      <c r="L91" s="12"/>
      <c r="M91" s="74" t="str">
        <f t="shared" si="36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7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8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19.690576652601969</v>
      </c>
      <c r="AO91" s="41">
        <v>1422</v>
      </c>
      <c r="AP91" s="110"/>
      <c r="AQ91" s="111"/>
      <c r="AR91" s="126" t="str">
        <f t="shared" si="39"/>
        <v/>
      </c>
      <c r="AS91" s="126" t="str">
        <f t="shared" si="40"/>
        <v/>
      </c>
      <c r="AT91" s="127">
        <v>1655</v>
      </c>
      <c r="AU91" s="128"/>
      <c r="AV91" s="129"/>
      <c r="AW91" s="126" t="str">
        <f t="shared" si="41"/>
        <v/>
      </c>
      <c r="AX91" s="126" t="str">
        <f t="shared" si="42"/>
        <v/>
      </c>
      <c r="AY91" s="64" t="str">
        <f t="shared" si="43"/>
        <v/>
      </c>
      <c r="AZ91" s="97">
        <v>78.5</v>
      </c>
      <c r="BA91" s="68"/>
      <c r="BB91" s="68"/>
      <c r="BC91" s="68"/>
      <c r="BD91" s="68"/>
      <c r="BE91" s="15"/>
      <c r="BF91" s="5">
        <f t="shared" si="44"/>
        <v>15020</v>
      </c>
      <c r="BG91" s="42">
        <v>8023</v>
      </c>
      <c r="BH91" s="42">
        <v>6997</v>
      </c>
      <c r="BI91" s="42"/>
      <c r="BJ91" s="42"/>
      <c r="BK91" s="42"/>
      <c r="BL91" s="42"/>
      <c r="BM91" s="42"/>
    </row>
    <row r="92" spans="1:65" outlineLevel="5" x14ac:dyDescent="0.45">
      <c r="A92" s="22">
        <f t="shared" si="46"/>
        <v>3</v>
      </c>
      <c r="B92" s="9">
        <f t="shared" si="45"/>
        <v>43532</v>
      </c>
      <c r="C92" s="51">
        <v>289537</v>
      </c>
      <c r="D92" s="64">
        <f t="shared" si="35"/>
        <v>35.6</v>
      </c>
      <c r="E92" s="12">
        <v>35.4</v>
      </c>
      <c r="F92" s="12">
        <v>35.4</v>
      </c>
      <c r="G92" s="12">
        <v>35.700000000000003</v>
      </c>
      <c r="H92" s="12">
        <v>35.700000000000003</v>
      </c>
      <c r="I92" s="12"/>
      <c r="J92" s="12"/>
      <c r="K92" s="12"/>
      <c r="L92" s="12"/>
      <c r="M92" s="74" t="str">
        <f t="shared" si="36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7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8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20.864381520119224</v>
      </c>
      <c r="AO92" s="41">
        <v>1342</v>
      </c>
      <c r="AP92" s="110"/>
      <c r="AQ92" s="111"/>
      <c r="AR92" s="126" t="str">
        <f t="shared" si="39"/>
        <v/>
      </c>
      <c r="AS92" s="126" t="str">
        <f t="shared" si="40"/>
        <v/>
      </c>
      <c r="AT92" s="127">
        <v>1819</v>
      </c>
      <c r="AU92" s="128"/>
      <c r="AV92" s="129"/>
      <c r="AW92" s="126" t="str">
        <f t="shared" si="41"/>
        <v/>
      </c>
      <c r="AX92" s="126" t="str">
        <f t="shared" si="42"/>
        <v/>
      </c>
      <c r="AY92" s="64" t="str">
        <f t="shared" si="43"/>
        <v/>
      </c>
      <c r="AZ92" s="97">
        <v>78.599999999999994</v>
      </c>
      <c r="BA92" s="68"/>
      <c r="BB92" s="68"/>
      <c r="BC92" s="68"/>
      <c r="BD92" s="68"/>
      <c r="BE92" s="15"/>
      <c r="BF92" s="5">
        <f t="shared" si="44"/>
        <v>14589</v>
      </c>
      <c r="BG92" s="42">
        <v>6202</v>
      </c>
      <c r="BH92" s="42">
        <v>8387</v>
      </c>
      <c r="BI92" s="42"/>
      <c r="BJ92" s="42"/>
      <c r="BK92" s="42"/>
      <c r="BL92" s="42"/>
      <c r="BM92" s="42"/>
    </row>
    <row r="93" spans="1:65" outlineLevel="5" x14ac:dyDescent="0.45">
      <c r="A93" s="22">
        <f t="shared" si="46"/>
        <v>3</v>
      </c>
      <c r="B93" s="9">
        <f t="shared" si="45"/>
        <v>43533</v>
      </c>
      <c r="C93" s="51">
        <v>290016</v>
      </c>
      <c r="D93" s="64">
        <f t="shared" si="35"/>
        <v>36.299999999999997</v>
      </c>
      <c r="E93" s="12">
        <v>36.299999999999997</v>
      </c>
      <c r="F93" s="12">
        <v>36.299999999999997</v>
      </c>
      <c r="G93" s="12">
        <v>36.200000000000003</v>
      </c>
      <c r="H93" s="12">
        <v>36.200000000000003</v>
      </c>
      <c r="I93" s="12"/>
      <c r="J93" s="12"/>
      <c r="K93" s="12"/>
      <c r="L93" s="12"/>
      <c r="M93" s="74" t="str">
        <f t="shared" si="36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7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8"/>
        <v/>
      </c>
      <c r="AF93" s="41"/>
      <c r="AG93" s="41"/>
      <c r="AH93" s="41"/>
      <c r="AI93" s="41"/>
      <c r="AJ93" s="41"/>
      <c r="AK93" s="41"/>
      <c r="AL93" s="41"/>
      <c r="AM93" s="41"/>
      <c r="AN93" s="41">
        <v>21.621621621621621</v>
      </c>
      <c r="AO93" s="41">
        <v>1295</v>
      </c>
      <c r="AP93" s="110"/>
      <c r="AQ93" s="111"/>
      <c r="AR93" s="126" t="str">
        <f t="shared" si="39"/>
        <v/>
      </c>
      <c r="AS93" s="126" t="str">
        <f t="shared" si="40"/>
        <v/>
      </c>
      <c r="AT93" s="127">
        <v>1665</v>
      </c>
      <c r="AU93" s="128"/>
      <c r="AV93" s="129"/>
      <c r="AW93" s="126" t="str">
        <f t="shared" si="41"/>
        <v/>
      </c>
      <c r="AX93" s="126" t="str">
        <f t="shared" si="42"/>
        <v/>
      </c>
      <c r="AY93" s="64" t="str">
        <f t="shared" si="43"/>
        <v/>
      </c>
      <c r="AZ93" s="97"/>
      <c r="BA93" s="68"/>
      <c r="BB93" s="68"/>
      <c r="BC93" s="68"/>
      <c r="BD93" s="68"/>
      <c r="BE93" s="15"/>
      <c r="BF93" s="5">
        <f t="shared" si="44"/>
        <v>17941</v>
      </c>
      <c r="BG93" s="42">
        <v>10115</v>
      </c>
      <c r="BH93" s="42">
        <v>7826</v>
      </c>
      <c r="BI93" s="42"/>
      <c r="BJ93" s="42"/>
      <c r="BK93" s="42"/>
      <c r="BL93" s="42"/>
      <c r="BM93" s="42"/>
    </row>
    <row r="94" spans="1:65" outlineLevel="5" x14ac:dyDescent="0.45">
      <c r="A94" s="22">
        <f t="shared" si="46"/>
        <v>3</v>
      </c>
      <c r="B94" s="9">
        <f t="shared" si="45"/>
        <v>43534</v>
      </c>
      <c r="C94" s="51">
        <v>380001</v>
      </c>
      <c r="D94" s="64">
        <f t="shared" si="35"/>
        <v>35.700000000000003</v>
      </c>
      <c r="E94" s="12">
        <v>35.6</v>
      </c>
      <c r="F94" s="12">
        <v>35.6</v>
      </c>
      <c r="G94" s="12">
        <v>35.799999999999997</v>
      </c>
      <c r="H94" s="12">
        <v>35.799999999999997</v>
      </c>
      <c r="I94" s="12"/>
      <c r="J94" s="12"/>
      <c r="K94" s="12"/>
      <c r="L94" s="12"/>
      <c r="M94" s="74" t="str">
        <f t="shared" si="36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7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8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21.276595744680851</v>
      </c>
      <c r="AO94" s="41">
        <v>1316</v>
      </c>
      <c r="AP94" s="110"/>
      <c r="AQ94" s="111"/>
      <c r="AR94" s="126" t="str">
        <f t="shared" si="39"/>
        <v/>
      </c>
      <c r="AS94" s="126" t="str">
        <f t="shared" si="40"/>
        <v/>
      </c>
      <c r="AT94" s="127">
        <v>1699</v>
      </c>
      <c r="AU94" s="128"/>
      <c r="AV94" s="129"/>
      <c r="AW94" s="126" t="str">
        <f t="shared" si="41"/>
        <v/>
      </c>
      <c r="AX94" s="126" t="str">
        <f t="shared" si="42"/>
        <v/>
      </c>
      <c r="AY94" s="64" t="str">
        <f t="shared" si="43"/>
        <v/>
      </c>
      <c r="AZ94" s="97"/>
      <c r="BA94" s="68"/>
      <c r="BB94" s="68"/>
      <c r="BC94" s="68"/>
      <c r="BD94" s="68"/>
      <c r="BE94" s="15"/>
      <c r="BF94" s="5">
        <f t="shared" si="44"/>
        <v>15290</v>
      </c>
      <c r="BG94" s="42">
        <v>5454</v>
      </c>
      <c r="BH94" s="42">
        <v>9836</v>
      </c>
      <c r="BI94" s="42"/>
      <c r="BJ94" s="42"/>
      <c r="BK94" s="42"/>
      <c r="BL94" s="42"/>
      <c r="BM94" s="42"/>
    </row>
    <row r="95" spans="1:65" outlineLevel="5" x14ac:dyDescent="0.45">
      <c r="A95" s="22">
        <f t="shared" si="46"/>
        <v>3</v>
      </c>
      <c r="B95" s="9">
        <f t="shared" si="45"/>
        <v>43535</v>
      </c>
      <c r="C95" s="51">
        <v>370384</v>
      </c>
      <c r="D95" s="64">
        <f t="shared" si="35"/>
        <v>36.200000000000003</v>
      </c>
      <c r="E95" s="12">
        <v>36.1</v>
      </c>
      <c r="F95" s="12">
        <v>36.1</v>
      </c>
      <c r="G95" s="12">
        <v>36.299999999999997</v>
      </c>
      <c r="H95" s="12">
        <v>36.299999999999997</v>
      </c>
      <c r="I95" s="12"/>
      <c r="J95" s="12"/>
      <c r="K95" s="12"/>
      <c r="L95" s="12"/>
      <c r="M95" s="74" t="str">
        <f t="shared" si="36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7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8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29.288702928870293</v>
      </c>
      <c r="AO95" s="41">
        <v>956</v>
      </c>
      <c r="AP95" s="110"/>
      <c r="AQ95" s="111"/>
      <c r="AR95" s="126" t="str">
        <f t="shared" si="39"/>
        <v/>
      </c>
      <c r="AS95" s="126" t="str">
        <f t="shared" si="40"/>
        <v/>
      </c>
      <c r="AT95" s="127">
        <v>1297</v>
      </c>
      <c r="AU95" s="128"/>
      <c r="AV95" s="129"/>
      <c r="AW95" s="126" t="str">
        <f t="shared" si="41"/>
        <v/>
      </c>
      <c r="AX95" s="126" t="str">
        <f t="shared" si="42"/>
        <v/>
      </c>
      <c r="AY95" s="64" t="str">
        <f t="shared" si="43"/>
        <v/>
      </c>
      <c r="AZ95" s="97">
        <v>79.3</v>
      </c>
      <c r="BA95" s="68"/>
      <c r="BB95" s="68"/>
      <c r="BC95" s="68"/>
      <c r="BD95" s="68"/>
      <c r="BE95" s="15"/>
      <c r="BF95" s="5">
        <f t="shared" si="44"/>
        <v>13865</v>
      </c>
      <c r="BG95" s="42">
        <v>4930</v>
      </c>
      <c r="BH95" s="42">
        <v>8935</v>
      </c>
      <c r="BI95" s="42"/>
      <c r="BJ95" s="42"/>
      <c r="BK95" s="42"/>
      <c r="BL95" s="42"/>
      <c r="BM95" s="42"/>
    </row>
    <row r="96" spans="1:65" outlineLevel="5" x14ac:dyDescent="0.45">
      <c r="A96" s="22">
        <f t="shared" si="46"/>
        <v>3</v>
      </c>
      <c r="B96" s="9">
        <f t="shared" si="45"/>
        <v>43536</v>
      </c>
      <c r="C96" s="51">
        <v>310465</v>
      </c>
      <c r="D96" s="64">
        <f t="shared" si="35"/>
        <v>36.5</v>
      </c>
      <c r="E96" s="12">
        <v>36.5</v>
      </c>
      <c r="F96" s="12">
        <v>36.5</v>
      </c>
      <c r="G96" s="12">
        <v>36.4</v>
      </c>
      <c r="H96" s="12">
        <v>36.4</v>
      </c>
      <c r="I96" s="12"/>
      <c r="J96" s="12"/>
      <c r="K96" s="12"/>
      <c r="L96" s="12"/>
      <c r="M96" s="74" t="str">
        <f t="shared" si="36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7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8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28.197381671701912</v>
      </c>
      <c r="AO96" s="41">
        <v>993</v>
      </c>
      <c r="AP96" s="110"/>
      <c r="AQ96" s="111"/>
      <c r="AR96" s="126" t="str">
        <f t="shared" si="39"/>
        <v/>
      </c>
      <c r="AS96" s="126" t="str">
        <f t="shared" si="40"/>
        <v/>
      </c>
      <c r="AT96" s="127">
        <v>1355</v>
      </c>
      <c r="AU96" s="128"/>
      <c r="AV96" s="129"/>
      <c r="AW96" s="126" t="str">
        <f t="shared" si="41"/>
        <v/>
      </c>
      <c r="AX96" s="126" t="str">
        <f t="shared" si="42"/>
        <v/>
      </c>
      <c r="AY96" s="64" t="str">
        <f t="shared" si="43"/>
        <v/>
      </c>
      <c r="AZ96" s="97">
        <v>78.7</v>
      </c>
      <c r="BA96" s="68"/>
      <c r="BB96" s="68"/>
      <c r="BC96" s="68"/>
      <c r="BD96" s="68"/>
      <c r="BE96" s="15"/>
      <c r="BF96" s="5">
        <f t="shared" si="44"/>
        <v>16969</v>
      </c>
      <c r="BG96" s="42">
        <v>8166</v>
      </c>
      <c r="BH96" s="42">
        <v>8803</v>
      </c>
      <c r="BI96" s="42"/>
      <c r="BJ96" s="42"/>
      <c r="BK96" s="42"/>
      <c r="BL96" s="42"/>
      <c r="BM96" s="42"/>
    </row>
    <row r="97" spans="1:65" outlineLevel="5" x14ac:dyDescent="0.45">
      <c r="A97" s="22">
        <f t="shared" si="46"/>
        <v>3</v>
      </c>
      <c r="B97" s="9">
        <f t="shared" si="45"/>
        <v>43537</v>
      </c>
      <c r="C97" s="51">
        <v>299933</v>
      </c>
      <c r="D97" s="64">
        <f t="shared" si="35"/>
        <v>36.299999999999997</v>
      </c>
      <c r="E97" s="12">
        <v>36.1</v>
      </c>
      <c r="F97" s="12">
        <v>36.1</v>
      </c>
      <c r="G97" s="12">
        <v>36.4</v>
      </c>
      <c r="H97" s="12">
        <v>36.4</v>
      </c>
      <c r="I97" s="12"/>
      <c r="J97" s="12"/>
      <c r="K97" s="12"/>
      <c r="L97" s="12"/>
      <c r="M97" s="74" t="str">
        <f t="shared" si="36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7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8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23.178807947019866</v>
      </c>
      <c r="AO97" s="41">
        <v>1208</v>
      </c>
      <c r="AP97" s="110"/>
      <c r="AQ97" s="111"/>
      <c r="AR97" s="126" t="str">
        <f t="shared" si="39"/>
        <v/>
      </c>
      <c r="AS97" s="126" t="str">
        <f t="shared" si="40"/>
        <v/>
      </c>
      <c r="AT97" s="127">
        <v>1568</v>
      </c>
      <c r="AU97" s="128"/>
      <c r="AV97" s="129"/>
      <c r="AW97" s="126" t="str">
        <f t="shared" si="41"/>
        <v/>
      </c>
      <c r="AX97" s="126" t="str">
        <f t="shared" si="42"/>
        <v/>
      </c>
      <c r="AY97" s="64" t="str">
        <f t="shared" si="43"/>
        <v/>
      </c>
      <c r="AZ97" s="97">
        <v>79.3</v>
      </c>
      <c r="BA97" s="68"/>
      <c r="BB97" s="68"/>
      <c r="BC97" s="68"/>
      <c r="BD97" s="68"/>
      <c r="BE97" s="15"/>
      <c r="BF97" s="5">
        <f t="shared" si="44"/>
        <v>15717</v>
      </c>
      <c r="BG97" s="42">
        <v>8522</v>
      </c>
      <c r="BH97" s="42">
        <v>7195</v>
      </c>
      <c r="BI97" s="42"/>
      <c r="BJ97" s="42"/>
      <c r="BK97" s="42"/>
      <c r="BL97" s="42"/>
      <c r="BM97" s="42"/>
    </row>
    <row r="98" spans="1:65" outlineLevel="5" x14ac:dyDescent="0.45">
      <c r="A98" s="22">
        <f t="shared" si="46"/>
        <v>3</v>
      </c>
      <c r="B98" s="9">
        <f t="shared" si="45"/>
        <v>43538</v>
      </c>
      <c r="C98" s="51">
        <v>294314</v>
      </c>
      <c r="D98" s="64">
        <f t="shared" si="35"/>
        <v>36.299999999999997</v>
      </c>
      <c r="E98" s="12">
        <v>36.4</v>
      </c>
      <c r="F98" s="12">
        <v>36.4</v>
      </c>
      <c r="G98" s="12">
        <v>36.200000000000003</v>
      </c>
      <c r="H98" s="12">
        <v>36.200000000000003</v>
      </c>
      <c r="I98" s="12"/>
      <c r="J98" s="12"/>
      <c r="K98" s="12"/>
      <c r="L98" s="12"/>
      <c r="M98" s="74" t="str">
        <f t="shared" si="36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7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8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20.452885317750184</v>
      </c>
      <c r="AO98" s="41">
        <v>1369</v>
      </c>
      <c r="AP98" s="110"/>
      <c r="AQ98" s="111"/>
      <c r="AR98" s="126" t="str">
        <f t="shared" si="39"/>
        <v/>
      </c>
      <c r="AS98" s="126" t="str">
        <f t="shared" si="40"/>
        <v/>
      </c>
      <c r="AT98" s="127">
        <v>1696</v>
      </c>
      <c r="AU98" s="128"/>
      <c r="AV98" s="129"/>
      <c r="AW98" s="126" t="str">
        <f t="shared" si="41"/>
        <v/>
      </c>
      <c r="AX98" s="126" t="str">
        <f t="shared" si="42"/>
        <v/>
      </c>
      <c r="AY98" s="64" t="str">
        <f t="shared" si="43"/>
        <v/>
      </c>
      <c r="AZ98" s="97">
        <v>78.599999999999994</v>
      </c>
      <c r="BA98" s="68"/>
      <c r="BB98" s="68"/>
      <c r="BC98" s="68"/>
      <c r="BD98" s="68"/>
      <c r="BE98" s="15"/>
      <c r="BF98" s="5">
        <f t="shared" si="44"/>
        <v>11673</v>
      </c>
      <c r="BG98" s="42">
        <v>5794</v>
      </c>
      <c r="BH98" s="42">
        <v>5879</v>
      </c>
      <c r="BI98" s="42"/>
      <c r="BJ98" s="42"/>
      <c r="BK98" s="42"/>
      <c r="BL98" s="42"/>
      <c r="BM98" s="42"/>
    </row>
    <row r="99" spans="1:65" outlineLevel="5" x14ac:dyDescent="0.45">
      <c r="A99" s="22">
        <f t="shared" si="46"/>
        <v>3</v>
      </c>
      <c r="B99" s="9">
        <f t="shared" si="45"/>
        <v>43539</v>
      </c>
      <c r="C99" s="51">
        <v>313544</v>
      </c>
      <c r="D99" s="64">
        <f t="shared" si="35"/>
        <v>35.799999999999997</v>
      </c>
      <c r="E99" s="12">
        <v>35.700000000000003</v>
      </c>
      <c r="F99" s="12">
        <v>35.700000000000003</v>
      </c>
      <c r="G99" s="12">
        <v>35.9</v>
      </c>
      <c r="H99" s="12">
        <v>35.9</v>
      </c>
      <c r="I99" s="12"/>
      <c r="J99" s="12"/>
      <c r="K99" s="12"/>
      <c r="L99" s="12"/>
      <c r="M99" s="74" t="str">
        <f t="shared" si="36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7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8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22.275258552108195</v>
      </c>
      <c r="AO99" s="41">
        <v>1257</v>
      </c>
      <c r="AP99" s="110"/>
      <c r="AQ99" s="111"/>
      <c r="AR99" s="126" t="str">
        <f t="shared" si="39"/>
        <v/>
      </c>
      <c r="AS99" s="126" t="str">
        <f t="shared" si="40"/>
        <v/>
      </c>
      <c r="AT99" s="127">
        <v>1426</v>
      </c>
      <c r="AU99" s="128"/>
      <c r="AV99" s="129"/>
      <c r="AW99" s="126" t="str">
        <f t="shared" si="41"/>
        <v/>
      </c>
      <c r="AX99" s="126" t="str">
        <f t="shared" si="42"/>
        <v/>
      </c>
      <c r="AY99" s="64" t="str">
        <f t="shared" si="43"/>
        <v/>
      </c>
      <c r="AZ99" s="97">
        <v>79</v>
      </c>
      <c r="BA99" s="68"/>
      <c r="BB99" s="68"/>
      <c r="BC99" s="68"/>
      <c r="BD99" s="68"/>
      <c r="BE99" s="15"/>
      <c r="BF99" s="5">
        <f t="shared" si="44"/>
        <v>10304</v>
      </c>
      <c r="BG99" s="42">
        <v>3865</v>
      </c>
      <c r="BH99" s="42">
        <v>6439</v>
      </c>
      <c r="BI99" s="42"/>
      <c r="BJ99" s="42"/>
      <c r="BK99" s="42"/>
      <c r="BL99" s="42"/>
      <c r="BM99" s="42"/>
    </row>
    <row r="100" spans="1:65" outlineLevel="5" x14ac:dyDescent="0.45">
      <c r="A100" s="22">
        <f t="shared" si="46"/>
        <v>3</v>
      </c>
      <c r="B100" s="9">
        <f t="shared" si="45"/>
        <v>43540</v>
      </c>
      <c r="C100" s="51">
        <v>320075</v>
      </c>
      <c r="D100" s="64">
        <f t="shared" si="35"/>
        <v>35.700000000000003</v>
      </c>
      <c r="E100" s="12">
        <v>35.700000000000003</v>
      </c>
      <c r="F100" s="12">
        <v>35.700000000000003</v>
      </c>
      <c r="G100" s="12">
        <v>35.6</v>
      </c>
      <c r="H100" s="12">
        <v>35.6</v>
      </c>
      <c r="I100" s="12"/>
      <c r="J100" s="12"/>
      <c r="K100" s="12"/>
      <c r="L100" s="12"/>
      <c r="M100" s="74" t="str">
        <f t="shared" si="36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7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8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v>22.029897718332023</v>
      </c>
      <c r="AO100" s="41">
        <v>1271</v>
      </c>
      <c r="AP100" s="110"/>
      <c r="AQ100" s="111"/>
      <c r="AR100" s="126" t="str">
        <f t="shared" si="39"/>
        <v/>
      </c>
      <c r="AS100" s="126" t="str">
        <f t="shared" si="40"/>
        <v/>
      </c>
      <c r="AT100" s="127">
        <v>1663</v>
      </c>
      <c r="AU100" s="128"/>
      <c r="AV100" s="129"/>
      <c r="AW100" s="126" t="str">
        <f t="shared" si="41"/>
        <v/>
      </c>
      <c r="AX100" s="126" t="str">
        <f t="shared" si="42"/>
        <v/>
      </c>
      <c r="AY100" s="64" t="str">
        <f t="shared" si="43"/>
        <v/>
      </c>
      <c r="AZ100" s="97"/>
      <c r="BA100" s="68"/>
      <c r="BB100" s="68"/>
      <c r="BC100" s="68"/>
      <c r="BD100" s="68"/>
      <c r="BE100" s="15"/>
      <c r="BF100" s="5">
        <f t="shared" si="44"/>
        <v>8760</v>
      </c>
      <c r="BG100" s="42">
        <v>7050</v>
      </c>
      <c r="BH100" s="42">
        <v>1710</v>
      </c>
      <c r="BI100" s="42"/>
      <c r="BJ100" s="42"/>
      <c r="BK100" s="42"/>
      <c r="BL100" s="42"/>
      <c r="BM100" s="42"/>
    </row>
    <row r="101" spans="1:65" outlineLevel="5" x14ac:dyDescent="0.45">
      <c r="A101" s="22">
        <f t="shared" si="46"/>
        <v>3</v>
      </c>
      <c r="B101" s="9">
        <f t="shared" si="45"/>
        <v>43541</v>
      </c>
      <c r="C101" s="51">
        <v>304398</v>
      </c>
      <c r="D101" s="64">
        <f t="shared" si="35"/>
        <v>35.700000000000003</v>
      </c>
      <c r="E101" s="12">
        <v>35.700000000000003</v>
      </c>
      <c r="F101" s="12">
        <v>35.700000000000003</v>
      </c>
      <c r="G101" s="12">
        <v>35.6</v>
      </c>
      <c r="H101" s="12">
        <v>35.6</v>
      </c>
      <c r="I101" s="12"/>
      <c r="J101" s="12"/>
      <c r="K101" s="12"/>
      <c r="L101" s="12"/>
      <c r="M101" s="74" t="str">
        <f t="shared" si="36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7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8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22.617124394184167</v>
      </c>
      <c r="AO101" s="41">
        <v>1238</v>
      </c>
      <c r="AP101" s="110"/>
      <c r="AQ101" s="111"/>
      <c r="AR101" s="126" t="str">
        <f t="shared" si="39"/>
        <v/>
      </c>
      <c r="AS101" s="126" t="str">
        <f t="shared" si="40"/>
        <v/>
      </c>
      <c r="AT101" s="127">
        <v>1588</v>
      </c>
      <c r="AU101" s="128"/>
      <c r="AV101" s="129"/>
      <c r="AW101" s="126" t="str">
        <f t="shared" si="41"/>
        <v/>
      </c>
      <c r="AX101" s="126" t="str">
        <f t="shared" si="42"/>
        <v/>
      </c>
      <c r="AY101" s="64" t="str">
        <f t="shared" si="43"/>
        <v/>
      </c>
      <c r="AZ101" s="97"/>
      <c r="BA101" s="68"/>
      <c r="BB101" s="68"/>
      <c r="BC101" s="68"/>
      <c r="BD101" s="68"/>
      <c r="BE101" s="15"/>
      <c r="BF101" s="5">
        <f t="shared" si="44"/>
        <v>8961</v>
      </c>
      <c r="BG101" s="42">
        <v>7294</v>
      </c>
      <c r="BH101" s="42">
        <v>1667</v>
      </c>
      <c r="BI101" s="42"/>
      <c r="BJ101" s="42"/>
      <c r="BK101" s="42"/>
      <c r="BL101" s="42"/>
      <c r="BM101" s="42"/>
    </row>
    <row r="102" spans="1:65" outlineLevel="5" x14ac:dyDescent="0.45">
      <c r="A102" s="22">
        <f t="shared" si="46"/>
        <v>3</v>
      </c>
      <c r="B102" s="9">
        <f t="shared" si="45"/>
        <v>43542</v>
      </c>
      <c r="C102" s="51">
        <v>289001</v>
      </c>
      <c r="D102" s="64">
        <f t="shared" si="35"/>
        <v>35.6</v>
      </c>
      <c r="E102" s="12">
        <v>35.299999999999997</v>
      </c>
      <c r="F102" s="12">
        <v>35.299999999999997</v>
      </c>
      <c r="G102" s="12">
        <v>35.9</v>
      </c>
      <c r="H102" s="12">
        <v>35.9</v>
      </c>
      <c r="I102" s="12"/>
      <c r="J102" s="12"/>
      <c r="K102" s="12"/>
      <c r="L102" s="12"/>
      <c r="M102" s="74" t="str">
        <f t="shared" si="36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7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8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21.53846153846154</v>
      </c>
      <c r="AO102" s="41">
        <v>1300</v>
      </c>
      <c r="AP102" s="110"/>
      <c r="AQ102" s="111"/>
      <c r="AR102" s="126" t="str">
        <f t="shared" si="39"/>
        <v/>
      </c>
      <c r="AS102" s="126" t="str">
        <f t="shared" si="40"/>
        <v/>
      </c>
      <c r="AT102" s="127">
        <v>1770</v>
      </c>
      <c r="AU102" s="128"/>
      <c r="AV102" s="129"/>
      <c r="AW102" s="126" t="str">
        <f t="shared" si="41"/>
        <v/>
      </c>
      <c r="AX102" s="126" t="str">
        <f t="shared" si="42"/>
        <v/>
      </c>
      <c r="AY102" s="64" t="str">
        <f t="shared" si="43"/>
        <v/>
      </c>
      <c r="AZ102" s="97">
        <v>79</v>
      </c>
      <c r="BA102" s="68"/>
      <c r="BB102" s="68"/>
      <c r="BC102" s="68"/>
      <c r="BD102" s="68"/>
      <c r="BE102" s="15"/>
      <c r="BF102" s="5">
        <f t="shared" si="44"/>
        <v>9926</v>
      </c>
      <c r="BG102" s="42">
        <v>7239</v>
      </c>
      <c r="BH102" s="42">
        <v>2687</v>
      </c>
      <c r="BI102" s="42"/>
      <c r="BJ102" s="42"/>
      <c r="BK102" s="42"/>
      <c r="BL102" s="42"/>
      <c r="BM102" s="42"/>
    </row>
    <row r="103" spans="1:65" outlineLevel="5" x14ac:dyDescent="0.45">
      <c r="A103" s="22">
        <f t="shared" si="46"/>
        <v>3</v>
      </c>
      <c r="B103" s="9">
        <f t="shared" si="45"/>
        <v>43543</v>
      </c>
      <c r="C103" s="51">
        <v>300548</v>
      </c>
      <c r="D103" s="64">
        <f t="shared" si="35"/>
        <v>36.200000000000003</v>
      </c>
      <c r="E103" s="12">
        <v>36</v>
      </c>
      <c r="F103" s="12">
        <v>36</v>
      </c>
      <c r="G103" s="12">
        <v>36.4</v>
      </c>
      <c r="H103" s="12">
        <v>36.4</v>
      </c>
      <c r="I103" s="12"/>
      <c r="J103" s="12"/>
      <c r="K103" s="12"/>
      <c r="L103" s="12"/>
      <c r="M103" s="74" t="str">
        <f t="shared" si="36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7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8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21.756021756021756</v>
      </c>
      <c r="AO103" s="41">
        <v>1287</v>
      </c>
      <c r="AP103" s="110"/>
      <c r="AQ103" s="111"/>
      <c r="AR103" s="126" t="str">
        <f t="shared" si="39"/>
        <v/>
      </c>
      <c r="AS103" s="126" t="str">
        <f t="shared" si="40"/>
        <v/>
      </c>
      <c r="AT103" s="127">
        <v>1885</v>
      </c>
      <c r="AU103" s="128"/>
      <c r="AV103" s="129"/>
      <c r="AW103" s="126" t="str">
        <f t="shared" si="41"/>
        <v/>
      </c>
      <c r="AX103" s="126" t="str">
        <f t="shared" si="42"/>
        <v/>
      </c>
      <c r="AY103" s="64" t="str">
        <f t="shared" si="43"/>
        <v/>
      </c>
      <c r="AZ103" s="97">
        <v>78.7</v>
      </c>
      <c r="BA103" s="68"/>
      <c r="BB103" s="68"/>
      <c r="BC103" s="68"/>
      <c r="BD103" s="68"/>
      <c r="BE103" s="15"/>
      <c r="BF103" s="5">
        <f t="shared" si="44"/>
        <v>14207</v>
      </c>
      <c r="BG103" s="42">
        <v>9921</v>
      </c>
      <c r="BH103" s="42">
        <v>4286</v>
      </c>
      <c r="BI103" s="42"/>
      <c r="BJ103" s="42"/>
      <c r="BK103" s="42"/>
      <c r="BL103" s="42"/>
      <c r="BM103" s="42"/>
    </row>
    <row r="104" spans="1:65" outlineLevel="5" x14ac:dyDescent="0.45">
      <c r="A104" s="22">
        <f t="shared" si="46"/>
        <v>3</v>
      </c>
      <c r="B104" s="9">
        <f t="shared" si="45"/>
        <v>43544</v>
      </c>
      <c r="C104" s="51">
        <v>299249</v>
      </c>
      <c r="D104" s="64">
        <f t="shared" si="35"/>
        <v>36</v>
      </c>
      <c r="E104" s="12">
        <v>35.799999999999997</v>
      </c>
      <c r="F104" s="12">
        <v>35.799999999999997</v>
      </c>
      <c r="G104" s="12">
        <v>36.200000000000003</v>
      </c>
      <c r="H104" s="12">
        <v>36.200000000000003</v>
      </c>
      <c r="I104" s="12"/>
      <c r="J104" s="12"/>
      <c r="K104" s="12"/>
      <c r="L104" s="12"/>
      <c r="M104" s="74" t="str">
        <f t="shared" si="36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7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8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21.9435736677116</v>
      </c>
      <c r="AO104" s="41">
        <v>1276</v>
      </c>
      <c r="AP104" s="110"/>
      <c r="AQ104" s="111"/>
      <c r="AR104" s="126" t="str">
        <f t="shared" si="39"/>
        <v/>
      </c>
      <c r="AS104" s="126" t="str">
        <f t="shared" si="40"/>
        <v/>
      </c>
      <c r="AT104" s="127">
        <v>1755</v>
      </c>
      <c r="AU104" s="128"/>
      <c r="AV104" s="129"/>
      <c r="AW104" s="126" t="str">
        <f t="shared" si="41"/>
        <v/>
      </c>
      <c r="AX104" s="126" t="str">
        <f t="shared" si="42"/>
        <v/>
      </c>
      <c r="AY104" s="64" t="str">
        <f t="shared" si="43"/>
        <v/>
      </c>
      <c r="AZ104" s="97">
        <v>78.8</v>
      </c>
      <c r="BA104" s="68"/>
      <c r="BB104" s="68"/>
      <c r="BC104" s="68"/>
      <c r="BD104" s="68"/>
      <c r="BE104" s="15"/>
      <c r="BF104" s="5">
        <f t="shared" si="44"/>
        <v>12529</v>
      </c>
      <c r="BG104" s="42">
        <v>6576</v>
      </c>
      <c r="BH104" s="42">
        <v>5953</v>
      </c>
      <c r="BI104" s="42"/>
      <c r="BJ104" s="42"/>
      <c r="BK104" s="42"/>
      <c r="BL104" s="42"/>
      <c r="BM104" s="42"/>
    </row>
    <row r="105" spans="1:65" outlineLevel="5" x14ac:dyDescent="0.45">
      <c r="A105" s="22">
        <f t="shared" si="46"/>
        <v>3</v>
      </c>
      <c r="B105" s="9">
        <f t="shared" si="45"/>
        <v>43545</v>
      </c>
      <c r="C105" s="51">
        <v>427762</v>
      </c>
      <c r="D105" s="64">
        <f t="shared" si="35"/>
        <v>35.9</v>
      </c>
      <c r="E105" s="12">
        <v>35.799999999999997</v>
      </c>
      <c r="F105" s="12">
        <v>35.799999999999997</v>
      </c>
      <c r="G105" s="12">
        <v>36</v>
      </c>
      <c r="H105" s="12">
        <v>36</v>
      </c>
      <c r="I105" s="12"/>
      <c r="J105" s="12"/>
      <c r="K105" s="12"/>
      <c r="L105" s="12"/>
      <c r="M105" s="74" t="str">
        <f t="shared" si="36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7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8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20.129403306973401</v>
      </c>
      <c r="AO105" s="41">
        <v>1391</v>
      </c>
      <c r="AP105" s="110"/>
      <c r="AQ105" s="111"/>
      <c r="AR105" s="126" t="str">
        <f t="shared" si="39"/>
        <v/>
      </c>
      <c r="AS105" s="126" t="str">
        <f t="shared" si="40"/>
        <v/>
      </c>
      <c r="AT105" s="127">
        <v>1859</v>
      </c>
      <c r="AU105" s="128"/>
      <c r="AV105" s="129"/>
      <c r="AW105" s="126" t="str">
        <f t="shared" si="41"/>
        <v/>
      </c>
      <c r="AX105" s="126" t="str">
        <f t="shared" si="42"/>
        <v/>
      </c>
      <c r="AY105" s="64" t="str">
        <f t="shared" si="43"/>
        <v/>
      </c>
      <c r="AZ105" s="97">
        <v>78.8</v>
      </c>
      <c r="BA105" s="68"/>
      <c r="BB105" s="68"/>
      <c r="BC105" s="68"/>
      <c r="BD105" s="68"/>
      <c r="BE105" s="15"/>
      <c r="BF105" s="5">
        <f t="shared" si="44"/>
        <v>11488</v>
      </c>
      <c r="BG105" s="42">
        <v>5489</v>
      </c>
      <c r="BH105" s="42">
        <v>5999</v>
      </c>
      <c r="BI105" s="42"/>
      <c r="BJ105" s="42"/>
      <c r="BK105" s="42"/>
      <c r="BL105" s="42"/>
      <c r="BM105" s="42"/>
    </row>
    <row r="106" spans="1:65" outlineLevel="5" x14ac:dyDescent="0.45">
      <c r="A106" s="22">
        <f t="shared" si="46"/>
        <v>3</v>
      </c>
      <c r="B106" s="9">
        <f t="shared" si="45"/>
        <v>43546</v>
      </c>
      <c r="C106" s="51">
        <v>392152</v>
      </c>
      <c r="D106" s="64">
        <f t="shared" si="35"/>
        <v>35.200000000000003</v>
      </c>
      <c r="E106" s="12">
        <v>35.200000000000003</v>
      </c>
      <c r="F106" s="12">
        <v>35.200000000000003</v>
      </c>
      <c r="G106" s="12">
        <v>35.200000000000003</v>
      </c>
      <c r="H106" s="12">
        <v>35.200000000000003</v>
      </c>
      <c r="I106" s="12"/>
      <c r="J106" s="12"/>
      <c r="K106" s="12"/>
      <c r="L106" s="12"/>
      <c r="M106" s="74" t="str">
        <f t="shared" si="36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7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8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v>19.138755980861244</v>
      </c>
      <c r="AO106" s="41">
        <v>1463</v>
      </c>
      <c r="AP106" s="110"/>
      <c r="AQ106" s="111"/>
      <c r="AR106" s="126" t="str">
        <f t="shared" si="39"/>
        <v/>
      </c>
      <c r="AS106" s="126" t="str">
        <f t="shared" si="40"/>
        <v/>
      </c>
      <c r="AT106" s="127">
        <v>1974</v>
      </c>
      <c r="AU106" s="128"/>
      <c r="AV106" s="129"/>
      <c r="AW106" s="126" t="str">
        <f t="shared" si="41"/>
        <v/>
      </c>
      <c r="AX106" s="126" t="str">
        <f t="shared" si="42"/>
        <v/>
      </c>
      <c r="AY106" s="64" t="str">
        <f t="shared" si="43"/>
        <v/>
      </c>
      <c r="AZ106" s="97">
        <v>79</v>
      </c>
      <c r="BA106" s="68"/>
      <c r="BB106" s="68"/>
      <c r="BC106" s="68"/>
      <c r="BD106" s="68"/>
      <c r="BE106" s="15"/>
      <c r="BF106" s="5">
        <f t="shared" si="44"/>
        <v>8862</v>
      </c>
      <c r="BG106" s="42">
        <v>7209</v>
      </c>
      <c r="BH106" s="42">
        <v>1653</v>
      </c>
      <c r="BI106" s="42"/>
      <c r="BJ106" s="42"/>
      <c r="BK106" s="42"/>
      <c r="BL106" s="42"/>
      <c r="BM106" s="42"/>
    </row>
    <row r="107" spans="1:65" outlineLevel="5" x14ac:dyDescent="0.45">
      <c r="A107" s="22">
        <f t="shared" si="46"/>
        <v>3</v>
      </c>
      <c r="B107" s="9">
        <f t="shared" si="45"/>
        <v>43547</v>
      </c>
      <c r="C107" s="51">
        <v>334581</v>
      </c>
      <c r="D107" s="64">
        <f t="shared" si="35"/>
        <v>35.299999999999997</v>
      </c>
      <c r="E107" s="12">
        <v>35.200000000000003</v>
      </c>
      <c r="F107" s="12">
        <v>35.200000000000003</v>
      </c>
      <c r="G107" s="12">
        <v>35.4</v>
      </c>
      <c r="H107" s="12">
        <v>35.4</v>
      </c>
      <c r="I107" s="12"/>
      <c r="J107" s="12"/>
      <c r="K107" s="12"/>
      <c r="L107" s="12"/>
      <c r="M107" s="74" t="str">
        <f t="shared" si="36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7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8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22.672064777327936</v>
      </c>
      <c r="AO107" s="41">
        <v>1235</v>
      </c>
      <c r="AP107" s="110"/>
      <c r="AQ107" s="111"/>
      <c r="AR107" s="126" t="str">
        <f t="shared" si="39"/>
        <v/>
      </c>
      <c r="AS107" s="126" t="str">
        <f t="shared" si="40"/>
        <v/>
      </c>
      <c r="AT107" s="127">
        <v>1744</v>
      </c>
      <c r="AU107" s="128"/>
      <c r="AV107" s="129"/>
      <c r="AW107" s="126" t="str">
        <f t="shared" si="41"/>
        <v/>
      </c>
      <c r="AX107" s="126" t="str">
        <f t="shared" si="42"/>
        <v/>
      </c>
      <c r="AY107" s="64" t="str">
        <f t="shared" si="43"/>
        <v/>
      </c>
      <c r="AZ107" s="97"/>
      <c r="BA107" s="68"/>
      <c r="BB107" s="68"/>
      <c r="BC107" s="68"/>
      <c r="BD107" s="68"/>
      <c r="BE107" s="15"/>
      <c r="BF107" s="5">
        <f t="shared" si="44"/>
        <v>7457</v>
      </c>
      <c r="BG107" s="42">
        <v>5752</v>
      </c>
      <c r="BH107" s="42">
        <v>1705</v>
      </c>
      <c r="BI107" s="42"/>
      <c r="BJ107" s="42"/>
      <c r="BK107" s="42"/>
      <c r="BL107" s="42"/>
      <c r="BM107" s="42"/>
    </row>
    <row r="108" spans="1:65" outlineLevel="5" x14ac:dyDescent="0.45">
      <c r="A108" s="22">
        <f t="shared" si="46"/>
        <v>3</v>
      </c>
      <c r="B108" s="9">
        <f t="shared" si="45"/>
        <v>43548</v>
      </c>
      <c r="C108" s="51">
        <v>321307</v>
      </c>
      <c r="D108" s="64">
        <f t="shared" si="35"/>
        <v>35.700000000000003</v>
      </c>
      <c r="E108" s="12">
        <v>35.6</v>
      </c>
      <c r="F108" s="12">
        <v>35.6</v>
      </c>
      <c r="G108" s="12">
        <v>35.700000000000003</v>
      </c>
      <c r="H108" s="12">
        <v>35.700000000000003</v>
      </c>
      <c r="I108" s="12"/>
      <c r="J108" s="12"/>
      <c r="K108" s="12"/>
      <c r="L108" s="12"/>
      <c r="M108" s="74" t="str">
        <f t="shared" si="36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7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8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23.549201009251473</v>
      </c>
      <c r="AO108" s="41">
        <v>1189</v>
      </c>
      <c r="AP108" s="110"/>
      <c r="AQ108" s="111"/>
      <c r="AR108" s="126" t="str">
        <f t="shared" si="39"/>
        <v/>
      </c>
      <c r="AS108" s="126" t="str">
        <f t="shared" si="40"/>
        <v/>
      </c>
      <c r="AT108" s="127">
        <v>1624</v>
      </c>
      <c r="AU108" s="128"/>
      <c r="AV108" s="129"/>
      <c r="AW108" s="126" t="str">
        <f t="shared" si="41"/>
        <v/>
      </c>
      <c r="AX108" s="126" t="str">
        <f t="shared" si="42"/>
        <v/>
      </c>
      <c r="AY108" s="64" t="str">
        <f t="shared" si="43"/>
        <v/>
      </c>
      <c r="AZ108" s="97"/>
      <c r="BA108" s="68"/>
      <c r="BB108" s="68"/>
      <c r="BC108" s="68"/>
      <c r="BD108" s="68"/>
      <c r="BE108" s="15"/>
      <c r="BF108" s="5">
        <f t="shared" si="44"/>
        <v>5193</v>
      </c>
      <c r="BG108" s="42">
        <v>3424</v>
      </c>
      <c r="BH108" s="42">
        <v>1769</v>
      </c>
      <c r="BI108" s="42"/>
      <c r="BJ108" s="42"/>
      <c r="BK108" s="42"/>
      <c r="BL108" s="42"/>
      <c r="BM108" s="42"/>
    </row>
    <row r="109" spans="1:65" outlineLevel="5" x14ac:dyDescent="0.45">
      <c r="A109" s="22">
        <f t="shared" si="46"/>
        <v>3</v>
      </c>
      <c r="B109" s="9">
        <f t="shared" si="45"/>
        <v>43549</v>
      </c>
      <c r="C109" s="51">
        <v>335876</v>
      </c>
      <c r="D109" s="64">
        <f t="shared" si="35"/>
        <v>35.1</v>
      </c>
      <c r="E109" s="12">
        <v>35.200000000000003</v>
      </c>
      <c r="F109" s="12">
        <v>35.200000000000003</v>
      </c>
      <c r="G109" s="12">
        <v>34.9</v>
      </c>
      <c r="H109" s="12">
        <v>34.9</v>
      </c>
      <c r="I109" s="12"/>
      <c r="J109" s="12"/>
      <c r="K109" s="12"/>
      <c r="L109" s="12"/>
      <c r="M109" s="74" t="str">
        <f t="shared" si="36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7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8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19.844082211197733</v>
      </c>
      <c r="AO109" s="41">
        <v>1411</v>
      </c>
      <c r="AP109" s="110"/>
      <c r="AQ109" s="111"/>
      <c r="AR109" s="126" t="str">
        <f t="shared" si="39"/>
        <v/>
      </c>
      <c r="AS109" s="126" t="str">
        <f t="shared" si="40"/>
        <v/>
      </c>
      <c r="AT109" s="127">
        <v>1981</v>
      </c>
      <c r="AU109" s="128"/>
      <c r="AV109" s="129"/>
      <c r="AW109" s="126" t="str">
        <f t="shared" si="41"/>
        <v/>
      </c>
      <c r="AX109" s="126" t="str">
        <f t="shared" si="42"/>
        <v/>
      </c>
      <c r="AY109" s="64" t="str">
        <f t="shared" si="43"/>
        <v/>
      </c>
      <c r="AZ109" s="97">
        <v>79.2</v>
      </c>
      <c r="BA109" s="68"/>
      <c r="BB109" s="68"/>
      <c r="BC109" s="68"/>
      <c r="BD109" s="68"/>
      <c r="BE109" s="15"/>
      <c r="BF109" s="5">
        <f t="shared" si="44"/>
        <v>13609</v>
      </c>
      <c r="BG109" s="42">
        <v>8780</v>
      </c>
      <c r="BH109" s="42">
        <v>4829</v>
      </c>
      <c r="BI109" s="42"/>
      <c r="BJ109" s="42"/>
      <c r="BK109" s="42"/>
      <c r="BL109" s="42"/>
      <c r="BM109" s="42"/>
    </row>
    <row r="110" spans="1:65" outlineLevel="5" x14ac:dyDescent="0.45">
      <c r="A110" s="22">
        <f t="shared" si="46"/>
        <v>3</v>
      </c>
      <c r="B110" s="9">
        <f t="shared" si="45"/>
        <v>43550</v>
      </c>
      <c r="C110" s="51">
        <v>303876</v>
      </c>
      <c r="D110" s="64">
        <f t="shared" si="35"/>
        <v>34.299999999999997</v>
      </c>
      <c r="E110" s="12">
        <v>34.200000000000003</v>
      </c>
      <c r="F110" s="12">
        <v>34.200000000000003</v>
      </c>
      <c r="G110" s="12">
        <v>34.4</v>
      </c>
      <c r="H110" s="12">
        <v>34.4</v>
      </c>
      <c r="I110" s="12"/>
      <c r="J110" s="12"/>
      <c r="K110" s="12"/>
      <c r="L110" s="12"/>
      <c r="M110" s="74" t="str">
        <f t="shared" si="36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7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8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27.237354085603112</v>
      </c>
      <c r="AO110" s="41">
        <v>1028</v>
      </c>
      <c r="AP110" s="110"/>
      <c r="AQ110" s="111"/>
      <c r="AR110" s="126" t="str">
        <f t="shared" si="39"/>
        <v/>
      </c>
      <c r="AS110" s="126" t="str">
        <f t="shared" si="40"/>
        <v/>
      </c>
      <c r="AT110" s="127">
        <v>1170</v>
      </c>
      <c r="AU110" s="128"/>
      <c r="AV110" s="129"/>
      <c r="AW110" s="126" t="str">
        <f t="shared" si="41"/>
        <v/>
      </c>
      <c r="AX110" s="126" t="str">
        <f t="shared" si="42"/>
        <v/>
      </c>
      <c r="AY110" s="64" t="str">
        <f t="shared" si="43"/>
        <v/>
      </c>
      <c r="AZ110" s="97">
        <v>78.7</v>
      </c>
      <c r="BA110" s="68"/>
      <c r="BB110" s="68"/>
      <c r="BC110" s="68"/>
      <c r="BD110" s="68"/>
      <c r="BE110" s="15"/>
      <c r="BF110" s="5">
        <f t="shared" si="44"/>
        <v>3465</v>
      </c>
      <c r="BG110" s="42">
        <v>1776</v>
      </c>
      <c r="BH110" s="42">
        <v>1689</v>
      </c>
      <c r="BI110" s="42"/>
      <c r="BJ110" s="42"/>
      <c r="BK110" s="42"/>
      <c r="BL110" s="42"/>
      <c r="BM110" s="42"/>
    </row>
    <row r="111" spans="1:65" outlineLevel="5" x14ac:dyDescent="0.45">
      <c r="A111" s="22">
        <f t="shared" si="46"/>
        <v>3</v>
      </c>
      <c r="B111" s="9">
        <f t="shared" si="45"/>
        <v>43551</v>
      </c>
      <c r="C111" s="51">
        <v>303131</v>
      </c>
      <c r="D111" s="64">
        <f t="shared" si="35"/>
        <v>35</v>
      </c>
      <c r="E111" s="12">
        <v>34.9</v>
      </c>
      <c r="F111" s="12">
        <v>34.9</v>
      </c>
      <c r="G111" s="12">
        <v>35</v>
      </c>
      <c r="H111" s="12">
        <v>35</v>
      </c>
      <c r="I111" s="12"/>
      <c r="J111" s="12"/>
      <c r="K111" s="12"/>
      <c r="L111" s="12"/>
      <c r="M111" s="74" t="str">
        <f t="shared" si="36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7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8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20.042949176807443</v>
      </c>
      <c r="AO111" s="41">
        <v>1397</v>
      </c>
      <c r="AP111" s="110"/>
      <c r="AQ111" s="111"/>
      <c r="AR111" s="126" t="str">
        <f t="shared" si="39"/>
        <v/>
      </c>
      <c r="AS111" s="126" t="str">
        <f t="shared" si="40"/>
        <v/>
      </c>
      <c r="AT111" s="127">
        <v>1548</v>
      </c>
      <c r="AU111" s="128"/>
      <c r="AV111" s="129"/>
      <c r="AW111" s="126" t="str">
        <f t="shared" si="41"/>
        <v/>
      </c>
      <c r="AX111" s="126" t="str">
        <f t="shared" si="42"/>
        <v/>
      </c>
      <c r="AY111" s="64" t="str">
        <f t="shared" si="43"/>
        <v/>
      </c>
      <c r="AZ111" s="97">
        <v>79.7</v>
      </c>
      <c r="BA111" s="68"/>
      <c r="BB111" s="68"/>
      <c r="BC111" s="68"/>
      <c r="BD111" s="68"/>
      <c r="BE111" s="15"/>
      <c r="BF111" s="5">
        <f t="shared" si="44"/>
        <v>10776</v>
      </c>
      <c r="BG111" s="42">
        <v>9145</v>
      </c>
      <c r="BH111" s="42">
        <v>1631</v>
      </c>
      <c r="BI111" s="42"/>
      <c r="BJ111" s="42"/>
      <c r="BK111" s="42"/>
      <c r="BL111" s="42"/>
      <c r="BM111" s="42"/>
    </row>
    <row r="112" spans="1:65" outlineLevel="5" x14ac:dyDescent="0.45">
      <c r="A112" s="22">
        <f t="shared" si="46"/>
        <v>3</v>
      </c>
      <c r="B112" s="9">
        <f t="shared" si="45"/>
        <v>43552</v>
      </c>
      <c r="C112" s="51">
        <v>301195</v>
      </c>
      <c r="D112" s="64">
        <f t="shared" si="35"/>
        <v>35</v>
      </c>
      <c r="E112" s="12">
        <v>35.1</v>
      </c>
      <c r="F112" s="12">
        <v>35.1</v>
      </c>
      <c r="G112" s="12">
        <v>34.9</v>
      </c>
      <c r="H112" s="12">
        <v>34.9</v>
      </c>
      <c r="I112" s="12"/>
      <c r="J112" s="12"/>
      <c r="K112" s="12"/>
      <c r="L112" s="12"/>
      <c r="M112" s="74" t="str">
        <f t="shared" si="36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7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8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22.988505747126435</v>
      </c>
      <c r="AO112" s="41">
        <v>1218</v>
      </c>
      <c r="AP112" s="110"/>
      <c r="AQ112" s="111"/>
      <c r="AR112" s="126" t="str">
        <f t="shared" si="39"/>
        <v/>
      </c>
      <c r="AS112" s="126" t="str">
        <f t="shared" si="40"/>
        <v/>
      </c>
      <c r="AT112" s="127">
        <v>1604</v>
      </c>
      <c r="AU112" s="128"/>
      <c r="AV112" s="129"/>
      <c r="AW112" s="126" t="str">
        <f t="shared" si="41"/>
        <v/>
      </c>
      <c r="AX112" s="126" t="str">
        <f t="shared" si="42"/>
        <v/>
      </c>
      <c r="AY112" s="64" t="str">
        <f t="shared" si="43"/>
        <v/>
      </c>
      <c r="AZ112" s="97">
        <v>79.3</v>
      </c>
      <c r="BA112" s="68"/>
      <c r="BB112" s="68"/>
      <c r="BC112" s="68"/>
      <c r="BD112" s="68"/>
      <c r="BE112" s="15"/>
      <c r="BF112" s="5">
        <f t="shared" si="44"/>
        <v>10355</v>
      </c>
      <c r="BG112" s="42">
        <v>8735</v>
      </c>
      <c r="BH112" s="42">
        <v>1620</v>
      </c>
      <c r="BI112" s="42"/>
      <c r="BJ112" s="42"/>
      <c r="BK112" s="42"/>
      <c r="BL112" s="42"/>
      <c r="BM112" s="42"/>
    </row>
    <row r="113" spans="1:65" outlineLevel="5" x14ac:dyDescent="0.45">
      <c r="A113" s="22">
        <f t="shared" si="46"/>
        <v>3</v>
      </c>
      <c r="B113" s="9">
        <f t="shared" si="45"/>
        <v>43553</v>
      </c>
      <c r="C113" s="51">
        <v>300488</v>
      </c>
      <c r="D113" s="64">
        <f t="shared" si="35"/>
        <v>35.299999999999997</v>
      </c>
      <c r="E113" s="12">
        <v>35.5</v>
      </c>
      <c r="F113" s="12">
        <v>35.5</v>
      </c>
      <c r="G113" s="12">
        <v>35</v>
      </c>
      <c r="H113" s="12">
        <v>35</v>
      </c>
      <c r="I113" s="12"/>
      <c r="J113" s="12"/>
      <c r="K113" s="12"/>
      <c r="L113" s="12"/>
      <c r="M113" s="74" t="str">
        <f t="shared" si="36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7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8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19.217570350034318</v>
      </c>
      <c r="AO113" s="41">
        <v>1457</v>
      </c>
      <c r="AP113" s="110"/>
      <c r="AQ113" s="111"/>
      <c r="AR113" s="126" t="str">
        <f t="shared" si="39"/>
        <v/>
      </c>
      <c r="AS113" s="126" t="str">
        <f t="shared" si="40"/>
        <v/>
      </c>
      <c r="AT113" s="127">
        <v>1963</v>
      </c>
      <c r="AU113" s="128"/>
      <c r="AV113" s="129"/>
      <c r="AW113" s="126" t="str">
        <f t="shared" si="41"/>
        <v/>
      </c>
      <c r="AX113" s="126" t="str">
        <f t="shared" si="42"/>
        <v/>
      </c>
      <c r="AY113" s="64" t="str">
        <f t="shared" si="43"/>
        <v/>
      </c>
      <c r="AZ113" s="97">
        <v>79.3</v>
      </c>
      <c r="BA113" s="68"/>
      <c r="BB113" s="68"/>
      <c r="BC113" s="68"/>
      <c r="BD113" s="68"/>
      <c r="BE113" s="15"/>
      <c r="BF113" s="5">
        <f t="shared" si="44"/>
        <v>8363</v>
      </c>
      <c r="BG113" s="42">
        <v>6749</v>
      </c>
      <c r="BH113" s="42">
        <v>1614</v>
      </c>
      <c r="BI113" s="42"/>
      <c r="BJ113" s="42"/>
      <c r="BK113" s="42"/>
      <c r="BL113" s="42"/>
      <c r="BM113" s="42"/>
    </row>
    <row r="114" spans="1:65" outlineLevel="5" x14ac:dyDescent="0.45">
      <c r="A114" s="22">
        <f t="shared" si="46"/>
        <v>3</v>
      </c>
      <c r="B114" s="9">
        <f t="shared" si="45"/>
        <v>43554</v>
      </c>
      <c r="C114" s="51">
        <v>314148</v>
      </c>
      <c r="D114" s="64">
        <f t="shared" si="35"/>
        <v>35.299999999999997</v>
      </c>
      <c r="E114" s="12">
        <v>35.1</v>
      </c>
      <c r="F114" s="12">
        <v>35.1</v>
      </c>
      <c r="G114" s="12">
        <v>35.4</v>
      </c>
      <c r="H114" s="12">
        <v>35.4</v>
      </c>
      <c r="I114" s="12"/>
      <c r="J114" s="12"/>
      <c r="K114" s="12"/>
      <c r="L114" s="12"/>
      <c r="M114" s="74" t="str">
        <f t="shared" si="36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7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8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v>21.99528672427337</v>
      </c>
      <c r="AO114" s="41">
        <v>1273</v>
      </c>
      <c r="AP114" s="110"/>
      <c r="AQ114" s="111"/>
      <c r="AR114" s="126" t="str">
        <f t="shared" si="39"/>
        <v/>
      </c>
      <c r="AS114" s="126" t="str">
        <f t="shared" si="40"/>
        <v/>
      </c>
      <c r="AT114" s="127">
        <v>1576</v>
      </c>
      <c r="AU114" s="128"/>
      <c r="AV114" s="129"/>
      <c r="AW114" s="126" t="str">
        <f t="shared" si="41"/>
        <v/>
      </c>
      <c r="AX114" s="126" t="str">
        <f t="shared" si="42"/>
        <v/>
      </c>
      <c r="AY114" s="64" t="str">
        <f t="shared" si="43"/>
        <v/>
      </c>
      <c r="AZ114" s="97"/>
      <c r="BA114" s="68"/>
      <c r="BB114" s="68"/>
      <c r="BC114" s="68"/>
      <c r="BD114" s="68"/>
      <c r="BE114" s="15"/>
      <c r="BF114" s="5">
        <f t="shared" si="44"/>
        <v>10346</v>
      </c>
      <c r="BG114" s="42">
        <v>8714</v>
      </c>
      <c r="BH114" s="42">
        <v>1632</v>
      </c>
      <c r="BI114" s="42"/>
      <c r="BJ114" s="42"/>
      <c r="BK114" s="42"/>
      <c r="BL114" s="42"/>
      <c r="BM114" s="42"/>
    </row>
    <row r="115" spans="1:65" ht="17.5" outlineLevel="5" thickBot="1" x14ac:dyDescent="0.5">
      <c r="A115" s="31">
        <f t="shared" si="46"/>
        <v>3</v>
      </c>
      <c r="B115" s="32">
        <f t="shared" si="45"/>
        <v>43555</v>
      </c>
      <c r="C115" s="51">
        <v>305071</v>
      </c>
      <c r="D115" s="64">
        <f t="shared" si="35"/>
        <v>34.299999999999997</v>
      </c>
      <c r="E115" s="12">
        <v>34</v>
      </c>
      <c r="F115" s="12">
        <v>34</v>
      </c>
      <c r="G115" s="12">
        <v>34.6</v>
      </c>
      <c r="H115" s="12">
        <v>34.6</v>
      </c>
      <c r="I115" s="12"/>
      <c r="J115" s="12"/>
      <c r="K115" s="12"/>
      <c r="L115" s="12"/>
      <c r="M115" s="74" t="str">
        <f t="shared" si="36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7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8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25.500910746812387</v>
      </c>
      <c r="AO115" s="41">
        <v>1098</v>
      </c>
      <c r="AP115" s="110"/>
      <c r="AQ115" s="111"/>
      <c r="AR115" s="126" t="str">
        <f t="shared" si="39"/>
        <v/>
      </c>
      <c r="AS115" s="126" t="str">
        <f t="shared" si="40"/>
        <v/>
      </c>
      <c r="AT115" s="127">
        <v>1580</v>
      </c>
      <c r="AU115" s="128"/>
      <c r="AV115" s="129"/>
      <c r="AW115" s="126" t="str">
        <f t="shared" si="41"/>
        <v/>
      </c>
      <c r="AX115" s="126" t="str">
        <f t="shared" si="42"/>
        <v/>
      </c>
      <c r="AY115" s="64" t="str">
        <f t="shared" si="43"/>
        <v/>
      </c>
      <c r="AZ115" s="97"/>
      <c r="BA115" s="68"/>
      <c r="BB115" s="68"/>
      <c r="BC115" s="68"/>
      <c r="BD115" s="68"/>
      <c r="BE115" s="15"/>
      <c r="BF115" s="5">
        <f t="shared" si="44"/>
        <v>1764</v>
      </c>
      <c r="BG115" s="42"/>
      <c r="BH115" s="42">
        <v>1764</v>
      </c>
      <c r="BI115" s="42"/>
      <c r="BJ115" s="42"/>
      <c r="BK115" s="42"/>
      <c r="BL115" s="42"/>
      <c r="BM115" s="42"/>
    </row>
    <row r="116" spans="1:65" outlineLevel="4" x14ac:dyDescent="0.45">
      <c r="A116" s="150" t="s">
        <v>37</v>
      </c>
      <c r="B116" s="151"/>
      <c r="C116" s="50">
        <f t="shared" ref="C116:BM116" si="47">SUBTOTAL(4,C85:C115)</f>
        <v>427762</v>
      </c>
      <c r="D116" s="60">
        <f t="shared" si="47"/>
        <v>36.5</v>
      </c>
      <c r="E116" s="28">
        <f t="shared" si="47"/>
        <v>36.5</v>
      </c>
      <c r="F116" s="28">
        <f t="shared" si="47"/>
        <v>36.5</v>
      </c>
      <c r="G116" s="28">
        <f t="shared" si="47"/>
        <v>36.4</v>
      </c>
      <c r="H116" s="28">
        <f t="shared" si="47"/>
        <v>36.4</v>
      </c>
      <c r="I116" s="28">
        <f t="shared" si="47"/>
        <v>0</v>
      </c>
      <c r="J116" s="28">
        <f t="shared" si="47"/>
        <v>0</v>
      </c>
      <c r="K116" s="28">
        <f t="shared" si="47"/>
        <v>0</v>
      </c>
      <c r="L116" s="28">
        <f t="shared" si="47"/>
        <v>0</v>
      </c>
      <c r="M116" s="71">
        <f t="shared" si="47"/>
        <v>0</v>
      </c>
      <c r="N116" s="82">
        <f t="shared" si="47"/>
        <v>0</v>
      </c>
      <c r="O116" s="82">
        <f t="shared" si="47"/>
        <v>0</v>
      </c>
      <c r="P116" s="82">
        <f t="shared" si="47"/>
        <v>0</v>
      </c>
      <c r="Q116" s="82">
        <f t="shared" si="47"/>
        <v>0</v>
      </c>
      <c r="R116" s="82">
        <f t="shared" si="47"/>
        <v>0</v>
      </c>
      <c r="S116" s="82">
        <f t="shared" si="47"/>
        <v>0</v>
      </c>
      <c r="T116" s="82">
        <f t="shared" si="47"/>
        <v>0</v>
      </c>
      <c r="U116" s="82">
        <f t="shared" si="47"/>
        <v>0</v>
      </c>
      <c r="V116" s="29">
        <f t="shared" si="47"/>
        <v>0</v>
      </c>
      <c r="W116" s="39">
        <f t="shared" si="47"/>
        <v>0</v>
      </c>
      <c r="X116" s="39">
        <f t="shared" si="47"/>
        <v>0</v>
      </c>
      <c r="Y116" s="39">
        <f t="shared" si="47"/>
        <v>0</v>
      </c>
      <c r="Z116" s="39">
        <f t="shared" si="47"/>
        <v>0</v>
      </c>
      <c r="AA116" s="39">
        <f t="shared" si="47"/>
        <v>0</v>
      </c>
      <c r="AB116" s="39">
        <f t="shared" si="47"/>
        <v>0</v>
      </c>
      <c r="AC116" s="39">
        <f t="shared" si="47"/>
        <v>0</v>
      </c>
      <c r="AD116" s="39">
        <f t="shared" si="47"/>
        <v>0</v>
      </c>
      <c r="AE116" s="29">
        <f t="shared" si="47"/>
        <v>0</v>
      </c>
      <c r="AF116" s="39">
        <f t="shared" si="47"/>
        <v>0</v>
      </c>
      <c r="AG116" s="39">
        <f t="shared" si="47"/>
        <v>0</v>
      </c>
      <c r="AH116" s="39">
        <f t="shared" si="47"/>
        <v>0</v>
      </c>
      <c r="AI116" s="39">
        <f t="shared" si="47"/>
        <v>0</v>
      </c>
      <c r="AJ116" s="39">
        <f t="shared" si="47"/>
        <v>0</v>
      </c>
      <c r="AK116" s="39">
        <f t="shared" si="47"/>
        <v>0</v>
      </c>
      <c r="AL116" s="39">
        <f t="shared" si="47"/>
        <v>0</v>
      </c>
      <c r="AM116" s="39">
        <f t="shared" si="47"/>
        <v>0</v>
      </c>
      <c r="AN116" s="39">
        <f t="shared" si="47"/>
        <v>29.288702928870293</v>
      </c>
      <c r="AO116" s="39">
        <f t="shared" si="47"/>
        <v>1463</v>
      </c>
      <c r="AP116" s="104">
        <f t="shared" si="47"/>
        <v>0</v>
      </c>
      <c r="AQ116" s="105">
        <f t="shared" si="47"/>
        <v>0</v>
      </c>
      <c r="AR116" s="106">
        <f t="shared" si="47"/>
        <v>0</v>
      </c>
      <c r="AS116" s="106">
        <f t="shared" si="47"/>
        <v>0</v>
      </c>
      <c r="AT116" s="107">
        <f t="shared" si="47"/>
        <v>1981</v>
      </c>
      <c r="AU116" s="108">
        <f t="shared" si="47"/>
        <v>0</v>
      </c>
      <c r="AV116" s="109">
        <f t="shared" si="47"/>
        <v>0</v>
      </c>
      <c r="AW116" s="106">
        <f t="shared" si="47"/>
        <v>0</v>
      </c>
      <c r="AX116" s="106">
        <f t="shared" si="47"/>
        <v>0</v>
      </c>
      <c r="AY116" s="60">
        <f t="shared" si="47"/>
        <v>0</v>
      </c>
      <c r="AZ116" s="96">
        <f t="shared" si="47"/>
        <v>79.7</v>
      </c>
      <c r="BA116" s="67">
        <f t="shared" si="47"/>
        <v>0</v>
      </c>
      <c r="BB116" s="67">
        <f t="shared" si="47"/>
        <v>0</v>
      </c>
      <c r="BC116" s="67">
        <f t="shared" si="47"/>
        <v>0</v>
      </c>
      <c r="BD116" s="67">
        <f t="shared" si="47"/>
        <v>0</v>
      </c>
      <c r="BE116" s="27">
        <f t="shared" si="47"/>
        <v>0</v>
      </c>
      <c r="BF116" s="29">
        <f t="shared" si="47"/>
        <v>20319</v>
      </c>
      <c r="BG116" s="39">
        <f t="shared" si="47"/>
        <v>11028</v>
      </c>
      <c r="BH116" s="40">
        <f t="shared" si="47"/>
        <v>9836</v>
      </c>
      <c r="BI116" s="40">
        <f t="shared" si="47"/>
        <v>0</v>
      </c>
      <c r="BJ116" s="40">
        <f t="shared" si="47"/>
        <v>0</v>
      </c>
      <c r="BK116" s="40">
        <f t="shared" si="47"/>
        <v>0</v>
      </c>
      <c r="BL116" s="40">
        <f t="shared" si="47"/>
        <v>0</v>
      </c>
      <c r="BM116" s="27">
        <f t="shared" si="47"/>
        <v>0</v>
      </c>
    </row>
    <row r="117" spans="1:65" outlineLevel="3" x14ac:dyDescent="0.45">
      <c r="A117" s="180" t="s">
        <v>26</v>
      </c>
      <c r="B117" s="181"/>
      <c r="C117" s="51">
        <f t="shared" ref="C117:BM117" si="48">SUBTOTAL(5,C85:C115)</f>
        <v>273359</v>
      </c>
      <c r="D117" s="61">
        <f t="shared" si="48"/>
        <v>34.299999999999997</v>
      </c>
      <c r="E117" s="12">
        <f t="shared" si="48"/>
        <v>34</v>
      </c>
      <c r="F117" s="12">
        <f t="shared" si="48"/>
        <v>34</v>
      </c>
      <c r="G117" s="12">
        <f t="shared" si="48"/>
        <v>34.4</v>
      </c>
      <c r="H117" s="12">
        <f t="shared" si="48"/>
        <v>34.4</v>
      </c>
      <c r="I117" s="12">
        <f t="shared" si="48"/>
        <v>0</v>
      </c>
      <c r="J117" s="12">
        <f t="shared" si="48"/>
        <v>0</v>
      </c>
      <c r="K117" s="12">
        <f t="shared" si="48"/>
        <v>0</v>
      </c>
      <c r="L117" s="12">
        <f t="shared" si="48"/>
        <v>0</v>
      </c>
      <c r="M117" s="72">
        <f t="shared" si="48"/>
        <v>0</v>
      </c>
      <c r="N117" s="83">
        <f t="shared" si="48"/>
        <v>0</v>
      </c>
      <c r="O117" s="83">
        <f t="shared" si="48"/>
        <v>0</v>
      </c>
      <c r="P117" s="83">
        <f t="shared" si="48"/>
        <v>0</v>
      </c>
      <c r="Q117" s="83">
        <f t="shared" si="48"/>
        <v>0</v>
      </c>
      <c r="R117" s="83">
        <f t="shared" si="48"/>
        <v>0</v>
      </c>
      <c r="S117" s="83">
        <f t="shared" si="48"/>
        <v>0</v>
      </c>
      <c r="T117" s="83">
        <f t="shared" si="48"/>
        <v>0</v>
      </c>
      <c r="U117" s="83">
        <f t="shared" si="48"/>
        <v>0</v>
      </c>
      <c r="V117" s="6">
        <f t="shared" si="48"/>
        <v>0</v>
      </c>
      <c r="W117" s="41">
        <f t="shared" si="48"/>
        <v>0</v>
      </c>
      <c r="X117" s="41">
        <f t="shared" si="48"/>
        <v>0</v>
      </c>
      <c r="Y117" s="41">
        <f t="shared" si="48"/>
        <v>0</v>
      </c>
      <c r="Z117" s="41">
        <f t="shared" si="48"/>
        <v>0</v>
      </c>
      <c r="AA117" s="41">
        <f t="shared" si="48"/>
        <v>0</v>
      </c>
      <c r="AB117" s="41">
        <f t="shared" si="48"/>
        <v>0</v>
      </c>
      <c r="AC117" s="41">
        <f t="shared" si="48"/>
        <v>0</v>
      </c>
      <c r="AD117" s="41">
        <f t="shared" si="48"/>
        <v>0</v>
      </c>
      <c r="AE117" s="6">
        <f t="shared" si="48"/>
        <v>0</v>
      </c>
      <c r="AF117" s="41">
        <f t="shared" si="48"/>
        <v>0</v>
      </c>
      <c r="AG117" s="41">
        <f t="shared" si="48"/>
        <v>0</v>
      </c>
      <c r="AH117" s="41">
        <f t="shared" si="48"/>
        <v>0</v>
      </c>
      <c r="AI117" s="41">
        <f t="shared" si="48"/>
        <v>0</v>
      </c>
      <c r="AJ117" s="41">
        <f t="shared" si="48"/>
        <v>0</v>
      </c>
      <c r="AK117" s="41">
        <f t="shared" si="48"/>
        <v>0</v>
      </c>
      <c r="AL117" s="41">
        <f t="shared" si="48"/>
        <v>0</v>
      </c>
      <c r="AM117" s="41">
        <f t="shared" si="48"/>
        <v>0</v>
      </c>
      <c r="AN117" s="41">
        <f t="shared" si="48"/>
        <v>19.138755980861244</v>
      </c>
      <c r="AO117" s="41">
        <f t="shared" si="48"/>
        <v>956</v>
      </c>
      <c r="AP117" s="110">
        <f t="shared" si="48"/>
        <v>0</v>
      </c>
      <c r="AQ117" s="111">
        <f t="shared" si="48"/>
        <v>0</v>
      </c>
      <c r="AR117" s="112">
        <f t="shared" si="48"/>
        <v>0</v>
      </c>
      <c r="AS117" s="112">
        <f t="shared" si="48"/>
        <v>0</v>
      </c>
      <c r="AT117" s="113">
        <f t="shared" si="48"/>
        <v>1099</v>
      </c>
      <c r="AU117" s="114">
        <f t="shared" si="48"/>
        <v>0</v>
      </c>
      <c r="AV117" s="115">
        <f t="shared" si="48"/>
        <v>0</v>
      </c>
      <c r="AW117" s="112">
        <f t="shared" si="48"/>
        <v>0</v>
      </c>
      <c r="AX117" s="112">
        <f t="shared" si="48"/>
        <v>0</v>
      </c>
      <c r="AY117" s="61">
        <f t="shared" si="48"/>
        <v>0</v>
      </c>
      <c r="AZ117" s="97">
        <f t="shared" si="48"/>
        <v>78.5</v>
      </c>
      <c r="BA117" s="68">
        <f t="shared" si="48"/>
        <v>0</v>
      </c>
      <c r="BB117" s="68">
        <f t="shared" si="48"/>
        <v>0</v>
      </c>
      <c r="BC117" s="68">
        <f t="shared" si="48"/>
        <v>0</v>
      </c>
      <c r="BD117" s="68">
        <f t="shared" si="48"/>
        <v>0</v>
      </c>
      <c r="BE117" s="15">
        <f t="shared" si="48"/>
        <v>0</v>
      </c>
      <c r="BF117" s="6">
        <f t="shared" si="48"/>
        <v>1764</v>
      </c>
      <c r="BG117" s="41">
        <f t="shared" si="48"/>
        <v>1776</v>
      </c>
      <c r="BH117" s="42">
        <f t="shared" si="48"/>
        <v>1614</v>
      </c>
      <c r="BI117" s="42">
        <f t="shared" si="48"/>
        <v>0</v>
      </c>
      <c r="BJ117" s="42">
        <f t="shared" si="48"/>
        <v>0</v>
      </c>
      <c r="BK117" s="42">
        <f t="shared" si="48"/>
        <v>0</v>
      </c>
      <c r="BL117" s="42">
        <f t="shared" si="48"/>
        <v>0</v>
      </c>
      <c r="BM117" s="15">
        <f t="shared" si="48"/>
        <v>0</v>
      </c>
    </row>
    <row r="118" spans="1:65" outlineLevel="2" x14ac:dyDescent="0.45">
      <c r="A118" s="180" t="s">
        <v>15</v>
      </c>
      <c r="B118" s="181"/>
      <c r="C118" s="51">
        <f>IFERROR(SUBTOTAL(1,C85:C115),"")</f>
        <v>313581.03225806454</v>
      </c>
      <c r="D118" s="61">
        <f t="shared" ref="D118:BM118" si="49">IFERROR(SUBTOTAL(1,D85:D115),"")</f>
        <v>35.680645161290329</v>
      </c>
      <c r="E118" s="12">
        <f t="shared" si="49"/>
        <v>35.609677419354838</v>
      </c>
      <c r="F118" s="12">
        <f t="shared" si="49"/>
        <v>35.609677419354838</v>
      </c>
      <c r="G118" s="12">
        <f t="shared" si="49"/>
        <v>35.716129032258067</v>
      </c>
      <c r="H118" s="12">
        <f t="shared" si="49"/>
        <v>35.716129032258067</v>
      </c>
      <c r="I118" s="12" t="str">
        <f t="shared" si="49"/>
        <v/>
      </c>
      <c r="J118" s="12" t="str">
        <f t="shared" si="49"/>
        <v/>
      </c>
      <c r="K118" s="12" t="str">
        <f t="shared" si="49"/>
        <v/>
      </c>
      <c r="L118" s="12" t="str">
        <f t="shared" si="49"/>
        <v/>
      </c>
      <c r="M118" s="72" t="str">
        <f t="shared" si="49"/>
        <v/>
      </c>
      <c r="N118" s="83" t="str">
        <f t="shared" si="49"/>
        <v/>
      </c>
      <c r="O118" s="83" t="str">
        <f t="shared" si="49"/>
        <v/>
      </c>
      <c r="P118" s="83" t="str">
        <f t="shared" si="49"/>
        <v/>
      </c>
      <c r="Q118" s="83" t="str">
        <f t="shared" si="49"/>
        <v/>
      </c>
      <c r="R118" s="83" t="str">
        <f t="shared" si="49"/>
        <v/>
      </c>
      <c r="S118" s="83" t="str">
        <f t="shared" si="49"/>
        <v/>
      </c>
      <c r="T118" s="83" t="str">
        <f t="shared" si="49"/>
        <v/>
      </c>
      <c r="U118" s="83" t="str">
        <f t="shared" si="49"/>
        <v/>
      </c>
      <c r="V118" s="6" t="str">
        <f t="shared" si="49"/>
        <v/>
      </c>
      <c r="W118" s="41" t="str">
        <f t="shared" si="49"/>
        <v/>
      </c>
      <c r="X118" s="41" t="str">
        <f t="shared" si="49"/>
        <v/>
      </c>
      <c r="Y118" s="41" t="str">
        <f t="shared" si="49"/>
        <v/>
      </c>
      <c r="Z118" s="41" t="str">
        <f t="shared" si="49"/>
        <v/>
      </c>
      <c r="AA118" s="41" t="str">
        <f t="shared" si="49"/>
        <v/>
      </c>
      <c r="AB118" s="41" t="str">
        <f t="shared" si="49"/>
        <v/>
      </c>
      <c r="AC118" s="41" t="str">
        <f t="shared" si="49"/>
        <v/>
      </c>
      <c r="AD118" s="41" t="str">
        <f t="shared" si="49"/>
        <v/>
      </c>
      <c r="AE118" s="6" t="str">
        <f t="shared" si="49"/>
        <v/>
      </c>
      <c r="AF118" s="41" t="str">
        <f t="shared" si="49"/>
        <v/>
      </c>
      <c r="AG118" s="41" t="str">
        <f t="shared" si="49"/>
        <v/>
      </c>
      <c r="AH118" s="41" t="str">
        <f t="shared" si="49"/>
        <v/>
      </c>
      <c r="AI118" s="41" t="str">
        <f t="shared" si="49"/>
        <v/>
      </c>
      <c r="AJ118" s="41" t="str">
        <f t="shared" si="49"/>
        <v/>
      </c>
      <c r="AK118" s="41" t="str">
        <f t="shared" si="49"/>
        <v/>
      </c>
      <c r="AL118" s="41" t="str">
        <f t="shared" si="49"/>
        <v/>
      </c>
      <c r="AM118" s="41" t="str">
        <f t="shared" si="49"/>
        <v/>
      </c>
      <c r="AN118" s="41">
        <f t="shared" si="49"/>
        <v>22.063614062497599</v>
      </c>
      <c r="AO118" s="41">
        <f t="shared" si="49"/>
        <v>1283.1290322580646</v>
      </c>
      <c r="AP118" s="110" t="str">
        <f t="shared" si="49"/>
        <v/>
      </c>
      <c r="AQ118" s="111" t="str">
        <f t="shared" si="49"/>
        <v/>
      </c>
      <c r="AR118" s="112" t="str">
        <f t="shared" si="49"/>
        <v/>
      </c>
      <c r="AS118" s="112" t="str">
        <f t="shared" si="49"/>
        <v/>
      </c>
      <c r="AT118" s="113">
        <f t="shared" si="49"/>
        <v>1656.5806451612902</v>
      </c>
      <c r="AU118" s="114" t="str">
        <f t="shared" si="49"/>
        <v/>
      </c>
      <c r="AV118" s="115" t="str">
        <f t="shared" si="49"/>
        <v/>
      </c>
      <c r="AW118" s="112" t="str">
        <f t="shared" si="49"/>
        <v/>
      </c>
      <c r="AX118" s="112" t="str">
        <f t="shared" si="49"/>
        <v/>
      </c>
      <c r="AY118" s="61" t="str">
        <f t="shared" si="49"/>
        <v/>
      </c>
      <c r="AZ118" s="97">
        <f t="shared" si="49"/>
        <v>78.984999999999999</v>
      </c>
      <c r="BA118" s="68" t="str">
        <f t="shared" si="49"/>
        <v/>
      </c>
      <c r="BB118" s="68" t="str">
        <f t="shared" si="49"/>
        <v/>
      </c>
      <c r="BC118" s="68" t="str">
        <f t="shared" si="49"/>
        <v/>
      </c>
      <c r="BD118" s="68" t="str">
        <f t="shared" si="49"/>
        <v/>
      </c>
      <c r="BE118" s="15" t="str">
        <f>IFERROR(SUBTOTAL(1,BE85:BE115),"")</f>
        <v/>
      </c>
      <c r="BF118" s="6">
        <f t="shared" si="49"/>
        <v>11597.741935483871</v>
      </c>
      <c r="BG118" s="41">
        <f t="shared" si="49"/>
        <v>6922.333333333333</v>
      </c>
      <c r="BH118" s="42">
        <f t="shared" si="49"/>
        <v>4898.7096774193551</v>
      </c>
      <c r="BI118" s="42" t="str">
        <f t="shared" si="49"/>
        <v/>
      </c>
      <c r="BJ118" s="42" t="str">
        <f t="shared" si="49"/>
        <v/>
      </c>
      <c r="BK118" s="42" t="str">
        <f t="shared" si="49"/>
        <v/>
      </c>
      <c r="BL118" s="42" t="str">
        <f t="shared" si="49"/>
        <v/>
      </c>
      <c r="BM118" s="15" t="str">
        <f t="shared" si="49"/>
        <v/>
      </c>
    </row>
    <row r="119" spans="1:65" ht="17.5" outlineLevel="1" thickBot="1" x14ac:dyDescent="0.5">
      <c r="A119" s="182" t="s">
        <v>58</v>
      </c>
      <c r="B119" s="183"/>
      <c r="C119" s="52">
        <f>SUBTOTAL(9,C85:C115)</f>
        <v>9721012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39777</v>
      </c>
      <c r="AP119" s="116"/>
      <c r="AQ119" s="117"/>
      <c r="AR119" s="118"/>
      <c r="AS119" s="118"/>
      <c r="AT119" s="119">
        <f>SUBTOTAL(9,AT85:AT115)</f>
        <v>51354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0">SUBTOTAL(9,BF85:BF115)</f>
        <v>359530</v>
      </c>
      <c r="BG119" s="43">
        <f t="shared" si="50"/>
        <v>207670</v>
      </c>
      <c r="BH119" s="44">
        <f t="shared" si="50"/>
        <v>151860</v>
      </c>
      <c r="BI119" s="44">
        <f t="shared" si="50"/>
        <v>0</v>
      </c>
      <c r="BJ119" s="44">
        <f t="shared" si="50"/>
        <v>0</v>
      </c>
      <c r="BK119" s="44">
        <f t="shared" si="50"/>
        <v>0</v>
      </c>
      <c r="BL119" s="44">
        <f t="shared" si="50"/>
        <v>0</v>
      </c>
      <c r="BM119" s="16">
        <f t="shared" si="50"/>
        <v>0</v>
      </c>
    </row>
    <row r="120" spans="1:65" outlineLevel="5" x14ac:dyDescent="0.45">
      <c r="A120" s="21">
        <f t="shared" si="46"/>
        <v>4</v>
      </c>
      <c r="B120" s="33">
        <f>B115+1</f>
        <v>43556</v>
      </c>
      <c r="C120" s="51">
        <v>294932</v>
      </c>
      <c r="D120" s="64">
        <f t="shared" ref="D120:D149" si="51">IFERROR(ROUND(AVERAGE(E120:L120),1),"")</f>
        <v>34.6</v>
      </c>
      <c r="E120" s="12">
        <v>34.6</v>
      </c>
      <c r="F120" s="12">
        <v>34.6</v>
      </c>
      <c r="G120" s="12">
        <v>34.6</v>
      </c>
      <c r="H120" s="12">
        <v>34.6</v>
      </c>
      <c r="I120" s="12"/>
      <c r="J120" s="12"/>
      <c r="K120" s="12"/>
      <c r="L120" s="12"/>
      <c r="M120" s="74" t="str">
        <f t="shared" ref="M120:M149" si="52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3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4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21.621621621621621</v>
      </c>
      <c r="AO120" s="41">
        <v>1295</v>
      </c>
      <c r="AP120" s="110"/>
      <c r="AQ120" s="111"/>
      <c r="AR120" s="126" t="str">
        <f t="shared" ref="AR120:AR149" si="55">IFERROR(AQ120/AP120*100,"")</f>
        <v/>
      </c>
      <c r="AS120" s="126" t="str">
        <f t="shared" ref="AS120:AS149" si="56">IFERROR(100-AR120,"")</f>
        <v/>
      </c>
      <c r="AT120" s="127">
        <v>1867</v>
      </c>
      <c r="AU120" s="128"/>
      <c r="AV120" s="129"/>
      <c r="AW120" s="126" t="str">
        <f t="shared" ref="AW120:AW149" si="57">IFERROR(AV120/AU120*100,"")</f>
        <v/>
      </c>
      <c r="AX120" s="126" t="str">
        <f t="shared" ref="AX120:AX149" si="58">IFERROR(100-AW120,"")</f>
        <v/>
      </c>
      <c r="AY120" s="64" t="str">
        <f t="shared" ref="AY120:AY149" si="59">IFERROR((1-((AW120*AS120)/(AX120*AR120)))*100,"")</f>
        <v/>
      </c>
      <c r="AZ120" s="97">
        <v>79.2</v>
      </c>
      <c r="BA120" s="68"/>
      <c r="BB120" s="68"/>
      <c r="BC120" s="68"/>
      <c r="BD120" s="68"/>
      <c r="BE120" s="15"/>
      <c r="BF120" s="5">
        <f t="shared" ref="BF120:BF149" si="60">IF(SUM(BG120:BM120)=0,"",SUM(BG120:BM120))</f>
        <v>10909</v>
      </c>
      <c r="BG120" s="42">
        <v>9150</v>
      </c>
      <c r="BH120" s="42">
        <v>1759</v>
      </c>
      <c r="BI120" s="42"/>
      <c r="BJ120" s="42"/>
      <c r="BK120" s="42"/>
      <c r="BL120" s="42"/>
      <c r="BM120" s="42"/>
    </row>
    <row r="121" spans="1:65" outlineLevel="5" x14ac:dyDescent="0.45">
      <c r="A121" s="22">
        <f t="shared" si="46"/>
        <v>4</v>
      </c>
      <c r="B121" s="9">
        <f t="shared" si="45"/>
        <v>43557</v>
      </c>
      <c r="C121" s="51">
        <v>294889</v>
      </c>
      <c r="D121" s="64">
        <f t="shared" si="51"/>
        <v>35.4</v>
      </c>
      <c r="E121" s="12">
        <v>35</v>
      </c>
      <c r="F121" s="12">
        <v>35</v>
      </c>
      <c r="G121" s="12">
        <v>35.700000000000003</v>
      </c>
      <c r="H121" s="12">
        <v>35.700000000000003</v>
      </c>
      <c r="I121" s="12"/>
      <c r="J121" s="12"/>
      <c r="K121" s="12"/>
      <c r="L121" s="12"/>
      <c r="M121" s="74" t="str">
        <f t="shared" si="52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3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4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20.756115641215715</v>
      </c>
      <c r="AO121" s="41">
        <v>1349</v>
      </c>
      <c r="AP121" s="110"/>
      <c r="AQ121" s="111"/>
      <c r="AR121" s="126" t="str">
        <f t="shared" si="55"/>
        <v/>
      </c>
      <c r="AS121" s="126" t="str">
        <f t="shared" si="56"/>
        <v/>
      </c>
      <c r="AT121" s="127">
        <v>1838</v>
      </c>
      <c r="AU121" s="128"/>
      <c r="AV121" s="129"/>
      <c r="AW121" s="126" t="str">
        <f t="shared" si="57"/>
        <v/>
      </c>
      <c r="AX121" s="126" t="str">
        <f t="shared" si="58"/>
        <v/>
      </c>
      <c r="AY121" s="64" t="str">
        <f t="shared" si="59"/>
        <v/>
      </c>
      <c r="AZ121" s="97">
        <v>79.5</v>
      </c>
      <c r="BA121" s="68"/>
      <c r="BB121" s="68"/>
      <c r="BC121" s="68"/>
      <c r="BD121" s="68"/>
      <c r="BE121" s="15"/>
      <c r="BF121" s="5">
        <f t="shared" si="60"/>
        <v>15683</v>
      </c>
      <c r="BG121" s="42">
        <v>10529</v>
      </c>
      <c r="BH121" s="42">
        <v>5154</v>
      </c>
      <c r="BI121" s="42"/>
      <c r="BJ121" s="42"/>
      <c r="BK121" s="42"/>
      <c r="BL121" s="42"/>
      <c r="BM121" s="42"/>
    </row>
    <row r="122" spans="1:65" outlineLevel="5" x14ac:dyDescent="0.45">
      <c r="A122" s="22">
        <f t="shared" si="46"/>
        <v>4</v>
      </c>
      <c r="B122" s="9">
        <f t="shared" si="45"/>
        <v>43558</v>
      </c>
      <c r="C122" s="51">
        <v>297651</v>
      </c>
      <c r="D122" s="64">
        <f t="shared" si="51"/>
        <v>35.9</v>
      </c>
      <c r="E122" s="12">
        <v>35.700000000000003</v>
      </c>
      <c r="F122" s="12">
        <v>35.700000000000003</v>
      </c>
      <c r="G122" s="12">
        <v>36</v>
      </c>
      <c r="H122" s="12">
        <v>36</v>
      </c>
      <c r="I122" s="12"/>
      <c r="J122" s="12"/>
      <c r="K122" s="12"/>
      <c r="L122" s="12"/>
      <c r="M122" s="74" t="str">
        <f t="shared" si="52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3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4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22.346368715083798</v>
      </c>
      <c r="AO122" s="41">
        <v>1253</v>
      </c>
      <c r="AP122" s="110"/>
      <c r="AQ122" s="111"/>
      <c r="AR122" s="126" t="str">
        <f t="shared" si="55"/>
        <v/>
      </c>
      <c r="AS122" s="126" t="str">
        <f t="shared" si="56"/>
        <v/>
      </c>
      <c r="AT122" s="127">
        <v>1780</v>
      </c>
      <c r="AU122" s="128"/>
      <c r="AV122" s="129"/>
      <c r="AW122" s="126" t="str">
        <f t="shared" si="57"/>
        <v/>
      </c>
      <c r="AX122" s="126" t="str">
        <f t="shared" si="58"/>
        <v/>
      </c>
      <c r="AY122" s="64" t="str">
        <f t="shared" si="59"/>
        <v/>
      </c>
      <c r="AZ122" s="97">
        <v>78.5</v>
      </c>
      <c r="BA122" s="68"/>
      <c r="BB122" s="68"/>
      <c r="BC122" s="68"/>
      <c r="BD122" s="68"/>
      <c r="BE122" s="15"/>
      <c r="BF122" s="5">
        <f t="shared" si="60"/>
        <v>6605</v>
      </c>
      <c r="BG122" s="42">
        <v>4565</v>
      </c>
      <c r="BH122" s="42">
        <v>2040</v>
      </c>
      <c r="BI122" s="42"/>
      <c r="BJ122" s="42"/>
      <c r="BK122" s="42"/>
      <c r="BL122" s="42"/>
      <c r="BM122" s="42"/>
    </row>
    <row r="123" spans="1:65" outlineLevel="5" x14ac:dyDescent="0.45">
      <c r="A123" s="22">
        <f t="shared" si="46"/>
        <v>4</v>
      </c>
      <c r="B123" s="9">
        <f t="shared" si="45"/>
        <v>43559</v>
      </c>
      <c r="C123" s="51">
        <v>299166</v>
      </c>
      <c r="D123" s="64">
        <f t="shared" si="51"/>
        <v>36.200000000000003</v>
      </c>
      <c r="E123" s="12">
        <v>35.9</v>
      </c>
      <c r="F123" s="12">
        <v>35.9</v>
      </c>
      <c r="G123" s="12">
        <v>36.5</v>
      </c>
      <c r="H123" s="12">
        <v>36.5</v>
      </c>
      <c r="I123" s="12"/>
      <c r="J123" s="12"/>
      <c r="K123" s="12"/>
      <c r="L123" s="12"/>
      <c r="M123" s="74" t="str">
        <f t="shared" si="52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3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4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24.977698483496876</v>
      </c>
      <c r="AO123" s="41">
        <v>1121</v>
      </c>
      <c r="AP123" s="110"/>
      <c r="AQ123" s="111"/>
      <c r="AR123" s="126" t="str">
        <f t="shared" si="55"/>
        <v/>
      </c>
      <c r="AS123" s="126" t="str">
        <f t="shared" si="56"/>
        <v/>
      </c>
      <c r="AT123" s="127">
        <v>1552</v>
      </c>
      <c r="AU123" s="128"/>
      <c r="AV123" s="129"/>
      <c r="AW123" s="126" t="str">
        <f t="shared" si="57"/>
        <v/>
      </c>
      <c r="AX123" s="126" t="str">
        <f t="shared" si="58"/>
        <v/>
      </c>
      <c r="AY123" s="64" t="str">
        <f t="shared" si="59"/>
        <v/>
      </c>
      <c r="AZ123" s="97">
        <v>78.599999999999994</v>
      </c>
      <c r="BA123" s="68"/>
      <c r="BB123" s="68"/>
      <c r="BC123" s="68"/>
      <c r="BD123" s="68"/>
      <c r="BE123" s="15"/>
      <c r="BF123" s="5">
        <f t="shared" si="60"/>
        <v>12581</v>
      </c>
      <c r="BG123" s="42">
        <v>10296</v>
      </c>
      <c r="BH123" s="42">
        <v>2285</v>
      </c>
      <c r="BI123" s="42"/>
      <c r="BJ123" s="42"/>
      <c r="BK123" s="42"/>
      <c r="BL123" s="42"/>
      <c r="BM123" s="42"/>
    </row>
    <row r="124" spans="1:65" outlineLevel="5" x14ac:dyDescent="0.45">
      <c r="A124" s="22">
        <f t="shared" si="46"/>
        <v>4</v>
      </c>
      <c r="B124" s="9">
        <f t="shared" si="45"/>
        <v>43560</v>
      </c>
      <c r="C124" s="51">
        <v>297231</v>
      </c>
      <c r="D124" s="64">
        <f t="shared" si="51"/>
        <v>36.700000000000003</v>
      </c>
      <c r="E124" s="12">
        <v>36.4</v>
      </c>
      <c r="F124" s="12">
        <v>36.4</v>
      </c>
      <c r="G124" s="12">
        <v>36.9</v>
      </c>
      <c r="H124" s="12">
        <v>36.9</v>
      </c>
      <c r="I124" s="12"/>
      <c r="J124" s="12"/>
      <c r="K124" s="12"/>
      <c r="L124" s="12"/>
      <c r="M124" s="74" t="str">
        <f t="shared" si="52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3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4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25.878003696857672</v>
      </c>
      <c r="AO124" s="41">
        <v>1082</v>
      </c>
      <c r="AP124" s="110"/>
      <c r="AQ124" s="111"/>
      <c r="AR124" s="126" t="str">
        <f t="shared" si="55"/>
        <v/>
      </c>
      <c r="AS124" s="126" t="str">
        <f t="shared" si="56"/>
        <v/>
      </c>
      <c r="AT124" s="127">
        <v>1262</v>
      </c>
      <c r="AU124" s="128"/>
      <c r="AV124" s="129"/>
      <c r="AW124" s="126" t="str">
        <f t="shared" si="57"/>
        <v/>
      </c>
      <c r="AX124" s="126" t="str">
        <f t="shared" si="58"/>
        <v/>
      </c>
      <c r="AY124" s="64" t="str">
        <f t="shared" si="59"/>
        <v/>
      </c>
      <c r="AZ124" s="97">
        <v>79</v>
      </c>
      <c r="BA124" s="68"/>
      <c r="BB124" s="68"/>
      <c r="BC124" s="68"/>
      <c r="BD124" s="68"/>
      <c r="BE124" s="15"/>
      <c r="BF124" s="5">
        <f t="shared" si="60"/>
        <v>11116</v>
      </c>
      <c r="BG124" s="42">
        <v>7367</v>
      </c>
      <c r="BH124" s="42">
        <v>3749</v>
      </c>
      <c r="BI124" s="42"/>
      <c r="BJ124" s="42"/>
      <c r="BK124" s="42"/>
      <c r="BL124" s="42"/>
      <c r="BM124" s="42"/>
    </row>
    <row r="125" spans="1:65" outlineLevel="5" x14ac:dyDescent="0.45">
      <c r="A125" s="22">
        <f t="shared" si="46"/>
        <v>4</v>
      </c>
      <c r="B125" s="9">
        <f t="shared" si="45"/>
        <v>43561</v>
      </c>
      <c r="C125" s="51">
        <v>301213</v>
      </c>
      <c r="D125" s="64">
        <f t="shared" si="51"/>
        <v>35.9</v>
      </c>
      <c r="E125" s="12">
        <v>35.200000000000003</v>
      </c>
      <c r="F125" s="12">
        <v>35.200000000000003</v>
      </c>
      <c r="G125" s="12">
        <v>36.5</v>
      </c>
      <c r="H125" s="12">
        <v>36.5</v>
      </c>
      <c r="I125" s="12"/>
      <c r="J125" s="12"/>
      <c r="K125" s="12"/>
      <c r="L125" s="12"/>
      <c r="M125" s="74" t="str">
        <f t="shared" si="52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3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4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24.844720496894411</v>
      </c>
      <c r="AO125" s="41">
        <v>1127</v>
      </c>
      <c r="AP125" s="110"/>
      <c r="AQ125" s="111"/>
      <c r="AR125" s="126" t="str">
        <f t="shared" si="55"/>
        <v/>
      </c>
      <c r="AS125" s="126" t="str">
        <f t="shared" si="56"/>
        <v/>
      </c>
      <c r="AT125" s="127">
        <v>1585</v>
      </c>
      <c r="AU125" s="128"/>
      <c r="AV125" s="129"/>
      <c r="AW125" s="126" t="str">
        <f t="shared" si="57"/>
        <v/>
      </c>
      <c r="AX125" s="126" t="str">
        <f t="shared" si="58"/>
        <v/>
      </c>
      <c r="AY125" s="64" t="str">
        <f t="shared" si="59"/>
        <v/>
      </c>
      <c r="AZ125" s="97"/>
      <c r="BA125" s="68"/>
      <c r="BB125" s="68"/>
      <c r="BC125" s="68"/>
      <c r="BD125" s="68"/>
      <c r="BE125" s="15"/>
      <c r="BF125" s="5">
        <f t="shared" si="60"/>
        <v>5791</v>
      </c>
      <c r="BG125" s="42">
        <v>1879</v>
      </c>
      <c r="BH125" s="42">
        <v>3912</v>
      </c>
      <c r="BI125" s="42"/>
      <c r="BJ125" s="42"/>
      <c r="BK125" s="42"/>
      <c r="BL125" s="42"/>
      <c r="BM125" s="42"/>
    </row>
    <row r="126" spans="1:65" outlineLevel="5" x14ac:dyDescent="0.45">
      <c r="A126" s="22">
        <f t="shared" si="46"/>
        <v>4</v>
      </c>
      <c r="B126" s="9">
        <f t="shared" si="45"/>
        <v>43562</v>
      </c>
      <c r="C126" s="51">
        <v>311065</v>
      </c>
      <c r="D126" s="64">
        <f t="shared" si="51"/>
        <v>35.200000000000003</v>
      </c>
      <c r="E126" s="12">
        <v>34.200000000000003</v>
      </c>
      <c r="F126" s="12">
        <v>34.200000000000003</v>
      </c>
      <c r="G126" s="12">
        <v>36.1</v>
      </c>
      <c r="H126" s="12">
        <v>36.1</v>
      </c>
      <c r="I126" s="12"/>
      <c r="J126" s="12"/>
      <c r="K126" s="12"/>
      <c r="L126" s="12"/>
      <c r="M126" s="74" t="str">
        <f t="shared" si="52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3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4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27.888446215139442</v>
      </c>
      <c r="AO126" s="41">
        <v>1004</v>
      </c>
      <c r="AP126" s="110"/>
      <c r="AQ126" s="111"/>
      <c r="AR126" s="126" t="str">
        <f t="shared" si="55"/>
        <v/>
      </c>
      <c r="AS126" s="126" t="str">
        <f t="shared" si="56"/>
        <v/>
      </c>
      <c r="AT126" s="127">
        <v>1343</v>
      </c>
      <c r="AU126" s="128"/>
      <c r="AV126" s="129"/>
      <c r="AW126" s="126" t="str">
        <f t="shared" si="57"/>
        <v/>
      </c>
      <c r="AX126" s="126" t="str">
        <f t="shared" si="58"/>
        <v/>
      </c>
      <c r="AY126" s="64" t="str">
        <f t="shared" si="59"/>
        <v/>
      </c>
      <c r="AZ126" s="97"/>
      <c r="BA126" s="68"/>
      <c r="BB126" s="68"/>
      <c r="BC126" s="68"/>
      <c r="BD126" s="68"/>
      <c r="BE126" s="15"/>
      <c r="BF126" s="5">
        <f t="shared" si="60"/>
        <v>3239</v>
      </c>
      <c r="BG126" s="42">
        <v>1802</v>
      </c>
      <c r="BH126" s="42">
        <v>1437</v>
      </c>
      <c r="BI126" s="42"/>
      <c r="BJ126" s="42"/>
      <c r="BK126" s="42"/>
      <c r="BL126" s="42"/>
      <c r="BM126" s="42"/>
    </row>
    <row r="127" spans="1:65" outlineLevel="5" x14ac:dyDescent="0.45">
      <c r="A127" s="22">
        <f t="shared" si="46"/>
        <v>4</v>
      </c>
      <c r="B127" s="9">
        <f t="shared" si="45"/>
        <v>43563</v>
      </c>
      <c r="C127" s="51">
        <v>306488</v>
      </c>
      <c r="D127" s="64">
        <f t="shared" si="51"/>
        <v>34.299999999999997</v>
      </c>
      <c r="E127" s="12">
        <v>33.4</v>
      </c>
      <c r="F127" s="12">
        <v>33.4</v>
      </c>
      <c r="G127" s="12">
        <v>35.200000000000003</v>
      </c>
      <c r="H127" s="12">
        <v>35.200000000000003</v>
      </c>
      <c r="I127" s="12"/>
      <c r="J127" s="12"/>
      <c r="K127" s="12"/>
      <c r="L127" s="12"/>
      <c r="M127" s="74" t="str">
        <f t="shared" si="52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3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4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22.617124394184167</v>
      </c>
      <c r="AO127" s="41">
        <v>1238</v>
      </c>
      <c r="AP127" s="110"/>
      <c r="AQ127" s="111"/>
      <c r="AR127" s="126" t="str">
        <f t="shared" si="55"/>
        <v/>
      </c>
      <c r="AS127" s="126" t="str">
        <f t="shared" si="56"/>
        <v/>
      </c>
      <c r="AT127" s="127">
        <v>1695</v>
      </c>
      <c r="AU127" s="128"/>
      <c r="AV127" s="129"/>
      <c r="AW127" s="126" t="str">
        <f t="shared" si="57"/>
        <v/>
      </c>
      <c r="AX127" s="126" t="str">
        <f t="shared" si="58"/>
        <v/>
      </c>
      <c r="AY127" s="64" t="str">
        <f t="shared" si="59"/>
        <v/>
      </c>
      <c r="AZ127" s="97">
        <v>79</v>
      </c>
      <c r="BA127" s="68"/>
      <c r="BB127" s="68"/>
      <c r="BC127" s="68"/>
      <c r="BD127" s="68"/>
      <c r="BE127" s="15"/>
      <c r="BF127" s="5">
        <f t="shared" si="60"/>
        <v>6438</v>
      </c>
      <c r="BG127" s="42"/>
      <c r="BH127" s="42">
        <v>6438</v>
      </c>
      <c r="BI127" s="42"/>
      <c r="BJ127" s="42"/>
      <c r="BK127" s="42"/>
      <c r="BL127" s="42"/>
      <c r="BM127" s="42"/>
    </row>
    <row r="128" spans="1:65" outlineLevel="5" x14ac:dyDescent="0.45">
      <c r="A128" s="22">
        <f t="shared" si="46"/>
        <v>4</v>
      </c>
      <c r="B128" s="9">
        <f t="shared" si="45"/>
        <v>43564</v>
      </c>
      <c r="C128" s="51">
        <v>295038</v>
      </c>
      <c r="D128" s="64">
        <f t="shared" si="51"/>
        <v>33.799999999999997</v>
      </c>
      <c r="E128" s="12">
        <v>32.700000000000003</v>
      </c>
      <c r="F128" s="12">
        <v>32.700000000000003</v>
      </c>
      <c r="G128" s="12">
        <v>34.9</v>
      </c>
      <c r="H128" s="12">
        <v>34.9</v>
      </c>
      <c r="I128" s="12"/>
      <c r="J128" s="12"/>
      <c r="K128" s="12"/>
      <c r="L128" s="12"/>
      <c r="M128" s="74" t="str">
        <f t="shared" si="52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3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4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24.734982332155479</v>
      </c>
      <c r="AO128" s="41">
        <v>1132</v>
      </c>
      <c r="AP128" s="110"/>
      <c r="AQ128" s="111"/>
      <c r="AR128" s="126" t="str">
        <f t="shared" si="55"/>
        <v/>
      </c>
      <c r="AS128" s="126" t="str">
        <f t="shared" si="56"/>
        <v/>
      </c>
      <c r="AT128" s="127">
        <v>1740</v>
      </c>
      <c r="AU128" s="128"/>
      <c r="AV128" s="129"/>
      <c r="AW128" s="126" t="str">
        <f t="shared" si="57"/>
        <v/>
      </c>
      <c r="AX128" s="126" t="str">
        <f t="shared" si="58"/>
        <v/>
      </c>
      <c r="AY128" s="64" t="str">
        <f t="shared" si="59"/>
        <v/>
      </c>
      <c r="AZ128" s="97">
        <v>79.099999999999994</v>
      </c>
      <c r="BA128" s="68"/>
      <c r="BB128" s="68"/>
      <c r="BC128" s="68"/>
      <c r="BD128" s="68"/>
      <c r="BE128" s="15"/>
      <c r="BF128" s="5">
        <f t="shared" si="60"/>
        <v>14888</v>
      </c>
      <c r="BG128" s="42">
        <v>1696</v>
      </c>
      <c r="BH128" s="42">
        <v>13192</v>
      </c>
      <c r="BI128" s="42"/>
      <c r="BJ128" s="42"/>
      <c r="BK128" s="42"/>
      <c r="BL128" s="42"/>
      <c r="BM128" s="42"/>
    </row>
    <row r="129" spans="1:65" outlineLevel="5" x14ac:dyDescent="0.45">
      <c r="A129" s="22">
        <f t="shared" si="46"/>
        <v>4</v>
      </c>
      <c r="B129" s="9">
        <f t="shared" si="45"/>
        <v>43565</v>
      </c>
      <c r="C129" s="51">
        <v>385401</v>
      </c>
      <c r="D129" s="64">
        <f t="shared" si="51"/>
        <v>34.1</v>
      </c>
      <c r="E129" s="12">
        <v>32.799999999999997</v>
      </c>
      <c r="F129" s="12">
        <v>32.799999999999997</v>
      </c>
      <c r="G129" s="12">
        <v>35.299999999999997</v>
      </c>
      <c r="H129" s="12">
        <v>35.299999999999997</v>
      </c>
      <c r="I129" s="12"/>
      <c r="J129" s="12"/>
      <c r="K129" s="12"/>
      <c r="L129" s="12"/>
      <c r="M129" s="74" t="str">
        <f t="shared" si="52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3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4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22.134387351778656</v>
      </c>
      <c r="AO129" s="41">
        <v>1265</v>
      </c>
      <c r="AP129" s="110"/>
      <c r="AQ129" s="111"/>
      <c r="AR129" s="126" t="str">
        <f t="shared" si="55"/>
        <v/>
      </c>
      <c r="AS129" s="126" t="str">
        <f t="shared" si="56"/>
        <v/>
      </c>
      <c r="AT129" s="127">
        <v>1778</v>
      </c>
      <c r="AU129" s="128"/>
      <c r="AV129" s="129"/>
      <c r="AW129" s="126" t="str">
        <f t="shared" si="57"/>
        <v/>
      </c>
      <c r="AX129" s="126" t="str">
        <f t="shared" si="58"/>
        <v/>
      </c>
      <c r="AY129" s="64" t="str">
        <f t="shared" si="59"/>
        <v/>
      </c>
      <c r="AZ129" s="97">
        <v>78.7</v>
      </c>
      <c r="BA129" s="68"/>
      <c r="BB129" s="68"/>
      <c r="BC129" s="68"/>
      <c r="BD129" s="68"/>
      <c r="BE129" s="15"/>
      <c r="BF129" s="5">
        <f t="shared" si="60"/>
        <v>17503</v>
      </c>
      <c r="BG129" s="42">
        <v>4815</v>
      </c>
      <c r="BH129" s="42">
        <v>12688</v>
      </c>
      <c r="BI129" s="42"/>
      <c r="BJ129" s="42"/>
      <c r="BK129" s="42"/>
      <c r="BL129" s="42"/>
      <c r="BM129" s="42"/>
    </row>
    <row r="130" spans="1:65" outlineLevel="5" x14ac:dyDescent="0.45">
      <c r="A130" s="22">
        <f t="shared" si="46"/>
        <v>4</v>
      </c>
      <c r="B130" s="9">
        <f t="shared" si="45"/>
        <v>43566</v>
      </c>
      <c r="C130" s="51">
        <v>309890</v>
      </c>
      <c r="D130" s="64">
        <f t="shared" si="51"/>
        <v>34.6</v>
      </c>
      <c r="E130" s="12">
        <v>33.5</v>
      </c>
      <c r="F130" s="12">
        <v>33.5</v>
      </c>
      <c r="G130" s="12">
        <v>35.6</v>
      </c>
      <c r="H130" s="12">
        <v>35.6</v>
      </c>
      <c r="I130" s="12"/>
      <c r="J130" s="12"/>
      <c r="K130" s="12"/>
      <c r="L130" s="12"/>
      <c r="M130" s="74" t="str">
        <f t="shared" si="52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3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4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22.988505747126435</v>
      </c>
      <c r="AO130" s="41">
        <v>1218</v>
      </c>
      <c r="AP130" s="110"/>
      <c r="AQ130" s="111"/>
      <c r="AR130" s="126" t="str">
        <f t="shared" si="55"/>
        <v/>
      </c>
      <c r="AS130" s="126" t="str">
        <f t="shared" si="56"/>
        <v/>
      </c>
      <c r="AT130" s="127">
        <v>1724</v>
      </c>
      <c r="AU130" s="128"/>
      <c r="AV130" s="129"/>
      <c r="AW130" s="126" t="str">
        <f t="shared" si="57"/>
        <v/>
      </c>
      <c r="AX130" s="126" t="str">
        <f t="shared" si="58"/>
        <v/>
      </c>
      <c r="AY130" s="64" t="str">
        <f t="shared" si="59"/>
        <v/>
      </c>
      <c r="AZ130" s="97">
        <v>78.7</v>
      </c>
      <c r="BA130" s="68"/>
      <c r="BB130" s="68"/>
      <c r="BC130" s="68"/>
      <c r="BD130" s="68"/>
      <c r="BE130" s="15"/>
      <c r="BF130" s="5">
        <f t="shared" si="60"/>
        <v>9448</v>
      </c>
      <c r="BG130" s="42">
        <v>7992</v>
      </c>
      <c r="BH130" s="42">
        <v>1456</v>
      </c>
      <c r="BI130" s="42"/>
      <c r="BJ130" s="42"/>
      <c r="BK130" s="42"/>
      <c r="BL130" s="42"/>
      <c r="BM130" s="42"/>
    </row>
    <row r="131" spans="1:65" outlineLevel="5" x14ac:dyDescent="0.45">
      <c r="A131" s="22">
        <f t="shared" si="46"/>
        <v>4</v>
      </c>
      <c r="B131" s="9">
        <f t="shared" si="45"/>
        <v>43567</v>
      </c>
      <c r="C131" s="51">
        <v>316751</v>
      </c>
      <c r="D131" s="64">
        <f t="shared" si="51"/>
        <v>35.6</v>
      </c>
      <c r="E131" s="12">
        <v>35</v>
      </c>
      <c r="F131" s="12">
        <v>35</v>
      </c>
      <c r="G131" s="12">
        <v>36.1</v>
      </c>
      <c r="H131" s="12">
        <v>36.1</v>
      </c>
      <c r="I131" s="12"/>
      <c r="J131" s="12"/>
      <c r="K131" s="12"/>
      <c r="L131" s="12"/>
      <c r="M131" s="74" t="str">
        <f t="shared" si="52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3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4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24.263431542461007</v>
      </c>
      <c r="AO131" s="41">
        <v>1154</v>
      </c>
      <c r="AP131" s="110"/>
      <c r="AQ131" s="111"/>
      <c r="AR131" s="126" t="str">
        <f t="shared" si="55"/>
        <v/>
      </c>
      <c r="AS131" s="126" t="str">
        <f t="shared" si="56"/>
        <v/>
      </c>
      <c r="AT131" s="127">
        <v>1558</v>
      </c>
      <c r="AU131" s="128"/>
      <c r="AV131" s="129"/>
      <c r="AW131" s="126" t="str">
        <f t="shared" si="57"/>
        <v/>
      </c>
      <c r="AX131" s="126" t="str">
        <f t="shared" si="58"/>
        <v/>
      </c>
      <c r="AY131" s="64" t="str">
        <f t="shared" si="59"/>
        <v/>
      </c>
      <c r="AZ131" s="97">
        <v>78.8</v>
      </c>
      <c r="BA131" s="68"/>
      <c r="BB131" s="68"/>
      <c r="BC131" s="68"/>
      <c r="BD131" s="68"/>
      <c r="BE131" s="15"/>
      <c r="BF131" s="5">
        <f t="shared" si="60"/>
        <v>10319</v>
      </c>
      <c r="BG131" s="42">
        <v>8875</v>
      </c>
      <c r="BH131" s="42">
        <v>1444</v>
      </c>
      <c r="BI131" s="42"/>
      <c r="BJ131" s="42"/>
      <c r="BK131" s="42"/>
      <c r="BL131" s="42"/>
      <c r="BM131" s="42"/>
    </row>
    <row r="132" spans="1:65" outlineLevel="5" x14ac:dyDescent="0.45">
      <c r="A132" s="22">
        <f t="shared" si="46"/>
        <v>4</v>
      </c>
      <c r="B132" s="9">
        <f t="shared" si="45"/>
        <v>43568</v>
      </c>
      <c r="C132" s="51">
        <v>305735</v>
      </c>
      <c r="D132" s="64">
        <f t="shared" si="51"/>
        <v>36.1</v>
      </c>
      <c r="E132" s="12">
        <v>35.700000000000003</v>
      </c>
      <c r="F132" s="12">
        <v>35.700000000000003</v>
      </c>
      <c r="G132" s="12">
        <v>36.4</v>
      </c>
      <c r="H132" s="12">
        <v>36.4</v>
      </c>
      <c r="I132" s="12"/>
      <c r="J132" s="12"/>
      <c r="K132" s="12"/>
      <c r="L132" s="12"/>
      <c r="M132" s="74" t="str">
        <f t="shared" si="52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3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4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28.084252758274825</v>
      </c>
      <c r="AO132" s="41">
        <v>997</v>
      </c>
      <c r="AP132" s="110"/>
      <c r="AQ132" s="111"/>
      <c r="AR132" s="126" t="str">
        <f t="shared" si="55"/>
        <v/>
      </c>
      <c r="AS132" s="126" t="str">
        <f t="shared" si="56"/>
        <v/>
      </c>
      <c r="AT132" s="127">
        <v>1585</v>
      </c>
      <c r="AU132" s="128"/>
      <c r="AV132" s="129"/>
      <c r="AW132" s="126" t="str">
        <f t="shared" si="57"/>
        <v/>
      </c>
      <c r="AX132" s="126" t="str">
        <f t="shared" si="58"/>
        <v/>
      </c>
      <c r="AY132" s="64" t="str">
        <f t="shared" si="59"/>
        <v/>
      </c>
      <c r="AZ132" s="97"/>
      <c r="BA132" s="68"/>
      <c r="BB132" s="68"/>
      <c r="BC132" s="68"/>
      <c r="BD132" s="68"/>
      <c r="BE132" s="15"/>
      <c r="BF132" s="5">
        <f t="shared" si="60"/>
        <v>9077</v>
      </c>
      <c r="BG132" s="42">
        <v>7624</v>
      </c>
      <c r="BH132" s="42">
        <v>1453</v>
      </c>
      <c r="BI132" s="42"/>
      <c r="BJ132" s="42"/>
      <c r="BK132" s="42"/>
      <c r="BL132" s="42"/>
      <c r="BM132" s="42"/>
    </row>
    <row r="133" spans="1:65" outlineLevel="5" x14ac:dyDescent="0.45">
      <c r="A133" s="22">
        <f t="shared" si="46"/>
        <v>4</v>
      </c>
      <c r="B133" s="9">
        <f t="shared" si="45"/>
        <v>43569</v>
      </c>
      <c r="C133" s="51">
        <v>303614</v>
      </c>
      <c r="D133" s="64">
        <f t="shared" si="51"/>
        <v>35.700000000000003</v>
      </c>
      <c r="E133" s="12">
        <v>35.6</v>
      </c>
      <c r="F133" s="12">
        <v>35.6</v>
      </c>
      <c r="G133" s="12">
        <v>35.799999999999997</v>
      </c>
      <c r="H133" s="12">
        <v>35.799999999999997</v>
      </c>
      <c r="I133" s="12"/>
      <c r="J133" s="12"/>
      <c r="K133" s="12"/>
      <c r="L133" s="12"/>
      <c r="M133" s="74" t="str">
        <f t="shared" si="52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3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4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26.119402985074625</v>
      </c>
      <c r="AO133" s="41">
        <v>1072</v>
      </c>
      <c r="AP133" s="110"/>
      <c r="AQ133" s="111"/>
      <c r="AR133" s="126" t="str">
        <f t="shared" si="55"/>
        <v/>
      </c>
      <c r="AS133" s="126" t="str">
        <f t="shared" si="56"/>
        <v/>
      </c>
      <c r="AT133" s="127">
        <v>1573</v>
      </c>
      <c r="AU133" s="128"/>
      <c r="AV133" s="129"/>
      <c r="AW133" s="126" t="str">
        <f t="shared" si="57"/>
        <v/>
      </c>
      <c r="AX133" s="126" t="str">
        <f t="shared" si="58"/>
        <v/>
      </c>
      <c r="AY133" s="64" t="str">
        <f t="shared" si="59"/>
        <v/>
      </c>
      <c r="AZ133" s="97"/>
      <c r="BA133" s="68"/>
      <c r="BB133" s="68"/>
      <c r="BC133" s="68"/>
      <c r="BD133" s="68"/>
      <c r="BE133" s="15"/>
      <c r="BF133" s="5">
        <f t="shared" si="60"/>
        <v>4822</v>
      </c>
      <c r="BG133" s="42">
        <v>3428</v>
      </c>
      <c r="BH133" s="42">
        <v>1394</v>
      </c>
      <c r="BI133" s="42"/>
      <c r="BJ133" s="42"/>
      <c r="BK133" s="42"/>
      <c r="BL133" s="42"/>
      <c r="BM133" s="42"/>
    </row>
    <row r="134" spans="1:65" outlineLevel="5" x14ac:dyDescent="0.45">
      <c r="A134" s="22">
        <f t="shared" si="46"/>
        <v>4</v>
      </c>
      <c r="B134" s="9">
        <f t="shared" si="45"/>
        <v>43570</v>
      </c>
      <c r="C134" s="51">
        <v>302434</v>
      </c>
      <c r="D134" s="64">
        <f t="shared" si="51"/>
        <v>35.799999999999997</v>
      </c>
      <c r="E134" s="12">
        <v>35.799999999999997</v>
      </c>
      <c r="F134" s="12">
        <v>35.799999999999997</v>
      </c>
      <c r="G134" s="12">
        <v>35.799999999999997</v>
      </c>
      <c r="H134" s="12">
        <v>35.799999999999997</v>
      </c>
      <c r="I134" s="12"/>
      <c r="J134" s="12"/>
      <c r="K134" s="12"/>
      <c r="L134" s="12"/>
      <c r="M134" s="74" t="str">
        <f t="shared" si="52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3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4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22.151898734177216</v>
      </c>
      <c r="AO134" s="41">
        <v>1264</v>
      </c>
      <c r="AP134" s="110"/>
      <c r="AQ134" s="111"/>
      <c r="AR134" s="126" t="str">
        <f t="shared" si="55"/>
        <v/>
      </c>
      <c r="AS134" s="126" t="str">
        <f t="shared" si="56"/>
        <v/>
      </c>
      <c r="AT134" s="127">
        <v>1817</v>
      </c>
      <c r="AU134" s="128"/>
      <c r="AV134" s="129"/>
      <c r="AW134" s="126" t="str">
        <f t="shared" si="57"/>
        <v/>
      </c>
      <c r="AX134" s="126" t="str">
        <f t="shared" si="58"/>
        <v/>
      </c>
      <c r="AY134" s="64" t="str">
        <f t="shared" si="59"/>
        <v/>
      </c>
      <c r="AZ134" s="97">
        <v>79.2</v>
      </c>
      <c r="BA134" s="68"/>
      <c r="BB134" s="68"/>
      <c r="BC134" s="68"/>
      <c r="BD134" s="68"/>
      <c r="BE134" s="15"/>
      <c r="BF134" s="5">
        <f t="shared" si="60"/>
        <v>7093</v>
      </c>
      <c r="BG134" s="42">
        <v>5689</v>
      </c>
      <c r="BH134" s="42">
        <v>1404</v>
      </c>
      <c r="BI134" s="42"/>
      <c r="BJ134" s="42"/>
      <c r="BK134" s="42"/>
      <c r="BL134" s="42"/>
      <c r="BM134" s="42"/>
    </row>
    <row r="135" spans="1:65" outlineLevel="5" x14ac:dyDescent="0.45">
      <c r="A135" s="22">
        <f t="shared" si="46"/>
        <v>4</v>
      </c>
      <c r="B135" s="9">
        <f t="shared" si="45"/>
        <v>43571</v>
      </c>
      <c r="C135" s="51">
        <v>307643</v>
      </c>
      <c r="D135" s="64">
        <f t="shared" si="51"/>
        <v>36.299999999999997</v>
      </c>
      <c r="E135" s="12">
        <v>36.200000000000003</v>
      </c>
      <c r="F135" s="12">
        <v>36.200000000000003</v>
      </c>
      <c r="G135" s="12">
        <v>36.4</v>
      </c>
      <c r="H135" s="12">
        <v>36.4</v>
      </c>
      <c r="I135" s="12"/>
      <c r="J135" s="12"/>
      <c r="K135" s="12"/>
      <c r="L135" s="12"/>
      <c r="M135" s="74" t="str">
        <f t="shared" si="52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3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4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25.830258302583026</v>
      </c>
      <c r="AO135" s="41">
        <v>1084</v>
      </c>
      <c r="AP135" s="110"/>
      <c r="AQ135" s="111"/>
      <c r="AR135" s="126" t="str">
        <f t="shared" si="55"/>
        <v/>
      </c>
      <c r="AS135" s="126" t="str">
        <f t="shared" si="56"/>
        <v/>
      </c>
      <c r="AT135" s="127">
        <v>1587</v>
      </c>
      <c r="AU135" s="128"/>
      <c r="AV135" s="129"/>
      <c r="AW135" s="126" t="str">
        <f t="shared" si="57"/>
        <v/>
      </c>
      <c r="AX135" s="126" t="str">
        <f t="shared" si="58"/>
        <v/>
      </c>
      <c r="AY135" s="64" t="str">
        <f t="shared" si="59"/>
        <v/>
      </c>
      <c r="AZ135" s="97">
        <v>79.3</v>
      </c>
      <c r="BA135" s="68"/>
      <c r="BB135" s="68"/>
      <c r="BC135" s="68"/>
      <c r="BD135" s="68"/>
      <c r="BE135" s="15"/>
      <c r="BF135" s="5">
        <f t="shared" si="60"/>
        <v>10824</v>
      </c>
      <c r="BG135" s="42">
        <v>5565</v>
      </c>
      <c r="BH135" s="42">
        <v>5259</v>
      </c>
      <c r="BI135" s="42"/>
      <c r="BJ135" s="42"/>
      <c r="BK135" s="42"/>
      <c r="BL135" s="42"/>
      <c r="BM135" s="42"/>
    </row>
    <row r="136" spans="1:65" outlineLevel="5" x14ac:dyDescent="0.45">
      <c r="A136" s="22">
        <f t="shared" si="46"/>
        <v>4</v>
      </c>
      <c r="B136" s="9">
        <f t="shared" si="45"/>
        <v>43572</v>
      </c>
      <c r="C136" s="51">
        <v>295060</v>
      </c>
      <c r="D136" s="64">
        <f t="shared" si="51"/>
        <v>36.6</v>
      </c>
      <c r="E136" s="12">
        <v>36.6</v>
      </c>
      <c r="F136" s="12">
        <v>36.6</v>
      </c>
      <c r="G136" s="12">
        <v>36.6</v>
      </c>
      <c r="H136" s="12">
        <v>36.6</v>
      </c>
      <c r="I136" s="12"/>
      <c r="J136" s="12"/>
      <c r="K136" s="12"/>
      <c r="L136" s="12"/>
      <c r="M136" s="74" t="str">
        <f t="shared" si="52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3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4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22.801302931596091</v>
      </c>
      <c r="AO136" s="41">
        <v>1228</v>
      </c>
      <c r="AP136" s="110"/>
      <c r="AQ136" s="111"/>
      <c r="AR136" s="126" t="str">
        <f t="shared" si="55"/>
        <v/>
      </c>
      <c r="AS136" s="126" t="str">
        <f t="shared" si="56"/>
        <v/>
      </c>
      <c r="AT136" s="127">
        <v>1881</v>
      </c>
      <c r="AU136" s="128"/>
      <c r="AV136" s="129"/>
      <c r="AW136" s="126" t="str">
        <f t="shared" si="57"/>
        <v/>
      </c>
      <c r="AX136" s="126" t="str">
        <f t="shared" si="58"/>
        <v/>
      </c>
      <c r="AY136" s="64" t="str">
        <f t="shared" si="59"/>
        <v/>
      </c>
      <c r="AZ136" s="97">
        <v>78.7</v>
      </c>
      <c r="BA136" s="68"/>
      <c r="BB136" s="68"/>
      <c r="BC136" s="68"/>
      <c r="BD136" s="68"/>
      <c r="BE136" s="15"/>
      <c r="BF136" s="5">
        <f t="shared" si="60"/>
        <v>8367</v>
      </c>
      <c r="BG136" s="42">
        <v>5427</v>
      </c>
      <c r="BH136" s="42">
        <v>2940</v>
      </c>
      <c r="BI136" s="42"/>
      <c r="BJ136" s="42"/>
      <c r="BK136" s="42"/>
      <c r="BL136" s="42"/>
      <c r="BM136" s="42"/>
    </row>
    <row r="137" spans="1:65" outlineLevel="5" x14ac:dyDescent="0.45">
      <c r="A137" s="22">
        <f t="shared" si="46"/>
        <v>4</v>
      </c>
      <c r="B137" s="9">
        <f t="shared" si="45"/>
        <v>43573</v>
      </c>
      <c r="C137" s="51">
        <v>300333</v>
      </c>
      <c r="D137" s="64">
        <f t="shared" si="51"/>
        <v>36.1</v>
      </c>
      <c r="E137" s="12">
        <v>35.9</v>
      </c>
      <c r="F137" s="12">
        <v>35.9</v>
      </c>
      <c r="G137" s="12">
        <v>36.299999999999997</v>
      </c>
      <c r="H137" s="12">
        <v>36.299999999999997</v>
      </c>
      <c r="I137" s="12"/>
      <c r="J137" s="12"/>
      <c r="K137" s="12"/>
      <c r="L137" s="12"/>
      <c r="M137" s="74" t="str">
        <f t="shared" si="52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3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4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23.850085178875638</v>
      </c>
      <c r="AO137" s="41">
        <v>1174</v>
      </c>
      <c r="AP137" s="110"/>
      <c r="AQ137" s="111"/>
      <c r="AR137" s="126" t="str">
        <f t="shared" si="55"/>
        <v/>
      </c>
      <c r="AS137" s="126" t="str">
        <f t="shared" si="56"/>
        <v/>
      </c>
      <c r="AT137" s="127">
        <v>1501</v>
      </c>
      <c r="AU137" s="128"/>
      <c r="AV137" s="129"/>
      <c r="AW137" s="126" t="str">
        <f t="shared" si="57"/>
        <v/>
      </c>
      <c r="AX137" s="126" t="str">
        <f t="shared" si="58"/>
        <v/>
      </c>
      <c r="AY137" s="64" t="str">
        <f t="shared" si="59"/>
        <v/>
      </c>
      <c r="AZ137" s="97">
        <v>79.400000000000006</v>
      </c>
      <c r="BA137" s="68"/>
      <c r="BB137" s="68"/>
      <c r="BC137" s="68"/>
      <c r="BD137" s="68"/>
      <c r="BE137" s="15"/>
      <c r="BF137" s="5">
        <f t="shared" si="60"/>
        <v>12610</v>
      </c>
      <c r="BG137" s="42">
        <v>2409</v>
      </c>
      <c r="BH137" s="42">
        <v>10201</v>
      </c>
      <c r="BI137" s="42"/>
      <c r="BJ137" s="42"/>
      <c r="BK137" s="42"/>
      <c r="BL137" s="42"/>
      <c r="BM137" s="42"/>
    </row>
    <row r="138" spans="1:65" outlineLevel="5" x14ac:dyDescent="0.45">
      <c r="A138" s="22">
        <f t="shared" si="46"/>
        <v>4</v>
      </c>
      <c r="B138" s="9">
        <f t="shared" si="45"/>
        <v>43574</v>
      </c>
      <c r="C138" s="51">
        <v>295917</v>
      </c>
      <c r="D138" s="64">
        <f t="shared" si="51"/>
        <v>35.6</v>
      </c>
      <c r="E138" s="12">
        <v>35.5</v>
      </c>
      <c r="F138" s="12">
        <v>35.5</v>
      </c>
      <c r="G138" s="12">
        <v>35.700000000000003</v>
      </c>
      <c r="H138" s="12">
        <v>35.700000000000003</v>
      </c>
      <c r="I138" s="12"/>
      <c r="J138" s="12"/>
      <c r="K138" s="12"/>
      <c r="L138" s="12"/>
      <c r="M138" s="74" t="str">
        <f t="shared" si="52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3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4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24.691358024691358</v>
      </c>
      <c r="AO138" s="41">
        <v>1134</v>
      </c>
      <c r="AP138" s="110"/>
      <c r="AQ138" s="111"/>
      <c r="AR138" s="126" t="str">
        <f t="shared" si="55"/>
        <v/>
      </c>
      <c r="AS138" s="126" t="str">
        <f t="shared" si="56"/>
        <v/>
      </c>
      <c r="AT138" s="127">
        <v>1600</v>
      </c>
      <c r="AU138" s="128"/>
      <c r="AV138" s="129"/>
      <c r="AW138" s="126" t="str">
        <f t="shared" si="57"/>
        <v/>
      </c>
      <c r="AX138" s="126" t="str">
        <f t="shared" si="58"/>
        <v/>
      </c>
      <c r="AY138" s="64" t="str">
        <f t="shared" si="59"/>
        <v/>
      </c>
      <c r="AZ138" s="97">
        <v>79</v>
      </c>
      <c r="BA138" s="68"/>
      <c r="BB138" s="68"/>
      <c r="BC138" s="68"/>
      <c r="BD138" s="68"/>
      <c r="BE138" s="15"/>
      <c r="BF138" s="5">
        <f t="shared" si="60"/>
        <v>10873</v>
      </c>
      <c r="BG138" s="42">
        <v>4226</v>
      </c>
      <c r="BH138" s="42">
        <v>6647</v>
      </c>
      <c r="BI138" s="42"/>
      <c r="BJ138" s="42"/>
      <c r="BK138" s="42"/>
      <c r="BL138" s="42"/>
      <c r="BM138" s="42"/>
    </row>
    <row r="139" spans="1:65" outlineLevel="5" x14ac:dyDescent="0.45">
      <c r="A139" s="22">
        <f t="shared" si="46"/>
        <v>4</v>
      </c>
      <c r="B139" s="9">
        <f t="shared" si="45"/>
        <v>43575</v>
      </c>
      <c r="C139" s="51">
        <v>305550</v>
      </c>
      <c r="D139" s="64">
        <f t="shared" si="51"/>
        <v>36.299999999999997</v>
      </c>
      <c r="E139" s="12">
        <v>36.299999999999997</v>
      </c>
      <c r="F139" s="12">
        <v>36.299999999999997</v>
      </c>
      <c r="G139" s="12">
        <v>36.200000000000003</v>
      </c>
      <c r="H139" s="12">
        <v>36.200000000000003</v>
      </c>
      <c r="I139" s="12"/>
      <c r="J139" s="12"/>
      <c r="K139" s="12"/>
      <c r="L139" s="12"/>
      <c r="M139" s="74" t="str">
        <f t="shared" si="52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3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4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23.769100169779286</v>
      </c>
      <c r="AO139" s="41">
        <v>1178</v>
      </c>
      <c r="AP139" s="110"/>
      <c r="AQ139" s="111"/>
      <c r="AR139" s="126" t="str">
        <f t="shared" si="55"/>
        <v/>
      </c>
      <c r="AS139" s="126" t="str">
        <f t="shared" si="56"/>
        <v/>
      </c>
      <c r="AT139" s="127">
        <v>1611</v>
      </c>
      <c r="AU139" s="128"/>
      <c r="AV139" s="129"/>
      <c r="AW139" s="126" t="str">
        <f t="shared" si="57"/>
        <v/>
      </c>
      <c r="AX139" s="126" t="str">
        <f t="shared" si="58"/>
        <v/>
      </c>
      <c r="AY139" s="64" t="str">
        <f t="shared" si="59"/>
        <v/>
      </c>
      <c r="AZ139" s="97"/>
      <c r="BA139" s="68"/>
      <c r="BB139" s="68"/>
      <c r="BC139" s="68"/>
      <c r="BD139" s="68"/>
      <c r="BE139" s="15"/>
      <c r="BF139" s="5">
        <f t="shared" si="60"/>
        <v>7947</v>
      </c>
      <c r="BG139" s="42">
        <v>6236</v>
      </c>
      <c r="BH139" s="42">
        <v>1711</v>
      </c>
      <c r="BI139" s="42"/>
      <c r="BJ139" s="42"/>
      <c r="BK139" s="42"/>
      <c r="BL139" s="42"/>
      <c r="BM139" s="42"/>
    </row>
    <row r="140" spans="1:65" outlineLevel="5" x14ac:dyDescent="0.45">
      <c r="A140" s="22">
        <f t="shared" si="46"/>
        <v>4</v>
      </c>
      <c r="B140" s="9">
        <f t="shared" si="45"/>
        <v>43576</v>
      </c>
      <c r="C140" s="51">
        <v>304343</v>
      </c>
      <c r="D140" s="64">
        <f t="shared" si="51"/>
        <v>35.6</v>
      </c>
      <c r="E140" s="12">
        <v>35.700000000000003</v>
      </c>
      <c r="F140" s="12">
        <v>35.700000000000003</v>
      </c>
      <c r="G140" s="12">
        <v>35.5</v>
      </c>
      <c r="H140" s="12">
        <v>35.5</v>
      </c>
      <c r="I140" s="12"/>
      <c r="J140" s="12"/>
      <c r="K140" s="12"/>
      <c r="L140" s="12"/>
      <c r="M140" s="74" t="str">
        <f t="shared" si="52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3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4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28.254288597376387</v>
      </c>
      <c r="AO140" s="41">
        <v>991</v>
      </c>
      <c r="AP140" s="110"/>
      <c r="AQ140" s="111"/>
      <c r="AR140" s="126" t="str">
        <f t="shared" si="55"/>
        <v/>
      </c>
      <c r="AS140" s="126" t="str">
        <f t="shared" si="56"/>
        <v/>
      </c>
      <c r="AT140" s="127">
        <v>1633</v>
      </c>
      <c r="AU140" s="128"/>
      <c r="AV140" s="129"/>
      <c r="AW140" s="126" t="str">
        <f t="shared" si="57"/>
        <v/>
      </c>
      <c r="AX140" s="126" t="str">
        <f t="shared" si="58"/>
        <v/>
      </c>
      <c r="AY140" s="64" t="str">
        <f t="shared" si="59"/>
        <v/>
      </c>
      <c r="AZ140" s="97"/>
      <c r="BA140" s="68"/>
      <c r="BB140" s="68"/>
      <c r="BC140" s="68"/>
      <c r="BD140" s="68"/>
      <c r="BE140" s="15"/>
      <c r="BF140" s="5">
        <f t="shared" si="60"/>
        <v>1658</v>
      </c>
      <c r="BG140" s="42"/>
      <c r="BH140" s="42">
        <v>1658</v>
      </c>
      <c r="BI140" s="42"/>
      <c r="BJ140" s="42"/>
      <c r="BK140" s="42"/>
      <c r="BL140" s="42"/>
      <c r="BM140" s="42"/>
    </row>
    <row r="141" spans="1:65" outlineLevel="5" x14ac:dyDescent="0.45">
      <c r="A141" s="22">
        <f t="shared" si="46"/>
        <v>4</v>
      </c>
      <c r="B141" s="9">
        <f t="shared" si="45"/>
        <v>43577</v>
      </c>
      <c r="C141" s="51">
        <v>297401</v>
      </c>
      <c r="D141" s="64">
        <f t="shared" si="51"/>
        <v>36</v>
      </c>
      <c r="E141" s="12">
        <v>36</v>
      </c>
      <c r="F141" s="12">
        <v>36</v>
      </c>
      <c r="G141" s="12">
        <v>36</v>
      </c>
      <c r="H141" s="12">
        <v>36</v>
      </c>
      <c r="I141" s="12"/>
      <c r="J141" s="12"/>
      <c r="K141" s="12"/>
      <c r="L141" s="12"/>
      <c r="M141" s="74" t="str">
        <f t="shared" si="52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3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4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21.005251312828207</v>
      </c>
      <c r="AO141" s="41">
        <v>1333</v>
      </c>
      <c r="AP141" s="110"/>
      <c r="AQ141" s="111"/>
      <c r="AR141" s="126" t="str">
        <f t="shared" si="55"/>
        <v/>
      </c>
      <c r="AS141" s="126" t="str">
        <f t="shared" si="56"/>
        <v/>
      </c>
      <c r="AT141" s="127">
        <v>2130</v>
      </c>
      <c r="AU141" s="128"/>
      <c r="AV141" s="129"/>
      <c r="AW141" s="126" t="str">
        <f t="shared" si="57"/>
        <v/>
      </c>
      <c r="AX141" s="126" t="str">
        <f t="shared" si="58"/>
        <v/>
      </c>
      <c r="AY141" s="64" t="str">
        <f t="shared" si="59"/>
        <v/>
      </c>
      <c r="AZ141" s="97">
        <v>78.900000000000006</v>
      </c>
      <c r="BA141" s="68"/>
      <c r="BB141" s="68"/>
      <c r="BC141" s="68"/>
      <c r="BD141" s="68"/>
      <c r="BE141" s="15"/>
      <c r="BF141" s="5">
        <f t="shared" si="60"/>
        <v>11264</v>
      </c>
      <c r="BG141" s="42">
        <v>8492</v>
      </c>
      <c r="BH141" s="42">
        <v>2772</v>
      </c>
      <c r="BI141" s="42"/>
      <c r="BJ141" s="42"/>
      <c r="BK141" s="42"/>
      <c r="BL141" s="42"/>
      <c r="BM141" s="42"/>
    </row>
    <row r="142" spans="1:65" outlineLevel="5" x14ac:dyDescent="0.45">
      <c r="A142" s="22">
        <f t="shared" si="46"/>
        <v>4</v>
      </c>
      <c r="B142" s="9">
        <f t="shared" si="45"/>
        <v>43578</v>
      </c>
      <c r="C142" s="51">
        <v>302855</v>
      </c>
      <c r="D142" s="64">
        <f t="shared" si="51"/>
        <v>36.4</v>
      </c>
      <c r="E142" s="12">
        <v>36.4</v>
      </c>
      <c r="F142" s="12">
        <v>36.4</v>
      </c>
      <c r="G142" s="12">
        <v>36.4</v>
      </c>
      <c r="H142" s="12">
        <v>36.4</v>
      </c>
      <c r="I142" s="12"/>
      <c r="J142" s="12"/>
      <c r="K142" s="12"/>
      <c r="L142" s="12"/>
      <c r="M142" s="74" t="str">
        <f t="shared" si="52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3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4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22.012578616352201</v>
      </c>
      <c r="AO142" s="41">
        <v>1272</v>
      </c>
      <c r="AP142" s="110"/>
      <c r="AQ142" s="111"/>
      <c r="AR142" s="126" t="str">
        <f t="shared" si="55"/>
        <v/>
      </c>
      <c r="AS142" s="126" t="str">
        <f t="shared" si="56"/>
        <v/>
      </c>
      <c r="AT142" s="127">
        <v>1721</v>
      </c>
      <c r="AU142" s="128"/>
      <c r="AV142" s="129"/>
      <c r="AW142" s="126" t="str">
        <f t="shared" si="57"/>
        <v/>
      </c>
      <c r="AX142" s="126" t="str">
        <f t="shared" si="58"/>
        <v/>
      </c>
      <c r="AY142" s="64" t="str">
        <f t="shared" si="59"/>
        <v/>
      </c>
      <c r="AZ142" s="97">
        <v>79.2</v>
      </c>
      <c r="BA142" s="68"/>
      <c r="BB142" s="68"/>
      <c r="BC142" s="68"/>
      <c r="BD142" s="68"/>
      <c r="BE142" s="15"/>
      <c r="BF142" s="5">
        <f t="shared" si="60"/>
        <v>12376</v>
      </c>
      <c r="BG142" s="42">
        <v>6684</v>
      </c>
      <c r="BH142" s="42">
        <v>5692</v>
      </c>
      <c r="BI142" s="42"/>
      <c r="BJ142" s="42"/>
      <c r="BK142" s="42"/>
      <c r="BL142" s="42"/>
      <c r="BM142" s="42"/>
    </row>
    <row r="143" spans="1:65" outlineLevel="5" x14ac:dyDescent="0.45">
      <c r="A143" s="22">
        <f t="shared" si="46"/>
        <v>4</v>
      </c>
      <c r="B143" s="9">
        <f t="shared" si="45"/>
        <v>43579</v>
      </c>
      <c r="C143" s="51">
        <v>397960</v>
      </c>
      <c r="D143" s="64">
        <f t="shared" si="51"/>
        <v>37</v>
      </c>
      <c r="E143" s="12">
        <v>36.9</v>
      </c>
      <c r="F143" s="12">
        <v>36.9</v>
      </c>
      <c r="G143" s="12">
        <v>37.1</v>
      </c>
      <c r="H143" s="12">
        <v>37.1</v>
      </c>
      <c r="I143" s="12"/>
      <c r="J143" s="12"/>
      <c r="K143" s="12"/>
      <c r="L143" s="12"/>
      <c r="M143" s="74" t="str">
        <f t="shared" si="52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3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4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v>23.198011599005799</v>
      </c>
      <c r="AO143" s="41">
        <v>1207</v>
      </c>
      <c r="AP143" s="110"/>
      <c r="AQ143" s="111"/>
      <c r="AR143" s="126" t="str">
        <f t="shared" si="55"/>
        <v/>
      </c>
      <c r="AS143" s="126" t="str">
        <f t="shared" si="56"/>
        <v/>
      </c>
      <c r="AT143" s="127">
        <v>1737</v>
      </c>
      <c r="AU143" s="128"/>
      <c r="AV143" s="129"/>
      <c r="AW143" s="126" t="str">
        <f t="shared" si="57"/>
        <v/>
      </c>
      <c r="AX143" s="126" t="str">
        <f t="shared" si="58"/>
        <v/>
      </c>
      <c r="AY143" s="64" t="str">
        <f t="shared" si="59"/>
        <v/>
      </c>
      <c r="AZ143" s="97">
        <v>79.2</v>
      </c>
      <c r="BA143" s="68"/>
      <c r="BB143" s="68"/>
      <c r="BC143" s="68"/>
      <c r="BD143" s="68"/>
      <c r="BE143" s="15"/>
      <c r="BF143" s="5">
        <f t="shared" si="60"/>
        <v>11690</v>
      </c>
      <c r="BG143" s="42">
        <v>8615</v>
      </c>
      <c r="BH143" s="42">
        <v>3075</v>
      </c>
      <c r="BI143" s="42"/>
      <c r="BJ143" s="42"/>
      <c r="BK143" s="42"/>
      <c r="BL143" s="42"/>
      <c r="BM143" s="42"/>
    </row>
    <row r="144" spans="1:65" outlineLevel="5" x14ac:dyDescent="0.45">
      <c r="A144" s="22">
        <f t="shared" si="46"/>
        <v>4</v>
      </c>
      <c r="B144" s="9">
        <f t="shared" si="45"/>
        <v>43580</v>
      </c>
      <c r="C144" s="51">
        <v>321179</v>
      </c>
      <c r="D144" s="64">
        <f t="shared" si="51"/>
        <v>37</v>
      </c>
      <c r="E144" s="12">
        <v>36.9</v>
      </c>
      <c r="F144" s="12">
        <v>36.9</v>
      </c>
      <c r="G144" s="12">
        <v>37.1</v>
      </c>
      <c r="H144" s="12">
        <v>37.1</v>
      </c>
      <c r="I144" s="12"/>
      <c r="J144" s="12"/>
      <c r="K144" s="12"/>
      <c r="L144" s="12"/>
      <c r="M144" s="74" t="str">
        <f t="shared" si="52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3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4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23.198011599005799</v>
      </c>
      <c r="AO144" s="41">
        <v>1207</v>
      </c>
      <c r="AP144" s="110"/>
      <c r="AQ144" s="111"/>
      <c r="AR144" s="126" t="str">
        <f t="shared" si="55"/>
        <v/>
      </c>
      <c r="AS144" s="126" t="str">
        <f t="shared" si="56"/>
        <v/>
      </c>
      <c r="AT144" s="127">
        <v>1737</v>
      </c>
      <c r="AU144" s="128"/>
      <c r="AV144" s="129"/>
      <c r="AW144" s="126" t="str">
        <f t="shared" si="57"/>
        <v/>
      </c>
      <c r="AX144" s="126" t="str">
        <f t="shared" si="58"/>
        <v/>
      </c>
      <c r="AY144" s="64" t="str">
        <f t="shared" si="59"/>
        <v/>
      </c>
      <c r="AZ144" s="97">
        <v>79.5</v>
      </c>
      <c r="BA144" s="68"/>
      <c r="BB144" s="68"/>
      <c r="BC144" s="68"/>
      <c r="BD144" s="68"/>
      <c r="BE144" s="15"/>
      <c r="BF144" s="5">
        <f t="shared" si="60"/>
        <v>12802</v>
      </c>
      <c r="BG144" s="42">
        <v>3883</v>
      </c>
      <c r="BH144" s="42">
        <v>8919</v>
      </c>
      <c r="BI144" s="42"/>
      <c r="BJ144" s="42"/>
      <c r="BK144" s="42"/>
      <c r="BL144" s="42"/>
      <c r="BM144" s="42"/>
    </row>
    <row r="145" spans="1:65" outlineLevel="5" x14ac:dyDescent="0.45">
      <c r="A145" s="22">
        <f t="shared" si="46"/>
        <v>4</v>
      </c>
      <c r="B145" s="9">
        <f t="shared" si="45"/>
        <v>43581</v>
      </c>
      <c r="C145" s="51">
        <v>341892</v>
      </c>
      <c r="D145" s="64">
        <f t="shared" si="51"/>
        <v>35.9</v>
      </c>
      <c r="E145" s="12">
        <v>36.1</v>
      </c>
      <c r="F145" s="12">
        <v>36.1</v>
      </c>
      <c r="G145" s="12">
        <v>35.700000000000003</v>
      </c>
      <c r="H145" s="12">
        <v>35.700000000000003</v>
      </c>
      <c r="I145" s="12"/>
      <c r="J145" s="12"/>
      <c r="K145" s="12"/>
      <c r="L145" s="12"/>
      <c r="M145" s="74" t="str">
        <f t="shared" si="52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3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4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21.671826625386998</v>
      </c>
      <c r="AO145" s="41">
        <v>1292</v>
      </c>
      <c r="AP145" s="110"/>
      <c r="AQ145" s="111"/>
      <c r="AR145" s="126" t="str">
        <f t="shared" si="55"/>
        <v/>
      </c>
      <c r="AS145" s="126" t="str">
        <f t="shared" si="56"/>
        <v/>
      </c>
      <c r="AT145" s="127">
        <v>1596</v>
      </c>
      <c r="AU145" s="128"/>
      <c r="AV145" s="129"/>
      <c r="AW145" s="126" t="str">
        <f t="shared" si="57"/>
        <v/>
      </c>
      <c r="AX145" s="126" t="str">
        <f t="shared" si="58"/>
        <v/>
      </c>
      <c r="AY145" s="64" t="str">
        <f t="shared" si="59"/>
        <v/>
      </c>
      <c r="AZ145" s="97">
        <v>79.3</v>
      </c>
      <c r="BA145" s="68"/>
      <c r="BB145" s="68"/>
      <c r="BC145" s="68"/>
      <c r="BD145" s="68"/>
      <c r="BE145" s="15"/>
      <c r="BF145" s="5">
        <f t="shared" si="60"/>
        <v>10641</v>
      </c>
      <c r="BG145" s="42">
        <v>4398</v>
      </c>
      <c r="BH145" s="42">
        <v>6243</v>
      </c>
      <c r="BI145" s="42"/>
      <c r="BJ145" s="42"/>
      <c r="BK145" s="42"/>
      <c r="BL145" s="42"/>
      <c r="BM145" s="42"/>
    </row>
    <row r="146" spans="1:65" outlineLevel="5" x14ac:dyDescent="0.45">
      <c r="A146" s="22">
        <f t="shared" si="46"/>
        <v>4</v>
      </c>
      <c r="B146" s="9">
        <f t="shared" si="45"/>
        <v>43582</v>
      </c>
      <c r="C146" s="51">
        <v>329537</v>
      </c>
      <c r="D146" s="64">
        <f t="shared" si="51"/>
        <v>36</v>
      </c>
      <c r="E146" s="12">
        <v>36</v>
      </c>
      <c r="F146" s="12">
        <v>36</v>
      </c>
      <c r="G146" s="12">
        <v>35.9</v>
      </c>
      <c r="H146" s="12">
        <v>35.9</v>
      </c>
      <c r="I146" s="12"/>
      <c r="J146" s="12"/>
      <c r="K146" s="12"/>
      <c r="L146" s="12"/>
      <c r="M146" s="74" t="str">
        <f t="shared" si="52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3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4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22.635408245755862</v>
      </c>
      <c r="AO146" s="41">
        <v>1237</v>
      </c>
      <c r="AP146" s="110"/>
      <c r="AQ146" s="111"/>
      <c r="AR146" s="126" t="str">
        <f t="shared" si="55"/>
        <v/>
      </c>
      <c r="AS146" s="126" t="str">
        <f t="shared" si="56"/>
        <v/>
      </c>
      <c r="AT146" s="127">
        <v>1590</v>
      </c>
      <c r="AU146" s="128"/>
      <c r="AV146" s="129"/>
      <c r="AW146" s="126" t="str">
        <f t="shared" si="57"/>
        <v/>
      </c>
      <c r="AX146" s="126" t="str">
        <f t="shared" si="58"/>
        <v/>
      </c>
      <c r="AY146" s="64" t="str">
        <f t="shared" si="59"/>
        <v/>
      </c>
      <c r="AZ146" s="97"/>
      <c r="BA146" s="68"/>
      <c r="BB146" s="68"/>
      <c r="BC146" s="68"/>
      <c r="BD146" s="68"/>
      <c r="BE146" s="15"/>
      <c r="BF146" s="5">
        <f t="shared" si="60"/>
        <v>9900</v>
      </c>
      <c r="BG146" s="42">
        <v>6163</v>
      </c>
      <c r="BH146" s="42">
        <v>3737</v>
      </c>
      <c r="BI146" s="42"/>
      <c r="BJ146" s="42"/>
      <c r="BK146" s="42"/>
      <c r="BL146" s="42"/>
      <c r="BM146" s="42"/>
    </row>
    <row r="147" spans="1:65" outlineLevel="5" x14ac:dyDescent="0.45">
      <c r="A147" s="22">
        <f t="shared" si="46"/>
        <v>4</v>
      </c>
      <c r="B147" s="9">
        <f t="shared" si="45"/>
        <v>43583</v>
      </c>
      <c r="C147" s="51">
        <v>302100</v>
      </c>
      <c r="D147" s="64">
        <f t="shared" si="51"/>
        <v>35.4</v>
      </c>
      <c r="E147" s="12">
        <v>35.5</v>
      </c>
      <c r="F147" s="12">
        <v>35.5</v>
      </c>
      <c r="G147" s="12">
        <v>35.299999999999997</v>
      </c>
      <c r="H147" s="12">
        <v>35.299999999999997</v>
      </c>
      <c r="I147" s="12"/>
      <c r="J147" s="12"/>
      <c r="K147" s="12"/>
      <c r="L147" s="12"/>
      <c r="M147" s="74" t="str">
        <f t="shared" si="52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3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4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27.888446215139442</v>
      </c>
      <c r="AO147" s="41">
        <v>1004</v>
      </c>
      <c r="AP147" s="110"/>
      <c r="AQ147" s="111"/>
      <c r="AR147" s="126" t="str">
        <f t="shared" si="55"/>
        <v/>
      </c>
      <c r="AS147" s="126" t="str">
        <f t="shared" si="56"/>
        <v/>
      </c>
      <c r="AT147" s="127">
        <v>1575</v>
      </c>
      <c r="AU147" s="128"/>
      <c r="AV147" s="129"/>
      <c r="AW147" s="126" t="str">
        <f t="shared" si="57"/>
        <v/>
      </c>
      <c r="AX147" s="126" t="str">
        <f t="shared" si="58"/>
        <v/>
      </c>
      <c r="AY147" s="64" t="str">
        <f t="shared" si="59"/>
        <v/>
      </c>
      <c r="AZ147" s="97"/>
      <c r="BA147" s="68"/>
      <c r="BB147" s="68"/>
      <c r="BC147" s="68"/>
      <c r="BD147" s="68"/>
      <c r="BE147" s="15"/>
      <c r="BF147" s="5">
        <f t="shared" si="60"/>
        <v>3140</v>
      </c>
      <c r="BG147" s="42">
        <v>1358</v>
      </c>
      <c r="BH147" s="42">
        <v>1782</v>
      </c>
      <c r="BI147" s="42"/>
      <c r="BJ147" s="42"/>
      <c r="BK147" s="42"/>
      <c r="BL147" s="42"/>
      <c r="BM147" s="42"/>
    </row>
    <row r="148" spans="1:65" outlineLevel="5" x14ac:dyDescent="0.45">
      <c r="A148" s="22">
        <f t="shared" si="46"/>
        <v>4</v>
      </c>
      <c r="B148" s="9">
        <f t="shared" si="45"/>
        <v>43584</v>
      </c>
      <c r="C148" s="51">
        <v>336966</v>
      </c>
      <c r="D148" s="64">
        <f t="shared" si="51"/>
        <v>35.700000000000003</v>
      </c>
      <c r="E148" s="12">
        <v>35.799999999999997</v>
      </c>
      <c r="F148" s="12">
        <v>35.799999999999997</v>
      </c>
      <c r="G148" s="12">
        <v>35.6</v>
      </c>
      <c r="H148" s="12">
        <v>35.6</v>
      </c>
      <c r="I148" s="12"/>
      <c r="J148" s="12"/>
      <c r="K148" s="12"/>
      <c r="L148" s="12"/>
      <c r="M148" s="74" t="str">
        <f t="shared" si="52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3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4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21.588280647648418</v>
      </c>
      <c r="AO148" s="41">
        <v>1297</v>
      </c>
      <c r="AP148" s="110"/>
      <c r="AQ148" s="111"/>
      <c r="AR148" s="126" t="str">
        <f t="shared" si="55"/>
        <v/>
      </c>
      <c r="AS148" s="126" t="str">
        <f t="shared" si="56"/>
        <v/>
      </c>
      <c r="AT148" s="127">
        <v>1602</v>
      </c>
      <c r="AU148" s="128"/>
      <c r="AV148" s="129"/>
      <c r="AW148" s="126" t="str">
        <f t="shared" si="57"/>
        <v/>
      </c>
      <c r="AX148" s="126" t="str">
        <f t="shared" si="58"/>
        <v/>
      </c>
      <c r="AY148" s="64" t="str">
        <f t="shared" si="59"/>
        <v/>
      </c>
      <c r="AZ148" s="97">
        <v>78.7</v>
      </c>
      <c r="BA148" s="68"/>
      <c r="BB148" s="68"/>
      <c r="BC148" s="68"/>
      <c r="BD148" s="68"/>
      <c r="BE148" s="15"/>
      <c r="BF148" s="5">
        <f t="shared" si="60"/>
        <v>9303</v>
      </c>
      <c r="BG148" s="42">
        <v>5487</v>
      </c>
      <c r="BH148" s="42">
        <v>3816</v>
      </c>
      <c r="BI148" s="42"/>
      <c r="BJ148" s="42"/>
      <c r="BK148" s="42"/>
      <c r="BL148" s="42"/>
      <c r="BM148" s="42"/>
    </row>
    <row r="149" spans="1:65" ht="17.5" outlineLevel="5" thickBot="1" x14ac:dyDescent="0.5">
      <c r="A149" s="31">
        <f t="shared" si="46"/>
        <v>4</v>
      </c>
      <c r="B149" s="32">
        <f t="shared" si="45"/>
        <v>43585</v>
      </c>
      <c r="C149" s="51">
        <v>380472</v>
      </c>
      <c r="D149" s="64">
        <f t="shared" si="51"/>
        <v>36</v>
      </c>
      <c r="E149" s="12">
        <v>36</v>
      </c>
      <c r="F149" s="12">
        <v>36</v>
      </c>
      <c r="G149" s="12">
        <v>36</v>
      </c>
      <c r="H149" s="12">
        <v>36</v>
      </c>
      <c r="I149" s="12"/>
      <c r="J149" s="12"/>
      <c r="K149" s="12"/>
      <c r="L149" s="12"/>
      <c r="M149" s="74" t="str">
        <f t="shared" si="52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3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4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21.53846153846154</v>
      </c>
      <c r="AO149" s="41">
        <v>1300</v>
      </c>
      <c r="AP149" s="110"/>
      <c r="AQ149" s="111"/>
      <c r="AR149" s="126" t="str">
        <f t="shared" si="55"/>
        <v/>
      </c>
      <c r="AS149" s="126" t="str">
        <f t="shared" si="56"/>
        <v/>
      </c>
      <c r="AT149" s="127">
        <v>2082</v>
      </c>
      <c r="AU149" s="128"/>
      <c r="AV149" s="129"/>
      <c r="AW149" s="126" t="str">
        <f t="shared" si="57"/>
        <v/>
      </c>
      <c r="AX149" s="126" t="str">
        <f t="shared" si="58"/>
        <v/>
      </c>
      <c r="AY149" s="64" t="str">
        <f t="shared" si="59"/>
        <v/>
      </c>
      <c r="AZ149" s="97">
        <v>78.599999999999994</v>
      </c>
      <c r="BA149" s="68"/>
      <c r="BB149" s="68"/>
      <c r="BC149" s="68"/>
      <c r="BD149" s="68"/>
      <c r="BE149" s="15"/>
      <c r="BF149" s="5">
        <f t="shared" si="60"/>
        <v>13828</v>
      </c>
      <c r="BG149" s="42">
        <v>6312</v>
      </c>
      <c r="BH149" s="42">
        <v>7516</v>
      </c>
      <c r="BI149" s="42"/>
      <c r="BJ149" s="42"/>
      <c r="BK149" s="42"/>
      <c r="BL149" s="42"/>
      <c r="BM149" s="42"/>
    </row>
    <row r="150" spans="1:65" outlineLevel="4" x14ac:dyDescent="0.45">
      <c r="A150" s="150" t="s">
        <v>38</v>
      </c>
      <c r="B150" s="151"/>
      <c r="C150" s="50">
        <f t="shared" ref="C150:BM150" si="61">SUBTOTAL(4,C120:C149)</f>
        <v>397960</v>
      </c>
      <c r="D150" s="60">
        <f t="shared" si="61"/>
        <v>37</v>
      </c>
      <c r="E150" s="28">
        <f t="shared" si="61"/>
        <v>36.9</v>
      </c>
      <c r="F150" s="28">
        <f t="shared" si="61"/>
        <v>36.9</v>
      </c>
      <c r="G150" s="28">
        <f t="shared" si="61"/>
        <v>37.1</v>
      </c>
      <c r="H150" s="28">
        <f t="shared" si="61"/>
        <v>37.1</v>
      </c>
      <c r="I150" s="28">
        <f t="shared" si="61"/>
        <v>0</v>
      </c>
      <c r="J150" s="28">
        <f t="shared" si="61"/>
        <v>0</v>
      </c>
      <c r="K150" s="28">
        <f t="shared" si="61"/>
        <v>0</v>
      </c>
      <c r="L150" s="28">
        <f t="shared" si="61"/>
        <v>0</v>
      </c>
      <c r="M150" s="71">
        <f t="shared" si="61"/>
        <v>0</v>
      </c>
      <c r="N150" s="82">
        <f t="shared" si="61"/>
        <v>0</v>
      </c>
      <c r="O150" s="82">
        <f t="shared" si="61"/>
        <v>0</v>
      </c>
      <c r="P150" s="82">
        <f t="shared" si="61"/>
        <v>0</v>
      </c>
      <c r="Q150" s="82">
        <f t="shared" si="61"/>
        <v>0</v>
      </c>
      <c r="R150" s="82">
        <f t="shared" si="61"/>
        <v>0</v>
      </c>
      <c r="S150" s="82">
        <f t="shared" si="61"/>
        <v>0</v>
      </c>
      <c r="T150" s="82">
        <f t="shared" si="61"/>
        <v>0</v>
      </c>
      <c r="U150" s="82">
        <f t="shared" si="61"/>
        <v>0</v>
      </c>
      <c r="V150" s="29">
        <f t="shared" si="61"/>
        <v>0</v>
      </c>
      <c r="W150" s="39">
        <f t="shared" si="61"/>
        <v>0</v>
      </c>
      <c r="X150" s="39">
        <f t="shared" si="61"/>
        <v>0</v>
      </c>
      <c r="Y150" s="39">
        <f t="shared" si="61"/>
        <v>0</v>
      </c>
      <c r="Z150" s="39">
        <f t="shared" si="61"/>
        <v>0</v>
      </c>
      <c r="AA150" s="39">
        <f t="shared" si="61"/>
        <v>0</v>
      </c>
      <c r="AB150" s="39">
        <f t="shared" si="61"/>
        <v>0</v>
      </c>
      <c r="AC150" s="39">
        <f t="shared" si="61"/>
        <v>0</v>
      </c>
      <c r="AD150" s="39">
        <f t="shared" si="61"/>
        <v>0</v>
      </c>
      <c r="AE150" s="29">
        <f t="shared" si="61"/>
        <v>0</v>
      </c>
      <c r="AF150" s="39">
        <f t="shared" si="61"/>
        <v>0</v>
      </c>
      <c r="AG150" s="39">
        <f t="shared" si="61"/>
        <v>0</v>
      </c>
      <c r="AH150" s="39">
        <f t="shared" si="61"/>
        <v>0</v>
      </c>
      <c r="AI150" s="39">
        <f t="shared" si="61"/>
        <v>0</v>
      </c>
      <c r="AJ150" s="39">
        <f t="shared" si="61"/>
        <v>0</v>
      </c>
      <c r="AK150" s="39">
        <f t="shared" si="61"/>
        <v>0</v>
      </c>
      <c r="AL150" s="39">
        <f t="shared" si="61"/>
        <v>0</v>
      </c>
      <c r="AM150" s="39">
        <f t="shared" si="61"/>
        <v>0</v>
      </c>
      <c r="AN150" s="39">
        <f t="shared" si="61"/>
        <v>28.254288597376387</v>
      </c>
      <c r="AO150" s="39">
        <f t="shared" si="61"/>
        <v>1349</v>
      </c>
      <c r="AP150" s="104">
        <f t="shared" si="61"/>
        <v>0</v>
      </c>
      <c r="AQ150" s="105">
        <f t="shared" si="61"/>
        <v>0</v>
      </c>
      <c r="AR150" s="106">
        <f t="shared" si="61"/>
        <v>0</v>
      </c>
      <c r="AS150" s="106">
        <f t="shared" si="61"/>
        <v>0</v>
      </c>
      <c r="AT150" s="107">
        <f t="shared" si="61"/>
        <v>2130</v>
      </c>
      <c r="AU150" s="108">
        <f t="shared" si="61"/>
        <v>0</v>
      </c>
      <c r="AV150" s="109">
        <f t="shared" si="61"/>
        <v>0</v>
      </c>
      <c r="AW150" s="106">
        <f t="shared" si="61"/>
        <v>0</v>
      </c>
      <c r="AX150" s="106">
        <f t="shared" si="61"/>
        <v>0</v>
      </c>
      <c r="AY150" s="60">
        <f t="shared" si="61"/>
        <v>0</v>
      </c>
      <c r="AZ150" s="96">
        <f t="shared" si="61"/>
        <v>79.5</v>
      </c>
      <c r="BA150" s="67">
        <f t="shared" si="61"/>
        <v>0</v>
      </c>
      <c r="BB150" s="67">
        <f t="shared" si="61"/>
        <v>0</v>
      </c>
      <c r="BC150" s="67">
        <f t="shared" si="61"/>
        <v>0</v>
      </c>
      <c r="BD150" s="67">
        <f t="shared" si="61"/>
        <v>0</v>
      </c>
      <c r="BE150" s="27">
        <f t="shared" si="61"/>
        <v>0</v>
      </c>
      <c r="BF150" s="29">
        <f t="shared" si="61"/>
        <v>17503</v>
      </c>
      <c r="BG150" s="39">
        <f t="shared" si="61"/>
        <v>10529</v>
      </c>
      <c r="BH150" s="40">
        <f t="shared" si="61"/>
        <v>13192</v>
      </c>
      <c r="BI150" s="40">
        <f t="shared" si="61"/>
        <v>0</v>
      </c>
      <c r="BJ150" s="40">
        <f t="shared" si="61"/>
        <v>0</v>
      </c>
      <c r="BK150" s="40">
        <f t="shared" si="61"/>
        <v>0</v>
      </c>
      <c r="BL150" s="40">
        <f t="shared" si="61"/>
        <v>0</v>
      </c>
      <c r="BM150" s="27">
        <f t="shared" si="61"/>
        <v>0</v>
      </c>
    </row>
    <row r="151" spans="1:65" outlineLevel="3" x14ac:dyDescent="0.45">
      <c r="A151" s="180" t="s">
        <v>27</v>
      </c>
      <c r="B151" s="181"/>
      <c r="C151" s="51">
        <f t="shared" ref="C151:BM151" si="62">SUBTOTAL(5,C120:C149)</f>
        <v>294889</v>
      </c>
      <c r="D151" s="61">
        <f t="shared" si="62"/>
        <v>33.799999999999997</v>
      </c>
      <c r="E151" s="12">
        <f t="shared" si="62"/>
        <v>32.700000000000003</v>
      </c>
      <c r="F151" s="12">
        <f t="shared" si="62"/>
        <v>32.700000000000003</v>
      </c>
      <c r="G151" s="12">
        <f t="shared" si="62"/>
        <v>34.6</v>
      </c>
      <c r="H151" s="12">
        <f t="shared" si="62"/>
        <v>34.6</v>
      </c>
      <c r="I151" s="12">
        <f t="shared" si="62"/>
        <v>0</v>
      </c>
      <c r="J151" s="12">
        <f t="shared" si="62"/>
        <v>0</v>
      </c>
      <c r="K151" s="12">
        <f t="shared" si="62"/>
        <v>0</v>
      </c>
      <c r="L151" s="12">
        <f t="shared" si="62"/>
        <v>0</v>
      </c>
      <c r="M151" s="72">
        <f t="shared" si="62"/>
        <v>0</v>
      </c>
      <c r="N151" s="83">
        <f t="shared" si="62"/>
        <v>0</v>
      </c>
      <c r="O151" s="83">
        <f t="shared" si="62"/>
        <v>0</v>
      </c>
      <c r="P151" s="83">
        <f t="shared" si="62"/>
        <v>0</v>
      </c>
      <c r="Q151" s="83">
        <f t="shared" si="62"/>
        <v>0</v>
      </c>
      <c r="R151" s="83">
        <f t="shared" si="62"/>
        <v>0</v>
      </c>
      <c r="S151" s="83">
        <f t="shared" si="62"/>
        <v>0</v>
      </c>
      <c r="T151" s="83">
        <f t="shared" si="62"/>
        <v>0</v>
      </c>
      <c r="U151" s="83">
        <f t="shared" si="62"/>
        <v>0</v>
      </c>
      <c r="V151" s="6">
        <f t="shared" si="62"/>
        <v>0</v>
      </c>
      <c r="W151" s="41">
        <f t="shared" si="62"/>
        <v>0</v>
      </c>
      <c r="X151" s="41">
        <f t="shared" si="62"/>
        <v>0</v>
      </c>
      <c r="Y151" s="41">
        <f t="shared" si="62"/>
        <v>0</v>
      </c>
      <c r="Z151" s="41">
        <f t="shared" si="62"/>
        <v>0</v>
      </c>
      <c r="AA151" s="41">
        <f t="shared" si="62"/>
        <v>0</v>
      </c>
      <c r="AB151" s="41">
        <f t="shared" si="62"/>
        <v>0</v>
      </c>
      <c r="AC151" s="41">
        <f t="shared" si="62"/>
        <v>0</v>
      </c>
      <c r="AD151" s="41">
        <f t="shared" si="62"/>
        <v>0</v>
      </c>
      <c r="AE151" s="6">
        <f t="shared" si="62"/>
        <v>0</v>
      </c>
      <c r="AF151" s="41">
        <f t="shared" si="62"/>
        <v>0</v>
      </c>
      <c r="AG151" s="41">
        <f t="shared" si="62"/>
        <v>0</v>
      </c>
      <c r="AH151" s="41">
        <f t="shared" si="62"/>
        <v>0</v>
      </c>
      <c r="AI151" s="41">
        <f t="shared" si="62"/>
        <v>0</v>
      </c>
      <c r="AJ151" s="41">
        <f t="shared" si="62"/>
        <v>0</v>
      </c>
      <c r="AK151" s="41">
        <f t="shared" si="62"/>
        <v>0</v>
      </c>
      <c r="AL151" s="41">
        <f t="shared" si="62"/>
        <v>0</v>
      </c>
      <c r="AM151" s="41">
        <f t="shared" si="62"/>
        <v>0</v>
      </c>
      <c r="AN151" s="41">
        <f t="shared" si="62"/>
        <v>20.756115641215715</v>
      </c>
      <c r="AO151" s="41">
        <f t="shared" si="62"/>
        <v>991</v>
      </c>
      <c r="AP151" s="110">
        <f t="shared" si="62"/>
        <v>0</v>
      </c>
      <c r="AQ151" s="111">
        <f t="shared" si="62"/>
        <v>0</v>
      </c>
      <c r="AR151" s="112">
        <f t="shared" si="62"/>
        <v>0</v>
      </c>
      <c r="AS151" s="112">
        <f t="shared" si="62"/>
        <v>0</v>
      </c>
      <c r="AT151" s="113">
        <f t="shared" si="62"/>
        <v>1262</v>
      </c>
      <c r="AU151" s="114">
        <f t="shared" si="62"/>
        <v>0</v>
      </c>
      <c r="AV151" s="115">
        <f t="shared" si="62"/>
        <v>0</v>
      </c>
      <c r="AW151" s="112">
        <f t="shared" si="62"/>
        <v>0</v>
      </c>
      <c r="AX151" s="112">
        <f t="shared" si="62"/>
        <v>0</v>
      </c>
      <c r="AY151" s="61">
        <f t="shared" si="62"/>
        <v>0</v>
      </c>
      <c r="AZ151" s="97">
        <f t="shared" si="62"/>
        <v>78.5</v>
      </c>
      <c r="BA151" s="68">
        <f t="shared" si="62"/>
        <v>0</v>
      </c>
      <c r="BB151" s="68">
        <f t="shared" si="62"/>
        <v>0</v>
      </c>
      <c r="BC151" s="68">
        <f t="shared" si="62"/>
        <v>0</v>
      </c>
      <c r="BD151" s="68">
        <f t="shared" si="62"/>
        <v>0</v>
      </c>
      <c r="BE151" s="15">
        <f t="shared" si="62"/>
        <v>0</v>
      </c>
      <c r="BF151" s="6">
        <f t="shared" si="62"/>
        <v>1658</v>
      </c>
      <c r="BG151" s="41">
        <f t="shared" si="62"/>
        <v>1358</v>
      </c>
      <c r="BH151" s="42">
        <f t="shared" si="62"/>
        <v>1394</v>
      </c>
      <c r="BI151" s="42">
        <f t="shared" si="62"/>
        <v>0</v>
      </c>
      <c r="BJ151" s="42">
        <f t="shared" si="62"/>
        <v>0</v>
      </c>
      <c r="BK151" s="42">
        <f t="shared" si="62"/>
        <v>0</v>
      </c>
      <c r="BL151" s="42">
        <f t="shared" si="62"/>
        <v>0</v>
      </c>
      <c r="BM151" s="15">
        <f t="shared" si="62"/>
        <v>0</v>
      </c>
    </row>
    <row r="152" spans="1:65" outlineLevel="2" x14ac:dyDescent="0.45">
      <c r="A152" s="180" t="s">
        <v>16</v>
      </c>
      <c r="B152" s="181"/>
      <c r="C152" s="51">
        <f>IFERROR(SUBTOTAL(1,C120:C149),"")</f>
        <v>314690.2</v>
      </c>
      <c r="D152" s="61">
        <f t="shared" ref="D152:BM152" si="63">IFERROR(SUBTOTAL(1,D120:D149),"")</f>
        <v>35.726666666666667</v>
      </c>
      <c r="E152" s="12">
        <f t="shared" si="63"/>
        <v>35.443333333333335</v>
      </c>
      <c r="F152" s="12">
        <f t="shared" si="63"/>
        <v>35.443333333333335</v>
      </c>
      <c r="G152" s="12">
        <f t="shared" si="63"/>
        <v>35.973333333333336</v>
      </c>
      <c r="H152" s="12">
        <f t="shared" si="63"/>
        <v>35.973333333333336</v>
      </c>
      <c r="I152" s="12" t="str">
        <f t="shared" si="63"/>
        <v/>
      </c>
      <c r="J152" s="12" t="str">
        <f t="shared" si="63"/>
        <v/>
      </c>
      <c r="K152" s="12" t="str">
        <f t="shared" si="63"/>
        <v/>
      </c>
      <c r="L152" s="12" t="str">
        <f t="shared" si="63"/>
        <v/>
      </c>
      <c r="M152" s="72" t="str">
        <f t="shared" si="63"/>
        <v/>
      </c>
      <c r="N152" s="83" t="str">
        <f t="shared" si="63"/>
        <v/>
      </c>
      <c r="O152" s="83" t="str">
        <f t="shared" si="63"/>
        <v/>
      </c>
      <c r="P152" s="83" t="str">
        <f t="shared" si="63"/>
        <v/>
      </c>
      <c r="Q152" s="83" t="str">
        <f t="shared" si="63"/>
        <v/>
      </c>
      <c r="R152" s="83" t="str">
        <f t="shared" si="63"/>
        <v/>
      </c>
      <c r="S152" s="83" t="str">
        <f t="shared" si="63"/>
        <v/>
      </c>
      <c r="T152" s="83" t="str">
        <f t="shared" si="63"/>
        <v/>
      </c>
      <c r="U152" s="83" t="str">
        <f t="shared" si="63"/>
        <v/>
      </c>
      <c r="V152" s="6" t="str">
        <f t="shared" si="63"/>
        <v/>
      </c>
      <c r="W152" s="41" t="str">
        <f t="shared" si="63"/>
        <v/>
      </c>
      <c r="X152" s="41" t="str">
        <f t="shared" si="63"/>
        <v/>
      </c>
      <c r="Y152" s="41" t="str">
        <f t="shared" si="63"/>
        <v/>
      </c>
      <c r="Z152" s="41" t="str">
        <f t="shared" si="63"/>
        <v/>
      </c>
      <c r="AA152" s="41" t="str">
        <f t="shared" si="63"/>
        <v/>
      </c>
      <c r="AB152" s="41" t="str">
        <f t="shared" si="63"/>
        <v/>
      </c>
      <c r="AC152" s="41" t="str">
        <f t="shared" si="63"/>
        <v/>
      </c>
      <c r="AD152" s="41" t="str">
        <f t="shared" si="63"/>
        <v/>
      </c>
      <c r="AE152" s="6" t="str">
        <f t="shared" si="63"/>
        <v/>
      </c>
      <c r="AF152" s="41" t="str">
        <f t="shared" si="63"/>
        <v/>
      </c>
      <c r="AG152" s="41" t="str">
        <f t="shared" si="63"/>
        <v/>
      </c>
      <c r="AH152" s="41" t="str">
        <f t="shared" si="63"/>
        <v/>
      </c>
      <c r="AI152" s="41" t="str">
        <f t="shared" si="63"/>
        <v/>
      </c>
      <c r="AJ152" s="41" t="str">
        <f t="shared" si="63"/>
        <v/>
      </c>
      <c r="AK152" s="41" t="str">
        <f t="shared" si="63"/>
        <v/>
      </c>
      <c r="AL152" s="41" t="str">
        <f t="shared" si="63"/>
        <v/>
      </c>
      <c r="AM152" s="41" t="str">
        <f t="shared" si="63"/>
        <v/>
      </c>
      <c r="AN152" s="41">
        <f t="shared" si="63"/>
        <v>23.844654344000933</v>
      </c>
      <c r="AO152" s="41">
        <f t="shared" si="63"/>
        <v>1183.6333333333334</v>
      </c>
      <c r="AP152" s="110" t="str">
        <f t="shared" si="63"/>
        <v/>
      </c>
      <c r="AQ152" s="111" t="str">
        <f t="shared" si="63"/>
        <v/>
      </c>
      <c r="AR152" s="112" t="str">
        <f t="shared" si="63"/>
        <v/>
      </c>
      <c r="AS152" s="112" t="str">
        <f t="shared" si="63"/>
        <v/>
      </c>
      <c r="AT152" s="113">
        <f t="shared" si="63"/>
        <v>1676</v>
      </c>
      <c r="AU152" s="114" t="str">
        <f t="shared" si="63"/>
        <v/>
      </c>
      <c r="AV152" s="115" t="str">
        <f t="shared" si="63"/>
        <v/>
      </c>
      <c r="AW152" s="112" t="str">
        <f t="shared" si="63"/>
        <v/>
      </c>
      <c r="AX152" s="112" t="str">
        <f t="shared" si="63"/>
        <v/>
      </c>
      <c r="AY152" s="61" t="str">
        <f t="shared" si="63"/>
        <v/>
      </c>
      <c r="AZ152" s="97">
        <f t="shared" si="63"/>
        <v>79.004545454545465</v>
      </c>
      <c r="BA152" s="68" t="str">
        <f t="shared" si="63"/>
        <v/>
      </c>
      <c r="BB152" s="68" t="str">
        <f t="shared" si="63"/>
        <v/>
      </c>
      <c r="BC152" s="68" t="str">
        <f t="shared" si="63"/>
        <v/>
      </c>
      <c r="BD152" s="68" t="str">
        <f t="shared" si="63"/>
        <v/>
      </c>
      <c r="BE152" s="15" t="str">
        <f>IFERROR(SUBTOTAL(1,BE120:BE149),"")</f>
        <v/>
      </c>
      <c r="BF152" s="6">
        <f t="shared" si="63"/>
        <v>9757.8333333333339</v>
      </c>
      <c r="BG152" s="41">
        <f t="shared" si="63"/>
        <v>5748.6428571428569</v>
      </c>
      <c r="BH152" s="42">
        <f t="shared" si="63"/>
        <v>4392.4333333333334</v>
      </c>
      <c r="BI152" s="42" t="str">
        <f t="shared" si="63"/>
        <v/>
      </c>
      <c r="BJ152" s="42" t="str">
        <f t="shared" si="63"/>
        <v/>
      </c>
      <c r="BK152" s="42" t="str">
        <f t="shared" si="63"/>
        <v/>
      </c>
      <c r="BL152" s="42" t="str">
        <f t="shared" si="63"/>
        <v/>
      </c>
      <c r="BM152" s="15" t="str">
        <f t="shared" si="63"/>
        <v/>
      </c>
    </row>
    <row r="153" spans="1:65" ht="17.5" outlineLevel="1" thickBot="1" x14ac:dyDescent="0.5">
      <c r="A153" s="182" t="s">
        <v>57</v>
      </c>
      <c r="B153" s="183"/>
      <c r="C153" s="52">
        <f>SUBTOTAL(9,C120:C149)</f>
        <v>9440706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35509</v>
      </c>
      <c r="AP153" s="116"/>
      <c r="AQ153" s="117"/>
      <c r="AR153" s="118"/>
      <c r="AS153" s="118"/>
      <c r="AT153" s="119">
        <f>SUBTOTAL(9,AT120:AT149)</f>
        <v>50280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4">SUBTOTAL(9,BF120:BF149)</f>
        <v>292735</v>
      </c>
      <c r="BG153" s="43">
        <f t="shared" si="64"/>
        <v>160962</v>
      </c>
      <c r="BH153" s="44">
        <f t="shared" si="64"/>
        <v>131773</v>
      </c>
      <c r="BI153" s="44">
        <f t="shared" si="64"/>
        <v>0</v>
      </c>
      <c r="BJ153" s="44">
        <f t="shared" si="64"/>
        <v>0</v>
      </c>
      <c r="BK153" s="44">
        <f t="shared" si="64"/>
        <v>0</v>
      </c>
      <c r="BL153" s="44">
        <f t="shared" si="64"/>
        <v>0</v>
      </c>
      <c r="BM153" s="16">
        <f t="shared" si="64"/>
        <v>0</v>
      </c>
    </row>
    <row r="154" spans="1:65" outlineLevel="5" x14ac:dyDescent="0.45">
      <c r="A154" s="21">
        <f t="shared" si="46"/>
        <v>5</v>
      </c>
      <c r="B154" s="33">
        <f>B149+1</f>
        <v>43586</v>
      </c>
      <c r="C154" s="51">
        <v>349184</v>
      </c>
      <c r="D154" s="64">
        <f t="shared" ref="D154:D184" si="65">IFERROR(ROUND(AVERAGE(E154:L154),1),"")</f>
        <v>36.299999999999997</v>
      </c>
      <c r="E154" s="12">
        <v>36.299999999999997</v>
      </c>
      <c r="F154" s="12">
        <v>36.299999999999997</v>
      </c>
      <c r="G154" s="12">
        <v>36.299999999999997</v>
      </c>
      <c r="H154" s="12">
        <v>36.299999999999997</v>
      </c>
      <c r="I154" s="12"/>
      <c r="J154" s="12"/>
      <c r="K154" s="12"/>
      <c r="L154" s="12"/>
      <c r="M154" s="74" t="str">
        <f t="shared" ref="M154:M184" si="66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67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8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22.310756972111555</v>
      </c>
      <c r="AO154" s="41">
        <v>1255</v>
      </c>
      <c r="AP154" s="110"/>
      <c r="AQ154" s="111"/>
      <c r="AR154" s="126" t="str">
        <f t="shared" ref="AR154:AR184" si="69">IFERROR(AQ154/AP154*100,"")</f>
        <v/>
      </c>
      <c r="AS154" s="126" t="str">
        <f t="shared" ref="AS154:AS184" si="70">IFERROR(100-AR154,"")</f>
        <v/>
      </c>
      <c r="AT154" s="127">
        <v>1815</v>
      </c>
      <c r="AU154" s="128"/>
      <c r="AV154" s="129"/>
      <c r="AW154" s="126" t="str">
        <f t="shared" ref="AW154:AW184" si="71">IFERROR(AV154/AU154*100,"")</f>
        <v/>
      </c>
      <c r="AX154" s="126" t="str">
        <f t="shared" ref="AX154:AX184" si="72">IFERROR(100-AW154,"")</f>
        <v/>
      </c>
      <c r="AY154" s="64" t="str">
        <f t="shared" ref="AY154:AY184" si="73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4">IF(SUM(BG154:BM154)=0,"",SUM(BG154:BM154))</f>
        <v>10775</v>
      </c>
      <c r="BG154" s="42">
        <v>7232</v>
      </c>
      <c r="BH154" s="42">
        <v>3543</v>
      </c>
      <c r="BI154" s="42"/>
      <c r="BJ154" s="42"/>
      <c r="BK154" s="42"/>
      <c r="BL154" s="42"/>
      <c r="BM154" s="15"/>
    </row>
    <row r="155" spans="1:65" outlineLevel="5" x14ac:dyDescent="0.45">
      <c r="A155" s="22">
        <f t="shared" si="46"/>
        <v>5</v>
      </c>
      <c r="B155" s="9">
        <f t="shared" ref="B155:B218" si="75">B154+1</f>
        <v>43587</v>
      </c>
      <c r="C155" s="51">
        <v>330264</v>
      </c>
      <c r="D155" s="64">
        <f t="shared" si="65"/>
        <v>36</v>
      </c>
      <c r="E155" s="12">
        <v>36.1</v>
      </c>
      <c r="F155" s="12">
        <v>36.1</v>
      </c>
      <c r="G155" s="12">
        <v>35.9</v>
      </c>
      <c r="H155" s="12">
        <v>35.9</v>
      </c>
      <c r="I155" s="12"/>
      <c r="J155" s="12"/>
      <c r="K155" s="12"/>
      <c r="L155" s="12"/>
      <c r="M155" s="74" t="str">
        <f t="shared" si="66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67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68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v>22.222222222222221</v>
      </c>
      <c r="AO155" s="41">
        <v>1260</v>
      </c>
      <c r="AP155" s="110"/>
      <c r="AQ155" s="111"/>
      <c r="AR155" s="126" t="str">
        <f t="shared" si="69"/>
        <v/>
      </c>
      <c r="AS155" s="126" t="str">
        <f t="shared" si="70"/>
        <v/>
      </c>
      <c r="AT155" s="127">
        <v>1701</v>
      </c>
      <c r="AU155" s="128"/>
      <c r="AV155" s="129"/>
      <c r="AW155" s="126" t="str">
        <f t="shared" si="71"/>
        <v/>
      </c>
      <c r="AX155" s="126" t="str">
        <f t="shared" si="72"/>
        <v/>
      </c>
      <c r="AY155" s="64" t="str">
        <f t="shared" si="73"/>
        <v/>
      </c>
      <c r="AZ155" s="97">
        <v>79</v>
      </c>
      <c r="BA155" s="68"/>
      <c r="BB155" s="68"/>
      <c r="BC155" s="68"/>
      <c r="BD155" s="68"/>
      <c r="BE155" s="15"/>
      <c r="BF155" s="5">
        <f t="shared" si="74"/>
        <v>13104</v>
      </c>
      <c r="BG155" s="42">
        <v>3963</v>
      </c>
      <c r="BH155" s="42">
        <v>9141</v>
      </c>
      <c r="BI155" s="42"/>
      <c r="BJ155" s="42"/>
      <c r="BK155" s="42"/>
      <c r="BL155" s="42"/>
      <c r="BM155" s="15"/>
    </row>
    <row r="156" spans="1:65" outlineLevel="5" x14ac:dyDescent="0.45">
      <c r="A156" s="22">
        <f t="shared" si="46"/>
        <v>5</v>
      </c>
      <c r="B156" s="9">
        <f t="shared" si="75"/>
        <v>43588</v>
      </c>
      <c r="C156" s="51">
        <v>316843</v>
      </c>
      <c r="D156" s="64">
        <f t="shared" si="65"/>
        <v>36.200000000000003</v>
      </c>
      <c r="E156" s="12">
        <v>36.200000000000003</v>
      </c>
      <c r="F156" s="12">
        <v>36.200000000000003</v>
      </c>
      <c r="G156" s="12">
        <v>36.1</v>
      </c>
      <c r="H156" s="12">
        <v>36.1</v>
      </c>
      <c r="I156" s="12"/>
      <c r="J156" s="12"/>
      <c r="K156" s="12"/>
      <c r="L156" s="12"/>
      <c r="M156" s="74" t="str">
        <f t="shared" si="66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67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8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22.328548644338117</v>
      </c>
      <c r="AO156" s="41">
        <v>1254</v>
      </c>
      <c r="AP156" s="110"/>
      <c r="AQ156" s="111"/>
      <c r="AR156" s="126" t="str">
        <f t="shared" si="69"/>
        <v/>
      </c>
      <c r="AS156" s="126" t="str">
        <f t="shared" si="70"/>
        <v/>
      </c>
      <c r="AT156" s="127">
        <v>1904</v>
      </c>
      <c r="AU156" s="128"/>
      <c r="AV156" s="129"/>
      <c r="AW156" s="126" t="str">
        <f t="shared" si="71"/>
        <v/>
      </c>
      <c r="AX156" s="126" t="str">
        <f t="shared" si="72"/>
        <v/>
      </c>
      <c r="AY156" s="64" t="str">
        <f t="shared" si="73"/>
        <v/>
      </c>
      <c r="AZ156" s="97">
        <v>78.400000000000006</v>
      </c>
      <c r="BA156" s="68"/>
      <c r="BB156" s="68"/>
      <c r="BC156" s="68"/>
      <c r="BD156" s="68"/>
      <c r="BE156" s="15"/>
      <c r="BF156" s="5">
        <f t="shared" si="74"/>
        <v>8036</v>
      </c>
      <c r="BG156" s="42">
        <v>5805</v>
      </c>
      <c r="BH156" s="42">
        <v>2231</v>
      </c>
      <c r="BI156" s="42"/>
      <c r="BJ156" s="42"/>
      <c r="BK156" s="42"/>
      <c r="BL156" s="42"/>
      <c r="BM156" s="15"/>
    </row>
    <row r="157" spans="1:65" outlineLevel="5" x14ac:dyDescent="0.45">
      <c r="A157" s="22">
        <f t="shared" si="46"/>
        <v>5</v>
      </c>
      <c r="B157" s="9">
        <f t="shared" si="75"/>
        <v>43589</v>
      </c>
      <c r="C157" s="51">
        <v>307670</v>
      </c>
      <c r="D157" s="64">
        <f t="shared" si="65"/>
        <v>36.200000000000003</v>
      </c>
      <c r="E157" s="12">
        <v>36.200000000000003</v>
      </c>
      <c r="F157" s="12">
        <v>36.200000000000003</v>
      </c>
      <c r="G157" s="12">
        <v>36.200000000000003</v>
      </c>
      <c r="H157" s="12">
        <v>36.200000000000003</v>
      </c>
      <c r="I157" s="12"/>
      <c r="J157" s="12"/>
      <c r="K157" s="12"/>
      <c r="L157" s="12"/>
      <c r="M157" s="74" t="str">
        <f t="shared" si="66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67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8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21.308980213089804</v>
      </c>
      <c r="AO157" s="41">
        <v>1314</v>
      </c>
      <c r="AP157" s="110"/>
      <c r="AQ157" s="111"/>
      <c r="AR157" s="126" t="str">
        <f t="shared" si="69"/>
        <v/>
      </c>
      <c r="AS157" s="126" t="str">
        <f t="shared" si="70"/>
        <v/>
      </c>
      <c r="AT157" s="127">
        <v>1803</v>
      </c>
      <c r="AU157" s="128"/>
      <c r="AV157" s="129"/>
      <c r="AW157" s="126" t="str">
        <f t="shared" si="71"/>
        <v/>
      </c>
      <c r="AX157" s="126" t="str">
        <f t="shared" si="72"/>
        <v/>
      </c>
      <c r="AY157" s="64" t="str">
        <f t="shared" si="73"/>
        <v/>
      </c>
      <c r="AZ157" s="97"/>
      <c r="BA157" s="68"/>
      <c r="BB157" s="68"/>
      <c r="BC157" s="68"/>
      <c r="BD157" s="68"/>
      <c r="BE157" s="15"/>
      <c r="BF157" s="5">
        <f t="shared" si="74"/>
        <v>11872</v>
      </c>
      <c r="BG157" s="42">
        <v>5581</v>
      </c>
      <c r="BH157" s="42">
        <v>6291</v>
      </c>
      <c r="BI157" s="42"/>
      <c r="BJ157" s="42"/>
      <c r="BK157" s="42"/>
      <c r="BL157" s="42"/>
      <c r="BM157" s="15"/>
    </row>
    <row r="158" spans="1:65" outlineLevel="5" x14ac:dyDescent="0.45">
      <c r="A158" s="22">
        <f t="shared" si="46"/>
        <v>5</v>
      </c>
      <c r="B158" s="9">
        <f t="shared" si="75"/>
        <v>43590</v>
      </c>
      <c r="C158" s="51">
        <v>297011</v>
      </c>
      <c r="D158" s="64">
        <f t="shared" si="65"/>
        <v>36</v>
      </c>
      <c r="E158" s="12">
        <v>35.9</v>
      </c>
      <c r="F158" s="12">
        <v>35.9</v>
      </c>
      <c r="G158" s="12">
        <v>36.1</v>
      </c>
      <c r="H158" s="12">
        <v>36.1</v>
      </c>
      <c r="I158" s="12"/>
      <c r="J158" s="12"/>
      <c r="K158" s="12"/>
      <c r="L158" s="12"/>
      <c r="M158" s="74" t="str">
        <f t="shared" si="66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67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8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20.756115641215715</v>
      </c>
      <c r="AO158" s="41">
        <v>1349</v>
      </c>
      <c r="AP158" s="110"/>
      <c r="AQ158" s="111"/>
      <c r="AR158" s="126" t="str">
        <f t="shared" si="69"/>
        <v/>
      </c>
      <c r="AS158" s="126" t="str">
        <f t="shared" si="70"/>
        <v/>
      </c>
      <c r="AT158" s="127">
        <v>1460</v>
      </c>
      <c r="AU158" s="128"/>
      <c r="AV158" s="129"/>
      <c r="AW158" s="126" t="str">
        <f t="shared" si="71"/>
        <v/>
      </c>
      <c r="AX158" s="126" t="str">
        <f t="shared" si="72"/>
        <v/>
      </c>
      <c r="AY158" s="64" t="str">
        <f t="shared" si="73"/>
        <v/>
      </c>
      <c r="AZ158" s="97"/>
      <c r="BA158" s="68"/>
      <c r="BB158" s="68"/>
      <c r="BC158" s="68"/>
      <c r="BD158" s="68"/>
      <c r="BE158" s="15"/>
      <c r="BF158" s="5">
        <f t="shared" si="74"/>
        <v>4388</v>
      </c>
      <c r="BG158" s="42">
        <v>2809</v>
      </c>
      <c r="BH158" s="42">
        <v>1579</v>
      </c>
      <c r="BI158" s="42"/>
      <c r="BJ158" s="42"/>
      <c r="BK158" s="42"/>
      <c r="BL158" s="42"/>
      <c r="BM158" s="15"/>
    </row>
    <row r="159" spans="1:65" outlineLevel="5" x14ac:dyDescent="0.45">
      <c r="A159" s="22">
        <f t="shared" si="46"/>
        <v>5</v>
      </c>
      <c r="B159" s="9">
        <f t="shared" si="75"/>
        <v>43591</v>
      </c>
      <c r="C159" s="51">
        <v>307249</v>
      </c>
      <c r="D159" s="64">
        <f t="shared" si="65"/>
        <v>35.799999999999997</v>
      </c>
      <c r="E159" s="12">
        <v>35.700000000000003</v>
      </c>
      <c r="F159" s="12">
        <v>35.700000000000003</v>
      </c>
      <c r="G159" s="12">
        <v>35.9</v>
      </c>
      <c r="H159" s="12">
        <v>35.9</v>
      </c>
      <c r="I159" s="12"/>
      <c r="J159" s="12"/>
      <c r="K159" s="12"/>
      <c r="L159" s="12"/>
      <c r="M159" s="74" t="str">
        <f t="shared" si="66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67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8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20.512820512820515</v>
      </c>
      <c r="AO159" s="41">
        <v>1365</v>
      </c>
      <c r="AP159" s="110"/>
      <c r="AQ159" s="111"/>
      <c r="AR159" s="126" t="str">
        <f t="shared" si="69"/>
        <v/>
      </c>
      <c r="AS159" s="126" t="str">
        <f t="shared" si="70"/>
        <v/>
      </c>
      <c r="AT159" s="127">
        <v>1332</v>
      </c>
      <c r="AU159" s="128"/>
      <c r="AV159" s="129"/>
      <c r="AW159" s="126" t="str">
        <f t="shared" si="71"/>
        <v/>
      </c>
      <c r="AX159" s="126" t="str">
        <f t="shared" si="72"/>
        <v/>
      </c>
      <c r="AY159" s="64" t="str">
        <f t="shared" si="73"/>
        <v/>
      </c>
      <c r="AZ159" s="97"/>
      <c r="BA159" s="68"/>
      <c r="BB159" s="68"/>
      <c r="BC159" s="68"/>
      <c r="BD159" s="68"/>
      <c r="BE159" s="15"/>
      <c r="BF159" s="5">
        <f t="shared" si="74"/>
        <v>7296</v>
      </c>
      <c r="BG159" s="42">
        <v>4385</v>
      </c>
      <c r="BH159" s="42">
        <v>2911</v>
      </c>
      <c r="BI159" s="42"/>
      <c r="BJ159" s="42"/>
      <c r="BK159" s="42"/>
      <c r="BL159" s="42"/>
      <c r="BM159" s="15"/>
    </row>
    <row r="160" spans="1:65" outlineLevel="5" x14ac:dyDescent="0.45">
      <c r="A160" s="22">
        <f t="shared" si="46"/>
        <v>5</v>
      </c>
      <c r="B160" s="9">
        <f t="shared" si="75"/>
        <v>43592</v>
      </c>
      <c r="C160" s="51">
        <v>299335</v>
      </c>
      <c r="D160" s="64">
        <f t="shared" si="65"/>
        <v>35.700000000000003</v>
      </c>
      <c r="E160" s="12">
        <v>35.700000000000003</v>
      </c>
      <c r="F160" s="12">
        <v>35.700000000000003</v>
      </c>
      <c r="G160" s="12">
        <v>35.700000000000003</v>
      </c>
      <c r="H160" s="12">
        <v>35.700000000000003</v>
      </c>
      <c r="I160" s="12"/>
      <c r="J160" s="12"/>
      <c r="K160" s="12"/>
      <c r="L160" s="12"/>
      <c r="M160" s="74" t="str">
        <f t="shared" si="66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67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8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22.257551669316374</v>
      </c>
      <c r="AO160" s="41">
        <v>1258</v>
      </c>
      <c r="AP160" s="110"/>
      <c r="AQ160" s="111"/>
      <c r="AR160" s="126" t="str">
        <f t="shared" si="69"/>
        <v/>
      </c>
      <c r="AS160" s="126" t="str">
        <f t="shared" si="70"/>
        <v/>
      </c>
      <c r="AT160" s="127">
        <v>1757</v>
      </c>
      <c r="AU160" s="128"/>
      <c r="AV160" s="129"/>
      <c r="AW160" s="126" t="str">
        <f t="shared" si="71"/>
        <v/>
      </c>
      <c r="AX160" s="126" t="str">
        <f t="shared" si="72"/>
        <v/>
      </c>
      <c r="AY160" s="64" t="str">
        <f t="shared" si="73"/>
        <v/>
      </c>
      <c r="AZ160" s="97">
        <v>78.8</v>
      </c>
      <c r="BA160" s="68"/>
      <c r="BB160" s="68"/>
      <c r="BC160" s="68"/>
      <c r="BD160" s="68"/>
      <c r="BE160" s="15"/>
      <c r="BF160" s="5">
        <f t="shared" si="74"/>
        <v>10142</v>
      </c>
      <c r="BG160" s="42">
        <v>3685</v>
      </c>
      <c r="BH160" s="42">
        <v>6457</v>
      </c>
      <c r="BI160" s="42"/>
      <c r="BJ160" s="42"/>
      <c r="BK160" s="42"/>
      <c r="BL160" s="42"/>
      <c r="BM160" s="15"/>
    </row>
    <row r="161" spans="1:65" outlineLevel="5" x14ac:dyDescent="0.45">
      <c r="A161" s="22">
        <f t="shared" si="46"/>
        <v>5</v>
      </c>
      <c r="B161" s="9">
        <f t="shared" si="75"/>
        <v>43593</v>
      </c>
      <c r="C161" s="51">
        <v>290859</v>
      </c>
      <c r="D161" s="64">
        <f t="shared" si="65"/>
        <v>36</v>
      </c>
      <c r="E161" s="12">
        <v>36</v>
      </c>
      <c r="F161" s="12">
        <v>36</v>
      </c>
      <c r="G161" s="12">
        <v>36</v>
      </c>
      <c r="H161" s="12">
        <v>36</v>
      </c>
      <c r="I161" s="12"/>
      <c r="J161" s="12"/>
      <c r="K161" s="12"/>
      <c r="L161" s="12"/>
      <c r="M161" s="74" t="str">
        <f t="shared" si="66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67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68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19.858156028368793</v>
      </c>
      <c r="AO161" s="41">
        <v>1410</v>
      </c>
      <c r="AP161" s="110"/>
      <c r="AQ161" s="111"/>
      <c r="AR161" s="126" t="str">
        <f t="shared" si="69"/>
        <v/>
      </c>
      <c r="AS161" s="126" t="str">
        <f t="shared" si="70"/>
        <v/>
      </c>
      <c r="AT161" s="127">
        <v>2129</v>
      </c>
      <c r="AU161" s="128"/>
      <c r="AV161" s="129"/>
      <c r="AW161" s="126" t="str">
        <f t="shared" si="71"/>
        <v/>
      </c>
      <c r="AX161" s="126" t="str">
        <f t="shared" si="72"/>
        <v/>
      </c>
      <c r="AY161" s="64" t="str">
        <f t="shared" si="73"/>
        <v/>
      </c>
      <c r="AZ161" s="97">
        <v>78.8</v>
      </c>
      <c r="BA161" s="68"/>
      <c r="BB161" s="68"/>
      <c r="BC161" s="68"/>
      <c r="BD161" s="68"/>
      <c r="BE161" s="15"/>
      <c r="BF161" s="5">
        <f t="shared" si="74"/>
        <v>10972</v>
      </c>
      <c r="BG161" s="42">
        <v>4906</v>
      </c>
      <c r="BH161" s="42">
        <v>6066</v>
      </c>
      <c r="BI161" s="42"/>
      <c r="BJ161" s="42"/>
      <c r="BK161" s="42"/>
      <c r="BL161" s="42"/>
      <c r="BM161" s="15"/>
    </row>
    <row r="162" spans="1:65" outlineLevel="5" x14ac:dyDescent="0.45">
      <c r="A162" s="22">
        <f t="shared" si="46"/>
        <v>5</v>
      </c>
      <c r="B162" s="9">
        <f t="shared" si="75"/>
        <v>43594</v>
      </c>
      <c r="C162" s="51">
        <v>292998</v>
      </c>
      <c r="D162" s="64">
        <f t="shared" si="65"/>
        <v>35.6</v>
      </c>
      <c r="E162" s="12">
        <v>35.5</v>
      </c>
      <c r="F162" s="12">
        <v>35.5</v>
      </c>
      <c r="G162" s="12">
        <v>35.700000000000003</v>
      </c>
      <c r="H162" s="12">
        <v>35.700000000000003</v>
      </c>
      <c r="I162" s="12"/>
      <c r="J162" s="12"/>
      <c r="K162" s="12"/>
      <c r="L162" s="12"/>
      <c r="M162" s="74" t="str">
        <f t="shared" si="66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67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8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21.05263157894737</v>
      </c>
      <c r="AO162" s="41">
        <v>1330</v>
      </c>
      <c r="AP162" s="110"/>
      <c r="AQ162" s="111"/>
      <c r="AR162" s="126" t="str">
        <f t="shared" si="69"/>
        <v/>
      </c>
      <c r="AS162" s="126" t="str">
        <f t="shared" si="70"/>
        <v/>
      </c>
      <c r="AT162" s="127">
        <v>1645</v>
      </c>
      <c r="AU162" s="128"/>
      <c r="AV162" s="129"/>
      <c r="AW162" s="126" t="str">
        <f t="shared" si="71"/>
        <v/>
      </c>
      <c r="AX162" s="126" t="str">
        <f t="shared" si="72"/>
        <v/>
      </c>
      <c r="AY162" s="64" t="str">
        <f t="shared" si="73"/>
        <v/>
      </c>
      <c r="AZ162" s="97">
        <v>78.8</v>
      </c>
      <c r="BA162" s="68"/>
      <c r="BB162" s="68"/>
      <c r="BC162" s="68"/>
      <c r="BD162" s="68"/>
      <c r="BE162" s="15"/>
      <c r="BF162" s="5">
        <f t="shared" si="74"/>
        <v>9965</v>
      </c>
      <c r="BG162" s="42">
        <v>2355</v>
      </c>
      <c r="BH162" s="42">
        <v>7610</v>
      </c>
      <c r="BI162" s="42"/>
      <c r="BJ162" s="42"/>
      <c r="BK162" s="42"/>
      <c r="BL162" s="42"/>
      <c r="BM162" s="15"/>
    </row>
    <row r="163" spans="1:65" outlineLevel="5" x14ac:dyDescent="0.45">
      <c r="A163" s="22">
        <f t="shared" ref="A163:A234" si="76">MONTH(B163)</f>
        <v>5</v>
      </c>
      <c r="B163" s="9">
        <f t="shared" si="75"/>
        <v>43595</v>
      </c>
      <c r="C163" s="51">
        <v>293163</v>
      </c>
      <c r="D163" s="64">
        <f t="shared" si="65"/>
        <v>36.4</v>
      </c>
      <c r="E163" s="12">
        <v>36.200000000000003</v>
      </c>
      <c r="F163" s="12">
        <v>36.200000000000003</v>
      </c>
      <c r="G163" s="12">
        <v>36.6</v>
      </c>
      <c r="H163" s="12">
        <v>36.6</v>
      </c>
      <c r="I163" s="12"/>
      <c r="J163" s="12"/>
      <c r="K163" s="12"/>
      <c r="L163" s="12"/>
      <c r="M163" s="74" t="str">
        <f t="shared" si="66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67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8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22.562449637389204</v>
      </c>
      <c r="AO163" s="41">
        <v>1241</v>
      </c>
      <c r="AP163" s="110"/>
      <c r="AQ163" s="111"/>
      <c r="AR163" s="126" t="str">
        <f t="shared" si="69"/>
        <v/>
      </c>
      <c r="AS163" s="126" t="str">
        <f t="shared" si="70"/>
        <v/>
      </c>
      <c r="AT163" s="127">
        <v>1687</v>
      </c>
      <c r="AU163" s="128"/>
      <c r="AV163" s="129"/>
      <c r="AW163" s="126" t="str">
        <f t="shared" si="71"/>
        <v/>
      </c>
      <c r="AX163" s="126" t="str">
        <f t="shared" si="72"/>
        <v/>
      </c>
      <c r="AY163" s="64" t="str">
        <f t="shared" si="73"/>
        <v/>
      </c>
      <c r="AZ163" s="97">
        <v>79</v>
      </c>
      <c r="BA163" s="68"/>
      <c r="BB163" s="68"/>
      <c r="BC163" s="68"/>
      <c r="BD163" s="68"/>
      <c r="BE163" s="15"/>
      <c r="BF163" s="5">
        <f t="shared" si="74"/>
        <v>9636</v>
      </c>
      <c r="BG163" s="42">
        <v>7372</v>
      </c>
      <c r="BH163" s="42">
        <v>2264</v>
      </c>
      <c r="BI163" s="42"/>
      <c r="BJ163" s="42"/>
      <c r="BK163" s="42"/>
      <c r="BL163" s="42"/>
      <c r="BM163" s="15"/>
    </row>
    <row r="164" spans="1:65" outlineLevel="5" x14ac:dyDescent="0.45">
      <c r="A164" s="22">
        <f t="shared" si="76"/>
        <v>5</v>
      </c>
      <c r="B164" s="9">
        <f t="shared" si="75"/>
        <v>43596</v>
      </c>
      <c r="C164" s="51">
        <v>301152</v>
      </c>
      <c r="D164" s="64">
        <f t="shared" si="65"/>
        <v>36.299999999999997</v>
      </c>
      <c r="E164" s="12">
        <v>36.299999999999997</v>
      </c>
      <c r="F164" s="12">
        <v>36.299999999999997</v>
      </c>
      <c r="G164" s="12">
        <v>36.299999999999997</v>
      </c>
      <c r="H164" s="12">
        <v>36.299999999999997</v>
      </c>
      <c r="I164" s="12"/>
      <c r="J164" s="12"/>
      <c r="K164" s="12"/>
      <c r="L164" s="12"/>
      <c r="M164" s="74" t="str">
        <f t="shared" si="66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67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68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24.844720496894411</v>
      </c>
      <c r="AO164" s="41">
        <v>1127</v>
      </c>
      <c r="AP164" s="110"/>
      <c r="AQ164" s="111"/>
      <c r="AR164" s="126" t="str">
        <f t="shared" si="69"/>
        <v/>
      </c>
      <c r="AS164" s="126" t="str">
        <f t="shared" si="70"/>
        <v/>
      </c>
      <c r="AT164" s="127">
        <v>1506</v>
      </c>
      <c r="AU164" s="128"/>
      <c r="AV164" s="129"/>
      <c r="AW164" s="126" t="str">
        <f t="shared" si="71"/>
        <v/>
      </c>
      <c r="AX164" s="126" t="str">
        <f t="shared" si="72"/>
        <v/>
      </c>
      <c r="AY164" s="64" t="str">
        <f t="shared" si="73"/>
        <v/>
      </c>
      <c r="AZ164" s="97"/>
      <c r="BA164" s="68"/>
      <c r="BB164" s="68"/>
      <c r="BC164" s="68"/>
      <c r="BD164" s="68"/>
      <c r="BE164" s="15"/>
      <c r="BF164" s="5">
        <f t="shared" si="74"/>
        <v>6720</v>
      </c>
      <c r="BG164" s="42">
        <v>3045</v>
      </c>
      <c r="BH164" s="42">
        <v>3675</v>
      </c>
      <c r="BI164" s="42"/>
      <c r="BJ164" s="42"/>
      <c r="BK164" s="42"/>
      <c r="BL164" s="42"/>
      <c r="BM164" s="15"/>
    </row>
    <row r="165" spans="1:65" outlineLevel="5" x14ac:dyDescent="0.45">
      <c r="A165" s="22">
        <f t="shared" si="76"/>
        <v>5</v>
      </c>
      <c r="B165" s="9">
        <f t="shared" si="75"/>
        <v>43597</v>
      </c>
      <c r="C165" s="51">
        <v>295691</v>
      </c>
      <c r="D165" s="64">
        <f t="shared" si="65"/>
        <v>36.200000000000003</v>
      </c>
      <c r="E165" s="12">
        <v>36</v>
      </c>
      <c r="F165" s="12">
        <v>36</v>
      </c>
      <c r="G165" s="12">
        <v>36.299999999999997</v>
      </c>
      <c r="H165" s="12">
        <v>36.299999999999997</v>
      </c>
      <c r="I165" s="12"/>
      <c r="J165" s="12"/>
      <c r="K165" s="12"/>
      <c r="L165" s="12"/>
      <c r="M165" s="74" t="str">
        <f t="shared" si="66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67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8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24.582967515364356</v>
      </c>
      <c r="AO165" s="41">
        <v>1139</v>
      </c>
      <c r="AP165" s="110"/>
      <c r="AQ165" s="111"/>
      <c r="AR165" s="126" t="str">
        <f t="shared" si="69"/>
        <v/>
      </c>
      <c r="AS165" s="126" t="str">
        <f t="shared" si="70"/>
        <v/>
      </c>
      <c r="AT165" s="127">
        <v>1107</v>
      </c>
      <c r="AU165" s="128"/>
      <c r="AV165" s="129"/>
      <c r="AW165" s="126" t="str">
        <f t="shared" si="71"/>
        <v/>
      </c>
      <c r="AX165" s="126" t="str">
        <f t="shared" si="72"/>
        <v/>
      </c>
      <c r="AY165" s="64" t="str">
        <f t="shared" si="73"/>
        <v/>
      </c>
      <c r="AZ165" s="97"/>
      <c r="BA165" s="68"/>
      <c r="BB165" s="68"/>
      <c r="BC165" s="68"/>
      <c r="BD165" s="68"/>
      <c r="BE165" s="15"/>
      <c r="BF165" s="5">
        <f t="shared" si="74"/>
        <v>5088</v>
      </c>
      <c r="BG165" s="42">
        <v>3510</v>
      </c>
      <c r="BH165" s="42">
        <v>1578</v>
      </c>
      <c r="BI165" s="42"/>
      <c r="BJ165" s="42"/>
      <c r="BK165" s="42"/>
      <c r="BL165" s="42"/>
      <c r="BM165" s="15"/>
    </row>
    <row r="166" spans="1:65" outlineLevel="5" x14ac:dyDescent="0.45">
      <c r="A166" s="22">
        <f t="shared" si="76"/>
        <v>5</v>
      </c>
      <c r="B166" s="9">
        <f t="shared" si="75"/>
        <v>43598</v>
      </c>
      <c r="C166" s="51">
        <v>296708</v>
      </c>
      <c r="D166" s="64">
        <f t="shared" si="65"/>
        <v>35.5</v>
      </c>
      <c r="E166" s="12">
        <v>35.4</v>
      </c>
      <c r="F166" s="12">
        <v>35.4</v>
      </c>
      <c r="G166" s="12">
        <v>35.6</v>
      </c>
      <c r="H166" s="12">
        <v>35.6</v>
      </c>
      <c r="I166" s="12"/>
      <c r="J166" s="12"/>
      <c r="K166" s="12"/>
      <c r="L166" s="12"/>
      <c r="M166" s="74" t="str">
        <f t="shared" si="66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67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8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22.801302931596091</v>
      </c>
      <c r="AO166" s="41">
        <v>1228</v>
      </c>
      <c r="AP166" s="110"/>
      <c r="AQ166" s="111"/>
      <c r="AR166" s="126" t="str">
        <f t="shared" si="69"/>
        <v/>
      </c>
      <c r="AS166" s="126" t="str">
        <f t="shared" si="70"/>
        <v/>
      </c>
      <c r="AT166" s="127">
        <v>1250</v>
      </c>
      <c r="AU166" s="128"/>
      <c r="AV166" s="129"/>
      <c r="AW166" s="126" t="str">
        <f t="shared" si="71"/>
        <v/>
      </c>
      <c r="AX166" s="126" t="str">
        <f t="shared" si="72"/>
        <v/>
      </c>
      <c r="AY166" s="64" t="str">
        <f t="shared" si="73"/>
        <v/>
      </c>
      <c r="AZ166" s="97">
        <v>78.900000000000006</v>
      </c>
      <c r="BA166" s="68"/>
      <c r="BB166" s="68"/>
      <c r="BC166" s="68"/>
      <c r="BD166" s="68"/>
      <c r="BE166" s="15"/>
      <c r="BF166" s="5">
        <f t="shared" si="74"/>
        <v>2844</v>
      </c>
      <c r="BG166" s="42"/>
      <c r="BH166" s="42">
        <v>2844</v>
      </c>
      <c r="BI166" s="42"/>
      <c r="BJ166" s="42"/>
      <c r="BK166" s="42"/>
      <c r="BL166" s="42"/>
      <c r="BM166" s="15"/>
    </row>
    <row r="167" spans="1:65" outlineLevel="5" x14ac:dyDescent="0.45">
      <c r="A167" s="22">
        <f t="shared" si="76"/>
        <v>5</v>
      </c>
      <c r="B167" s="9">
        <f t="shared" si="75"/>
        <v>43599</v>
      </c>
      <c r="C167" s="51">
        <v>295863</v>
      </c>
      <c r="D167" s="64">
        <f t="shared" si="65"/>
        <v>35.700000000000003</v>
      </c>
      <c r="E167" s="12">
        <v>35.5</v>
      </c>
      <c r="F167" s="12">
        <v>35.5</v>
      </c>
      <c r="G167" s="12">
        <v>35.799999999999997</v>
      </c>
      <c r="H167" s="12">
        <v>35.799999999999997</v>
      </c>
      <c r="I167" s="12"/>
      <c r="J167" s="12"/>
      <c r="K167" s="12"/>
      <c r="L167" s="12"/>
      <c r="M167" s="74" t="str">
        <f t="shared" si="66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67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8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24.117140396210164</v>
      </c>
      <c r="AO167" s="41">
        <v>1161</v>
      </c>
      <c r="AP167" s="110"/>
      <c r="AQ167" s="111"/>
      <c r="AR167" s="126" t="str">
        <f t="shared" si="69"/>
        <v/>
      </c>
      <c r="AS167" s="126" t="str">
        <f t="shared" si="70"/>
        <v/>
      </c>
      <c r="AT167" s="127">
        <v>1361</v>
      </c>
      <c r="AU167" s="128"/>
      <c r="AV167" s="129"/>
      <c r="AW167" s="126" t="str">
        <f t="shared" si="71"/>
        <v/>
      </c>
      <c r="AX167" s="126" t="str">
        <f t="shared" si="72"/>
        <v/>
      </c>
      <c r="AY167" s="64" t="str">
        <f t="shared" si="73"/>
        <v/>
      </c>
      <c r="AZ167" s="97">
        <v>79.3</v>
      </c>
      <c r="BA167" s="68"/>
      <c r="BB167" s="68"/>
      <c r="BC167" s="68"/>
      <c r="BD167" s="68"/>
      <c r="BE167" s="15"/>
      <c r="BF167" s="5">
        <f t="shared" si="74"/>
        <v>8277</v>
      </c>
      <c r="BG167" s="42">
        <v>2735</v>
      </c>
      <c r="BH167" s="42">
        <v>5542</v>
      </c>
      <c r="BI167" s="42"/>
      <c r="BJ167" s="42"/>
      <c r="BK167" s="42"/>
      <c r="BL167" s="42"/>
      <c r="BM167" s="15"/>
    </row>
    <row r="168" spans="1:65" outlineLevel="5" x14ac:dyDescent="0.45">
      <c r="A168" s="22">
        <f t="shared" si="76"/>
        <v>5</v>
      </c>
      <c r="B168" s="9">
        <f t="shared" si="75"/>
        <v>43600</v>
      </c>
      <c r="C168" s="51">
        <v>299943</v>
      </c>
      <c r="D168" s="64">
        <f t="shared" si="65"/>
        <v>35.799999999999997</v>
      </c>
      <c r="E168" s="12">
        <v>35.6</v>
      </c>
      <c r="F168" s="12">
        <v>35.6</v>
      </c>
      <c r="G168" s="12">
        <v>35.9</v>
      </c>
      <c r="H168" s="12">
        <v>35.9</v>
      </c>
      <c r="I168" s="12"/>
      <c r="J168" s="12"/>
      <c r="K168" s="12"/>
      <c r="L168" s="12"/>
      <c r="M168" s="74" t="str">
        <f t="shared" si="66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67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8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27.34375</v>
      </c>
      <c r="AO168" s="41">
        <v>1024</v>
      </c>
      <c r="AP168" s="110"/>
      <c r="AQ168" s="111"/>
      <c r="AR168" s="126" t="str">
        <f t="shared" si="69"/>
        <v/>
      </c>
      <c r="AS168" s="126" t="str">
        <f t="shared" si="70"/>
        <v/>
      </c>
      <c r="AT168" s="127">
        <v>1309</v>
      </c>
      <c r="AU168" s="128"/>
      <c r="AV168" s="129"/>
      <c r="AW168" s="126" t="str">
        <f t="shared" si="71"/>
        <v/>
      </c>
      <c r="AX168" s="126" t="str">
        <f t="shared" si="72"/>
        <v/>
      </c>
      <c r="AY168" s="64" t="str">
        <f t="shared" si="73"/>
        <v/>
      </c>
      <c r="AZ168" s="97">
        <v>79</v>
      </c>
      <c r="BA168" s="68"/>
      <c r="BB168" s="68"/>
      <c r="BC168" s="68"/>
      <c r="BD168" s="68"/>
      <c r="BE168" s="15"/>
      <c r="BF168" s="5">
        <f t="shared" si="74"/>
        <v>15201</v>
      </c>
      <c r="BG168" s="42">
        <v>2200</v>
      </c>
      <c r="BH168" s="42">
        <v>13001</v>
      </c>
      <c r="BI168" s="42"/>
      <c r="BJ168" s="42"/>
      <c r="BK168" s="42"/>
      <c r="BL168" s="42"/>
      <c r="BM168" s="15"/>
    </row>
    <row r="169" spans="1:65" outlineLevel="5" x14ac:dyDescent="0.45">
      <c r="A169" s="22">
        <f t="shared" si="76"/>
        <v>5</v>
      </c>
      <c r="B169" s="9">
        <f t="shared" si="75"/>
        <v>43601</v>
      </c>
      <c r="C169" s="51">
        <v>299001</v>
      </c>
      <c r="D169" s="64">
        <f t="shared" si="65"/>
        <v>36</v>
      </c>
      <c r="E169" s="12">
        <v>36</v>
      </c>
      <c r="F169" s="12">
        <v>36</v>
      </c>
      <c r="G169" s="12">
        <v>36</v>
      </c>
      <c r="H169" s="12">
        <v>36</v>
      </c>
      <c r="I169" s="12"/>
      <c r="J169" s="12"/>
      <c r="K169" s="12"/>
      <c r="L169" s="12"/>
      <c r="M169" s="74" t="str">
        <f t="shared" si="66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67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68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19.676739283204498</v>
      </c>
      <c r="AO169" s="41">
        <v>1423</v>
      </c>
      <c r="AP169" s="110"/>
      <c r="AQ169" s="111"/>
      <c r="AR169" s="126" t="str">
        <f t="shared" si="69"/>
        <v/>
      </c>
      <c r="AS169" s="126" t="str">
        <f t="shared" si="70"/>
        <v/>
      </c>
      <c r="AT169" s="127">
        <v>1833</v>
      </c>
      <c r="AU169" s="128"/>
      <c r="AV169" s="129"/>
      <c r="AW169" s="126" t="str">
        <f t="shared" si="71"/>
        <v/>
      </c>
      <c r="AX169" s="126" t="str">
        <f t="shared" si="72"/>
        <v/>
      </c>
      <c r="AY169" s="64" t="str">
        <f t="shared" si="73"/>
        <v/>
      </c>
      <c r="AZ169" s="97">
        <v>78.7</v>
      </c>
      <c r="BA169" s="68"/>
      <c r="BB169" s="68"/>
      <c r="BC169" s="68"/>
      <c r="BD169" s="68"/>
      <c r="BE169" s="15"/>
      <c r="BF169" s="5">
        <f t="shared" si="74"/>
        <v>14540</v>
      </c>
      <c r="BG169" s="42">
        <v>4469</v>
      </c>
      <c r="BH169" s="42">
        <v>10071</v>
      </c>
      <c r="BI169" s="42"/>
      <c r="BJ169" s="42"/>
      <c r="BK169" s="42"/>
      <c r="BL169" s="42"/>
      <c r="BM169" s="15"/>
    </row>
    <row r="170" spans="1:65" outlineLevel="5" x14ac:dyDescent="0.45">
      <c r="A170" s="22">
        <f t="shared" si="76"/>
        <v>5</v>
      </c>
      <c r="B170" s="9">
        <f t="shared" si="75"/>
        <v>43602</v>
      </c>
      <c r="C170" s="51">
        <v>297952</v>
      </c>
      <c r="D170" s="64">
        <f t="shared" si="65"/>
        <v>36.4</v>
      </c>
      <c r="E170" s="12">
        <v>36.4</v>
      </c>
      <c r="F170" s="12">
        <v>36.4</v>
      </c>
      <c r="G170" s="12">
        <v>36.4</v>
      </c>
      <c r="H170" s="12">
        <v>36.4</v>
      </c>
      <c r="I170" s="12"/>
      <c r="J170" s="12"/>
      <c r="K170" s="12"/>
      <c r="L170" s="12"/>
      <c r="M170" s="74" t="str">
        <f t="shared" si="66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67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8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19.23076923076923</v>
      </c>
      <c r="AO170" s="41">
        <v>1456</v>
      </c>
      <c r="AP170" s="110"/>
      <c r="AQ170" s="111"/>
      <c r="AR170" s="126" t="str">
        <f t="shared" si="69"/>
        <v/>
      </c>
      <c r="AS170" s="126" t="str">
        <f t="shared" si="70"/>
        <v/>
      </c>
      <c r="AT170" s="127">
        <v>1985</v>
      </c>
      <c r="AU170" s="128"/>
      <c r="AV170" s="129"/>
      <c r="AW170" s="126" t="str">
        <f t="shared" si="71"/>
        <v/>
      </c>
      <c r="AX170" s="126" t="str">
        <f t="shared" si="72"/>
        <v/>
      </c>
      <c r="AY170" s="64" t="str">
        <f t="shared" si="73"/>
        <v/>
      </c>
      <c r="AZ170" s="97">
        <v>79</v>
      </c>
      <c r="BA170" s="68"/>
      <c r="BB170" s="68"/>
      <c r="BC170" s="68"/>
      <c r="BD170" s="68"/>
      <c r="BE170" s="15"/>
      <c r="BF170" s="5">
        <f t="shared" si="74"/>
        <v>13229</v>
      </c>
      <c r="BG170" s="42">
        <v>4352</v>
      </c>
      <c r="BH170" s="42">
        <v>8877</v>
      </c>
      <c r="BI170" s="42"/>
      <c r="BJ170" s="42"/>
      <c r="BK170" s="42"/>
      <c r="BL170" s="42"/>
      <c r="BM170" s="15"/>
    </row>
    <row r="171" spans="1:65" outlineLevel="5" x14ac:dyDescent="0.45">
      <c r="A171" s="22">
        <f t="shared" si="76"/>
        <v>5</v>
      </c>
      <c r="B171" s="9">
        <f t="shared" si="75"/>
        <v>43603</v>
      </c>
      <c r="C171" s="51">
        <v>340240</v>
      </c>
      <c r="D171" s="64">
        <f t="shared" si="65"/>
        <v>36.1</v>
      </c>
      <c r="E171" s="12">
        <v>36</v>
      </c>
      <c r="F171" s="12">
        <v>36</v>
      </c>
      <c r="G171" s="12">
        <v>36.200000000000003</v>
      </c>
      <c r="H171" s="12">
        <v>36.200000000000003</v>
      </c>
      <c r="I171" s="12"/>
      <c r="J171" s="12"/>
      <c r="K171" s="12"/>
      <c r="L171" s="12"/>
      <c r="M171" s="74" t="str">
        <f t="shared" si="66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67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68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20.54292002934703</v>
      </c>
      <c r="AO171" s="41">
        <v>1363</v>
      </c>
      <c r="AP171" s="110"/>
      <c r="AQ171" s="111"/>
      <c r="AR171" s="126" t="str">
        <f t="shared" si="69"/>
        <v/>
      </c>
      <c r="AS171" s="126" t="str">
        <f t="shared" si="70"/>
        <v/>
      </c>
      <c r="AT171" s="127">
        <v>1674</v>
      </c>
      <c r="AU171" s="128"/>
      <c r="AV171" s="129"/>
      <c r="AW171" s="126" t="str">
        <f t="shared" si="71"/>
        <v/>
      </c>
      <c r="AX171" s="126" t="str">
        <f t="shared" si="72"/>
        <v/>
      </c>
      <c r="AY171" s="64" t="str">
        <f t="shared" si="73"/>
        <v/>
      </c>
      <c r="AZ171" s="97"/>
      <c r="BA171" s="68"/>
      <c r="BB171" s="68"/>
      <c r="BC171" s="68"/>
      <c r="BD171" s="68"/>
      <c r="BE171" s="15"/>
      <c r="BF171" s="5">
        <f t="shared" si="74"/>
        <v>9792</v>
      </c>
      <c r="BG171" s="42">
        <v>2898</v>
      </c>
      <c r="BH171" s="42">
        <v>6894</v>
      </c>
      <c r="BI171" s="42"/>
      <c r="BJ171" s="42"/>
      <c r="BK171" s="42"/>
      <c r="BL171" s="42"/>
      <c r="BM171" s="15"/>
    </row>
    <row r="172" spans="1:65" outlineLevel="5" x14ac:dyDescent="0.45">
      <c r="A172" s="22">
        <f t="shared" si="76"/>
        <v>5</v>
      </c>
      <c r="B172" s="9">
        <f t="shared" si="75"/>
        <v>43604</v>
      </c>
      <c r="C172" s="51">
        <v>365144</v>
      </c>
      <c r="D172" s="64">
        <f t="shared" si="65"/>
        <v>35.700000000000003</v>
      </c>
      <c r="E172" s="12">
        <v>35.700000000000003</v>
      </c>
      <c r="F172" s="12">
        <v>35.700000000000003</v>
      </c>
      <c r="G172" s="12">
        <v>35.700000000000003</v>
      </c>
      <c r="H172" s="12">
        <v>35.700000000000003</v>
      </c>
      <c r="I172" s="12"/>
      <c r="J172" s="12"/>
      <c r="K172" s="12"/>
      <c r="L172" s="12"/>
      <c r="M172" s="74" t="str">
        <f t="shared" si="66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67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8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23.178807947019866</v>
      </c>
      <c r="AO172" s="41">
        <v>1208</v>
      </c>
      <c r="AP172" s="110"/>
      <c r="AQ172" s="111"/>
      <c r="AR172" s="126" t="str">
        <f t="shared" si="69"/>
        <v/>
      </c>
      <c r="AS172" s="126" t="str">
        <f t="shared" si="70"/>
        <v/>
      </c>
      <c r="AT172" s="127">
        <v>1483</v>
      </c>
      <c r="AU172" s="128"/>
      <c r="AV172" s="129"/>
      <c r="AW172" s="126" t="str">
        <f t="shared" si="71"/>
        <v/>
      </c>
      <c r="AX172" s="126" t="str">
        <f t="shared" si="72"/>
        <v/>
      </c>
      <c r="AY172" s="64" t="str">
        <f t="shared" si="73"/>
        <v/>
      </c>
      <c r="AZ172" s="97"/>
      <c r="BA172" s="68"/>
      <c r="BB172" s="68"/>
      <c r="BC172" s="68"/>
      <c r="BD172" s="68"/>
      <c r="BE172" s="15"/>
      <c r="BF172" s="5">
        <f t="shared" si="74"/>
        <v>4038</v>
      </c>
      <c r="BG172" s="42">
        <v>1377</v>
      </c>
      <c r="BH172" s="42">
        <v>2661</v>
      </c>
      <c r="BI172" s="42"/>
      <c r="BJ172" s="42"/>
      <c r="BK172" s="42"/>
      <c r="BL172" s="42"/>
      <c r="BM172" s="15"/>
    </row>
    <row r="173" spans="1:65" outlineLevel="5" x14ac:dyDescent="0.45">
      <c r="A173" s="22">
        <f t="shared" si="76"/>
        <v>5</v>
      </c>
      <c r="B173" s="9">
        <f t="shared" si="75"/>
        <v>43605</v>
      </c>
      <c r="C173" s="51">
        <v>408103</v>
      </c>
      <c r="D173" s="64">
        <f t="shared" si="65"/>
        <v>36</v>
      </c>
      <c r="E173" s="12">
        <v>35.799999999999997</v>
      </c>
      <c r="F173" s="12">
        <v>35.799999999999997</v>
      </c>
      <c r="G173" s="12">
        <v>36.200000000000003</v>
      </c>
      <c r="H173" s="12">
        <v>36.200000000000003</v>
      </c>
      <c r="I173" s="12"/>
      <c r="J173" s="12"/>
      <c r="K173" s="12"/>
      <c r="L173" s="12"/>
      <c r="M173" s="74" t="str">
        <f t="shared" si="66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67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8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17.543859649122808</v>
      </c>
      <c r="AO173" s="41">
        <v>1596</v>
      </c>
      <c r="AP173" s="110"/>
      <c r="AQ173" s="111"/>
      <c r="AR173" s="126" t="str">
        <f t="shared" si="69"/>
        <v/>
      </c>
      <c r="AS173" s="126" t="str">
        <f t="shared" si="70"/>
        <v/>
      </c>
      <c r="AT173" s="127">
        <v>1671</v>
      </c>
      <c r="AU173" s="128"/>
      <c r="AV173" s="129"/>
      <c r="AW173" s="126" t="str">
        <f t="shared" si="71"/>
        <v/>
      </c>
      <c r="AX173" s="126" t="str">
        <f t="shared" si="72"/>
        <v/>
      </c>
      <c r="AY173" s="64" t="str">
        <f t="shared" si="73"/>
        <v/>
      </c>
      <c r="AZ173" s="97">
        <v>79</v>
      </c>
      <c r="BA173" s="68"/>
      <c r="BB173" s="68"/>
      <c r="BC173" s="68"/>
      <c r="BD173" s="68"/>
      <c r="BE173" s="15"/>
      <c r="BF173" s="5">
        <f t="shared" si="74"/>
        <v>10993</v>
      </c>
      <c r="BG173" s="42">
        <v>4665</v>
      </c>
      <c r="BH173" s="42">
        <v>6328</v>
      </c>
      <c r="BI173" s="42"/>
      <c r="BJ173" s="42"/>
      <c r="BK173" s="42"/>
      <c r="BL173" s="42"/>
      <c r="BM173" s="15"/>
    </row>
    <row r="174" spans="1:65" outlineLevel="5" x14ac:dyDescent="0.45">
      <c r="A174" s="22">
        <f t="shared" si="76"/>
        <v>5</v>
      </c>
      <c r="B174" s="9">
        <f t="shared" si="75"/>
        <v>43606</v>
      </c>
      <c r="C174" s="51">
        <v>315123</v>
      </c>
      <c r="D174" s="64">
        <f t="shared" si="65"/>
        <v>35.9</v>
      </c>
      <c r="E174" s="12">
        <v>35.700000000000003</v>
      </c>
      <c r="F174" s="12">
        <v>35.700000000000003</v>
      </c>
      <c r="G174" s="12">
        <v>36</v>
      </c>
      <c r="H174" s="12">
        <v>36</v>
      </c>
      <c r="I174" s="12"/>
      <c r="J174" s="12"/>
      <c r="K174" s="12"/>
      <c r="L174" s="12"/>
      <c r="M174" s="74" t="str">
        <f t="shared" si="66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67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8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18.181818181818183</v>
      </c>
      <c r="AO174" s="41">
        <v>1540</v>
      </c>
      <c r="AP174" s="110"/>
      <c r="AQ174" s="111"/>
      <c r="AR174" s="126" t="str">
        <f t="shared" si="69"/>
        <v/>
      </c>
      <c r="AS174" s="126" t="str">
        <f t="shared" si="70"/>
        <v/>
      </c>
      <c r="AT174" s="127">
        <v>1680</v>
      </c>
      <c r="AU174" s="128"/>
      <c r="AV174" s="129"/>
      <c r="AW174" s="126" t="str">
        <f t="shared" si="71"/>
        <v/>
      </c>
      <c r="AX174" s="126" t="str">
        <f t="shared" si="72"/>
        <v/>
      </c>
      <c r="AY174" s="64" t="str">
        <f t="shared" si="73"/>
        <v/>
      </c>
      <c r="AZ174" s="97">
        <v>78.7</v>
      </c>
      <c r="BA174" s="68"/>
      <c r="BB174" s="68"/>
      <c r="BC174" s="68"/>
      <c r="BD174" s="68"/>
      <c r="BE174" s="15"/>
      <c r="BF174" s="5">
        <f t="shared" si="74"/>
        <v>15053</v>
      </c>
      <c r="BG174" s="42">
        <v>3876</v>
      </c>
      <c r="BH174" s="42">
        <v>11177</v>
      </c>
      <c r="BI174" s="42"/>
      <c r="BJ174" s="42"/>
      <c r="BK174" s="42"/>
      <c r="BL174" s="42"/>
      <c r="BM174" s="15"/>
    </row>
    <row r="175" spans="1:65" outlineLevel="5" x14ac:dyDescent="0.45">
      <c r="A175" s="22">
        <f t="shared" si="76"/>
        <v>5</v>
      </c>
      <c r="B175" s="9">
        <f t="shared" si="75"/>
        <v>43607</v>
      </c>
      <c r="C175" s="51">
        <v>301699</v>
      </c>
      <c r="D175" s="64">
        <f t="shared" si="65"/>
        <v>35.799999999999997</v>
      </c>
      <c r="E175" s="12">
        <v>35.700000000000003</v>
      </c>
      <c r="F175" s="12">
        <v>35.700000000000003</v>
      </c>
      <c r="G175" s="12">
        <v>35.9</v>
      </c>
      <c r="H175" s="12">
        <v>35.9</v>
      </c>
      <c r="I175" s="12"/>
      <c r="J175" s="12"/>
      <c r="K175" s="12"/>
      <c r="L175" s="12"/>
      <c r="M175" s="74" t="str">
        <f t="shared" si="66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67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68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19.621583742116329</v>
      </c>
      <c r="AO175" s="41">
        <v>1427</v>
      </c>
      <c r="AP175" s="110"/>
      <c r="AQ175" s="111"/>
      <c r="AR175" s="126" t="str">
        <f t="shared" si="69"/>
        <v/>
      </c>
      <c r="AS175" s="126" t="str">
        <f t="shared" si="70"/>
        <v/>
      </c>
      <c r="AT175" s="127">
        <v>1610</v>
      </c>
      <c r="AU175" s="128"/>
      <c r="AV175" s="129"/>
      <c r="AW175" s="126" t="str">
        <f t="shared" si="71"/>
        <v/>
      </c>
      <c r="AX175" s="126" t="str">
        <f t="shared" si="72"/>
        <v/>
      </c>
      <c r="AY175" s="64" t="str">
        <f t="shared" si="73"/>
        <v/>
      </c>
      <c r="AZ175" s="97">
        <v>78</v>
      </c>
      <c r="BA175" s="68"/>
      <c r="BB175" s="68"/>
      <c r="BC175" s="68"/>
      <c r="BD175" s="68"/>
      <c r="BE175" s="15"/>
      <c r="BF175" s="5">
        <f t="shared" si="74"/>
        <v>11657</v>
      </c>
      <c r="BG175" s="42">
        <v>3613</v>
      </c>
      <c r="BH175" s="42">
        <v>8044</v>
      </c>
      <c r="BI175" s="42"/>
      <c r="BJ175" s="42"/>
      <c r="BK175" s="42"/>
      <c r="BL175" s="42"/>
      <c r="BM175" s="15"/>
    </row>
    <row r="176" spans="1:65" outlineLevel="5" x14ac:dyDescent="0.45">
      <c r="A176" s="22">
        <f t="shared" si="76"/>
        <v>5</v>
      </c>
      <c r="B176" s="9">
        <f t="shared" si="75"/>
        <v>43608</v>
      </c>
      <c r="C176" s="51">
        <v>311686</v>
      </c>
      <c r="D176" s="64">
        <f t="shared" si="65"/>
        <v>35.6</v>
      </c>
      <c r="E176" s="12">
        <v>35.6</v>
      </c>
      <c r="F176" s="12">
        <v>35.6</v>
      </c>
      <c r="G176" s="12">
        <v>35.6</v>
      </c>
      <c r="H176" s="12">
        <v>35.6</v>
      </c>
      <c r="I176" s="12"/>
      <c r="J176" s="12"/>
      <c r="K176" s="12"/>
      <c r="L176" s="12"/>
      <c r="M176" s="74" t="str">
        <f t="shared" si="66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67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8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19.566736547868622</v>
      </c>
      <c r="AO176" s="41">
        <v>1431</v>
      </c>
      <c r="AP176" s="110"/>
      <c r="AQ176" s="111"/>
      <c r="AR176" s="126" t="str">
        <f t="shared" si="69"/>
        <v/>
      </c>
      <c r="AS176" s="126" t="str">
        <f t="shared" si="70"/>
        <v/>
      </c>
      <c r="AT176" s="127">
        <v>1781</v>
      </c>
      <c r="AU176" s="128"/>
      <c r="AV176" s="129"/>
      <c r="AW176" s="126" t="str">
        <f t="shared" si="71"/>
        <v/>
      </c>
      <c r="AX176" s="126" t="str">
        <f t="shared" si="72"/>
        <v/>
      </c>
      <c r="AY176" s="64" t="str">
        <f t="shared" si="73"/>
        <v/>
      </c>
      <c r="AZ176" s="97">
        <v>78.7</v>
      </c>
      <c r="BA176" s="68"/>
      <c r="BB176" s="68"/>
      <c r="BC176" s="68"/>
      <c r="BD176" s="68"/>
      <c r="BE176" s="15"/>
      <c r="BF176" s="5">
        <f t="shared" si="74"/>
        <v>6199</v>
      </c>
      <c r="BG176" s="42">
        <v>1725</v>
      </c>
      <c r="BH176" s="42">
        <v>4474</v>
      </c>
      <c r="BI176" s="42"/>
      <c r="BJ176" s="42"/>
      <c r="BK176" s="42"/>
      <c r="BL176" s="42"/>
      <c r="BM176" s="15"/>
    </row>
    <row r="177" spans="1:65" outlineLevel="5" x14ac:dyDescent="0.45">
      <c r="A177" s="22">
        <f t="shared" si="76"/>
        <v>5</v>
      </c>
      <c r="B177" s="9">
        <f t="shared" si="75"/>
        <v>43609</v>
      </c>
      <c r="C177" s="51">
        <v>307952</v>
      </c>
      <c r="D177" s="64">
        <f t="shared" si="65"/>
        <v>36.200000000000003</v>
      </c>
      <c r="E177" s="12">
        <v>35.9</v>
      </c>
      <c r="F177" s="12">
        <v>35.9</v>
      </c>
      <c r="G177" s="12">
        <v>36.4</v>
      </c>
      <c r="H177" s="12">
        <v>36.4</v>
      </c>
      <c r="I177" s="12"/>
      <c r="J177" s="12"/>
      <c r="K177" s="12"/>
      <c r="L177" s="12"/>
      <c r="M177" s="74" t="str">
        <f t="shared" si="66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67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8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18.518518518518519</v>
      </c>
      <c r="AO177" s="41">
        <v>1512</v>
      </c>
      <c r="AP177" s="110"/>
      <c r="AQ177" s="111"/>
      <c r="AR177" s="126" t="str">
        <f t="shared" si="69"/>
        <v/>
      </c>
      <c r="AS177" s="126" t="str">
        <f t="shared" si="70"/>
        <v/>
      </c>
      <c r="AT177" s="127">
        <v>1949</v>
      </c>
      <c r="AU177" s="128"/>
      <c r="AV177" s="129"/>
      <c r="AW177" s="126" t="str">
        <f t="shared" si="71"/>
        <v/>
      </c>
      <c r="AX177" s="126" t="str">
        <f t="shared" si="72"/>
        <v/>
      </c>
      <c r="AY177" s="64" t="str">
        <f t="shared" si="73"/>
        <v/>
      </c>
      <c r="AZ177" s="97">
        <v>79.2</v>
      </c>
      <c r="BA177" s="68"/>
      <c r="BB177" s="68"/>
      <c r="BC177" s="68"/>
      <c r="BD177" s="68"/>
      <c r="BE177" s="15"/>
      <c r="BF177" s="5">
        <f t="shared" si="74"/>
        <v>14801</v>
      </c>
      <c r="BG177" s="42">
        <v>4425</v>
      </c>
      <c r="BH177" s="42">
        <v>10376</v>
      </c>
      <c r="BI177" s="42"/>
      <c r="BJ177" s="42"/>
      <c r="BK177" s="42"/>
      <c r="BL177" s="42"/>
      <c r="BM177" s="15"/>
    </row>
    <row r="178" spans="1:65" outlineLevel="5" x14ac:dyDescent="0.45">
      <c r="A178" s="22">
        <f t="shared" si="76"/>
        <v>5</v>
      </c>
      <c r="B178" s="9">
        <f t="shared" si="75"/>
        <v>43610</v>
      </c>
      <c r="C178" s="51">
        <v>305334</v>
      </c>
      <c r="D178" s="64">
        <f t="shared" si="65"/>
        <v>36.200000000000003</v>
      </c>
      <c r="E178" s="12">
        <v>36.200000000000003</v>
      </c>
      <c r="F178" s="12">
        <v>36.200000000000003</v>
      </c>
      <c r="G178" s="12">
        <v>36.200000000000003</v>
      </c>
      <c r="H178" s="12">
        <v>36.200000000000003</v>
      </c>
      <c r="I178" s="12"/>
      <c r="J178" s="12"/>
      <c r="K178" s="12"/>
      <c r="L178" s="12"/>
      <c r="M178" s="74" t="str">
        <f t="shared" si="66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67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68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20.911127707244212</v>
      </c>
      <c r="AO178" s="41">
        <v>1339</v>
      </c>
      <c r="AP178" s="110"/>
      <c r="AQ178" s="111"/>
      <c r="AR178" s="126" t="str">
        <f t="shared" si="69"/>
        <v/>
      </c>
      <c r="AS178" s="126" t="str">
        <f t="shared" si="70"/>
        <v/>
      </c>
      <c r="AT178" s="127">
        <v>1573</v>
      </c>
      <c r="AU178" s="128"/>
      <c r="AV178" s="129"/>
      <c r="AW178" s="126" t="str">
        <f t="shared" si="71"/>
        <v/>
      </c>
      <c r="AX178" s="126" t="str">
        <f t="shared" si="72"/>
        <v/>
      </c>
      <c r="AY178" s="64" t="str">
        <f t="shared" si="73"/>
        <v/>
      </c>
      <c r="AZ178" s="97"/>
      <c r="BA178" s="68"/>
      <c r="BB178" s="68"/>
      <c r="BC178" s="68"/>
      <c r="BD178" s="68"/>
      <c r="BE178" s="15"/>
      <c r="BF178" s="5">
        <f t="shared" si="74"/>
        <v>17986</v>
      </c>
      <c r="BG178" s="42">
        <v>3308</v>
      </c>
      <c r="BH178" s="42">
        <v>14678</v>
      </c>
      <c r="BI178" s="42"/>
      <c r="BJ178" s="42"/>
      <c r="BK178" s="42"/>
      <c r="BL178" s="42"/>
      <c r="BM178" s="15"/>
    </row>
    <row r="179" spans="1:65" outlineLevel="5" x14ac:dyDescent="0.45">
      <c r="A179" s="22">
        <f t="shared" si="76"/>
        <v>5</v>
      </c>
      <c r="B179" s="9">
        <f t="shared" si="75"/>
        <v>43611</v>
      </c>
      <c r="C179" s="51">
        <v>319094</v>
      </c>
      <c r="D179" s="64">
        <f t="shared" si="65"/>
        <v>36.700000000000003</v>
      </c>
      <c r="E179" s="12">
        <v>36.700000000000003</v>
      </c>
      <c r="F179" s="12">
        <v>36.700000000000003</v>
      </c>
      <c r="G179" s="12">
        <v>36.700000000000003</v>
      </c>
      <c r="H179" s="12">
        <v>36.700000000000003</v>
      </c>
      <c r="I179" s="12"/>
      <c r="J179" s="12"/>
      <c r="K179" s="12"/>
      <c r="L179" s="12"/>
      <c r="M179" s="74" t="str">
        <f t="shared" si="66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67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8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21.978021978021978</v>
      </c>
      <c r="AO179" s="41">
        <v>1274</v>
      </c>
      <c r="AP179" s="110"/>
      <c r="AQ179" s="111"/>
      <c r="AR179" s="126" t="str">
        <f t="shared" si="69"/>
        <v/>
      </c>
      <c r="AS179" s="126" t="str">
        <f t="shared" si="70"/>
        <v/>
      </c>
      <c r="AT179" s="127">
        <v>1203</v>
      </c>
      <c r="AU179" s="128"/>
      <c r="AV179" s="129"/>
      <c r="AW179" s="126" t="str">
        <f t="shared" si="71"/>
        <v/>
      </c>
      <c r="AX179" s="126" t="str">
        <f t="shared" si="72"/>
        <v/>
      </c>
      <c r="AY179" s="64" t="str">
        <f t="shared" si="73"/>
        <v/>
      </c>
      <c r="AZ179" s="97"/>
      <c r="BA179" s="68"/>
      <c r="BB179" s="68"/>
      <c r="BC179" s="68"/>
      <c r="BD179" s="68"/>
      <c r="BE179" s="15"/>
      <c r="BF179" s="5">
        <f t="shared" si="74"/>
        <v>13747</v>
      </c>
      <c r="BG179" s="42">
        <v>5744</v>
      </c>
      <c r="BH179" s="42">
        <v>8003</v>
      </c>
      <c r="BI179" s="42"/>
      <c r="BJ179" s="42"/>
      <c r="BK179" s="42"/>
      <c r="BL179" s="42"/>
      <c r="BM179" s="15"/>
    </row>
    <row r="180" spans="1:65" outlineLevel="5" x14ac:dyDescent="0.45">
      <c r="A180" s="22">
        <f t="shared" si="76"/>
        <v>5</v>
      </c>
      <c r="B180" s="9">
        <f t="shared" si="75"/>
        <v>43612</v>
      </c>
      <c r="C180" s="51">
        <v>357107</v>
      </c>
      <c r="D180" s="64">
        <f t="shared" si="65"/>
        <v>36.5</v>
      </c>
      <c r="E180" s="12">
        <v>36.4</v>
      </c>
      <c r="F180" s="12">
        <v>36.4</v>
      </c>
      <c r="G180" s="12">
        <v>36.6</v>
      </c>
      <c r="H180" s="12">
        <v>36.6</v>
      </c>
      <c r="I180" s="12"/>
      <c r="J180" s="12"/>
      <c r="K180" s="12"/>
      <c r="L180" s="12"/>
      <c r="M180" s="74" t="str">
        <f t="shared" si="66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67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8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20.028612303290416</v>
      </c>
      <c r="AO180" s="41">
        <v>1398</v>
      </c>
      <c r="AP180" s="110"/>
      <c r="AQ180" s="111"/>
      <c r="AR180" s="126" t="str">
        <f t="shared" si="69"/>
        <v/>
      </c>
      <c r="AS180" s="126" t="str">
        <f t="shared" si="70"/>
        <v/>
      </c>
      <c r="AT180" s="127">
        <v>2205</v>
      </c>
      <c r="AU180" s="128"/>
      <c r="AV180" s="129"/>
      <c r="AW180" s="126" t="str">
        <f t="shared" si="71"/>
        <v/>
      </c>
      <c r="AX180" s="126" t="str">
        <f t="shared" si="72"/>
        <v/>
      </c>
      <c r="AY180" s="64" t="str">
        <f t="shared" si="73"/>
        <v/>
      </c>
      <c r="AZ180" s="97">
        <v>79.7</v>
      </c>
      <c r="BA180" s="68"/>
      <c r="BB180" s="68"/>
      <c r="BC180" s="68"/>
      <c r="BD180" s="68"/>
      <c r="BE180" s="15"/>
      <c r="BF180" s="5">
        <f t="shared" si="74"/>
        <v>17098</v>
      </c>
      <c r="BG180" s="42">
        <v>5616</v>
      </c>
      <c r="BH180" s="42">
        <v>11482</v>
      </c>
      <c r="BI180" s="42"/>
      <c r="BJ180" s="42"/>
      <c r="BK180" s="42"/>
      <c r="BL180" s="42"/>
      <c r="BM180" s="15"/>
    </row>
    <row r="181" spans="1:65" outlineLevel="5" x14ac:dyDescent="0.45">
      <c r="A181" s="22">
        <f t="shared" si="76"/>
        <v>5</v>
      </c>
      <c r="B181" s="9">
        <f t="shared" si="75"/>
        <v>43613</v>
      </c>
      <c r="C181" s="51">
        <v>434213</v>
      </c>
      <c r="D181" s="64">
        <f t="shared" si="65"/>
        <v>36.799999999999997</v>
      </c>
      <c r="E181" s="12">
        <v>36.700000000000003</v>
      </c>
      <c r="F181" s="12">
        <v>36.700000000000003</v>
      </c>
      <c r="G181" s="12">
        <v>36.799999999999997</v>
      </c>
      <c r="H181" s="12">
        <v>36.799999999999997</v>
      </c>
      <c r="I181" s="12"/>
      <c r="J181" s="12"/>
      <c r="K181" s="12"/>
      <c r="L181" s="12"/>
      <c r="M181" s="74" t="str">
        <f t="shared" si="66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67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8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21.08433734939759</v>
      </c>
      <c r="AO181" s="41">
        <v>1328</v>
      </c>
      <c r="AP181" s="110"/>
      <c r="AQ181" s="111"/>
      <c r="AR181" s="126" t="str">
        <f t="shared" si="69"/>
        <v/>
      </c>
      <c r="AS181" s="126" t="str">
        <f t="shared" si="70"/>
        <v/>
      </c>
      <c r="AT181" s="127">
        <v>1888</v>
      </c>
      <c r="AU181" s="128"/>
      <c r="AV181" s="129"/>
      <c r="AW181" s="126" t="str">
        <f t="shared" si="71"/>
        <v/>
      </c>
      <c r="AX181" s="126" t="str">
        <f t="shared" si="72"/>
        <v/>
      </c>
      <c r="AY181" s="64" t="str">
        <f t="shared" si="73"/>
        <v/>
      </c>
      <c r="AZ181" s="97">
        <v>77.8</v>
      </c>
      <c r="BA181" s="68"/>
      <c r="BB181" s="68"/>
      <c r="BC181" s="68"/>
      <c r="BD181" s="68"/>
      <c r="BE181" s="15"/>
      <c r="BF181" s="5">
        <f t="shared" si="74"/>
        <v>20405</v>
      </c>
      <c r="BG181" s="42">
        <v>6265</v>
      </c>
      <c r="BH181" s="42">
        <v>14140</v>
      </c>
      <c r="BI181" s="42"/>
      <c r="BJ181" s="42"/>
      <c r="BK181" s="42"/>
      <c r="BL181" s="42"/>
      <c r="BM181" s="15"/>
    </row>
    <row r="182" spans="1:65" outlineLevel="5" x14ac:dyDescent="0.45">
      <c r="A182" s="22">
        <f t="shared" si="76"/>
        <v>5</v>
      </c>
      <c r="B182" s="9">
        <f t="shared" si="75"/>
        <v>43614</v>
      </c>
      <c r="C182" s="51">
        <v>351064</v>
      </c>
      <c r="D182" s="64">
        <f t="shared" si="65"/>
        <v>37</v>
      </c>
      <c r="E182" s="12">
        <v>37</v>
      </c>
      <c r="F182" s="12">
        <v>37</v>
      </c>
      <c r="G182" s="12">
        <v>37</v>
      </c>
      <c r="H182" s="12">
        <v>37</v>
      </c>
      <c r="I182" s="12"/>
      <c r="J182" s="12"/>
      <c r="K182" s="12"/>
      <c r="L182" s="12"/>
      <c r="M182" s="74" t="str">
        <f t="shared" si="66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67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68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21.212121212121211</v>
      </c>
      <c r="AO182" s="41">
        <v>1320</v>
      </c>
      <c r="AP182" s="110"/>
      <c r="AQ182" s="111"/>
      <c r="AR182" s="126" t="str">
        <f t="shared" si="69"/>
        <v/>
      </c>
      <c r="AS182" s="126" t="str">
        <f t="shared" si="70"/>
        <v/>
      </c>
      <c r="AT182" s="127">
        <v>1580</v>
      </c>
      <c r="AU182" s="128"/>
      <c r="AV182" s="129"/>
      <c r="AW182" s="126" t="str">
        <f t="shared" si="71"/>
        <v/>
      </c>
      <c r="AX182" s="126" t="str">
        <f t="shared" si="72"/>
        <v/>
      </c>
      <c r="AY182" s="64" t="str">
        <f t="shared" si="73"/>
        <v/>
      </c>
      <c r="AZ182" s="97">
        <v>77.900000000000006</v>
      </c>
      <c r="BA182" s="68"/>
      <c r="BB182" s="68"/>
      <c r="BC182" s="68"/>
      <c r="BD182" s="68"/>
      <c r="BE182" s="15"/>
      <c r="BF182" s="5">
        <f t="shared" si="74"/>
        <v>20646</v>
      </c>
      <c r="BG182" s="42">
        <v>6099</v>
      </c>
      <c r="BH182" s="42">
        <v>14547</v>
      </c>
      <c r="BI182" s="42"/>
      <c r="BJ182" s="42"/>
      <c r="BK182" s="42"/>
      <c r="BL182" s="42"/>
      <c r="BM182" s="15"/>
    </row>
    <row r="183" spans="1:65" outlineLevel="5" x14ac:dyDescent="0.45">
      <c r="A183" s="22">
        <f t="shared" si="76"/>
        <v>5</v>
      </c>
      <c r="B183" s="9">
        <f t="shared" si="75"/>
        <v>43615</v>
      </c>
      <c r="C183" s="51">
        <v>324518</v>
      </c>
      <c r="D183" s="64">
        <f t="shared" si="65"/>
        <v>36.799999999999997</v>
      </c>
      <c r="E183" s="12">
        <v>36.799999999999997</v>
      </c>
      <c r="F183" s="12">
        <v>36.799999999999997</v>
      </c>
      <c r="G183" s="12">
        <v>36.700000000000003</v>
      </c>
      <c r="H183" s="12">
        <v>36.700000000000003</v>
      </c>
      <c r="I183" s="12"/>
      <c r="J183" s="12"/>
      <c r="K183" s="12"/>
      <c r="L183" s="12"/>
      <c r="M183" s="74" t="str">
        <f t="shared" si="66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67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8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23.391812865497077</v>
      </c>
      <c r="AO183" s="41">
        <v>1197</v>
      </c>
      <c r="AP183" s="110"/>
      <c r="AQ183" s="111"/>
      <c r="AR183" s="126" t="str">
        <f t="shared" si="69"/>
        <v/>
      </c>
      <c r="AS183" s="126" t="str">
        <f t="shared" si="70"/>
        <v/>
      </c>
      <c r="AT183" s="127">
        <v>1540</v>
      </c>
      <c r="AU183" s="128"/>
      <c r="AV183" s="129"/>
      <c r="AW183" s="126" t="str">
        <f t="shared" si="71"/>
        <v/>
      </c>
      <c r="AX183" s="126" t="str">
        <f t="shared" si="72"/>
        <v/>
      </c>
      <c r="AY183" s="64" t="str">
        <f t="shared" si="73"/>
        <v/>
      </c>
      <c r="AZ183" s="97">
        <v>77.900000000000006</v>
      </c>
      <c r="BA183" s="68"/>
      <c r="BB183" s="68"/>
      <c r="BC183" s="68"/>
      <c r="BD183" s="68"/>
      <c r="BE183" s="15"/>
      <c r="BF183" s="5">
        <f t="shared" si="74"/>
        <v>18466</v>
      </c>
      <c r="BG183" s="42">
        <v>3941</v>
      </c>
      <c r="BH183" s="42">
        <v>14525</v>
      </c>
      <c r="BI183" s="42"/>
      <c r="BJ183" s="42"/>
      <c r="BK183" s="42"/>
      <c r="BL183" s="42"/>
      <c r="BM183" s="15"/>
    </row>
    <row r="184" spans="1:65" ht="17.5" outlineLevel="5" thickBot="1" x14ac:dyDescent="0.5">
      <c r="A184" s="31">
        <f t="shared" si="76"/>
        <v>5</v>
      </c>
      <c r="B184" s="32">
        <f t="shared" si="75"/>
        <v>43616</v>
      </c>
      <c r="C184" s="51">
        <v>316566</v>
      </c>
      <c r="D184" s="64">
        <f t="shared" si="65"/>
        <v>35.6</v>
      </c>
      <c r="E184" s="12">
        <v>35.6</v>
      </c>
      <c r="F184" s="12">
        <v>35.6</v>
      </c>
      <c r="G184" s="12">
        <v>35.6</v>
      </c>
      <c r="H184" s="12">
        <v>35.6</v>
      </c>
      <c r="I184" s="12"/>
      <c r="J184" s="12"/>
      <c r="K184" s="12"/>
      <c r="L184" s="12"/>
      <c r="M184" s="74" t="str">
        <f t="shared" si="66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67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8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22.690437601296598</v>
      </c>
      <c r="AO184" s="41">
        <v>1234</v>
      </c>
      <c r="AP184" s="110"/>
      <c r="AQ184" s="111"/>
      <c r="AR184" s="126" t="str">
        <f t="shared" si="69"/>
        <v/>
      </c>
      <c r="AS184" s="126" t="str">
        <f t="shared" si="70"/>
        <v/>
      </c>
      <c r="AT184" s="127">
        <v>1657</v>
      </c>
      <c r="AU184" s="128"/>
      <c r="AV184" s="129"/>
      <c r="AW184" s="126" t="str">
        <f t="shared" si="71"/>
        <v/>
      </c>
      <c r="AX184" s="126" t="str">
        <f t="shared" si="72"/>
        <v/>
      </c>
      <c r="AY184" s="64" t="str">
        <f t="shared" si="73"/>
        <v/>
      </c>
      <c r="AZ184" s="97">
        <v>78.400000000000006</v>
      </c>
      <c r="BA184" s="68"/>
      <c r="BB184" s="68"/>
      <c r="BC184" s="68"/>
      <c r="BD184" s="68"/>
      <c r="BE184" s="15"/>
      <c r="BF184" s="5">
        <f t="shared" si="74"/>
        <v>18655</v>
      </c>
      <c r="BG184" s="42">
        <v>6221</v>
      </c>
      <c r="BH184" s="42">
        <v>12434</v>
      </c>
      <c r="BI184" s="42"/>
      <c r="BJ184" s="42"/>
      <c r="BK184" s="42"/>
      <c r="BL184" s="42"/>
      <c r="BM184" s="15"/>
    </row>
    <row r="185" spans="1:65" outlineLevel="4" x14ac:dyDescent="0.45">
      <c r="A185" s="150" t="s">
        <v>39</v>
      </c>
      <c r="B185" s="151"/>
      <c r="C185" s="50">
        <f t="shared" ref="C185:BM185" si="77">SUBTOTAL(4,C154:C184)</f>
        <v>434213</v>
      </c>
      <c r="D185" s="60">
        <f t="shared" si="77"/>
        <v>37</v>
      </c>
      <c r="E185" s="28">
        <f t="shared" si="77"/>
        <v>37</v>
      </c>
      <c r="F185" s="28">
        <f t="shared" si="77"/>
        <v>37</v>
      </c>
      <c r="G185" s="28">
        <f t="shared" si="77"/>
        <v>37</v>
      </c>
      <c r="H185" s="28">
        <f t="shared" si="77"/>
        <v>37</v>
      </c>
      <c r="I185" s="28">
        <f t="shared" si="77"/>
        <v>0</v>
      </c>
      <c r="J185" s="28">
        <f t="shared" si="77"/>
        <v>0</v>
      </c>
      <c r="K185" s="28">
        <f t="shared" si="77"/>
        <v>0</v>
      </c>
      <c r="L185" s="28">
        <f t="shared" si="77"/>
        <v>0</v>
      </c>
      <c r="M185" s="71">
        <f t="shared" si="77"/>
        <v>0</v>
      </c>
      <c r="N185" s="82">
        <f t="shared" si="77"/>
        <v>0</v>
      </c>
      <c r="O185" s="82">
        <f t="shared" si="77"/>
        <v>0</v>
      </c>
      <c r="P185" s="82">
        <f t="shared" si="77"/>
        <v>0</v>
      </c>
      <c r="Q185" s="82">
        <f t="shared" si="77"/>
        <v>0</v>
      </c>
      <c r="R185" s="82">
        <f t="shared" si="77"/>
        <v>0</v>
      </c>
      <c r="S185" s="82">
        <f t="shared" si="77"/>
        <v>0</v>
      </c>
      <c r="T185" s="82">
        <f t="shared" si="77"/>
        <v>0</v>
      </c>
      <c r="U185" s="82">
        <f t="shared" si="77"/>
        <v>0</v>
      </c>
      <c r="V185" s="29">
        <f t="shared" si="77"/>
        <v>0</v>
      </c>
      <c r="W185" s="39">
        <f t="shared" si="77"/>
        <v>0</v>
      </c>
      <c r="X185" s="39">
        <f t="shared" si="77"/>
        <v>0</v>
      </c>
      <c r="Y185" s="39">
        <f t="shared" si="77"/>
        <v>0</v>
      </c>
      <c r="Z185" s="39">
        <f t="shared" si="77"/>
        <v>0</v>
      </c>
      <c r="AA185" s="39">
        <f t="shared" si="77"/>
        <v>0</v>
      </c>
      <c r="AB185" s="39">
        <f t="shared" si="77"/>
        <v>0</v>
      </c>
      <c r="AC185" s="39">
        <f t="shared" si="77"/>
        <v>0</v>
      </c>
      <c r="AD185" s="39">
        <f t="shared" si="77"/>
        <v>0</v>
      </c>
      <c r="AE185" s="29">
        <f t="shared" si="77"/>
        <v>0</v>
      </c>
      <c r="AF185" s="39">
        <f t="shared" si="77"/>
        <v>0</v>
      </c>
      <c r="AG185" s="39">
        <f t="shared" si="77"/>
        <v>0</v>
      </c>
      <c r="AH185" s="39">
        <f t="shared" si="77"/>
        <v>0</v>
      </c>
      <c r="AI185" s="39">
        <f t="shared" si="77"/>
        <v>0</v>
      </c>
      <c r="AJ185" s="39">
        <f t="shared" si="77"/>
        <v>0</v>
      </c>
      <c r="AK185" s="39">
        <f t="shared" si="77"/>
        <v>0</v>
      </c>
      <c r="AL185" s="39">
        <f t="shared" si="77"/>
        <v>0</v>
      </c>
      <c r="AM185" s="39">
        <f t="shared" si="77"/>
        <v>0</v>
      </c>
      <c r="AN185" s="39">
        <f t="shared" si="77"/>
        <v>27.34375</v>
      </c>
      <c r="AO185" s="39">
        <f t="shared" si="77"/>
        <v>1596</v>
      </c>
      <c r="AP185" s="104">
        <f t="shared" si="77"/>
        <v>0</v>
      </c>
      <c r="AQ185" s="105">
        <f t="shared" si="77"/>
        <v>0</v>
      </c>
      <c r="AR185" s="106">
        <f t="shared" si="77"/>
        <v>0</v>
      </c>
      <c r="AS185" s="106">
        <f t="shared" si="77"/>
        <v>0</v>
      </c>
      <c r="AT185" s="107">
        <f t="shared" si="77"/>
        <v>2205</v>
      </c>
      <c r="AU185" s="108">
        <f t="shared" si="77"/>
        <v>0</v>
      </c>
      <c r="AV185" s="109">
        <f t="shared" si="77"/>
        <v>0</v>
      </c>
      <c r="AW185" s="106">
        <f t="shared" si="77"/>
        <v>0</v>
      </c>
      <c r="AX185" s="106">
        <f t="shared" si="77"/>
        <v>0</v>
      </c>
      <c r="AY185" s="60">
        <f t="shared" si="77"/>
        <v>0</v>
      </c>
      <c r="AZ185" s="96">
        <f t="shared" si="77"/>
        <v>79.7</v>
      </c>
      <c r="BA185" s="67">
        <f t="shared" si="77"/>
        <v>0</v>
      </c>
      <c r="BB185" s="67">
        <f t="shared" si="77"/>
        <v>0</v>
      </c>
      <c r="BC185" s="67">
        <f t="shared" si="77"/>
        <v>0</v>
      </c>
      <c r="BD185" s="67">
        <f t="shared" si="77"/>
        <v>0</v>
      </c>
      <c r="BE185" s="27">
        <f t="shared" si="77"/>
        <v>0</v>
      </c>
      <c r="BF185" s="29">
        <f t="shared" si="77"/>
        <v>20646</v>
      </c>
      <c r="BG185" s="39">
        <f t="shared" si="77"/>
        <v>7372</v>
      </c>
      <c r="BH185" s="40">
        <f t="shared" si="77"/>
        <v>14678</v>
      </c>
      <c r="BI185" s="40">
        <f t="shared" si="77"/>
        <v>0</v>
      </c>
      <c r="BJ185" s="40">
        <f t="shared" si="77"/>
        <v>0</v>
      </c>
      <c r="BK185" s="40">
        <f t="shared" si="77"/>
        <v>0</v>
      </c>
      <c r="BL185" s="40">
        <f t="shared" si="77"/>
        <v>0</v>
      </c>
      <c r="BM185" s="27">
        <f t="shared" si="77"/>
        <v>0</v>
      </c>
    </row>
    <row r="186" spans="1:65" outlineLevel="3" x14ac:dyDescent="0.45">
      <c r="A186" s="180" t="s">
        <v>28</v>
      </c>
      <c r="B186" s="181"/>
      <c r="C186" s="51">
        <f t="shared" ref="C186:BM186" si="78">SUBTOTAL(5,C154:C184)</f>
        <v>290859</v>
      </c>
      <c r="D186" s="61">
        <f t="shared" si="78"/>
        <v>35.5</v>
      </c>
      <c r="E186" s="12">
        <f t="shared" si="78"/>
        <v>35.4</v>
      </c>
      <c r="F186" s="12">
        <f t="shared" si="78"/>
        <v>35.4</v>
      </c>
      <c r="G186" s="12">
        <f t="shared" si="78"/>
        <v>35.6</v>
      </c>
      <c r="H186" s="12">
        <f t="shared" si="78"/>
        <v>35.6</v>
      </c>
      <c r="I186" s="12">
        <f t="shared" si="78"/>
        <v>0</v>
      </c>
      <c r="J186" s="12">
        <f t="shared" si="78"/>
        <v>0</v>
      </c>
      <c r="K186" s="12">
        <f t="shared" si="78"/>
        <v>0</v>
      </c>
      <c r="L186" s="12">
        <f t="shared" si="78"/>
        <v>0</v>
      </c>
      <c r="M186" s="72">
        <f t="shared" si="78"/>
        <v>0</v>
      </c>
      <c r="N186" s="83">
        <f t="shared" si="78"/>
        <v>0</v>
      </c>
      <c r="O186" s="83">
        <f t="shared" si="78"/>
        <v>0</v>
      </c>
      <c r="P186" s="83">
        <f t="shared" si="78"/>
        <v>0</v>
      </c>
      <c r="Q186" s="83">
        <f t="shared" si="78"/>
        <v>0</v>
      </c>
      <c r="R186" s="83">
        <f t="shared" si="78"/>
        <v>0</v>
      </c>
      <c r="S186" s="83">
        <f t="shared" si="78"/>
        <v>0</v>
      </c>
      <c r="T186" s="83">
        <f t="shared" si="78"/>
        <v>0</v>
      </c>
      <c r="U186" s="83">
        <f t="shared" si="78"/>
        <v>0</v>
      </c>
      <c r="V186" s="6">
        <f t="shared" si="78"/>
        <v>0</v>
      </c>
      <c r="W186" s="41">
        <f t="shared" si="78"/>
        <v>0</v>
      </c>
      <c r="X186" s="41">
        <f t="shared" si="78"/>
        <v>0</v>
      </c>
      <c r="Y186" s="41">
        <f t="shared" si="78"/>
        <v>0</v>
      </c>
      <c r="Z186" s="41">
        <f t="shared" si="78"/>
        <v>0</v>
      </c>
      <c r="AA186" s="41">
        <f t="shared" si="78"/>
        <v>0</v>
      </c>
      <c r="AB186" s="41">
        <f t="shared" si="78"/>
        <v>0</v>
      </c>
      <c r="AC186" s="41">
        <f t="shared" si="78"/>
        <v>0</v>
      </c>
      <c r="AD186" s="41">
        <f t="shared" si="78"/>
        <v>0</v>
      </c>
      <c r="AE186" s="6">
        <f t="shared" si="78"/>
        <v>0</v>
      </c>
      <c r="AF186" s="41">
        <f t="shared" si="78"/>
        <v>0</v>
      </c>
      <c r="AG186" s="41">
        <f t="shared" si="78"/>
        <v>0</v>
      </c>
      <c r="AH186" s="41">
        <f t="shared" si="78"/>
        <v>0</v>
      </c>
      <c r="AI186" s="41">
        <f t="shared" si="78"/>
        <v>0</v>
      </c>
      <c r="AJ186" s="41">
        <f t="shared" si="78"/>
        <v>0</v>
      </c>
      <c r="AK186" s="41">
        <f t="shared" si="78"/>
        <v>0</v>
      </c>
      <c r="AL186" s="41">
        <f t="shared" si="78"/>
        <v>0</v>
      </c>
      <c r="AM186" s="41">
        <f t="shared" si="78"/>
        <v>0</v>
      </c>
      <c r="AN186" s="41">
        <f t="shared" si="78"/>
        <v>17.543859649122808</v>
      </c>
      <c r="AO186" s="41">
        <f t="shared" si="78"/>
        <v>1024</v>
      </c>
      <c r="AP186" s="110">
        <f t="shared" si="78"/>
        <v>0</v>
      </c>
      <c r="AQ186" s="111">
        <f t="shared" si="78"/>
        <v>0</v>
      </c>
      <c r="AR186" s="112">
        <f t="shared" si="78"/>
        <v>0</v>
      </c>
      <c r="AS186" s="112">
        <f t="shared" si="78"/>
        <v>0</v>
      </c>
      <c r="AT186" s="113">
        <f t="shared" si="78"/>
        <v>1107</v>
      </c>
      <c r="AU186" s="114">
        <f t="shared" si="78"/>
        <v>0</v>
      </c>
      <c r="AV186" s="115">
        <f t="shared" si="78"/>
        <v>0</v>
      </c>
      <c r="AW186" s="112">
        <f t="shared" si="78"/>
        <v>0</v>
      </c>
      <c r="AX186" s="112">
        <f t="shared" si="78"/>
        <v>0</v>
      </c>
      <c r="AY186" s="61">
        <f t="shared" si="78"/>
        <v>0</v>
      </c>
      <c r="AZ186" s="97">
        <f t="shared" si="78"/>
        <v>77.8</v>
      </c>
      <c r="BA186" s="68">
        <f t="shared" si="78"/>
        <v>0</v>
      </c>
      <c r="BB186" s="68">
        <f t="shared" si="78"/>
        <v>0</v>
      </c>
      <c r="BC186" s="68">
        <f t="shared" si="78"/>
        <v>0</v>
      </c>
      <c r="BD186" s="68">
        <f t="shared" si="78"/>
        <v>0</v>
      </c>
      <c r="BE186" s="15">
        <f t="shared" si="78"/>
        <v>0</v>
      </c>
      <c r="BF186" s="6">
        <f t="shared" si="78"/>
        <v>2844</v>
      </c>
      <c r="BG186" s="41">
        <f t="shared" si="78"/>
        <v>1377</v>
      </c>
      <c r="BH186" s="42">
        <f t="shared" si="78"/>
        <v>1578</v>
      </c>
      <c r="BI186" s="42">
        <f t="shared" si="78"/>
        <v>0</v>
      </c>
      <c r="BJ186" s="42">
        <f t="shared" si="78"/>
        <v>0</v>
      </c>
      <c r="BK186" s="42">
        <f t="shared" si="78"/>
        <v>0</v>
      </c>
      <c r="BL186" s="42">
        <f t="shared" si="78"/>
        <v>0</v>
      </c>
      <c r="BM186" s="15">
        <f t="shared" si="78"/>
        <v>0</v>
      </c>
    </row>
    <row r="187" spans="1:65" outlineLevel="2" x14ac:dyDescent="0.45">
      <c r="A187" s="180" t="s">
        <v>17</v>
      </c>
      <c r="B187" s="181"/>
      <c r="C187" s="51">
        <f>IFERROR(SUBTOTAL(1,C154:C184),"")</f>
        <v>320281.58064516127</v>
      </c>
      <c r="D187" s="61">
        <f t="shared" ref="D187:BM187" si="79">IFERROR(SUBTOTAL(1,D154:D184),"")</f>
        <v>36.096774193548377</v>
      </c>
      <c r="E187" s="12">
        <f t="shared" si="79"/>
        <v>36.025806451612901</v>
      </c>
      <c r="F187" s="12">
        <f t="shared" si="79"/>
        <v>36.025806451612901</v>
      </c>
      <c r="G187" s="12">
        <f t="shared" si="79"/>
        <v>36.141935483870981</v>
      </c>
      <c r="H187" s="12">
        <f t="shared" si="79"/>
        <v>36.141935483870981</v>
      </c>
      <c r="I187" s="12" t="str">
        <f t="shared" si="79"/>
        <v/>
      </c>
      <c r="J187" s="12" t="str">
        <f t="shared" si="79"/>
        <v/>
      </c>
      <c r="K187" s="12" t="str">
        <f t="shared" si="79"/>
        <v/>
      </c>
      <c r="L187" s="12" t="str">
        <f t="shared" si="79"/>
        <v/>
      </c>
      <c r="M187" s="72" t="str">
        <f t="shared" si="79"/>
        <v/>
      </c>
      <c r="N187" s="83" t="str">
        <f t="shared" si="79"/>
        <v/>
      </c>
      <c r="O187" s="83" t="str">
        <f t="shared" si="79"/>
        <v/>
      </c>
      <c r="P187" s="83" t="str">
        <f t="shared" si="79"/>
        <v/>
      </c>
      <c r="Q187" s="83" t="str">
        <f t="shared" si="79"/>
        <v/>
      </c>
      <c r="R187" s="83" t="str">
        <f t="shared" si="79"/>
        <v/>
      </c>
      <c r="S187" s="83" t="str">
        <f t="shared" si="79"/>
        <v/>
      </c>
      <c r="T187" s="83" t="str">
        <f t="shared" si="79"/>
        <v/>
      </c>
      <c r="U187" s="83" t="str">
        <f t="shared" si="79"/>
        <v/>
      </c>
      <c r="V187" s="6" t="str">
        <f t="shared" si="79"/>
        <v/>
      </c>
      <c r="W187" s="41" t="str">
        <f t="shared" si="79"/>
        <v/>
      </c>
      <c r="X187" s="41" t="str">
        <f t="shared" si="79"/>
        <v/>
      </c>
      <c r="Y187" s="41" t="str">
        <f t="shared" si="79"/>
        <v/>
      </c>
      <c r="Z187" s="41" t="str">
        <f t="shared" si="79"/>
        <v/>
      </c>
      <c r="AA187" s="41" t="str">
        <f t="shared" si="79"/>
        <v/>
      </c>
      <c r="AB187" s="41" t="str">
        <f t="shared" si="79"/>
        <v/>
      </c>
      <c r="AC187" s="41" t="str">
        <f t="shared" si="79"/>
        <v/>
      </c>
      <c r="AD187" s="41" t="str">
        <f t="shared" si="79"/>
        <v/>
      </c>
      <c r="AE187" s="6" t="str">
        <f t="shared" si="79"/>
        <v/>
      </c>
      <c r="AF187" s="41" t="str">
        <f t="shared" si="79"/>
        <v/>
      </c>
      <c r="AG187" s="41" t="str">
        <f t="shared" si="79"/>
        <v/>
      </c>
      <c r="AH187" s="41" t="str">
        <f t="shared" si="79"/>
        <v/>
      </c>
      <c r="AI187" s="41" t="str">
        <f t="shared" si="79"/>
        <v/>
      </c>
      <c r="AJ187" s="41" t="str">
        <f t="shared" si="79"/>
        <v/>
      </c>
      <c r="AK187" s="41" t="str">
        <f t="shared" si="79"/>
        <v/>
      </c>
      <c r="AL187" s="41" t="str">
        <f t="shared" si="79"/>
        <v/>
      </c>
      <c r="AM187" s="41" t="str">
        <f t="shared" si="79"/>
        <v/>
      </c>
      <c r="AN187" s="41">
        <f t="shared" si="79"/>
        <v>21.490914148598026</v>
      </c>
      <c r="AO187" s="41">
        <f t="shared" si="79"/>
        <v>1314.8709677419354</v>
      </c>
      <c r="AP187" s="110" t="str">
        <f t="shared" si="79"/>
        <v/>
      </c>
      <c r="AQ187" s="111" t="str">
        <f t="shared" si="79"/>
        <v/>
      </c>
      <c r="AR187" s="112" t="str">
        <f t="shared" si="79"/>
        <v/>
      </c>
      <c r="AS187" s="112" t="str">
        <f t="shared" si="79"/>
        <v/>
      </c>
      <c r="AT187" s="113">
        <f t="shared" si="79"/>
        <v>1647.6774193548388</v>
      </c>
      <c r="AU187" s="114" t="str">
        <f t="shared" si="79"/>
        <v/>
      </c>
      <c r="AV187" s="115" t="str">
        <f t="shared" si="79"/>
        <v/>
      </c>
      <c r="AW187" s="112" t="str">
        <f t="shared" si="79"/>
        <v/>
      </c>
      <c r="AX187" s="112" t="str">
        <f t="shared" si="79"/>
        <v/>
      </c>
      <c r="AY187" s="61" t="str">
        <f t="shared" si="79"/>
        <v/>
      </c>
      <c r="AZ187" s="97">
        <f t="shared" si="79"/>
        <v>78.714285714285737</v>
      </c>
      <c r="BA187" s="68" t="str">
        <f t="shared" si="79"/>
        <v/>
      </c>
      <c r="BB187" s="68" t="str">
        <f t="shared" si="79"/>
        <v/>
      </c>
      <c r="BC187" s="68" t="str">
        <f t="shared" si="79"/>
        <v/>
      </c>
      <c r="BD187" s="68" t="str">
        <f t="shared" si="79"/>
        <v/>
      </c>
      <c r="BE187" s="15" t="str">
        <f>IFERROR(SUBTOTAL(1,BE154:BE184),"")</f>
        <v/>
      </c>
      <c r="BF187" s="6">
        <f t="shared" si="79"/>
        <v>11665.193548387097</v>
      </c>
      <c r="BG187" s="41">
        <f t="shared" si="79"/>
        <v>4272.5666666666666</v>
      </c>
      <c r="BH187" s="42">
        <f t="shared" si="79"/>
        <v>7530.4516129032254</v>
      </c>
      <c r="BI187" s="42" t="str">
        <f t="shared" si="79"/>
        <v/>
      </c>
      <c r="BJ187" s="42" t="str">
        <f t="shared" si="79"/>
        <v/>
      </c>
      <c r="BK187" s="42" t="str">
        <f t="shared" si="79"/>
        <v/>
      </c>
      <c r="BL187" s="42" t="str">
        <f t="shared" si="79"/>
        <v/>
      </c>
      <c r="BM187" s="15" t="str">
        <f t="shared" si="79"/>
        <v/>
      </c>
    </row>
    <row r="188" spans="1:65" ht="17.5" outlineLevel="1" thickBot="1" x14ac:dyDescent="0.5">
      <c r="A188" s="182" t="s">
        <v>56</v>
      </c>
      <c r="B188" s="183"/>
      <c r="C188" s="52">
        <f>SUBTOTAL(9,C154:C184)</f>
        <v>9928729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40761</v>
      </c>
      <c r="AP188" s="116"/>
      <c r="AQ188" s="117"/>
      <c r="AR188" s="118"/>
      <c r="AS188" s="118"/>
      <c r="AT188" s="119">
        <f>SUBTOTAL(9,AT154:AT184)</f>
        <v>51078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0">SUBTOTAL(9,BF154:BF184)</f>
        <v>361621</v>
      </c>
      <c r="BG188" s="43">
        <f t="shared" si="80"/>
        <v>128177</v>
      </c>
      <c r="BH188" s="44">
        <f t="shared" si="80"/>
        <v>233444</v>
      </c>
      <c r="BI188" s="44">
        <f t="shared" si="80"/>
        <v>0</v>
      </c>
      <c r="BJ188" s="44">
        <f t="shared" si="80"/>
        <v>0</v>
      </c>
      <c r="BK188" s="44">
        <f t="shared" si="80"/>
        <v>0</v>
      </c>
      <c r="BL188" s="44">
        <f t="shared" si="80"/>
        <v>0</v>
      </c>
      <c r="BM188" s="16">
        <f t="shared" si="80"/>
        <v>0</v>
      </c>
    </row>
    <row r="189" spans="1:65" outlineLevel="5" x14ac:dyDescent="0.45">
      <c r="A189" s="21">
        <f t="shared" si="76"/>
        <v>6</v>
      </c>
      <c r="B189" s="33">
        <f>B184+1</f>
        <v>43617</v>
      </c>
      <c r="C189" s="51">
        <v>315346</v>
      </c>
      <c r="D189" s="64">
        <f t="shared" ref="D189:D218" si="81">IFERROR(ROUND(AVERAGE(E189:L189),1),"")</f>
        <v>36.200000000000003</v>
      </c>
      <c r="E189" s="12">
        <v>36.200000000000003</v>
      </c>
      <c r="F189" s="12">
        <v>36.200000000000003</v>
      </c>
      <c r="G189" s="12">
        <v>36.200000000000003</v>
      </c>
      <c r="H189" s="12">
        <v>36.200000000000003</v>
      </c>
      <c r="I189" s="12"/>
      <c r="J189" s="12"/>
      <c r="K189" s="12"/>
      <c r="L189" s="12"/>
      <c r="M189" s="74" t="str">
        <f t="shared" ref="M189:M218" si="82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3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4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22.310756972111555</v>
      </c>
      <c r="AO189" s="41">
        <v>1255</v>
      </c>
      <c r="AP189" s="110"/>
      <c r="AQ189" s="111"/>
      <c r="AR189" s="126" t="str">
        <f t="shared" ref="AR189:AR218" si="85">IFERROR(AQ189/AP189*100,"")</f>
        <v/>
      </c>
      <c r="AS189" s="126" t="str">
        <f t="shared" ref="AS189:AS218" si="86">IFERROR(100-AR189,"")</f>
        <v/>
      </c>
      <c r="AT189" s="127">
        <v>1350</v>
      </c>
      <c r="AU189" s="128"/>
      <c r="AV189" s="129"/>
      <c r="AW189" s="126" t="str">
        <f t="shared" ref="AW189:AW218" si="87">IFERROR(AV189/AU189*100,"")</f>
        <v/>
      </c>
      <c r="AX189" s="126" t="str">
        <f t="shared" ref="AX189:AX218" si="88">IFERROR(100-AW189,"")</f>
        <v/>
      </c>
      <c r="AY189" s="64" t="str">
        <f t="shared" ref="AY189:AY218" si="89">IFERROR((1-((AW189*AS189)/(AX189*AR189)))*100,"")</f>
        <v/>
      </c>
      <c r="AZ189" s="97"/>
      <c r="BA189" s="68"/>
      <c r="BB189" s="68"/>
      <c r="BC189" s="68"/>
      <c r="BD189" s="68"/>
      <c r="BE189" s="15"/>
      <c r="BF189" s="5">
        <f t="shared" ref="BF189:BF218" si="90">IF(SUM(BG189:BM189)=0,"",SUM(BG189:BM189))</f>
        <v>14341</v>
      </c>
      <c r="BG189" s="42">
        <v>4347</v>
      </c>
      <c r="BH189" s="42">
        <v>9994</v>
      </c>
      <c r="BI189" s="42"/>
      <c r="BJ189" s="42"/>
      <c r="BK189" s="42"/>
      <c r="BL189" s="42"/>
      <c r="BM189" s="42"/>
    </row>
    <row r="190" spans="1:65" outlineLevel="5" x14ac:dyDescent="0.45">
      <c r="A190" s="22">
        <f t="shared" si="76"/>
        <v>6</v>
      </c>
      <c r="B190" s="9">
        <f t="shared" si="75"/>
        <v>43618</v>
      </c>
      <c r="C190" s="51">
        <v>309019</v>
      </c>
      <c r="D190" s="64">
        <f t="shared" si="81"/>
        <v>35.6</v>
      </c>
      <c r="E190" s="12">
        <v>35.6</v>
      </c>
      <c r="F190" s="12">
        <v>35.6</v>
      </c>
      <c r="G190" s="12">
        <v>35.6</v>
      </c>
      <c r="H190" s="12">
        <v>35.6</v>
      </c>
      <c r="I190" s="12"/>
      <c r="J190" s="12"/>
      <c r="K190" s="12"/>
      <c r="L190" s="12"/>
      <c r="M190" s="74" t="str">
        <f t="shared" si="82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3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4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24.43280977312391</v>
      </c>
      <c r="AO190" s="41">
        <v>1146</v>
      </c>
      <c r="AP190" s="110"/>
      <c r="AQ190" s="111"/>
      <c r="AR190" s="126" t="str">
        <f t="shared" si="85"/>
        <v/>
      </c>
      <c r="AS190" s="126" t="str">
        <f t="shared" si="86"/>
        <v/>
      </c>
      <c r="AT190" s="127">
        <v>1507</v>
      </c>
      <c r="AU190" s="128"/>
      <c r="AV190" s="129"/>
      <c r="AW190" s="126" t="str">
        <f t="shared" si="87"/>
        <v/>
      </c>
      <c r="AX190" s="126" t="str">
        <f t="shared" si="88"/>
        <v/>
      </c>
      <c r="AY190" s="64" t="str">
        <f t="shared" si="89"/>
        <v/>
      </c>
      <c r="AZ190" s="97"/>
      <c r="BA190" s="68"/>
      <c r="BB190" s="68"/>
      <c r="BC190" s="68"/>
      <c r="BD190" s="68"/>
      <c r="BE190" s="15"/>
      <c r="BF190" s="5">
        <f t="shared" si="90"/>
        <v>4938</v>
      </c>
      <c r="BG190" s="42">
        <v>1282</v>
      </c>
      <c r="BH190" s="42">
        <v>3656</v>
      </c>
      <c r="BI190" s="42"/>
      <c r="BJ190" s="42"/>
      <c r="BK190" s="42"/>
      <c r="BL190" s="42"/>
      <c r="BM190" s="42"/>
    </row>
    <row r="191" spans="1:65" outlineLevel="5" x14ac:dyDescent="0.45">
      <c r="A191" s="22">
        <f t="shared" si="76"/>
        <v>6</v>
      </c>
      <c r="B191" s="9">
        <f t="shared" si="75"/>
        <v>43619</v>
      </c>
      <c r="C191" s="51">
        <v>301322</v>
      </c>
      <c r="D191" s="64">
        <f t="shared" si="81"/>
        <v>35.6</v>
      </c>
      <c r="E191" s="12">
        <v>35.700000000000003</v>
      </c>
      <c r="F191" s="12">
        <v>35.700000000000003</v>
      </c>
      <c r="G191" s="12">
        <v>35.4</v>
      </c>
      <c r="H191" s="12">
        <v>35.4</v>
      </c>
      <c r="I191" s="12"/>
      <c r="J191" s="12"/>
      <c r="K191" s="12"/>
      <c r="L191" s="12"/>
      <c r="M191" s="74" t="str">
        <f t="shared" si="82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3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4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20.74074074074074</v>
      </c>
      <c r="AO191" s="41">
        <v>1350</v>
      </c>
      <c r="AP191" s="110"/>
      <c r="AQ191" s="111"/>
      <c r="AR191" s="126" t="str">
        <f t="shared" si="85"/>
        <v/>
      </c>
      <c r="AS191" s="126" t="str">
        <f t="shared" si="86"/>
        <v/>
      </c>
      <c r="AT191" s="127">
        <v>1945</v>
      </c>
      <c r="AU191" s="128"/>
      <c r="AV191" s="129"/>
      <c r="AW191" s="126" t="str">
        <f t="shared" si="87"/>
        <v/>
      </c>
      <c r="AX191" s="126" t="str">
        <f t="shared" si="88"/>
        <v/>
      </c>
      <c r="AY191" s="64" t="str">
        <f t="shared" si="89"/>
        <v/>
      </c>
      <c r="AZ191" s="97">
        <v>78.5</v>
      </c>
      <c r="BA191" s="68"/>
      <c r="BB191" s="68"/>
      <c r="BC191" s="68"/>
      <c r="BD191" s="68"/>
      <c r="BE191" s="15"/>
      <c r="BF191" s="5">
        <f t="shared" si="90"/>
        <v>6557</v>
      </c>
      <c r="BG191" s="42">
        <v>1196</v>
      </c>
      <c r="BH191" s="42">
        <v>5361</v>
      </c>
      <c r="BI191" s="42"/>
      <c r="BJ191" s="42"/>
      <c r="BK191" s="42"/>
      <c r="BL191" s="42"/>
      <c r="BM191" s="42"/>
    </row>
    <row r="192" spans="1:65" outlineLevel="5" x14ac:dyDescent="0.45">
      <c r="A192" s="22">
        <f t="shared" si="76"/>
        <v>6</v>
      </c>
      <c r="B192" s="9">
        <f t="shared" si="75"/>
        <v>43620</v>
      </c>
      <c r="C192" s="51">
        <v>307232</v>
      </c>
      <c r="D192" s="64">
        <f t="shared" si="81"/>
        <v>35.5</v>
      </c>
      <c r="E192" s="12">
        <v>35.6</v>
      </c>
      <c r="F192" s="12">
        <v>35.6</v>
      </c>
      <c r="G192" s="12">
        <v>35.299999999999997</v>
      </c>
      <c r="H192" s="12">
        <v>35.299999999999997</v>
      </c>
      <c r="I192" s="12"/>
      <c r="J192" s="12"/>
      <c r="K192" s="12"/>
      <c r="L192" s="12"/>
      <c r="M192" s="74" t="str">
        <f t="shared" si="82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3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4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22.764227642276424</v>
      </c>
      <c r="AO192" s="41">
        <v>1230</v>
      </c>
      <c r="AP192" s="110"/>
      <c r="AQ192" s="111"/>
      <c r="AR192" s="126" t="str">
        <f t="shared" si="85"/>
        <v/>
      </c>
      <c r="AS192" s="126" t="str">
        <f t="shared" si="86"/>
        <v/>
      </c>
      <c r="AT192" s="127">
        <v>1828</v>
      </c>
      <c r="AU192" s="128"/>
      <c r="AV192" s="129"/>
      <c r="AW192" s="126" t="str">
        <f t="shared" si="87"/>
        <v/>
      </c>
      <c r="AX192" s="126" t="str">
        <f t="shared" si="88"/>
        <v/>
      </c>
      <c r="AY192" s="64" t="str">
        <f t="shared" si="89"/>
        <v/>
      </c>
      <c r="AZ192" s="97">
        <v>79</v>
      </c>
      <c r="BA192" s="68"/>
      <c r="BB192" s="68"/>
      <c r="BC192" s="68"/>
      <c r="BD192" s="68"/>
      <c r="BE192" s="15"/>
      <c r="BF192" s="5">
        <f t="shared" si="90"/>
        <v>6203</v>
      </c>
      <c r="BG192" s="42">
        <v>1140</v>
      </c>
      <c r="BH192" s="42">
        <v>5063</v>
      </c>
      <c r="BI192" s="42"/>
      <c r="BJ192" s="42"/>
      <c r="BK192" s="42"/>
      <c r="BL192" s="42"/>
      <c r="BM192" s="42"/>
    </row>
    <row r="193" spans="1:65" outlineLevel="5" x14ac:dyDescent="0.45">
      <c r="A193" s="22">
        <f t="shared" si="76"/>
        <v>6</v>
      </c>
      <c r="B193" s="9">
        <f t="shared" si="75"/>
        <v>43621</v>
      </c>
      <c r="C193" s="51">
        <v>304276</v>
      </c>
      <c r="D193" s="64">
        <f t="shared" si="81"/>
        <v>35.1</v>
      </c>
      <c r="E193" s="12">
        <v>35.1</v>
      </c>
      <c r="F193" s="12">
        <v>35.1</v>
      </c>
      <c r="G193" s="12">
        <v>35.1</v>
      </c>
      <c r="H193" s="12">
        <v>35.1</v>
      </c>
      <c r="I193" s="12"/>
      <c r="J193" s="12"/>
      <c r="K193" s="12"/>
      <c r="L193" s="12"/>
      <c r="M193" s="74" t="str">
        <f t="shared" si="82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3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4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23.391812865497077</v>
      </c>
      <c r="AO193" s="41">
        <v>1197</v>
      </c>
      <c r="AP193" s="110"/>
      <c r="AQ193" s="111"/>
      <c r="AR193" s="126" t="str">
        <f t="shared" si="85"/>
        <v/>
      </c>
      <c r="AS193" s="126" t="str">
        <f t="shared" si="86"/>
        <v/>
      </c>
      <c r="AT193" s="127">
        <v>1277</v>
      </c>
      <c r="AU193" s="128"/>
      <c r="AV193" s="129"/>
      <c r="AW193" s="126" t="str">
        <f t="shared" si="87"/>
        <v/>
      </c>
      <c r="AX193" s="126" t="str">
        <f t="shared" si="88"/>
        <v/>
      </c>
      <c r="AY193" s="64" t="str">
        <f t="shared" si="89"/>
        <v/>
      </c>
      <c r="AZ193" s="97">
        <v>79.5</v>
      </c>
      <c r="BA193" s="68"/>
      <c r="BB193" s="68"/>
      <c r="BC193" s="68"/>
      <c r="BD193" s="68"/>
      <c r="BE193" s="15"/>
      <c r="BF193" s="5">
        <f t="shared" si="90"/>
        <v>8828</v>
      </c>
      <c r="BG193" s="42">
        <v>238</v>
      </c>
      <c r="BH193" s="42">
        <v>8590</v>
      </c>
      <c r="BI193" s="42"/>
      <c r="BJ193" s="42"/>
      <c r="BK193" s="42"/>
      <c r="BL193" s="42"/>
      <c r="BM193" s="42"/>
    </row>
    <row r="194" spans="1:65" outlineLevel="5" x14ac:dyDescent="0.45">
      <c r="A194" s="22">
        <f t="shared" si="76"/>
        <v>6</v>
      </c>
      <c r="B194" s="9">
        <f t="shared" si="75"/>
        <v>43622</v>
      </c>
      <c r="C194" s="51">
        <v>319758</v>
      </c>
      <c r="D194" s="64">
        <f t="shared" si="81"/>
        <v>34.799999999999997</v>
      </c>
      <c r="E194" s="12">
        <v>34.6</v>
      </c>
      <c r="F194" s="12">
        <v>34.6</v>
      </c>
      <c r="G194" s="12">
        <v>35</v>
      </c>
      <c r="H194" s="12">
        <v>35</v>
      </c>
      <c r="I194" s="12"/>
      <c r="J194" s="12"/>
      <c r="K194" s="12"/>
      <c r="L194" s="12"/>
      <c r="M194" s="74" t="str">
        <f t="shared" si="82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3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4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23.870417732310315</v>
      </c>
      <c r="AO194" s="41">
        <v>1173</v>
      </c>
      <c r="AP194" s="110"/>
      <c r="AQ194" s="111"/>
      <c r="AR194" s="126" t="str">
        <f t="shared" si="85"/>
        <v/>
      </c>
      <c r="AS194" s="126" t="str">
        <f t="shared" si="86"/>
        <v/>
      </c>
      <c r="AT194" s="127">
        <v>1393</v>
      </c>
      <c r="AU194" s="128"/>
      <c r="AV194" s="129"/>
      <c r="AW194" s="126" t="str">
        <f t="shared" si="87"/>
        <v/>
      </c>
      <c r="AX194" s="126" t="str">
        <f t="shared" si="88"/>
        <v/>
      </c>
      <c r="AY194" s="64" t="str">
        <f t="shared" si="89"/>
        <v/>
      </c>
      <c r="AZ194" s="97"/>
      <c r="BA194" s="68"/>
      <c r="BB194" s="68"/>
      <c r="BC194" s="68"/>
      <c r="BD194" s="68"/>
      <c r="BE194" s="15"/>
      <c r="BF194" s="5">
        <f t="shared" si="90"/>
        <v>5553</v>
      </c>
      <c r="BG194" s="42"/>
      <c r="BH194" s="42">
        <v>5553</v>
      </c>
      <c r="BI194" s="42"/>
      <c r="BJ194" s="42"/>
      <c r="BK194" s="42"/>
      <c r="BL194" s="42"/>
      <c r="BM194" s="42"/>
    </row>
    <row r="195" spans="1:65" outlineLevel="5" x14ac:dyDescent="0.45">
      <c r="A195" s="22">
        <f t="shared" si="76"/>
        <v>6</v>
      </c>
      <c r="B195" s="9">
        <f t="shared" si="75"/>
        <v>43623</v>
      </c>
      <c r="C195" s="51">
        <v>464155</v>
      </c>
      <c r="D195" s="64">
        <f t="shared" si="81"/>
        <v>34.799999999999997</v>
      </c>
      <c r="E195" s="12">
        <v>34.6</v>
      </c>
      <c r="F195" s="12">
        <v>34.6</v>
      </c>
      <c r="G195" s="12">
        <v>35</v>
      </c>
      <c r="H195" s="12">
        <v>35</v>
      </c>
      <c r="I195" s="12"/>
      <c r="J195" s="12"/>
      <c r="K195" s="12"/>
      <c r="L195" s="12"/>
      <c r="M195" s="74" t="str">
        <f t="shared" si="82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3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4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24.137931034482758</v>
      </c>
      <c r="AO195" s="41">
        <v>1160</v>
      </c>
      <c r="AP195" s="110"/>
      <c r="AQ195" s="111"/>
      <c r="AR195" s="126" t="str">
        <f t="shared" si="85"/>
        <v/>
      </c>
      <c r="AS195" s="126" t="str">
        <f t="shared" si="86"/>
        <v/>
      </c>
      <c r="AT195" s="127">
        <v>1481</v>
      </c>
      <c r="AU195" s="128"/>
      <c r="AV195" s="129"/>
      <c r="AW195" s="126" t="str">
        <f t="shared" si="87"/>
        <v/>
      </c>
      <c r="AX195" s="126" t="str">
        <f t="shared" si="88"/>
        <v/>
      </c>
      <c r="AY195" s="64" t="str">
        <f t="shared" si="89"/>
        <v/>
      </c>
      <c r="AZ195" s="97">
        <v>79.5</v>
      </c>
      <c r="BA195" s="68"/>
      <c r="BB195" s="68"/>
      <c r="BC195" s="68"/>
      <c r="BD195" s="68"/>
      <c r="BE195" s="15"/>
      <c r="BF195" s="5">
        <f t="shared" si="90"/>
        <v>5652</v>
      </c>
      <c r="BG195" s="42">
        <v>2020</v>
      </c>
      <c r="BH195" s="42">
        <v>3632</v>
      </c>
      <c r="BI195" s="42"/>
      <c r="BJ195" s="42"/>
      <c r="BK195" s="42"/>
      <c r="BL195" s="42"/>
      <c r="BM195" s="42"/>
    </row>
    <row r="196" spans="1:65" outlineLevel="5" x14ac:dyDescent="0.45">
      <c r="A196" s="22">
        <f t="shared" si="76"/>
        <v>6</v>
      </c>
      <c r="B196" s="9">
        <f t="shared" si="75"/>
        <v>43624</v>
      </c>
      <c r="C196" s="51">
        <v>392297</v>
      </c>
      <c r="D196" s="64">
        <f t="shared" si="81"/>
        <v>35.4</v>
      </c>
      <c r="E196" s="12">
        <v>35.1</v>
      </c>
      <c r="F196" s="12">
        <v>35.1</v>
      </c>
      <c r="G196" s="12">
        <v>35.6</v>
      </c>
      <c r="H196" s="12">
        <v>35.6</v>
      </c>
      <c r="I196" s="12"/>
      <c r="J196" s="12"/>
      <c r="K196" s="12"/>
      <c r="L196" s="12"/>
      <c r="M196" s="74" t="str">
        <f t="shared" si="82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3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4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29.015544041450777</v>
      </c>
      <c r="AO196" s="41">
        <v>965</v>
      </c>
      <c r="AP196" s="110"/>
      <c r="AQ196" s="111"/>
      <c r="AR196" s="126" t="str">
        <f t="shared" si="85"/>
        <v/>
      </c>
      <c r="AS196" s="126" t="str">
        <f t="shared" si="86"/>
        <v/>
      </c>
      <c r="AT196" s="127">
        <v>1407</v>
      </c>
      <c r="AU196" s="128"/>
      <c r="AV196" s="129"/>
      <c r="AW196" s="126" t="str">
        <f t="shared" si="87"/>
        <v/>
      </c>
      <c r="AX196" s="126" t="str">
        <f t="shared" si="88"/>
        <v/>
      </c>
      <c r="AY196" s="64" t="str">
        <f t="shared" si="89"/>
        <v/>
      </c>
      <c r="AZ196" s="97"/>
      <c r="BA196" s="68"/>
      <c r="BB196" s="68"/>
      <c r="BC196" s="68"/>
      <c r="BD196" s="68"/>
      <c r="BE196" s="15"/>
      <c r="BF196" s="5">
        <f t="shared" si="90"/>
        <v>8425</v>
      </c>
      <c r="BG196" s="42">
        <v>4316</v>
      </c>
      <c r="BH196" s="42">
        <v>4109</v>
      </c>
      <c r="BI196" s="42"/>
      <c r="BJ196" s="42"/>
      <c r="BK196" s="42"/>
      <c r="BL196" s="42"/>
      <c r="BM196" s="42"/>
    </row>
    <row r="197" spans="1:65" outlineLevel="5" x14ac:dyDescent="0.45">
      <c r="A197" s="22">
        <f t="shared" si="76"/>
        <v>6</v>
      </c>
      <c r="B197" s="9">
        <f t="shared" si="75"/>
        <v>43625</v>
      </c>
      <c r="C197" s="51">
        <v>336986</v>
      </c>
      <c r="D197" s="64">
        <f t="shared" si="81"/>
        <v>35</v>
      </c>
      <c r="E197" s="12">
        <v>34.6</v>
      </c>
      <c r="F197" s="12">
        <v>34.6</v>
      </c>
      <c r="G197" s="12">
        <v>35.4</v>
      </c>
      <c r="H197" s="12">
        <v>35.4</v>
      </c>
      <c r="I197" s="12"/>
      <c r="J197" s="12"/>
      <c r="K197" s="12"/>
      <c r="L197" s="12"/>
      <c r="M197" s="74" t="str">
        <f t="shared" si="82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3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4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23.708721422523286</v>
      </c>
      <c r="AO197" s="41">
        <v>1181</v>
      </c>
      <c r="AP197" s="110"/>
      <c r="AQ197" s="111"/>
      <c r="AR197" s="126" t="str">
        <f t="shared" si="85"/>
        <v/>
      </c>
      <c r="AS197" s="126" t="str">
        <f t="shared" si="86"/>
        <v/>
      </c>
      <c r="AT197" s="127">
        <v>1287</v>
      </c>
      <c r="AU197" s="128"/>
      <c r="AV197" s="129"/>
      <c r="AW197" s="126" t="str">
        <f t="shared" si="87"/>
        <v/>
      </c>
      <c r="AX197" s="126" t="str">
        <f t="shared" si="88"/>
        <v/>
      </c>
      <c r="AY197" s="64" t="str">
        <f t="shared" si="89"/>
        <v/>
      </c>
      <c r="AZ197" s="97"/>
      <c r="BA197" s="68"/>
      <c r="BB197" s="68"/>
      <c r="BC197" s="68"/>
      <c r="BD197" s="68"/>
      <c r="BE197" s="15"/>
      <c r="BF197" s="5">
        <f t="shared" si="90"/>
        <v>1626</v>
      </c>
      <c r="BG197" s="42"/>
      <c r="BH197" s="42">
        <v>1626</v>
      </c>
      <c r="BI197" s="42"/>
      <c r="BJ197" s="42"/>
      <c r="BK197" s="42"/>
      <c r="BL197" s="42"/>
      <c r="BM197" s="42"/>
    </row>
    <row r="198" spans="1:65" outlineLevel="5" x14ac:dyDescent="0.45">
      <c r="A198" s="22">
        <f t="shared" si="76"/>
        <v>6</v>
      </c>
      <c r="B198" s="9">
        <f t="shared" si="75"/>
        <v>43626</v>
      </c>
      <c r="C198" s="51">
        <v>321467</v>
      </c>
      <c r="D198" s="64">
        <f t="shared" si="81"/>
        <v>35.6</v>
      </c>
      <c r="E198" s="12">
        <v>35.4</v>
      </c>
      <c r="F198" s="12">
        <v>35.4</v>
      </c>
      <c r="G198" s="12">
        <v>35.700000000000003</v>
      </c>
      <c r="H198" s="12">
        <v>35.700000000000003</v>
      </c>
      <c r="I198" s="12"/>
      <c r="J198" s="12"/>
      <c r="K198" s="12"/>
      <c r="L198" s="12"/>
      <c r="M198" s="74" t="str">
        <f t="shared" si="82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3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4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20.710059171597631</v>
      </c>
      <c r="AO198" s="41">
        <v>1352</v>
      </c>
      <c r="AP198" s="110"/>
      <c r="AQ198" s="111"/>
      <c r="AR198" s="126" t="str">
        <f t="shared" si="85"/>
        <v/>
      </c>
      <c r="AS198" s="126" t="str">
        <f t="shared" si="86"/>
        <v/>
      </c>
      <c r="AT198" s="127">
        <v>2104</v>
      </c>
      <c r="AU198" s="128"/>
      <c r="AV198" s="129"/>
      <c r="AW198" s="126" t="str">
        <f t="shared" si="87"/>
        <v/>
      </c>
      <c r="AX198" s="126" t="str">
        <f t="shared" si="88"/>
        <v/>
      </c>
      <c r="AY198" s="64" t="str">
        <f t="shared" si="89"/>
        <v/>
      </c>
      <c r="AZ198" s="97">
        <v>79.8</v>
      </c>
      <c r="BA198" s="68"/>
      <c r="BB198" s="68"/>
      <c r="BC198" s="68"/>
      <c r="BD198" s="68"/>
      <c r="BE198" s="15"/>
      <c r="BF198" s="5">
        <f t="shared" si="90"/>
        <v>8497</v>
      </c>
      <c r="BG198" s="42">
        <v>6864</v>
      </c>
      <c r="BH198" s="42">
        <v>1633</v>
      </c>
      <c r="BI198" s="42"/>
      <c r="BJ198" s="42"/>
      <c r="BK198" s="42"/>
      <c r="BL198" s="42"/>
      <c r="BM198" s="42"/>
    </row>
    <row r="199" spans="1:65" outlineLevel="5" x14ac:dyDescent="0.45">
      <c r="A199" s="22">
        <f t="shared" si="76"/>
        <v>6</v>
      </c>
      <c r="B199" s="9">
        <f t="shared" si="75"/>
        <v>43627</v>
      </c>
      <c r="C199" s="51">
        <v>309373</v>
      </c>
      <c r="D199" s="64">
        <f t="shared" si="81"/>
        <v>35.700000000000003</v>
      </c>
      <c r="E199" s="12">
        <v>35.6</v>
      </c>
      <c r="F199" s="12">
        <v>35.6</v>
      </c>
      <c r="G199" s="12">
        <v>35.799999999999997</v>
      </c>
      <c r="H199" s="12">
        <v>35.799999999999997</v>
      </c>
      <c r="I199" s="12"/>
      <c r="J199" s="12"/>
      <c r="K199" s="12"/>
      <c r="L199" s="12"/>
      <c r="M199" s="74" t="str">
        <f t="shared" si="82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3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4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25.949953660797036</v>
      </c>
      <c r="AO199" s="41">
        <v>1079</v>
      </c>
      <c r="AP199" s="110"/>
      <c r="AQ199" s="111"/>
      <c r="AR199" s="126" t="str">
        <f t="shared" si="85"/>
        <v/>
      </c>
      <c r="AS199" s="126" t="str">
        <f t="shared" si="86"/>
        <v/>
      </c>
      <c r="AT199" s="127">
        <v>1939</v>
      </c>
      <c r="AU199" s="128"/>
      <c r="AV199" s="129"/>
      <c r="AW199" s="126" t="str">
        <f t="shared" si="87"/>
        <v/>
      </c>
      <c r="AX199" s="126" t="str">
        <f t="shared" si="88"/>
        <v/>
      </c>
      <c r="AY199" s="64" t="str">
        <f t="shared" si="89"/>
        <v/>
      </c>
      <c r="AZ199" s="97">
        <v>79.599999999999994</v>
      </c>
      <c r="BA199" s="68"/>
      <c r="BB199" s="68"/>
      <c r="BC199" s="68"/>
      <c r="BD199" s="68"/>
      <c r="BE199" s="15"/>
      <c r="BF199" s="5">
        <f t="shared" si="90"/>
        <v>10457</v>
      </c>
      <c r="BG199" s="42">
        <v>4006</v>
      </c>
      <c r="BH199" s="42">
        <v>6451</v>
      </c>
      <c r="BI199" s="42"/>
      <c r="BJ199" s="42"/>
      <c r="BK199" s="42"/>
      <c r="BL199" s="42"/>
      <c r="BM199" s="42"/>
    </row>
    <row r="200" spans="1:65" outlineLevel="5" x14ac:dyDescent="0.45">
      <c r="A200" s="22">
        <f t="shared" si="76"/>
        <v>6</v>
      </c>
      <c r="B200" s="9">
        <f t="shared" si="75"/>
        <v>43628</v>
      </c>
      <c r="C200" s="51">
        <v>309044</v>
      </c>
      <c r="D200" s="64">
        <f t="shared" si="81"/>
        <v>35.9</v>
      </c>
      <c r="E200" s="12">
        <v>35.799999999999997</v>
      </c>
      <c r="F200" s="12">
        <v>35.799999999999997</v>
      </c>
      <c r="G200" s="12">
        <v>36</v>
      </c>
      <c r="H200" s="12">
        <v>36</v>
      </c>
      <c r="I200" s="12"/>
      <c r="J200" s="12"/>
      <c r="K200" s="12"/>
      <c r="L200" s="12"/>
      <c r="M200" s="74" t="str">
        <f t="shared" si="82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3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4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25.247971145175836</v>
      </c>
      <c r="AO200" s="41">
        <v>1109</v>
      </c>
      <c r="AP200" s="110"/>
      <c r="AQ200" s="111"/>
      <c r="AR200" s="126" t="str">
        <f t="shared" si="85"/>
        <v/>
      </c>
      <c r="AS200" s="126" t="str">
        <f t="shared" si="86"/>
        <v/>
      </c>
      <c r="AT200" s="127">
        <v>1633</v>
      </c>
      <c r="AU200" s="128"/>
      <c r="AV200" s="129"/>
      <c r="AW200" s="126" t="str">
        <f t="shared" si="87"/>
        <v/>
      </c>
      <c r="AX200" s="126" t="str">
        <f t="shared" si="88"/>
        <v/>
      </c>
      <c r="AY200" s="64" t="str">
        <f t="shared" si="89"/>
        <v/>
      </c>
      <c r="AZ200" s="97">
        <v>80</v>
      </c>
      <c r="BA200" s="68"/>
      <c r="BB200" s="68"/>
      <c r="BC200" s="68"/>
      <c r="BD200" s="68"/>
      <c r="BE200" s="15"/>
      <c r="BF200" s="5">
        <f t="shared" si="90"/>
        <v>8235</v>
      </c>
      <c r="BG200" s="42">
        <v>3469</v>
      </c>
      <c r="BH200" s="42">
        <v>4766</v>
      </c>
      <c r="BI200" s="42"/>
      <c r="BJ200" s="42"/>
      <c r="BK200" s="42"/>
      <c r="BL200" s="42"/>
      <c r="BM200" s="42"/>
    </row>
    <row r="201" spans="1:65" outlineLevel="5" x14ac:dyDescent="0.45">
      <c r="A201" s="22">
        <f t="shared" si="76"/>
        <v>6</v>
      </c>
      <c r="B201" s="9">
        <f t="shared" si="75"/>
        <v>43629</v>
      </c>
      <c r="C201" s="51">
        <v>309701</v>
      </c>
      <c r="D201" s="64">
        <f t="shared" si="81"/>
        <v>36.200000000000003</v>
      </c>
      <c r="E201" s="12">
        <v>36.1</v>
      </c>
      <c r="F201" s="12">
        <v>36.1</v>
      </c>
      <c r="G201" s="12">
        <v>36.299999999999997</v>
      </c>
      <c r="H201" s="12">
        <v>36.299999999999997</v>
      </c>
      <c r="I201" s="12"/>
      <c r="J201" s="12"/>
      <c r="K201" s="12"/>
      <c r="L201" s="12"/>
      <c r="M201" s="74" t="str">
        <f t="shared" si="82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3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4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33.734939759036145</v>
      </c>
      <c r="AO201" s="41">
        <v>830</v>
      </c>
      <c r="AP201" s="110"/>
      <c r="AQ201" s="111"/>
      <c r="AR201" s="126" t="str">
        <f t="shared" si="85"/>
        <v/>
      </c>
      <c r="AS201" s="126" t="str">
        <f t="shared" si="86"/>
        <v/>
      </c>
      <c r="AT201" s="127">
        <v>1167</v>
      </c>
      <c r="AU201" s="128"/>
      <c r="AV201" s="129"/>
      <c r="AW201" s="126" t="str">
        <f t="shared" si="87"/>
        <v/>
      </c>
      <c r="AX201" s="126" t="str">
        <f t="shared" si="88"/>
        <v/>
      </c>
      <c r="AY201" s="64" t="str">
        <f t="shared" si="89"/>
        <v/>
      </c>
      <c r="AZ201" s="97">
        <v>79.2</v>
      </c>
      <c r="BA201" s="68"/>
      <c r="BB201" s="68"/>
      <c r="BC201" s="68"/>
      <c r="BD201" s="68"/>
      <c r="BE201" s="15"/>
      <c r="BF201" s="5">
        <f t="shared" si="90"/>
        <v>5348</v>
      </c>
      <c r="BG201" s="42">
        <v>3731</v>
      </c>
      <c r="BH201" s="42">
        <v>1617</v>
      </c>
      <c r="BI201" s="42"/>
      <c r="BJ201" s="42"/>
      <c r="BK201" s="42"/>
      <c r="BL201" s="42"/>
      <c r="BM201" s="42"/>
    </row>
    <row r="202" spans="1:65" outlineLevel="5" x14ac:dyDescent="0.45">
      <c r="A202" s="22">
        <f t="shared" si="76"/>
        <v>6</v>
      </c>
      <c r="B202" s="9">
        <f t="shared" si="75"/>
        <v>43630</v>
      </c>
      <c r="C202" s="51">
        <v>344578</v>
      </c>
      <c r="D202" s="64">
        <f t="shared" si="81"/>
        <v>35.700000000000003</v>
      </c>
      <c r="E202" s="12">
        <v>35.200000000000003</v>
      </c>
      <c r="F202" s="12">
        <v>35.200000000000003</v>
      </c>
      <c r="G202" s="12">
        <v>36.1</v>
      </c>
      <c r="H202" s="12">
        <v>36.1</v>
      </c>
      <c r="I202" s="12"/>
      <c r="J202" s="12"/>
      <c r="K202" s="12"/>
      <c r="L202" s="12"/>
      <c r="M202" s="74" t="str">
        <f t="shared" si="82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3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4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25.362318840579711</v>
      </c>
      <c r="AO202" s="41">
        <v>1104</v>
      </c>
      <c r="AP202" s="110"/>
      <c r="AQ202" s="111"/>
      <c r="AR202" s="126" t="str">
        <f t="shared" si="85"/>
        <v/>
      </c>
      <c r="AS202" s="126" t="str">
        <f t="shared" si="86"/>
        <v/>
      </c>
      <c r="AT202" s="127">
        <v>470</v>
      </c>
      <c r="AU202" s="128"/>
      <c r="AV202" s="129"/>
      <c r="AW202" s="126" t="str">
        <f t="shared" si="87"/>
        <v/>
      </c>
      <c r="AX202" s="126" t="str">
        <f t="shared" si="88"/>
        <v/>
      </c>
      <c r="AY202" s="64" t="str">
        <f t="shared" si="89"/>
        <v/>
      </c>
      <c r="AZ202" s="97">
        <v>80.5</v>
      </c>
      <c r="BA202" s="68"/>
      <c r="BB202" s="68"/>
      <c r="BC202" s="68"/>
      <c r="BD202" s="68"/>
      <c r="BE202" s="15"/>
      <c r="BF202" s="5">
        <f t="shared" si="90"/>
        <v>4424</v>
      </c>
      <c r="BG202" s="42"/>
      <c r="BH202" s="42">
        <v>4424</v>
      </c>
      <c r="BI202" s="42"/>
      <c r="BJ202" s="42"/>
      <c r="BK202" s="42"/>
      <c r="BL202" s="42"/>
      <c r="BM202" s="42"/>
    </row>
    <row r="203" spans="1:65" outlineLevel="5" x14ac:dyDescent="0.45">
      <c r="A203" s="22">
        <f t="shared" si="76"/>
        <v>6</v>
      </c>
      <c r="B203" s="9">
        <f t="shared" si="75"/>
        <v>43631</v>
      </c>
      <c r="C203" s="51">
        <v>360197</v>
      </c>
      <c r="D203" s="64">
        <f t="shared" si="81"/>
        <v>35.4</v>
      </c>
      <c r="E203" s="12">
        <v>34.700000000000003</v>
      </c>
      <c r="F203" s="12">
        <v>34.700000000000003</v>
      </c>
      <c r="G203" s="12">
        <v>36</v>
      </c>
      <c r="H203" s="12">
        <v>36</v>
      </c>
      <c r="I203" s="12"/>
      <c r="J203" s="12"/>
      <c r="K203" s="12"/>
      <c r="L203" s="12"/>
      <c r="M203" s="74" t="str">
        <f t="shared" si="82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3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4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32.786885245901637</v>
      </c>
      <c r="AO203" s="41">
        <v>854</v>
      </c>
      <c r="AP203" s="110"/>
      <c r="AQ203" s="111"/>
      <c r="AR203" s="126" t="str">
        <f t="shared" si="85"/>
        <v/>
      </c>
      <c r="AS203" s="126" t="str">
        <f t="shared" si="86"/>
        <v/>
      </c>
      <c r="AT203" s="127">
        <v>1251</v>
      </c>
      <c r="AU203" s="128"/>
      <c r="AV203" s="129"/>
      <c r="AW203" s="126" t="str">
        <f t="shared" si="87"/>
        <v/>
      </c>
      <c r="AX203" s="126" t="str">
        <f t="shared" si="88"/>
        <v/>
      </c>
      <c r="AY203" s="64" t="str">
        <f t="shared" si="89"/>
        <v/>
      </c>
      <c r="AZ203" s="97"/>
      <c r="BA203" s="68"/>
      <c r="BB203" s="68"/>
      <c r="BC203" s="68"/>
      <c r="BD203" s="68"/>
      <c r="BE203" s="15"/>
      <c r="BF203" s="5">
        <f t="shared" si="90"/>
        <v>3469</v>
      </c>
      <c r="BG203" s="42"/>
      <c r="BH203" s="42">
        <v>3469</v>
      </c>
      <c r="BI203" s="42"/>
      <c r="BJ203" s="42"/>
      <c r="BK203" s="42"/>
      <c r="BL203" s="42"/>
      <c r="BM203" s="42"/>
    </row>
    <row r="204" spans="1:65" outlineLevel="5" x14ac:dyDescent="0.45">
      <c r="A204" s="22">
        <f t="shared" si="76"/>
        <v>6</v>
      </c>
      <c r="B204" s="9">
        <f t="shared" si="75"/>
        <v>43632</v>
      </c>
      <c r="C204" s="51">
        <v>334383</v>
      </c>
      <c r="D204" s="64">
        <f t="shared" si="81"/>
        <v>35.6</v>
      </c>
      <c r="E204" s="12">
        <v>35.1</v>
      </c>
      <c r="F204" s="12">
        <v>35.1</v>
      </c>
      <c r="G204" s="12">
        <v>36.1</v>
      </c>
      <c r="H204" s="12">
        <v>36.1</v>
      </c>
      <c r="I204" s="12"/>
      <c r="J204" s="12"/>
      <c r="K204" s="12"/>
      <c r="L204" s="12"/>
      <c r="M204" s="74" t="str">
        <f t="shared" si="82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3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4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31.927023945267958</v>
      </c>
      <c r="AO204" s="41">
        <v>877</v>
      </c>
      <c r="AP204" s="110"/>
      <c r="AQ204" s="111"/>
      <c r="AR204" s="126" t="str">
        <f t="shared" si="85"/>
        <v/>
      </c>
      <c r="AS204" s="126" t="str">
        <f t="shared" si="86"/>
        <v/>
      </c>
      <c r="AT204" s="127">
        <v>1401</v>
      </c>
      <c r="AU204" s="128"/>
      <c r="AV204" s="129"/>
      <c r="AW204" s="126" t="str">
        <f t="shared" si="87"/>
        <v/>
      </c>
      <c r="AX204" s="126" t="str">
        <f t="shared" si="88"/>
        <v/>
      </c>
      <c r="AY204" s="64" t="str">
        <f t="shared" si="89"/>
        <v/>
      </c>
      <c r="AZ204" s="97"/>
      <c r="BA204" s="68"/>
      <c r="BB204" s="68"/>
      <c r="BC204" s="68"/>
      <c r="BD204" s="68"/>
      <c r="BE204" s="15"/>
      <c r="BF204" s="5">
        <f t="shared" si="90"/>
        <v>4985</v>
      </c>
      <c r="BG204" s="42">
        <v>3395</v>
      </c>
      <c r="BH204" s="42">
        <v>1590</v>
      </c>
      <c r="BI204" s="42"/>
      <c r="BJ204" s="42"/>
      <c r="BK204" s="42"/>
      <c r="BL204" s="42"/>
      <c r="BM204" s="42"/>
    </row>
    <row r="205" spans="1:65" outlineLevel="5" x14ac:dyDescent="0.45">
      <c r="A205" s="22">
        <f t="shared" si="76"/>
        <v>6</v>
      </c>
      <c r="B205" s="9">
        <f t="shared" si="75"/>
        <v>43633</v>
      </c>
      <c r="C205" s="51">
        <v>312494</v>
      </c>
      <c r="D205" s="64">
        <f t="shared" si="81"/>
        <v>35.4</v>
      </c>
      <c r="E205" s="12">
        <v>34.6</v>
      </c>
      <c r="F205" s="12">
        <v>34.6</v>
      </c>
      <c r="G205" s="12">
        <v>36.200000000000003</v>
      </c>
      <c r="H205" s="12">
        <v>36.200000000000003</v>
      </c>
      <c r="I205" s="12"/>
      <c r="J205" s="12"/>
      <c r="K205" s="12"/>
      <c r="L205" s="12"/>
      <c r="M205" s="74" t="str">
        <f t="shared" si="82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3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4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23.58887952822241</v>
      </c>
      <c r="AO205" s="41">
        <v>1187</v>
      </c>
      <c r="AP205" s="110"/>
      <c r="AQ205" s="111"/>
      <c r="AR205" s="126" t="str">
        <f t="shared" si="85"/>
        <v/>
      </c>
      <c r="AS205" s="126" t="str">
        <f t="shared" si="86"/>
        <v/>
      </c>
      <c r="AT205" s="127">
        <v>1563</v>
      </c>
      <c r="AU205" s="128"/>
      <c r="AV205" s="129"/>
      <c r="AW205" s="126" t="str">
        <f t="shared" si="87"/>
        <v/>
      </c>
      <c r="AX205" s="126" t="str">
        <f t="shared" si="88"/>
        <v/>
      </c>
      <c r="AY205" s="64" t="str">
        <f t="shared" si="89"/>
        <v/>
      </c>
      <c r="AZ205" s="97">
        <v>81</v>
      </c>
      <c r="BA205" s="68"/>
      <c r="BB205" s="68"/>
      <c r="BC205" s="68"/>
      <c r="BD205" s="68"/>
      <c r="BE205" s="15"/>
      <c r="BF205" s="5">
        <f t="shared" si="90"/>
        <v>1582</v>
      </c>
      <c r="BG205" s="42"/>
      <c r="BH205" s="42">
        <v>1582</v>
      </c>
      <c r="BI205" s="42"/>
      <c r="BJ205" s="42"/>
      <c r="BK205" s="42"/>
      <c r="BL205" s="42"/>
      <c r="BM205" s="42"/>
    </row>
    <row r="206" spans="1:65" outlineLevel="5" x14ac:dyDescent="0.45">
      <c r="A206" s="22">
        <f t="shared" si="76"/>
        <v>6</v>
      </c>
      <c r="B206" s="9">
        <f t="shared" si="75"/>
        <v>43634</v>
      </c>
      <c r="C206" s="51">
        <v>300378</v>
      </c>
      <c r="D206" s="64">
        <f t="shared" si="81"/>
        <v>35.799999999999997</v>
      </c>
      <c r="E206" s="12">
        <v>35.200000000000003</v>
      </c>
      <c r="F206" s="12">
        <v>35.200000000000003</v>
      </c>
      <c r="G206" s="12">
        <v>36.4</v>
      </c>
      <c r="H206" s="12">
        <v>36.4</v>
      </c>
      <c r="I206" s="12"/>
      <c r="J206" s="12"/>
      <c r="K206" s="12"/>
      <c r="L206" s="12"/>
      <c r="M206" s="74" t="str">
        <f t="shared" si="82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3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4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27.131782945736433</v>
      </c>
      <c r="AO206" s="41">
        <v>1032</v>
      </c>
      <c r="AP206" s="110"/>
      <c r="AQ206" s="111"/>
      <c r="AR206" s="126" t="str">
        <f t="shared" si="85"/>
        <v/>
      </c>
      <c r="AS206" s="126" t="str">
        <f t="shared" si="86"/>
        <v/>
      </c>
      <c r="AT206" s="127">
        <v>1469</v>
      </c>
      <c r="AU206" s="128"/>
      <c r="AV206" s="129"/>
      <c r="AW206" s="126" t="str">
        <f t="shared" si="87"/>
        <v/>
      </c>
      <c r="AX206" s="126" t="str">
        <f t="shared" si="88"/>
        <v/>
      </c>
      <c r="AY206" s="64" t="str">
        <f t="shared" si="89"/>
        <v/>
      </c>
      <c r="AZ206" s="97">
        <v>78.2</v>
      </c>
      <c r="BA206" s="68"/>
      <c r="BB206" s="68"/>
      <c r="BC206" s="68"/>
      <c r="BD206" s="68"/>
      <c r="BE206" s="15"/>
      <c r="BF206" s="5">
        <f t="shared" si="90"/>
        <v>4983</v>
      </c>
      <c r="BG206" s="42">
        <v>3435</v>
      </c>
      <c r="BH206" s="42">
        <v>1548</v>
      </c>
      <c r="BI206" s="42"/>
      <c r="BJ206" s="42"/>
      <c r="BK206" s="42"/>
      <c r="BL206" s="42"/>
      <c r="BM206" s="42"/>
    </row>
    <row r="207" spans="1:65" outlineLevel="5" x14ac:dyDescent="0.45">
      <c r="A207" s="22">
        <f t="shared" si="76"/>
        <v>6</v>
      </c>
      <c r="B207" s="9">
        <f t="shared" si="75"/>
        <v>43635</v>
      </c>
      <c r="C207" s="51">
        <v>304778</v>
      </c>
      <c r="D207" s="64">
        <f t="shared" si="81"/>
        <v>35.700000000000003</v>
      </c>
      <c r="E207" s="12">
        <v>35.1</v>
      </c>
      <c r="F207" s="12">
        <v>35.1</v>
      </c>
      <c r="G207" s="12">
        <v>36.299999999999997</v>
      </c>
      <c r="H207" s="12">
        <v>36.299999999999997</v>
      </c>
      <c r="I207" s="12"/>
      <c r="J207" s="12"/>
      <c r="K207" s="12"/>
      <c r="L207" s="12"/>
      <c r="M207" s="74" t="str">
        <f t="shared" si="82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3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4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28.806584362139919</v>
      </c>
      <c r="AO207" s="41">
        <v>972</v>
      </c>
      <c r="AP207" s="110"/>
      <c r="AQ207" s="111"/>
      <c r="AR207" s="126" t="str">
        <f t="shared" si="85"/>
        <v/>
      </c>
      <c r="AS207" s="126" t="str">
        <f t="shared" si="86"/>
        <v/>
      </c>
      <c r="AT207" s="127">
        <v>1164</v>
      </c>
      <c r="AU207" s="128"/>
      <c r="AV207" s="129"/>
      <c r="AW207" s="126" t="str">
        <f t="shared" si="87"/>
        <v/>
      </c>
      <c r="AX207" s="126" t="str">
        <f t="shared" si="88"/>
        <v/>
      </c>
      <c r="AY207" s="64" t="str">
        <f t="shared" si="89"/>
        <v/>
      </c>
      <c r="AZ207" s="97">
        <v>78.400000000000006</v>
      </c>
      <c r="BA207" s="68"/>
      <c r="BB207" s="68"/>
      <c r="BC207" s="68"/>
      <c r="BD207" s="68"/>
      <c r="BE207" s="15"/>
      <c r="BF207" s="5">
        <f t="shared" si="90"/>
        <v>3100</v>
      </c>
      <c r="BG207" s="42">
        <v>1529</v>
      </c>
      <c r="BH207" s="42">
        <v>1571</v>
      </c>
      <c r="BI207" s="42"/>
      <c r="BJ207" s="42"/>
      <c r="BK207" s="42"/>
      <c r="BL207" s="42"/>
      <c r="BM207" s="42"/>
    </row>
    <row r="208" spans="1:65" outlineLevel="5" x14ac:dyDescent="0.45">
      <c r="A208" s="22">
        <f t="shared" si="76"/>
        <v>6</v>
      </c>
      <c r="B208" s="9">
        <f t="shared" si="75"/>
        <v>43636</v>
      </c>
      <c r="C208" s="51">
        <v>305872</v>
      </c>
      <c r="D208" s="64">
        <f t="shared" si="81"/>
        <v>36.1</v>
      </c>
      <c r="E208" s="12">
        <v>35.6</v>
      </c>
      <c r="F208" s="12">
        <v>35.6</v>
      </c>
      <c r="G208" s="12">
        <v>36.5</v>
      </c>
      <c r="H208" s="12">
        <v>36.5</v>
      </c>
      <c r="I208" s="12"/>
      <c r="J208" s="12"/>
      <c r="K208" s="12"/>
      <c r="L208" s="12"/>
      <c r="M208" s="74" t="str">
        <f t="shared" si="82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3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4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24.800708591674049</v>
      </c>
      <c r="AO208" s="41">
        <v>1129</v>
      </c>
      <c r="AP208" s="110"/>
      <c r="AQ208" s="111"/>
      <c r="AR208" s="126" t="str">
        <f t="shared" si="85"/>
        <v/>
      </c>
      <c r="AS208" s="126" t="str">
        <f t="shared" si="86"/>
        <v/>
      </c>
      <c r="AT208" s="127">
        <v>1336</v>
      </c>
      <c r="AU208" s="128"/>
      <c r="AV208" s="129"/>
      <c r="AW208" s="126" t="str">
        <f t="shared" si="87"/>
        <v/>
      </c>
      <c r="AX208" s="126" t="str">
        <f t="shared" si="88"/>
        <v/>
      </c>
      <c r="AY208" s="64" t="str">
        <f t="shared" si="89"/>
        <v/>
      </c>
      <c r="AZ208" s="97">
        <v>79.3</v>
      </c>
      <c r="BA208" s="68"/>
      <c r="BB208" s="68"/>
      <c r="BC208" s="68"/>
      <c r="BD208" s="68"/>
      <c r="BE208" s="15"/>
      <c r="BF208" s="5">
        <f t="shared" si="90"/>
        <v>12543</v>
      </c>
      <c r="BG208" s="42">
        <v>2941</v>
      </c>
      <c r="BH208" s="42">
        <v>9602</v>
      </c>
      <c r="BI208" s="42"/>
      <c r="BJ208" s="42"/>
      <c r="BK208" s="42"/>
      <c r="BL208" s="42"/>
      <c r="BM208" s="42"/>
    </row>
    <row r="209" spans="1:65" outlineLevel="5" x14ac:dyDescent="0.45">
      <c r="A209" s="22">
        <f t="shared" si="76"/>
        <v>6</v>
      </c>
      <c r="B209" s="9">
        <f t="shared" si="75"/>
        <v>43637</v>
      </c>
      <c r="C209" s="51">
        <v>299507</v>
      </c>
      <c r="D209" s="64">
        <f t="shared" si="81"/>
        <v>36.4</v>
      </c>
      <c r="E209" s="12">
        <v>35.799999999999997</v>
      </c>
      <c r="F209" s="12">
        <v>35.799999999999997</v>
      </c>
      <c r="G209" s="12">
        <v>36.9</v>
      </c>
      <c r="H209" s="12">
        <v>36.9</v>
      </c>
      <c r="I209" s="12"/>
      <c r="J209" s="12"/>
      <c r="K209" s="12"/>
      <c r="L209" s="12"/>
      <c r="M209" s="74" t="str">
        <f t="shared" si="82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3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4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24.734982332155479</v>
      </c>
      <c r="AO209" s="41">
        <v>1132</v>
      </c>
      <c r="AP209" s="110"/>
      <c r="AQ209" s="111"/>
      <c r="AR209" s="126" t="str">
        <f t="shared" si="85"/>
        <v/>
      </c>
      <c r="AS209" s="126" t="str">
        <f t="shared" si="86"/>
        <v/>
      </c>
      <c r="AT209" s="127">
        <v>1197</v>
      </c>
      <c r="AU209" s="128"/>
      <c r="AV209" s="129"/>
      <c r="AW209" s="126" t="str">
        <f t="shared" si="87"/>
        <v/>
      </c>
      <c r="AX209" s="126" t="str">
        <f t="shared" si="88"/>
        <v/>
      </c>
      <c r="AY209" s="64" t="str">
        <f t="shared" si="89"/>
        <v/>
      </c>
      <c r="AZ209" s="97">
        <v>79</v>
      </c>
      <c r="BA209" s="68"/>
      <c r="BB209" s="68"/>
      <c r="BC209" s="68"/>
      <c r="BD209" s="68"/>
      <c r="BE209" s="15"/>
      <c r="BF209" s="5">
        <f t="shared" si="90"/>
        <v>16012</v>
      </c>
      <c r="BG209" s="42">
        <v>4445</v>
      </c>
      <c r="BH209" s="42">
        <v>11567</v>
      </c>
      <c r="BI209" s="42"/>
      <c r="BJ209" s="42"/>
      <c r="BK209" s="42"/>
      <c r="BL209" s="42"/>
      <c r="BM209" s="42"/>
    </row>
    <row r="210" spans="1:65" outlineLevel="5" x14ac:dyDescent="0.45">
      <c r="A210" s="22">
        <f t="shared" si="76"/>
        <v>6</v>
      </c>
      <c r="B210" s="9">
        <f t="shared" si="75"/>
        <v>43638</v>
      </c>
      <c r="C210" s="51">
        <v>300113</v>
      </c>
      <c r="D210" s="64">
        <f t="shared" si="81"/>
        <v>36.1</v>
      </c>
      <c r="E210" s="12">
        <v>35.5</v>
      </c>
      <c r="F210" s="12">
        <v>35.5</v>
      </c>
      <c r="G210" s="12">
        <v>36.700000000000003</v>
      </c>
      <c r="H210" s="12">
        <v>36.700000000000003</v>
      </c>
      <c r="I210" s="12"/>
      <c r="J210" s="12"/>
      <c r="K210" s="12"/>
      <c r="L210" s="12"/>
      <c r="M210" s="74" t="str">
        <f t="shared" si="82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3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4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24.200518582541054</v>
      </c>
      <c r="AO210" s="41">
        <v>1157</v>
      </c>
      <c r="AP210" s="110"/>
      <c r="AQ210" s="111"/>
      <c r="AR210" s="126" t="str">
        <f t="shared" si="85"/>
        <v/>
      </c>
      <c r="AS210" s="126" t="str">
        <f t="shared" si="86"/>
        <v/>
      </c>
      <c r="AT210" s="127">
        <v>1097</v>
      </c>
      <c r="AU210" s="128"/>
      <c r="AV210" s="129"/>
      <c r="AW210" s="126" t="str">
        <f t="shared" si="87"/>
        <v/>
      </c>
      <c r="AX210" s="126" t="str">
        <f t="shared" si="88"/>
        <v/>
      </c>
      <c r="AY210" s="64" t="str">
        <f t="shared" si="89"/>
        <v/>
      </c>
      <c r="AZ210" s="97"/>
      <c r="BA210" s="68"/>
      <c r="BB210" s="68"/>
      <c r="BC210" s="68"/>
      <c r="BD210" s="68"/>
      <c r="BE210" s="15"/>
      <c r="BF210" s="5">
        <f t="shared" si="90"/>
        <v>7984</v>
      </c>
      <c r="BG210" s="42">
        <v>2034</v>
      </c>
      <c r="BH210" s="42">
        <v>5950</v>
      </c>
      <c r="BI210" s="42"/>
      <c r="BJ210" s="42"/>
      <c r="BK210" s="42"/>
      <c r="BL210" s="42"/>
      <c r="BM210" s="42"/>
    </row>
    <row r="211" spans="1:65" outlineLevel="5" x14ac:dyDescent="0.45">
      <c r="A211" s="22">
        <f t="shared" si="76"/>
        <v>6</v>
      </c>
      <c r="B211" s="9">
        <f t="shared" si="75"/>
        <v>43639</v>
      </c>
      <c r="C211" s="51">
        <v>296703</v>
      </c>
      <c r="D211" s="64">
        <f t="shared" si="81"/>
        <v>36.200000000000003</v>
      </c>
      <c r="E211" s="12">
        <v>35.4</v>
      </c>
      <c r="F211" s="12">
        <v>35.4</v>
      </c>
      <c r="G211" s="12">
        <v>37</v>
      </c>
      <c r="H211" s="12">
        <v>37</v>
      </c>
      <c r="I211" s="12"/>
      <c r="J211" s="12"/>
      <c r="K211" s="12"/>
      <c r="L211" s="12"/>
      <c r="M211" s="74" t="str">
        <f t="shared" si="82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3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4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29.442691903259728</v>
      </c>
      <c r="AO211" s="41">
        <v>951</v>
      </c>
      <c r="AP211" s="110"/>
      <c r="AQ211" s="111"/>
      <c r="AR211" s="126" t="str">
        <f t="shared" si="85"/>
        <v/>
      </c>
      <c r="AS211" s="126" t="str">
        <f t="shared" si="86"/>
        <v/>
      </c>
      <c r="AT211" s="127">
        <v>1232</v>
      </c>
      <c r="AU211" s="128"/>
      <c r="AV211" s="129"/>
      <c r="AW211" s="126" t="str">
        <f t="shared" si="87"/>
        <v/>
      </c>
      <c r="AX211" s="126" t="str">
        <f t="shared" si="88"/>
        <v/>
      </c>
      <c r="AY211" s="64" t="str">
        <f t="shared" si="89"/>
        <v/>
      </c>
      <c r="AZ211" s="97"/>
      <c r="BA211" s="68"/>
      <c r="BB211" s="68"/>
      <c r="BC211" s="68"/>
      <c r="BD211" s="68"/>
      <c r="BE211" s="15"/>
      <c r="BF211" s="5">
        <f t="shared" si="90"/>
        <v>10036</v>
      </c>
      <c r="BG211" s="42">
        <v>2908</v>
      </c>
      <c r="BH211" s="42">
        <v>7128</v>
      </c>
      <c r="BI211" s="42"/>
      <c r="BJ211" s="42"/>
      <c r="BK211" s="42"/>
      <c r="BL211" s="42"/>
      <c r="BM211" s="42"/>
    </row>
    <row r="212" spans="1:65" outlineLevel="5" x14ac:dyDescent="0.45">
      <c r="A212" s="22">
        <f t="shared" si="76"/>
        <v>6</v>
      </c>
      <c r="B212" s="9">
        <f t="shared" si="75"/>
        <v>43640</v>
      </c>
      <c r="C212" s="51">
        <v>290644</v>
      </c>
      <c r="D212" s="64">
        <f t="shared" si="81"/>
        <v>36.299999999999997</v>
      </c>
      <c r="E212" s="12">
        <v>35.4</v>
      </c>
      <c r="F212" s="12">
        <v>35.4</v>
      </c>
      <c r="G212" s="12">
        <v>37.1</v>
      </c>
      <c r="H212" s="12">
        <v>37.1</v>
      </c>
      <c r="I212" s="12"/>
      <c r="J212" s="12"/>
      <c r="K212" s="12"/>
      <c r="L212" s="12"/>
      <c r="M212" s="74" t="str">
        <f t="shared" si="82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3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4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23.549201009251473</v>
      </c>
      <c r="AO212" s="41">
        <v>1189</v>
      </c>
      <c r="AP212" s="110"/>
      <c r="AQ212" s="111"/>
      <c r="AR212" s="126" t="str">
        <f t="shared" si="85"/>
        <v/>
      </c>
      <c r="AS212" s="126" t="str">
        <f t="shared" si="86"/>
        <v/>
      </c>
      <c r="AT212" s="127">
        <v>1203</v>
      </c>
      <c r="AU212" s="128"/>
      <c r="AV212" s="129"/>
      <c r="AW212" s="126" t="str">
        <f t="shared" si="87"/>
        <v/>
      </c>
      <c r="AX212" s="126" t="str">
        <f t="shared" si="88"/>
        <v/>
      </c>
      <c r="AY212" s="64" t="str">
        <f t="shared" si="89"/>
        <v/>
      </c>
      <c r="AZ212" s="97">
        <v>78.8</v>
      </c>
      <c r="BA212" s="68"/>
      <c r="BB212" s="68"/>
      <c r="BC212" s="68"/>
      <c r="BD212" s="68"/>
      <c r="BE212" s="15"/>
      <c r="BF212" s="5">
        <f t="shared" si="90"/>
        <v>16093</v>
      </c>
      <c r="BG212" s="42">
        <v>2550</v>
      </c>
      <c r="BH212" s="42">
        <v>13543</v>
      </c>
      <c r="BI212" s="42"/>
      <c r="BJ212" s="42"/>
      <c r="BK212" s="42"/>
      <c r="BL212" s="42"/>
      <c r="BM212" s="42"/>
    </row>
    <row r="213" spans="1:65" outlineLevel="5" x14ac:dyDescent="0.45">
      <c r="A213" s="22">
        <f t="shared" si="76"/>
        <v>6</v>
      </c>
      <c r="B213" s="9">
        <f t="shared" si="75"/>
        <v>43641</v>
      </c>
      <c r="C213" s="51">
        <v>294760</v>
      </c>
      <c r="D213" s="64">
        <f t="shared" si="81"/>
        <v>36</v>
      </c>
      <c r="E213" s="12">
        <v>35</v>
      </c>
      <c r="F213" s="12">
        <v>35</v>
      </c>
      <c r="G213" s="12">
        <v>37</v>
      </c>
      <c r="H213" s="12">
        <v>37</v>
      </c>
      <c r="I213" s="12"/>
      <c r="J213" s="12"/>
      <c r="K213" s="12"/>
      <c r="L213" s="12"/>
      <c r="M213" s="74" t="str">
        <f t="shared" si="82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3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4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23.411371237458194</v>
      </c>
      <c r="AO213" s="41">
        <v>1196</v>
      </c>
      <c r="AP213" s="110"/>
      <c r="AQ213" s="111"/>
      <c r="AR213" s="126" t="str">
        <f t="shared" si="85"/>
        <v/>
      </c>
      <c r="AS213" s="126" t="str">
        <f t="shared" si="86"/>
        <v/>
      </c>
      <c r="AT213" s="127">
        <v>1256</v>
      </c>
      <c r="AU213" s="128"/>
      <c r="AV213" s="129"/>
      <c r="AW213" s="126" t="str">
        <f t="shared" si="87"/>
        <v/>
      </c>
      <c r="AX213" s="126" t="str">
        <f t="shared" si="88"/>
        <v/>
      </c>
      <c r="AY213" s="64" t="str">
        <f t="shared" si="89"/>
        <v/>
      </c>
      <c r="AZ213" s="97">
        <v>79.599999999999994</v>
      </c>
      <c r="BA213" s="68"/>
      <c r="BB213" s="68"/>
      <c r="BC213" s="68"/>
      <c r="BD213" s="68"/>
      <c r="BE213" s="15"/>
      <c r="BF213" s="5">
        <f t="shared" si="90"/>
        <v>20020</v>
      </c>
      <c r="BG213" s="42">
        <v>4679</v>
      </c>
      <c r="BH213" s="42">
        <v>15341</v>
      </c>
      <c r="BI213" s="42"/>
      <c r="BJ213" s="42"/>
      <c r="BK213" s="42"/>
      <c r="BL213" s="42"/>
      <c r="BM213" s="42"/>
    </row>
    <row r="214" spans="1:65" outlineLevel="5" x14ac:dyDescent="0.45">
      <c r="A214" s="22">
        <f t="shared" si="76"/>
        <v>6</v>
      </c>
      <c r="B214" s="9">
        <f t="shared" si="75"/>
        <v>43642</v>
      </c>
      <c r="C214" s="51">
        <v>403208</v>
      </c>
      <c r="D214" s="64">
        <f t="shared" si="81"/>
        <v>36.1</v>
      </c>
      <c r="E214" s="12">
        <v>34.799999999999997</v>
      </c>
      <c r="F214" s="12">
        <v>34.799999999999997</v>
      </c>
      <c r="G214" s="12">
        <v>37.299999999999997</v>
      </c>
      <c r="H214" s="12">
        <v>37.299999999999997</v>
      </c>
      <c r="I214" s="12"/>
      <c r="J214" s="12"/>
      <c r="K214" s="12"/>
      <c r="L214" s="12"/>
      <c r="M214" s="74" t="str">
        <f t="shared" si="82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3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4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21.857923497267759</v>
      </c>
      <c r="AO214" s="41">
        <v>1281</v>
      </c>
      <c r="AP214" s="110"/>
      <c r="AQ214" s="111"/>
      <c r="AR214" s="126" t="str">
        <f t="shared" si="85"/>
        <v/>
      </c>
      <c r="AS214" s="126" t="str">
        <f t="shared" si="86"/>
        <v/>
      </c>
      <c r="AT214" s="127">
        <v>1614</v>
      </c>
      <c r="AU214" s="128"/>
      <c r="AV214" s="129"/>
      <c r="AW214" s="126" t="str">
        <f t="shared" si="87"/>
        <v/>
      </c>
      <c r="AX214" s="126" t="str">
        <f t="shared" si="88"/>
        <v/>
      </c>
      <c r="AY214" s="64" t="str">
        <f t="shared" si="89"/>
        <v/>
      </c>
      <c r="AZ214" s="97">
        <v>80</v>
      </c>
      <c r="BA214" s="68"/>
      <c r="BB214" s="68"/>
      <c r="BC214" s="68"/>
      <c r="BD214" s="68"/>
      <c r="BE214" s="15"/>
      <c r="BF214" s="5">
        <f t="shared" si="90"/>
        <v>20262</v>
      </c>
      <c r="BG214" s="42">
        <v>4686</v>
      </c>
      <c r="BH214" s="42">
        <v>15576</v>
      </c>
      <c r="BI214" s="42"/>
      <c r="BJ214" s="42"/>
      <c r="BK214" s="42"/>
      <c r="BL214" s="42"/>
      <c r="BM214" s="42"/>
    </row>
    <row r="215" spans="1:65" outlineLevel="5" x14ac:dyDescent="0.45">
      <c r="A215" s="22">
        <f t="shared" si="76"/>
        <v>6</v>
      </c>
      <c r="B215" s="9">
        <f t="shared" si="75"/>
        <v>43643</v>
      </c>
      <c r="C215" s="51">
        <v>515968</v>
      </c>
      <c r="D215" s="64">
        <f t="shared" si="81"/>
        <v>36</v>
      </c>
      <c r="E215" s="12">
        <v>34.799999999999997</v>
      </c>
      <c r="F215" s="12">
        <v>34.799999999999997</v>
      </c>
      <c r="G215" s="12">
        <v>37.200000000000003</v>
      </c>
      <c r="H215" s="12">
        <v>37.200000000000003</v>
      </c>
      <c r="I215" s="12"/>
      <c r="J215" s="12"/>
      <c r="K215" s="12"/>
      <c r="L215" s="12"/>
      <c r="M215" s="74" t="str">
        <f t="shared" si="82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3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4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24.582967515364356</v>
      </c>
      <c r="AO215" s="41">
        <v>1139</v>
      </c>
      <c r="AP215" s="110"/>
      <c r="AQ215" s="111"/>
      <c r="AR215" s="126" t="str">
        <f t="shared" si="85"/>
        <v/>
      </c>
      <c r="AS215" s="126" t="str">
        <f t="shared" si="86"/>
        <v/>
      </c>
      <c r="AT215" s="127">
        <v>1201</v>
      </c>
      <c r="AU215" s="128"/>
      <c r="AV215" s="129"/>
      <c r="AW215" s="126" t="str">
        <f t="shared" si="87"/>
        <v/>
      </c>
      <c r="AX215" s="126" t="str">
        <f t="shared" si="88"/>
        <v/>
      </c>
      <c r="AY215" s="64" t="str">
        <f t="shared" si="89"/>
        <v/>
      </c>
      <c r="AZ215" s="97">
        <v>79.5</v>
      </c>
      <c r="BA215" s="68"/>
      <c r="BB215" s="68"/>
      <c r="BC215" s="68"/>
      <c r="BD215" s="68"/>
      <c r="BE215" s="15"/>
      <c r="BF215" s="5">
        <f t="shared" si="90"/>
        <v>19856</v>
      </c>
      <c r="BG215" s="42">
        <v>4560</v>
      </c>
      <c r="BH215" s="42">
        <v>15296</v>
      </c>
      <c r="BI215" s="42"/>
      <c r="BJ215" s="42"/>
      <c r="BK215" s="42"/>
      <c r="BL215" s="42"/>
      <c r="BM215" s="42"/>
    </row>
    <row r="216" spans="1:65" outlineLevel="5" x14ac:dyDescent="0.45">
      <c r="A216" s="22">
        <f t="shared" si="76"/>
        <v>6</v>
      </c>
      <c r="B216" s="9">
        <f t="shared" si="75"/>
        <v>43644</v>
      </c>
      <c r="C216" s="51">
        <v>497494</v>
      </c>
      <c r="D216" s="64">
        <f t="shared" si="81"/>
        <v>36</v>
      </c>
      <c r="E216" s="12">
        <v>34.4</v>
      </c>
      <c r="F216" s="12">
        <v>34.4</v>
      </c>
      <c r="G216" s="12">
        <v>37.6</v>
      </c>
      <c r="H216" s="12">
        <v>37.6</v>
      </c>
      <c r="I216" s="12"/>
      <c r="J216" s="12"/>
      <c r="K216" s="12"/>
      <c r="L216" s="12"/>
      <c r="M216" s="74" t="str">
        <f t="shared" si="82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3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4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24.669603524229075</v>
      </c>
      <c r="AO216" s="41">
        <v>1135</v>
      </c>
      <c r="AP216" s="110"/>
      <c r="AQ216" s="111"/>
      <c r="AR216" s="126" t="str">
        <f t="shared" si="85"/>
        <v/>
      </c>
      <c r="AS216" s="126" t="str">
        <f t="shared" si="86"/>
        <v/>
      </c>
      <c r="AT216" s="127">
        <v>1255</v>
      </c>
      <c r="AU216" s="128"/>
      <c r="AV216" s="129"/>
      <c r="AW216" s="126" t="str">
        <f t="shared" si="87"/>
        <v/>
      </c>
      <c r="AX216" s="126" t="str">
        <f t="shared" si="88"/>
        <v/>
      </c>
      <c r="AY216" s="64" t="str">
        <f t="shared" si="89"/>
        <v/>
      </c>
      <c r="AZ216" s="97">
        <v>78.7</v>
      </c>
      <c r="BA216" s="68"/>
      <c r="BB216" s="68"/>
      <c r="BC216" s="68"/>
      <c r="BD216" s="68"/>
      <c r="BE216" s="15"/>
      <c r="BF216" s="5">
        <f t="shared" si="90"/>
        <v>17686</v>
      </c>
      <c r="BG216" s="42">
        <v>3265</v>
      </c>
      <c r="BH216" s="42">
        <v>14421</v>
      </c>
      <c r="BI216" s="42"/>
      <c r="BJ216" s="42"/>
      <c r="BK216" s="42"/>
      <c r="BL216" s="42"/>
      <c r="BM216" s="42"/>
    </row>
    <row r="217" spans="1:65" outlineLevel="5" x14ac:dyDescent="0.45">
      <c r="A217" s="22">
        <f t="shared" si="76"/>
        <v>6</v>
      </c>
      <c r="B217" s="9">
        <f t="shared" si="75"/>
        <v>43645</v>
      </c>
      <c r="C217" s="51">
        <v>445071</v>
      </c>
      <c r="D217" s="64">
        <f t="shared" si="81"/>
        <v>36</v>
      </c>
      <c r="E217" s="12">
        <v>34.4</v>
      </c>
      <c r="F217" s="12">
        <v>34.4</v>
      </c>
      <c r="G217" s="12">
        <v>37.5</v>
      </c>
      <c r="H217" s="12">
        <v>37.5</v>
      </c>
      <c r="I217" s="12"/>
      <c r="J217" s="12"/>
      <c r="K217" s="12"/>
      <c r="L217" s="12"/>
      <c r="M217" s="74" t="str">
        <f t="shared" si="82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3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4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27.531956735496557</v>
      </c>
      <c r="AO217" s="41">
        <v>1017</v>
      </c>
      <c r="AP217" s="110"/>
      <c r="AQ217" s="111"/>
      <c r="AR217" s="126" t="str">
        <f t="shared" si="85"/>
        <v/>
      </c>
      <c r="AS217" s="126" t="str">
        <f t="shared" si="86"/>
        <v/>
      </c>
      <c r="AT217" s="127">
        <v>1183</v>
      </c>
      <c r="AU217" s="128"/>
      <c r="AV217" s="129"/>
      <c r="AW217" s="126" t="str">
        <f t="shared" si="87"/>
        <v/>
      </c>
      <c r="AX217" s="126" t="str">
        <f t="shared" si="88"/>
        <v/>
      </c>
      <c r="AY217" s="64" t="str">
        <f t="shared" si="89"/>
        <v/>
      </c>
      <c r="AZ217" s="97"/>
      <c r="BA217" s="68"/>
      <c r="BB217" s="68"/>
      <c r="BC217" s="68"/>
      <c r="BD217" s="68"/>
      <c r="BE217" s="15"/>
      <c r="BF217" s="5">
        <f t="shared" si="90"/>
        <v>14292</v>
      </c>
      <c r="BG217" s="42">
        <v>2108</v>
      </c>
      <c r="BH217" s="42">
        <v>12184</v>
      </c>
      <c r="BI217" s="42"/>
      <c r="BJ217" s="42"/>
      <c r="BK217" s="42"/>
      <c r="BL217" s="42"/>
      <c r="BM217" s="42"/>
    </row>
    <row r="218" spans="1:65" ht="17.5" outlineLevel="5" thickBot="1" x14ac:dyDescent="0.5">
      <c r="A218" s="31">
        <f t="shared" si="76"/>
        <v>6</v>
      </c>
      <c r="B218" s="32">
        <f t="shared" si="75"/>
        <v>43646</v>
      </c>
      <c r="C218" s="51">
        <v>477590</v>
      </c>
      <c r="D218" s="64">
        <f t="shared" si="81"/>
        <v>35.799999999999997</v>
      </c>
      <c r="E218" s="12">
        <v>34.1</v>
      </c>
      <c r="F218" s="12">
        <v>34.1</v>
      </c>
      <c r="G218" s="12">
        <v>37.5</v>
      </c>
      <c r="H218" s="12">
        <v>37.5</v>
      </c>
      <c r="I218" s="12"/>
      <c r="J218" s="12"/>
      <c r="K218" s="12"/>
      <c r="L218" s="12"/>
      <c r="M218" s="74" t="str">
        <f t="shared" si="82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3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4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29.380902413431269</v>
      </c>
      <c r="AO218" s="41">
        <v>953</v>
      </c>
      <c r="AP218" s="110"/>
      <c r="AQ218" s="111"/>
      <c r="AR218" s="126" t="str">
        <f t="shared" si="85"/>
        <v/>
      </c>
      <c r="AS218" s="126" t="str">
        <f t="shared" si="86"/>
        <v/>
      </c>
      <c r="AT218" s="127">
        <v>963</v>
      </c>
      <c r="AU218" s="128"/>
      <c r="AV218" s="129"/>
      <c r="AW218" s="126" t="str">
        <f t="shared" si="87"/>
        <v/>
      </c>
      <c r="AX218" s="126" t="str">
        <f t="shared" si="88"/>
        <v/>
      </c>
      <c r="AY218" s="64" t="str">
        <f t="shared" si="89"/>
        <v/>
      </c>
      <c r="AZ218" s="97"/>
      <c r="BA218" s="68"/>
      <c r="BB218" s="68"/>
      <c r="BC218" s="68"/>
      <c r="BD218" s="68"/>
      <c r="BE218" s="15"/>
      <c r="BF218" s="5">
        <f t="shared" si="90"/>
        <v>10588</v>
      </c>
      <c r="BG218" s="42">
        <v>900</v>
      </c>
      <c r="BH218" s="42">
        <v>9688</v>
      </c>
      <c r="BI218" s="42"/>
      <c r="BJ218" s="42"/>
      <c r="BK218" s="42"/>
      <c r="BL218" s="42"/>
      <c r="BM218" s="42"/>
    </row>
    <row r="219" spans="1:65" outlineLevel="4" x14ac:dyDescent="0.45">
      <c r="A219" s="150" t="s">
        <v>40</v>
      </c>
      <c r="B219" s="151"/>
      <c r="C219" s="50">
        <f t="shared" ref="C219:BM219" si="91">SUBTOTAL(4,C189:C218)</f>
        <v>515968</v>
      </c>
      <c r="D219" s="60">
        <f t="shared" si="91"/>
        <v>36.4</v>
      </c>
      <c r="E219" s="28">
        <f t="shared" si="91"/>
        <v>36.200000000000003</v>
      </c>
      <c r="F219" s="28">
        <f t="shared" si="91"/>
        <v>36.200000000000003</v>
      </c>
      <c r="G219" s="28">
        <f t="shared" si="91"/>
        <v>37.6</v>
      </c>
      <c r="H219" s="28">
        <f t="shared" si="91"/>
        <v>37.6</v>
      </c>
      <c r="I219" s="28">
        <f t="shared" si="91"/>
        <v>0</v>
      </c>
      <c r="J219" s="28">
        <f t="shared" si="91"/>
        <v>0</v>
      </c>
      <c r="K219" s="28">
        <f t="shared" si="91"/>
        <v>0</v>
      </c>
      <c r="L219" s="28">
        <f t="shared" si="91"/>
        <v>0</v>
      </c>
      <c r="M219" s="71">
        <f t="shared" si="91"/>
        <v>0</v>
      </c>
      <c r="N219" s="82">
        <f t="shared" si="91"/>
        <v>0</v>
      </c>
      <c r="O219" s="82">
        <f t="shared" si="91"/>
        <v>0</v>
      </c>
      <c r="P219" s="82">
        <f t="shared" si="91"/>
        <v>0</v>
      </c>
      <c r="Q219" s="82">
        <f t="shared" si="91"/>
        <v>0</v>
      </c>
      <c r="R219" s="82">
        <f t="shared" si="91"/>
        <v>0</v>
      </c>
      <c r="S219" s="82">
        <f t="shared" si="91"/>
        <v>0</v>
      </c>
      <c r="T219" s="82">
        <f t="shared" si="91"/>
        <v>0</v>
      </c>
      <c r="U219" s="82">
        <f t="shared" si="91"/>
        <v>0</v>
      </c>
      <c r="V219" s="29">
        <f t="shared" si="91"/>
        <v>0</v>
      </c>
      <c r="W219" s="39">
        <f t="shared" si="91"/>
        <v>0</v>
      </c>
      <c r="X219" s="39">
        <f t="shared" si="91"/>
        <v>0</v>
      </c>
      <c r="Y219" s="39">
        <f t="shared" si="91"/>
        <v>0</v>
      </c>
      <c r="Z219" s="39">
        <f t="shared" si="91"/>
        <v>0</v>
      </c>
      <c r="AA219" s="39">
        <f t="shared" si="91"/>
        <v>0</v>
      </c>
      <c r="AB219" s="39">
        <f t="shared" si="91"/>
        <v>0</v>
      </c>
      <c r="AC219" s="39">
        <f t="shared" si="91"/>
        <v>0</v>
      </c>
      <c r="AD219" s="39">
        <f t="shared" si="91"/>
        <v>0</v>
      </c>
      <c r="AE219" s="29">
        <f t="shared" si="91"/>
        <v>0</v>
      </c>
      <c r="AF219" s="39">
        <f t="shared" si="91"/>
        <v>0</v>
      </c>
      <c r="AG219" s="39">
        <f t="shared" si="91"/>
        <v>0</v>
      </c>
      <c r="AH219" s="39">
        <f t="shared" si="91"/>
        <v>0</v>
      </c>
      <c r="AI219" s="39">
        <f t="shared" si="91"/>
        <v>0</v>
      </c>
      <c r="AJ219" s="39">
        <f t="shared" si="91"/>
        <v>0</v>
      </c>
      <c r="AK219" s="39">
        <f t="shared" si="91"/>
        <v>0</v>
      </c>
      <c r="AL219" s="39">
        <f t="shared" si="91"/>
        <v>0</v>
      </c>
      <c r="AM219" s="39">
        <f t="shared" si="91"/>
        <v>0</v>
      </c>
      <c r="AN219" s="39">
        <f t="shared" si="91"/>
        <v>33.734939759036145</v>
      </c>
      <c r="AO219" s="39">
        <f t="shared" si="91"/>
        <v>1352</v>
      </c>
      <c r="AP219" s="104">
        <f t="shared" si="91"/>
        <v>0</v>
      </c>
      <c r="AQ219" s="105">
        <f t="shared" si="91"/>
        <v>0</v>
      </c>
      <c r="AR219" s="106">
        <f t="shared" si="91"/>
        <v>0</v>
      </c>
      <c r="AS219" s="106">
        <f t="shared" si="91"/>
        <v>0</v>
      </c>
      <c r="AT219" s="107">
        <f t="shared" si="91"/>
        <v>2104</v>
      </c>
      <c r="AU219" s="108">
        <f t="shared" si="91"/>
        <v>0</v>
      </c>
      <c r="AV219" s="109">
        <f t="shared" si="91"/>
        <v>0</v>
      </c>
      <c r="AW219" s="106">
        <f t="shared" si="91"/>
        <v>0</v>
      </c>
      <c r="AX219" s="106">
        <f t="shared" si="91"/>
        <v>0</v>
      </c>
      <c r="AY219" s="60">
        <f t="shared" si="91"/>
        <v>0</v>
      </c>
      <c r="AZ219" s="96">
        <f t="shared" si="91"/>
        <v>81</v>
      </c>
      <c r="BA219" s="67">
        <f t="shared" si="91"/>
        <v>0</v>
      </c>
      <c r="BB219" s="67">
        <f t="shared" si="91"/>
        <v>0</v>
      </c>
      <c r="BC219" s="67">
        <f t="shared" si="91"/>
        <v>0</v>
      </c>
      <c r="BD219" s="67">
        <f t="shared" si="91"/>
        <v>0</v>
      </c>
      <c r="BE219" s="27">
        <f t="shared" si="91"/>
        <v>0</v>
      </c>
      <c r="BF219" s="29">
        <f t="shared" si="91"/>
        <v>20262</v>
      </c>
      <c r="BG219" s="39">
        <f t="shared" si="91"/>
        <v>6864</v>
      </c>
      <c r="BH219" s="40">
        <f t="shared" si="91"/>
        <v>15576</v>
      </c>
      <c r="BI219" s="40">
        <f t="shared" si="91"/>
        <v>0</v>
      </c>
      <c r="BJ219" s="40">
        <f t="shared" si="91"/>
        <v>0</v>
      </c>
      <c r="BK219" s="40">
        <f t="shared" si="91"/>
        <v>0</v>
      </c>
      <c r="BL219" s="40">
        <f t="shared" si="91"/>
        <v>0</v>
      </c>
      <c r="BM219" s="27">
        <f t="shared" si="91"/>
        <v>0</v>
      </c>
    </row>
    <row r="220" spans="1:65" outlineLevel="3" x14ac:dyDescent="0.45">
      <c r="A220" s="180" t="s">
        <v>29</v>
      </c>
      <c r="B220" s="181"/>
      <c r="C220" s="51">
        <f t="shared" ref="C220:BM220" si="92">SUBTOTAL(5,C189:C218)</f>
        <v>290644</v>
      </c>
      <c r="D220" s="61">
        <f t="shared" si="92"/>
        <v>34.799999999999997</v>
      </c>
      <c r="E220" s="12">
        <f t="shared" si="92"/>
        <v>34.1</v>
      </c>
      <c r="F220" s="12">
        <f t="shared" si="92"/>
        <v>34.1</v>
      </c>
      <c r="G220" s="12">
        <f t="shared" si="92"/>
        <v>35</v>
      </c>
      <c r="H220" s="12">
        <f t="shared" si="92"/>
        <v>35</v>
      </c>
      <c r="I220" s="12">
        <f t="shared" si="92"/>
        <v>0</v>
      </c>
      <c r="J220" s="12">
        <f t="shared" si="92"/>
        <v>0</v>
      </c>
      <c r="K220" s="12">
        <f t="shared" si="92"/>
        <v>0</v>
      </c>
      <c r="L220" s="12">
        <f t="shared" si="92"/>
        <v>0</v>
      </c>
      <c r="M220" s="72">
        <f t="shared" si="92"/>
        <v>0</v>
      </c>
      <c r="N220" s="83">
        <f t="shared" si="92"/>
        <v>0</v>
      </c>
      <c r="O220" s="83">
        <f t="shared" si="92"/>
        <v>0</v>
      </c>
      <c r="P220" s="83">
        <f t="shared" si="92"/>
        <v>0</v>
      </c>
      <c r="Q220" s="83">
        <f t="shared" si="92"/>
        <v>0</v>
      </c>
      <c r="R220" s="83">
        <f t="shared" si="92"/>
        <v>0</v>
      </c>
      <c r="S220" s="83">
        <f t="shared" si="92"/>
        <v>0</v>
      </c>
      <c r="T220" s="83">
        <f t="shared" si="92"/>
        <v>0</v>
      </c>
      <c r="U220" s="83">
        <f t="shared" si="92"/>
        <v>0</v>
      </c>
      <c r="V220" s="6">
        <f t="shared" si="92"/>
        <v>0</v>
      </c>
      <c r="W220" s="41">
        <f t="shared" si="92"/>
        <v>0</v>
      </c>
      <c r="X220" s="41">
        <f t="shared" si="92"/>
        <v>0</v>
      </c>
      <c r="Y220" s="41">
        <f t="shared" si="92"/>
        <v>0</v>
      </c>
      <c r="Z220" s="41">
        <f t="shared" si="92"/>
        <v>0</v>
      </c>
      <c r="AA220" s="41">
        <f t="shared" si="92"/>
        <v>0</v>
      </c>
      <c r="AB220" s="41">
        <f t="shared" si="92"/>
        <v>0</v>
      </c>
      <c r="AC220" s="41">
        <f t="shared" si="92"/>
        <v>0</v>
      </c>
      <c r="AD220" s="41">
        <f t="shared" si="92"/>
        <v>0</v>
      </c>
      <c r="AE220" s="6">
        <f t="shared" si="92"/>
        <v>0</v>
      </c>
      <c r="AF220" s="41">
        <f t="shared" si="92"/>
        <v>0</v>
      </c>
      <c r="AG220" s="41">
        <f t="shared" si="92"/>
        <v>0</v>
      </c>
      <c r="AH220" s="41">
        <f t="shared" si="92"/>
        <v>0</v>
      </c>
      <c r="AI220" s="41">
        <f t="shared" si="92"/>
        <v>0</v>
      </c>
      <c r="AJ220" s="41">
        <f t="shared" si="92"/>
        <v>0</v>
      </c>
      <c r="AK220" s="41">
        <f t="shared" si="92"/>
        <v>0</v>
      </c>
      <c r="AL220" s="41">
        <f t="shared" si="92"/>
        <v>0</v>
      </c>
      <c r="AM220" s="41">
        <f t="shared" si="92"/>
        <v>0</v>
      </c>
      <c r="AN220" s="41">
        <f t="shared" si="92"/>
        <v>20.710059171597631</v>
      </c>
      <c r="AO220" s="41">
        <f t="shared" si="92"/>
        <v>830</v>
      </c>
      <c r="AP220" s="110">
        <f t="shared" si="92"/>
        <v>0</v>
      </c>
      <c r="AQ220" s="111">
        <f t="shared" si="92"/>
        <v>0</v>
      </c>
      <c r="AR220" s="112">
        <f t="shared" si="92"/>
        <v>0</v>
      </c>
      <c r="AS220" s="112">
        <f t="shared" si="92"/>
        <v>0</v>
      </c>
      <c r="AT220" s="113">
        <f t="shared" si="92"/>
        <v>470</v>
      </c>
      <c r="AU220" s="114">
        <f t="shared" si="92"/>
        <v>0</v>
      </c>
      <c r="AV220" s="115">
        <f t="shared" si="92"/>
        <v>0</v>
      </c>
      <c r="AW220" s="112">
        <f t="shared" si="92"/>
        <v>0</v>
      </c>
      <c r="AX220" s="112">
        <f t="shared" si="92"/>
        <v>0</v>
      </c>
      <c r="AY220" s="61">
        <f t="shared" si="92"/>
        <v>0</v>
      </c>
      <c r="AZ220" s="97">
        <f t="shared" si="92"/>
        <v>78.2</v>
      </c>
      <c r="BA220" s="68">
        <f t="shared" si="92"/>
        <v>0</v>
      </c>
      <c r="BB220" s="68">
        <f t="shared" si="92"/>
        <v>0</v>
      </c>
      <c r="BC220" s="68">
        <f t="shared" si="92"/>
        <v>0</v>
      </c>
      <c r="BD220" s="68">
        <f t="shared" si="92"/>
        <v>0</v>
      </c>
      <c r="BE220" s="15">
        <f t="shared" si="92"/>
        <v>0</v>
      </c>
      <c r="BF220" s="6">
        <f t="shared" si="92"/>
        <v>1582</v>
      </c>
      <c r="BG220" s="41">
        <f t="shared" si="92"/>
        <v>238</v>
      </c>
      <c r="BH220" s="42">
        <f t="shared" si="92"/>
        <v>1548</v>
      </c>
      <c r="BI220" s="42">
        <f t="shared" si="92"/>
        <v>0</v>
      </c>
      <c r="BJ220" s="42">
        <f t="shared" si="92"/>
        <v>0</v>
      </c>
      <c r="BK220" s="42">
        <f t="shared" si="92"/>
        <v>0</v>
      </c>
      <c r="BL220" s="42">
        <f t="shared" si="92"/>
        <v>0</v>
      </c>
      <c r="BM220" s="15">
        <f t="shared" si="92"/>
        <v>0</v>
      </c>
    </row>
    <row r="221" spans="1:65" outlineLevel="2" x14ac:dyDescent="0.45">
      <c r="A221" s="180" t="s">
        <v>18</v>
      </c>
      <c r="B221" s="181"/>
      <c r="C221" s="51">
        <f>IFERROR(SUBTOTAL(1,C189:C218),"")</f>
        <v>346123.8</v>
      </c>
      <c r="D221" s="61">
        <f t="shared" ref="D221:BM221" si="93">IFERROR(SUBTOTAL(1,D189:D218),"")</f>
        <v>35.733333333333334</v>
      </c>
      <c r="E221" s="12">
        <f t="shared" si="93"/>
        <v>35.169999999999995</v>
      </c>
      <c r="F221" s="12">
        <f t="shared" si="93"/>
        <v>35.169999999999995</v>
      </c>
      <c r="G221" s="12">
        <f t="shared" si="93"/>
        <v>36.260000000000005</v>
      </c>
      <c r="H221" s="12">
        <f t="shared" si="93"/>
        <v>36.260000000000005</v>
      </c>
      <c r="I221" s="12" t="str">
        <f t="shared" si="93"/>
        <v/>
      </c>
      <c r="J221" s="12" t="str">
        <f t="shared" si="93"/>
        <v/>
      </c>
      <c r="K221" s="12" t="str">
        <f t="shared" si="93"/>
        <v/>
      </c>
      <c r="L221" s="12" t="str">
        <f t="shared" si="93"/>
        <v/>
      </c>
      <c r="M221" s="72" t="str">
        <f t="shared" si="93"/>
        <v/>
      </c>
      <c r="N221" s="83" t="str">
        <f t="shared" si="93"/>
        <v/>
      </c>
      <c r="O221" s="83" t="str">
        <f t="shared" si="93"/>
        <v/>
      </c>
      <c r="P221" s="83" t="str">
        <f t="shared" si="93"/>
        <v/>
      </c>
      <c r="Q221" s="83" t="str">
        <f t="shared" si="93"/>
        <v/>
      </c>
      <c r="R221" s="83" t="str">
        <f t="shared" si="93"/>
        <v/>
      </c>
      <c r="S221" s="83" t="str">
        <f t="shared" si="93"/>
        <v/>
      </c>
      <c r="T221" s="83" t="str">
        <f t="shared" si="93"/>
        <v/>
      </c>
      <c r="U221" s="83" t="str">
        <f t="shared" si="93"/>
        <v/>
      </c>
      <c r="V221" s="6" t="str">
        <f t="shared" si="93"/>
        <v/>
      </c>
      <c r="W221" s="41" t="str">
        <f t="shared" si="93"/>
        <v/>
      </c>
      <c r="X221" s="41" t="str">
        <f t="shared" si="93"/>
        <v/>
      </c>
      <c r="Y221" s="41" t="str">
        <f t="shared" si="93"/>
        <v/>
      </c>
      <c r="Z221" s="41" t="str">
        <f t="shared" si="93"/>
        <v/>
      </c>
      <c r="AA221" s="41" t="str">
        <f t="shared" si="93"/>
        <v/>
      </c>
      <c r="AB221" s="41" t="str">
        <f t="shared" si="93"/>
        <v/>
      </c>
      <c r="AC221" s="41" t="str">
        <f t="shared" si="93"/>
        <v/>
      </c>
      <c r="AD221" s="41" t="str">
        <f t="shared" si="93"/>
        <v/>
      </c>
      <c r="AE221" s="6" t="str">
        <f t="shared" si="93"/>
        <v/>
      </c>
      <c r="AF221" s="41" t="str">
        <f t="shared" si="93"/>
        <v/>
      </c>
      <c r="AG221" s="41" t="str">
        <f t="shared" si="93"/>
        <v/>
      </c>
      <c r="AH221" s="41" t="str">
        <f t="shared" si="93"/>
        <v/>
      </c>
      <c r="AI221" s="41" t="str">
        <f t="shared" si="93"/>
        <v/>
      </c>
      <c r="AJ221" s="41" t="str">
        <f t="shared" si="93"/>
        <v/>
      </c>
      <c r="AK221" s="41" t="str">
        <f t="shared" si="93"/>
        <v/>
      </c>
      <c r="AL221" s="41" t="str">
        <f t="shared" si="93"/>
        <v/>
      </c>
      <c r="AM221" s="41" t="str">
        <f t="shared" si="93"/>
        <v/>
      </c>
      <c r="AN221" s="41">
        <f t="shared" si="93"/>
        <v>25.592739605703343</v>
      </c>
      <c r="AO221" s="41">
        <f t="shared" si="93"/>
        <v>1111.0666666666666</v>
      </c>
      <c r="AP221" s="110" t="str">
        <f t="shared" si="93"/>
        <v/>
      </c>
      <c r="AQ221" s="111" t="str">
        <f t="shared" si="93"/>
        <v/>
      </c>
      <c r="AR221" s="112" t="str">
        <f t="shared" si="93"/>
        <v/>
      </c>
      <c r="AS221" s="112" t="str">
        <f t="shared" si="93"/>
        <v/>
      </c>
      <c r="AT221" s="113">
        <f t="shared" si="93"/>
        <v>1372.4333333333334</v>
      </c>
      <c r="AU221" s="114" t="str">
        <f t="shared" si="93"/>
        <v/>
      </c>
      <c r="AV221" s="115" t="str">
        <f t="shared" si="93"/>
        <v/>
      </c>
      <c r="AW221" s="112" t="str">
        <f t="shared" si="93"/>
        <v/>
      </c>
      <c r="AX221" s="112" t="str">
        <f t="shared" si="93"/>
        <v/>
      </c>
      <c r="AY221" s="61" t="str">
        <f t="shared" si="93"/>
        <v/>
      </c>
      <c r="AZ221" s="97">
        <f t="shared" si="93"/>
        <v>79.373684210526307</v>
      </c>
      <c r="BA221" s="68" t="str">
        <f t="shared" si="93"/>
        <v/>
      </c>
      <c r="BB221" s="68" t="str">
        <f t="shared" si="93"/>
        <v/>
      </c>
      <c r="BC221" s="68" t="str">
        <f t="shared" si="93"/>
        <v/>
      </c>
      <c r="BD221" s="68" t="str">
        <f t="shared" si="93"/>
        <v/>
      </c>
      <c r="BE221" s="15" t="str">
        <f>IFERROR(SUBTOTAL(1,BE189:BE218),"")</f>
        <v/>
      </c>
      <c r="BF221" s="6">
        <f t="shared" si="93"/>
        <v>9419.1666666666661</v>
      </c>
      <c r="BG221" s="41">
        <f t="shared" si="93"/>
        <v>3041.76</v>
      </c>
      <c r="BH221" s="42">
        <f t="shared" si="93"/>
        <v>6884.3666666666668</v>
      </c>
      <c r="BI221" s="42" t="str">
        <f t="shared" si="93"/>
        <v/>
      </c>
      <c r="BJ221" s="42" t="str">
        <f t="shared" si="93"/>
        <v/>
      </c>
      <c r="BK221" s="42" t="str">
        <f t="shared" si="93"/>
        <v/>
      </c>
      <c r="BL221" s="42" t="str">
        <f t="shared" si="93"/>
        <v/>
      </c>
      <c r="BM221" s="15" t="str">
        <f t="shared" si="93"/>
        <v/>
      </c>
    </row>
    <row r="222" spans="1:65" ht="17.5" outlineLevel="1" thickBot="1" x14ac:dyDescent="0.5">
      <c r="A222" s="182" t="s">
        <v>55</v>
      </c>
      <c r="B222" s="183"/>
      <c r="C222" s="52">
        <f>SUBTOTAL(9,C189:C218)</f>
        <v>10383714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33332</v>
      </c>
      <c r="AP222" s="116"/>
      <c r="AQ222" s="117"/>
      <c r="AR222" s="118"/>
      <c r="AS222" s="118"/>
      <c r="AT222" s="119">
        <f>SUBTOTAL(9,AT189:AT218)</f>
        <v>41173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4">SUBTOTAL(9,BF189:BF218)</f>
        <v>282575</v>
      </c>
      <c r="BG222" s="43">
        <f t="shared" si="94"/>
        <v>76044</v>
      </c>
      <c r="BH222" s="44">
        <f t="shared" si="94"/>
        <v>206531</v>
      </c>
      <c r="BI222" s="44">
        <f t="shared" si="94"/>
        <v>0</v>
      </c>
      <c r="BJ222" s="44">
        <f t="shared" si="94"/>
        <v>0</v>
      </c>
      <c r="BK222" s="44">
        <f t="shared" si="94"/>
        <v>0</v>
      </c>
      <c r="BL222" s="44">
        <f t="shared" si="94"/>
        <v>0</v>
      </c>
      <c r="BM222" s="16">
        <f t="shared" si="94"/>
        <v>0</v>
      </c>
    </row>
    <row r="223" spans="1:65" outlineLevel="5" x14ac:dyDescent="0.45">
      <c r="A223" s="21">
        <f t="shared" si="76"/>
        <v>7</v>
      </c>
      <c r="B223" s="33">
        <f>B218+1</f>
        <v>43647</v>
      </c>
      <c r="C223" s="51">
        <v>460650</v>
      </c>
      <c r="D223" s="64">
        <f t="shared" ref="D223:D253" si="95">IFERROR(ROUND(AVERAGE(E223:L223),1),"")</f>
        <v>36</v>
      </c>
      <c r="E223" s="12">
        <v>34.299999999999997</v>
      </c>
      <c r="F223" s="12">
        <v>34.299999999999997</v>
      </c>
      <c r="G223" s="12">
        <v>37.6</v>
      </c>
      <c r="H223" s="12">
        <v>37.6</v>
      </c>
      <c r="I223" s="12"/>
      <c r="J223" s="12"/>
      <c r="K223" s="12"/>
      <c r="L223" s="12"/>
      <c r="M223" s="74" t="str">
        <f t="shared" ref="M223:M253" si="96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97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8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26.819923371647509</v>
      </c>
      <c r="AO223" s="41">
        <v>1044</v>
      </c>
      <c r="AP223" s="110"/>
      <c r="AQ223" s="111"/>
      <c r="AR223" s="126" t="str">
        <f t="shared" ref="AR223:AR253" si="99">IFERROR(AQ223/AP223*100,"")</f>
        <v/>
      </c>
      <c r="AS223" s="126" t="str">
        <f t="shared" ref="AS223:AS253" si="100">IFERROR(100-AR223,"")</f>
        <v/>
      </c>
      <c r="AT223" s="127">
        <v>1091</v>
      </c>
      <c r="AU223" s="128"/>
      <c r="AV223" s="129"/>
      <c r="AW223" s="126" t="str">
        <f t="shared" ref="AW223:AW253" si="101">IFERROR(AV223/AU223*100,"")</f>
        <v/>
      </c>
      <c r="AX223" s="126" t="str">
        <f t="shared" ref="AX223:AX253" si="102">IFERROR(100-AW223,"")</f>
        <v/>
      </c>
      <c r="AY223" s="143" t="str">
        <f t="shared" ref="AY223:AY253" si="103">IFERROR((1-((AW223*AS223)/(AX223*AR223)))*100,"")</f>
        <v/>
      </c>
      <c r="AZ223" s="97">
        <v>79.599999999999994</v>
      </c>
      <c r="BA223" s="68"/>
      <c r="BB223" s="68"/>
      <c r="BC223" s="68"/>
      <c r="BD223" s="68"/>
      <c r="BE223" s="15"/>
      <c r="BF223" s="5">
        <f t="shared" ref="BF223:BF253" si="104">IF(SUM(BG223:BM223)=0,"",SUM(BG223:BM223))</f>
        <v>16939</v>
      </c>
      <c r="BG223" s="42">
        <v>3344</v>
      </c>
      <c r="BH223" s="42">
        <v>13595</v>
      </c>
      <c r="BI223" s="42"/>
      <c r="BJ223" s="42"/>
      <c r="BK223" s="42"/>
      <c r="BL223" s="42"/>
      <c r="BM223" s="15"/>
    </row>
    <row r="224" spans="1:65" outlineLevel="5" x14ac:dyDescent="0.45">
      <c r="A224" s="22">
        <f t="shared" si="76"/>
        <v>7</v>
      </c>
      <c r="B224" s="9">
        <f t="shared" ref="B224:B287" si="105">B223+1</f>
        <v>43648</v>
      </c>
      <c r="C224" s="51">
        <v>449189</v>
      </c>
      <c r="D224" s="64">
        <f t="shared" si="95"/>
        <v>35.9</v>
      </c>
      <c r="E224" s="12">
        <v>33.9</v>
      </c>
      <c r="F224" s="12">
        <v>33.9</v>
      </c>
      <c r="G224" s="12">
        <v>37.799999999999997</v>
      </c>
      <c r="H224" s="12">
        <v>37.799999999999997</v>
      </c>
      <c r="I224" s="12"/>
      <c r="J224" s="12"/>
      <c r="K224" s="12"/>
      <c r="L224" s="12"/>
      <c r="M224" s="74" t="str">
        <f t="shared" si="96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97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8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25.52415679124886</v>
      </c>
      <c r="AO224" s="41">
        <v>1097</v>
      </c>
      <c r="AP224" s="110"/>
      <c r="AQ224" s="111"/>
      <c r="AR224" s="126" t="str">
        <f t="shared" si="99"/>
        <v/>
      </c>
      <c r="AS224" s="126" t="str">
        <f t="shared" si="100"/>
        <v/>
      </c>
      <c r="AT224" s="127">
        <v>1175</v>
      </c>
      <c r="AU224" s="128"/>
      <c r="AV224" s="129"/>
      <c r="AW224" s="126" t="str">
        <f t="shared" si="101"/>
        <v/>
      </c>
      <c r="AX224" s="126" t="str">
        <f t="shared" si="102"/>
        <v/>
      </c>
      <c r="AY224" s="143" t="str">
        <f t="shared" si="103"/>
        <v/>
      </c>
      <c r="AZ224" s="97">
        <v>79.599999999999994</v>
      </c>
      <c r="BA224" s="68"/>
      <c r="BB224" s="68"/>
      <c r="BC224" s="68"/>
      <c r="BD224" s="68"/>
      <c r="BE224" s="15"/>
      <c r="BF224" s="5">
        <f t="shared" si="104"/>
        <v>17936</v>
      </c>
      <c r="BG224" s="42">
        <v>2530</v>
      </c>
      <c r="BH224" s="42">
        <v>15406</v>
      </c>
      <c r="BI224" s="42"/>
      <c r="BJ224" s="42"/>
      <c r="BK224" s="42"/>
      <c r="BL224" s="42"/>
      <c r="BM224" s="15"/>
    </row>
    <row r="225" spans="1:65" outlineLevel="5" x14ac:dyDescent="0.45">
      <c r="A225" s="22">
        <f t="shared" si="76"/>
        <v>7</v>
      </c>
      <c r="B225" s="9">
        <f t="shared" si="105"/>
        <v>43649</v>
      </c>
      <c r="C225" s="51">
        <v>403694</v>
      </c>
      <c r="D225" s="64">
        <f t="shared" si="95"/>
        <v>35.700000000000003</v>
      </c>
      <c r="E225" s="12">
        <v>34</v>
      </c>
      <c r="F225" s="12">
        <v>34</v>
      </c>
      <c r="G225" s="12">
        <v>37.299999999999997</v>
      </c>
      <c r="H225" s="12">
        <v>37.299999999999997</v>
      </c>
      <c r="I225" s="12"/>
      <c r="J225" s="12"/>
      <c r="K225" s="12"/>
      <c r="L225" s="12"/>
      <c r="M225" s="74" t="str">
        <f t="shared" si="96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97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8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23.29450915141431</v>
      </c>
      <c r="AO225" s="41">
        <v>1202</v>
      </c>
      <c r="AP225" s="110"/>
      <c r="AQ225" s="111"/>
      <c r="AR225" s="126" t="str">
        <f t="shared" si="99"/>
        <v/>
      </c>
      <c r="AS225" s="126" t="str">
        <f t="shared" si="100"/>
        <v/>
      </c>
      <c r="AT225" s="127">
        <v>1210</v>
      </c>
      <c r="AU225" s="128"/>
      <c r="AV225" s="129"/>
      <c r="AW225" s="126" t="str">
        <f t="shared" si="101"/>
        <v/>
      </c>
      <c r="AX225" s="126" t="str">
        <f t="shared" si="102"/>
        <v/>
      </c>
      <c r="AY225" s="143" t="str">
        <f t="shared" si="103"/>
        <v/>
      </c>
      <c r="AZ225" s="97">
        <v>80</v>
      </c>
      <c r="BA225" s="68"/>
      <c r="BB225" s="68"/>
      <c r="BC225" s="68"/>
      <c r="BD225" s="68"/>
      <c r="BE225" s="15"/>
      <c r="BF225" s="5">
        <f t="shared" si="104"/>
        <v>17226</v>
      </c>
      <c r="BG225" s="42">
        <v>2537</v>
      </c>
      <c r="BH225" s="42">
        <v>14689</v>
      </c>
      <c r="BI225" s="42"/>
      <c r="BJ225" s="42"/>
      <c r="BK225" s="42"/>
      <c r="BL225" s="42"/>
      <c r="BM225" s="15"/>
    </row>
    <row r="226" spans="1:65" outlineLevel="5" x14ac:dyDescent="0.45">
      <c r="A226" s="22">
        <f t="shared" si="76"/>
        <v>7</v>
      </c>
      <c r="B226" s="9">
        <f t="shared" si="105"/>
        <v>43650</v>
      </c>
      <c r="C226" s="51">
        <v>386388</v>
      </c>
      <c r="D226" s="64">
        <f t="shared" si="95"/>
        <v>35.4</v>
      </c>
      <c r="E226" s="12">
        <v>33.799999999999997</v>
      </c>
      <c r="F226" s="12">
        <v>33.799999999999997</v>
      </c>
      <c r="G226" s="12">
        <v>37</v>
      </c>
      <c r="H226" s="12">
        <v>37</v>
      </c>
      <c r="I226" s="12"/>
      <c r="J226" s="12"/>
      <c r="K226" s="12"/>
      <c r="L226" s="12"/>
      <c r="M226" s="74" t="str">
        <f t="shared" si="96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97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98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v>21.604938271604937</v>
      </c>
      <c r="AO226" s="41">
        <v>1296</v>
      </c>
      <c r="AP226" s="110"/>
      <c r="AQ226" s="111"/>
      <c r="AR226" s="126" t="str">
        <f t="shared" si="99"/>
        <v/>
      </c>
      <c r="AS226" s="126" t="str">
        <f t="shared" si="100"/>
        <v/>
      </c>
      <c r="AT226" s="127">
        <v>1229</v>
      </c>
      <c r="AU226" s="128"/>
      <c r="AV226" s="129"/>
      <c r="AW226" s="126" t="str">
        <f t="shared" si="101"/>
        <v/>
      </c>
      <c r="AX226" s="126" t="str">
        <f t="shared" si="102"/>
        <v/>
      </c>
      <c r="AY226" s="143" t="str">
        <f t="shared" si="103"/>
        <v/>
      </c>
      <c r="AZ226" s="97">
        <v>79.2</v>
      </c>
      <c r="BA226" s="68"/>
      <c r="BB226" s="68"/>
      <c r="BC226" s="68"/>
      <c r="BD226" s="68"/>
      <c r="BE226" s="15"/>
      <c r="BF226" s="5">
        <f t="shared" si="104"/>
        <v>16379</v>
      </c>
      <c r="BG226" s="42">
        <v>2353</v>
      </c>
      <c r="BH226" s="42">
        <v>14026</v>
      </c>
      <c r="BI226" s="42"/>
      <c r="BJ226" s="42"/>
      <c r="BK226" s="42"/>
      <c r="BL226" s="42"/>
      <c r="BM226" s="15"/>
    </row>
    <row r="227" spans="1:65" outlineLevel="5" x14ac:dyDescent="0.45">
      <c r="A227" s="22">
        <f t="shared" si="76"/>
        <v>7</v>
      </c>
      <c r="B227" s="9">
        <f t="shared" si="105"/>
        <v>43651</v>
      </c>
      <c r="C227" s="51">
        <v>368285</v>
      </c>
      <c r="D227" s="64">
        <f t="shared" si="95"/>
        <v>35.5</v>
      </c>
      <c r="E227" s="12">
        <v>34.1</v>
      </c>
      <c r="F227" s="12">
        <v>34.1</v>
      </c>
      <c r="G227" s="12">
        <v>36.9</v>
      </c>
      <c r="H227" s="12">
        <v>36.9</v>
      </c>
      <c r="I227" s="12"/>
      <c r="J227" s="12"/>
      <c r="K227" s="12"/>
      <c r="L227" s="12"/>
      <c r="M227" s="74" t="str">
        <f t="shared" si="96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97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8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26.022304832713754</v>
      </c>
      <c r="AO227" s="41">
        <v>1076</v>
      </c>
      <c r="AP227" s="110"/>
      <c r="AQ227" s="111"/>
      <c r="AR227" s="126" t="str">
        <f t="shared" si="99"/>
        <v/>
      </c>
      <c r="AS227" s="126" t="str">
        <f t="shared" si="100"/>
        <v/>
      </c>
      <c r="AT227" s="127">
        <v>1223</v>
      </c>
      <c r="AU227" s="128"/>
      <c r="AV227" s="129"/>
      <c r="AW227" s="126" t="str">
        <f t="shared" si="101"/>
        <v/>
      </c>
      <c r="AX227" s="126" t="str">
        <f t="shared" si="102"/>
        <v/>
      </c>
      <c r="AY227" s="143" t="str">
        <f t="shared" si="103"/>
        <v/>
      </c>
      <c r="AZ227" s="97">
        <v>79</v>
      </c>
      <c r="BA227" s="68"/>
      <c r="BB227" s="68"/>
      <c r="BC227" s="68"/>
      <c r="BD227" s="68"/>
      <c r="BE227" s="15"/>
      <c r="BF227" s="5">
        <f t="shared" si="104"/>
        <v>15474</v>
      </c>
      <c r="BG227" s="42">
        <v>1750</v>
      </c>
      <c r="BH227" s="42">
        <v>13724</v>
      </c>
      <c r="BI227" s="42"/>
      <c r="BJ227" s="42"/>
      <c r="BK227" s="42"/>
      <c r="BL227" s="42"/>
      <c r="BM227" s="15"/>
    </row>
    <row r="228" spans="1:65" outlineLevel="5" x14ac:dyDescent="0.45">
      <c r="A228" s="22">
        <f t="shared" si="76"/>
        <v>7</v>
      </c>
      <c r="B228" s="9">
        <f t="shared" si="105"/>
        <v>43652</v>
      </c>
      <c r="C228" s="51">
        <v>360512</v>
      </c>
      <c r="D228" s="64">
        <f t="shared" si="95"/>
        <v>35.200000000000003</v>
      </c>
      <c r="E228" s="12">
        <v>33.799999999999997</v>
      </c>
      <c r="F228" s="12">
        <v>33.799999999999997</v>
      </c>
      <c r="G228" s="12">
        <v>36.6</v>
      </c>
      <c r="H228" s="12">
        <v>36.6</v>
      </c>
      <c r="I228" s="12"/>
      <c r="J228" s="12"/>
      <c r="K228" s="12"/>
      <c r="L228" s="12"/>
      <c r="M228" s="74" t="str">
        <f t="shared" si="96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97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98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26.365348399246706</v>
      </c>
      <c r="AO228" s="41">
        <v>1062</v>
      </c>
      <c r="AP228" s="110"/>
      <c r="AQ228" s="111"/>
      <c r="AR228" s="126" t="str">
        <f t="shared" si="99"/>
        <v/>
      </c>
      <c r="AS228" s="126" t="str">
        <f t="shared" si="100"/>
        <v/>
      </c>
      <c r="AT228" s="127">
        <v>920</v>
      </c>
      <c r="AU228" s="128"/>
      <c r="AV228" s="129"/>
      <c r="AW228" s="126" t="str">
        <f t="shared" si="101"/>
        <v/>
      </c>
      <c r="AX228" s="126" t="str">
        <f t="shared" si="102"/>
        <v/>
      </c>
      <c r="AY228" s="143" t="str">
        <f t="shared" si="103"/>
        <v/>
      </c>
      <c r="AZ228" s="97"/>
      <c r="BA228" s="68"/>
      <c r="BB228" s="68"/>
      <c r="BC228" s="68"/>
      <c r="BD228" s="68"/>
      <c r="BE228" s="15"/>
      <c r="BF228" s="5">
        <f t="shared" si="104"/>
        <v>13107</v>
      </c>
      <c r="BG228" s="42"/>
      <c r="BH228" s="42">
        <v>13107</v>
      </c>
      <c r="BI228" s="42"/>
      <c r="BJ228" s="42"/>
      <c r="BK228" s="42"/>
      <c r="BL228" s="42"/>
      <c r="BM228" s="15"/>
    </row>
    <row r="229" spans="1:65" outlineLevel="5" x14ac:dyDescent="0.45">
      <c r="A229" s="22">
        <f t="shared" si="76"/>
        <v>7</v>
      </c>
      <c r="B229" s="9">
        <f t="shared" si="105"/>
        <v>43653</v>
      </c>
      <c r="C229" s="51">
        <v>341720</v>
      </c>
      <c r="D229" s="64">
        <f t="shared" si="95"/>
        <v>34.9</v>
      </c>
      <c r="E229" s="12">
        <v>33.5</v>
      </c>
      <c r="F229" s="12">
        <v>33.5</v>
      </c>
      <c r="G229" s="12">
        <v>36.200000000000003</v>
      </c>
      <c r="H229" s="12">
        <v>36.200000000000003</v>
      </c>
      <c r="I229" s="12"/>
      <c r="J229" s="12"/>
      <c r="K229" s="12"/>
      <c r="L229" s="12"/>
      <c r="M229" s="74" t="str">
        <f t="shared" si="96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97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8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26.948989412897017</v>
      </c>
      <c r="AO229" s="41">
        <v>1039</v>
      </c>
      <c r="AP229" s="110"/>
      <c r="AQ229" s="111"/>
      <c r="AR229" s="126" t="str">
        <f t="shared" si="99"/>
        <v/>
      </c>
      <c r="AS229" s="126" t="str">
        <f t="shared" si="100"/>
        <v/>
      </c>
      <c r="AT229" s="127">
        <v>1193</v>
      </c>
      <c r="AU229" s="128"/>
      <c r="AV229" s="129"/>
      <c r="AW229" s="126" t="str">
        <f t="shared" si="101"/>
        <v/>
      </c>
      <c r="AX229" s="126" t="str">
        <f t="shared" si="102"/>
        <v/>
      </c>
      <c r="AY229" s="143" t="str">
        <f t="shared" si="103"/>
        <v/>
      </c>
      <c r="AZ229" s="97"/>
      <c r="BA229" s="68"/>
      <c r="BB229" s="68"/>
      <c r="BC229" s="68"/>
      <c r="BD229" s="68"/>
      <c r="BE229" s="15"/>
      <c r="BF229" s="5">
        <f t="shared" si="104"/>
        <v>6284</v>
      </c>
      <c r="BG229" s="42"/>
      <c r="BH229" s="42">
        <v>6284</v>
      </c>
      <c r="BI229" s="42"/>
      <c r="BJ229" s="42"/>
      <c r="BK229" s="42"/>
      <c r="BL229" s="42"/>
      <c r="BM229" s="15"/>
    </row>
    <row r="230" spans="1:65" outlineLevel="5" x14ac:dyDescent="0.45">
      <c r="A230" s="22">
        <f t="shared" si="76"/>
        <v>7</v>
      </c>
      <c r="B230" s="9">
        <f t="shared" si="105"/>
        <v>43654</v>
      </c>
      <c r="C230" s="51">
        <v>333875</v>
      </c>
      <c r="D230" s="64">
        <f t="shared" si="95"/>
        <v>34.799999999999997</v>
      </c>
      <c r="E230" s="12">
        <v>33.299999999999997</v>
      </c>
      <c r="F230" s="12">
        <v>33.299999999999997</v>
      </c>
      <c r="G230" s="12">
        <v>36.200000000000003</v>
      </c>
      <c r="H230" s="12">
        <v>36.200000000000003</v>
      </c>
      <c r="I230" s="12"/>
      <c r="J230" s="12"/>
      <c r="K230" s="12"/>
      <c r="L230" s="12"/>
      <c r="M230" s="74" t="str">
        <f t="shared" si="96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97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8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24.75685234305924</v>
      </c>
      <c r="AO230" s="41">
        <v>1131</v>
      </c>
      <c r="AP230" s="110"/>
      <c r="AQ230" s="111"/>
      <c r="AR230" s="126" t="str">
        <f t="shared" si="99"/>
        <v/>
      </c>
      <c r="AS230" s="126" t="str">
        <f t="shared" si="100"/>
        <v/>
      </c>
      <c r="AT230" s="127">
        <v>1160</v>
      </c>
      <c r="AU230" s="128"/>
      <c r="AV230" s="129"/>
      <c r="AW230" s="126" t="str">
        <f t="shared" si="101"/>
        <v/>
      </c>
      <c r="AX230" s="126" t="str">
        <f t="shared" si="102"/>
        <v/>
      </c>
      <c r="AY230" s="143" t="str">
        <f t="shared" si="103"/>
        <v/>
      </c>
      <c r="AZ230" s="97">
        <v>79.5</v>
      </c>
      <c r="BA230" s="68"/>
      <c r="BB230" s="68"/>
      <c r="BC230" s="68"/>
      <c r="BD230" s="68"/>
      <c r="BE230" s="15"/>
      <c r="BF230" s="5">
        <f t="shared" si="104"/>
        <v>10081</v>
      </c>
      <c r="BG230" s="42">
        <v>2173</v>
      </c>
      <c r="BH230" s="42">
        <v>7908</v>
      </c>
      <c r="BI230" s="42"/>
      <c r="BJ230" s="42"/>
      <c r="BK230" s="42"/>
      <c r="BL230" s="42"/>
      <c r="BM230" s="15"/>
    </row>
    <row r="231" spans="1:65" outlineLevel="5" x14ac:dyDescent="0.45">
      <c r="A231" s="22">
        <f t="shared" si="76"/>
        <v>7</v>
      </c>
      <c r="B231" s="9">
        <f t="shared" si="105"/>
        <v>43655</v>
      </c>
      <c r="C231" s="51">
        <v>320989</v>
      </c>
      <c r="D231" s="64">
        <f t="shared" si="95"/>
        <v>34.9</v>
      </c>
      <c r="E231" s="12">
        <v>33.5</v>
      </c>
      <c r="F231" s="12">
        <v>33.5</v>
      </c>
      <c r="G231" s="12">
        <v>36.200000000000003</v>
      </c>
      <c r="H231" s="12">
        <v>36.200000000000003</v>
      </c>
      <c r="I231" s="12"/>
      <c r="J231" s="12"/>
      <c r="K231" s="12"/>
      <c r="L231" s="12"/>
      <c r="M231" s="74" t="str">
        <f t="shared" si="96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97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8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24.179620034542314</v>
      </c>
      <c r="AO231" s="41">
        <v>1158</v>
      </c>
      <c r="AP231" s="110"/>
      <c r="AQ231" s="111"/>
      <c r="AR231" s="126" t="str">
        <f t="shared" si="99"/>
        <v/>
      </c>
      <c r="AS231" s="126" t="str">
        <f t="shared" si="100"/>
        <v/>
      </c>
      <c r="AT231" s="127">
        <v>1200</v>
      </c>
      <c r="AU231" s="128"/>
      <c r="AV231" s="129"/>
      <c r="AW231" s="126" t="str">
        <f t="shared" si="101"/>
        <v/>
      </c>
      <c r="AX231" s="126" t="str">
        <f t="shared" si="102"/>
        <v/>
      </c>
      <c r="AY231" s="143" t="str">
        <f t="shared" si="103"/>
        <v/>
      </c>
      <c r="AZ231" s="97">
        <v>79.900000000000006</v>
      </c>
      <c r="BA231" s="68"/>
      <c r="BB231" s="68"/>
      <c r="BC231" s="68"/>
      <c r="BD231" s="68"/>
      <c r="BE231" s="15"/>
      <c r="BF231" s="5">
        <f t="shared" si="104"/>
        <v>13044</v>
      </c>
      <c r="BG231" s="42">
        <v>1382</v>
      </c>
      <c r="BH231" s="42">
        <v>11662</v>
      </c>
      <c r="BI231" s="42"/>
      <c r="BJ231" s="42"/>
      <c r="BK231" s="42"/>
      <c r="BL231" s="42"/>
      <c r="BM231" s="15"/>
    </row>
    <row r="232" spans="1:65" outlineLevel="5" x14ac:dyDescent="0.45">
      <c r="A232" s="22">
        <f t="shared" si="76"/>
        <v>7</v>
      </c>
      <c r="B232" s="9">
        <f t="shared" si="105"/>
        <v>43656</v>
      </c>
      <c r="C232" s="51">
        <v>384897</v>
      </c>
      <c r="D232" s="64">
        <f t="shared" si="95"/>
        <v>34.799999999999997</v>
      </c>
      <c r="E232" s="12">
        <v>33.5</v>
      </c>
      <c r="F232" s="12">
        <v>33.5</v>
      </c>
      <c r="G232" s="12">
        <v>36.1</v>
      </c>
      <c r="H232" s="12">
        <v>36.1</v>
      </c>
      <c r="I232" s="12"/>
      <c r="J232" s="12"/>
      <c r="K232" s="12"/>
      <c r="L232" s="12"/>
      <c r="M232" s="74" t="str">
        <f t="shared" si="96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97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8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21.978021978021978</v>
      </c>
      <c r="AO232" s="41">
        <v>1274</v>
      </c>
      <c r="AP232" s="110"/>
      <c r="AQ232" s="111"/>
      <c r="AR232" s="126" t="str">
        <f t="shared" si="99"/>
        <v/>
      </c>
      <c r="AS232" s="126" t="str">
        <f t="shared" si="100"/>
        <v/>
      </c>
      <c r="AT232" s="127">
        <v>1647</v>
      </c>
      <c r="AU232" s="128"/>
      <c r="AV232" s="129"/>
      <c r="AW232" s="126" t="str">
        <f t="shared" si="101"/>
        <v/>
      </c>
      <c r="AX232" s="126" t="str">
        <f t="shared" si="102"/>
        <v/>
      </c>
      <c r="AY232" s="143" t="str">
        <f t="shared" si="103"/>
        <v/>
      </c>
      <c r="AZ232" s="97">
        <v>81</v>
      </c>
      <c r="BA232" s="68"/>
      <c r="BB232" s="68"/>
      <c r="BC232" s="68"/>
      <c r="BD232" s="68"/>
      <c r="BE232" s="15"/>
      <c r="BF232" s="5">
        <f t="shared" si="104"/>
        <v>7088</v>
      </c>
      <c r="BG232" s="42">
        <v>1544</v>
      </c>
      <c r="BH232" s="42">
        <v>5544</v>
      </c>
      <c r="BI232" s="42"/>
      <c r="BJ232" s="42"/>
      <c r="BK232" s="42"/>
      <c r="BL232" s="42"/>
      <c r="BM232" s="15"/>
    </row>
    <row r="233" spans="1:65" outlineLevel="5" x14ac:dyDescent="0.45">
      <c r="A233" s="22">
        <f t="shared" si="76"/>
        <v>7</v>
      </c>
      <c r="B233" s="9">
        <f t="shared" si="105"/>
        <v>43657</v>
      </c>
      <c r="C233" s="51">
        <v>486941</v>
      </c>
      <c r="D233" s="64">
        <f t="shared" si="95"/>
        <v>34.5</v>
      </c>
      <c r="E233" s="12">
        <v>33.4</v>
      </c>
      <c r="F233" s="12">
        <v>33.4</v>
      </c>
      <c r="G233" s="12">
        <v>35.5</v>
      </c>
      <c r="H233" s="12">
        <v>35.5</v>
      </c>
      <c r="I233" s="12"/>
      <c r="J233" s="12"/>
      <c r="K233" s="12"/>
      <c r="L233" s="12"/>
      <c r="M233" s="74" t="str">
        <f t="shared" si="96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97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98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v>20.94240837696335</v>
      </c>
      <c r="AO233" s="41">
        <v>1337</v>
      </c>
      <c r="AP233" s="110"/>
      <c r="AQ233" s="111"/>
      <c r="AR233" s="126" t="str">
        <f t="shared" si="99"/>
        <v/>
      </c>
      <c r="AS233" s="126" t="str">
        <f t="shared" si="100"/>
        <v/>
      </c>
      <c r="AT233" s="127">
        <v>1445</v>
      </c>
      <c r="AU233" s="128"/>
      <c r="AV233" s="129"/>
      <c r="AW233" s="126" t="str">
        <f t="shared" si="101"/>
        <v/>
      </c>
      <c r="AX233" s="126" t="str">
        <f t="shared" si="102"/>
        <v/>
      </c>
      <c r="AY233" s="143" t="str">
        <f t="shared" si="103"/>
        <v/>
      </c>
      <c r="AZ233" s="97">
        <v>79</v>
      </c>
      <c r="BA233" s="68"/>
      <c r="BB233" s="68"/>
      <c r="BC233" s="68"/>
      <c r="BD233" s="68"/>
      <c r="BE233" s="15"/>
      <c r="BF233" s="5">
        <f t="shared" si="104"/>
        <v>7088</v>
      </c>
      <c r="BG233" s="42"/>
      <c r="BH233" s="42">
        <v>7088</v>
      </c>
      <c r="BI233" s="42"/>
      <c r="BJ233" s="42"/>
      <c r="BK233" s="42"/>
      <c r="BL233" s="42"/>
      <c r="BM233" s="15"/>
    </row>
    <row r="234" spans="1:65" outlineLevel="5" x14ac:dyDescent="0.45">
      <c r="A234" s="22">
        <f t="shared" si="76"/>
        <v>7</v>
      </c>
      <c r="B234" s="9">
        <f t="shared" si="105"/>
        <v>43658</v>
      </c>
      <c r="C234" s="51">
        <v>409901</v>
      </c>
      <c r="D234" s="64">
        <f t="shared" si="95"/>
        <v>34.5</v>
      </c>
      <c r="E234" s="12">
        <v>33.6</v>
      </c>
      <c r="F234" s="12">
        <v>33.6</v>
      </c>
      <c r="G234" s="12">
        <v>35.299999999999997</v>
      </c>
      <c r="H234" s="12">
        <v>35.299999999999997</v>
      </c>
      <c r="I234" s="12"/>
      <c r="J234" s="12"/>
      <c r="K234" s="12"/>
      <c r="L234" s="12"/>
      <c r="M234" s="74" t="str">
        <f t="shared" si="96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97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8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19.78798586572438</v>
      </c>
      <c r="AO234" s="41">
        <v>1415</v>
      </c>
      <c r="AP234" s="110"/>
      <c r="AQ234" s="111"/>
      <c r="AR234" s="126" t="str">
        <f t="shared" si="99"/>
        <v/>
      </c>
      <c r="AS234" s="126" t="str">
        <f t="shared" si="100"/>
        <v/>
      </c>
      <c r="AT234" s="127">
        <v>1550</v>
      </c>
      <c r="AU234" s="128"/>
      <c r="AV234" s="129"/>
      <c r="AW234" s="126" t="str">
        <f t="shared" si="101"/>
        <v/>
      </c>
      <c r="AX234" s="126" t="str">
        <f t="shared" si="102"/>
        <v/>
      </c>
      <c r="AY234" s="143" t="str">
        <f t="shared" si="103"/>
        <v/>
      </c>
      <c r="AZ234" s="97">
        <v>78.5</v>
      </c>
      <c r="BA234" s="68"/>
      <c r="BB234" s="68"/>
      <c r="BC234" s="68"/>
      <c r="BD234" s="68"/>
      <c r="BE234" s="15"/>
      <c r="BF234" s="5">
        <f t="shared" si="104"/>
        <v>9124</v>
      </c>
      <c r="BG234" s="42">
        <v>1958</v>
      </c>
      <c r="BH234" s="42">
        <v>7166</v>
      </c>
      <c r="BI234" s="42"/>
      <c r="BJ234" s="42"/>
      <c r="BK234" s="42"/>
      <c r="BL234" s="42"/>
      <c r="BM234" s="15"/>
    </row>
    <row r="235" spans="1:65" outlineLevel="5" x14ac:dyDescent="0.45">
      <c r="A235" s="22">
        <f t="shared" ref="A235:A306" si="106">MONTH(B235)</f>
        <v>7</v>
      </c>
      <c r="B235" s="9">
        <f t="shared" si="105"/>
        <v>43659</v>
      </c>
      <c r="C235" s="51">
        <v>372961</v>
      </c>
      <c r="D235" s="64">
        <f t="shared" si="95"/>
        <v>34.5</v>
      </c>
      <c r="E235" s="12">
        <v>33.799999999999997</v>
      </c>
      <c r="F235" s="12">
        <v>33.799999999999997</v>
      </c>
      <c r="G235" s="12">
        <v>35.200000000000003</v>
      </c>
      <c r="H235" s="12">
        <v>35.200000000000003</v>
      </c>
      <c r="I235" s="12"/>
      <c r="J235" s="12"/>
      <c r="K235" s="12"/>
      <c r="L235" s="12"/>
      <c r="M235" s="74" t="str">
        <f t="shared" si="96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97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98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20.588235294117649</v>
      </c>
      <c r="AO235" s="41">
        <v>1360</v>
      </c>
      <c r="AP235" s="110"/>
      <c r="AQ235" s="111"/>
      <c r="AR235" s="126" t="str">
        <f t="shared" si="99"/>
        <v/>
      </c>
      <c r="AS235" s="126" t="str">
        <f t="shared" si="100"/>
        <v/>
      </c>
      <c r="AT235" s="127">
        <v>1509</v>
      </c>
      <c r="AU235" s="128"/>
      <c r="AV235" s="129"/>
      <c r="AW235" s="126" t="str">
        <f t="shared" si="101"/>
        <v/>
      </c>
      <c r="AX235" s="126" t="str">
        <f t="shared" si="102"/>
        <v/>
      </c>
      <c r="AY235" s="143" t="str">
        <f t="shared" si="103"/>
        <v/>
      </c>
      <c r="AZ235" s="97"/>
      <c r="BA235" s="68"/>
      <c r="BB235" s="68"/>
      <c r="BC235" s="68"/>
      <c r="BD235" s="68"/>
      <c r="BE235" s="15"/>
      <c r="BF235" s="5">
        <f t="shared" si="104"/>
        <v>7576</v>
      </c>
      <c r="BG235" s="42">
        <v>2927</v>
      </c>
      <c r="BH235" s="42">
        <v>4649</v>
      </c>
      <c r="BI235" s="42"/>
      <c r="BJ235" s="42"/>
      <c r="BK235" s="42"/>
      <c r="BL235" s="42"/>
      <c r="BM235" s="15"/>
    </row>
    <row r="236" spans="1:65" outlineLevel="5" x14ac:dyDescent="0.45">
      <c r="A236" s="22">
        <f t="shared" si="106"/>
        <v>7</v>
      </c>
      <c r="B236" s="9">
        <f t="shared" si="105"/>
        <v>43660</v>
      </c>
      <c r="C236" s="51">
        <v>365984</v>
      </c>
      <c r="D236" s="64">
        <f t="shared" si="95"/>
        <v>34.5</v>
      </c>
      <c r="E236" s="12">
        <v>33.6</v>
      </c>
      <c r="F236" s="12">
        <v>33.6</v>
      </c>
      <c r="G236" s="12">
        <v>35.4</v>
      </c>
      <c r="H236" s="12">
        <v>35.4</v>
      </c>
      <c r="I236" s="12"/>
      <c r="J236" s="12"/>
      <c r="K236" s="12"/>
      <c r="L236" s="12"/>
      <c r="M236" s="74" t="str">
        <f t="shared" si="96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97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8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29.946524064171122</v>
      </c>
      <c r="AO236" s="41">
        <v>935</v>
      </c>
      <c r="AP236" s="110"/>
      <c r="AQ236" s="111"/>
      <c r="AR236" s="126" t="str">
        <f t="shared" si="99"/>
        <v/>
      </c>
      <c r="AS236" s="126" t="str">
        <f t="shared" si="100"/>
        <v/>
      </c>
      <c r="AT236" s="127">
        <v>894</v>
      </c>
      <c r="AU236" s="128"/>
      <c r="AV236" s="129"/>
      <c r="AW236" s="126" t="str">
        <f t="shared" si="101"/>
        <v/>
      </c>
      <c r="AX236" s="126" t="str">
        <f t="shared" si="102"/>
        <v/>
      </c>
      <c r="AY236" s="143" t="str">
        <f t="shared" si="103"/>
        <v/>
      </c>
      <c r="AZ236" s="97"/>
      <c r="BA236" s="68"/>
      <c r="BB236" s="68"/>
      <c r="BC236" s="68"/>
      <c r="BD236" s="68"/>
      <c r="BE236" s="15"/>
      <c r="BF236" s="5">
        <f t="shared" si="104"/>
        <v>1392</v>
      </c>
      <c r="BG236" s="42"/>
      <c r="BH236" s="42">
        <v>1392</v>
      </c>
      <c r="BI236" s="42"/>
      <c r="BJ236" s="42"/>
      <c r="BK236" s="42"/>
      <c r="BL236" s="42"/>
      <c r="BM236" s="15"/>
    </row>
    <row r="237" spans="1:65" outlineLevel="5" x14ac:dyDescent="0.45">
      <c r="A237" s="22">
        <f t="shared" si="106"/>
        <v>7</v>
      </c>
      <c r="B237" s="9">
        <f t="shared" si="105"/>
        <v>43661</v>
      </c>
      <c r="C237" s="51">
        <v>342608</v>
      </c>
      <c r="D237" s="64">
        <f t="shared" si="95"/>
        <v>34.6</v>
      </c>
      <c r="E237" s="12">
        <v>33.9</v>
      </c>
      <c r="F237" s="12">
        <v>33.9</v>
      </c>
      <c r="G237" s="12">
        <v>35.200000000000003</v>
      </c>
      <c r="H237" s="12">
        <v>35.200000000000003</v>
      </c>
      <c r="I237" s="12"/>
      <c r="J237" s="12"/>
      <c r="K237" s="12"/>
      <c r="L237" s="12"/>
      <c r="M237" s="74" t="str">
        <f t="shared" si="96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97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8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24.013722126929675</v>
      </c>
      <c r="AO237" s="41">
        <v>1166</v>
      </c>
      <c r="AP237" s="110"/>
      <c r="AQ237" s="111"/>
      <c r="AR237" s="126" t="str">
        <f t="shared" si="99"/>
        <v/>
      </c>
      <c r="AS237" s="126" t="str">
        <f t="shared" si="100"/>
        <v/>
      </c>
      <c r="AT237" s="127">
        <v>1131</v>
      </c>
      <c r="AU237" s="128"/>
      <c r="AV237" s="129"/>
      <c r="AW237" s="126" t="str">
        <f t="shared" si="101"/>
        <v/>
      </c>
      <c r="AX237" s="126" t="str">
        <f t="shared" si="102"/>
        <v/>
      </c>
      <c r="AY237" s="143" t="str">
        <f t="shared" si="103"/>
        <v/>
      </c>
      <c r="AZ237" s="97">
        <v>79.5</v>
      </c>
      <c r="BA237" s="68"/>
      <c r="BB237" s="68"/>
      <c r="BC237" s="68"/>
      <c r="BD237" s="68"/>
      <c r="BE237" s="15"/>
      <c r="BF237" s="5">
        <f t="shared" si="104"/>
        <v>11046</v>
      </c>
      <c r="BG237" s="42">
        <v>1565</v>
      </c>
      <c r="BH237" s="42">
        <v>9481</v>
      </c>
      <c r="BI237" s="42"/>
      <c r="BJ237" s="42"/>
      <c r="BK237" s="42"/>
      <c r="BL237" s="42"/>
      <c r="BM237" s="15"/>
    </row>
    <row r="238" spans="1:65" outlineLevel="5" x14ac:dyDescent="0.45">
      <c r="A238" s="22">
        <f t="shared" si="106"/>
        <v>7</v>
      </c>
      <c r="B238" s="9">
        <f t="shared" si="105"/>
        <v>43662</v>
      </c>
      <c r="C238" s="51">
        <v>335173</v>
      </c>
      <c r="D238" s="64">
        <f t="shared" si="95"/>
        <v>34.799999999999997</v>
      </c>
      <c r="E238" s="12">
        <v>34.299999999999997</v>
      </c>
      <c r="F238" s="12">
        <v>34.299999999999997</v>
      </c>
      <c r="G238" s="12">
        <v>35.299999999999997</v>
      </c>
      <c r="H238" s="12">
        <v>35.299999999999997</v>
      </c>
      <c r="I238" s="12"/>
      <c r="J238" s="12"/>
      <c r="K238" s="12"/>
      <c r="L238" s="12"/>
      <c r="M238" s="74" t="str">
        <f t="shared" si="96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97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98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20.6794682422452</v>
      </c>
      <c r="AO238" s="41">
        <v>1354</v>
      </c>
      <c r="AP238" s="110"/>
      <c r="AQ238" s="111"/>
      <c r="AR238" s="126" t="str">
        <f t="shared" si="99"/>
        <v/>
      </c>
      <c r="AS238" s="126" t="str">
        <f t="shared" si="100"/>
        <v/>
      </c>
      <c r="AT238" s="127">
        <v>1240</v>
      </c>
      <c r="AU238" s="128"/>
      <c r="AV238" s="129"/>
      <c r="AW238" s="126" t="str">
        <f t="shared" si="101"/>
        <v/>
      </c>
      <c r="AX238" s="126" t="str">
        <f t="shared" si="102"/>
        <v/>
      </c>
      <c r="AY238" s="143" t="str">
        <f t="shared" si="103"/>
        <v/>
      </c>
      <c r="AZ238" s="97">
        <v>79.599999999999994</v>
      </c>
      <c r="BA238" s="68"/>
      <c r="BB238" s="68"/>
      <c r="BC238" s="68"/>
      <c r="BD238" s="68"/>
      <c r="BE238" s="15"/>
      <c r="BF238" s="5">
        <f t="shared" si="104"/>
        <v>19195</v>
      </c>
      <c r="BG238" s="42">
        <v>5638</v>
      </c>
      <c r="BH238" s="42">
        <v>13557</v>
      </c>
      <c r="BI238" s="42"/>
      <c r="BJ238" s="42"/>
      <c r="BK238" s="42"/>
      <c r="BL238" s="42"/>
      <c r="BM238" s="15"/>
    </row>
    <row r="239" spans="1:65" outlineLevel="5" x14ac:dyDescent="0.45">
      <c r="A239" s="22">
        <f t="shared" si="106"/>
        <v>7</v>
      </c>
      <c r="B239" s="9">
        <f t="shared" si="105"/>
        <v>43663</v>
      </c>
      <c r="C239" s="51">
        <v>333350</v>
      </c>
      <c r="D239" s="64">
        <f t="shared" si="95"/>
        <v>34.700000000000003</v>
      </c>
      <c r="E239" s="12">
        <v>34.200000000000003</v>
      </c>
      <c r="F239" s="12">
        <v>34.200000000000003</v>
      </c>
      <c r="G239" s="12">
        <v>35.200000000000003</v>
      </c>
      <c r="H239" s="12">
        <v>35.200000000000003</v>
      </c>
      <c r="I239" s="12"/>
      <c r="J239" s="12"/>
      <c r="K239" s="12"/>
      <c r="L239" s="12"/>
      <c r="M239" s="74" t="str">
        <f t="shared" si="96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97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8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23.159636062861868</v>
      </c>
      <c r="AO239" s="41">
        <v>1209</v>
      </c>
      <c r="AP239" s="110"/>
      <c r="AQ239" s="111"/>
      <c r="AR239" s="126" t="str">
        <f t="shared" si="99"/>
        <v/>
      </c>
      <c r="AS239" s="126" t="str">
        <f t="shared" si="100"/>
        <v/>
      </c>
      <c r="AT239" s="127">
        <v>1490</v>
      </c>
      <c r="AU239" s="128"/>
      <c r="AV239" s="129"/>
      <c r="AW239" s="126" t="str">
        <f t="shared" si="101"/>
        <v/>
      </c>
      <c r="AX239" s="126" t="str">
        <f t="shared" si="102"/>
        <v/>
      </c>
      <c r="AY239" s="143" t="str">
        <f t="shared" si="103"/>
        <v/>
      </c>
      <c r="AZ239" s="97">
        <v>78.599999999999994</v>
      </c>
      <c r="BA239" s="68"/>
      <c r="BB239" s="68"/>
      <c r="BC239" s="68"/>
      <c r="BD239" s="68"/>
      <c r="BE239" s="15"/>
      <c r="BF239" s="5">
        <f t="shared" si="104"/>
        <v>11833</v>
      </c>
      <c r="BG239" s="42">
        <v>1267</v>
      </c>
      <c r="BH239" s="42">
        <v>10566</v>
      </c>
      <c r="BI239" s="42"/>
      <c r="BJ239" s="42"/>
      <c r="BK239" s="42"/>
      <c r="BL239" s="42"/>
      <c r="BM239" s="15"/>
    </row>
    <row r="240" spans="1:65" outlineLevel="5" x14ac:dyDescent="0.45">
      <c r="A240" s="22">
        <f t="shared" si="106"/>
        <v>7</v>
      </c>
      <c r="B240" s="9">
        <f t="shared" si="105"/>
        <v>43664</v>
      </c>
      <c r="C240" s="51">
        <v>432541</v>
      </c>
      <c r="D240" s="64">
        <f t="shared" si="95"/>
        <v>34.799999999999997</v>
      </c>
      <c r="E240" s="12">
        <v>34.4</v>
      </c>
      <c r="F240" s="12">
        <v>34.4</v>
      </c>
      <c r="G240" s="12">
        <v>35.1</v>
      </c>
      <c r="H240" s="12">
        <v>35.1</v>
      </c>
      <c r="I240" s="12"/>
      <c r="J240" s="12"/>
      <c r="K240" s="12"/>
      <c r="L240" s="12"/>
      <c r="M240" s="74" t="str">
        <f t="shared" si="96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97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98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v>20.23121387283237</v>
      </c>
      <c r="AO240" s="41">
        <v>1384</v>
      </c>
      <c r="AP240" s="110"/>
      <c r="AQ240" s="111"/>
      <c r="AR240" s="126" t="str">
        <f t="shared" si="99"/>
        <v/>
      </c>
      <c r="AS240" s="126" t="str">
        <f t="shared" si="100"/>
        <v/>
      </c>
      <c r="AT240" s="127">
        <v>1537</v>
      </c>
      <c r="AU240" s="128"/>
      <c r="AV240" s="129"/>
      <c r="AW240" s="126" t="str">
        <f t="shared" si="101"/>
        <v/>
      </c>
      <c r="AX240" s="126" t="str">
        <f t="shared" si="102"/>
        <v/>
      </c>
      <c r="AY240" s="143" t="str">
        <f t="shared" si="103"/>
        <v/>
      </c>
      <c r="AZ240" s="97">
        <v>79.2</v>
      </c>
      <c r="BA240" s="68"/>
      <c r="BB240" s="68"/>
      <c r="BC240" s="68"/>
      <c r="BD240" s="68"/>
      <c r="BE240" s="15"/>
      <c r="BF240" s="5">
        <f t="shared" si="104"/>
        <v>13815</v>
      </c>
      <c r="BG240" s="42">
        <v>3007</v>
      </c>
      <c r="BH240" s="42">
        <v>10808</v>
      </c>
      <c r="BI240" s="42"/>
      <c r="BJ240" s="42"/>
      <c r="BK240" s="42"/>
      <c r="BL240" s="42"/>
      <c r="BM240" s="15"/>
    </row>
    <row r="241" spans="1:65" outlineLevel="5" x14ac:dyDescent="0.45">
      <c r="A241" s="22">
        <f t="shared" si="106"/>
        <v>7</v>
      </c>
      <c r="B241" s="9">
        <f t="shared" si="105"/>
        <v>43665</v>
      </c>
      <c r="C241" s="51">
        <v>420013</v>
      </c>
      <c r="D241" s="64">
        <f t="shared" si="95"/>
        <v>34.6</v>
      </c>
      <c r="E241" s="12">
        <v>34.200000000000003</v>
      </c>
      <c r="F241" s="12">
        <v>34.200000000000003</v>
      </c>
      <c r="G241" s="12">
        <v>34.9</v>
      </c>
      <c r="H241" s="12">
        <v>34.9</v>
      </c>
      <c r="I241" s="12"/>
      <c r="J241" s="12"/>
      <c r="K241" s="12"/>
      <c r="L241" s="12"/>
      <c r="M241" s="74" t="str">
        <f t="shared" si="96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97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8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20.042949176807443</v>
      </c>
      <c r="AO241" s="41">
        <v>1397</v>
      </c>
      <c r="AP241" s="110"/>
      <c r="AQ241" s="111"/>
      <c r="AR241" s="126" t="str">
        <f t="shared" si="99"/>
        <v/>
      </c>
      <c r="AS241" s="126" t="str">
        <f t="shared" si="100"/>
        <v/>
      </c>
      <c r="AT241" s="127">
        <v>1467</v>
      </c>
      <c r="AU241" s="128"/>
      <c r="AV241" s="129"/>
      <c r="AW241" s="126" t="str">
        <f t="shared" si="101"/>
        <v/>
      </c>
      <c r="AX241" s="126" t="str">
        <f t="shared" si="102"/>
        <v/>
      </c>
      <c r="AY241" s="143" t="str">
        <f t="shared" si="103"/>
        <v/>
      </c>
      <c r="AZ241" s="97">
        <v>78.099999999999994</v>
      </c>
      <c r="BA241" s="68"/>
      <c r="BB241" s="68"/>
      <c r="BC241" s="68"/>
      <c r="BD241" s="68"/>
      <c r="BE241" s="15"/>
      <c r="BF241" s="5">
        <f t="shared" si="104"/>
        <v>8224</v>
      </c>
      <c r="BG241" s="42"/>
      <c r="BH241" s="42">
        <v>8224</v>
      </c>
      <c r="BI241" s="42"/>
      <c r="BJ241" s="42"/>
      <c r="BK241" s="42"/>
      <c r="BL241" s="42"/>
      <c r="BM241" s="15"/>
    </row>
    <row r="242" spans="1:65" outlineLevel="5" x14ac:dyDescent="0.45">
      <c r="A242" s="22">
        <f t="shared" si="106"/>
        <v>7</v>
      </c>
      <c r="B242" s="9">
        <f t="shared" si="105"/>
        <v>43666</v>
      </c>
      <c r="C242" s="51">
        <v>466928</v>
      </c>
      <c r="D242" s="64">
        <f t="shared" si="95"/>
        <v>34.299999999999997</v>
      </c>
      <c r="E242" s="12">
        <v>34.200000000000003</v>
      </c>
      <c r="F242" s="12">
        <v>34.200000000000003</v>
      </c>
      <c r="G242" s="12">
        <v>34.4</v>
      </c>
      <c r="H242" s="12">
        <v>34.4</v>
      </c>
      <c r="I242" s="12"/>
      <c r="J242" s="12"/>
      <c r="K242" s="12"/>
      <c r="L242" s="12"/>
      <c r="M242" s="74" t="str">
        <f t="shared" si="96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97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98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20.989505247376311</v>
      </c>
      <c r="AO242" s="41">
        <v>1334</v>
      </c>
      <c r="AP242" s="110"/>
      <c r="AQ242" s="111"/>
      <c r="AR242" s="126" t="str">
        <f t="shared" si="99"/>
        <v/>
      </c>
      <c r="AS242" s="126" t="str">
        <f t="shared" si="100"/>
        <v/>
      </c>
      <c r="AT242" s="127">
        <v>1497</v>
      </c>
      <c r="AU242" s="128"/>
      <c r="AV242" s="129"/>
      <c r="AW242" s="126" t="str">
        <f t="shared" si="101"/>
        <v/>
      </c>
      <c r="AX242" s="126" t="str">
        <f t="shared" si="102"/>
        <v/>
      </c>
      <c r="AY242" s="143" t="str">
        <f t="shared" si="103"/>
        <v/>
      </c>
      <c r="AZ242" s="97"/>
      <c r="BA242" s="68"/>
      <c r="BB242" s="68"/>
      <c r="BC242" s="68"/>
      <c r="BD242" s="68"/>
      <c r="BE242" s="15"/>
      <c r="BF242" s="5">
        <f t="shared" si="104"/>
        <v>7850</v>
      </c>
      <c r="BG242" s="42">
        <v>839</v>
      </c>
      <c r="BH242" s="42">
        <v>7011</v>
      </c>
      <c r="BI242" s="42"/>
      <c r="BJ242" s="42"/>
      <c r="BK242" s="42"/>
      <c r="BL242" s="42"/>
      <c r="BM242" s="15"/>
    </row>
    <row r="243" spans="1:65" outlineLevel="5" x14ac:dyDescent="0.45">
      <c r="A243" s="22">
        <f t="shared" si="106"/>
        <v>7</v>
      </c>
      <c r="B243" s="9">
        <f t="shared" si="105"/>
        <v>43667</v>
      </c>
      <c r="C243" s="51">
        <v>495017</v>
      </c>
      <c r="D243" s="64">
        <f t="shared" si="95"/>
        <v>34</v>
      </c>
      <c r="E243" s="12">
        <v>33.9</v>
      </c>
      <c r="F243" s="12">
        <v>33.9</v>
      </c>
      <c r="G243" s="12">
        <v>34</v>
      </c>
      <c r="H243" s="12">
        <v>34</v>
      </c>
      <c r="I243" s="12"/>
      <c r="J243" s="12"/>
      <c r="K243" s="12"/>
      <c r="L243" s="12"/>
      <c r="M243" s="74" t="str">
        <f t="shared" si="96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97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8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24.305555555555557</v>
      </c>
      <c r="AO243" s="41">
        <v>1152</v>
      </c>
      <c r="AP243" s="110"/>
      <c r="AQ243" s="111"/>
      <c r="AR243" s="126" t="str">
        <f t="shared" si="99"/>
        <v/>
      </c>
      <c r="AS243" s="126" t="str">
        <f t="shared" si="100"/>
        <v/>
      </c>
      <c r="AT243" s="127">
        <v>1251</v>
      </c>
      <c r="AU243" s="128"/>
      <c r="AV243" s="129"/>
      <c r="AW243" s="126" t="str">
        <f t="shared" si="101"/>
        <v/>
      </c>
      <c r="AX243" s="126" t="str">
        <f t="shared" si="102"/>
        <v/>
      </c>
      <c r="AY243" s="143" t="str">
        <f t="shared" si="103"/>
        <v/>
      </c>
      <c r="AZ243" s="97"/>
      <c r="BA243" s="68"/>
      <c r="BB243" s="68"/>
      <c r="BC243" s="68"/>
      <c r="BD243" s="68"/>
      <c r="BE243" s="15"/>
      <c r="BF243" s="5">
        <f t="shared" si="104"/>
        <v>4924</v>
      </c>
      <c r="BG243" s="42"/>
      <c r="BH243" s="42">
        <v>4924</v>
      </c>
      <c r="BI243" s="42"/>
      <c r="BJ243" s="42"/>
      <c r="BK243" s="42"/>
      <c r="BL243" s="42"/>
      <c r="BM243" s="15"/>
    </row>
    <row r="244" spans="1:65" outlineLevel="5" x14ac:dyDescent="0.45">
      <c r="A244" s="22">
        <f t="shared" si="106"/>
        <v>7</v>
      </c>
      <c r="B244" s="9">
        <f t="shared" si="105"/>
        <v>43668</v>
      </c>
      <c r="C244" s="51">
        <v>451165</v>
      </c>
      <c r="D244" s="64">
        <f t="shared" si="95"/>
        <v>34.200000000000003</v>
      </c>
      <c r="E244" s="12">
        <v>34.200000000000003</v>
      </c>
      <c r="F244" s="12">
        <v>34.200000000000003</v>
      </c>
      <c r="G244" s="12">
        <v>34.200000000000003</v>
      </c>
      <c r="H244" s="12">
        <v>34.200000000000003</v>
      </c>
      <c r="I244" s="12"/>
      <c r="J244" s="12"/>
      <c r="K244" s="12"/>
      <c r="L244" s="12"/>
      <c r="M244" s="74" t="str">
        <f t="shared" si="96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97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8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21.604938271604937</v>
      </c>
      <c r="AO244" s="41">
        <v>1296</v>
      </c>
      <c r="AP244" s="110"/>
      <c r="AQ244" s="111"/>
      <c r="AR244" s="126" t="str">
        <f t="shared" si="99"/>
        <v/>
      </c>
      <c r="AS244" s="126" t="str">
        <f t="shared" si="100"/>
        <v/>
      </c>
      <c r="AT244" s="127">
        <v>1416</v>
      </c>
      <c r="AU244" s="128"/>
      <c r="AV244" s="129"/>
      <c r="AW244" s="126" t="str">
        <f t="shared" si="101"/>
        <v/>
      </c>
      <c r="AX244" s="126" t="str">
        <f t="shared" si="102"/>
        <v/>
      </c>
      <c r="AY244" s="143" t="str">
        <f t="shared" si="103"/>
        <v/>
      </c>
      <c r="AZ244" s="97">
        <v>79.2</v>
      </c>
      <c r="BA244" s="68"/>
      <c r="BB244" s="68"/>
      <c r="BC244" s="68"/>
      <c r="BD244" s="68"/>
      <c r="BE244" s="15"/>
      <c r="BF244" s="5">
        <f t="shared" si="104"/>
        <v>9741</v>
      </c>
      <c r="BG244" s="42">
        <v>1868</v>
      </c>
      <c r="BH244" s="42">
        <v>7873</v>
      </c>
      <c r="BI244" s="42"/>
      <c r="BJ244" s="42"/>
      <c r="BK244" s="42"/>
      <c r="BL244" s="42"/>
      <c r="BM244" s="15"/>
    </row>
    <row r="245" spans="1:65" outlineLevel="5" x14ac:dyDescent="0.45">
      <c r="A245" s="22">
        <f t="shared" si="106"/>
        <v>7</v>
      </c>
      <c r="B245" s="9">
        <f t="shared" si="105"/>
        <v>43669</v>
      </c>
      <c r="C245" s="51">
        <v>448118</v>
      </c>
      <c r="D245" s="64">
        <f t="shared" si="95"/>
        <v>34.5</v>
      </c>
      <c r="E245" s="12">
        <v>34.6</v>
      </c>
      <c r="F245" s="12">
        <v>34.6</v>
      </c>
      <c r="G245" s="12">
        <v>34.299999999999997</v>
      </c>
      <c r="H245" s="12">
        <v>34.299999999999997</v>
      </c>
      <c r="I245" s="12"/>
      <c r="J245" s="12"/>
      <c r="K245" s="12"/>
      <c r="L245" s="12"/>
      <c r="M245" s="74" t="str">
        <f t="shared" si="96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97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8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21.756021756021756</v>
      </c>
      <c r="AO245" s="41">
        <v>1287</v>
      </c>
      <c r="AP245" s="110"/>
      <c r="AQ245" s="111"/>
      <c r="AR245" s="126" t="str">
        <f t="shared" si="99"/>
        <v/>
      </c>
      <c r="AS245" s="126" t="str">
        <f t="shared" si="100"/>
        <v/>
      </c>
      <c r="AT245" s="127">
        <v>1226</v>
      </c>
      <c r="AU245" s="128"/>
      <c r="AV245" s="129"/>
      <c r="AW245" s="126" t="str">
        <f t="shared" si="101"/>
        <v/>
      </c>
      <c r="AX245" s="126" t="str">
        <f t="shared" si="102"/>
        <v/>
      </c>
      <c r="AY245" s="143" t="str">
        <f t="shared" si="103"/>
        <v/>
      </c>
      <c r="AZ245" s="97">
        <v>79.5</v>
      </c>
      <c r="BA245" s="68"/>
      <c r="BB245" s="68"/>
      <c r="BC245" s="68"/>
      <c r="BD245" s="68"/>
      <c r="BE245" s="15"/>
      <c r="BF245" s="5">
        <f t="shared" si="104"/>
        <v>12427</v>
      </c>
      <c r="BG245" s="42">
        <v>2801</v>
      </c>
      <c r="BH245" s="42">
        <v>9626</v>
      </c>
      <c r="BI245" s="42"/>
      <c r="BJ245" s="42"/>
      <c r="BK245" s="42"/>
      <c r="BL245" s="42"/>
      <c r="BM245" s="15"/>
    </row>
    <row r="246" spans="1:65" outlineLevel="5" x14ac:dyDescent="0.45">
      <c r="A246" s="22">
        <f t="shared" si="106"/>
        <v>7</v>
      </c>
      <c r="B246" s="9">
        <f t="shared" si="105"/>
        <v>43670</v>
      </c>
      <c r="C246" s="51">
        <v>459449</v>
      </c>
      <c r="D246" s="64">
        <f t="shared" si="95"/>
        <v>34.4</v>
      </c>
      <c r="E246" s="12">
        <v>34.4</v>
      </c>
      <c r="F246" s="12">
        <v>34.4</v>
      </c>
      <c r="G246" s="12">
        <v>34.299999999999997</v>
      </c>
      <c r="H246" s="12">
        <v>34.299999999999997</v>
      </c>
      <c r="I246" s="12"/>
      <c r="J246" s="12"/>
      <c r="K246" s="12"/>
      <c r="L246" s="12"/>
      <c r="M246" s="74" t="str">
        <f t="shared" si="96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97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8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20.802377414561665</v>
      </c>
      <c r="AO246" s="41">
        <v>1346</v>
      </c>
      <c r="AP246" s="110"/>
      <c r="AQ246" s="111"/>
      <c r="AR246" s="126" t="str">
        <f t="shared" si="99"/>
        <v/>
      </c>
      <c r="AS246" s="126" t="str">
        <f t="shared" si="100"/>
        <v/>
      </c>
      <c r="AT246" s="127">
        <v>1368</v>
      </c>
      <c r="AU246" s="128"/>
      <c r="AV246" s="129"/>
      <c r="AW246" s="126" t="str">
        <f t="shared" si="101"/>
        <v/>
      </c>
      <c r="AX246" s="126" t="str">
        <f t="shared" si="102"/>
        <v/>
      </c>
      <c r="AY246" s="143" t="str">
        <f t="shared" si="103"/>
        <v/>
      </c>
      <c r="AZ246" s="97">
        <v>79.8</v>
      </c>
      <c r="BA246" s="68"/>
      <c r="BB246" s="68"/>
      <c r="BC246" s="68"/>
      <c r="BD246" s="68"/>
      <c r="BE246" s="15"/>
      <c r="BF246" s="5">
        <f t="shared" si="104"/>
        <v>8717</v>
      </c>
      <c r="BG246" s="42">
        <v>235</v>
      </c>
      <c r="BH246" s="42">
        <v>8482</v>
      </c>
      <c r="BI246" s="42"/>
      <c r="BJ246" s="42"/>
      <c r="BK246" s="42"/>
      <c r="BL246" s="42"/>
      <c r="BM246" s="15"/>
    </row>
    <row r="247" spans="1:65" outlineLevel="5" x14ac:dyDescent="0.45">
      <c r="A247" s="22">
        <f t="shared" si="106"/>
        <v>7</v>
      </c>
      <c r="B247" s="9">
        <f t="shared" si="105"/>
        <v>43671</v>
      </c>
      <c r="C247" s="51">
        <v>420982</v>
      </c>
      <c r="D247" s="64">
        <f t="shared" si="95"/>
        <v>34.6</v>
      </c>
      <c r="E247" s="12">
        <v>34.700000000000003</v>
      </c>
      <c r="F247" s="12">
        <v>34.700000000000003</v>
      </c>
      <c r="G247" s="12">
        <v>34.5</v>
      </c>
      <c r="H247" s="12">
        <v>34.5</v>
      </c>
      <c r="I247" s="12"/>
      <c r="J247" s="12"/>
      <c r="K247" s="12"/>
      <c r="L247" s="12"/>
      <c r="M247" s="74" t="str">
        <f t="shared" si="96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97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98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v>23.430962343096233</v>
      </c>
      <c r="AO247" s="41">
        <v>1195</v>
      </c>
      <c r="AP247" s="110"/>
      <c r="AQ247" s="111"/>
      <c r="AR247" s="126" t="str">
        <f t="shared" si="99"/>
        <v/>
      </c>
      <c r="AS247" s="126" t="str">
        <f t="shared" si="100"/>
        <v/>
      </c>
      <c r="AT247" s="127">
        <v>1327</v>
      </c>
      <c r="AU247" s="128"/>
      <c r="AV247" s="129"/>
      <c r="AW247" s="126" t="str">
        <f t="shared" si="101"/>
        <v/>
      </c>
      <c r="AX247" s="126" t="str">
        <f t="shared" si="102"/>
        <v/>
      </c>
      <c r="AY247" s="143" t="str">
        <f t="shared" si="103"/>
        <v/>
      </c>
      <c r="AZ247" s="97">
        <v>79.3</v>
      </c>
      <c r="BA247" s="68"/>
      <c r="BB247" s="68"/>
      <c r="BC247" s="68"/>
      <c r="BD247" s="68"/>
      <c r="BE247" s="15"/>
      <c r="BF247" s="5">
        <f t="shared" si="104"/>
        <v>8402</v>
      </c>
      <c r="BG247" s="42">
        <v>3775</v>
      </c>
      <c r="BH247" s="42">
        <v>4627</v>
      </c>
      <c r="BI247" s="42"/>
      <c r="BJ247" s="42"/>
      <c r="BK247" s="42"/>
      <c r="BL247" s="42"/>
      <c r="BM247" s="15"/>
    </row>
    <row r="248" spans="1:65" outlineLevel="5" x14ac:dyDescent="0.45">
      <c r="A248" s="22">
        <f t="shared" si="106"/>
        <v>7</v>
      </c>
      <c r="B248" s="9">
        <f t="shared" si="105"/>
        <v>43672</v>
      </c>
      <c r="C248" s="51">
        <v>422711</v>
      </c>
      <c r="D248" s="64">
        <f t="shared" si="95"/>
        <v>34.5</v>
      </c>
      <c r="E248" s="12">
        <v>34.6</v>
      </c>
      <c r="F248" s="12">
        <v>34.6</v>
      </c>
      <c r="G248" s="12">
        <v>34.4</v>
      </c>
      <c r="H248" s="12">
        <v>34.4</v>
      </c>
      <c r="I248" s="12"/>
      <c r="J248" s="12"/>
      <c r="K248" s="12"/>
      <c r="L248" s="12"/>
      <c r="M248" s="74" t="str">
        <f t="shared" si="96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97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8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22.435897435897434</v>
      </c>
      <c r="AO248" s="41">
        <v>1248</v>
      </c>
      <c r="AP248" s="110"/>
      <c r="AQ248" s="111"/>
      <c r="AR248" s="126" t="str">
        <f t="shared" si="99"/>
        <v/>
      </c>
      <c r="AS248" s="126" t="str">
        <f t="shared" si="100"/>
        <v/>
      </c>
      <c r="AT248" s="127">
        <v>1282</v>
      </c>
      <c r="AU248" s="128"/>
      <c r="AV248" s="129"/>
      <c r="AW248" s="126" t="str">
        <f t="shared" si="101"/>
        <v/>
      </c>
      <c r="AX248" s="126" t="str">
        <f t="shared" si="102"/>
        <v/>
      </c>
      <c r="AY248" s="143" t="str">
        <f t="shared" si="103"/>
        <v/>
      </c>
      <c r="AZ248" s="97">
        <v>78.3</v>
      </c>
      <c r="BA248" s="68"/>
      <c r="BB248" s="68"/>
      <c r="BC248" s="68"/>
      <c r="BD248" s="68"/>
      <c r="BE248" s="15"/>
      <c r="BF248" s="5">
        <f t="shared" si="104"/>
        <v>6128</v>
      </c>
      <c r="BG248" s="42"/>
      <c r="BH248" s="42">
        <v>6128</v>
      </c>
      <c r="BI248" s="42"/>
      <c r="BJ248" s="42"/>
      <c r="BK248" s="42"/>
      <c r="BL248" s="42"/>
      <c r="BM248" s="15"/>
    </row>
    <row r="249" spans="1:65" outlineLevel="5" x14ac:dyDescent="0.45">
      <c r="A249" s="22">
        <f t="shared" si="106"/>
        <v>7</v>
      </c>
      <c r="B249" s="9">
        <f t="shared" si="105"/>
        <v>43673</v>
      </c>
      <c r="C249" s="51">
        <v>428145</v>
      </c>
      <c r="D249" s="64">
        <f t="shared" si="95"/>
        <v>34.700000000000003</v>
      </c>
      <c r="E249" s="12">
        <v>34.700000000000003</v>
      </c>
      <c r="F249" s="12">
        <v>34.700000000000003</v>
      </c>
      <c r="G249" s="12">
        <v>34.6</v>
      </c>
      <c r="H249" s="12">
        <v>34.6</v>
      </c>
      <c r="I249" s="12"/>
      <c r="J249" s="12"/>
      <c r="K249" s="12"/>
      <c r="L249" s="12"/>
      <c r="M249" s="74" t="str">
        <f t="shared" si="96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97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98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22.328548644338117</v>
      </c>
      <c r="AO249" s="41">
        <v>1254</v>
      </c>
      <c r="AP249" s="110"/>
      <c r="AQ249" s="111"/>
      <c r="AR249" s="126" t="str">
        <f t="shared" si="99"/>
        <v/>
      </c>
      <c r="AS249" s="126" t="str">
        <f t="shared" si="100"/>
        <v/>
      </c>
      <c r="AT249" s="127">
        <v>1388</v>
      </c>
      <c r="AU249" s="128"/>
      <c r="AV249" s="129"/>
      <c r="AW249" s="126" t="str">
        <f t="shared" si="101"/>
        <v/>
      </c>
      <c r="AX249" s="126" t="str">
        <f t="shared" si="102"/>
        <v/>
      </c>
      <c r="AY249" s="143" t="str">
        <f t="shared" si="103"/>
        <v/>
      </c>
      <c r="AZ249" s="97"/>
      <c r="BA249" s="68"/>
      <c r="BB249" s="68"/>
      <c r="BC249" s="68"/>
      <c r="BD249" s="68"/>
      <c r="BE249" s="15"/>
      <c r="BF249" s="5">
        <f t="shared" si="104"/>
        <v>9965</v>
      </c>
      <c r="BG249" s="42">
        <v>2366</v>
      </c>
      <c r="BH249" s="42">
        <v>7599</v>
      </c>
      <c r="BI249" s="42"/>
      <c r="BJ249" s="42"/>
      <c r="BK249" s="42"/>
      <c r="BL249" s="42"/>
      <c r="BM249" s="15"/>
    </row>
    <row r="250" spans="1:65" outlineLevel="5" x14ac:dyDescent="0.45">
      <c r="A250" s="22">
        <f t="shared" si="106"/>
        <v>7</v>
      </c>
      <c r="B250" s="9">
        <f t="shared" si="105"/>
        <v>43674</v>
      </c>
      <c r="C250" s="51">
        <v>417586</v>
      </c>
      <c r="D250" s="64">
        <f t="shared" si="95"/>
        <v>34.5</v>
      </c>
      <c r="E250" s="12">
        <v>34.6</v>
      </c>
      <c r="F250" s="12">
        <v>34.6</v>
      </c>
      <c r="G250" s="12">
        <v>34.299999999999997</v>
      </c>
      <c r="H250" s="12">
        <v>34.299999999999997</v>
      </c>
      <c r="I250" s="12"/>
      <c r="J250" s="12"/>
      <c r="K250" s="12"/>
      <c r="L250" s="12"/>
      <c r="M250" s="74" t="str">
        <f t="shared" si="96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97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8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23.648648648648649</v>
      </c>
      <c r="AO250" s="41">
        <v>1184</v>
      </c>
      <c r="AP250" s="110"/>
      <c r="AQ250" s="111"/>
      <c r="AR250" s="126" t="str">
        <f t="shared" si="99"/>
        <v/>
      </c>
      <c r="AS250" s="126" t="str">
        <f t="shared" si="100"/>
        <v/>
      </c>
      <c r="AT250" s="127">
        <v>1279</v>
      </c>
      <c r="AU250" s="128"/>
      <c r="AV250" s="129"/>
      <c r="AW250" s="126" t="str">
        <f t="shared" si="101"/>
        <v/>
      </c>
      <c r="AX250" s="126" t="str">
        <f t="shared" si="102"/>
        <v/>
      </c>
      <c r="AY250" s="143" t="str">
        <f t="shared" si="103"/>
        <v/>
      </c>
      <c r="AZ250" s="97"/>
      <c r="BA250" s="68"/>
      <c r="BB250" s="68"/>
      <c r="BC250" s="68"/>
      <c r="BD250" s="68"/>
      <c r="BE250" s="15"/>
      <c r="BF250" s="5">
        <f t="shared" si="104"/>
        <v>1768</v>
      </c>
      <c r="BG250" s="42"/>
      <c r="BH250" s="42">
        <v>1768</v>
      </c>
      <c r="BI250" s="42"/>
      <c r="BJ250" s="42"/>
      <c r="BK250" s="42"/>
      <c r="BL250" s="42"/>
      <c r="BM250" s="15"/>
    </row>
    <row r="251" spans="1:65" outlineLevel="5" x14ac:dyDescent="0.45">
      <c r="A251" s="22">
        <f t="shared" si="106"/>
        <v>7</v>
      </c>
      <c r="B251" s="9">
        <f t="shared" si="105"/>
        <v>43675</v>
      </c>
      <c r="C251" s="51">
        <v>410459</v>
      </c>
      <c r="D251" s="64">
        <f t="shared" si="95"/>
        <v>34.799999999999997</v>
      </c>
      <c r="E251" s="12">
        <v>34.9</v>
      </c>
      <c r="F251" s="12">
        <v>34.9</v>
      </c>
      <c r="G251" s="12">
        <v>34.700000000000003</v>
      </c>
      <c r="H251" s="12">
        <v>34.700000000000003</v>
      </c>
      <c r="I251" s="12"/>
      <c r="J251" s="12"/>
      <c r="K251" s="12"/>
      <c r="L251" s="12"/>
      <c r="M251" s="74" t="str">
        <f t="shared" si="96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97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8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23.236514522821576</v>
      </c>
      <c r="AO251" s="41">
        <v>1205</v>
      </c>
      <c r="AP251" s="110"/>
      <c r="AQ251" s="111"/>
      <c r="AR251" s="126" t="str">
        <f t="shared" si="99"/>
        <v/>
      </c>
      <c r="AS251" s="126" t="str">
        <f t="shared" si="100"/>
        <v/>
      </c>
      <c r="AT251" s="127">
        <v>1357</v>
      </c>
      <c r="AU251" s="128"/>
      <c r="AV251" s="129"/>
      <c r="AW251" s="126" t="str">
        <f t="shared" si="101"/>
        <v/>
      </c>
      <c r="AX251" s="126" t="str">
        <f t="shared" si="102"/>
        <v/>
      </c>
      <c r="AY251" s="143" t="str">
        <f t="shared" si="103"/>
        <v/>
      </c>
      <c r="AZ251" s="97">
        <v>79.400000000000006</v>
      </c>
      <c r="BA251" s="68"/>
      <c r="BB251" s="68"/>
      <c r="BC251" s="68"/>
      <c r="BD251" s="68"/>
      <c r="BE251" s="15"/>
      <c r="BF251" s="5">
        <f t="shared" si="104"/>
        <v>10123</v>
      </c>
      <c r="BG251" s="42">
        <v>2240</v>
      </c>
      <c r="BH251" s="42">
        <v>7883</v>
      </c>
      <c r="BI251" s="42"/>
      <c r="BJ251" s="42"/>
      <c r="BK251" s="42"/>
      <c r="BL251" s="42"/>
      <c r="BM251" s="15"/>
    </row>
    <row r="252" spans="1:65" outlineLevel="5" x14ac:dyDescent="0.45">
      <c r="A252" s="22">
        <f t="shared" si="106"/>
        <v>7</v>
      </c>
      <c r="B252" s="9">
        <f t="shared" si="105"/>
        <v>43676</v>
      </c>
      <c r="C252" s="51">
        <v>384662</v>
      </c>
      <c r="D252" s="64">
        <f t="shared" si="95"/>
        <v>34.799999999999997</v>
      </c>
      <c r="E252" s="12">
        <v>34.9</v>
      </c>
      <c r="F252" s="12">
        <v>34.9</v>
      </c>
      <c r="G252" s="12">
        <v>34.700000000000003</v>
      </c>
      <c r="H252" s="12">
        <v>34.700000000000003</v>
      </c>
      <c r="I252" s="12"/>
      <c r="J252" s="12"/>
      <c r="K252" s="12"/>
      <c r="L252" s="12"/>
      <c r="M252" s="74" t="str">
        <f t="shared" si="96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97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8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23.748939779474131</v>
      </c>
      <c r="AO252" s="41">
        <v>1179</v>
      </c>
      <c r="AP252" s="110"/>
      <c r="AQ252" s="111"/>
      <c r="AR252" s="126" t="str">
        <f t="shared" si="99"/>
        <v/>
      </c>
      <c r="AS252" s="126" t="str">
        <f t="shared" si="100"/>
        <v/>
      </c>
      <c r="AT252" s="127">
        <v>1369</v>
      </c>
      <c r="AU252" s="128"/>
      <c r="AV252" s="129"/>
      <c r="AW252" s="126" t="str">
        <f t="shared" si="101"/>
        <v/>
      </c>
      <c r="AX252" s="126" t="str">
        <f t="shared" si="102"/>
        <v/>
      </c>
      <c r="AY252" s="143" t="str">
        <f t="shared" si="103"/>
        <v/>
      </c>
      <c r="AZ252" s="97">
        <v>80</v>
      </c>
      <c r="BA252" s="68"/>
      <c r="BB252" s="68"/>
      <c r="BC252" s="68"/>
      <c r="BD252" s="68"/>
      <c r="BE252" s="15"/>
      <c r="BF252" s="5">
        <f t="shared" si="104"/>
        <v>5693</v>
      </c>
      <c r="BG252" s="42"/>
      <c r="BH252" s="42">
        <v>5693</v>
      </c>
      <c r="BI252" s="42"/>
      <c r="BJ252" s="42"/>
      <c r="BK252" s="42"/>
      <c r="BL252" s="42"/>
      <c r="BM252" s="15"/>
    </row>
    <row r="253" spans="1:65" ht="17.5" outlineLevel="5" thickBot="1" x14ac:dyDescent="0.5">
      <c r="A253" s="31">
        <f t="shared" si="106"/>
        <v>7</v>
      </c>
      <c r="B253" s="32">
        <f t="shared" si="105"/>
        <v>43677</v>
      </c>
      <c r="C253" s="51">
        <v>415501</v>
      </c>
      <c r="D253" s="64">
        <f t="shared" si="95"/>
        <v>35.299999999999997</v>
      </c>
      <c r="E253" s="12">
        <v>35.299999999999997</v>
      </c>
      <c r="F253" s="12">
        <v>35.299999999999997</v>
      </c>
      <c r="G253" s="12">
        <v>35.200000000000003</v>
      </c>
      <c r="H253" s="12">
        <v>35.200000000000003</v>
      </c>
      <c r="I253" s="12"/>
      <c r="J253" s="12"/>
      <c r="K253" s="12"/>
      <c r="L253" s="12"/>
      <c r="M253" s="74" t="str">
        <f t="shared" si="96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97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8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20.158387329013678</v>
      </c>
      <c r="AO253" s="41">
        <v>1389</v>
      </c>
      <c r="AP253" s="110"/>
      <c r="AQ253" s="111"/>
      <c r="AR253" s="126" t="str">
        <f t="shared" si="99"/>
        <v/>
      </c>
      <c r="AS253" s="126" t="str">
        <f t="shared" si="100"/>
        <v/>
      </c>
      <c r="AT253" s="127">
        <v>1430</v>
      </c>
      <c r="AU253" s="128"/>
      <c r="AV253" s="129"/>
      <c r="AW253" s="126" t="str">
        <f t="shared" si="101"/>
        <v/>
      </c>
      <c r="AX253" s="126" t="str">
        <f t="shared" si="102"/>
        <v/>
      </c>
      <c r="AY253" s="143" t="str">
        <f t="shared" si="103"/>
        <v/>
      </c>
      <c r="AZ253" s="97">
        <v>78.8</v>
      </c>
      <c r="BA253" s="68"/>
      <c r="BB253" s="68"/>
      <c r="BC253" s="68"/>
      <c r="BD253" s="68"/>
      <c r="BE253" s="15"/>
      <c r="BF253" s="5">
        <f t="shared" si="104"/>
        <v>10062</v>
      </c>
      <c r="BG253" s="42">
        <v>2648</v>
      </c>
      <c r="BH253" s="42">
        <v>7414</v>
      </c>
      <c r="BI253" s="42"/>
      <c r="BJ253" s="42"/>
      <c r="BK253" s="42"/>
      <c r="BL253" s="42"/>
      <c r="BM253" s="15"/>
    </row>
    <row r="254" spans="1:65" outlineLevel="4" x14ac:dyDescent="0.45">
      <c r="A254" s="150" t="s">
        <v>41</v>
      </c>
      <c r="B254" s="151"/>
      <c r="C254" s="50">
        <f t="shared" ref="C254:BM254" si="107">SUBTOTAL(4,C223:C253)</f>
        <v>495017</v>
      </c>
      <c r="D254" s="60">
        <f t="shared" si="107"/>
        <v>36</v>
      </c>
      <c r="E254" s="28">
        <f t="shared" si="107"/>
        <v>35.299999999999997</v>
      </c>
      <c r="F254" s="28">
        <f t="shared" si="107"/>
        <v>35.299999999999997</v>
      </c>
      <c r="G254" s="28">
        <f t="shared" si="107"/>
        <v>37.799999999999997</v>
      </c>
      <c r="H254" s="28">
        <f t="shared" si="107"/>
        <v>37.799999999999997</v>
      </c>
      <c r="I254" s="28">
        <f t="shared" si="107"/>
        <v>0</v>
      </c>
      <c r="J254" s="28">
        <f t="shared" si="107"/>
        <v>0</v>
      </c>
      <c r="K254" s="28">
        <f t="shared" si="107"/>
        <v>0</v>
      </c>
      <c r="L254" s="28">
        <f t="shared" si="107"/>
        <v>0</v>
      </c>
      <c r="M254" s="71">
        <f t="shared" si="107"/>
        <v>0</v>
      </c>
      <c r="N254" s="82">
        <f t="shared" si="107"/>
        <v>0</v>
      </c>
      <c r="O254" s="82">
        <f t="shared" si="107"/>
        <v>0</v>
      </c>
      <c r="P254" s="82">
        <f t="shared" si="107"/>
        <v>0</v>
      </c>
      <c r="Q254" s="82">
        <f t="shared" si="107"/>
        <v>0</v>
      </c>
      <c r="R254" s="82">
        <f t="shared" si="107"/>
        <v>0</v>
      </c>
      <c r="S254" s="82">
        <f t="shared" si="107"/>
        <v>0</v>
      </c>
      <c r="T254" s="82">
        <f t="shared" si="107"/>
        <v>0</v>
      </c>
      <c r="U254" s="82">
        <f t="shared" si="107"/>
        <v>0</v>
      </c>
      <c r="V254" s="29">
        <f t="shared" si="107"/>
        <v>0</v>
      </c>
      <c r="W254" s="39">
        <f t="shared" si="107"/>
        <v>0</v>
      </c>
      <c r="X254" s="39">
        <f t="shared" si="107"/>
        <v>0</v>
      </c>
      <c r="Y254" s="39">
        <f t="shared" si="107"/>
        <v>0</v>
      </c>
      <c r="Z254" s="39">
        <f t="shared" si="107"/>
        <v>0</v>
      </c>
      <c r="AA254" s="39">
        <f t="shared" si="107"/>
        <v>0</v>
      </c>
      <c r="AB254" s="39">
        <f t="shared" si="107"/>
        <v>0</v>
      </c>
      <c r="AC254" s="39">
        <f t="shared" si="107"/>
        <v>0</v>
      </c>
      <c r="AD254" s="39">
        <f t="shared" si="107"/>
        <v>0</v>
      </c>
      <c r="AE254" s="29">
        <f t="shared" si="107"/>
        <v>0</v>
      </c>
      <c r="AF254" s="39">
        <f t="shared" si="107"/>
        <v>0</v>
      </c>
      <c r="AG254" s="39">
        <f t="shared" si="107"/>
        <v>0</v>
      </c>
      <c r="AH254" s="39">
        <f t="shared" si="107"/>
        <v>0</v>
      </c>
      <c r="AI254" s="39">
        <f t="shared" si="107"/>
        <v>0</v>
      </c>
      <c r="AJ254" s="39">
        <f t="shared" si="107"/>
        <v>0</v>
      </c>
      <c r="AK254" s="39">
        <f t="shared" si="107"/>
        <v>0</v>
      </c>
      <c r="AL254" s="39">
        <f t="shared" si="107"/>
        <v>0</v>
      </c>
      <c r="AM254" s="39">
        <f t="shared" si="107"/>
        <v>0</v>
      </c>
      <c r="AN254" s="39">
        <f t="shared" si="107"/>
        <v>29.946524064171122</v>
      </c>
      <c r="AO254" s="39">
        <f t="shared" si="107"/>
        <v>1415</v>
      </c>
      <c r="AP254" s="104">
        <f t="shared" si="107"/>
        <v>0</v>
      </c>
      <c r="AQ254" s="105">
        <f t="shared" si="107"/>
        <v>0</v>
      </c>
      <c r="AR254" s="106">
        <f t="shared" si="107"/>
        <v>0</v>
      </c>
      <c r="AS254" s="106">
        <f t="shared" si="107"/>
        <v>0</v>
      </c>
      <c r="AT254" s="107">
        <f t="shared" si="107"/>
        <v>1647</v>
      </c>
      <c r="AU254" s="108">
        <f t="shared" si="107"/>
        <v>0</v>
      </c>
      <c r="AV254" s="109">
        <f t="shared" si="107"/>
        <v>0</v>
      </c>
      <c r="AW254" s="106">
        <f t="shared" si="107"/>
        <v>0</v>
      </c>
      <c r="AX254" s="106">
        <f t="shared" si="107"/>
        <v>0</v>
      </c>
      <c r="AY254" s="60">
        <f t="shared" si="107"/>
        <v>0</v>
      </c>
      <c r="AZ254" s="96">
        <f t="shared" si="107"/>
        <v>81</v>
      </c>
      <c r="BA254" s="67">
        <f t="shared" si="107"/>
        <v>0</v>
      </c>
      <c r="BB254" s="67">
        <f t="shared" si="107"/>
        <v>0</v>
      </c>
      <c r="BC254" s="67">
        <f t="shared" si="107"/>
        <v>0</v>
      </c>
      <c r="BD254" s="67">
        <f t="shared" si="107"/>
        <v>0</v>
      </c>
      <c r="BE254" s="27">
        <f t="shared" si="107"/>
        <v>0</v>
      </c>
      <c r="BF254" s="29">
        <f t="shared" si="107"/>
        <v>19195</v>
      </c>
      <c r="BG254" s="39">
        <f t="shared" si="107"/>
        <v>5638</v>
      </c>
      <c r="BH254" s="40">
        <f t="shared" si="107"/>
        <v>15406</v>
      </c>
      <c r="BI254" s="40">
        <f t="shared" si="107"/>
        <v>0</v>
      </c>
      <c r="BJ254" s="40">
        <f t="shared" si="107"/>
        <v>0</v>
      </c>
      <c r="BK254" s="40">
        <f t="shared" si="107"/>
        <v>0</v>
      </c>
      <c r="BL254" s="40">
        <f t="shared" si="107"/>
        <v>0</v>
      </c>
      <c r="BM254" s="27">
        <f t="shared" si="107"/>
        <v>0</v>
      </c>
    </row>
    <row r="255" spans="1:65" outlineLevel="3" x14ac:dyDescent="0.45">
      <c r="A255" s="180" t="s">
        <v>30</v>
      </c>
      <c r="B255" s="181"/>
      <c r="C255" s="51">
        <f t="shared" ref="C255:BM255" si="108">SUBTOTAL(5,C223:C253)</f>
        <v>320989</v>
      </c>
      <c r="D255" s="61">
        <f t="shared" si="108"/>
        <v>34</v>
      </c>
      <c r="E255" s="12">
        <f t="shared" si="108"/>
        <v>33.299999999999997</v>
      </c>
      <c r="F255" s="12">
        <f t="shared" si="108"/>
        <v>33.299999999999997</v>
      </c>
      <c r="G255" s="12">
        <f t="shared" si="108"/>
        <v>34</v>
      </c>
      <c r="H255" s="12">
        <f t="shared" si="108"/>
        <v>34</v>
      </c>
      <c r="I255" s="12">
        <f t="shared" si="108"/>
        <v>0</v>
      </c>
      <c r="J255" s="12">
        <f t="shared" si="108"/>
        <v>0</v>
      </c>
      <c r="K255" s="12">
        <f t="shared" si="108"/>
        <v>0</v>
      </c>
      <c r="L255" s="12">
        <f t="shared" si="108"/>
        <v>0</v>
      </c>
      <c r="M255" s="72">
        <f t="shared" si="108"/>
        <v>0</v>
      </c>
      <c r="N255" s="83">
        <f t="shared" si="108"/>
        <v>0</v>
      </c>
      <c r="O255" s="83">
        <f t="shared" si="108"/>
        <v>0</v>
      </c>
      <c r="P255" s="83">
        <f t="shared" si="108"/>
        <v>0</v>
      </c>
      <c r="Q255" s="83">
        <f t="shared" si="108"/>
        <v>0</v>
      </c>
      <c r="R255" s="83">
        <f t="shared" si="108"/>
        <v>0</v>
      </c>
      <c r="S255" s="83">
        <f t="shared" si="108"/>
        <v>0</v>
      </c>
      <c r="T255" s="83">
        <f t="shared" si="108"/>
        <v>0</v>
      </c>
      <c r="U255" s="83">
        <f t="shared" si="108"/>
        <v>0</v>
      </c>
      <c r="V255" s="6">
        <f t="shared" si="108"/>
        <v>0</v>
      </c>
      <c r="W255" s="41">
        <f t="shared" si="108"/>
        <v>0</v>
      </c>
      <c r="X255" s="41">
        <f t="shared" si="108"/>
        <v>0</v>
      </c>
      <c r="Y255" s="41">
        <f t="shared" si="108"/>
        <v>0</v>
      </c>
      <c r="Z255" s="41">
        <f t="shared" si="108"/>
        <v>0</v>
      </c>
      <c r="AA255" s="41">
        <f t="shared" si="108"/>
        <v>0</v>
      </c>
      <c r="AB255" s="41">
        <f t="shared" si="108"/>
        <v>0</v>
      </c>
      <c r="AC255" s="41">
        <f t="shared" si="108"/>
        <v>0</v>
      </c>
      <c r="AD255" s="41">
        <f t="shared" si="108"/>
        <v>0</v>
      </c>
      <c r="AE255" s="6">
        <f t="shared" si="108"/>
        <v>0</v>
      </c>
      <c r="AF255" s="41">
        <f t="shared" si="108"/>
        <v>0</v>
      </c>
      <c r="AG255" s="41">
        <f t="shared" si="108"/>
        <v>0</v>
      </c>
      <c r="AH255" s="41">
        <f t="shared" si="108"/>
        <v>0</v>
      </c>
      <c r="AI255" s="41">
        <f t="shared" si="108"/>
        <v>0</v>
      </c>
      <c r="AJ255" s="41">
        <f t="shared" si="108"/>
        <v>0</v>
      </c>
      <c r="AK255" s="41">
        <f t="shared" si="108"/>
        <v>0</v>
      </c>
      <c r="AL255" s="41">
        <f t="shared" si="108"/>
        <v>0</v>
      </c>
      <c r="AM255" s="41">
        <f t="shared" si="108"/>
        <v>0</v>
      </c>
      <c r="AN255" s="41">
        <f t="shared" si="108"/>
        <v>19.78798586572438</v>
      </c>
      <c r="AO255" s="41">
        <f t="shared" si="108"/>
        <v>935</v>
      </c>
      <c r="AP255" s="110">
        <f t="shared" si="108"/>
        <v>0</v>
      </c>
      <c r="AQ255" s="111">
        <f t="shared" si="108"/>
        <v>0</v>
      </c>
      <c r="AR255" s="112">
        <f t="shared" si="108"/>
        <v>0</v>
      </c>
      <c r="AS255" s="112">
        <f t="shared" si="108"/>
        <v>0</v>
      </c>
      <c r="AT255" s="113">
        <f t="shared" si="108"/>
        <v>894</v>
      </c>
      <c r="AU255" s="114">
        <f t="shared" si="108"/>
        <v>0</v>
      </c>
      <c r="AV255" s="115">
        <f t="shared" si="108"/>
        <v>0</v>
      </c>
      <c r="AW255" s="112">
        <f t="shared" si="108"/>
        <v>0</v>
      </c>
      <c r="AX255" s="112">
        <f t="shared" si="108"/>
        <v>0</v>
      </c>
      <c r="AY255" s="61">
        <f t="shared" si="108"/>
        <v>0</v>
      </c>
      <c r="AZ255" s="97">
        <f t="shared" si="108"/>
        <v>78.099999999999994</v>
      </c>
      <c r="BA255" s="68">
        <f t="shared" si="108"/>
        <v>0</v>
      </c>
      <c r="BB255" s="68">
        <f t="shared" si="108"/>
        <v>0</v>
      </c>
      <c r="BC255" s="68">
        <f t="shared" si="108"/>
        <v>0</v>
      </c>
      <c r="BD255" s="68">
        <f t="shared" si="108"/>
        <v>0</v>
      </c>
      <c r="BE255" s="15">
        <f t="shared" si="108"/>
        <v>0</v>
      </c>
      <c r="BF255" s="6">
        <f t="shared" si="108"/>
        <v>1392</v>
      </c>
      <c r="BG255" s="41">
        <f t="shared" si="108"/>
        <v>235</v>
      </c>
      <c r="BH255" s="42">
        <f t="shared" si="108"/>
        <v>1392</v>
      </c>
      <c r="BI255" s="42">
        <f t="shared" si="108"/>
        <v>0</v>
      </c>
      <c r="BJ255" s="42">
        <f t="shared" si="108"/>
        <v>0</v>
      </c>
      <c r="BK255" s="42">
        <f t="shared" si="108"/>
        <v>0</v>
      </c>
      <c r="BL255" s="42">
        <f t="shared" si="108"/>
        <v>0</v>
      </c>
      <c r="BM255" s="15">
        <f t="shared" si="108"/>
        <v>0</v>
      </c>
    </row>
    <row r="256" spans="1:65" outlineLevel="2" x14ac:dyDescent="0.45">
      <c r="A256" s="180" t="s">
        <v>19</v>
      </c>
      <c r="B256" s="181"/>
      <c r="C256" s="51">
        <f>IFERROR(SUBTOTAL(1,C223:C253),"")</f>
        <v>404206.25806451612</v>
      </c>
      <c r="D256" s="61">
        <f t="shared" ref="D256:BM256" si="109">IFERROR(SUBTOTAL(1,D223:D253),"")</f>
        <v>34.812903225806444</v>
      </c>
      <c r="E256" s="12">
        <f t="shared" si="109"/>
        <v>34.132258064516137</v>
      </c>
      <c r="F256" s="12">
        <f t="shared" si="109"/>
        <v>34.132258064516137</v>
      </c>
      <c r="G256" s="12">
        <f t="shared" si="109"/>
        <v>35.438709677419354</v>
      </c>
      <c r="H256" s="12">
        <f t="shared" si="109"/>
        <v>35.438709677419354</v>
      </c>
      <c r="I256" s="12" t="str">
        <f t="shared" si="109"/>
        <v/>
      </c>
      <c r="J256" s="12" t="str">
        <f t="shared" si="109"/>
        <v/>
      </c>
      <c r="K256" s="12" t="str">
        <f t="shared" si="109"/>
        <v/>
      </c>
      <c r="L256" s="12" t="str">
        <f t="shared" si="109"/>
        <v/>
      </c>
      <c r="M256" s="72" t="str">
        <f t="shared" si="109"/>
        <v/>
      </c>
      <c r="N256" s="83" t="str">
        <f t="shared" si="109"/>
        <v/>
      </c>
      <c r="O256" s="83" t="str">
        <f t="shared" si="109"/>
        <v/>
      </c>
      <c r="P256" s="83" t="str">
        <f t="shared" si="109"/>
        <v/>
      </c>
      <c r="Q256" s="83" t="str">
        <f t="shared" si="109"/>
        <v/>
      </c>
      <c r="R256" s="83" t="str">
        <f t="shared" si="109"/>
        <v/>
      </c>
      <c r="S256" s="83" t="str">
        <f t="shared" si="109"/>
        <v/>
      </c>
      <c r="T256" s="83" t="str">
        <f t="shared" si="109"/>
        <v/>
      </c>
      <c r="U256" s="83" t="str">
        <f t="shared" si="109"/>
        <v/>
      </c>
      <c r="V256" s="6" t="str">
        <f t="shared" si="109"/>
        <v/>
      </c>
      <c r="W256" s="41" t="str">
        <f t="shared" si="109"/>
        <v/>
      </c>
      <c r="X256" s="41" t="str">
        <f t="shared" si="109"/>
        <v/>
      </c>
      <c r="Y256" s="41" t="str">
        <f t="shared" si="109"/>
        <v/>
      </c>
      <c r="Z256" s="41" t="str">
        <f t="shared" si="109"/>
        <v/>
      </c>
      <c r="AA256" s="41" t="str">
        <f t="shared" si="109"/>
        <v/>
      </c>
      <c r="AB256" s="41" t="str">
        <f t="shared" si="109"/>
        <v/>
      </c>
      <c r="AC256" s="41" t="str">
        <f t="shared" si="109"/>
        <v/>
      </c>
      <c r="AD256" s="41" t="str">
        <f t="shared" si="109"/>
        <v/>
      </c>
      <c r="AE256" s="6" t="str">
        <f t="shared" si="109"/>
        <v/>
      </c>
      <c r="AF256" s="41" t="str">
        <f t="shared" si="109"/>
        <v/>
      </c>
      <c r="AG256" s="41" t="str">
        <f t="shared" si="109"/>
        <v/>
      </c>
      <c r="AH256" s="41" t="str">
        <f t="shared" si="109"/>
        <v/>
      </c>
      <c r="AI256" s="41" t="str">
        <f t="shared" si="109"/>
        <v/>
      </c>
      <c r="AJ256" s="41" t="str">
        <f t="shared" si="109"/>
        <v/>
      </c>
      <c r="AK256" s="41" t="str">
        <f t="shared" si="109"/>
        <v/>
      </c>
      <c r="AL256" s="41" t="str">
        <f t="shared" si="109"/>
        <v/>
      </c>
      <c r="AM256" s="41" t="str">
        <f t="shared" si="109"/>
        <v/>
      </c>
      <c r="AN256" s="41">
        <f t="shared" si="109"/>
        <v>23.075261439272889</v>
      </c>
      <c r="AO256" s="41">
        <f t="shared" si="109"/>
        <v>1225.9677419354839</v>
      </c>
      <c r="AP256" s="110" t="str">
        <f t="shared" si="109"/>
        <v/>
      </c>
      <c r="AQ256" s="111" t="str">
        <f t="shared" si="109"/>
        <v/>
      </c>
      <c r="AR256" s="112" t="str">
        <f t="shared" si="109"/>
        <v/>
      </c>
      <c r="AS256" s="112" t="str">
        <f t="shared" si="109"/>
        <v/>
      </c>
      <c r="AT256" s="113">
        <f t="shared" si="109"/>
        <v>1306.483870967742</v>
      </c>
      <c r="AU256" s="114" t="str">
        <f t="shared" si="109"/>
        <v/>
      </c>
      <c r="AV256" s="115" t="str">
        <f t="shared" si="109"/>
        <v/>
      </c>
      <c r="AW256" s="112" t="str">
        <f t="shared" si="109"/>
        <v/>
      </c>
      <c r="AX256" s="112" t="str">
        <f t="shared" si="109"/>
        <v/>
      </c>
      <c r="AY256" s="61" t="str">
        <f t="shared" si="109"/>
        <v/>
      </c>
      <c r="AZ256" s="97">
        <f t="shared" si="109"/>
        <v>79.330434782608691</v>
      </c>
      <c r="BA256" s="68" t="str">
        <f t="shared" si="109"/>
        <v/>
      </c>
      <c r="BB256" s="68" t="str">
        <f t="shared" si="109"/>
        <v/>
      </c>
      <c r="BC256" s="68" t="str">
        <f t="shared" si="109"/>
        <v/>
      </c>
      <c r="BD256" s="68" t="str">
        <f t="shared" si="109"/>
        <v/>
      </c>
      <c r="BE256" s="15" t="str">
        <f>IFERROR(SUBTOTAL(1,BE223:BE253),"")</f>
        <v/>
      </c>
      <c r="BF256" s="6">
        <f t="shared" si="109"/>
        <v>10279.064516129032</v>
      </c>
      <c r="BG256" s="41">
        <f t="shared" si="109"/>
        <v>2306.681818181818</v>
      </c>
      <c r="BH256" s="42">
        <f t="shared" si="109"/>
        <v>8642.0645161290322</v>
      </c>
      <c r="BI256" s="42" t="str">
        <f t="shared" si="109"/>
        <v/>
      </c>
      <c r="BJ256" s="42" t="str">
        <f t="shared" si="109"/>
        <v/>
      </c>
      <c r="BK256" s="42" t="str">
        <f t="shared" si="109"/>
        <v/>
      </c>
      <c r="BL256" s="42" t="str">
        <f t="shared" si="109"/>
        <v/>
      </c>
      <c r="BM256" s="15" t="str">
        <f t="shared" si="109"/>
        <v/>
      </c>
    </row>
    <row r="257" spans="1:65" ht="17.5" outlineLevel="1" thickBot="1" x14ac:dyDescent="0.5">
      <c r="A257" s="182" t="s">
        <v>54</v>
      </c>
      <c r="B257" s="183"/>
      <c r="C257" s="52">
        <f>SUBTOTAL(9,C223:C253)</f>
        <v>12530394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38005</v>
      </c>
      <c r="AP257" s="116"/>
      <c r="AQ257" s="117"/>
      <c r="AR257" s="118"/>
      <c r="AS257" s="118"/>
      <c r="AT257" s="119">
        <f>SUBTOTAL(9,AT223:AT253)</f>
        <v>40501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0">SUBTOTAL(9,BF223:BF253)</f>
        <v>318651</v>
      </c>
      <c r="BG257" s="43">
        <f t="shared" si="110"/>
        <v>50747</v>
      </c>
      <c r="BH257" s="44">
        <f t="shared" si="110"/>
        <v>267904</v>
      </c>
      <c r="BI257" s="44">
        <f t="shared" si="110"/>
        <v>0</v>
      </c>
      <c r="BJ257" s="44">
        <f t="shared" si="110"/>
        <v>0</v>
      </c>
      <c r="BK257" s="44">
        <f t="shared" si="110"/>
        <v>0</v>
      </c>
      <c r="BL257" s="44">
        <f t="shared" si="110"/>
        <v>0</v>
      </c>
      <c r="BM257" s="16">
        <f t="shared" si="110"/>
        <v>0</v>
      </c>
    </row>
    <row r="258" spans="1:65" outlineLevel="5" x14ac:dyDescent="0.45">
      <c r="A258" s="21">
        <f t="shared" si="106"/>
        <v>8</v>
      </c>
      <c r="B258" s="33">
        <f>B253+1</f>
        <v>43678</v>
      </c>
      <c r="C258" s="51">
        <v>359143</v>
      </c>
      <c r="D258" s="64">
        <f t="shared" ref="D258:D288" si="111">IFERROR(ROUND(AVERAGE(E258:L258),1),"")</f>
        <v>35.200000000000003</v>
      </c>
      <c r="E258" s="12">
        <v>35.200000000000003</v>
      </c>
      <c r="F258" s="12">
        <v>35.200000000000003</v>
      </c>
      <c r="G258" s="12">
        <v>35.1</v>
      </c>
      <c r="H258" s="12">
        <v>35.1</v>
      </c>
      <c r="I258" s="12"/>
      <c r="J258" s="12"/>
      <c r="K258" s="12"/>
      <c r="L258" s="12"/>
      <c r="M258" s="74" t="str">
        <f t="shared" ref="M258:M288" si="112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3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14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v>21.739130434782609</v>
      </c>
      <c r="AO258" s="41">
        <v>1288</v>
      </c>
      <c r="AP258" s="110"/>
      <c r="AQ258" s="111"/>
      <c r="AR258" s="126" t="str">
        <f t="shared" ref="AR258:AR288" si="115">IFERROR(AQ258/AP258*100,"")</f>
        <v/>
      </c>
      <c r="AS258" s="126" t="str">
        <f t="shared" ref="AS258:AS288" si="116">IFERROR(100-AR258,"")</f>
        <v/>
      </c>
      <c r="AT258" s="127">
        <v>1201</v>
      </c>
      <c r="AU258" s="128"/>
      <c r="AV258" s="129"/>
      <c r="AW258" s="126" t="str">
        <f t="shared" ref="AW258:AW288" si="117">IFERROR(AV258/AU258*100,"")</f>
        <v/>
      </c>
      <c r="AX258" s="126" t="str">
        <f t="shared" ref="AX258:AX288" si="118">IFERROR(100-AW258,"")</f>
        <v/>
      </c>
      <c r="AY258" s="64" t="str">
        <f t="shared" ref="AY258:AY288" si="119">IFERROR((1-((AW258*AS258)/(AX258*AR258)))*100,"")</f>
        <v/>
      </c>
      <c r="AZ258" s="97">
        <v>78.8</v>
      </c>
      <c r="BA258" s="68"/>
      <c r="BB258" s="68"/>
      <c r="BC258" s="68"/>
      <c r="BD258" s="68"/>
      <c r="BE258" s="15"/>
      <c r="BF258" s="5">
        <f t="shared" ref="BF258:BF288" si="120">IF(SUM(BG258:BM258)=0,"",SUM(BG258:BM258))</f>
        <v>11461</v>
      </c>
      <c r="BG258" s="42">
        <v>1997</v>
      </c>
      <c r="BH258" s="42">
        <v>9464</v>
      </c>
      <c r="BI258" s="42"/>
      <c r="BJ258" s="42"/>
      <c r="BK258" s="42"/>
      <c r="BL258" s="42"/>
      <c r="BM258" s="15"/>
    </row>
    <row r="259" spans="1:65" outlineLevel="5" x14ac:dyDescent="0.45">
      <c r="A259" s="22">
        <f t="shared" si="106"/>
        <v>8</v>
      </c>
      <c r="B259" s="9">
        <f t="shared" si="105"/>
        <v>43679</v>
      </c>
      <c r="C259" s="51">
        <v>358915</v>
      </c>
      <c r="D259" s="64">
        <f t="shared" si="111"/>
        <v>35.5</v>
      </c>
      <c r="E259" s="12">
        <v>35.5</v>
      </c>
      <c r="F259" s="12">
        <v>35.5</v>
      </c>
      <c r="G259" s="12">
        <v>35.5</v>
      </c>
      <c r="H259" s="12">
        <v>35.5</v>
      </c>
      <c r="I259" s="12"/>
      <c r="J259" s="12"/>
      <c r="K259" s="12"/>
      <c r="L259" s="12"/>
      <c r="M259" s="74" t="str">
        <f t="shared" si="112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13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4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21.739130434782609</v>
      </c>
      <c r="AO259" s="41">
        <v>1288</v>
      </c>
      <c r="AP259" s="110"/>
      <c r="AQ259" s="111"/>
      <c r="AR259" s="126" t="str">
        <f t="shared" si="115"/>
        <v/>
      </c>
      <c r="AS259" s="126" t="str">
        <f t="shared" si="116"/>
        <v/>
      </c>
      <c r="AT259" s="127">
        <v>1425</v>
      </c>
      <c r="AU259" s="128"/>
      <c r="AV259" s="129"/>
      <c r="AW259" s="126" t="str">
        <f t="shared" si="117"/>
        <v/>
      </c>
      <c r="AX259" s="126" t="str">
        <f t="shared" si="118"/>
        <v/>
      </c>
      <c r="AY259" s="64" t="str">
        <f t="shared" si="119"/>
        <v/>
      </c>
      <c r="AZ259" s="97">
        <v>79.5</v>
      </c>
      <c r="BA259" s="68"/>
      <c r="BB259" s="68"/>
      <c r="BC259" s="68"/>
      <c r="BD259" s="68"/>
      <c r="BE259" s="15"/>
      <c r="BF259" s="5">
        <f t="shared" si="120"/>
        <v>7991</v>
      </c>
      <c r="BG259" s="42">
        <v>2526</v>
      </c>
      <c r="BH259" s="42">
        <v>5465</v>
      </c>
      <c r="BI259" s="42"/>
      <c r="BJ259" s="42"/>
      <c r="BK259" s="42"/>
      <c r="BL259" s="42"/>
      <c r="BM259" s="15"/>
    </row>
    <row r="260" spans="1:65" outlineLevel="5" x14ac:dyDescent="0.45">
      <c r="A260" s="22">
        <f t="shared" si="106"/>
        <v>8</v>
      </c>
      <c r="B260" s="9">
        <f t="shared" si="105"/>
        <v>43680</v>
      </c>
      <c r="C260" s="51">
        <v>339564</v>
      </c>
      <c r="D260" s="64">
        <f t="shared" si="111"/>
        <v>35.5</v>
      </c>
      <c r="E260" s="12">
        <v>35.5</v>
      </c>
      <c r="F260" s="12">
        <v>35.5</v>
      </c>
      <c r="G260" s="12">
        <v>35.4</v>
      </c>
      <c r="H260" s="12">
        <v>35.4</v>
      </c>
      <c r="I260" s="12"/>
      <c r="J260" s="12"/>
      <c r="K260" s="12"/>
      <c r="L260" s="12"/>
      <c r="M260" s="74" t="str">
        <f t="shared" si="112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13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14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63.348416289592762</v>
      </c>
      <c r="AO260" s="41">
        <v>442</v>
      </c>
      <c r="AP260" s="110"/>
      <c r="AQ260" s="111"/>
      <c r="AR260" s="126" t="str">
        <f t="shared" si="115"/>
        <v/>
      </c>
      <c r="AS260" s="126" t="str">
        <f t="shared" si="116"/>
        <v/>
      </c>
      <c r="AT260" s="127">
        <v>272</v>
      </c>
      <c r="AU260" s="128"/>
      <c r="AV260" s="129"/>
      <c r="AW260" s="126" t="str">
        <f t="shared" si="117"/>
        <v/>
      </c>
      <c r="AX260" s="126" t="str">
        <f t="shared" si="118"/>
        <v/>
      </c>
      <c r="AY260" s="64" t="str">
        <f t="shared" si="119"/>
        <v/>
      </c>
      <c r="AZ260" s="97"/>
      <c r="BA260" s="68"/>
      <c r="BB260" s="68"/>
      <c r="BC260" s="68"/>
      <c r="BD260" s="68"/>
      <c r="BE260" s="15"/>
      <c r="BF260" s="5">
        <f t="shared" si="120"/>
        <v>1610</v>
      </c>
      <c r="BG260" s="42"/>
      <c r="BH260" s="42">
        <v>1610</v>
      </c>
      <c r="BI260" s="42"/>
      <c r="BJ260" s="42"/>
      <c r="BK260" s="42"/>
      <c r="BL260" s="42"/>
      <c r="BM260" s="15"/>
    </row>
    <row r="261" spans="1:65" outlineLevel="5" x14ac:dyDescent="0.45">
      <c r="A261" s="22">
        <f t="shared" si="106"/>
        <v>8</v>
      </c>
      <c r="B261" s="9">
        <f t="shared" si="105"/>
        <v>43681</v>
      </c>
      <c r="C261" s="51">
        <v>343184</v>
      </c>
      <c r="D261" s="64">
        <f t="shared" si="111"/>
        <v>35.4</v>
      </c>
      <c r="E261" s="12">
        <v>35.4</v>
      </c>
      <c r="F261" s="12">
        <v>35.4</v>
      </c>
      <c r="G261" s="12">
        <v>35.299999999999997</v>
      </c>
      <c r="H261" s="12">
        <v>35.299999999999997</v>
      </c>
      <c r="I261" s="12"/>
      <c r="J261" s="12"/>
      <c r="K261" s="12"/>
      <c r="L261" s="12"/>
      <c r="M261" s="74" t="str">
        <f t="shared" si="112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13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14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26.365348399246706</v>
      </c>
      <c r="AO261" s="41">
        <v>1062</v>
      </c>
      <c r="AP261" s="110"/>
      <c r="AQ261" s="111"/>
      <c r="AR261" s="126" t="str">
        <f t="shared" si="115"/>
        <v/>
      </c>
      <c r="AS261" s="126" t="str">
        <f t="shared" si="116"/>
        <v/>
      </c>
      <c r="AT261" s="127">
        <v>791</v>
      </c>
      <c r="AU261" s="128"/>
      <c r="AV261" s="129"/>
      <c r="AW261" s="126" t="str">
        <f t="shared" si="117"/>
        <v/>
      </c>
      <c r="AX261" s="126" t="str">
        <f t="shared" si="118"/>
        <v/>
      </c>
      <c r="AY261" s="64" t="str">
        <f t="shared" si="119"/>
        <v/>
      </c>
      <c r="AZ261" s="97"/>
      <c r="BA261" s="68"/>
      <c r="BB261" s="68"/>
      <c r="BC261" s="68"/>
      <c r="BD261" s="68"/>
      <c r="BE261" s="15"/>
      <c r="BF261" s="5">
        <f t="shared" si="120"/>
        <v>1264</v>
      </c>
      <c r="BG261" s="42"/>
      <c r="BH261" s="42">
        <v>1264</v>
      </c>
      <c r="BI261" s="42"/>
      <c r="BJ261" s="42"/>
      <c r="BK261" s="42"/>
      <c r="BL261" s="42"/>
      <c r="BM261" s="15"/>
    </row>
    <row r="262" spans="1:65" outlineLevel="5" x14ac:dyDescent="0.45">
      <c r="A262" s="22">
        <f t="shared" si="106"/>
        <v>8</v>
      </c>
      <c r="B262" s="9">
        <f t="shared" si="105"/>
        <v>43682</v>
      </c>
      <c r="C262" s="51">
        <v>342092</v>
      </c>
      <c r="D262" s="64">
        <f t="shared" si="111"/>
        <v>35.200000000000003</v>
      </c>
      <c r="E262" s="12">
        <v>35.299999999999997</v>
      </c>
      <c r="F262" s="12">
        <v>35.299999999999997</v>
      </c>
      <c r="G262" s="12">
        <v>35.1</v>
      </c>
      <c r="H262" s="12">
        <v>35.1</v>
      </c>
      <c r="I262" s="12"/>
      <c r="J262" s="12"/>
      <c r="K262" s="12"/>
      <c r="L262" s="12"/>
      <c r="M262" s="74" t="str">
        <f t="shared" si="112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13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4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21.390374331550802</v>
      </c>
      <c r="AO262" s="41">
        <v>1309</v>
      </c>
      <c r="AP262" s="110"/>
      <c r="AQ262" s="111"/>
      <c r="AR262" s="126" t="str">
        <f t="shared" si="115"/>
        <v/>
      </c>
      <c r="AS262" s="126" t="str">
        <f t="shared" si="116"/>
        <v/>
      </c>
      <c r="AT262" s="127">
        <v>1548</v>
      </c>
      <c r="AU262" s="128"/>
      <c r="AV262" s="129"/>
      <c r="AW262" s="126" t="str">
        <f t="shared" si="117"/>
        <v/>
      </c>
      <c r="AX262" s="126" t="str">
        <f t="shared" si="118"/>
        <v/>
      </c>
      <c r="AY262" s="64" t="str">
        <f t="shared" si="119"/>
        <v/>
      </c>
      <c r="AZ262" s="97">
        <v>78.7</v>
      </c>
      <c r="BA262" s="68"/>
      <c r="BB262" s="68"/>
      <c r="BC262" s="68"/>
      <c r="BD262" s="68"/>
      <c r="BE262" s="15"/>
      <c r="BF262" s="5">
        <f t="shared" si="120"/>
        <v>4304</v>
      </c>
      <c r="BG262" s="42"/>
      <c r="BH262" s="42">
        <v>4304</v>
      </c>
      <c r="BI262" s="42"/>
      <c r="BJ262" s="42"/>
      <c r="BK262" s="42"/>
      <c r="BL262" s="42"/>
      <c r="BM262" s="15"/>
    </row>
    <row r="263" spans="1:65" outlineLevel="5" x14ac:dyDescent="0.45">
      <c r="A263" s="22">
        <f t="shared" si="106"/>
        <v>8</v>
      </c>
      <c r="B263" s="9">
        <f t="shared" si="105"/>
        <v>43683</v>
      </c>
      <c r="C263" s="51">
        <v>378532</v>
      </c>
      <c r="D263" s="64">
        <f t="shared" si="111"/>
        <v>35.5</v>
      </c>
      <c r="E263" s="12">
        <v>35.6</v>
      </c>
      <c r="F263" s="12">
        <v>35.6</v>
      </c>
      <c r="G263" s="12">
        <v>35.4</v>
      </c>
      <c r="H263" s="12">
        <v>35.4</v>
      </c>
      <c r="I263" s="12"/>
      <c r="J263" s="12"/>
      <c r="K263" s="12"/>
      <c r="L263" s="12"/>
      <c r="M263" s="74" t="str">
        <f t="shared" si="112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3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4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24.933214603739984</v>
      </c>
      <c r="AO263" s="41">
        <v>1123</v>
      </c>
      <c r="AP263" s="110"/>
      <c r="AQ263" s="111"/>
      <c r="AR263" s="126" t="str">
        <f t="shared" si="115"/>
        <v/>
      </c>
      <c r="AS263" s="126" t="str">
        <f t="shared" si="116"/>
        <v/>
      </c>
      <c r="AT263" s="127">
        <v>1190</v>
      </c>
      <c r="AU263" s="128"/>
      <c r="AV263" s="129"/>
      <c r="AW263" s="126" t="str">
        <f t="shared" si="117"/>
        <v/>
      </c>
      <c r="AX263" s="126" t="str">
        <f t="shared" si="118"/>
        <v/>
      </c>
      <c r="AY263" s="64" t="str">
        <f t="shared" si="119"/>
        <v/>
      </c>
      <c r="AZ263" s="97">
        <v>79</v>
      </c>
      <c r="BA263" s="68"/>
      <c r="BB263" s="68"/>
      <c r="BC263" s="68"/>
      <c r="BD263" s="68"/>
      <c r="BE263" s="15"/>
      <c r="BF263" s="5">
        <f t="shared" si="120"/>
        <v>5835</v>
      </c>
      <c r="BG263" s="42">
        <v>1053</v>
      </c>
      <c r="BH263" s="42">
        <v>4782</v>
      </c>
      <c r="BI263" s="42"/>
      <c r="BJ263" s="42"/>
      <c r="BK263" s="42"/>
      <c r="BL263" s="42"/>
      <c r="BM263" s="15"/>
    </row>
    <row r="264" spans="1:65" outlineLevel="5" x14ac:dyDescent="0.45">
      <c r="A264" s="22">
        <f t="shared" si="106"/>
        <v>8</v>
      </c>
      <c r="B264" s="9">
        <f t="shared" si="105"/>
        <v>43684</v>
      </c>
      <c r="C264" s="51">
        <v>437722</v>
      </c>
      <c r="D264" s="64">
        <f t="shared" si="111"/>
        <v>35.4</v>
      </c>
      <c r="E264" s="12">
        <v>35.4</v>
      </c>
      <c r="F264" s="12">
        <v>35.4</v>
      </c>
      <c r="G264" s="12">
        <v>35.299999999999997</v>
      </c>
      <c r="H264" s="12">
        <v>35.299999999999997</v>
      </c>
      <c r="I264" s="12"/>
      <c r="J264" s="12"/>
      <c r="K264" s="12"/>
      <c r="L264" s="12"/>
      <c r="M264" s="74" t="str">
        <f t="shared" si="112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13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4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23.789294817332202</v>
      </c>
      <c r="AO264" s="41">
        <v>1177</v>
      </c>
      <c r="AP264" s="110"/>
      <c r="AQ264" s="111"/>
      <c r="AR264" s="126" t="str">
        <f t="shared" si="115"/>
        <v/>
      </c>
      <c r="AS264" s="126" t="str">
        <f t="shared" si="116"/>
        <v/>
      </c>
      <c r="AT264" s="127">
        <v>1149</v>
      </c>
      <c r="AU264" s="128"/>
      <c r="AV264" s="129"/>
      <c r="AW264" s="126" t="str">
        <f t="shared" si="117"/>
        <v/>
      </c>
      <c r="AX264" s="126" t="str">
        <f t="shared" si="118"/>
        <v/>
      </c>
      <c r="AY264" s="64" t="str">
        <f t="shared" si="119"/>
        <v/>
      </c>
      <c r="AZ264" s="97">
        <v>78.599999999999994</v>
      </c>
      <c r="BA264" s="68"/>
      <c r="BB264" s="68"/>
      <c r="BC264" s="68"/>
      <c r="BD264" s="68"/>
      <c r="BE264" s="15"/>
      <c r="BF264" s="5">
        <f t="shared" si="120"/>
        <v>4601</v>
      </c>
      <c r="BG264" s="42">
        <v>276</v>
      </c>
      <c r="BH264" s="42">
        <v>4325</v>
      </c>
      <c r="BI264" s="42"/>
      <c r="BJ264" s="42"/>
      <c r="BK264" s="42"/>
      <c r="BL264" s="42"/>
      <c r="BM264" s="15"/>
    </row>
    <row r="265" spans="1:65" outlineLevel="5" x14ac:dyDescent="0.45">
      <c r="A265" s="22">
        <f t="shared" si="106"/>
        <v>8</v>
      </c>
      <c r="B265" s="9">
        <f t="shared" si="105"/>
        <v>43685</v>
      </c>
      <c r="C265" s="51">
        <v>423820</v>
      </c>
      <c r="D265" s="64">
        <f t="shared" si="111"/>
        <v>35.299999999999997</v>
      </c>
      <c r="E265" s="12">
        <v>35.299999999999997</v>
      </c>
      <c r="F265" s="12">
        <v>35.299999999999997</v>
      </c>
      <c r="G265" s="12">
        <v>35.200000000000003</v>
      </c>
      <c r="H265" s="12">
        <v>35.200000000000003</v>
      </c>
      <c r="I265" s="12"/>
      <c r="J265" s="12"/>
      <c r="K265" s="12"/>
      <c r="L265" s="12"/>
      <c r="M265" s="74" t="str">
        <f t="shared" si="112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13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14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v>19.539427773900908</v>
      </c>
      <c r="AO265" s="41">
        <v>1433</v>
      </c>
      <c r="AP265" s="110"/>
      <c r="AQ265" s="111"/>
      <c r="AR265" s="126" t="str">
        <f t="shared" si="115"/>
        <v/>
      </c>
      <c r="AS265" s="126" t="str">
        <f t="shared" si="116"/>
        <v/>
      </c>
      <c r="AT265" s="127">
        <v>1375</v>
      </c>
      <c r="AU265" s="128"/>
      <c r="AV265" s="129"/>
      <c r="AW265" s="126" t="str">
        <f t="shared" si="117"/>
        <v/>
      </c>
      <c r="AX265" s="126" t="str">
        <f t="shared" si="118"/>
        <v/>
      </c>
      <c r="AY265" s="64" t="str">
        <f t="shared" si="119"/>
        <v/>
      </c>
      <c r="AZ265" s="97">
        <v>78.599999999999994</v>
      </c>
      <c r="BA265" s="68"/>
      <c r="BB265" s="68"/>
      <c r="BC265" s="68"/>
      <c r="BD265" s="68"/>
      <c r="BE265" s="15"/>
      <c r="BF265" s="5">
        <f t="shared" si="120"/>
        <v>4919</v>
      </c>
      <c r="BG265" s="42"/>
      <c r="BH265" s="42">
        <v>4919</v>
      </c>
      <c r="BI265" s="42"/>
      <c r="BJ265" s="42"/>
      <c r="BK265" s="42"/>
      <c r="BL265" s="42"/>
      <c r="BM265" s="15"/>
    </row>
    <row r="266" spans="1:65" outlineLevel="5" x14ac:dyDescent="0.45">
      <c r="A266" s="22">
        <f t="shared" si="106"/>
        <v>8</v>
      </c>
      <c r="B266" s="9">
        <f t="shared" si="105"/>
        <v>43686</v>
      </c>
      <c r="C266" s="51">
        <v>411317</v>
      </c>
      <c r="D266" s="64">
        <f t="shared" si="111"/>
        <v>35.200000000000003</v>
      </c>
      <c r="E266" s="12">
        <v>35.200000000000003</v>
      </c>
      <c r="F266" s="12">
        <v>35.200000000000003</v>
      </c>
      <c r="G266" s="12">
        <v>35.1</v>
      </c>
      <c r="H266" s="12">
        <v>35.1</v>
      </c>
      <c r="I266" s="12"/>
      <c r="J266" s="12"/>
      <c r="K266" s="12"/>
      <c r="L266" s="12"/>
      <c r="M266" s="74" t="str">
        <f t="shared" si="112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3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4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21.571648690292758</v>
      </c>
      <c r="AO266" s="41">
        <v>1298</v>
      </c>
      <c r="AP266" s="110"/>
      <c r="AQ266" s="111"/>
      <c r="AR266" s="126" t="str">
        <f t="shared" si="115"/>
        <v/>
      </c>
      <c r="AS266" s="126" t="str">
        <f t="shared" si="116"/>
        <v/>
      </c>
      <c r="AT266" s="127">
        <v>1346</v>
      </c>
      <c r="AU266" s="128"/>
      <c r="AV266" s="129"/>
      <c r="AW266" s="126" t="str">
        <f t="shared" si="117"/>
        <v/>
      </c>
      <c r="AX266" s="126" t="str">
        <f t="shared" si="118"/>
        <v/>
      </c>
      <c r="AY266" s="64" t="str">
        <f t="shared" si="119"/>
        <v/>
      </c>
      <c r="AZ266" s="97">
        <v>78.7</v>
      </c>
      <c r="BA266" s="68"/>
      <c r="BB266" s="68"/>
      <c r="BC266" s="68"/>
      <c r="BD266" s="68"/>
      <c r="BE266" s="15"/>
      <c r="BF266" s="5">
        <f t="shared" si="120"/>
        <v>4756</v>
      </c>
      <c r="BG266" s="42"/>
      <c r="BH266" s="42">
        <v>4756</v>
      </c>
      <c r="BI266" s="42"/>
      <c r="BJ266" s="42"/>
      <c r="BK266" s="42"/>
      <c r="BL266" s="42"/>
      <c r="BM266" s="15"/>
    </row>
    <row r="267" spans="1:65" outlineLevel="5" x14ac:dyDescent="0.45">
      <c r="A267" s="22">
        <f t="shared" si="106"/>
        <v>8</v>
      </c>
      <c r="B267" s="9">
        <f t="shared" si="105"/>
        <v>43687</v>
      </c>
      <c r="C267" s="51">
        <v>391834</v>
      </c>
      <c r="D267" s="64">
        <f t="shared" si="111"/>
        <v>35.1</v>
      </c>
      <c r="E267" s="12">
        <v>35.200000000000003</v>
      </c>
      <c r="F267" s="12">
        <v>35.200000000000003</v>
      </c>
      <c r="G267" s="12">
        <v>35</v>
      </c>
      <c r="H267" s="12">
        <v>35</v>
      </c>
      <c r="I267" s="12"/>
      <c r="J267" s="12"/>
      <c r="K267" s="12"/>
      <c r="L267" s="12"/>
      <c r="M267" s="74" t="str">
        <f t="shared" si="112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13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14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39.772727272727273</v>
      </c>
      <c r="AO267" s="41">
        <v>704</v>
      </c>
      <c r="AP267" s="110"/>
      <c r="AQ267" s="111"/>
      <c r="AR267" s="126" t="str">
        <f t="shared" si="115"/>
        <v/>
      </c>
      <c r="AS267" s="126" t="str">
        <f t="shared" si="116"/>
        <v/>
      </c>
      <c r="AT267" s="127">
        <v>705</v>
      </c>
      <c r="AU267" s="128"/>
      <c r="AV267" s="129"/>
      <c r="AW267" s="126" t="str">
        <f t="shared" si="117"/>
        <v/>
      </c>
      <c r="AX267" s="126" t="str">
        <f t="shared" si="118"/>
        <v/>
      </c>
      <c r="AY267" s="64" t="str">
        <f t="shared" si="119"/>
        <v/>
      </c>
      <c r="AZ267" s="97"/>
      <c r="BA267" s="68"/>
      <c r="BB267" s="68"/>
      <c r="BC267" s="68"/>
      <c r="BD267" s="68"/>
      <c r="BE267" s="15"/>
      <c r="BF267" s="5">
        <f t="shared" si="120"/>
        <v>3741</v>
      </c>
      <c r="BG267" s="42"/>
      <c r="BH267" s="42">
        <v>3741</v>
      </c>
      <c r="BI267" s="42"/>
      <c r="BJ267" s="42"/>
      <c r="BK267" s="42"/>
      <c r="BL267" s="42"/>
      <c r="BM267" s="15"/>
    </row>
    <row r="268" spans="1:65" outlineLevel="5" x14ac:dyDescent="0.45">
      <c r="A268" s="22">
        <f t="shared" si="106"/>
        <v>8</v>
      </c>
      <c r="B268" s="9">
        <f t="shared" si="105"/>
        <v>43688</v>
      </c>
      <c r="C268" s="51">
        <v>361432</v>
      </c>
      <c r="D268" s="64">
        <f t="shared" si="111"/>
        <v>35.1</v>
      </c>
      <c r="E268" s="12">
        <v>35.1</v>
      </c>
      <c r="F268" s="12">
        <v>35.1</v>
      </c>
      <c r="G268" s="12">
        <v>35</v>
      </c>
      <c r="H268" s="12">
        <v>35</v>
      </c>
      <c r="I268" s="12"/>
      <c r="J268" s="12"/>
      <c r="K268" s="12"/>
      <c r="L268" s="12"/>
      <c r="M268" s="74" t="str">
        <f t="shared" si="112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13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14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35.264483627204029</v>
      </c>
      <c r="AO268" s="41">
        <v>794</v>
      </c>
      <c r="AP268" s="110"/>
      <c r="AQ268" s="111"/>
      <c r="AR268" s="126" t="str">
        <f t="shared" si="115"/>
        <v/>
      </c>
      <c r="AS268" s="126" t="str">
        <f t="shared" si="116"/>
        <v/>
      </c>
      <c r="AT268" s="127">
        <v>673</v>
      </c>
      <c r="AU268" s="128"/>
      <c r="AV268" s="129"/>
      <c r="AW268" s="126" t="str">
        <f t="shared" si="117"/>
        <v/>
      </c>
      <c r="AX268" s="126" t="str">
        <f t="shared" si="118"/>
        <v/>
      </c>
      <c r="AY268" s="64" t="str">
        <f t="shared" si="119"/>
        <v/>
      </c>
      <c r="AZ268" s="97"/>
      <c r="BA268" s="68"/>
      <c r="BB268" s="68"/>
      <c r="BC268" s="68"/>
      <c r="BD268" s="68"/>
      <c r="BE268" s="15"/>
      <c r="BF268" s="5" t="str">
        <f t="shared" si="120"/>
        <v/>
      </c>
      <c r="BG268" s="42"/>
      <c r="BH268" s="42"/>
      <c r="BI268" s="42"/>
      <c r="BJ268" s="42"/>
      <c r="BK268" s="42"/>
      <c r="BL268" s="42"/>
      <c r="BM268" s="15"/>
    </row>
    <row r="269" spans="1:65" outlineLevel="5" x14ac:dyDescent="0.45">
      <c r="A269" s="22">
        <f t="shared" si="106"/>
        <v>8</v>
      </c>
      <c r="B269" s="9">
        <f t="shared" si="105"/>
        <v>43689</v>
      </c>
      <c r="C269" s="51">
        <v>373638</v>
      </c>
      <c r="D269" s="64">
        <f t="shared" si="111"/>
        <v>35</v>
      </c>
      <c r="E269" s="12">
        <v>35.1</v>
      </c>
      <c r="F269" s="12">
        <v>35.1</v>
      </c>
      <c r="G269" s="12">
        <v>34.9</v>
      </c>
      <c r="H269" s="12">
        <v>34.9</v>
      </c>
      <c r="I269" s="12"/>
      <c r="J269" s="12"/>
      <c r="K269" s="12"/>
      <c r="L269" s="12"/>
      <c r="M269" s="74" t="str">
        <f t="shared" si="112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3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4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22.134387351778656</v>
      </c>
      <c r="AO269" s="41">
        <v>1265</v>
      </c>
      <c r="AP269" s="110"/>
      <c r="AQ269" s="111"/>
      <c r="AR269" s="126" t="str">
        <f t="shared" si="115"/>
        <v/>
      </c>
      <c r="AS269" s="126" t="str">
        <f t="shared" si="116"/>
        <v/>
      </c>
      <c r="AT269" s="127">
        <v>1394</v>
      </c>
      <c r="AU269" s="128"/>
      <c r="AV269" s="129"/>
      <c r="AW269" s="126" t="str">
        <f t="shared" si="117"/>
        <v/>
      </c>
      <c r="AX269" s="126" t="str">
        <f t="shared" si="118"/>
        <v/>
      </c>
      <c r="AY269" s="64" t="str">
        <f t="shared" si="119"/>
        <v/>
      </c>
      <c r="AZ269" s="97">
        <v>78.599999999999994</v>
      </c>
      <c r="BA269" s="68"/>
      <c r="BB269" s="68"/>
      <c r="BC269" s="68"/>
      <c r="BD269" s="68"/>
      <c r="BE269" s="15"/>
      <c r="BF269" s="5">
        <f t="shared" si="120"/>
        <v>1838</v>
      </c>
      <c r="BG269" s="42"/>
      <c r="BH269" s="42">
        <v>1838</v>
      </c>
      <c r="BI269" s="42"/>
      <c r="BJ269" s="42"/>
      <c r="BK269" s="42"/>
      <c r="BL269" s="42"/>
      <c r="BM269" s="15"/>
    </row>
    <row r="270" spans="1:65" outlineLevel="5" x14ac:dyDescent="0.45">
      <c r="A270" s="22">
        <f t="shared" si="106"/>
        <v>8</v>
      </c>
      <c r="B270" s="9">
        <f t="shared" si="105"/>
        <v>43690</v>
      </c>
      <c r="C270" s="51">
        <v>357351</v>
      </c>
      <c r="D270" s="64">
        <f t="shared" si="111"/>
        <v>35</v>
      </c>
      <c r="E270" s="12">
        <v>35.1</v>
      </c>
      <c r="F270" s="12">
        <v>35.1</v>
      </c>
      <c r="G270" s="12">
        <v>34.799999999999997</v>
      </c>
      <c r="H270" s="12">
        <v>34.799999999999997</v>
      </c>
      <c r="I270" s="12"/>
      <c r="J270" s="12"/>
      <c r="K270" s="12"/>
      <c r="L270" s="12"/>
      <c r="M270" s="74" t="str">
        <f t="shared" si="112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3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14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v>26.022304832713754</v>
      </c>
      <c r="AO270" s="41">
        <v>1076</v>
      </c>
      <c r="AP270" s="110"/>
      <c r="AQ270" s="111"/>
      <c r="AR270" s="126" t="str">
        <f t="shared" si="115"/>
        <v/>
      </c>
      <c r="AS270" s="126" t="str">
        <f t="shared" si="116"/>
        <v/>
      </c>
      <c r="AT270" s="127">
        <v>1134</v>
      </c>
      <c r="AU270" s="128"/>
      <c r="AV270" s="129"/>
      <c r="AW270" s="126" t="str">
        <f t="shared" si="117"/>
        <v/>
      </c>
      <c r="AX270" s="126" t="str">
        <f t="shared" si="118"/>
        <v/>
      </c>
      <c r="AY270" s="64" t="str">
        <f t="shared" si="119"/>
        <v/>
      </c>
      <c r="AZ270" s="97">
        <v>79.3</v>
      </c>
      <c r="BA270" s="68"/>
      <c r="BB270" s="68"/>
      <c r="BC270" s="68"/>
      <c r="BD270" s="68"/>
      <c r="BE270" s="15"/>
      <c r="BF270" s="5">
        <f t="shared" si="120"/>
        <v>1211</v>
      </c>
      <c r="BG270" s="42"/>
      <c r="BH270" s="42">
        <v>1211</v>
      </c>
      <c r="BI270" s="42"/>
      <c r="BJ270" s="42"/>
      <c r="BK270" s="42"/>
      <c r="BL270" s="42"/>
      <c r="BM270" s="15"/>
    </row>
    <row r="271" spans="1:65" outlineLevel="5" x14ac:dyDescent="0.45">
      <c r="A271" s="22">
        <f t="shared" si="106"/>
        <v>8</v>
      </c>
      <c r="B271" s="9">
        <f t="shared" si="105"/>
        <v>43691</v>
      </c>
      <c r="C271" s="51">
        <v>363759</v>
      </c>
      <c r="D271" s="64">
        <f t="shared" si="111"/>
        <v>35</v>
      </c>
      <c r="E271" s="12">
        <v>35.1</v>
      </c>
      <c r="F271" s="12">
        <v>35.1</v>
      </c>
      <c r="G271" s="12">
        <v>34.9</v>
      </c>
      <c r="H271" s="12">
        <v>34.9</v>
      </c>
      <c r="I271" s="12"/>
      <c r="J271" s="12"/>
      <c r="K271" s="12"/>
      <c r="L271" s="12"/>
      <c r="M271" s="74" t="str">
        <f t="shared" si="112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13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4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19.78798586572438</v>
      </c>
      <c r="AO271" s="41">
        <v>1415</v>
      </c>
      <c r="AP271" s="110"/>
      <c r="AQ271" s="111"/>
      <c r="AR271" s="126" t="str">
        <f t="shared" si="115"/>
        <v/>
      </c>
      <c r="AS271" s="126" t="str">
        <f t="shared" si="116"/>
        <v/>
      </c>
      <c r="AT271" s="127">
        <v>1552</v>
      </c>
      <c r="AU271" s="128"/>
      <c r="AV271" s="129"/>
      <c r="AW271" s="126" t="str">
        <f t="shared" si="117"/>
        <v/>
      </c>
      <c r="AX271" s="126" t="str">
        <f t="shared" si="118"/>
        <v/>
      </c>
      <c r="AY271" s="64" t="str">
        <f t="shared" si="119"/>
        <v/>
      </c>
      <c r="AZ271" s="97">
        <v>79</v>
      </c>
      <c r="BA271" s="68"/>
      <c r="BB271" s="68"/>
      <c r="BC271" s="68"/>
      <c r="BD271" s="68"/>
      <c r="BE271" s="15"/>
      <c r="BF271" s="5">
        <f t="shared" si="120"/>
        <v>5725</v>
      </c>
      <c r="BG271" s="42"/>
      <c r="BH271" s="42">
        <v>5725</v>
      </c>
      <c r="BI271" s="42"/>
      <c r="BJ271" s="42"/>
      <c r="BK271" s="42"/>
      <c r="BL271" s="42"/>
      <c r="BM271" s="15"/>
    </row>
    <row r="272" spans="1:65" outlineLevel="5" x14ac:dyDescent="0.45">
      <c r="A272" s="22">
        <f t="shared" si="106"/>
        <v>8</v>
      </c>
      <c r="B272" s="9">
        <f t="shared" si="105"/>
        <v>43692</v>
      </c>
      <c r="C272" s="51">
        <v>411397</v>
      </c>
      <c r="D272" s="64">
        <f t="shared" si="111"/>
        <v>35.299999999999997</v>
      </c>
      <c r="E272" s="12">
        <v>35.299999999999997</v>
      </c>
      <c r="F272" s="12">
        <v>35.299999999999997</v>
      </c>
      <c r="G272" s="12">
        <v>35.200000000000003</v>
      </c>
      <c r="H272" s="12">
        <v>35.200000000000003</v>
      </c>
      <c r="I272" s="12"/>
      <c r="J272" s="12"/>
      <c r="K272" s="12"/>
      <c r="L272" s="12"/>
      <c r="M272" s="74" t="str">
        <f t="shared" si="112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3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4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20.437956204379564</v>
      </c>
      <c r="AO272" s="41">
        <v>1370</v>
      </c>
      <c r="AP272" s="110"/>
      <c r="AQ272" s="111"/>
      <c r="AR272" s="126" t="str">
        <f t="shared" si="115"/>
        <v/>
      </c>
      <c r="AS272" s="126" t="str">
        <f t="shared" si="116"/>
        <v/>
      </c>
      <c r="AT272" s="127">
        <v>1484</v>
      </c>
      <c r="AU272" s="128"/>
      <c r="AV272" s="129"/>
      <c r="AW272" s="126" t="str">
        <f t="shared" si="117"/>
        <v/>
      </c>
      <c r="AX272" s="126" t="str">
        <f t="shared" si="118"/>
        <v/>
      </c>
      <c r="AY272" s="64" t="str">
        <f t="shared" si="119"/>
        <v/>
      </c>
      <c r="AZ272" s="97"/>
      <c r="BA272" s="68"/>
      <c r="BB272" s="68"/>
      <c r="BC272" s="68"/>
      <c r="BD272" s="68"/>
      <c r="BE272" s="15"/>
      <c r="BF272" s="5">
        <f t="shared" si="120"/>
        <v>8282</v>
      </c>
      <c r="BG272" s="42">
        <v>1696</v>
      </c>
      <c r="BH272" s="42">
        <v>6586</v>
      </c>
      <c r="BI272" s="42"/>
      <c r="BJ272" s="42"/>
      <c r="BK272" s="42"/>
      <c r="BL272" s="42"/>
      <c r="BM272" s="15"/>
    </row>
    <row r="273" spans="1:65" outlineLevel="5" x14ac:dyDescent="0.45">
      <c r="A273" s="22">
        <f t="shared" si="106"/>
        <v>8</v>
      </c>
      <c r="B273" s="9">
        <f t="shared" si="105"/>
        <v>43693</v>
      </c>
      <c r="C273" s="51">
        <v>377506</v>
      </c>
      <c r="D273" s="64">
        <f t="shared" si="111"/>
        <v>35.700000000000003</v>
      </c>
      <c r="E273" s="12">
        <v>35.799999999999997</v>
      </c>
      <c r="F273" s="12">
        <v>35.799999999999997</v>
      </c>
      <c r="G273" s="12">
        <v>35.5</v>
      </c>
      <c r="H273" s="12">
        <v>35.5</v>
      </c>
      <c r="I273" s="12"/>
      <c r="J273" s="12"/>
      <c r="K273" s="12"/>
      <c r="L273" s="12"/>
      <c r="M273" s="74" t="str">
        <f t="shared" si="112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13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4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19.151846785225718</v>
      </c>
      <c r="AO273" s="41">
        <v>1462</v>
      </c>
      <c r="AP273" s="110"/>
      <c r="AQ273" s="111"/>
      <c r="AR273" s="126" t="str">
        <f t="shared" si="115"/>
        <v/>
      </c>
      <c r="AS273" s="126" t="str">
        <f t="shared" si="116"/>
        <v/>
      </c>
      <c r="AT273" s="127">
        <v>1395</v>
      </c>
      <c r="AU273" s="128"/>
      <c r="AV273" s="129"/>
      <c r="AW273" s="126" t="str">
        <f t="shared" si="117"/>
        <v/>
      </c>
      <c r="AX273" s="126" t="str">
        <f t="shared" si="118"/>
        <v/>
      </c>
      <c r="AY273" s="64" t="str">
        <f t="shared" si="119"/>
        <v/>
      </c>
      <c r="AZ273" s="97">
        <v>78</v>
      </c>
      <c r="BA273" s="68"/>
      <c r="BB273" s="68"/>
      <c r="BC273" s="68"/>
      <c r="BD273" s="68"/>
      <c r="BE273" s="15"/>
      <c r="BF273" s="5">
        <f t="shared" si="120"/>
        <v>8052</v>
      </c>
      <c r="BG273" s="42">
        <v>3000</v>
      </c>
      <c r="BH273" s="42">
        <v>5052</v>
      </c>
      <c r="BI273" s="42"/>
      <c r="BJ273" s="42"/>
      <c r="BK273" s="42"/>
      <c r="BL273" s="42"/>
      <c r="BM273" s="15"/>
    </row>
    <row r="274" spans="1:65" outlineLevel="5" x14ac:dyDescent="0.45">
      <c r="A274" s="22">
        <f t="shared" si="106"/>
        <v>8</v>
      </c>
      <c r="B274" s="9">
        <f t="shared" si="105"/>
        <v>43694</v>
      </c>
      <c r="C274" s="51">
        <v>356409</v>
      </c>
      <c r="D274" s="64">
        <f t="shared" si="111"/>
        <v>35.6</v>
      </c>
      <c r="E274" s="12">
        <v>35.700000000000003</v>
      </c>
      <c r="F274" s="12">
        <v>35.700000000000003</v>
      </c>
      <c r="G274" s="12">
        <v>35.5</v>
      </c>
      <c r="H274" s="12">
        <v>35.5</v>
      </c>
      <c r="I274" s="12"/>
      <c r="J274" s="12"/>
      <c r="K274" s="12"/>
      <c r="L274" s="12"/>
      <c r="M274" s="74" t="str">
        <f t="shared" si="112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13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14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v>19.690576652601969</v>
      </c>
      <c r="AO274" s="41">
        <v>1422</v>
      </c>
      <c r="AP274" s="110"/>
      <c r="AQ274" s="111"/>
      <c r="AR274" s="126" t="str">
        <f t="shared" si="115"/>
        <v/>
      </c>
      <c r="AS274" s="126" t="str">
        <f t="shared" si="116"/>
        <v/>
      </c>
      <c r="AT274" s="127">
        <v>1510</v>
      </c>
      <c r="AU274" s="128"/>
      <c r="AV274" s="129"/>
      <c r="AW274" s="126" t="str">
        <f t="shared" si="117"/>
        <v/>
      </c>
      <c r="AX274" s="126" t="str">
        <f t="shared" si="118"/>
        <v/>
      </c>
      <c r="AY274" s="64" t="str">
        <f t="shared" si="119"/>
        <v/>
      </c>
      <c r="AZ274" s="97"/>
      <c r="BA274" s="68"/>
      <c r="BB274" s="68"/>
      <c r="BC274" s="68"/>
      <c r="BD274" s="68"/>
      <c r="BE274" s="15"/>
      <c r="BF274" s="5">
        <f t="shared" si="120"/>
        <v>3762</v>
      </c>
      <c r="BG274" s="42"/>
      <c r="BH274" s="42">
        <v>3762</v>
      </c>
      <c r="BI274" s="42"/>
      <c r="BJ274" s="42"/>
      <c r="BK274" s="42"/>
      <c r="BL274" s="42"/>
      <c r="BM274" s="15"/>
    </row>
    <row r="275" spans="1:65" outlineLevel="5" x14ac:dyDescent="0.45">
      <c r="A275" s="22">
        <f t="shared" si="106"/>
        <v>8</v>
      </c>
      <c r="B275" s="9">
        <f t="shared" si="105"/>
        <v>43695</v>
      </c>
      <c r="C275" s="51">
        <v>363335</v>
      </c>
      <c r="D275" s="64">
        <f t="shared" si="111"/>
        <v>35.799999999999997</v>
      </c>
      <c r="E275" s="12">
        <v>35.9</v>
      </c>
      <c r="F275" s="12">
        <v>35.9</v>
      </c>
      <c r="G275" s="12">
        <v>35.700000000000003</v>
      </c>
      <c r="H275" s="12">
        <v>35.700000000000003</v>
      </c>
      <c r="I275" s="12"/>
      <c r="J275" s="12"/>
      <c r="K275" s="12"/>
      <c r="L275" s="12"/>
      <c r="M275" s="74" t="str">
        <f t="shared" si="112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13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4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31.145717463848722</v>
      </c>
      <c r="AO275" s="41">
        <v>899</v>
      </c>
      <c r="AP275" s="110"/>
      <c r="AQ275" s="111"/>
      <c r="AR275" s="126" t="str">
        <f t="shared" si="115"/>
        <v/>
      </c>
      <c r="AS275" s="126" t="str">
        <f t="shared" si="116"/>
        <v/>
      </c>
      <c r="AT275" s="127">
        <v>954</v>
      </c>
      <c r="AU275" s="128"/>
      <c r="AV275" s="129"/>
      <c r="AW275" s="126" t="str">
        <f t="shared" si="117"/>
        <v/>
      </c>
      <c r="AX275" s="126" t="str">
        <f t="shared" si="118"/>
        <v/>
      </c>
      <c r="AY275" s="64" t="str">
        <f t="shared" si="119"/>
        <v/>
      </c>
      <c r="AZ275" s="97"/>
      <c r="BA275" s="68"/>
      <c r="BB275" s="68"/>
      <c r="BC275" s="68"/>
      <c r="BD275" s="68"/>
      <c r="BE275" s="15"/>
      <c r="BF275" s="5">
        <f t="shared" si="120"/>
        <v>3376</v>
      </c>
      <c r="BG275" s="42">
        <v>1830</v>
      </c>
      <c r="BH275" s="42">
        <v>1546</v>
      </c>
      <c r="BI275" s="42"/>
      <c r="BJ275" s="42"/>
      <c r="BK275" s="42"/>
      <c r="BL275" s="42"/>
      <c r="BM275" s="15"/>
    </row>
    <row r="276" spans="1:65" outlineLevel="5" x14ac:dyDescent="0.45">
      <c r="A276" s="22">
        <f t="shared" si="106"/>
        <v>8</v>
      </c>
      <c r="B276" s="9">
        <f t="shared" si="105"/>
        <v>43696</v>
      </c>
      <c r="C276" s="51">
        <v>339838</v>
      </c>
      <c r="D276" s="64">
        <f t="shared" si="111"/>
        <v>35.799999999999997</v>
      </c>
      <c r="E276" s="12">
        <v>35.799999999999997</v>
      </c>
      <c r="F276" s="12">
        <v>35.799999999999997</v>
      </c>
      <c r="G276" s="12">
        <v>35.700000000000003</v>
      </c>
      <c r="H276" s="12">
        <v>35.700000000000003</v>
      </c>
      <c r="I276" s="12"/>
      <c r="J276" s="12"/>
      <c r="K276" s="12"/>
      <c r="L276" s="12"/>
      <c r="M276" s="74" t="str">
        <f t="shared" si="112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13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4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22.169437846397468</v>
      </c>
      <c r="AO276" s="41">
        <v>1263</v>
      </c>
      <c r="AP276" s="110"/>
      <c r="AQ276" s="111"/>
      <c r="AR276" s="126" t="str">
        <f t="shared" si="115"/>
        <v/>
      </c>
      <c r="AS276" s="126" t="str">
        <f t="shared" si="116"/>
        <v/>
      </c>
      <c r="AT276" s="127">
        <v>1255</v>
      </c>
      <c r="AU276" s="128"/>
      <c r="AV276" s="129"/>
      <c r="AW276" s="126" t="str">
        <f t="shared" si="117"/>
        <v/>
      </c>
      <c r="AX276" s="126" t="str">
        <f t="shared" si="118"/>
        <v/>
      </c>
      <c r="AY276" s="64" t="str">
        <f t="shared" si="119"/>
        <v/>
      </c>
      <c r="AZ276" s="97">
        <v>79.599999999999994</v>
      </c>
      <c r="BA276" s="68"/>
      <c r="BB276" s="68"/>
      <c r="BC276" s="68"/>
      <c r="BD276" s="68"/>
      <c r="BE276" s="15"/>
      <c r="BF276" s="5">
        <f t="shared" si="120"/>
        <v>1648</v>
      </c>
      <c r="BG276" s="42"/>
      <c r="BH276" s="42">
        <v>1648</v>
      </c>
      <c r="BI276" s="42"/>
      <c r="BJ276" s="42"/>
      <c r="BK276" s="42"/>
      <c r="BL276" s="42"/>
      <c r="BM276" s="15"/>
    </row>
    <row r="277" spans="1:65" outlineLevel="5" x14ac:dyDescent="0.45">
      <c r="A277" s="22">
        <f t="shared" si="106"/>
        <v>8</v>
      </c>
      <c r="B277" s="9">
        <f t="shared" si="105"/>
        <v>43697</v>
      </c>
      <c r="C277" s="51">
        <v>332068</v>
      </c>
      <c r="D277" s="64">
        <f t="shared" si="111"/>
        <v>36.200000000000003</v>
      </c>
      <c r="E277" s="12">
        <v>36.1</v>
      </c>
      <c r="F277" s="12">
        <v>36.1</v>
      </c>
      <c r="G277" s="12">
        <v>36.200000000000003</v>
      </c>
      <c r="H277" s="12">
        <v>36.200000000000003</v>
      </c>
      <c r="I277" s="12"/>
      <c r="J277" s="12"/>
      <c r="K277" s="12"/>
      <c r="L277" s="12"/>
      <c r="M277" s="74" t="str">
        <f t="shared" si="112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3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4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17.554858934169278</v>
      </c>
      <c r="AO277" s="41">
        <v>1595</v>
      </c>
      <c r="AP277" s="110"/>
      <c r="AQ277" s="111"/>
      <c r="AR277" s="126" t="str">
        <f t="shared" si="115"/>
        <v/>
      </c>
      <c r="AS277" s="126" t="str">
        <f t="shared" si="116"/>
        <v/>
      </c>
      <c r="AT277" s="127">
        <v>1744</v>
      </c>
      <c r="AU277" s="128"/>
      <c r="AV277" s="129"/>
      <c r="AW277" s="126" t="str">
        <f t="shared" si="117"/>
        <v/>
      </c>
      <c r="AX277" s="126" t="str">
        <f t="shared" si="118"/>
        <v/>
      </c>
      <c r="AY277" s="64" t="str">
        <f t="shared" si="119"/>
        <v/>
      </c>
      <c r="AZ277" s="97">
        <v>77.900000000000006</v>
      </c>
      <c r="BA277" s="68"/>
      <c r="BB277" s="68"/>
      <c r="BC277" s="68"/>
      <c r="BD277" s="68"/>
      <c r="BE277" s="15"/>
      <c r="BF277" s="5">
        <f t="shared" si="120"/>
        <v>9851</v>
      </c>
      <c r="BG277" s="42">
        <v>3262</v>
      </c>
      <c r="BH277" s="42">
        <v>6589</v>
      </c>
      <c r="BI277" s="42"/>
      <c r="BJ277" s="42"/>
      <c r="BK277" s="42"/>
      <c r="BL277" s="42"/>
      <c r="BM277" s="15"/>
    </row>
    <row r="278" spans="1:65" outlineLevel="5" x14ac:dyDescent="0.45">
      <c r="A278" s="22">
        <f t="shared" si="106"/>
        <v>8</v>
      </c>
      <c r="B278" s="9">
        <f t="shared" si="105"/>
        <v>43698</v>
      </c>
      <c r="C278" s="51">
        <v>343725</v>
      </c>
      <c r="D278" s="64">
        <f t="shared" si="111"/>
        <v>36.4</v>
      </c>
      <c r="E278" s="12">
        <v>36.299999999999997</v>
      </c>
      <c r="F278" s="12">
        <v>36.299999999999997</v>
      </c>
      <c r="G278" s="12">
        <v>36.5</v>
      </c>
      <c r="H278" s="12">
        <v>36.5</v>
      </c>
      <c r="I278" s="12"/>
      <c r="J278" s="12"/>
      <c r="K278" s="12"/>
      <c r="L278" s="12"/>
      <c r="M278" s="74" t="str">
        <f t="shared" si="112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13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4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18.469656992084431</v>
      </c>
      <c r="AO278" s="41">
        <v>1516</v>
      </c>
      <c r="AP278" s="110"/>
      <c r="AQ278" s="111"/>
      <c r="AR278" s="126" t="str">
        <f t="shared" si="115"/>
        <v/>
      </c>
      <c r="AS278" s="126" t="str">
        <f t="shared" si="116"/>
        <v/>
      </c>
      <c r="AT278" s="127">
        <v>1689</v>
      </c>
      <c r="AU278" s="128"/>
      <c r="AV278" s="129"/>
      <c r="AW278" s="126" t="str">
        <f t="shared" si="117"/>
        <v/>
      </c>
      <c r="AX278" s="126" t="str">
        <f t="shared" si="118"/>
        <v/>
      </c>
      <c r="AY278" s="64" t="str">
        <f t="shared" si="119"/>
        <v/>
      </c>
      <c r="AZ278" s="97">
        <v>79.400000000000006</v>
      </c>
      <c r="BA278" s="68"/>
      <c r="BB278" s="68"/>
      <c r="BC278" s="68"/>
      <c r="BD278" s="68"/>
      <c r="BE278" s="15"/>
      <c r="BF278" s="5">
        <f t="shared" si="120"/>
        <v>12866</v>
      </c>
      <c r="BG278" s="42">
        <v>1889</v>
      </c>
      <c r="BH278" s="42">
        <v>10977</v>
      </c>
      <c r="BI278" s="42"/>
      <c r="BJ278" s="42"/>
      <c r="BK278" s="42"/>
      <c r="BL278" s="42"/>
      <c r="BM278" s="15"/>
    </row>
    <row r="279" spans="1:65" outlineLevel="5" x14ac:dyDescent="0.45">
      <c r="A279" s="22">
        <f t="shared" si="106"/>
        <v>8</v>
      </c>
      <c r="B279" s="9">
        <f t="shared" si="105"/>
        <v>43699</v>
      </c>
      <c r="C279" s="51">
        <v>453732</v>
      </c>
      <c r="D279" s="64">
        <f t="shared" si="111"/>
        <v>36.5</v>
      </c>
      <c r="E279" s="12">
        <v>36.4</v>
      </c>
      <c r="F279" s="12">
        <v>36.4</v>
      </c>
      <c r="G279" s="12">
        <v>36.5</v>
      </c>
      <c r="H279" s="12">
        <v>36.5</v>
      </c>
      <c r="I279" s="12"/>
      <c r="J279" s="12"/>
      <c r="K279" s="12"/>
      <c r="L279" s="12"/>
      <c r="M279" s="74" t="str">
        <f t="shared" si="112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3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14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v>20.848845867460909</v>
      </c>
      <c r="AO279" s="41">
        <v>1343</v>
      </c>
      <c r="AP279" s="110"/>
      <c r="AQ279" s="111"/>
      <c r="AR279" s="126" t="str">
        <f t="shared" si="115"/>
        <v/>
      </c>
      <c r="AS279" s="126" t="str">
        <f t="shared" si="116"/>
        <v/>
      </c>
      <c r="AT279" s="127">
        <v>1403</v>
      </c>
      <c r="AU279" s="128"/>
      <c r="AV279" s="129"/>
      <c r="AW279" s="126" t="str">
        <f t="shared" si="117"/>
        <v/>
      </c>
      <c r="AX279" s="126" t="str">
        <f t="shared" si="118"/>
        <v/>
      </c>
      <c r="AY279" s="64" t="str">
        <f t="shared" si="119"/>
        <v/>
      </c>
      <c r="AZ279" s="97">
        <v>78.2</v>
      </c>
      <c r="BA279" s="68"/>
      <c r="BB279" s="68"/>
      <c r="BC279" s="68"/>
      <c r="BD279" s="68"/>
      <c r="BE279" s="15"/>
      <c r="BF279" s="5">
        <f t="shared" si="120"/>
        <v>9722</v>
      </c>
      <c r="BG279" s="42">
        <v>1913</v>
      </c>
      <c r="BH279" s="42">
        <v>7809</v>
      </c>
      <c r="BI279" s="42"/>
      <c r="BJ279" s="42"/>
      <c r="BK279" s="42"/>
      <c r="BL279" s="42"/>
      <c r="BM279" s="15"/>
    </row>
    <row r="280" spans="1:65" outlineLevel="5" x14ac:dyDescent="0.45">
      <c r="A280" s="22">
        <f t="shared" si="106"/>
        <v>8</v>
      </c>
      <c r="B280" s="9">
        <f t="shared" si="105"/>
        <v>43700</v>
      </c>
      <c r="C280" s="51">
        <v>432465</v>
      </c>
      <c r="D280" s="64">
        <f t="shared" si="111"/>
        <v>36.5</v>
      </c>
      <c r="E280" s="12">
        <v>36.299999999999997</v>
      </c>
      <c r="F280" s="12">
        <v>36.299999999999997</v>
      </c>
      <c r="G280" s="12">
        <v>36.700000000000003</v>
      </c>
      <c r="H280" s="12">
        <v>36.700000000000003</v>
      </c>
      <c r="I280" s="12"/>
      <c r="J280" s="12"/>
      <c r="K280" s="12"/>
      <c r="L280" s="12"/>
      <c r="M280" s="74" t="str">
        <f t="shared" si="112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3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4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21.29277566539924</v>
      </c>
      <c r="AO280" s="41">
        <v>1315</v>
      </c>
      <c r="AP280" s="110"/>
      <c r="AQ280" s="111"/>
      <c r="AR280" s="126" t="str">
        <f t="shared" si="115"/>
        <v/>
      </c>
      <c r="AS280" s="126" t="str">
        <f t="shared" si="116"/>
        <v/>
      </c>
      <c r="AT280" s="127">
        <v>1442</v>
      </c>
      <c r="AU280" s="128"/>
      <c r="AV280" s="129"/>
      <c r="AW280" s="126" t="str">
        <f t="shared" si="117"/>
        <v/>
      </c>
      <c r="AX280" s="126" t="str">
        <f t="shared" si="118"/>
        <v/>
      </c>
      <c r="AY280" s="64" t="str">
        <f t="shared" si="119"/>
        <v/>
      </c>
      <c r="AZ280" s="97">
        <v>78.5</v>
      </c>
      <c r="BA280" s="68"/>
      <c r="BB280" s="68"/>
      <c r="BC280" s="68"/>
      <c r="BD280" s="68"/>
      <c r="BE280" s="15"/>
      <c r="BF280" s="5">
        <f t="shared" si="120"/>
        <v>7646</v>
      </c>
      <c r="BG280" s="42">
        <v>1625</v>
      </c>
      <c r="BH280" s="42">
        <v>6021</v>
      </c>
      <c r="BI280" s="42"/>
      <c r="BJ280" s="42"/>
      <c r="BK280" s="42"/>
      <c r="BL280" s="42"/>
      <c r="BM280" s="15"/>
    </row>
    <row r="281" spans="1:65" outlineLevel="5" x14ac:dyDescent="0.45">
      <c r="A281" s="22">
        <f t="shared" si="106"/>
        <v>8</v>
      </c>
      <c r="B281" s="9">
        <f t="shared" si="105"/>
        <v>43701</v>
      </c>
      <c r="C281" s="51">
        <v>426741</v>
      </c>
      <c r="D281" s="64">
        <f t="shared" si="111"/>
        <v>36.299999999999997</v>
      </c>
      <c r="E281" s="12">
        <v>36.200000000000003</v>
      </c>
      <c r="F281" s="12">
        <v>36.200000000000003</v>
      </c>
      <c r="G281" s="12">
        <v>36.4</v>
      </c>
      <c r="H281" s="12">
        <v>36.4</v>
      </c>
      <c r="I281" s="12"/>
      <c r="J281" s="12"/>
      <c r="K281" s="12"/>
      <c r="L281" s="12"/>
      <c r="M281" s="74" t="str">
        <f t="shared" si="112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13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14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21.857923497267759</v>
      </c>
      <c r="AO281" s="41">
        <v>1281</v>
      </c>
      <c r="AP281" s="110"/>
      <c r="AQ281" s="111"/>
      <c r="AR281" s="126" t="str">
        <f t="shared" si="115"/>
        <v/>
      </c>
      <c r="AS281" s="126" t="str">
        <f t="shared" si="116"/>
        <v/>
      </c>
      <c r="AT281" s="127">
        <v>1420</v>
      </c>
      <c r="AU281" s="128"/>
      <c r="AV281" s="129"/>
      <c r="AW281" s="126" t="str">
        <f t="shared" si="117"/>
        <v/>
      </c>
      <c r="AX281" s="126" t="str">
        <f t="shared" si="118"/>
        <v/>
      </c>
      <c r="AY281" s="64" t="str">
        <f t="shared" si="119"/>
        <v/>
      </c>
      <c r="AZ281" s="97"/>
      <c r="BA281" s="68"/>
      <c r="BB281" s="68"/>
      <c r="BC281" s="68"/>
      <c r="BD281" s="68"/>
      <c r="BE281" s="15"/>
      <c r="BF281" s="5">
        <f t="shared" si="120"/>
        <v>4883</v>
      </c>
      <c r="BG281" s="42">
        <v>757</v>
      </c>
      <c r="BH281" s="42">
        <v>4126</v>
      </c>
      <c r="BI281" s="42"/>
      <c r="BJ281" s="42"/>
      <c r="BK281" s="42"/>
      <c r="BL281" s="42"/>
      <c r="BM281" s="15"/>
    </row>
    <row r="282" spans="1:65" outlineLevel="5" x14ac:dyDescent="0.45">
      <c r="A282" s="22">
        <f t="shared" si="106"/>
        <v>8</v>
      </c>
      <c r="B282" s="9">
        <f t="shared" si="105"/>
        <v>43702</v>
      </c>
      <c r="C282" s="51">
        <v>374925</v>
      </c>
      <c r="D282" s="64">
        <f t="shared" si="111"/>
        <v>36</v>
      </c>
      <c r="E282" s="12">
        <v>35.799999999999997</v>
      </c>
      <c r="F282" s="12">
        <v>35.799999999999997</v>
      </c>
      <c r="G282" s="12">
        <v>36.1</v>
      </c>
      <c r="H282" s="12">
        <v>36.1</v>
      </c>
      <c r="I282" s="12"/>
      <c r="J282" s="12"/>
      <c r="K282" s="12"/>
      <c r="L282" s="12"/>
      <c r="M282" s="74" t="str">
        <f t="shared" si="112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13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4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21.65506573859242</v>
      </c>
      <c r="AO282" s="41">
        <v>1293</v>
      </c>
      <c r="AP282" s="110"/>
      <c r="AQ282" s="111"/>
      <c r="AR282" s="126" t="str">
        <f t="shared" si="115"/>
        <v/>
      </c>
      <c r="AS282" s="126" t="str">
        <f t="shared" si="116"/>
        <v/>
      </c>
      <c r="AT282" s="127">
        <v>1440</v>
      </c>
      <c r="AU282" s="128"/>
      <c r="AV282" s="129"/>
      <c r="AW282" s="126" t="str">
        <f t="shared" si="117"/>
        <v/>
      </c>
      <c r="AX282" s="126" t="str">
        <f t="shared" si="118"/>
        <v/>
      </c>
      <c r="AY282" s="64" t="str">
        <f t="shared" si="119"/>
        <v/>
      </c>
      <c r="AZ282" s="97"/>
      <c r="BA282" s="68"/>
      <c r="BB282" s="68"/>
      <c r="BC282" s="68"/>
      <c r="BD282" s="68"/>
      <c r="BE282" s="15"/>
      <c r="BF282" s="5">
        <f t="shared" si="120"/>
        <v>2824</v>
      </c>
      <c r="BG282" s="42"/>
      <c r="BH282" s="42">
        <v>2824</v>
      </c>
      <c r="BI282" s="42"/>
      <c r="BJ282" s="42"/>
      <c r="BK282" s="42"/>
      <c r="BL282" s="42"/>
      <c r="BM282" s="15"/>
    </row>
    <row r="283" spans="1:65" outlineLevel="5" x14ac:dyDescent="0.45">
      <c r="A283" s="22">
        <f t="shared" si="106"/>
        <v>8</v>
      </c>
      <c r="B283" s="9">
        <f t="shared" si="105"/>
        <v>43703</v>
      </c>
      <c r="C283" s="51">
        <v>370476</v>
      </c>
      <c r="D283" s="64">
        <f t="shared" si="111"/>
        <v>35.799999999999997</v>
      </c>
      <c r="E283" s="12">
        <v>35.6</v>
      </c>
      <c r="F283" s="12">
        <v>35.6</v>
      </c>
      <c r="G283" s="12">
        <v>35.9</v>
      </c>
      <c r="H283" s="12">
        <v>35.9</v>
      </c>
      <c r="I283" s="12"/>
      <c r="J283" s="12"/>
      <c r="K283" s="12"/>
      <c r="L283" s="12"/>
      <c r="M283" s="74" t="str">
        <f t="shared" si="112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3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4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21.772939346811821</v>
      </c>
      <c r="AO283" s="41">
        <v>1286</v>
      </c>
      <c r="AP283" s="110"/>
      <c r="AQ283" s="111"/>
      <c r="AR283" s="126" t="str">
        <f t="shared" si="115"/>
        <v/>
      </c>
      <c r="AS283" s="126" t="str">
        <f t="shared" si="116"/>
        <v/>
      </c>
      <c r="AT283" s="127">
        <v>1438</v>
      </c>
      <c r="AU283" s="128"/>
      <c r="AV283" s="129"/>
      <c r="AW283" s="126" t="str">
        <f t="shared" si="117"/>
        <v/>
      </c>
      <c r="AX283" s="126" t="str">
        <f t="shared" si="118"/>
        <v/>
      </c>
      <c r="AY283" s="64" t="str">
        <f t="shared" si="119"/>
        <v/>
      </c>
      <c r="AZ283" s="97">
        <v>79.8</v>
      </c>
      <c r="BA283" s="68"/>
      <c r="BB283" s="68"/>
      <c r="BC283" s="68"/>
      <c r="BD283" s="68"/>
      <c r="BE283" s="15"/>
      <c r="BF283" s="5">
        <f t="shared" si="120"/>
        <v>8334</v>
      </c>
      <c r="BG283" s="42"/>
      <c r="BH283" s="42">
        <v>8334</v>
      </c>
      <c r="BI283" s="42"/>
      <c r="BJ283" s="42"/>
      <c r="BK283" s="42"/>
      <c r="BL283" s="42"/>
      <c r="BM283" s="15"/>
    </row>
    <row r="284" spans="1:65" outlineLevel="5" x14ac:dyDescent="0.45">
      <c r="A284" s="22">
        <f t="shared" si="106"/>
        <v>8</v>
      </c>
      <c r="B284" s="9">
        <f t="shared" si="105"/>
        <v>43704</v>
      </c>
      <c r="C284" s="51">
        <v>411822</v>
      </c>
      <c r="D284" s="64">
        <f t="shared" si="111"/>
        <v>35.6</v>
      </c>
      <c r="E284" s="12">
        <v>35.6</v>
      </c>
      <c r="F284" s="12">
        <v>35.6</v>
      </c>
      <c r="G284" s="12">
        <v>35.6</v>
      </c>
      <c r="H284" s="12">
        <v>35.6</v>
      </c>
      <c r="I284" s="12"/>
      <c r="J284" s="12"/>
      <c r="K284" s="12"/>
      <c r="L284" s="12"/>
      <c r="M284" s="74" t="str">
        <f t="shared" si="112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3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4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21.8408736349454</v>
      </c>
      <c r="AO284" s="41">
        <v>1282</v>
      </c>
      <c r="AP284" s="110"/>
      <c r="AQ284" s="111"/>
      <c r="AR284" s="126" t="str">
        <f t="shared" si="115"/>
        <v/>
      </c>
      <c r="AS284" s="126" t="str">
        <f t="shared" si="116"/>
        <v/>
      </c>
      <c r="AT284" s="127">
        <v>1518</v>
      </c>
      <c r="AU284" s="128"/>
      <c r="AV284" s="129"/>
      <c r="AW284" s="126" t="str">
        <f t="shared" si="117"/>
        <v/>
      </c>
      <c r="AX284" s="126" t="str">
        <f t="shared" si="118"/>
        <v/>
      </c>
      <c r="AY284" s="64" t="str">
        <f t="shared" si="119"/>
        <v/>
      </c>
      <c r="AZ284" s="97">
        <v>78.400000000000006</v>
      </c>
      <c r="BA284" s="68"/>
      <c r="BB284" s="68"/>
      <c r="BC284" s="68"/>
      <c r="BD284" s="68"/>
      <c r="BE284" s="15"/>
      <c r="BF284" s="5">
        <f t="shared" si="120"/>
        <v>8519</v>
      </c>
      <c r="BG284" s="42">
        <v>628</v>
      </c>
      <c r="BH284" s="42">
        <v>7891</v>
      </c>
      <c r="BI284" s="42"/>
      <c r="BJ284" s="42"/>
      <c r="BK284" s="42"/>
      <c r="BL284" s="42"/>
      <c r="BM284" s="15"/>
    </row>
    <row r="285" spans="1:65" outlineLevel="5" x14ac:dyDescent="0.45">
      <c r="A285" s="22">
        <f t="shared" si="106"/>
        <v>8</v>
      </c>
      <c r="B285" s="9">
        <f t="shared" si="105"/>
        <v>43705</v>
      </c>
      <c r="C285" s="51">
        <v>373192</v>
      </c>
      <c r="D285" s="64">
        <f t="shared" si="111"/>
        <v>35.799999999999997</v>
      </c>
      <c r="E285" s="12">
        <v>35.9</v>
      </c>
      <c r="F285" s="12">
        <v>35.9</v>
      </c>
      <c r="G285" s="12">
        <v>35.700000000000003</v>
      </c>
      <c r="H285" s="12">
        <v>35.700000000000003</v>
      </c>
      <c r="I285" s="12"/>
      <c r="J285" s="12"/>
      <c r="K285" s="12"/>
      <c r="L285" s="12"/>
      <c r="M285" s="74" t="str">
        <f t="shared" si="112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13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4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19.377162629757784</v>
      </c>
      <c r="AO285" s="41">
        <v>1445</v>
      </c>
      <c r="AP285" s="110"/>
      <c r="AQ285" s="111"/>
      <c r="AR285" s="126" t="str">
        <f t="shared" si="115"/>
        <v/>
      </c>
      <c r="AS285" s="126" t="str">
        <f t="shared" si="116"/>
        <v/>
      </c>
      <c r="AT285" s="127">
        <v>1471</v>
      </c>
      <c r="AU285" s="128"/>
      <c r="AV285" s="129"/>
      <c r="AW285" s="126" t="str">
        <f t="shared" si="117"/>
        <v/>
      </c>
      <c r="AX285" s="126" t="str">
        <f t="shared" si="118"/>
        <v/>
      </c>
      <c r="AY285" s="64" t="str">
        <f t="shared" si="119"/>
        <v/>
      </c>
      <c r="AZ285" s="97">
        <v>78</v>
      </c>
      <c r="BA285" s="68"/>
      <c r="BB285" s="68"/>
      <c r="BC285" s="68"/>
      <c r="BD285" s="68"/>
      <c r="BE285" s="15"/>
      <c r="BF285" s="5">
        <f t="shared" si="120"/>
        <v>6974</v>
      </c>
      <c r="BG285" s="42">
        <v>2851</v>
      </c>
      <c r="BH285" s="42">
        <v>4123</v>
      </c>
      <c r="BI285" s="42"/>
      <c r="BJ285" s="42"/>
      <c r="BK285" s="42"/>
      <c r="BL285" s="42"/>
      <c r="BM285" s="15"/>
    </row>
    <row r="286" spans="1:65" outlineLevel="5" x14ac:dyDescent="0.45">
      <c r="A286" s="22">
        <f t="shared" si="106"/>
        <v>8</v>
      </c>
      <c r="B286" s="9">
        <f t="shared" si="105"/>
        <v>43706</v>
      </c>
      <c r="C286" s="51">
        <v>369965</v>
      </c>
      <c r="D286" s="64">
        <f t="shared" si="111"/>
        <v>36</v>
      </c>
      <c r="E286" s="12">
        <v>36</v>
      </c>
      <c r="F286" s="12">
        <v>36</v>
      </c>
      <c r="G286" s="12">
        <v>36</v>
      </c>
      <c r="H286" s="12">
        <v>36</v>
      </c>
      <c r="I286" s="12"/>
      <c r="J286" s="12"/>
      <c r="K286" s="12"/>
      <c r="L286" s="12"/>
      <c r="M286" s="74" t="str">
        <f t="shared" si="112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3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14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v>17.766497461928935</v>
      </c>
      <c r="AO286" s="41">
        <v>1576</v>
      </c>
      <c r="AP286" s="110"/>
      <c r="AQ286" s="111"/>
      <c r="AR286" s="126" t="str">
        <f t="shared" si="115"/>
        <v/>
      </c>
      <c r="AS286" s="126" t="str">
        <f t="shared" si="116"/>
        <v/>
      </c>
      <c r="AT286" s="127">
        <v>1795</v>
      </c>
      <c r="AU286" s="128"/>
      <c r="AV286" s="129"/>
      <c r="AW286" s="126" t="str">
        <f t="shared" si="117"/>
        <v/>
      </c>
      <c r="AX286" s="126" t="str">
        <f t="shared" si="118"/>
        <v/>
      </c>
      <c r="AY286" s="64" t="str">
        <f t="shared" si="119"/>
        <v/>
      </c>
      <c r="AZ286" s="97">
        <v>78.8</v>
      </c>
      <c r="BA286" s="68"/>
      <c r="BB286" s="68"/>
      <c r="BC286" s="68"/>
      <c r="BD286" s="68"/>
      <c r="BE286" s="15"/>
      <c r="BF286" s="5">
        <f t="shared" si="120"/>
        <v>4813</v>
      </c>
      <c r="BG286" s="42">
        <v>3079</v>
      </c>
      <c r="BH286" s="42">
        <v>1734</v>
      </c>
      <c r="BI286" s="42"/>
      <c r="BJ286" s="42"/>
      <c r="BK286" s="42"/>
      <c r="BL286" s="42"/>
      <c r="BM286" s="15"/>
    </row>
    <row r="287" spans="1:65" outlineLevel="5" x14ac:dyDescent="0.45">
      <c r="A287" s="22">
        <f t="shared" si="106"/>
        <v>8</v>
      </c>
      <c r="B287" s="9">
        <f t="shared" si="105"/>
        <v>43707</v>
      </c>
      <c r="C287" s="51">
        <v>360995</v>
      </c>
      <c r="D287" s="64">
        <f t="shared" si="111"/>
        <v>36.6</v>
      </c>
      <c r="E287" s="12">
        <v>36.6</v>
      </c>
      <c r="F287" s="12">
        <v>36.6</v>
      </c>
      <c r="G287" s="12">
        <v>36.5</v>
      </c>
      <c r="H287" s="12">
        <v>36.5</v>
      </c>
      <c r="I287" s="12"/>
      <c r="J287" s="12"/>
      <c r="K287" s="12"/>
      <c r="L287" s="12"/>
      <c r="M287" s="74" t="str">
        <f t="shared" si="112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3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4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20.363636363636363</v>
      </c>
      <c r="AO287" s="41">
        <v>1375</v>
      </c>
      <c r="AP287" s="110"/>
      <c r="AQ287" s="111"/>
      <c r="AR287" s="126" t="str">
        <f t="shared" si="115"/>
        <v/>
      </c>
      <c r="AS287" s="126" t="str">
        <f t="shared" si="116"/>
        <v/>
      </c>
      <c r="AT287" s="127">
        <v>1647</v>
      </c>
      <c r="AU287" s="128"/>
      <c r="AV287" s="129"/>
      <c r="AW287" s="126" t="str">
        <f t="shared" si="117"/>
        <v/>
      </c>
      <c r="AX287" s="126" t="str">
        <f t="shared" si="118"/>
        <v/>
      </c>
      <c r="AY287" s="64" t="str">
        <f t="shared" si="119"/>
        <v/>
      </c>
      <c r="AZ287" s="97">
        <v>79.2</v>
      </c>
      <c r="BA287" s="68"/>
      <c r="BB287" s="68"/>
      <c r="BC287" s="68"/>
      <c r="BD287" s="68"/>
      <c r="BE287" s="15"/>
      <c r="BF287" s="5">
        <f t="shared" si="120"/>
        <v>11041</v>
      </c>
      <c r="BG287" s="42">
        <v>3807</v>
      </c>
      <c r="BH287" s="42">
        <v>7234</v>
      </c>
      <c r="BI287" s="42"/>
      <c r="BJ287" s="42"/>
      <c r="BK287" s="42"/>
      <c r="BL287" s="42"/>
      <c r="BM287" s="15"/>
    </row>
    <row r="288" spans="1:65" ht="17.5" outlineLevel="5" thickBot="1" x14ac:dyDescent="0.5">
      <c r="A288" s="31">
        <f t="shared" si="106"/>
        <v>8</v>
      </c>
      <c r="B288" s="32">
        <f t="shared" ref="B288:B351" si="121">B287+1</f>
        <v>43708</v>
      </c>
      <c r="C288" s="51">
        <v>349481</v>
      </c>
      <c r="D288" s="64">
        <f t="shared" si="111"/>
        <v>36.6</v>
      </c>
      <c r="E288" s="12">
        <v>36.4</v>
      </c>
      <c r="F288" s="12">
        <v>36.4</v>
      </c>
      <c r="G288" s="12">
        <v>36.799999999999997</v>
      </c>
      <c r="H288" s="12">
        <v>36.799999999999997</v>
      </c>
      <c r="I288" s="12"/>
      <c r="J288" s="12"/>
      <c r="K288" s="12"/>
      <c r="L288" s="12"/>
      <c r="M288" s="74" t="str">
        <f t="shared" si="112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13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4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25.52415679124886</v>
      </c>
      <c r="AO288" s="41">
        <v>1097</v>
      </c>
      <c r="AP288" s="110"/>
      <c r="AQ288" s="111"/>
      <c r="AR288" s="126" t="str">
        <f t="shared" si="115"/>
        <v/>
      </c>
      <c r="AS288" s="126" t="str">
        <f t="shared" si="116"/>
        <v/>
      </c>
      <c r="AT288" s="127">
        <v>1130</v>
      </c>
      <c r="AU288" s="128"/>
      <c r="AV288" s="129"/>
      <c r="AW288" s="126" t="str">
        <f t="shared" si="117"/>
        <v/>
      </c>
      <c r="AX288" s="126" t="str">
        <f t="shared" si="118"/>
        <v/>
      </c>
      <c r="AY288" s="64" t="str">
        <f t="shared" si="119"/>
        <v/>
      </c>
      <c r="AZ288" s="97"/>
      <c r="BA288" s="68"/>
      <c r="BB288" s="68"/>
      <c r="BC288" s="68"/>
      <c r="BD288" s="68"/>
      <c r="BE288" s="15"/>
      <c r="BF288" s="5">
        <f t="shared" si="120"/>
        <v>4305</v>
      </c>
      <c r="BG288" s="42">
        <v>2574</v>
      </c>
      <c r="BH288" s="42">
        <v>1731</v>
      </c>
      <c r="BI288" s="42"/>
      <c r="BJ288" s="42"/>
      <c r="BK288" s="42"/>
      <c r="BL288" s="42"/>
      <c r="BM288" s="15"/>
    </row>
    <row r="289" spans="1:65" outlineLevel="4" x14ac:dyDescent="0.45">
      <c r="A289" s="150" t="s">
        <v>42</v>
      </c>
      <c r="B289" s="151"/>
      <c r="C289" s="50">
        <f t="shared" ref="C289:BM289" si="122">SUBTOTAL(4,C258:C288)</f>
        <v>453732</v>
      </c>
      <c r="D289" s="60">
        <f t="shared" si="122"/>
        <v>36.6</v>
      </c>
      <c r="E289" s="28">
        <f t="shared" si="122"/>
        <v>36.6</v>
      </c>
      <c r="F289" s="28">
        <f t="shared" si="122"/>
        <v>36.6</v>
      </c>
      <c r="G289" s="28">
        <f t="shared" si="122"/>
        <v>36.799999999999997</v>
      </c>
      <c r="H289" s="28">
        <f t="shared" si="122"/>
        <v>36.799999999999997</v>
      </c>
      <c r="I289" s="28">
        <f t="shared" si="122"/>
        <v>0</v>
      </c>
      <c r="J289" s="28">
        <f t="shared" si="122"/>
        <v>0</v>
      </c>
      <c r="K289" s="28">
        <f t="shared" si="122"/>
        <v>0</v>
      </c>
      <c r="L289" s="28">
        <f t="shared" si="122"/>
        <v>0</v>
      </c>
      <c r="M289" s="71">
        <f t="shared" si="122"/>
        <v>0</v>
      </c>
      <c r="N289" s="82">
        <f t="shared" si="122"/>
        <v>0</v>
      </c>
      <c r="O289" s="82">
        <f t="shared" si="122"/>
        <v>0</v>
      </c>
      <c r="P289" s="82">
        <f t="shared" si="122"/>
        <v>0</v>
      </c>
      <c r="Q289" s="82">
        <f t="shared" si="122"/>
        <v>0</v>
      </c>
      <c r="R289" s="82">
        <f t="shared" si="122"/>
        <v>0</v>
      </c>
      <c r="S289" s="82">
        <f t="shared" si="122"/>
        <v>0</v>
      </c>
      <c r="T289" s="82">
        <f t="shared" si="122"/>
        <v>0</v>
      </c>
      <c r="U289" s="82">
        <f t="shared" si="122"/>
        <v>0</v>
      </c>
      <c r="V289" s="29">
        <f t="shared" si="122"/>
        <v>0</v>
      </c>
      <c r="W289" s="39">
        <f t="shared" si="122"/>
        <v>0</v>
      </c>
      <c r="X289" s="39">
        <f t="shared" si="122"/>
        <v>0</v>
      </c>
      <c r="Y289" s="39">
        <f t="shared" si="122"/>
        <v>0</v>
      </c>
      <c r="Z289" s="39">
        <f t="shared" si="122"/>
        <v>0</v>
      </c>
      <c r="AA289" s="39">
        <f t="shared" si="122"/>
        <v>0</v>
      </c>
      <c r="AB289" s="39">
        <f t="shared" si="122"/>
        <v>0</v>
      </c>
      <c r="AC289" s="39">
        <f t="shared" si="122"/>
        <v>0</v>
      </c>
      <c r="AD289" s="39">
        <f t="shared" si="122"/>
        <v>0</v>
      </c>
      <c r="AE289" s="29">
        <f t="shared" si="122"/>
        <v>0</v>
      </c>
      <c r="AF289" s="39">
        <f t="shared" si="122"/>
        <v>0</v>
      </c>
      <c r="AG289" s="39">
        <f t="shared" si="122"/>
        <v>0</v>
      </c>
      <c r="AH289" s="39">
        <f t="shared" si="122"/>
        <v>0</v>
      </c>
      <c r="AI289" s="39">
        <f t="shared" si="122"/>
        <v>0</v>
      </c>
      <c r="AJ289" s="39">
        <f t="shared" si="122"/>
        <v>0</v>
      </c>
      <c r="AK289" s="39">
        <f t="shared" si="122"/>
        <v>0</v>
      </c>
      <c r="AL289" s="39">
        <f t="shared" si="122"/>
        <v>0</v>
      </c>
      <c r="AM289" s="39">
        <f t="shared" si="122"/>
        <v>0</v>
      </c>
      <c r="AN289" s="39">
        <f t="shared" si="122"/>
        <v>63.348416289592762</v>
      </c>
      <c r="AO289" s="39">
        <f t="shared" si="122"/>
        <v>1595</v>
      </c>
      <c r="AP289" s="104">
        <f t="shared" si="122"/>
        <v>0</v>
      </c>
      <c r="AQ289" s="105">
        <f t="shared" si="122"/>
        <v>0</v>
      </c>
      <c r="AR289" s="106">
        <f t="shared" si="122"/>
        <v>0</v>
      </c>
      <c r="AS289" s="106">
        <f t="shared" si="122"/>
        <v>0</v>
      </c>
      <c r="AT289" s="107">
        <f t="shared" si="122"/>
        <v>1795</v>
      </c>
      <c r="AU289" s="108">
        <f t="shared" si="122"/>
        <v>0</v>
      </c>
      <c r="AV289" s="109">
        <f t="shared" si="122"/>
        <v>0</v>
      </c>
      <c r="AW289" s="106">
        <f t="shared" si="122"/>
        <v>0</v>
      </c>
      <c r="AX289" s="106">
        <f t="shared" si="122"/>
        <v>0</v>
      </c>
      <c r="AY289" s="60">
        <f t="shared" si="122"/>
        <v>0</v>
      </c>
      <c r="AZ289" s="96">
        <f t="shared" si="122"/>
        <v>79.8</v>
      </c>
      <c r="BA289" s="67">
        <f t="shared" si="122"/>
        <v>0</v>
      </c>
      <c r="BB289" s="67">
        <f t="shared" si="122"/>
        <v>0</v>
      </c>
      <c r="BC289" s="67">
        <f t="shared" si="122"/>
        <v>0</v>
      </c>
      <c r="BD289" s="67">
        <f t="shared" si="122"/>
        <v>0</v>
      </c>
      <c r="BE289" s="27">
        <f t="shared" si="122"/>
        <v>0</v>
      </c>
      <c r="BF289" s="29">
        <f t="shared" si="122"/>
        <v>12866</v>
      </c>
      <c r="BG289" s="39">
        <f t="shared" si="122"/>
        <v>3807</v>
      </c>
      <c r="BH289" s="40">
        <f t="shared" si="122"/>
        <v>10977</v>
      </c>
      <c r="BI289" s="40">
        <f t="shared" si="122"/>
        <v>0</v>
      </c>
      <c r="BJ289" s="40">
        <f t="shared" si="122"/>
        <v>0</v>
      </c>
      <c r="BK289" s="40">
        <f t="shared" si="122"/>
        <v>0</v>
      </c>
      <c r="BL289" s="40">
        <f t="shared" si="122"/>
        <v>0</v>
      </c>
      <c r="BM289" s="27">
        <f t="shared" si="122"/>
        <v>0</v>
      </c>
    </row>
    <row r="290" spans="1:65" outlineLevel="3" x14ac:dyDescent="0.45">
      <c r="A290" s="180" t="s">
        <v>31</v>
      </c>
      <c r="B290" s="181"/>
      <c r="C290" s="51">
        <f t="shared" ref="C290:BM290" si="123">SUBTOTAL(5,C258:C288)</f>
        <v>332068</v>
      </c>
      <c r="D290" s="61">
        <f t="shared" si="123"/>
        <v>35</v>
      </c>
      <c r="E290" s="12">
        <f t="shared" si="123"/>
        <v>35.1</v>
      </c>
      <c r="F290" s="12">
        <f t="shared" si="123"/>
        <v>35.1</v>
      </c>
      <c r="G290" s="12">
        <f t="shared" si="123"/>
        <v>34.799999999999997</v>
      </c>
      <c r="H290" s="12">
        <f t="shared" si="123"/>
        <v>34.799999999999997</v>
      </c>
      <c r="I290" s="12">
        <f t="shared" si="123"/>
        <v>0</v>
      </c>
      <c r="J290" s="12">
        <f t="shared" si="123"/>
        <v>0</v>
      </c>
      <c r="K290" s="12">
        <f t="shared" si="123"/>
        <v>0</v>
      </c>
      <c r="L290" s="12">
        <f t="shared" si="123"/>
        <v>0</v>
      </c>
      <c r="M290" s="72">
        <f t="shared" si="123"/>
        <v>0</v>
      </c>
      <c r="N290" s="83">
        <f t="shared" si="123"/>
        <v>0</v>
      </c>
      <c r="O290" s="83">
        <f t="shared" si="123"/>
        <v>0</v>
      </c>
      <c r="P290" s="83">
        <f t="shared" si="123"/>
        <v>0</v>
      </c>
      <c r="Q290" s="83">
        <f t="shared" si="123"/>
        <v>0</v>
      </c>
      <c r="R290" s="83">
        <f t="shared" si="123"/>
        <v>0</v>
      </c>
      <c r="S290" s="83">
        <f t="shared" si="123"/>
        <v>0</v>
      </c>
      <c r="T290" s="83">
        <f t="shared" si="123"/>
        <v>0</v>
      </c>
      <c r="U290" s="83">
        <f t="shared" si="123"/>
        <v>0</v>
      </c>
      <c r="V290" s="6">
        <f t="shared" si="123"/>
        <v>0</v>
      </c>
      <c r="W290" s="41">
        <f t="shared" si="123"/>
        <v>0</v>
      </c>
      <c r="X290" s="41">
        <f t="shared" si="123"/>
        <v>0</v>
      </c>
      <c r="Y290" s="41">
        <f t="shared" si="123"/>
        <v>0</v>
      </c>
      <c r="Z290" s="41">
        <f t="shared" si="123"/>
        <v>0</v>
      </c>
      <c r="AA290" s="41">
        <f t="shared" si="123"/>
        <v>0</v>
      </c>
      <c r="AB290" s="41">
        <f t="shared" si="123"/>
        <v>0</v>
      </c>
      <c r="AC290" s="41">
        <f t="shared" si="123"/>
        <v>0</v>
      </c>
      <c r="AD290" s="41">
        <f t="shared" si="123"/>
        <v>0</v>
      </c>
      <c r="AE290" s="6">
        <f t="shared" si="123"/>
        <v>0</v>
      </c>
      <c r="AF290" s="41">
        <f t="shared" si="123"/>
        <v>0</v>
      </c>
      <c r="AG290" s="41">
        <f t="shared" si="123"/>
        <v>0</v>
      </c>
      <c r="AH290" s="41">
        <f t="shared" si="123"/>
        <v>0</v>
      </c>
      <c r="AI290" s="41">
        <f t="shared" si="123"/>
        <v>0</v>
      </c>
      <c r="AJ290" s="41">
        <f t="shared" si="123"/>
        <v>0</v>
      </c>
      <c r="AK290" s="41">
        <f t="shared" si="123"/>
        <v>0</v>
      </c>
      <c r="AL290" s="41">
        <f t="shared" si="123"/>
        <v>0</v>
      </c>
      <c r="AM290" s="41">
        <f t="shared" si="123"/>
        <v>0</v>
      </c>
      <c r="AN290" s="41">
        <f t="shared" si="123"/>
        <v>17.554858934169278</v>
      </c>
      <c r="AO290" s="41">
        <f t="shared" si="123"/>
        <v>442</v>
      </c>
      <c r="AP290" s="110">
        <f t="shared" si="123"/>
        <v>0</v>
      </c>
      <c r="AQ290" s="111">
        <f t="shared" si="123"/>
        <v>0</v>
      </c>
      <c r="AR290" s="112">
        <f t="shared" si="123"/>
        <v>0</v>
      </c>
      <c r="AS290" s="112">
        <f t="shared" si="123"/>
        <v>0</v>
      </c>
      <c r="AT290" s="113">
        <f t="shared" si="123"/>
        <v>272</v>
      </c>
      <c r="AU290" s="114">
        <f t="shared" si="123"/>
        <v>0</v>
      </c>
      <c r="AV290" s="115">
        <f t="shared" si="123"/>
        <v>0</v>
      </c>
      <c r="AW290" s="112">
        <f t="shared" si="123"/>
        <v>0</v>
      </c>
      <c r="AX290" s="112">
        <f t="shared" si="123"/>
        <v>0</v>
      </c>
      <c r="AY290" s="61">
        <f t="shared" si="123"/>
        <v>0</v>
      </c>
      <c r="AZ290" s="97">
        <f t="shared" si="123"/>
        <v>77.900000000000006</v>
      </c>
      <c r="BA290" s="68">
        <f t="shared" si="123"/>
        <v>0</v>
      </c>
      <c r="BB290" s="68">
        <f t="shared" si="123"/>
        <v>0</v>
      </c>
      <c r="BC290" s="68">
        <f t="shared" si="123"/>
        <v>0</v>
      </c>
      <c r="BD290" s="68">
        <f t="shared" si="123"/>
        <v>0</v>
      </c>
      <c r="BE290" s="15">
        <f t="shared" si="123"/>
        <v>0</v>
      </c>
      <c r="BF290" s="6">
        <f t="shared" si="123"/>
        <v>1211</v>
      </c>
      <c r="BG290" s="41">
        <f t="shared" si="123"/>
        <v>276</v>
      </c>
      <c r="BH290" s="42">
        <f t="shared" si="123"/>
        <v>1211</v>
      </c>
      <c r="BI290" s="42">
        <f t="shared" si="123"/>
        <v>0</v>
      </c>
      <c r="BJ290" s="42">
        <f t="shared" si="123"/>
        <v>0</v>
      </c>
      <c r="BK290" s="42">
        <f t="shared" si="123"/>
        <v>0</v>
      </c>
      <c r="BL290" s="42">
        <f t="shared" si="123"/>
        <v>0</v>
      </c>
      <c r="BM290" s="15">
        <f t="shared" si="123"/>
        <v>0</v>
      </c>
    </row>
    <row r="291" spans="1:65" outlineLevel="2" x14ac:dyDescent="0.45">
      <c r="A291" s="180" t="s">
        <v>20</v>
      </c>
      <c r="B291" s="181"/>
      <c r="C291" s="51">
        <f>IFERROR(SUBTOTAL(1,C258:C288),"")</f>
        <v>377108.87096774194</v>
      </c>
      <c r="D291" s="61">
        <f t="shared" ref="D291:BM291" si="124">IFERROR(SUBTOTAL(1,D258:D288),"")</f>
        <v>35.674193548387088</v>
      </c>
      <c r="E291" s="12">
        <f t="shared" si="124"/>
        <v>35.667741935483868</v>
      </c>
      <c r="F291" s="12">
        <f t="shared" si="124"/>
        <v>35.667741935483868</v>
      </c>
      <c r="G291" s="12">
        <f t="shared" si="124"/>
        <v>35.629032258064527</v>
      </c>
      <c r="H291" s="12">
        <f t="shared" si="124"/>
        <v>35.629032258064527</v>
      </c>
      <c r="I291" s="12" t="str">
        <f t="shared" si="124"/>
        <v/>
      </c>
      <c r="J291" s="12" t="str">
        <f t="shared" si="124"/>
        <v/>
      </c>
      <c r="K291" s="12" t="str">
        <f t="shared" si="124"/>
        <v/>
      </c>
      <c r="L291" s="12" t="str">
        <f t="shared" si="124"/>
        <v/>
      </c>
      <c r="M291" s="72" t="str">
        <f t="shared" si="124"/>
        <v/>
      </c>
      <c r="N291" s="83" t="str">
        <f t="shared" si="124"/>
        <v/>
      </c>
      <c r="O291" s="83" t="str">
        <f t="shared" si="124"/>
        <v/>
      </c>
      <c r="P291" s="83" t="str">
        <f t="shared" si="124"/>
        <v/>
      </c>
      <c r="Q291" s="83" t="str">
        <f t="shared" si="124"/>
        <v/>
      </c>
      <c r="R291" s="83" t="str">
        <f t="shared" si="124"/>
        <v/>
      </c>
      <c r="S291" s="83" t="str">
        <f t="shared" si="124"/>
        <v/>
      </c>
      <c r="T291" s="83" t="str">
        <f t="shared" si="124"/>
        <v/>
      </c>
      <c r="U291" s="83" t="str">
        <f t="shared" si="124"/>
        <v/>
      </c>
      <c r="V291" s="6" t="str">
        <f t="shared" si="124"/>
        <v/>
      </c>
      <c r="W291" s="41" t="str">
        <f t="shared" si="124"/>
        <v/>
      </c>
      <c r="X291" s="41" t="str">
        <f t="shared" si="124"/>
        <v/>
      </c>
      <c r="Y291" s="41" t="str">
        <f t="shared" si="124"/>
        <v/>
      </c>
      <c r="Z291" s="41" t="str">
        <f t="shared" si="124"/>
        <v/>
      </c>
      <c r="AA291" s="41" t="str">
        <f t="shared" si="124"/>
        <v/>
      </c>
      <c r="AB291" s="41" t="str">
        <f t="shared" si="124"/>
        <v/>
      </c>
      <c r="AC291" s="41" t="str">
        <f t="shared" si="124"/>
        <v/>
      </c>
      <c r="AD291" s="41" t="str">
        <f t="shared" si="124"/>
        <v/>
      </c>
      <c r="AE291" s="6" t="str">
        <f t="shared" si="124"/>
        <v/>
      </c>
      <c r="AF291" s="41" t="str">
        <f t="shared" si="124"/>
        <v/>
      </c>
      <c r="AG291" s="41" t="str">
        <f t="shared" si="124"/>
        <v/>
      </c>
      <c r="AH291" s="41" t="str">
        <f t="shared" si="124"/>
        <v/>
      </c>
      <c r="AI291" s="41" t="str">
        <f t="shared" si="124"/>
        <v/>
      </c>
      <c r="AJ291" s="41" t="str">
        <f t="shared" si="124"/>
        <v/>
      </c>
      <c r="AK291" s="41" t="str">
        <f t="shared" si="124"/>
        <v/>
      </c>
      <c r="AL291" s="41" t="str">
        <f t="shared" si="124"/>
        <v/>
      </c>
      <c r="AM291" s="41" t="str">
        <f t="shared" si="124"/>
        <v/>
      </c>
      <c r="AN291" s="41">
        <f t="shared" si="124"/>
        <v>24.139283954875033</v>
      </c>
      <c r="AO291" s="41">
        <f t="shared" si="124"/>
        <v>1241.741935483871</v>
      </c>
      <c r="AP291" s="110" t="str">
        <f t="shared" si="124"/>
        <v/>
      </c>
      <c r="AQ291" s="111" t="str">
        <f t="shared" si="124"/>
        <v/>
      </c>
      <c r="AR291" s="112" t="str">
        <f t="shared" si="124"/>
        <v/>
      </c>
      <c r="AS291" s="112" t="str">
        <f t="shared" si="124"/>
        <v/>
      </c>
      <c r="AT291" s="113">
        <f t="shared" si="124"/>
        <v>1306.1290322580646</v>
      </c>
      <c r="AU291" s="114" t="str">
        <f t="shared" si="124"/>
        <v/>
      </c>
      <c r="AV291" s="115" t="str">
        <f t="shared" si="124"/>
        <v/>
      </c>
      <c r="AW291" s="112" t="str">
        <f t="shared" si="124"/>
        <v/>
      </c>
      <c r="AX291" s="112" t="str">
        <f t="shared" si="124"/>
        <v/>
      </c>
      <c r="AY291" s="61" t="str">
        <f t="shared" si="124"/>
        <v/>
      </c>
      <c r="AZ291" s="97">
        <f t="shared" si="124"/>
        <v>78.790476190476213</v>
      </c>
      <c r="BA291" s="68" t="str">
        <f t="shared" si="124"/>
        <v/>
      </c>
      <c r="BB291" s="68" t="str">
        <f t="shared" si="124"/>
        <v/>
      </c>
      <c r="BC291" s="68" t="str">
        <f t="shared" si="124"/>
        <v/>
      </c>
      <c r="BD291" s="68" t="str">
        <f t="shared" si="124"/>
        <v/>
      </c>
      <c r="BE291" s="15" t="str">
        <f>IFERROR(SUBTOTAL(1,BE258:BE288),"")</f>
        <v/>
      </c>
      <c r="BF291" s="6">
        <f t="shared" si="124"/>
        <v>5871.8</v>
      </c>
      <c r="BG291" s="41">
        <f t="shared" si="124"/>
        <v>2044.8823529411766</v>
      </c>
      <c r="BH291" s="42">
        <f t="shared" si="124"/>
        <v>4713.0333333333338</v>
      </c>
      <c r="BI291" s="42" t="str">
        <f t="shared" si="124"/>
        <v/>
      </c>
      <c r="BJ291" s="42" t="str">
        <f t="shared" si="124"/>
        <v/>
      </c>
      <c r="BK291" s="42" t="str">
        <f t="shared" si="124"/>
        <v/>
      </c>
      <c r="BL291" s="42" t="str">
        <f t="shared" si="124"/>
        <v/>
      </c>
      <c r="BM291" s="15" t="str">
        <f t="shared" si="124"/>
        <v/>
      </c>
    </row>
    <row r="292" spans="1:65" ht="17.5" outlineLevel="1" thickBot="1" x14ac:dyDescent="0.5">
      <c r="A292" s="182" t="s">
        <v>53</v>
      </c>
      <c r="B292" s="183"/>
      <c r="C292" s="52">
        <f>SUBTOTAL(9,C258:C288)</f>
        <v>11690375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38494</v>
      </c>
      <c r="AP292" s="116"/>
      <c r="AQ292" s="117"/>
      <c r="AR292" s="118"/>
      <c r="AS292" s="118"/>
      <c r="AT292" s="119">
        <f>SUBTOTAL(9,AT258:AT288)</f>
        <v>40490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25">SUBTOTAL(9,BF258:BF288)</f>
        <v>176154</v>
      </c>
      <c r="BG292" s="43">
        <f t="shared" si="125"/>
        <v>34763</v>
      </c>
      <c r="BH292" s="44">
        <f t="shared" si="125"/>
        <v>141391</v>
      </c>
      <c r="BI292" s="44">
        <f t="shared" si="125"/>
        <v>0</v>
      </c>
      <c r="BJ292" s="44">
        <f t="shared" si="125"/>
        <v>0</v>
      </c>
      <c r="BK292" s="44">
        <f t="shared" si="125"/>
        <v>0</v>
      </c>
      <c r="BL292" s="44">
        <f t="shared" si="125"/>
        <v>0</v>
      </c>
      <c r="BM292" s="16">
        <f t="shared" si="125"/>
        <v>0</v>
      </c>
    </row>
    <row r="293" spans="1:65" outlineLevel="5" x14ac:dyDescent="0.45">
      <c r="A293" s="21">
        <f t="shared" si="106"/>
        <v>9</v>
      </c>
      <c r="B293" s="33">
        <f>B288+1</f>
        <v>43709</v>
      </c>
      <c r="C293" s="51">
        <v>344867</v>
      </c>
      <c r="D293" s="64">
        <f t="shared" ref="D293:D322" si="126">IFERROR(ROUND(AVERAGE(E293:L293),1),"")</f>
        <v>36.299999999999997</v>
      </c>
      <c r="E293" s="12">
        <v>36.299999999999997</v>
      </c>
      <c r="F293" s="12">
        <v>36.299999999999997</v>
      </c>
      <c r="G293" s="12">
        <v>36.200000000000003</v>
      </c>
      <c r="H293" s="12">
        <v>36.200000000000003</v>
      </c>
      <c r="I293" s="12"/>
      <c r="J293" s="12"/>
      <c r="K293" s="12"/>
      <c r="L293" s="12"/>
      <c r="M293" s="74" t="str">
        <f t="shared" ref="M293:M322" si="127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28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9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20.989505247376311</v>
      </c>
      <c r="AO293" s="41">
        <v>1334</v>
      </c>
      <c r="AP293" s="110"/>
      <c r="AQ293" s="111"/>
      <c r="AR293" s="126" t="str">
        <f t="shared" ref="AR293:AR322" si="130">IFERROR(AQ293/AP293*100,"")</f>
        <v/>
      </c>
      <c r="AS293" s="126" t="str">
        <f t="shared" ref="AS293:AS322" si="131">IFERROR(100-AR293,"")</f>
        <v/>
      </c>
      <c r="AT293" s="127">
        <v>1309</v>
      </c>
      <c r="AU293" s="128"/>
      <c r="AV293" s="129"/>
      <c r="AW293" s="126" t="str">
        <f t="shared" ref="AW293:AW322" si="132">IFERROR(AV293/AU293*100,"")</f>
        <v/>
      </c>
      <c r="AX293" s="126" t="str">
        <f t="shared" ref="AX293:AX322" si="133">IFERROR(100-AW293,"")</f>
        <v/>
      </c>
      <c r="AY293" s="64" t="str">
        <f t="shared" ref="AY293:AY322" si="134">IFERROR((1-((AW293*AS293)/(AX293*AR293)))*100,"")</f>
        <v/>
      </c>
      <c r="AZ293" s="97"/>
      <c r="BA293" s="68"/>
      <c r="BB293" s="68"/>
      <c r="BC293" s="68"/>
      <c r="BD293" s="68"/>
      <c r="BE293" s="15"/>
      <c r="BF293" s="5">
        <f t="shared" ref="BF293:BF322" si="135">IF(SUM(BG293:BM293)=0,"",SUM(BG293:BM293))</f>
        <v>1756</v>
      </c>
      <c r="BG293" s="42"/>
      <c r="BH293" s="42">
        <v>1756</v>
      </c>
      <c r="BI293" s="42"/>
      <c r="BJ293" s="42"/>
      <c r="BK293" s="42"/>
      <c r="BL293" s="42"/>
      <c r="BM293" s="15"/>
    </row>
    <row r="294" spans="1:65" outlineLevel="5" x14ac:dyDescent="0.45">
      <c r="A294" s="22">
        <f t="shared" si="106"/>
        <v>9</v>
      </c>
      <c r="B294" s="9">
        <f t="shared" si="121"/>
        <v>43710</v>
      </c>
      <c r="C294" s="51">
        <v>399345</v>
      </c>
      <c r="D294" s="64">
        <f t="shared" si="126"/>
        <v>36.4</v>
      </c>
      <c r="E294" s="12">
        <v>36.299999999999997</v>
      </c>
      <c r="F294" s="12">
        <v>36.299999999999997</v>
      </c>
      <c r="G294" s="12">
        <v>36.4</v>
      </c>
      <c r="H294" s="12">
        <v>36.4</v>
      </c>
      <c r="I294" s="12"/>
      <c r="J294" s="12"/>
      <c r="K294" s="12"/>
      <c r="L294" s="12"/>
      <c r="M294" s="74" t="str">
        <f t="shared" si="127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28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9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21.68861347792409</v>
      </c>
      <c r="AO294" s="41">
        <v>1291</v>
      </c>
      <c r="AP294" s="110"/>
      <c r="AQ294" s="111"/>
      <c r="AR294" s="126" t="str">
        <f t="shared" si="130"/>
        <v/>
      </c>
      <c r="AS294" s="126" t="str">
        <f t="shared" si="131"/>
        <v/>
      </c>
      <c r="AT294" s="127">
        <v>1531</v>
      </c>
      <c r="AU294" s="128"/>
      <c r="AV294" s="129"/>
      <c r="AW294" s="126" t="str">
        <f t="shared" si="132"/>
        <v/>
      </c>
      <c r="AX294" s="126" t="str">
        <f t="shared" si="133"/>
        <v/>
      </c>
      <c r="AY294" s="64" t="str">
        <f t="shared" si="134"/>
        <v/>
      </c>
      <c r="AZ294" s="97">
        <v>78.8</v>
      </c>
      <c r="BA294" s="68"/>
      <c r="BB294" s="68"/>
      <c r="BC294" s="68"/>
      <c r="BD294" s="68"/>
      <c r="BE294" s="15"/>
      <c r="BF294" s="5">
        <f t="shared" si="135"/>
        <v>6058</v>
      </c>
      <c r="BG294" s="42">
        <v>2920</v>
      </c>
      <c r="BH294" s="42">
        <v>3138</v>
      </c>
      <c r="BI294" s="42"/>
      <c r="BJ294" s="42"/>
      <c r="BK294" s="42"/>
      <c r="BL294" s="42"/>
      <c r="BM294" s="15"/>
    </row>
    <row r="295" spans="1:65" outlineLevel="5" x14ac:dyDescent="0.45">
      <c r="A295" s="22">
        <f t="shared" si="106"/>
        <v>9</v>
      </c>
      <c r="B295" s="9">
        <f t="shared" si="121"/>
        <v>43711</v>
      </c>
      <c r="C295" s="51">
        <v>393693</v>
      </c>
      <c r="D295" s="64">
        <f t="shared" si="126"/>
        <v>36.700000000000003</v>
      </c>
      <c r="E295" s="12">
        <v>36.700000000000003</v>
      </c>
      <c r="F295" s="12">
        <v>36.700000000000003</v>
      </c>
      <c r="G295" s="12">
        <v>36.700000000000003</v>
      </c>
      <c r="H295" s="12">
        <v>36.700000000000003</v>
      </c>
      <c r="I295" s="12"/>
      <c r="J295" s="12"/>
      <c r="K295" s="12"/>
      <c r="L295" s="12"/>
      <c r="M295" s="74" t="str">
        <f t="shared" si="127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28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9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23.007395234182415</v>
      </c>
      <c r="AO295" s="41">
        <v>1217</v>
      </c>
      <c r="AP295" s="110"/>
      <c r="AQ295" s="111"/>
      <c r="AR295" s="126" t="str">
        <f t="shared" si="130"/>
        <v/>
      </c>
      <c r="AS295" s="126" t="str">
        <f t="shared" si="131"/>
        <v/>
      </c>
      <c r="AT295" s="127">
        <v>1301</v>
      </c>
      <c r="AU295" s="128"/>
      <c r="AV295" s="129"/>
      <c r="AW295" s="126" t="str">
        <f t="shared" si="132"/>
        <v/>
      </c>
      <c r="AX295" s="126" t="str">
        <f t="shared" si="133"/>
        <v/>
      </c>
      <c r="AY295" s="64" t="str">
        <f t="shared" si="134"/>
        <v/>
      </c>
      <c r="AZ295" s="97">
        <v>79.099999999999994</v>
      </c>
      <c r="BA295" s="68"/>
      <c r="BB295" s="68"/>
      <c r="BC295" s="68"/>
      <c r="BD295" s="68"/>
      <c r="BE295" s="15"/>
      <c r="BF295" s="5">
        <f t="shared" si="135"/>
        <v>9155</v>
      </c>
      <c r="BG295" s="42">
        <v>3007</v>
      </c>
      <c r="BH295" s="42">
        <v>6148</v>
      </c>
      <c r="BI295" s="42"/>
      <c r="BJ295" s="42"/>
      <c r="BK295" s="42"/>
      <c r="BL295" s="42"/>
      <c r="BM295" s="15"/>
    </row>
    <row r="296" spans="1:65" outlineLevel="5" x14ac:dyDescent="0.45">
      <c r="A296" s="22">
        <f t="shared" si="106"/>
        <v>9</v>
      </c>
      <c r="B296" s="9">
        <f t="shared" si="121"/>
        <v>43712</v>
      </c>
      <c r="C296" s="51">
        <v>394070</v>
      </c>
      <c r="D296" s="64">
        <f t="shared" si="126"/>
        <v>37</v>
      </c>
      <c r="E296" s="12">
        <v>36.9</v>
      </c>
      <c r="F296" s="12">
        <v>36.9</v>
      </c>
      <c r="G296" s="12">
        <v>37.1</v>
      </c>
      <c r="H296" s="12">
        <v>37.1</v>
      </c>
      <c r="I296" s="12"/>
      <c r="J296" s="12"/>
      <c r="K296" s="12"/>
      <c r="L296" s="12"/>
      <c r="M296" s="74" t="str">
        <f t="shared" si="127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28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9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26.948989412897017</v>
      </c>
      <c r="AO296" s="41">
        <v>1039</v>
      </c>
      <c r="AP296" s="110"/>
      <c r="AQ296" s="111"/>
      <c r="AR296" s="126" t="str">
        <f t="shared" si="130"/>
        <v/>
      </c>
      <c r="AS296" s="126" t="str">
        <f t="shared" si="131"/>
        <v/>
      </c>
      <c r="AT296" s="127">
        <v>1039</v>
      </c>
      <c r="AU296" s="128"/>
      <c r="AV296" s="129"/>
      <c r="AW296" s="126" t="str">
        <f t="shared" si="132"/>
        <v/>
      </c>
      <c r="AX296" s="126" t="str">
        <f t="shared" si="133"/>
        <v/>
      </c>
      <c r="AY296" s="64" t="str">
        <f t="shared" si="134"/>
        <v/>
      </c>
      <c r="AZ296" s="97">
        <v>79.7</v>
      </c>
      <c r="BA296" s="68"/>
      <c r="BB296" s="68"/>
      <c r="BC296" s="68"/>
      <c r="BD296" s="68"/>
      <c r="BE296" s="15"/>
      <c r="BF296" s="5">
        <f t="shared" si="135"/>
        <v>7689</v>
      </c>
      <c r="BG296" s="42">
        <v>2599</v>
      </c>
      <c r="BH296" s="42">
        <v>5090</v>
      </c>
      <c r="BI296" s="42"/>
      <c r="BJ296" s="42"/>
      <c r="BK296" s="42"/>
      <c r="BL296" s="42"/>
      <c r="BM296" s="15"/>
    </row>
    <row r="297" spans="1:65" outlineLevel="5" x14ac:dyDescent="0.45">
      <c r="A297" s="22">
        <f t="shared" si="106"/>
        <v>9</v>
      </c>
      <c r="B297" s="9">
        <f t="shared" si="121"/>
        <v>43713</v>
      </c>
      <c r="C297" s="51">
        <v>415438</v>
      </c>
      <c r="D297" s="64">
        <f t="shared" si="126"/>
        <v>37.200000000000003</v>
      </c>
      <c r="E297" s="12">
        <v>37.1</v>
      </c>
      <c r="F297" s="12">
        <v>37.1</v>
      </c>
      <c r="G297" s="12">
        <v>37.299999999999997</v>
      </c>
      <c r="H297" s="12">
        <v>37.299999999999997</v>
      </c>
      <c r="I297" s="12"/>
      <c r="J297" s="12"/>
      <c r="K297" s="12"/>
      <c r="L297" s="12"/>
      <c r="M297" s="74" t="str">
        <f t="shared" si="127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28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29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v>22.764227642276424</v>
      </c>
      <c r="AO297" s="41">
        <v>1230</v>
      </c>
      <c r="AP297" s="110"/>
      <c r="AQ297" s="111"/>
      <c r="AR297" s="126" t="str">
        <f t="shared" si="130"/>
        <v/>
      </c>
      <c r="AS297" s="126" t="str">
        <f t="shared" si="131"/>
        <v/>
      </c>
      <c r="AT297" s="127">
        <v>1323</v>
      </c>
      <c r="AU297" s="128"/>
      <c r="AV297" s="129"/>
      <c r="AW297" s="126" t="str">
        <f t="shared" si="132"/>
        <v/>
      </c>
      <c r="AX297" s="126" t="str">
        <f t="shared" si="133"/>
        <v/>
      </c>
      <c r="AY297" s="64" t="str">
        <f t="shared" si="134"/>
        <v/>
      </c>
      <c r="AZ297" s="97">
        <v>78.5</v>
      </c>
      <c r="BA297" s="68"/>
      <c r="BB297" s="68"/>
      <c r="BC297" s="68"/>
      <c r="BD297" s="68"/>
      <c r="BE297" s="15"/>
      <c r="BF297" s="5">
        <f t="shared" si="135"/>
        <v>9594</v>
      </c>
      <c r="BG297" s="42">
        <v>2934</v>
      </c>
      <c r="BH297" s="42">
        <v>6660</v>
      </c>
      <c r="BI297" s="42"/>
      <c r="BJ297" s="42"/>
      <c r="BK297" s="42"/>
      <c r="BL297" s="42"/>
      <c r="BM297" s="15"/>
    </row>
    <row r="298" spans="1:65" outlineLevel="5" x14ac:dyDescent="0.45">
      <c r="A298" s="22">
        <f t="shared" si="106"/>
        <v>9</v>
      </c>
      <c r="B298" s="9">
        <f t="shared" si="121"/>
        <v>43714</v>
      </c>
      <c r="C298" s="51">
        <v>392735</v>
      </c>
      <c r="D298" s="64">
        <f t="shared" si="126"/>
        <v>37.4</v>
      </c>
      <c r="E298" s="12">
        <v>37.299999999999997</v>
      </c>
      <c r="F298" s="12">
        <v>37.299999999999997</v>
      </c>
      <c r="G298" s="12">
        <v>37.4</v>
      </c>
      <c r="H298" s="12">
        <v>37.4</v>
      </c>
      <c r="I298" s="12"/>
      <c r="J298" s="12"/>
      <c r="K298" s="12"/>
      <c r="L298" s="12"/>
      <c r="M298" s="74" t="str">
        <f t="shared" si="127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28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9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20.14388489208633</v>
      </c>
      <c r="AO298" s="41">
        <v>1390</v>
      </c>
      <c r="AP298" s="110"/>
      <c r="AQ298" s="111"/>
      <c r="AR298" s="126" t="str">
        <f t="shared" si="130"/>
        <v/>
      </c>
      <c r="AS298" s="126" t="str">
        <f t="shared" si="131"/>
        <v/>
      </c>
      <c r="AT298" s="127">
        <v>1615</v>
      </c>
      <c r="AU298" s="128"/>
      <c r="AV298" s="129"/>
      <c r="AW298" s="126" t="str">
        <f t="shared" si="132"/>
        <v/>
      </c>
      <c r="AX298" s="126" t="str">
        <f t="shared" si="133"/>
        <v/>
      </c>
      <c r="AY298" s="64" t="str">
        <f t="shared" si="134"/>
        <v/>
      </c>
      <c r="AZ298" s="97">
        <v>79</v>
      </c>
      <c r="BA298" s="68"/>
      <c r="BB298" s="68"/>
      <c r="BC298" s="68"/>
      <c r="BD298" s="68"/>
      <c r="BE298" s="15"/>
      <c r="BF298" s="5">
        <f t="shared" si="135"/>
        <v>14421</v>
      </c>
      <c r="BG298" s="42">
        <v>2818</v>
      </c>
      <c r="BH298" s="42">
        <v>11603</v>
      </c>
      <c r="BI298" s="42"/>
      <c r="BJ298" s="42"/>
      <c r="BK298" s="42"/>
      <c r="BL298" s="42"/>
      <c r="BM298" s="15"/>
    </row>
    <row r="299" spans="1:65" outlineLevel="5" x14ac:dyDescent="0.45">
      <c r="A299" s="22">
        <f t="shared" si="106"/>
        <v>9</v>
      </c>
      <c r="B299" s="9">
        <f t="shared" si="121"/>
        <v>43715</v>
      </c>
      <c r="C299" s="51">
        <v>461047</v>
      </c>
      <c r="D299" s="64">
        <f t="shared" si="126"/>
        <v>36.799999999999997</v>
      </c>
      <c r="E299" s="12">
        <v>36.799999999999997</v>
      </c>
      <c r="F299" s="12">
        <v>36.799999999999997</v>
      </c>
      <c r="G299" s="12">
        <v>36.799999999999997</v>
      </c>
      <c r="H299" s="12">
        <v>36.799999999999997</v>
      </c>
      <c r="I299" s="12"/>
      <c r="J299" s="12"/>
      <c r="K299" s="12"/>
      <c r="L299" s="12"/>
      <c r="M299" s="74" t="str">
        <f t="shared" si="127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28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29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25.134649910233392</v>
      </c>
      <c r="AO299" s="41">
        <v>1114</v>
      </c>
      <c r="AP299" s="110"/>
      <c r="AQ299" s="111"/>
      <c r="AR299" s="126" t="str">
        <f t="shared" si="130"/>
        <v/>
      </c>
      <c r="AS299" s="126" t="str">
        <f t="shared" si="131"/>
        <v/>
      </c>
      <c r="AT299" s="127">
        <v>1082</v>
      </c>
      <c r="AU299" s="128"/>
      <c r="AV299" s="129"/>
      <c r="AW299" s="126" t="str">
        <f t="shared" si="132"/>
        <v/>
      </c>
      <c r="AX299" s="126" t="str">
        <f t="shared" si="133"/>
        <v/>
      </c>
      <c r="AY299" s="64" t="str">
        <f t="shared" si="134"/>
        <v/>
      </c>
      <c r="AZ299" s="97"/>
      <c r="BA299" s="68"/>
      <c r="BB299" s="68"/>
      <c r="BC299" s="68"/>
      <c r="BD299" s="68"/>
      <c r="BE299" s="15"/>
      <c r="BF299" s="5">
        <f t="shared" si="135"/>
        <v>6062</v>
      </c>
      <c r="BG299" s="42">
        <v>2540</v>
      </c>
      <c r="BH299" s="42">
        <v>3522</v>
      </c>
      <c r="BI299" s="42"/>
      <c r="BJ299" s="42"/>
      <c r="BK299" s="42"/>
      <c r="BL299" s="42"/>
      <c r="BM299" s="15"/>
    </row>
    <row r="300" spans="1:65" outlineLevel="5" x14ac:dyDescent="0.45">
      <c r="A300" s="22">
        <f t="shared" si="106"/>
        <v>9</v>
      </c>
      <c r="B300" s="9">
        <f t="shared" si="121"/>
        <v>43716</v>
      </c>
      <c r="C300" s="51">
        <v>407168</v>
      </c>
      <c r="D300" s="64">
        <f t="shared" si="126"/>
        <v>36.5</v>
      </c>
      <c r="E300" s="12">
        <v>36.6</v>
      </c>
      <c r="F300" s="12">
        <v>36.6</v>
      </c>
      <c r="G300" s="12">
        <v>36.4</v>
      </c>
      <c r="H300" s="12">
        <v>36.4</v>
      </c>
      <c r="I300" s="12"/>
      <c r="J300" s="12"/>
      <c r="K300" s="12"/>
      <c r="L300" s="12"/>
      <c r="M300" s="74" t="str">
        <f t="shared" si="127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28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9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23.829787234042552</v>
      </c>
      <c r="AO300" s="41">
        <v>1175</v>
      </c>
      <c r="AP300" s="110"/>
      <c r="AQ300" s="111"/>
      <c r="AR300" s="126" t="str">
        <f t="shared" si="130"/>
        <v/>
      </c>
      <c r="AS300" s="126" t="str">
        <f t="shared" si="131"/>
        <v/>
      </c>
      <c r="AT300" s="127">
        <v>1215</v>
      </c>
      <c r="AU300" s="128"/>
      <c r="AV300" s="129"/>
      <c r="AW300" s="126" t="str">
        <f t="shared" si="132"/>
        <v/>
      </c>
      <c r="AX300" s="126" t="str">
        <f t="shared" si="133"/>
        <v/>
      </c>
      <c r="AY300" s="64" t="str">
        <f t="shared" si="134"/>
        <v/>
      </c>
      <c r="AZ300" s="97"/>
      <c r="BA300" s="68"/>
      <c r="BB300" s="68"/>
      <c r="BC300" s="68"/>
      <c r="BD300" s="68"/>
      <c r="BE300" s="15"/>
      <c r="BF300" s="5">
        <f t="shared" si="135"/>
        <v>1222</v>
      </c>
      <c r="BG300" s="42"/>
      <c r="BH300" s="42">
        <v>1222</v>
      </c>
      <c r="BI300" s="42"/>
      <c r="BJ300" s="42"/>
      <c r="BK300" s="42"/>
      <c r="BL300" s="42"/>
      <c r="BM300" s="15"/>
    </row>
    <row r="301" spans="1:65" outlineLevel="5" x14ac:dyDescent="0.45">
      <c r="A301" s="22">
        <f t="shared" si="106"/>
        <v>9</v>
      </c>
      <c r="B301" s="9">
        <f t="shared" si="121"/>
        <v>43717</v>
      </c>
      <c r="C301" s="51">
        <v>403788</v>
      </c>
      <c r="D301" s="64">
        <f t="shared" si="126"/>
        <v>37.1</v>
      </c>
      <c r="E301" s="12">
        <v>37.200000000000003</v>
      </c>
      <c r="F301" s="12">
        <v>37.200000000000003</v>
      </c>
      <c r="G301" s="12">
        <v>36.9</v>
      </c>
      <c r="H301" s="12">
        <v>36.9</v>
      </c>
      <c r="I301" s="12"/>
      <c r="J301" s="12"/>
      <c r="K301" s="12"/>
      <c r="L301" s="12"/>
      <c r="M301" s="74" t="str">
        <f t="shared" si="127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28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9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18.995929443690638</v>
      </c>
      <c r="AO301" s="41">
        <v>1474</v>
      </c>
      <c r="AP301" s="110"/>
      <c r="AQ301" s="111"/>
      <c r="AR301" s="126" t="str">
        <f t="shared" si="130"/>
        <v/>
      </c>
      <c r="AS301" s="126" t="str">
        <f t="shared" si="131"/>
        <v/>
      </c>
      <c r="AT301" s="127">
        <v>1377</v>
      </c>
      <c r="AU301" s="128"/>
      <c r="AV301" s="129"/>
      <c r="AW301" s="126" t="str">
        <f t="shared" si="132"/>
        <v/>
      </c>
      <c r="AX301" s="126" t="str">
        <f t="shared" si="133"/>
        <v/>
      </c>
      <c r="AY301" s="64" t="str">
        <f t="shared" si="134"/>
        <v/>
      </c>
      <c r="AZ301" s="97">
        <v>79.599999999999994</v>
      </c>
      <c r="BA301" s="68"/>
      <c r="BB301" s="68"/>
      <c r="BC301" s="68"/>
      <c r="BD301" s="68"/>
      <c r="BE301" s="15"/>
      <c r="BF301" s="5">
        <f t="shared" si="135"/>
        <v>7084</v>
      </c>
      <c r="BG301" s="42">
        <v>2629</v>
      </c>
      <c r="BH301" s="42">
        <v>4455</v>
      </c>
      <c r="BI301" s="42"/>
      <c r="BJ301" s="42"/>
      <c r="BK301" s="42"/>
      <c r="BL301" s="42"/>
      <c r="BM301" s="15"/>
    </row>
    <row r="302" spans="1:65" outlineLevel="5" x14ac:dyDescent="0.45">
      <c r="A302" s="22">
        <f t="shared" si="106"/>
        <v>9</v>
      </c>
      <c r="B302" s="9">
        <f t="shared" si="121"/>
        <v>43718</v>
      </c>
      <c r="C302" s="51">
        <v>375483</v>
      </c>
      <c r="D302" s="64">
        <f t="shared" si="126"/>
        <v>34.4</v>
      </c>
      <c r="E302" s="12">
        <v>34.5</v>
      </c>
      <c r="F302" s="12">
        <v>34.5</v>
      </c>
      <c r="G302" s="12">
        <v>34.200000000000003</v>
      </c>
      <c r="H302" s="12">
        <v>34.200000000000003</v>
      </c>
      <c r="I302" s="12"/>
      <c r="J302" s="12"/>
      <c r="K302" s="12"/>
      <c r="L302" s="12"/>
      <c r="M302" s="74" t="str">
        <f t="shared" si="127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28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9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17.632241813602015</v>
      </c>
      <c r="AO302" s="41">
        <v>1588</v>
      </c>
      <c r="AP302" s="110"/>
      <c r="AQ302" s="111"/>
      <c r="AR302" s="126" t="str">
        <f t="shared" si="130"/>
        <v/>
      </c>
      <c r="AS302" s="126" t="str">
        <f t="shared" si="131"/>
        <v/>
      </c>
      <c r="AT302" s="127">
        <v>1430</v>
      </c>
      <c r="AU302" s="128"/>
      <c r="AV302" s="129"/>
      <c r="AW302" s="126" t="str">
        <f t="shared" si="132"/>
        <v/>
      </c>
      <c r="AX302" s="126" t="str">
        <f t="shared" si="133"/>
        <v/>
      </c>
      <c r="AY302" s="64" t="str">
        <f t="shared" si="134"/>
        <v/>
      </c>
      <c r="AZ302" s="97">
        <v>78.599999999999994</v>
      </c>
      <c r="BA302" s="68"/>
      <c r="BB302" s="68"/>
      <c r="BC302" s="68"/>
      <c r="BD302" s="68"/>
      <c r="BE302" s="15"/>
      <c r="BF302" s="5">
        <f t="shared" si="135"/>
        <v>10111</v>
      </c>
      <c r="BG302" s="42">
        <v>2957</v>
      </c>
      <c r="BH302" s="42">
        <v>7154</v>
      </c>
      <c r="BI302" s="42"/>
      <c r="BJ302" s="42"/>
      <c r="BK302" s="42"/>
      <c r="BL302" s="42"/>
      <c r="BM302" s="15"/>
    </row>
    <row r="303" spans="1:65" outlineLevel="5" x14ac:dyDescent="0.45">
      <c r="A303" s="22">
        <f t="shared" si="106"/>
        <v>9</v>
      </c>
      <c r="B303" s="9">
        <f t="shared" si="121"/>
        <v>43719</v>
      </c>
      <c r="C303" s="51">
        <v>443568</v>
      </c>
      <c r="D303" s="64">
        <f t="shared" si="126"/>
        <v>34.4</v>
      </c>
      <c r="E303" s="12">
        <v>34.5</v>
      </c>
      <c r="F303" s="12">
        <v>34.5</v>
      </c>
      <c r="G303" s="12">
        <v>34.299999999999997</v>
      </c>
      <c r="H303" s="12">
        <v>34.299999999999997</v>
      </c>
      <c r="I303" s="12"/>
      <c r="J303" s="12"/>
      <c r="K303" s="12"/>
      <c r="L303" s="12"/>
      <c r="M303" s="74" t="str">
        <f t="shared" si="127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28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9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19.204389574759944</v>
      </c>
      <c r="AO303" s="41">
        <v>1458</v>
      </c>
      <c r="AP303" s="110"/>
      <c r="AQ303" s="111"/>
      <c r="AR303" s="126" t="str">
        <f t="shared" si="130"/>
        <v/>
      </c>
      <c r="AS303" s="126" t="str">
        <f t="shared" si="131"/>
        <v/>
      </c>
      <c r="AT303" s="127">
        <v>1551</v>
      </c>
      <c r="AU303" s="128"/>
      <c r="AV303" s="129"/>
      <c r="AW303" s="126" t="str">
        <f t="shared" si="132"/>
        <v/>
      </c>
      <c r="AX303" s="126" t="str">
        <f t="shared" si="133"/>
        <v/>
      </c>
      <c r="AY303" s="64" t="str">
        <f t="shared" si="134"/>
        <v/>
      </c>
      <c r="AZ303" s="97">
        <v>79.5</v>
      </c>
      <c r="BA303" s="68"/>
      <c r="BB303" s="68"/>
      <c r="BC303" s="68"/>
      <c r="BD303" s="68"/>
      <c r="BE303" s="15"/>
      <c r="BF303" s="5">
        <f t="shared" si="135"/>
        <v>9336</v>
      </c>
      <c r="BG303" s="42">
        <v>2642</v>
      </c>
      <c r="BH303" s="42">
        <v>6694</v>
      </c>
      <c r="BI303" s="42"/>
      <c r="BJ303" s="42"/>
      <c r="BK303" s="42"/>
      <c r="BL303" s="42"/>
      <c r="BM303" s="15"/>
    </row>
    <row r="304" spans="1:65" outlineLevel="5" x14ac:dyDescent="0.45">
      <c r="A304" s="22">
        <f t="shared" si="106"/>
        <v>9</v>
      </c>
      <c r="B304" s="9">
        <f t="shared" si="121"/>
        <v>43720</v>
      </c>
      <c r="C304" s="51">
        <v>418067</v>
      </c>
      <c r="D304" s="64">
        <f t="shared" si="126"/>
        <v>34.9</v>
      </c>
      <c r="E304" s="12">
        <v>35.1</v>
      </c>
      <c r="F304" s="12">
        <v>35.1</v>
      </c>
      <c r="G304" s="12">
        <v>34.700000000000003</v>
      </c>
      <c r="H304" s="12">
        <v>34.700000000000003</v>
      </c>
      <c r="I304" s="12"/>
      <c r="J304" s="12"/>
      <c r="K304" s="12"/>
      <c r="L304" s="12"/>
      <c r="M304" s="74" t="str">
        <f t="shared" si="127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28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29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v>18.170019467878003</v>
      </c>
      <c r="AO304" s="41">
        <v>1541</v>
      </c>
      <c r="AP304" s="110"/>
      <c r="AQ304" s="111"/>
      <c r="AR304" s="126" t="str">
        <f t="shared" si="130"/>
        <v/>
      </c>
      <c r="AS304" s="126" t="str">
        <f t="shared" si="131"/>
        <v/>
      </c>
      <c r="AT304" s="127">
        <v>1039</v>
      </c>
      <c r="AU304" s="128"/>
      <c r="AV304" s="129"/>
      <c r="AW304" s="126" t="str">
        <f t="shared" si="132"/>
        <v/>
      </c>
      <c r="AX304" s="126" t="str">
        <f t="shared" si="133"/>
        <v/>
      </c>
      <c r="AY304" s="64" t="str">
        <f t="shared" si="134"/>
        <v/>
      </c>
      <c r="AZ304" s="97"/>
      <c r="BA304" s="68"/>
      <c r="BB304" s="68"/>
      <c r="BC304" s="68"/>
      <c r="BD304" s="68"/>
      <c r="BE304" s="15"/>
      <c r="BF304" s="5">
        <f t="shared" si="135"/>
        <v>11189</v>
      </c>
      <c r="BG304" s="42">
        <v>4902</v>
      </c>
      <c r="BH304" s="42">
        <v>6287</v>
      </c>
      <c r="BI304" s="42"/>
      <c r="BJ304" s="42"/>
      <c r="BK304" s="42"/>
      <c r="BL304" s="42"/>
      <c r="BM304" s="15"/>
    </row>
    <row r="305" spans="1:65" outlineLevel="5" x14ac:dyDescent="0.45">
      <c r="A305" s="22">
        <f t="shared" si="106"/>
        <v>9</v>
      </c>
      <c r="B305" s="9">
        <f t="shared" si="121"/>
        <v>43721</v>
      </c>
      <c r="C305" s="51">
        <v>348076</v>
      </c>
      <c r="D305" s="64">
        <f t="shared" si="126"/>
        <v>34.799999999999997</v>
      </c>
      <c r="E305" s="12">
        <v>34.9</v>
      </c>
      <c r="F305" s="12">
        <v>34.9</v>
      </c>
      <c r="G305" s="12">
        <v>34.700000000000003</v>
      </c>
      <c r="H305" s="12">
        <v>34.700000000000003</v>
      </c>
      <c r="I305" s="12"/>
      <c r="J305" s="12"/>
      <c r="K305" s="12"/>
      <c r="L305" s="12"/>
      <c r="M305" s="74" t="str">
        <f t="shared" si="127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28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9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21.53846153846154</v>
      </c>
      <c r="AO305" s="41">
        <v>1300</v>
      </c>
      <c r="AP305" s="110"/>
      <c r="AQ305" s="111"/>
      <c r="AR305" s="126" t="str">
        <f t="shared" si="130"/>
        <v/>
      </c>
      <c r="AS305" s="126" t="str">
        <f t="shared" si="131"/>
        <v/>
      </c>
      <c r="AT305" s="127">
        <v>1007</v>
      </c>
      <c r="AU305" s="128"/>
      <c r="AV305" s="129"/>
      <c r="AW305" s="126" t="str">
        <f t="shared" si="132"/>
        <v/>
      </c>
      <c r="AX305" s="126" t="str">
        <f t="shared" si="133"/>
        <v/>
      </c>
      <c r="AY305" s="64" t="str">
        <f t="shared" si="134"/>
        <v/>
      </c>
      <c r="AZ305" s="97"/>
      <c r="BA305" s="68"/>
      <c r="BB305" s="68"/>
      <c r="BC305" s="68"/>
      <c r="BD305" s="68"/>
      <c r="BE305" s="15"/>
      <c r="BF305" s="5">
        <f t="shared" si="135"/>
        <v>5294</v>
      </c>
      <c r="BG305" s="42">
        <v>2421</v>
      </c>
      <c r="BH305" s="42">
        <v>2873</v>
      </c>
      <c r="BI305" s="42"/>
      <c r="BJ305" s="42"/>
      <c r="BK305" s="42"/>
      <c r="BL305" s="42"/>
      <c r="BM305" s="15"/>
    </row>
    <row r="306" spans="1:65" outlineLevel="5" x14ac:dyDescent="0.45">
      <c r="A306" s="22">
        <f t="shared" si="106"/>
        <v>9</v>
      </c>
      <c r="B306" s="9">
        <f t="shared" si="121"/>
        <v>43722</v>
      </c>
      <c r="C306" s="51">
        <v>345054</v>
      </c>
      <c r="D306" s="64">
        <f t="shared" si="126"/>
        <v>34.200000000000003</v>
      </c>
      <c r="E306" s="12">
        <v>34.1</v>
      </c>
      <c r="F306" s="12">
        <v>34.1</v>
      </c>
      <c r="G306" s="12">
        <v>34.200000000000003</v>
      </c>
      <c r="H306" s="12">
        <v>34.200000000000003</v>
      </c>
      <c r="I306" s="12"/>
      <c r="J306" s="12"/>
      <c r="K306" s="12"/>
      <c r="L306" s="12"/>
      <c r="M306" s="74" t="str">
        <f t="shared" si="127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28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29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20.114942528735632</v>
      </c>
      <c r="AO306" s="41">
        <v>1392</v>
      </c>
      <c r="AP306" s="110"/>
      <c r="AQ306" s="111"/>
      <c r="AR306" s="126" t="str">
        <f t="shared" si="130"/>
        <v/>
      </c>
      <c r="AS306" s="126" t="str">
        <f t="shared" si="131"/>
        <v/>
      </c>
      <c r="AT306" s="127">
        <v>1056</v>
      </c>
      <c r="AU306" s="128"/>
      <c r="AV306" s="129"/>
      <c r="AW306" s="126" t="str">
        <f t="shared" si="132"/>
        <v/>
      </c>
      <c r="AX306" s="126" t="str">
        <f t="shared" si="133"/>
        <v/>
      </c>
      <c r="AY306" s="64" t="str">
        <f t="shared" si="134"/>
        <v/>
      </c>
      <c r="AZ306" s="97"/>
      <c r="BA306" s="68"/>
      <c r="BB306" s="68"/>
      <c r="BC306" s="68"/>
      <c r="BD306" s="68"/>
      <c r="BE306" s="15"/>
      <c r="BF306" s="5">
        <f t="shared" si="135"/>
        <v>1688</v>
      </c>
      <c r="BG306" s="42"/>
      <c r="BH306" s="42">
        <v>1688</v>
      </c>
      <c r="BI306" s="42"/>
      <c r="BJ306" s="42"/>
      <c r="BK306" s="42"/>
      <c r="BL306" s="42"/>
      <c r="BM306" s="15"/>
    </row>
    <row r="307" spans="1:65" outlineLevel="5" x14ac:dyDescent="0.45">
      <c r="A307" s="22">
        <f t="shared" ref="A307:A378" si="136">MONTH(B307)</f>
        <v>9</v>
      </c>
      <c r="B307" s="9">
        <f t="shared" si="121"/>
        <v>43723</v>
      </c>
      <c r="C307" s="51">
        <v>355732</v>
      </c>
      <c r="D307" s="64">
        <f t="shared" si="126"/>
        <v>33.700000000000003</v>
      </c>
      <c r="E307" s="12">
        <v>33.700000000000003</v>
      </c>
      <c r="F307" s="12">
        <v>33.700000000000003</v>
      </c>
      <c r="G307" s="12">
        <v>33.6</v>
      </c>
      <c r="H307" s="12">
        <v>33.6</v>
      </c>
      <c r="I307" s="12"/>
      <c r="J307" s="12"/>
      <c r="K307" s="12"/>
      <c r="L307" s="12"/>
      <c r="M307" s="74" t="str">
        <f t="shared" si="127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28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29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v>26.365348399246706</v>
      </c>
      <c r="AO307" s="41">
        <v>1062</v>
      </c>
      <c r="AP307" s="110"/>
      <c r="AQ307" s="111"/>
      <c r="AR307" s="126" t="str">
        <f t="shared" si="130"/>
        <v/>
      </c>
      <c r="AS307" s="126" t="str">
        <f t="shared" si="131"/>
        <v/>
      </c>
      <c r="AT307" s="127">
        <v>739</v>
      </c>
      <c r="AU307" s="128"/>
      <c r="AV307" s="129"/>
      <c r="AW307" s="126" t="str">
        <f t="shared" si="132"/>
        <v/>
      </c>
      <c r="AX307" s="126" t="str">
        <f t="shared" si="133"/>
        <v/>
      </c>
      <c r="AY307" s="64" t="str">
        <f t="shared" si="134"/>
        <v/>
      </c>
      <c r="AZ307" s="97"/>
      <c r="BA307" s="68"/>
      <c r="BB307" s="68"/>
      <c r="BC307" s="68"/>
      <c r="BD307" s="68"/>
      <c r="BE307" s="15"/>
      <c r="BF307" s="5">
        <f t="shared" si="135"/>
        <v>1699</v>
      </c>
      <c r="BG307" s="42"/>
      <c r="BH307" s="42">
        <v>1699</v>
      </c>
      <c r="BI307" s="42"/>
      <c r="BJ307" s="42"/>
      <c r="BK307" s="42"/>
      <c r="BL307" s="42"/>
      <c r="BM307" s="15"/>
    </row>
    <row r="308" spans="1:65" outlineLevel="5" x14ac:dyDescent="0.45">
      <c r="A308" s="22">
        <f t="shared" si="136"/>
        <v>9</v>
      </c>
      <c r="B308" s="9">
        <f t="shared" si="121"/>
        <v>43724</v>
      </c>
      <c r="C308" s="51">
        <v>364116</v>
      </c>
      <c r="D308" s="64">
        <f t="shared" si="126"/>
        <v>35.1</v>
      </c>
      <c r="E308" s="12">
        <v>35.1</v>
      </c>
      <c r="F308" s="12">
        <v>35.1</v>
      </c>
      <c r="G308" s="12">
        <v>35.1</v>
      </c>
      <c r="H308" s="12">
        <v>35.1</v>
      </c>
      <c r="I308" s="12"/>
      <c r="J308" s="12"/>
      <c r="K308" s="12"/>
      <c r="L308" s="12"/>
      <c r="M308" s="74" t="str">
        <f t="shared" si="127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28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9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21.212121212121211</v>
      </c>
      <c r="AO308" s="41">
        <v>1320</v>
      </c>
      <c r="AP308" s="110"/>
      <c r="AQ308" s="111"/>
      <c r="AR308" s="126" t="str">
        <f t="shared" si="130"/>
        <v/>
      </c>
      <c r="AS308" s="126" t="str">
        <f t="shared" si="131"/>
        <v/>
      </c>
      <c r="AT308" s="127">
        <v>1354</v>
      </c>
      <c r="AU308" s="128"/>
      <c r="AV308" s="129"/>
      <c r="AW308" s="126" t="str">
        <f t="shared" si="132"/>
        <v/>
      </c>
      <c r="AX308" s="126" t="str">
        <f t="shared" si="133"/>
        <v/>
      </c>
      <c r="AY308" s="64" t="str">
        <f t="shared" si="134"/>
        <v/>
      </c>
      <c r="AZ308" s="97">
        <v>79.5</v>
      </c>
      <c r="BA308" s="68"/>
      <c r="BB308" s="68"/>
      <c r="BC308" s="68"/>
      <c r="BD308" s="68"/>
      <c r="BE308" s="15"/>
      <c r="BF308" s="5">
        <f t="shared" si="135"/>
        <v>8017</v>
      </c>
      <c r="BG308" s="42">
        <v>6326</v>
      </c>
      <c r="BH308" s="42">
        <v>1691</v>
      </c>
      <c r="BI308" s="42"/>
      <c r="BJ308" s="42"/>
      <c r="BK308" s="42"/>
      <c r="BL308" s="42"/>
      <c r="BM308" s="15"/>
    </row>
    <row r="309" spans="1:65" outlineLevel="5" x14ac:dyDescent="0.45">
      <c r="A309" s="22">
        <f t="shared" si="136"/>
        <v>9</v>
      </c>
      <c r="B309" s="9">
        <f t="shared" si="121"/>
        <v>43725</v>
      </c>
      <c r="C309" s="51">
        <v>326956</v>
      </c>
      <c r="D309" s="64">
        <f t="shared" si="126"/>
        <v>35.799999999999997</v>
      </c>
      <c r="E309" s="12">
        <v>35.799999999999997</v>
      </c>
      <c r="F309" s="12">
        <v>35.799999999999997</v>
      </c>
      <c r="G309" s="12">
        <v>35.799999999999997</v>
      </c>
      <c r="H309" s="12">
        <v>35.799999999999997</v>
      </c>
      <c r="I309" s="12"/>
      <c r="J309" s="12"/>
      <c r="K309" s="12"/>
      <c r="L309" s="12"/>
      <c r="M309" s="74" t="str">
        <f t="shared" si="127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28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9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19.525801952580196</v>
      </c>
      <c r="AO309" s="41">
        <v>1434</v>
      </c>
      <c r="AP309" s="110"/>
      <c r="AQ309" s="111"/>
      <c r="AR309" s="126" t="str">
        <f t="shared" si="130"/>
        <v/>
      </c>
      <c r="AS309" s="126" t="str">
        <f t="shared" si="131"/>
        <v/>
      </c>
      <c r="AT309" s="127">
        <v>2038</v>
      </c>
      <c r="AU309" s="128"/>
      <c r="AV309" s="129"/>
      <c r="AW309" s="126" t="str">
        <f t="shared" si="132"/>
        <v/>
      </c>
      <c r="AX309" s="126" t="str">
        <f t="shared" si="133"/>
        <v/>
      </c>
      <c r="AY309" s="64" t="str">
        <f t="shared" si="134"/>
        <v/>
      </c>
      <c r="AZ309" s="97">
        <v>78.8</v>
      </c>
      <c r="BA309" s="68"/>
      <c r="BB309" s="68"/>
      <c r="BC309" s="68"/>
      <c r="BD309" s="68"/>
      <c r="BE309" s="15"/>
      <c r="BF309" s="5">
        <f t="shared" si="135"/>
        <v>15649</v>
      </c>
      <c r="BG309" s="42">
        <v>6361</v>
      </c>
      <c r="BH309" s="42">
        <v>9288</v>
      </c>
      <c r="BI309" s="42"/>
      <c r="BJ309" s="42"/>
      <c r="BK309" s="42"/>
      <c r="BL309" s="42"/>
      <c r="BM309" s="15"/>
    </row>
    <row r="310" spans="1:65" outlineLevel="5" x14ac:dyDescent="0.45">
      <c r="A310" s="22">
        <f t="shared" si="136"/>
        <v>9</v>
      </c>
      <c r="B310" s="9">
        <f t="shared" si="121"/>
        <v>43726</v>
      </c>
      <c r="C310" s="51">
        <v>326695</v>
      </c>
      <c r="D310" s="64">
        <f t="shared" si="126"/>
        <v>35.700000000000003</v>
      </c>
      <c r="E310" s="12">
        <v>36.1</v>
      </c>
      <c r="F310" s="12">
        <v>36.1</v>
      </c>
      <c r="G310" s="12">
        <v>35.200000000000003</v>
      </c>
      <c r="H310" s="12">
        <v>35.200000000000003</v>
      </c>
      <c r="I310" s="12"/>
      <c r="J310" s="12"/>
      <c r="K310" s="12"/>
      <c r="L310" s="12"/>
      <c r="M310" s="74" t="str">
        <f t="shared" si="127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28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9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23.608768971332211</v>
      </c>
      <c r="AO310" s="41">
        <v>1186</v>
      </c>
      <c r="AP310" s="110"/>
      <c r="AQ310" s="111"/>
      <c r="AR310" s="126" t="str">
        <f t="shared" si="130"/>
        <v/>
      </c>
      <c r="AS310" s="126" t="str">
        <f t="shared" si="131"/>
        <v/>
      </c>
      <c r="AT310" s="127">
        <v>1334</v>
      </c>
      <c r="AU310" s="128"/>
      <c r="AV310" s="129"/>
      <c r="AW310" s="126" t="str">
        <f t="shared" si="132"/>
        <v/>
      </c>
      <c r="AX310" s="126" t="str">
        <f t="shared" si="133"/>
        <v/>
      </c>
      <c r="AY310" s="64" t="str">
        <f t="shared" si="134"/>
        <v/>
      </c>
      <c r="AZ310" s="97">
        <v>79.400000000000006</v>
      </c>
      <c r="BA310" s="68"/>
      <c r="BB310" s="68"/>
      <c r="BC310" s="68"/>
      <c r="BD310" s="68"/>
      <c r="BE310" s="15"/>
      <c r="BF310" s="5">
        <f t="shared" si="135"/>
        <v>8268</v>
      </c>
      <c r="BG310" s="42">
        <v>1407</v>
      </c>
      <c r="BH310" s="42">
        <v>6861</v>
      </c>
      <c r="BI310" s="42"/>
      <c r="BJ310" s="42"/>
      <c r="BK310" s="42"/>
      <c r="BL310" s="42"/>
      <c r="BM310" s="15"/>
    </row>
    <row r="311" spans="1:65" outlineLevel="5" x14ac:dyDescent="0.45">
      <c r="A311" s="22">
        <f t="shared" si="136"/>
        <v>9</v>
      </c>
      <c r="B311" s="9">
        <f t="shared" si="121"/>
        <v>43727</v>
      </c>
      <c r="C311" s="51">
        <v>336542</v>
      </c>
      <c r="D311" s="64">
        <f t="shared" si="126"/>
        <v>35.6</v>
      </c>
      <c r="E311" s="12">
        <v>35.5</v>
      </c>
      <c r="F311" s="12">
        <v>35.5</v>
      </c>
      <c r="G311" s="12">
        <v>35.6</v>
      </c>
      <c r="H311" s="12">
        <v>35.6</v>
      </c>
      <c r="I311" s="12"/>
      <c r="J311" s="12"/>
      <c r="K311" s="12"/>
      <c r="L311" s="12"/>
      <c r="M311" s="74" t="str">
        <f t="shared" si="127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28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29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v>17.316017316017316</v>
      </c>
      <c r="AO311" s="41">
        <v>1617</v>
      </c>
      <c r="AP311" s="110"/>
      <c r="AQ311" s="111"/>
      <c r="AR311" s="126" t="str">
        <f t="shared" si="130"/>
        <v/>
      </c>
      <c r="AS311" s="126" t="str">
        <f t="shared" si="131"/>
        <v/>
      </c>
      <c r="AT311" s="127">
        <v>1817</v>
      </c>
      <c r="AU311" s="128"/>
      <c r="AV311" s="129"/>
      <c r="AW311" s="126" t="str">
        <f t="shared" si="132"/>
        <v/>
      </c>
      <c r="AX311" s="126" t="str">
        <f t="shared" si="133"/>
        <v/>
      </c>
      <c r="AY311" s="64" t="str">
        <f t="shared" si="134"/>
        <v/>
      </c>
      <c r="AZ311" s="97">
        <v>79</v>
      </c>
      <c r="BA311" s="68"/>
      <c r="BB311" s="68"/>
      <c r="BC311" s="68"/>
      <c r="BD311" s="68"/>
      <c r="BE311" s="15"/>
      <c r="BF311" s="5">
        <f t="shared" si="135"/>
        <v>11565</v>
      </c>
      <c r="BG311" s="42">
        <v>4610</v>
      </c>
      <c r="BH311" s="42">
        <v>6955</v>
      </c>
      <c r="BI311" s="42"/>
      <c r="BJ311" s="42"/>
      <c r="BK311" s="42"/>
      <c r="BL311" s="42"/>
      <c r="BM311" s="15"/>
    </row>
    <row r="312" spans="1:65" outlineLevel="5" x14ac:dyDescent="0.45">
      <c r="A312" s="22">
        <f t="shared" si="136"/>
        <v>9</v>
      </c>
      <c r="B312" s="9">
        <f t="shared" si="121"/>
        <v>43728</v>
      </c>
      <c r="C312" s="51">
        <v>325022</v>
      </c>
      <c r="D312" s="64">
        <f t="shared" si="126"/>
        <v>35.4</v>
      </c>
      <c r="E312" s="12">
        <v>35.6</v>
      </c>
      <c r="F312" s="12">
        <v>35.6</v>
      </c>
      <c r="G312" s="12">
        <v>35.1</v>
      </c>
      <c r="H312" s="12">
        <v>35.1</v>
      </c>
      <c r="I312" s="12"/>
      <c r="J312" s="12"/>
      <c r="K312" s="12"/>
      <c r="L312" s="12"/>
      <c r="M312" s="74" t="str">
        <f t="shared" si="127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28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9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18.995929443690638</v>
      </c>
      <c r="AO312" s="41">
        <v>1474</v>
      </c>
      <c r="AP312" s="110"/>
      <c r="AQ312" s="111"/>
      <c r="AR312" s="126" t="str">
        <f t="shared" si="130"/>
        <v/>
      </c>
      <c r="AS312" s="126" t="str">
        <f t="shared" si="131"/>
        <v/>
      </c>
      <c r="AT312" s="127">
        <v>1323</v>
      </c>
      <c r="AU312" s="128"/>
      <c r="AV312" s="129"/>
      <c r="AW312" s="126" t="str">
        <f t="shared" si="132"/>
        <v/>
      </c>
      <c r="AX312" s="126" t="str">
        <f t="shared" si="133"/>
        <v/>
      </c>
      <c r="AY312" s="64" t="str">
        <f t="shared" si="134"/>
        <v/>
      </c>
      <c r="AZ312" s="97">
        <v>78</v>
      </c>
      <c r="BA312" s="68"/>
      <c r="BB312" s="68"/>
      <c r="BC312" s="68"/>
      <c r="BD312" s="68"/>
      <c r="BE312" s="15"/>
      <c r="BF312" s="5">
        <f t="shared" si="135"/>
        <v>8251</v>
      </c>
      <c r="BG312" s="42">
        <v>1226</v>
      </c>
      <c r="BH312" s="42">
        <v>7025</v>
      </c>
      <c r="BI312" s="42"/>
      <c r="BJ312" s="42"/>
      <c r="BK312" s="42"/>
      <c r="BL312" s="42"/>
      <c r="BM312" s="15"/>
    </row>
    <row r="313" spans="1:65" outlineLevel="5" x14ac:dyDescent="0.45">
      <c r="A313" s="22">
        <f t="shared" si="136"/>
        <v>9</v>
      </c>
      <c r="B313" s="9">
        <f t="shared" si="121"/>
        <v>43729</v>
      </c>
      <c r="C313" s="51">
        <v>435181</v>
      </c>
      <c r="D313" s="64">
        <f t="shared" si="126"/>
        <v>35</v>
      </c>
      <c r="E313" s="12">
        <v>35.1</v>
      </c>
      <c r="F313" s="12">
        <v>35.1</v>
      </c>
      <c r="G313" s="12">
        <v>34.799999999999997</v>
      </c>
      <c r="H313" s="12">
        <v>34.799999999999997</v>
      </c>
      <c r="I313" s="12"/>
      <c r="J313" s="12"/>
      <c r="K313" s="12"/>
      <c r="L313" s="12"/>
      <c r="M313" s="74" t="str">
        <f t="shared" si="127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28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29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21.228203184230477</v>
      </c>
      <c r="AO313" s="41">
        <v>1319</v>
      </c>
      <c r="AP313" s="110"/>
      <c r="AQ313" s="111"/>
      <c r="AR313" s="126" t="str">
        <f t="shared" si="130"/>
        <v/>
      </c>
      <c r="AS313" s="126" t="str">
        <f t="shared" si="131"/>
        <v/>
      </c>
      <c r="AT313" s="127">
        <v>1278</v>
      </c>
      <c r="AU313" s="128"/>
      <c r="AV313" s="129"/>
      <c r="AW313" s="126" t="str">
        <f t="shared" si="132"/>
        <v/>
      </c>
      <c r="AX313" s="126" t="str">
        <f t="shared" si="133"/>
        <v/>
      </c>
      <c r="AY313" s="64" t="str">
        <f t="shared" si="134"/>
        <v/>
      </c>
      <c r="AZ313" s="97"/>
      <c r="BA313" s="68"/>
      <c r="BB313" s="68"/>
      <c r="BC313" s="68"/>
      <c r="BD313" s="68"/>
      <c r="BE313" s="15"/>
      <c r="BF313" s="5">
        <f t="shared" si="135"/>
        <v>5786</v>
      </c>
      <c r="BG313" s="42">
        <v>3208</v>
      </c>
      <c r="BH313" s="42">
        <v>2578</v>
      </c>
      <c r="BI313" s="42"/>
      <c r="BJ313" s="42"/>
      <c r="BK313" s="42"/>
      <c r="BL313" s="42"/>
      <c r="BM313" s="15"/>
    </row>
    <row r="314" spans="1:65" outlineLevel="5" x14ac:dyDescent="0.45">
      <c r="A314" s="22">
        <f t="shared" si="136"/>
        <v>9</v>
      </c>
      <c r="B314" s="9">
        <f t="shared" si="121"/>
        <v>43730</v>
      </c>
      <c r="C314" s="51">
        <v>500010</v>
      </c>
      <c r="D314" s="64">
        <f t="shared" si="126"/>
        <v>34.200000000000003</v>
      </c>
      <c r="E314" s="12">
        <v>34.200000000000003</v>
      </c>
      <c r="F314" s="12">
        <v>34.200000000000003</v>
      </c>
      <c r="G314" s="12">
        <v>34.200000000000003</v>
      </c>
      <c r="H314" s="12">
        <v>34.200000000000003</v>
      </c>
      <c r="I314" s="12"/>
      <c r="J314" s="12"/>
      <c r="K314" s="12"/>
      <c r="L314" s="12"/>
      <c r="M314" s="74" t="str">
        <f t="shared" si="127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28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9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23.829787234042552</v>
      </c>
      <c r="AO314" s="41">
        <v>1175</v>
      </c>
      <c r="AP314" s="110"/>
      <c r="AQ314" s="111"/>
      <c r="AR314" s="126" t="str">
        <f t="shared" si="130"/>
        <v/>
      </c>
      <c r="AS314" s="126" t="str">
        <f t="shared" si="131"/>
        <v/>
      </c>
      <c r="AT314" s="127">
        <v>982</v>
      </c>
      <c r="AU314" s="128"/>
      <c r="AV314" s="129"/>
      <c r="AW314" s="126" t="str">
        <f t="shared" si="132"/>
        <v/>
      </c>
      <c r="AX314" s="126" t="str">
        <f t="shared" si="133"/>
        <v/>
      </c>
      <c r="AY314" s="64" t="str">
        <f t="shared" si="134"/>
        <v/>
      </c>
      <c r="AZ314" s="97"/>
      <c r="BA314" s="68"/>
      <c r="BB314" s="68"/>
      <c r="BC314" s="68"/>
      <c r="BD314" s="68"/>
      <c r="BE314" s="15"/>
      <c r="BF314" s="5">
        <f t="shared" si="135"/>
        <v>1928</v>
      </c>
      <c r="BG314" s="42"/>
      <c r="BH314" s="42">
        <v>1928</v>
      </c>
      <c r="BI314" s="42"/>
      <c r="BJ314" s="42"/>
      <c r="BK314" s="42"/>
      <c r="BL314" s="42"/>
      <c r="BM314" s="15"/>
    </row>
    <row r="315" spans="1:65" outlineLevel="5" x14ac:dyDescent="0.45">
      <c r="A315" s="22">
        <f t="shared" si="136"/>
        <v>9</v>
      </c>
      <c r="B315" s="9">
        <f t="shared" si="121"/>
        <v>43731</v>
      </c>
      <c r="C315" s="51">
        <v>480375</v>
      </c>
      <c r="D315" s="64">
        <f t="shared" si="126"/>
        <v>26.8</v>
      </c>
      <c r="E315" s="12">
        <v>34.700000000000003</v>
      </c>
      <c r="F315" s="12">
        <v>34.700000000000003</v>
      </c>
      <c r="G315" s="12">
        <v>34.4</v>
      </c>
      <c r="H315" s="12">
        <v>3.4</v>
      </c>
      <c r="I315" s="12"/>
      <c r="J315" s="12"/>
      <c r="K315" s="12"/>
      <c r="L315" s="12"/>
      <c r="M315" s="74" t="str">
        <f t="shared" si="127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28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9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20.588235294117649</v>
      </c>
      <c r="AO315" s="41">
        <v>1360</v>
      </c>
      <c r="AP315" s="110"/>
      <c r="AQ315" s="111"/>
      <c r="AR315" s="126" t="str">
        <f t="shared" si="130"/>
        <v/>
      </c>
      <c r="AS315" s="126" t="str">
        <f t="shared" si="131"/>
        <v/>
      </c>
      <c r="AT315" s="127">
        <v>1446</v>
      </c>
      <c r="AU315" s="128"/>
      <c r="AV315" s="129"/>
      <c r="AW315" s="126" t="str">
        <f t="shared" si="132"/>
        <v/>
      </c>
      <c r="AX315" s="126" t="str">
        <f t="shared" si="133"/>
        <v/>
      </c>
      <c r="AY315" s="64" t="str">
        <f t="shared" si="134"/>
        <v/>
      </c>
      <c r="AZ315" s="97">
        <v>78.5</v>
      </c>
      <c r="BA315" s="68"/>
      <c r="BB315" s="68"/>
      <c r="BC315" s="68"/>
      <c r="BD315" s="68"/>
      <c r="BE315" s="15"/>
      <c r="BF315" s="5">
        <f t="shared" si="135"/>
        <v>4834</v>
      </c>
      <c r="BG315" s="42">
        <v>4034</v>
      </c>
      <c r="BH315" s="42">
        <v>800</v>
      </c>
      <c r="BI315" s="42"/>
      <c r="BJ315" s="42"/>
      <c r="BK315" s="42"/>
      <c r="BL315" s="42"/>
      <c r="BM315" s="15"/>
    </row>
    <row r="316" spans="1:65" outlineLevel="5" x14ac:dyDescent="0.45">
      <c r="A316" s="22">
        <f t="shared" si="136"/>
        <v>9</v>
      </c>
      <c r="B316" s="9">
        <f t="shared" si="121"/>
        <v>43732</v>
      </c>
      <c r="C316" s="51">
        <v>481491</v>
      </c>
      <c r="D316" s="64">
        <f t="shared" si="126"/>
        <v>34.700000000000003</v>
      </c>
      <c r="E316" s="12">
        <v>34.700000000000003</v>
      </c>
      <c r="F316" s="12">
        <v>34.700000000000003</v>
      </c>
      <c r="G316" s="12">
        <v>34.6</v>
      </c>
      <c r="H316" s="12">
        <v>34.6</v>
      </c>
      <c r="I316" s="12"/>
      <c r="J316" s="12"/>
      <c r="K316" s="12"/>
      <c r="L316" s="12"/>
      <c r="M316" s="74" t="str">
        <f t="shared" si="127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28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9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22.18700475435816</v>
      </c>
      <c r="AO316" s="41">
        <v>1262</v>
      </c>
      <c r="AP316" s="110"/>
      <c r="AQ316" s="111"/>
      <c r="AR316" s="126" t="str">
        <f t="shared" si="130"/>
        <v/>
      </c>
      <c r="AS316" s="126" t="str">
        <f t="shared" si="131"/>
        <v/>
      </c>
      <c r="AT316" s="127">
        <v>1255</v>
      </c>
      <c r="AU316" s="128"/>
      <c r="AV316" s="129"/>
      <c r="AW316" s="126" t="str">
        <f t="shared" si="132"/>
        <v/>
      </c>
      <c r="AX316" s="126" t="str">
        <f t="shared" si="133"/>
        <v/>
      </c>
      <c r="AY316" s="64" t="str">
        <f t="shared" si="134"/>
        <v/>
      </c>
      <c r="AZ316" s="97">
        <v>78.599999999999994</v>
      </c>
      <c r="BA316" s="68"/>
      <c r="BB316" s="68"/>
      <c r="BC316" s="68"/>
      <c r="BD316" s="68"/>
      <c r="BE316" s="15"/>
      <c r="BF316" s="5">
        <f t="shared" si="135"/>
        <v>5441</v>
      </c>
      <c r="BG316" s="42">
        <v>4622</v>
      </c>
      <c r="BH316" s="42">
        <v>819</v>
      </c>
      <c r="BI316" s="42"/>
      <c r="BJ316" s="42"/>
      <c r="BK316" s="42"/>
      <c r="BL316" s="42"/>
      <c r="BM316" s="15"/>
    </row>
    <row r="317" spans="1:65" outlineLevel="5" x14ac:dyDescent="0.45">
      <c r="A317" s="22">
        <f t="shared" si="136"/>
        <v>9</v>
      </c>
      <c r="B317" s="9">
        <f t="shared" si="121"/>
        <v>43733</v>
      </c>
      <c r="C317" s="51">
        <v>437852</v>
      </c>
      <c r="D317" s="64">
        <f t="shared" si="126"/>
        <v>34.799999999999997</v>
      </c>
      <c r="E317" s="12">
        <v>34.799999999999997</v>
      </c>
      <c r="F317" s="12">
        <v>34.799999999999997</v>
      </c>
      <c r="G317" s="12">
        <v>34.700000000000003</v>
      </c>
      <c r="H317" s="12">
        <v>34.700000000000003</v>
      </c>
      <c r="I317" s="12"/>
      <c r="J317" s="12"/>
      <c r="K317" s="12"/>
      <c r="L317" s="12"/>
      <c r="M317" s="74" t="str">
        <f t="shared" si="127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28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9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18.217306441119064</v>
      </c>
      <c r="AO317" s="41">
        <v>1537</v>
      </c>
      <c r="AP317" s="110"/>
      <c r="AQ317" s="111"/>
      <c r="AR317" s="126" t="str">
        <f t="shared" si="130"/>
        <v/>
      </c>
      <c r="AS317" s="126" t="str">
        <f t="shared" si="131"/>
        <v/>
      </c>
      <c r="AT317" s="127">
        <v>1441</v>
      </c>
      <c r="AU317" s="128"/>
      <c r="AV317" s="129"/>
      <c r="AW317" s="126" t="str">
        <f t="shared" si="132"/>
        <v/>
      </c>
      <c r="AX317" s="126" t="str">
        <f t="shared" si="133"/>
        <v/>
      </c>
      <c r="AY317" s="64" t="str">
        <f t="shared" si="134"/>
        <v/>
      </c>
      <c r="AZ317" s="97">
        <v>79</v>
      </c>
      <c r="BA317" s="68"/>
      <c r="BB317" s="68"/>
      <c r="BC317" s="68"/>
      <c r="BD317" s="68"/>
      <c r="BE317" s="15"/>
      <c r="BF317" s="5">
        <f t="shared" si="135"/>
        <v>6056</v>
      </c>
      <c r="BG317" s="42">
        <v>4202</v>
      </c>
      <c r="BH317" s="42">
        <v>1854</v>
      </c>
      <c r="BI317" s="42"/>
      <c r="BJ317" s="42"/>
      <c r="BK317" s="42"/>
      <c r="BL317" s="42"/>
      <c r="BM317" s="15"/>
    </row>
    <row r="318" spans="1:65" outlineLevel="5" x14ac:dyDescent="0.45">
      <c r="A318" s="22">
        <f t="shared" si="136"/>
        <v>9</v>
      </c>
      <c r="B318" s="9">
        <f t="shared" si="121"/>
        <v>43734</v>
      </c>
      <c r="C318" s="51">
        <v>415110</v>
      </c>
      <c r="D318" s="64">
        <f t="shared" si="126"/>
        <v>35.9</v>
      </c>
      <c r="E318" s="12">
        <v>35.9</v>
      </c>
      <c r="F318" s="12">
        <v>35.9</v>
      </c>
      <c r="G318" s="12">
        <v>35.799999999999997</v>
      </c>
      <c r="H318" s="12">
        <v>35.799999999999997</v>
      </c>
      <c r="I318" s="12"/>
      <c r="J318" s="12"/>
      <c r="K318" s="12"/>
      <c r="L318" s="12"/>
      <c r="M318" s="74" t="str">
        <f t="shared" si="127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28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29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v>20.833333333333332</v>
      </c>
      <c r="AO318" s="41">
        <v>1344</v>
      </c>
      <c r="AP318" s="110"/>
      <c r="AQ318" s="111"/>
      <c r="AR318" s="126" t="str">
        <f t="shared" si="130"/>
        <v/>
      </c>
      <c r="AS318" s="126" t="str">
        <f t="shared" si="131"/>
        <v/>
      </c>
      <c r="AT318" s="127">
        <v>1536</v>
      </c>
      <c r="AU318" s="128"/>
      <c r="AV318" s="129"/>
      <c r="AW318" s="126" t="str">
        <f t="shared" si="132"/>
        <v/>
      </c>
      <c r="AX318" s="126" t="str">
        <f t="shared" si="133"/>
        <v/>
      </c>
      <c r="AY318" s="64" t="str">
        <f t="shared" si="134"/>
        <v/>
      </c>
      <c r="AZ318" s="97">
        <v>79.5</v>
      </c>
      <c r="BA318" s="68"/>
      <c r="BB318" s="68"/>
      <c r="BC318" s="68"/>
      <c r="BD318" s="68"/>
      <c r="BE318" s="15"/>
      <c r="BF318" s="5">
        <f t="shared" si="135"/>
        <v>10731</v>
      </c>
      <c r="BG318" s="42">
        <v>8442</v>
      </c>
      <c r="BH318" s="42">
        <v>2289</v>
      </c>
      <c r="BI318" s="42"/>
      <c r="BJ318" s="42"/>
      <c r="BK318" s="42"/>
      <c r="BL318" s="42"/>
      <c r="BM318" s="15"/>
    </row>
    <row r="319" spans="1:65" outlineLevel="5" x14ac:dyDescent="0.45">
      <c r="A319" s="22">
        <f t="shared" si="136"/>
        <v>9</v>
      </c>
      <c r="B319" s="9">
        <f t="shared" si="121"/>
        <v>43735</v>
      </c>
      <c r="C319" s="51">
        <v>389926</v>
      </c>
      <c r="D319" s="64">
        <f t="shared" si="126"/>
        <v>35.4</v>
      </c>
      <c r="E319" s="12">
        <v>35.6</v>
      </c>
      <c r="F319" s="12">
        <v>35.6</v>
      </c>
      <c r="G319" s="12">
        <v>35.200000000000003</v>
      </c>
      <c r="H319" s="12">
        <v>35.200000000000003</v>
      </c>
      <c r="I319" s="12"/>
      <c r="J319" s="12"/>
      <c r="K319" s="12"/>
      <c r="L319" s="12"/>
      <c r="M319" s="74" t="str">
        <f t="shared" si="127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28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9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21.005251312828207</v>
      </c>
      <c r="AO319" s="41">
        <v>1333</v>
      </c>
      <c r="AP319" s="110"/>
      <c r="AQ319" s="111"/>
      <c r="AR319" s="126" t="str">
        <f t="shared" si="130"/>
        <v/>
      </c>
      <c r="AS319" s="126" t="str">
        <f t="shared" si="131"/>
        <v/>
      </c>
      <c r="AT319" s="127">
        <v>1380</v>
      </c>
      <c r="AU319" s="128"/>
      <c r="AV319" s="129"/>
      <c r="AW319" s="126" t="str">
        <f t="shared" si="132"/>
        <v/>
      </c>
      <c r="AX319" s="126" t="str">
        <f t="shared" si="133"/>
        <v/>
      </c>
      <c r="AY319" s="64" t="str">
        <f t="shared" si="134"/>
        <v/>
      </c>
      <c r="AZ319" s="97">
        <v>78.900000000000006</v>
      </c>
      <c r="BA319" s="68"/>
      <c r="BB319" s="68"/>
      <c r="BC319" s="68"/>
      <c r="BD319" s="68"/>
      <c r="BE319" s="15"/>
      <c r="BF319" s="5">
        <f t="shared" si="135"/>
        <v>9706</v>
      </c>
      <c r="BG319" s="42">
        <v>2542</v>
      </c>
      <c r="BH319" s="42">
        <v>7164</v>
      </c>
      <c r="BI319" s="42"/>
      <c r="BJ319" s="42"/>
      <c r="BK319" s="42"/>
      <c r="BL319" s="42"/>
      <c r="BM319" s="15"/>
    </row>
    <row r="320" spans="1:65" outlineLevel="5" x14ac:dyDescent="0.45">
      <c r="A320" s="22">
        <f t="shared" si="136"/>
        <v>9</v>
      </c>
      <c r="B320" s="9">
        <f t="shared" si="121"/>
        <v>43736</v>
      </c>
      <c r="C320" s="51">
        <v>486471</v>
      </c>
      <c r="D320" s="64">
        <f t="shared" si="126"/>
        <v>35.1</v>
      </c>
      <c r="E320" s="12">
        <v>35.1</v>
      </c>
      <c r="F320" s="12">
        <v>35.1</v>
      </c>
      <c r="G320" s="12">
        <v>35.1</v>
      </c>
      <c r="H320" s="12">
        <v>35.1</v>
      </c>
      <c r="I320" s="12"/>
      <c r="J320" s="12"/>
      <c r="K320" s="12"/>
      <c r="L320" s="12"/>
      <c r="M320" s="74" t="str">
        <f t="shared" si="127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28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9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19.844082211197733</v>
      </c>
      <c r="AO320" s="41">
        <v>1411</v>
      </c>
      <c r="AP320" s="110"/>
      <c r="AQ320" s="111"/>
      <c r="AR320" s="126" t="str">
        <f t="shared" si="130"/>
        <v/>
      </c>
      <c r="AS320" s="126" t="str">
        <f t="shared" si="131"/>
        <v/>
      </c>
      <c r="AT320" s="127">
        <v>1272</v>
      </c>
      <c r="AU320" s="128"/>
      <c r="AV320" s="129"/>
      <c r="AW320" s="126" t="str">
        <f t="shared" si="132"/>
        <v/>
      </c>
      <c r="AX320" s="126" t="str">
        <f t="shared" si="133"/>
        <v/>
      </c>
      <c r="AY320" s="64" t="str">
        <f t="shared" si="134"/>
        <v/>
      </c>
      <c r="AZ320" s="97"/>
      <c r="BA320" s="68"/>
      <c r="BB320" s="68"/>
      <c r="BC320" s="68"/>
      <c r="BD320" s="68"/>
      <c r="BE320" s="15"/>
      <c r="BF320" s="5">
        <f t="shared" si="135"/>
        <v>4850</v>
      </c>
      <c r="BG320" s="42">
        <v>3066</v>
      </c>
      <c r="BH320" s="42">
        <v>1784</v>
      </c>
      <c r="BI320" s="42"/>
      <c r="BJ320" s="42"/>
      <c r="BK320" s="42"/>
      <c r="BL320" s="42"/>
      <c r="BM320" s="15"/>
    </row>
    <row r="321" spans="1:65" outlineLevel="5" x14ac:dyDescent="0.45">
      <c r="A321" s="22">
        <f t="shared" si="136"/>
        <v>9</v>
      </c>
      <c r="B321" s="9">
        <f t="shared" si="121"/>
        <v>43737</v>
      </c>
      <c r="C321" s="51">
        <v>472707</v>
      </c>
      <c r="D321" s="64">
        <f t="shared" si="126"/>
        <v>34.5</v>
      </c>
      <c r="E321" s="12">
        <v>34.5</v>
      </c>
      <c r="F321" s="12">
        <v>34.5</v>
      </c>
      <c r="G321" s="12">
        <v>34.5</v>
      </c>
      <c r="H321" s="12">
        <v>34.5</v>
      </c>
      <c r="I321" s="12"/>
      <c r="J321" s="12"/>
      <c r="K321" s="12"/>
      <c r="L321" s="12"/>
      <c r="M321" s="74" t="str">
        <f t="shared" si="127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28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9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23.159636062861868</v>
      </c>
      <c r="AO321" s="41">
        <v>1209</v>
      </c>
      <c r="AP321" s="110"/>
      <c r="AQ321" s="111"/>
      <c r="AR321" s="126" t="str">
        <f t="shared" si="130"/>
        <v/>
      </c>
      <c r="AS321" s="126" t="str">
        <f t="shared" si="131"/>
        <v/>
      </c>
      <c r="AT321" s="127">
        <v>1028</v>
      </c>
      <c r="AU321" s="128"/>
      <c r="AV321" s="129"/>
      <c r="AW321" s="126" t="str">
        <f t="shared" si="132"/>
        <v/>
      </c>
      <c r="AX321" s="126" t="str">
        <f t="shared" si="133"/>
        <v/>
      </c>
      <c r="AY321" s="64" t="str">
        <f t="shared" si="134"/>
        <v/>
      </c>
      <c r="AZ321" s="97"/>
      <c r="BA321" s="68"/>
      <c r="BB321" s="68"/>
      <c r="BC321" s="68"/>
      <c r="BD321" s="68"/>
      <c r="BE321" s="15"/>
      <c r="BF321" s="5">
        <f t="shared" si="135"/>
        <v>1774</v>
      </c>
      <c r="BG321" s="42"/>
      <c r="BH321" s="42">
        <v>1774</v>
      </c>
      <c r="BI321" s="42"/>
      <c r="BJ321" s="42"/>
      <c r="BK321" s="42"/>
      <c r="BL321" s="42"/>
      <c r="BM321" s="15"/>
    </row>
    <row r="322" spans="1:65" ht="17.5" outlineLevel="5" thickBot="1" x14ac:dyDescent="0.5">
      <c r="A322" s="31">
        <f t="shared" si="136"/>
        <v>9</v>
      </c>
      <c r="B322" s="32">
        <f t="shared" si="121"/>
        <v>43738</v>
      </c>
      <c r="C322" s="51">
        <v>453143</v>
      </c>
      <c r="D322" s="64">
        <f t="shared" si="126"/>
        <v>34.4</v>
      </c>
      <c r="E322" s="12">
        <v>34.299999999999997</v>
      </c>
      <c r="F322" s="12">
        <v>34.299999999999997</v>
      </c>
      <c r="G322" s="12">
        <v>34.4</v>
      </c>
      <c r="H322" s="12">
        <v>34.4</v>
      </c>
      <c r="I322" s="12"/>
      <c r="J322" s="12"/>
      <c r="K322" s="12"/>
      <c r="L322" s="12"/>
      <c r="M322" s="74" t="str">
        <f t="shared" si="127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28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9"/>
        <v/>
      </c>
      <c r="AF322" s="41"/>
      <c r="AG322" s="41"/>
      <c r="AH322" s="41"/>
      <c r="AI322" s="41"/>
      <c r="AJ322" s="41"/>
      <c r="AK322" s="41"/>
      <c r="AL322" s="41"/>
      <c r="AM322" s="41"/>
      <c r="AN322" s="46">
        <v>19.404019404019405</v>
      </c>
      <c r="AO322" s="41">
        <v>1443</v>
      </c>
      <c r="AP322" s="110"/>
      <c r="AQ322" s="111"/>
      <c r="AR322" s="126" t="str">
        <f t="shared" si="130"/>
        <v/>
      </c>
      <c r="AS322" s="126" t="str">
        <f t="shared" si="131"/>
        <v/>
      </c>
      <c r="AT322" s="127">
        <v>1667</v>
      </c>
      <c r="AU322" s="128"/>
      <c r="AV322" s="129"/>
      <c r="AW322" s="126" t="str">
        <f t="shared" si="132"/>
        <v/>
      </c>
      <c r="AX322" s="126" t="str">
        <f t="shared" si="133"/>
        <v/>
      </c>
      <c r="AY322" s="64" t="str">
        <f t="shared" si="134"/>
        <v/>
      </c>
      <c r="AZ322" s="97"/>
      <c r="BA322" s="68"/>
      <c r="BB322" s="68"/>
      <c r="BC322" s="68"/>
      <c r="BD322" s="68"/>
      <c r="BE322" s="15"/>
      <c r="BF322" s="5">
        <f t="shared" si="135"/>
        <v>4421</v>
      </c>
      <c r="BG322" s="42">
        <v>2713</v>
      </c>
      <c r="BH322" s="42">
        <v>1708</v>
      </c>
      <c r="BI322" s="42"/>
      <c r="BJ322" s="42"/>
      <c r="BK322" s="42"/>
      <c r="BL322" s="42"/>
      <c r="BM322" s="15"/>
    </row>
    <row r="323" spans="1:65" outlineLevel="4" x14ac:dyDescent="0.45">
      <c r="A323" s="150" t="s">
        <v>43</v>
      </c>
      <c r="B323" s="151"/>
      <c r="C323" s="50">
        <f t="shared" ref="C323:BM323" si="137">SUBTOTAL(4,C293:C322)</f>
        <v>500010</v>
      </c>
      <c r="D323" s="60">
        <f t="shared" si="137"/>
        <v>37.4</v>
      </c>
      <c r="E323" s="28">
        <f t="shared" si="137"/>
        <v>37.299999999999997</v>
      </c>
      <c r="F323" s="28">
        <f t="shared" si="137"/>
        <v>37.299999999999997</v>
      </c>
      <c r="G323" s="28">
        <f t="shared" si="137"/>
        <v>37.4</v>
      </c>
      <c r="H323" s="28">
        <f t="shared" si="137"/>
        <v>37.4</v>
      </c>
      <c r="I323" s="28">
        <f t="shared" si="137"/>
        <v>0</v>
      </c>
      <c r="J323" s="28">
        <f t="shared" si="137"/>
        <v>0</v>
      </c>
      <c r="K323" s="28">
        <f t="shared" si="137"/>
        <v>0</v>
      </c>
      <c r="L323" s="28">
        <f t="shared" si="137"/>
        <v>0</v>
      </c>
      <c r="M323" s="71">
        <f t="shared" si="137"/>
        <v>0</v>
      </c>
      <c r="N323" s="82">
        <f t="shared" si="137"/>
        <v>0</v>
      </c>
      <c r="O323" s="82">
        <f t="shared" si="137"/>
        <v>0</v>
      </c>
      <c r="P323" s="82">
        <f t="shared" si="137"/>
        <v>0</v>
      </c>
      <c r="Q323" s="82">
        <f t="shared" si="137"/>
        <v>0</v>
      </c>
      <c r="R323" s="82">
        <f t="shared" si="137"/>
        <v>0</v>
      </c>
      <c r="S323" s="82">
        <f t="shared" si="137"/>
        <v>0</v>
      </c>
      <c r="T323" s="82">
        <f t="shared" si="137"/>
        <v>0</v>
      </c>
      <c r="U323" s="82">
        <f t="shared" si="137"/>
        <v>0</v>
      </c>
      <c r="V323" s="29">
        <f t="shared" si="137"/>
        <v>0</v>
      </c>
      <c r="W323" s="39">
        <f t="shared" si="137"/>
        <v>0</v>
      </c>
      <c r="X323" s="39">
        <f t="shared" si="137"/>
        <v>0</v>
      </c>
      <c r="Y323" s="39">
        <f t="shared" si="137"/>
        <v>0</v>
      </c>
      <c r="Z323" s="39">
        <f t="shared" si="137"/>
        <v>0</v>
      </c>
      <c r="AA323" s="39">
        <f t="shared" si="137"/>
        <v>0</v>
      </c>
      <c r="AB323" s="39">
        <f t="shared" si="137"/>
        <v>0</v>
      </c>
      <c r="AC323" s="39">
        <f t="shared" si="137"/>
        <v>0</v>
      </c>
      <c r="AD323" s="39">
        <f t="shared" si="137"/>
        <v>0</v>
      </c>
      <c r="AE323" s="29">
        <f t="shared" si="137"/>
        <v>0</v>
      </c>
      <c r="AF323" s="39">
        <f t="shared" si="137"/>
        <v>0</v>
      </c>
      <c r="AG323" s="39">
        <f t="shared" si="137"/>
        <v>0</v>
      </c>
      <c r="AH323" s="39">
        <f t="shared" si="137"/>
        <v>0</v>
      </c>
      <c r="AI323" s="39">
        <f t="shared" si="137"/>
        <v>0</v>
      </c>
      <c r="AJ323" s="39">
        <f t="shared" si="137"/>
        <v>0</v>
      </c>
      <c r="AK323" s="39">
        <f t="shared" si="137"/>
        <v>0</v>
      </c>
      <c r="AL323" s="39">
        <f t="shared" si="137"/>
        <v>0</v>
      </c>
      <c r="AM323" s="39">
        <f t="shared" si="137"/>
        <v>0</v>
      </c>
      <c r="AN323" s="39">
        <f>SUBTOTAL(4,AN293:AN322)</f>
        <v>26.948989412897017</v>
      </c>
      <c r="AO323" s="39">
        <f t="shared" ref="AO323:AX323" si="138">SUBTOTAL(4,AO293:AO322)</f>
        <v>1617</v>
      </c>
      <c r="AP323" s="104">
        <f t="shared" si="138"/>
        <v>0</v>
      </c>
      <c r="AQ323" s="105">
        <f t="shared" si="138"/>
        <v>0</v>
      </c>
      <c r="AR323" s="106">
        <f t="shared" si="138"/>
        <v>0</v>
      </c>
      <c r="AS323" s="106">
        <f t="shared" si="138"/>
        <v>0</v>
      </c>
      <c r="AT323" s="107">
        <f t="shared" si="138"/>
        <v>2038</v>
      </c>
      <c r="AU323" s="108">
        <f t="shared" si="138"/>
        <v>0</v>
      </c>
      <c r="AV323" s="109">
        <f t="shared" si="138"/>
        <v>0</v>
      </c>
      <c r="AW323" s="106">
        <f t="shared" si="138"/>
        <v>0</v>
      </c>
      <c r="AX323" s="106">
        <f t="shared" si="138"/>
        <v>0</v>
      </c>
      <c r="AY323" s="60">
        <f t="shared" si="137"/>
        <v>0</v>
      </c>
      <c r="AZ323" s="96">
        <f t="shared" si="137"/>
        <v>79.7</v>
      </c>
      <c r="BA323" s="67">
        <f t="shared" si="137"/>
        <v>0</v>
      </c>
      <c r="BB323" s="67">
        <f t="shared" si="137"/>
        <v>0</v>
      </c>
      <c r="BC323" s="67">
        <f t="shared" si="137"/>
        <v>0</v>
      </c>
      <c r="BD323" s="67">
        <f t="shared" si="137"/>
        <v>0</v>
      </c>
      <c r="BE323" s="27">
        <f t="shared" si="137"/>
        <v>0</v>
      </c>
      <c r="BF323" s="29">
        <f t="shared" si="137"/>
        <v>15649</v>
      </c>
      <c r="BG323" s="39">
        <f t="shared" si="137"/>
        <v>8442</v>
      </c>
      <c r="BH323" s="40">
        <f t="shared" si="137"/>
        <v>11603</v>
      </c>
      <c r="BI323" s="40">
        <f t="shared" si="137"/>
        <v>0</v>
      </c>
      <c r="BJ323" s="40">
        <f t="shared" si="137"/>
        <v>0</v>
      </c>
      <c r="BK323" s="40">
        <f t="shared" si="137"/>
        <v>0</v>
      </c>
      <c r="BL323" s="40">
        <f t="shared" si="137"/>
        <v>0</v>
      </c>
      <c r="BM323" s="27">
        <f t="shared" si="137"/>
        <v>0</v>
      </c>
    </row>
    <row r="324" spans="1:65" outlineLevel="3" x14ac:dyDescent="0.45">
      <c r="A324" s="180" t="s">
        <v>32</v>
      </c>
      <c r="B324" s="181"/>
      <c r="C324" s="51">
        <f t="shared" ref="C324:BM324" si="139">SUBTOTAL(5,C293:C322)</f>
        <v>325022</v>
      </c>
      <c r="D324" s="61">
        <f t="shared" si="139"/>
        <v>26.8</v>
      </c>
      <c r="E324" s="12">
        <f t="shared" si="139"/>
        <v>33.700000000000003</v>
      </c>
      <c r="F324" s="12">
        <f t="shared" si="139"/>
        <v>33.700000000000003</v>
      </c>
      <c r="G324" s="12">
        <f t="shared" si="139"/>
        <v>33.6</v>
      </c>
      <c r="H324" s="12">
        <f t="shared" si="139"/>
        <v>3.4</v>
      </c>
      <c r="I324" s="12">
        <f t="shared" si="139"/>
        <v>0</v>
      </c>
      <c r="J324" s="12">
        <f t="shared" si="139"/>
        <v>0</v>
      </c>
      <c r="K324" s="12">
        <f t="shared" si="139"/>
        <v>0</v>
      </c>
      <c r="L324" s="12">
        <f t="shared" si="139"/>
        <v>0</v>
      </c>
      <c r="M324" s="72">
        <f t="shared" si="139"/>
        <v>0</v>
      </c>
      <c r="N324" s="83">
        <f t="shared" si="139"/>
        <v>0</v>
      </c>
      <c r="O324" s="83">
        <f t="shared" si="139"/>
        <v>0</v>
      </c>
      <c r="P324" s="83">
        <f t="shared" si="139"/>
        <v>0</v>
      </c>
      <c r="Q324" s="83">
        <f t="shared" si="139"/>
        <v>0</v>
      </c>
      <c r="R324" s="83">
        <f t="shared" si="139"/>
        <v>0</v>
      </c>
      <c r="S324" s="83">
        <f t="shared" si="139"/>
        <v>0</v>
      </c>
      <c r="T324" s="83">
        <f t="shared" si="139"/>
        <v>0</v>
      </c>
      <c r="U324" s="83">
        <f t="shared" si="139"/>
        <v>0</v>
      </c>
      <c r="V324" s="6">
        <f t="shared" si="139"/>
        <v>0</v>
      </c>
      <c r="W324" s="41">
        <f t="shared" si="139"/>
        <v>0</v>
      </c>
      <c r="X324" s="41">
        <f t="shared" si="139"/>
        <v>0</v>
      </c>
      <c r="Y324" s="41">
        <f t="shared" si="139"/>
        <v>0</v>
      </c>
      <c r="Z324" s="41">
        <f t="shared" si="139"/>
        <v>0</v>
      </c>
      <c r="AA324" s="41">
        <f t="shared" si="139"/>
        <v>0</v>
      </c>
      <c r="AB324" s="41">
        <f t="shared" si="139"/>
        <v>0</v>
      </c>
      <c r="AC324" s="41">
        <f t="shared" si="139"/>
        <v>0</v>
      </c>
      <c r="AD324" s="41">
        <f t="shared" si="139"/>
        <v>0</v>
      </c>
      <c r="AE324" s="6">
        <f t="shared" si="139"/>
        <v>0</v>
      </c>
      <c r="AF324" s="41">
        <f t="shared" si="139"/>
        <v>0</v>
      </c>
      <c r="AG324" s="41">
        <f t="shared" si="139"/>
        <v>0</v>
      </c>
      <c r="AH324" s="41">
        <f t="shared" si="139"/>
        <v>0</v>
      </c>
      <c r="AI324" s="41">
        <f t="shared" si="139"/>
        <v>0</v>
      </c>
      <c r="AJ324" s="41">
        <f t="shared" si="139"/>
        <v>0</v>
      </c>
      <c r="AK324" s="41">
        <f t="shared" si="139"/>
        <v>0</v>
      </c>
      <c r="AL324" s="41">
        <f t="shared" si="139"/>
        <v>0</v>
      </c>
      <c r="AM324" s="41">
        <f t="shared" si="139"/>
        <v>0</v>
      </c>
      <c r="AN324" s="41">
        <f>SUBTOTAL(5,AN293:AN322)</f>
        <v>17.316017316017316</v>
      </c>
      <c r="AO324" s="41">
        <f t="shared" ref="AO324:AX324" si="140">SUBTOTAL(5,AO293:AO322)</f>
        <v>1039</v>
      </c>
      <c r="AP324" s="110">
        <f t="shared" si="140"/>
        <v>0</v>
      </c>
      <c r="AQ324" s="111">
        <f t="shared" si="140"/>
        <v>0</v>
      </c>
      <c r="AR324" s="112">
        <f t="shared" si="140"/>
        <v>0</v>
      </c>
      <c r="AS324" s="112">
        <f t="shared" si="140"/>
        <v>0</v>
      </c>
      <c r="AT324" s="113">
        <f t="shared" si="140"/>
        <v>739</v>
      </c>
      <c r="AU324" s="114">
        <f t="shared" si="140"/>
        <v>0</v>
      </c>
      <c r="AV324" s="115">
        <f t="shared" si="140"/>
        <v>0</v>
      </c>
      <c r="AW324" s="112">
        <f t="shared" si="140"/>
        <v>0</v>
      </c>
      <c r="AX324" s="112">
        <f t="shared" si="140"/>
        <v>0</v>
      </c>
      <c r="AY324" s="61">
        <f t="shared" si="139"/>
        <v>0</v>
      </c>
      <c r="AZ324" s="97">
        <f t="shared" si="139"/>
        <v>78</v>
      </c>
      <c r="BA324" s="68">
        <f t="shared" si="139"/>
        <v>0</v>
      </c>
      <c r="BB324" s="68">
        <f t="shared" si="139"/>
        <v>0</v>
      </c>
      <c r="BC324" s="68">
        <f t="shared" si="139"/>
        <v>0</v>
      </c>
      <c r="BD324" s="68">
        <f t="shared" si="139"/>
        <v>0</v>
      </c>
      <c r="BE324" s="15">
        <f t="shared" si="139"/>
        <v>0</v>
      </c>
      <c r="BF324" s="6">
        <f t="shared" si="139"/>
        <v>1222</v>
      </c>
      <c r="BG324" s="41">
        <f t="shared" si="139"/>
        <v>1226</v>
      </c>
      <c r="BH324" s="42">
        <f t="shared" si="139"/>
        <v>800</v>
      </c>
      <c r="BI324" s="42">
        <f t="shared" si="139"/>
        <v>0</v>
      </c>
      <c r="BJ324" s="42">
        <f t="shared" si="139"/>
        <v>0</v>
      </c>
      <c r="BK324" s="42">
        <f t="shared" si="139"/>
        <v>0</v>
      </c>
      <c r="BL324" s="42">
        <f t="shared" si="139"/>
        <v>0</v>
      </c>
      <c r="BM324" s="15">
        <f t="shared" si="139"/>
        <v>0</v>
      </c>
    </row>
    <row r="325" spans="1:65" outlineLevel="2" x14ac:dyDescent="0.45">
      <c r="A325" s="180" t="s">
        <v>21</v>
      </c>
      <c r="B325" s="181"/>
      <c r="C325" s="51">
        <f>IFERROR(SUBTOTAL(1,C293:C322),"")</f>
        <v>404324.26666666666</v>
      </c>
      <c r="D325" s="61">
        <f t="shared" ref="D325:BM325" si="141">IFERROR(SUBTOTAL(1,D293:D322),"")</f>
        <v>35.206666666666671</v>
      </c>
      <c r="E325" s="12">
        <f t="shared" si="141"/>
        <v>35.500000000000007</v>
      </c>
      <c r="F325" s="12">
        <f t="shared" si="141"/>
        <v>35.500000000000007</v>
      </c>
      <c r="G325" s="12">
        <f t="shared" si="141"/>
        <v>35.380000000000003</v>
      </c>
      <c r="H325" s="12">
        <f t="shared" si="141"/>
        <v>34.346666666666671</v>
      </c>
      <c r="I325" s="12" t="str">
        <f t="shared" si="141"/>
        <v/>
      </c>
      <c r="J325" s="12" t="str">
        <f t="shared" si="141"/>
        <v/>
      </c>
      <c r="K325" s="12" t="str">
        <f t="shared" si="141"/>
        <v/>
      </c>
      <c r="L325" s="12" t="str">
        <f t="shared" si="141"/>
        <v/>
      </c>
      <c r="M325" s="72" t="str">
        <f t="shared" si="141"/>
        <v/>
      </c>
      <c r="N325" s="83" t="str">
        <f t="shared" si="141"/>
        <v/>
      </c>
      <c r="O325" s="83" t="str">
        <f t="shared" si="141"/>
        <v/>
      </c>
      <c r="P325" s="83" t="str">
        <f t="shared" si="141"/>
        <v/>
      </c>
      <c r="Q325" s="83" t="str">
        <f t="shared" si="141"/>
        <v/>
      </c>
      <c r="R325" s="83" t="str">
        <f t="shared" si="141"/>
        <v/>
      </c>
      <c r="S325" s="83" t="str">
        <f t="shared" si="141"/>
        <v/>
      </c>
      <c r="T325" s="83" t="str">
        <f t="shared" si="141"/>
        <v/>
      </c>
      <c r="U325" s="83" t="str">
        <f t="shared" si="141"/>
        <v/>
      </c>
      <c r="V325" s="6" t="str">
        <f t="shared" si="141"/>
        <v/>
      </c>
      <c r="W325" s="41" t="str">
        <f t="shared" si="141"/>
        <v/>
      </c>
      <c r="X325" s="41" t="str">
        <f t="shared" si="141"/>
        <v/>
      </c>
      <c r="Y325" s="41" t="str">
        <f t="shared" si="141"/>
        <v/>
      </c>
      <c r="Z325" s="41" t="str">
        <f t="shared" si="141"/>
        <v/>
      </c>
      <c r="AA325" s="41" t="str">
        <f t="shared" si="141"/>
        <v/>
      </c>
      <c r="AB325" s="41" t="str">
        <f t="shared" si="141"/>
        <v/>
      </c>
      <c r="AC325" s="41" t="str">
        <f t="shared" si="141"/>
        <v/>
      </c>
      <c r="AD325" s="41" t="str">
        <f t="shared" si="141"/>
        <v/>
      </c>
      <c r="AE325" s="6" t="str">
        <f t="shared" si="141"/>
        <v/>
      </c>
      <c r="AF325" s="41" t="str">
        <f t="shared" si="141"/>
        <v/>
      </c>
      <c r="AG325" s="41" t="str">
        <f t="shared" si="141"/>
        <v/>
      </c>
      <c r="AH325" s="41" t="str">
        <f t="shared" si="141"/>
        <v/>
      </c>
      <c r="AI325" s="41" t="str">
        <f t="shared" si="141"/>
        <v/>
      </c>
      <c r="AJ325" s="41" t="str">
        <f t="shared" si="141"/>
        <v/>
      </c>
      <c r="AK325" s="41" t="str">
        <f t="shared" si="141"/>
        <v/>
      </c>
      <c r="AL325" s="41" t="str">
        <f t="shared" si="141"/>
        <v/>
      </c>
      <c r="AM325" s="41" t="str">
        <f t="shared" si="141"/>
        <v/>
      </c>
      <c r="AN325" s="41">
        <f>IFERROR(SUBTOTAL(1,AN293:AN322),"")</f>
        <v>21.249462798174768</v>
      </c>
      <c r="AO325" s="41">
        <f t="shared" si="141"/>
        <v>1334.3</v>
      </c>
      <c r="AP325" s="110" t="str">
        <f t="shared" si="141"/>
        <v/>
      </c>
      <c r="AQ325" s="111" t="str">
        <f t="shared" si="141"/>
        <v/>
      </c>
      <c r="AR325" s="112" t="str">
        <f t="shared" si="141"/>
        <v/>
      </c>
      <c r="AS325" s="112" t="str">
        <f t="shared" si="141"/>
        <v/>
      </c>
      <c r="AT325" s="113">
        <f t="shared" si="141"/>
        <v>1325.5</v>
      </c>
      <c r="AU325" s="114" t="str">
        <f t="shared" si="141"/>
        <v/>
      </c>
      <c r="AV325" s="115" t="str">
        <f t="shared" si="141"/>
        <v/>
      </c>
      <c r="AW325" s="112" t="str">
        <f t="shared" si="141"/>
        <v/>
      </c>
      <c r="AX325" s="112" t="str">
        <f t="shared" si="141"/>
        <v/>
      </c>
      <c r="AY325" s="61" t="str">
        <f t="shared" si="141"/>
        <v/>
      </c>
      <c r="AZ325" s="97">
        <f t="shared" si="141"/>
        <v>79</v>
      </c>
      <c r="BA325" s="68" t="str">
        <f t="shared" si="141"/>
        <v/>
      </c>
      <c r="BB325" s="68" t="str">
        <f t="shared" si="141"/>
        <v/>
      </c>
      <c r="BC325" s="68" t="str">
        <f t="shared" si="141"/>
        <v/>
      </c>
      <c r="BD325" s="68" t="str">
        <f t="shared" si="141"/>
        <v/>
      </c>
      <c r="BE325" s="15" t="str">
        <f>IFERROR(SUBTOTAL(1,BE293:BE322),"")</f>
        <v/>
      </c>
      <c r="BF325" s="6">
        <f t="shared" si="141"/>
        <v>6987.833333333333</v>
      </c>
      <c r="BG325" s="41">
        <f t="shared" si="141"/>
        <v>3547</v>
      </c>
      <c r="BH325" s="42">
        <f t="shared" si="141"/>
        <v>4150.2333333333336</v>
      </c>
      <c r="BI325" s="42" t="str">
        <f t="shared" si="141"/>
        <v/>
      </c>
      <c r="BJ325" s="42" t="str">
        <f t="shared" si="141"/>
        <v/>
      </c>
      <c r="BK325" s="42" t="str">
        <f t="shared" si="141"/>
        <v/>
      </c>
      <c r="BL325" s="42" t="str">
        <f t="shared" si="141"/>
        <v/>
      </c>
      <c r="BM325" s="15" t="str">
        <f t="shared" si="141"/>
        <v/>
      </c>
    </row>
    <row r="326" spans="1:65" ht="17.5" outlineLevel="1" thickBot="1" x14ac:dyDescent="0.5">
      <c r="A326" s="182" t="s">
        <v>52</v>
      </c>
      <c r="B326" s="183"/>
      <c r="C326" s="52">
        <f>SUBTOTAL(9,C293:C322)</f>
        <v>12129728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40029</v>
      </c>
      <c r="AP326" s="116"/>
      <c r="AQ326" s="117"/>
      <c r="AR326" s="118"/>
      <c r="AS326" s="118"/>
      <c r="AT326" s="119">
        <f>SUBTOTAL(9,AT293:AT322)</f>
        <v>39765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42">SUBTOTAL(9,BF293:BF322)</f>
        <v>209635</v>
      </c>
      <c r="BG326" s="43">
        <f t="shared" si="142"/>
        <v>85128</v>
      </c>
      <c r="BH326" s="44">
        <f t="shared" si="142"/>
        <v>124507</v>
      </c>
      <c r="BI326" s="44">
        <f t="shared" si="142"/>
        <v>0</v>
      </c>
      <c r="BJ326" s="44">
        <f t="shared" si="142"/>
        <v>0</v>
      </c>
      <c r="BK326" s="44">
        <f t="shared" si="142"/>
        <v>0</v>
      </c>
      <c r="BL326" s="44">
        <f t="shared" si="142"/>
        <v>0</v>
      </c>
      <c r="BM326" s="16">
        <f t="shared" si="142"/>
        <v>0</v>
      </c>
    </row>
    <row r="327" spans="1:65" outlineLevel="5" x14ac:dyDescent="0.45">
      <c r="A327" s="21">
        <f t="shared" si="136"/>
        <v>10</v>
      </c>
      <c r="B327" s="33">
        <f>B322+1</f>
        <v>43739</v>
      </c>
      <c r="C327" s="51">
        <v>458334</v>
      </c>
      <c r="D327" s="64">
        <f t="shared" ref="D327:D357" si="143">IFERROR(ROUND(AVERAGE(E327:L327),1),"")</f>
        <v>35.1</v>
      </c>
      <c r="E327" s="12">
        <v>35.1</v>
      </c>
      <c r="F327" s="12">
        <v>35.1</v>
      </c>
      <c r="G327" s="12">
        <v>35</v>
      </c>
      <c r="H327" s="12">
        <v>35</v>
      </c>
      <c r="I327" s="12"/>
      <c r="J327" s="12"/>
      <c r="K327" s="12"/>
      <c r="L327" s="12"/>
      <c r="M327" s="74" t="str">
        <f t="shared" ref="M327:M357" si="144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45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6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18.076178179470627</v>
      </c>
      <c r="AO327" s="41">
        <v>1549</v>
      </c>
      <c r="AP327" s="110"/>
      <c r="AQ327" s="111"/>
      <c r="AR327" s="126" t="str">
        <f t="shared" ref="AR327:AR357" si="147">IFERROR(AQ327/AP327*100,"")</f>
        <v/>
      </c>
      <c r="AS327" s="126" t="str">
        <f t="shared" ref="AS327:AS357" si="148">IFERROR(100-AR327,"")</f>
        <v/>
      </c>
      <c r="AT327" s="127">
        <v>1667</v>
      </c>
      <c r="AU327" s="128"/>
      <c r="AV327" s="129"/>
      <c r="AW327" s="126" t="str">
        <f t="shared" ref="AW327:AW357" si="149">IFERROR(AV327/AU327*100,"")</f>
        <v/>
      </c>
      <c r="AX327" s="126" t="str">
        <f t="shared" ref="AX327:AX357" si="150">IFERROR(100-AW327,"")</f>
        <v/>
      </c>
      <c r="AY327" s="64" t="str">
        <f t="shared" ref="AY327:AY357" si="151">IFERROR((1-((AW327*AS327)/(AX327*AR327)))*100,"")</f>
        <v/>
      </c>
      <c r="AZ327" s="97"/>
      <c r="BA327" s="68"/>
      <c r="BB327" s="68"/>
      <c r="BC327" s="68"/>
      <c r="BD327" s="68"/>
      <c r="BE327" s="15"/>
      <c r="BF327" s="5">
        <f t="shared" ref="BF327:BF357" si="152">IF(SUM(BG327:BM327)=0,"",SUM(BG327:BM327))</f>
        <v>10137</v>
      </c>
      <c r="BG327" s="41">
        <v>6081</v>
      </c>
      <c r="BH327" s="42">
        <v>4056</v>
      </c>
      <c r="BI327" s="42"/>
      <c r="BJ327" s="42"/>
      <c r="BK327" s="42"/>
      <c r="BL327" s="42"/>
      <c r="BM327" s="15"/>
    </row>
    <row r="328" spans="1:65" outlineLevel="5" x14ac:dyDescent="0.45">
      <c r="A328" s="22">
        <f t="shared" si="136"/>
        <v>10</v>
      </c>
      <c r="B328" s="9">
        <f t="shared" si="121"/>
        <v>43740</v>
      </c>
      <c r="C328" s="51">
        <v>470749</v>
      </c>
      <c r="D328" s="64">
        <f t="shared" si="143"/>
        <v>35.1</v>
      </c>
      <c r="E328" s="12">
        <v>35</v>
      </c>
      <c r="F328" s="12">
        <v>35</v>
      </c>
      <c r="G328" s="12">
        <v>35.200000000000003</v>
      </c>
      <c r="H328" s="12">
        <v>35.200000000000003</v>
      </c>
      <c r="I328" s="12"/>
      <c r="J328" s="12"/>
      <c r="K328" s="12"/>
      <c r="L328" s="12"/>
      <c r="M328" s="74" t="str">
        <f t="shared" si="144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45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46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18.604651162790699</v>
      </c>
      <c r="AO328" s="41">
        <v>1505</v>
      </c>
      <c r="AP328" s="110"/>
      <c r="AQ328" s="111"/>
      <c r="AR328" s="126" t="str">
        <f t="shared" si="147"/>
        <v/>
      </c>
      <c r="AS328" s="126" t="str">
        <f t="shared" si="148"/>
        <v/>
      </c>
      <c r="AT328" s="127">
        <v>1406</v>
      </c>
      <c r="AU328" s="128"/>
      <c r="AV328" s="129"/>
      <c r="AW328" s="126" t="str">
        <f t="shared" si="149"/>
        <v/>
      </c>
      <c r="AX328" s="126" t="str">
        <f t="shared" si="150"/>
        <v/>
      </c>
      <c r="AY328" s="64" t="str">
        <f t="shared" si="151"/>
        <v/>
      </c>
      <c r="AZ328" s="97">
        <v>78.599999999999994</v>
      </c>
      <c r="BA328" s="68"/>
      <c r="BB328" s="68"/>
      <c r="BC328" s="68"/>
      <c r="BD328" s="68"/>
      <c r="BE328" s="15"/>
      <c r="BF328" s="5">
        <f t="shared" si="152"/>
        <v>10468</v>
      </c>
      <c r="BG328" s="41">
        <v>4327</v>
      </c>
      <c r="BH328" s="42">
        <v>6141</v>
      </c>
      <c r="BI328" s="42"/>
      <c r="BJ328" s="42"/>
      <c r="BK328" s="42"/>
      <c r="BL328" s="42"/>
      <c r="BM328" s="15"/>
    </row>
    <row r="329" spans="1:65" outlineLevel="5" x14ac:dyDescent="0.45">
      <c r="A329" s="22">
        <f t="shared" si="136"/>
        <v>10</v>
      </c>
      <c r="B329" s="9">
        <f t="shared" si="121"/>
        <v>43741</v>
      </c>
      <c r="C329" s="51">
        <v>506155</v>
      </c>
      <c r="D329" s="64">
        <f t="shared" si="143"/>
        <v>35.4</v>
      </c>
      <c r="E329" s="12">
        <v>35.200000000000003</v>
      </c>
      <c r="F329" s="12">
        <v>35.200000000000003</v>
      </c>
      <c r="G329" s="12">
        <v>35.5</v>
      </c>
      <c r="H329" s="12">
        <v>35.5</v>
      </c>
      <c r="I329" s="12"/>
      <c r="J329" s="12"/>
      <c r="K329" s="12"/>
      <c r="L329" s="12"/>
      <c r="M329" s="74" t="str">
        <f t="shared" si="144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45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6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19.718309859154928</v>
      </c>
      <c r="AO329" s="41">
        <v>1420</v>
      </c>
      <c r="AP329" s="110"/>
      <c r="AQ329" s="111"/>
      <c r="AR329" s="126" t="str">
        <f t="shared" si="147"/>
        <v/>
      </c>
      <c r="AS329" s="126" t="str">
        <f t="shared" si="148"/>
        <v/>
      </c>
      <c r="AT329" s="127">
        <v>1485</v>
      </c>
      <c r="AU329" s="128"/>
      <c r="AV329" s="129"/>
      <c r="AW329" s="126" t="str">
        <f t="shared" si="149"/>
        <v/>
      </c>
      <c r="AX329" s="126" t="str">
        <f t="shared" si="150"/>
        <v/>
      </c>
      <c r="AY329" s="64" t="str">
        <f t="shared" si="151"/>
        <v/>
      </c>
      <c r="AZ329" s="97"/>
      <c r="BA329" s="68"/>
      <c r="BB329" s="68"/>
      <c r="BC329" s="68"/>
      <c r="BD329" s="68"/>
      <c r="BE329" s="15"/>
      <c r="BF329" s="5">
        <f t="shared" si="152"/>
        <v>8919</v>
      </c>
      <c r="BG329" s="41">
        <v>4993</v>
      </c>
      <c r="BH329" s="42">
        <v>3926</v>
      </c>
      <c r="BI329" s="42"/>
      <c r="BJ329" s="42"/>
      <c r="BK329" s="42"/>
      <c r="BL329" s="42"/>
      <c r="BM329" s="15"/>
    </row>
    <row r="330" spans="1:65" outlineLevel="5" x14ac:dyDescent="0.45">
      <c r="A330" s="22">
        <f t="shared" si="136"/>
        <v>10</v>
      </c>
      <c r="B330" s="9">
        <f t="shared" si="121"/>
        <v>43742</v>
      </c>
      <c r="C330" s="51">
        <v>499659</v>
      </c>
      <c r="D330" s="64">
        <f t="shared" si="143"/>
        <v>35.1</v>
      </c>
      <c r="E330" s="12">
        <v>35.1</v>
      </c>
      <c r="F330" s="12">
        <v>35.1</v>
      </c>
      <c r="G330" s="12">
        <v>35.1</v>
      </c>
      <c r="H330" s="12">
        <v>35.1</v>
      </c>
      <c r="I330" s="12"/>
      <c r="J330" s="12"/>
      <c r="K330" s="12"/>
      <c r="L330" s="12"/>
      <c r="M330" s="74" t="str">
        <f t="shared" si="144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45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6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21.909233176838811</v>
      </c>
      <c r="AO330" s="41">
        <v>1278</v>
      </c>
      <c r="AP330" s="110"/>
      <c r="AQ330" s="111"/>
      <c r="AR330" s="126" t="str">
        <f t="shared" si="147"/>
        <v/>
      </c>
      <c r="AS330" s="126" t="str">
        <f t="shared" si="148"/>
        <v/>
      </c>
      <c r="AT330" s="127">
        <v>1388</v>
      </c>
      <c r="AU330" s="128"/>
      <c r="AV330" s="129"/>
      <c r="AW330" s="126" t="str">
        <f t="shared" si="149"/>
        <v/>
      </c>
      <c r="AX330" s="126" t="str">
        <f t="shared" si="150"/>
        <v/>
      </c>
      <c r="AY330" s="64" t="str">
        <f t="shared" si="151"/>
        <v/>
      </c>
      <c r="AZ330" s="97"/>
      <c r="BA330" s="68"/>
      <c r="BB330" s="68"/>
      <c r="BC330" s="68"/>
      <c r="BD330" s="68"/>
      <c r="BE330" s="15"/>
      <c r="BF330" s="5">
        <f t="shared" si="152"/>
        <v>4351</v>
      </c>
      <c r="BG330" s="41">
        <v>2620</v>
      </c>
      <c r="BH330" s="42">
        <v>1731</v>
      </c>
      <c r="BI330" s="42"/>
      <c r="BJ330" s="42"/>
      <c r="BK330" s="42"/>
      <c r="BL330" s="42"/>
      <c r="BM330" s="15"/>
    </row>
    <row r="331" spans="1:65" outlineLevel="5" x14ac:dyDescent="0.45">
      <c r="A331" s="22">
        <f t="shared" si="136"/>
        <v>10</v>
      </c>
      <c r="B331" s="9">
        <f t="shared" si="121"/>
        <v>43743</v>
      </c>
      <c r="C331" s="51">
        <v>484069</v>
      </c>
      <c r="D331" s="64">
        <f t="shared" si="143"/>
        <v>35.700000000000003</v>
      </c>
      <c r="E331" s="12">
        <v>35.700000000000003</v>
      </c>
      <c r="F331" s="12">
        <v>35.700000000000003</v>
      </c>
      <c r="G331" s="12">
        <v>35.6</v>
      </c>
      <c r="H331" s="12">
        <v>35.6</v>
      </c>
      <c r="I331" s="12"/>
      <c r="J331" s="12"/>
      <c r="K331" s="12"/>
      <c r="L331" s="12"/>
      <c r="M331" s="74" t="str">
        <f t="shared" si="144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45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46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21.439509954058192</v>
      </c>
      <c r="AO331" s="41">
        <v>1306</v>
      </c>
      <c r="AP331" s="110"/>
      <c r="AQ331" s="111"/>
      <c r="AR331" s="126" t="str">
        <f t="shared" si="147"/>
        <v/>
      </c>
      <c r="AS331" s="126" t="str">
        <f t="shared" si="148"/>
        <v/>
      </c>
      <c r="AT331" s="127">
        <v>1074</v>
      </c>
      <c r="AU331" s="128"/>
      <c r="AV331" s="129"/>
      <c r="AW331" s="126" t="str">
        <f t="shared" si="149"/>
        <v/>
      </c>
      <c r="AX331" s="126" t="str">
        <f t="shared" si="150"/>
        <v/>
      </c>
      <c r="AY331" s="64" t="str">
        <f t="shared" si="151"/>
        <v/>
      </c>
      <c r="AZ331" s="97"/>
      <c r="BA331" s="68"/>
      <c r="BB331" s="68"/>
      <c r="BC331" s="68"/>
      <c r="BD331" s="68"/>
      <c r="BE331" s="15"/>
      <c r="BF331" s="5">
        <f t="shared" si="152"/>
        <v>8647</v>
      </c>
      <c r="BG331" s="41">
        <v>6996</v>
      </c>
      <c r="BH331" s="42">
        <v>1651</v>
      </c>
      <c r="BI331" s="42"/>
      <c r="BJ331" s="42"/>
      <c r="BK331" s="42"/>
      <c r="BL331" s="42"/>
      <c r="BM331" s="15"/>
    </row>
    <row r="332" spans="1:65" outlineLevel="5" x14ac:dyDescent="0.45">
      <c r="A332" s="22">
        <f t="shared" si="136"/>
        <v>10</v>
      </c>
      <c r="B332" s="9">
        <f t="shared" si="121"/>
        <v>43744</v>
      </c>
      <c r="C332" s="51">
        <v>438641</v>
      </c>
      <c r="D332" s="64">
        <f t="shared" si="143"/>
        <v>35.200000000000003</v>
      </c>
      <c r="E332" s="12">
        <v>35.1</v>
      </c>
      <c r="F332" s="12">
        <v>35.1</v>
      </c>
      <c r="G332" s="12">
        <v>35.200000000000003</v>
      </c>
      <c r="H332" s="12">
        <v>35.200000000000003</v>
      </c>
      <c r="I332" s="12"/>
      <c r="J332" s="12"/>
      <c r="K332" s="12"/>
      <c r="L332" s="12"/>
      <c r="M332" s="74" t="str">
        <f t="shared" si="144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45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6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30.237580993520517</v>
      </c>
      <c r="AO332" s="41">
        <v>926</v>
      </c>
      <c r="AP332" s="110"/>
      <c r="AQ332" s="111"/>
      <c r="AR332" s="126" t="str">
        <f t="shared" si="147"/>
        <v/>
      </c>
      <c r="AS332" s="126" t="str">
        <f t="shared" si="148"/>
        <v/>
      </c>
      <c r="AT332" s="127">
        <v>855</v>
      </c>
      <c r="AU332" s="128"/>
      <c r="AV332" s="129"/>
      <c r="AW332" s="126" t="str">
        <f t="shared" si="149"/>
        <v/>
      </c>
      <c r="AX332" s="126" t="str">
        <f t="shared" si="150"/>
        <v/>
      </c>
      <c r="AY332" s="64" t="str">
        <f t="shared" si="151"/>
        <v/>
      </c>
      <c r="AZ332" s="97"/>
      <c r="BA332" s="68"/>
      <c r="BB332" s="68"/>
      <c r="BC332" s="68"/>
      <c r="BD332" s="68"/>
      <c r="BE332" s="15"/>
      <c r="BF332" s="5">
        <f t="shared" si="152"/>
        <v>1811</v>
      </c>
      <c r="BG332" s="41"/>
      <c r="BH332" s="42">
        <v>1811</v>
      </c>
      <c r="BI332" s="42"/>
      <c r="BJ332" s="42"/>
      <c r="BK332" s="42"/>
      <c r="BL332" s="42"/>
      <c r="BM332" s="15"/>
    </row>
    <row r="333" spans="1:65" outlineLevel="5" x14ac:dyDescent="0.45">
      <c r="A333" s="22">
        <f t="shared" si="136"/>
        <v>10</v>
      </c>
      <c r="B333" s="9">
        <f t="shared" si="121"/>
        <v>43745</v>
      </c>
      <c r="C333" s="51">
        <v>418006</v>
      </c>
      <c r="D333" s="64">
        <f t="shared" si="143"/>
        <v>35.5</v>
      </c>
      <c r="E333" s="12">
        <v>35.5</v>
      </c>
      <c r="F333" s="12">
        <v>35.5</v>
      </c>
      <c r="G333" s="12">
        <v>35.5</v>
      </c>
      <c r="H333" s="12">
        <v>35.5</v>
      </c>
      <c r="I333" s="12"/>
      <c r="J333" s="12"/>
      <c r="K333" s="12"/>
      <c r="L333" s="12"/>
      <c r="M333" s="74" t="str">
        <f t="shared" si="144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45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6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18.312622629169393</v>
      </c>
      <c r="AO333" s="41">
        <v>1529</v>
      </c>
      <c r="AP333" s="110"/>
      <c r="AQ333" s="111"/>
      <c r="AR333" s="126" t="str">
        <f t="shared" si="147"/>
        <v/>
      </c>
      <c r="AS333" s="126" t="str">
        <f t="shared" si="148"/>
        <v/>
      </c>
      <c r="AT333" s="127">
        <v>1699</v>
      </c>
      <c r="AU333" s="128"/>
      <c r="AV333" s="129"/>
      <c r="AW333" s="126" t="str">
        <f t="shared" si="149"/>
        <v/>
      </c>
      <c r="AX333" s="126" t="str">
        <f t="shared" si="150"/>
        <v/>
      </c>
      <c r="AY333" s="64" t="str">
        <f t="shared" si="151"/>
        <v/>
      </c>
      <c r="AZ333" s="97"/>
      <c r="BA333" s="68"/>
      <c r="BB333" s="68"/>
      <c r="BC333" s="68"/>
      <c r="BD333" s="68"/>
      <c r="BE333" s="15"/>
      <c r="BF333" s="5">
        <f t="shared" si="152"/>
        <v>7836</v>
      </c>
      <c r="BG333" s="41">
        <v>6075</v>
      </c>
      <c r="BH333" s="42">
        <v>1761</v>
      </c>
      <c r="BI333" s="42"/>
      <c r="BJ333" s="42"/>
      <c r="BK333" s="42"/>
      <c r="BL333" s="42"/>
      <c r="BM333" s="15"/>
    </row>
    <row r="334" spans="1:65" outlineLevel="5" x14ac:dyDescent="0.45">
      <c r="A334" s="22">
        <f t="shared" si="136"/>
        <v>10</v>
      </c>
      <c r="B334" s="9">
        <f t="shared" si="121"/>
        <v>43746</v>
      </c>
      <c r="C334" s="51">
        <v>399052</v>
      </c>
      <c r="D334" s="64">
        <f t="shared" si="143"/>
        <v>36.4</v>
      </c>
      <c r="E334" s="12">
        <v>36.1</v>
      </c>
      <c r="F334" s="12">
        <v>36.1</v>
      </c>
      <c r="G334" s="12">
        <v>36.700000000000003</v>
      </c>
      <c r="H334" s="12">
        <v>36.700000000000003</v>
      </c>
      <c r="I334" s="12"/>
      <c r="J334" s="12"/>
      <c r="K334" s="12"/>
      <c r="L334" s="12"/>
      <c r="M334" s="74" t="str">
        <f t="shared" si="144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45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6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18.579960185799603</v>
      </c>
      <c r="AO334" s="41">
        <v>1507</v>
      </c>
      <c r="AP334" s="110"/>
      <c r="AQ334" s="111"/>
      <c r="AR334" s="126" t="str">
        <f t="shared" si="147"/>
        <v/>
      </c>
      <c r="AS334" s="126" t="str">
        <f t="shared" si="148"/>
        <v/>
      </c>
      <c r="AT334" s="127">
        <v>1798</v>
      </c>
      <c r="AU334" s="128"/>
      <c r="AV334" s="129"/>
      <c r="AW334" s="126" t="str">
        <f t="shared" si="149"/>
        <v/>
      </c>
      <c r="AX334" s="126" t="str">
        <f t="shared" si="150"/>
        <v/>
      </c>
      <c r="AY334" s="64" t="str">
        <f t="shared" si="151"/>
        <v/>
      </c>
      <c r="AZ334" s="97"/>
      <c r="BA334" s="68"/>
      <c r="BB334" s="68"/>
      <c r="BC334" s="68"/>
      <c r="BD334" s="68"/>
      <c r="BE334" s="15"/>
      <c r="BF334" s="5">
        <f t="shared" si="152"/>
        <v>15108</v>
      </c>
      <c r="BG334" s="41">
        <v>10006</v>
      </c>
      <c r="BH334" s="42">
        <v>5102</v>
      </c>
      <c r="BI334" s="42"/>
      <c r="BJ334" s="42"/>
      <c r="BK334" s="42"/>
      <c r="BL334" s="42"/>
      <c r="BM334" s="15"/>
    </row>
    <row r="335" spans="1:65" outlineLevel="5" x14ac:dyDescent="0.45">
      <c r="A335" s="22">
        <f t="shared" si="136"/>
        <v>10</v>
      </c>
      <c r="B335" s="9">
        <f t="shared" si="121"/>
        <v>43747</v>
      </c>
      <c r="C335" s="51">
        <v>390422</v>
      </c>
      <c r="D335" s="64">
        <f t="shared" si="143"/>
        <v>36.700000000000003</v>
      </c>
      <c r="E335" s="12">
        <v>36.5</v>
      </c>
      <c r="F335" s="12">
        <v>36.5</v>
      </c>
      <c r="G335" s="12">
        <v>36.799999999999997</v>
      </c>
      <c r="H335" s="12">
        <v>36.799999999999997</v>
      </c>
      <c r="I335" s="12"/>
      <c r="J335" s="12"/>
      <c r="K335" s="12"/>
      <c r="L335" s="12"/>
      <c r="M335" s="74" t="str">
        <f t="shared" si="144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45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6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20.895522388059703</v>
      </c>
      <c r="AO335" s="41">
        <v>1340</v>
      </c>
      <c r="AP335" s="110"/>
      <c r="AQ335" s="111"/>
      <c r="AR335" s="126" t="str">
        <f t="shared" si="147"/>
        <v/>
      </c>
      <c r="AS335" s="126" t="str">
        <f t="shared" si="148"/>
        <v/>
      </c>
      <c r="AT335" s="127">
        <v>1198</v>
      </c>
      <c r="AU335" s="128"/>
      <c r="AV335" s="129"/>
      <c r="AW335" s="126" t="str">
        <f t="shared" si="149"/>
        <v/>
      </c>
      <c r="AX335" s="126" t="str">
        <f t="shared" si="150"/>
        <v/>
      </c>
      <c r="AY335" s="64" t="str">
        <f t="shared" si="151"/>
        <v/>
      </c>
      <c r="AZ335" s="97"/>
      <c r="BA335" s="68"/>
      <c r="BB335" s="68"/>
      <c r="BC335" s="68"/>
      <c r="BD335" s="68"/>
      <c r="BE335" s="15"/>
      <c r="BF335" s="5">
        <f t="shared" si="152"/>
        <v>15195</v>
      </c>
      <c r="BG335" s="41">
        <v>6859</v>
      </c>
      <c r="BH335" s="42">
        <v>8336</v>
      </c>
      <c r="BI335" s="42"/>
      <c r="BJ335" s="42"/>
      <c r="BK335" s="42"/>
      <c r="BL335" s="42"/>
      <c r="BM335" s="15"/>
    </row>
    <row r="336" spans="1:65" outlineLevel="5" x14ac:dyDescent="0.45">
      <c r="A336" s="22">
        <f t="shared" si="136"/>
        <v>10</v>
      </c>
      <c r="B336" s="9">
        <f t="shared" si="121"/>
        <v>43748</v>
      </c>
      <c r="C336" s="51">
        <v>368096</v>
      </c>
      <c r="D336" s="64">
        <f t="shared" si="143"/>
        <v>37.299999999999997</v>
      </c>
      <c r="E336" s="12">
        <v>37.200000000000003</v>
      </c>
      <c r="F336" s="12">
        <v>37.200000000000003</v>
      </c>
      <c r="G336" s="12">
        <v>37.299999999999997</v>
      </c>
      <c r="H336" s="12">
        <v>37.299999999999997</v>
      </c>
      <c r="I336" s="12"/>
      <c r="J336" s="12"/>
      <c r="K336" s="12"/>
      <c r="L336" s="12"/>
      <c r="M336" s="74" t="str">
        <f t="shared" si="144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45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46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21.148036253776436</v>
      </c>
      <c r="AO336" s="41">
        <v>1324</v>
      </c>
      <c r="AP336" s="110"/>
      <c r="AQ336" s="111"/>
      <c r="AR336" s="126" t="str">
        <f t="shared" si="147"/>
        <v/>
      </c>
      <c r="AS336" s="126" t="str">
        <f t="shared" si="148"/>
        <v/>
      </c>
      <c r="AT336" s="127">
        <v>1351</v>
      </c>
      <c r="AU336" s="128"/>
      <c r="AV336" s="129"/>
      <c r="AW336" s="126" t="str">
        <f t="shared" si="149"/>
        <v/>
      </c>
      <c r="AX336" s="126" t="str">
        <f t="shared" si="150"/>
        <v/>
      </c>
      <c r="AY336" s="64" t="str">
        <f t="shared" si="151"/>
        <v/>
      </c>
      <c r="AZ336" s="97">
        <v>79</v>
      </c>
      <c r="BA336" s="68"/>
      <c r="BB336" s="68"/>
      <c r="BC336" s="68"/>
      <c r="BD336" s="68"/>
      <c r="BE336" s="15"/>
      <c r="BF336" s="5">
        <f t="shared" si="152"/>
        <v>21856</v>
      </c>
      <c r="BG336" s="41">
        <v>8184</v>
      </c>
      <c r="BH336" s="42">
        <v>13672</v>
      </c>
      <c r="BI336" s="42"/>
      <c r="BJ336" s="42"/>
      <c r="BK336" s="42"/>
      <c r="BL336" s="42"/>
      <c r="BM336" s="15"/>
    </row>
    <row r="337" spans="1:65" outlineLevel="5" x14ac:dyDescent="0.45">
      <c r="A337" s="22">
        <f t="shared" si="136"/>
        <v>10</v>
      </c>
      <c r="B337" s="9">
        <f t="shared" si="121"/>
        <v>43749</v>
      </c>
      <c r="C337" s="51">
        <v>362470</v>
      </c>
      <c r="D337" s="64">
        <f t="shared" si="143"/>
        <v>37</v>
      </c>
      <c r="E337" s="12">
        <v>37</v>
      </c>
      <c r="F337" s="12">
        <v>37</v>
      </c>
      <c r="G337" s="12">
        <v>37</v>
      </c>
      <c r="H337" s="12">
        <v>37</v>
      </c>
      <c r="I337" s="12"/>
      <c r="J337" s="12"/>
      <c r="K337" s="12"/>
      <c r="L337" s="12"/>
      <c r="M337" s="74" t="str">
        <f t="shared" si="144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45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6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22.913256955810148</v>
      </c>
      <c r="AO337" s="41">
        <v>1222</v>
      </c>
      <c r="AP337" s="110"/>
      <c r="AQ337" s="111"/>
      <c r="AR337" s="126" t="str">
        <f t="shared" si="147"/>
        <v/>
      </c>
      <c r="AS337" s="126" t="str">
        <f t="shared" si="148"/>
        <v/>
      </c>
      <c r="AT337" s="127">
        <v>979</v>
      </c>
      <c r="AU337" s="128"/>
      <c r="AV337" s="129"/>
      <c r="AW337" s="126" t="str">
        <f t="shared" si="149"/>
        <v/>
      </c>
      <c r="AX337" s="126" t="str">
        <f t="shared" si="150"/>
        <v/>
      </c>
      <c r="AY337" s="64" t="str">
        <f t="shared" si="151"/>
        <v/>
      </c>
      <c r="AZ337" s="97">
        <v>78.7</v>
      </c>
      <c r="BA337" s="68"/>
      <c r="BB337" s="68"/>
      <c r="BC337" s="68"/>
      <c r="BD337" s="68"/>
      <c r="BE337" s="15"/>
      <c r="BF337" s="5">
        <f t="shared" si="152"/>
        <v>18681</v>
      </c>
      <c r="BG337" s="41">
        <v>4520</v>
      </c>
      <c r="BH337" s="42">
        <v>14161</v>
      </c>
      <c r="BI337" s="42"/>
      <c r="BJ337" s="42"/>
      <c r="BK337" s="42"/>
      <c r="BL337" s="42"/>
      <c r="BM337" s="15"/>
    </row>
    <row r="338" spans="1:65" outlineLevel="5" x14ac:dyDescent="0.45">
      <c r="A338" s="22">
        <f t="shared" si="136"/>
        <v>10</v>
      </c>
      <c r="B338" s="9">
        <f t="shared" si="121"/>
        <v>43750</v>
      </c>
      <c r="C338" s="51">
        <v>362913</v>
      </c>
      <c r="D338" s="64">
        <f t="shared" si="143"/>
        <v>37.1</v>
      </c>
      <c r="E338" s="12">
        <v>37.1</v>
      </c>
      <c r="F338" s="12">
        <v>37.1</v>
      </c>
      <c r="G338" s="12">
        <v>37.1</v>
      </c>
      <c r="H338" s="12">
        <v>37.1</v>
      </c>
      <c r="I338" s="12"/>
      <c r="J338" s="12"/>
      <c r="K338" s="12"/>
      <c r="L338" s="12"/>
      <c r="M338" s="74" t="str">
        <f t="shared" si="144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45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6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21.472392638036808</v>
      </c>
      <c r="AO338" s="41">
        <v>1304</v>
      </c>
      <c r="AP338" s="110"/>
      <c r="AQ338" s="111"/>
      <c r="AR338" s="126" t="str">
        <f t="shared" si="147"/>
        <v/>
      </c>
      <c r="AS338" s="126" t="str">
        <f t="shared" si="148"/>
        <v/>
      </c>
      <c r="AT338" s="127">
        <v>1530</v>
      </c>
      <c r="AU338" s="128"/>
      <c r="AV338" s="129"/>
      <c r="AW338" s="126" t="str">
        <f t="shared" si="149"/>
        <v/>
      </c>
      <c r="AX338" s="126" t="str">
        <f t="shared" si="150"/>
        <v/>
      </c>
      <c r="AY338" s="64" t="str">
        <f t="shared" si="151"/>
        <v/>
      </c>
      <c r="AZ338" s="97"/>
      <c r="BA338" s="68"/>
      <c r="BB338" s="68"/>
      <c r="BC338" s="68"/>
      <c r="BD338" s="68"/>
      <c r="BE338" s="15"/>
      <c r="BF338" s="5">
        <f t="shared" si="152"/>
        <v>15730</v>
      </c>
      <c r="BG338" s="41">
        <v>6655</v>
      </c>
      <c r="BH338" s="42">
        <v>9075</v>
      </c>
      <c r="BI338" s="42"/>
      <c r="BJ338" s="42"/>
      <c r="BK338" s="42"/>
      <c r="BL338" s="42"/>
      <c r="BM338" s="15"/>
    </row>
    <row r="339" spans="1:65" outlineLevel="5" x14ac:dyDescent="0.45">
      <c r="A339" s="22">
        <f t="shared" si="136"/>
        <v>10</v>
      </c>
      <c r="B339" s="9">
        <f t="shared" si="121"/>
        <v>43751</v>
      </c>
      <c r="C339" s="51">
        <v>358724</v>
      </c>
      <c r="D339" s="64">
        <f t="shared" si="143"/>
        <v>37.200000000000003</v>
      </c>
      <c r="E339" s="12">
        <v>37</v>
      </c>
      <c r="F339" s="12">
        <v>37</v>
      </c>
      <c r="G339" s="12">
        <v>37.299999999999997</v>
      </c>
      <c r="H339" s="12">
        <v>37.299999999999997</v>
      </c>
      <c r="I339" s="12"/>
      <c r="J339" s="12"/>
      <c r="K339" s="12"/>
      <c r="L339" s="12"/>
      <c r="M339" s="74" t="str">
        <f t="shared" si="144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45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6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28.985507246376812</v>
      </c>
      <c r="AO339" s="41">
        <v>966</v>
      </c>
      <c r="AP339" s="110"/>
      <c r="AQ339" s="111"/>
      <c r="AR339" s="126" t="str">
        <f t="shared" si="147"/>
        <v/>
      </c>
      <c r="AS339" s="126" t="str">
        <f t="shared" si="148"/>
        <v/>
      </c>
      <c r="AT339" s="127">
        <v>893</v>
      </c>
      <c r="AU339" s="128"/>
      <c r="AV339" s="129"/>
      <c r="AW339" s="126" t="str">
        <f t="shared" si="149"/>
        <v/>
      </c>
      <c r="AX339" s="126" t="str">
        <f t="shared" si="150"/>
        <v/>
      </c>
      <c r="AY339" s="64" t="str">
        <f t="shared" si="151"/>
        <v/>
      </c>
      <c r="AZ339" s="97"/>
      <c r="BA339" s="68"/>
      <c r="BB339" s="68"/>
      <c r="BC339" s="68"/>
      <c r="BD339" s="68"/>
      <c r="BE339" s="15"/>
      <c r="BF339" s="5">
        <f t="shared" si="152"/>
        <v>12319</v>
      </c>
      <c r="BG339" s="41">
        <v>4760</v>
      </c>
      <c r="BH339" s="42">
        <v>7559</v>
      </c>
      <c r="BI339" s="42"/>
      <c r="BJ339" s="42"/>
      <c r="BK339" s="42"/>
      <c r="BL339" s="42"/>
      <c r="BM339" s="15"/>
    </row>
    <row r="340" spans="1:65" outlineLevel="5" x14ac:dyDescent="0.45">
      <c r="A340" s="22">
        <f t="shared" si="136"/>
        <v>10</v>
      </c>
      <c r="B340" s="9">
        <f t="shared" si="121"/>
        <v>43752</v>
      </c>
      <c r="C340" s="51">
        <v>351868</v>
      </c>
      <c r="D340" s="64">
        <f t="shared" si="143"/>
        <v>37.6</v>
      </c>
      <c r="E340" s="12">
        <v>37.6</v>
      </c>
      <c r="F340" s="12">
        <v>37.6</v>
      </c>
      <c r="G340" s="12">
        <v>37.5</v>
      </c>
      <c r="H340" s="12">
        <v>37.5</v>
      </c>
      <c r="I340" s="12"/>
      <c r="J340" s="12"/>
      <c r="K340" s="12"/>
      <c r="L340" s="12"/>
      <c r="M340" s="74" t="str">
        <f t="shared" si="144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45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6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22.364217252396166</v>
      </c>
      <c r="AO340" s="41">
        <v>1252</v>
      </c>
      <c r="AP340" s="110"/>
      <c r="AQ340" s="111"/>
      <c r="AR340" s="126" t="str">
        <f t="shared" si="147"/>
        <v/>
      </c>
      <c r="AS340" s="126" t="str">
        <f t="shared" si="148"/>
        <v/>
      </c>
      <c r="AT340" s="127">
        <v>1270</v>
      </c>
      <c r="AU340" s="128"/>
      <c r="AV340" s="129"/>
      <c r="AW340" s="126" t="str">
        <f t="shared" si="149"/>
        <v/>
      </c>
      <c r="AX340" s="126" t="str">
        <f t="shared" si="150"/>
        <v/>
      </c>
      <c r="AY340" s="64" t="str">
        <f t="shared" si="151"/>
        <v/>
      </c>
      <c r="AZ340" s="97">
        <v>78.8</v>
      </c>
      <c r="BA340" s="68"/>
      <c r="BB340" s="68"/>
      <c r="BC340" s="68"/>
      <c r="BD340" s="68"/>
      <c r="BE340" s="15"/>
      <c r="BF340" s="5">
        <f t="shared" si="152"/>
        <v>18368</v>
      </c>
      <c r="BG340" s="41">
        <v>5423</v>
      </c>
      <c r="BH340" s="42">
        <v>12945</v>
      </c>
      <c r="BI340" s="42"/>
      <c r="BJ340" s="42"/>
      <c r="BK340" s="42"/>
      <c r="BL340" s="42"/>
      <c r="BM340" s="15"/>
    </row>
    <row r="341" spans="1:65" outlineLevel="5" x14ac:dyDescent="0.45">
      <c r="A341" s="22">
        <f t="shared" si="136"/>
        <v>10</v>
      </c>
      <c r="B341" s="9">
        <f t="shared" si="121"/>
        <v>43753</v>
      </c>
      <c r="C341" s="51">
        <v>336978</v>
      </c>
      <c r="D341" s="64">
        <f t="shared" si="143"/>
        <v>37.200000000000003</v>
      </c>
      <c r="E341" s="12">
        <v>37.200000000000003</v>
      </c>
      <c r="F341" s="12">
        <v>37.200000000000003</v>
      </c>
      <c r="G341" s="12">
        <v>37.200000000000003</v>
      </c>
      <c r="H341" s="12">
        <v>37.200000000000003</v>
      </c>
      <c r="I341" s="12"/>
      <c r="J341" s="12"/>
      <c r="K341" s="12"/>
      <c r="L341" s="12"/>
      <c r="M341" s="74" t="str">
        <f t="shared" si="144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45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6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20.393299344501091</v>
      </c>
      <c r="AO341" s="41">
        <v>1373</v>
      </c>
      <c r="AP341" s="110"/>
      <c r="AQ341" s="111"/>
      <c r="AR341" s="126" t="str">
        <f t="shared" si="147"/>
        <v/>
      </c>
      <c r="AS341" s="126" t="str">
        <f t="shared" si="148"/>
        <v/>
      </c>
      <c r="AT341" s="127">
        <v>1369</v>
      </c>
      <c r="AU341" s="128"/>
      <c r="AV341" s="129"/>
      <c r="AW341" s="126" t="str">
        <f t="shared" si="149"/>
        <v/>
      </c>
      <c r="AX341" s="126" t="str">
        <f t="shared" si="150"/>
        <v/>
      </c>
      <c r="AY341" s="64" t="str">
        <f t="shared" si="151"/>
        <v/>
      </c>
      <c r="AZ341" s="97">
        <v>78.400000000000006</v>
      </c>
      <c r="BA341" s="68"/>
      <c r="BB341" s="68"/>
      <c r="BC341" s="68"/>
      <c r="BD341" s="68"/>
      <c r="BE341" s="15"/>
      <c r="BF341" s="5">
        <f t="shared" si="152"/>
        <v>18358</v>
      </c>
      <c r="BG341" s="41">
        <v>5551</v>
      </c>
      <c r="BH341" s="42">
        <v>12807</v>
      </c>
      <c r="BI341" s="42"/>
      <c r="BJ341" s="42"/>
      <c r="BK341" s="42"/>
      <c r="BL341" s="42"/>
      <c r="BM341" s="15"/>
    </row>
    <row r="342" spans="1:65" outlineLevel="5" x14ac:dyDescent="0.45">
      <c r="A342" s="22">
        <f t="shared" si="136"/>
        <v>10</v>
      </c>
      <c r="B342" s="9">
        <f t="shared" si="121"/>
        <v>43754</v>
      </c>
      <c r="C342" s="51">
        <v>338508</v>
      </c>
      <c r="D342" s="64">
        <f t="shared" si="143"/>
        <v>37</v>
      </c>
      <c r="E342" s="12">
        <v>37</v>
      </c>
      <c r="F342" s="12">
        <v>37</v>
      </c>
      <c r="G342" s="12">
        <v>37</v>
      </c>
      <c r="H342" s="12">
        <v>37</v>
      </c>
      <c r="I342" s="12"/>
      <c r="J342" s="12"/>
      <c r="K342" s="12"/>
      <c r="L342" s="12"/>
      <c r="M342" s="74" t="str">
        <f t="shared" si="144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45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6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19.872249822569199</v>
      </c>
      <c r="AO342" s="41">
        <v>1409</v>
      </c>
      <c r="AP342" s="110"/>
      <c r="AQ342" s="111"/>
      <c r="AR342" s="126" t="str">
        <f t="shared" si="147"/>
        <v/>
      </c>
      <c r="AS342" s="126" t="str">
        <f t="shared" si="148"/>
        <v/>
      </c>
      <c r="AT342" s="127">
        <v>1475</v>
      </c>
      <c r="AU342" s="128"/>
      <c r="AV342" s="129"/>
      <c r="AW342" s="126" t="str">
        <f t="shared" si="149"/>
        <v/>
      </c>
      <c r="AX342" s="126" t="str">
        <f t="shared" si="150"/>
        <v/>
      </c>
      <c r="AY342" s="64" t="str">
        <f t="shared" si="151"/>
        <v/>
      </c>
      <c r="AZ342" s="97">
        <v>79</v>
      </c>
      <c r="BA342" s="68"/>
      <c r="BB342" s="68"/>
      <c r="BC342" s="68"/>
      <c r="BD342" s="68"/>
      <c r="BE342" s="15"/>
      <c r="BF342" s="5">
        <f t="shared" si="152"/>
        <v>13616</v>
      </c>
      <c r="BG342" s="41">
        <v>3974</v>
      </c>
      <c r="BH342" s="42">
        <v>9642</v>
      </c>
      <c r="BI342" s="42"/>
      <c r="BJ342" s="42"/>
      <c r="BK342" s="42"/>
      <c r="BL342" s="42"/>
      <c r="BM342" s="15"/>
    </row>
    <row r="343" spans="1:65" outlineLevel="5" x14ac:dyDescent="0.45">
      <c r="A343" s="22">
        <f t="shared" si="136"/>
        <v>10</v>
      </c>
      <c r="B343" s="9">
        <f t="shared" si="121"/>
        <v>43755</v>
      </c>
      <c r="C343" s="51">
        <v>339914</v>
      </c>
      <c r="D343" s="64">
        <f t="shared" si="143"/>
        <v>36.799999999999997</v>
      </c>
      <c r="E343" s="12">
        <v>37</v>
      </c>
      <c r="F343" s="12">
        <v>37</v>
      </c>
      <c r="G343" s="12">
        <v>36.6</v>
      </c>
      <c r="H343" s="12">
        <v>36.6</v>
      </c>
      <c r="I343" s="12"/>
      <c r="J343" s="12"/>
      <c r="K343" s="12"/>
      <c r="L343" s="12"/>
      <c r="M343" s="74" t="str">
        <f t="shared" si="144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45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46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v>21.96078431372549</v>
      </c>
      <c r="AO343" s="41">
        <v>1275</v>
      </c>
      <c r="AP343" s="110"/>
      <c r="AQ343" s="111"/>
      <c r="AR343" s="126" t="str">
        <f t="shared" si="147"/>
        <v/>
      </c>
      <c r="AS343" s="126" t="str">
        <f t="shared" si="148"/>
        <v/>
      </c>
      <c r="AT343" s="127">
        <v>1210</v>
      </c>
      <c r="AU343" s="128"/>
      <c r="AV343" s="129"/>
      <c r="AW343" s="126" t="str">
        <f t="shared" si="149"/>
        <v/>
      </c>
      <c r="AX343" s="126" t="str">
        <f t="shared" si="150"/>
        <v/>
      </c>
      <c r="AY343" s="64" t="str">
        <f t="shared" si="151"/>
        <v/>
      </c>
      <c r="AZ343" s="97">
        <v>78.900000000000006</v>
      </c>
      <c r="BA343" s="68"/>
      <c r="BB343" s="68"/>
      <c r="BC343" s="68"/>
      <c r="BD343" s="68"/>
      <c r="BE343" s="15"/>
      <c r="BF343" s="5">
        <f t="shared" si="152"/>
        <v>10307</v>
      </c>
      <c r="BG343" s="41">
        <v>3984</v>
      </c>
      <c r="BH343" s="42">
        <v>6323</v>
      </c>
      <c r="BI343" s="42"/>
      <c r="BJ343" s="42"/>
      <c r="BK343" s="42"/>
      <c r="BL343" s="42"/>
      <c r="BM343" s="15"/>
    </row>
    <row r="344" spans="1:65" outlineLevel="5" x14ac:dyDescent="0.45">
      <c r="A344" s="22">
        <f t="shared" si="136"/>
        <v>10</v>
      </c>
      <c r="B344" s="9">
        <f t="shared" si="121"/>
        <v>43756</v>
      </c>
      <c r="C344" s="51">
        <v>422182</v>
      </c>
      <c r="D344" s="64">
        <f t="shared" si="143"/>
        <v>37.5</v>
      </c>
      <c r="E344" s="12">
        <v>37.5</v>
      </c>
      <c r="F344" s="12">
        <v>37.5</v>
      </c>
      <c r="G344" s="12">
        <v>37.5</v>
      </c>
      <c r="H344" s="12">
        <v>37.5</v>
      </c>
      <c r="I344" s="12"/>
      <c r="J344" s="12"/>
      <c r="K344" s="12"/>
      <c r="L344" s="12"/>
      <c r="M344" s="74" t="str">
        <f t="shared" si="144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45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6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24.263431542461007</v>
      </c>
      <c r="AO344" s="41">
        <v>1154</v>
      </c>
      <c r="AP344" s="110"/>
      <c r="AQ344" s="111"/>
      <c r="AR344" s="126" t="str">
        <f t="shared" si="147"/>
        <v/>
      </c>
      <c r="AS344" s="126" t="str">
        <f t="shared" si="148"/>
        <v/>
      </c>
      <c r="AT344" s="127">
        <v>1245</v>
      </c>
      <c r="AU344" s="128"/>
      <c r="AV344" s="129"/>
      <c r="AW344" s="126" t="str">
        <f t="shared" si="149"/>
        <v/>
      </c>
      <c r="AX344" s="126" t="str">
        <f t="shared" si="150"/>
        <v/>
      </c>
      <c r="AY344" s="64" t="str">
        <f t="shared" si="151"/>
        <v/>
      </c>
      <c r="AZ344" s="97">
        <v>78.8</v>
      </c>
      <c r="BA344" s="68"/>
      <c r="BB344" s="68"/>
      <c r="BC344" s="68"/>
      <c r="BD344" s="68"/>
      <c r="BE344" s="15"/>
      <c r="BF344" s="5">
        <f t="shared" si="152"/>
        <v>14868</v>
      </c>
      <c r="BG344" s="41">
        <v>7091</v>
      </c>
      <c r="BH344" s="42">
        <v>7777</v>
      </c>
      <c r="BI344" s="42"/>
      <c r="BJ344" s="42"/>
      <c r="BK344" s="42"/>
      <c r="BL344" s="42"/>
      <c r="BM344" s="15"/>
    </row>
    <row r="345" spans="1:65" outlineLevel="5" x14ac:dyDescent="0.45">
      <c r="A345" s="22">
        <f t="shared" si="136"/>
        <v>10</v>
      </c>
      <c r="B345" s="9">
        <f t="shared" si="121"/>
        <v>43757</v>
      </c>
      <c r="C345" s="51">
        <v>392590</v>
      </c>
      <c r="D345" s="64">
        <f t="shared" si="143"/>
        <v>37.1</v>
      </c>
      <c r="E345" s="12">
        <v>37</v>
      </c>
      <c r="F345" s="12">
        <v>37</v>
      </c>
      <c r="G345" s="12">
        <v>37.200000000000003</v>
      </c>
      <c r="H345" s="12">
        <v>37.200000000000003</v>
      </c>
      <c r="I345" s="12"/>
      <c r="J345" s="12"/>
      <c r="K345" s="12"/>
      <c r="L345" s="12"/>
      <c r="M345" s="74" t="str">
        <f t="shared" si="144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45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46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22.151898734177216</v>
      </c>
      <c r="AO345" s="41">
        <v>1264</v>
      </c>
      <c r="AP345" s="110"/>
      <c r="AQ345" s="111"/>
      <c r="AR345" s="126" t="str">
        <f t="shared" si="147"/>
        <v/>
      </c>
      <c r="AS345" s="126" t="str">
        <f t="shared" si="148"/>
        <v/>
      </c>
      <c r="AT345" s="127">
        <v>1120</v>
      </c>
      <c r="AU345" s="128"/>
      <c r="AV345" s="129"/>
      <c r="AW345" s="126" t="str">
        <f t="shared" si="149"/>
        <v/>
      </c>
      <c r="AX345" s="126" t="str">
        <f t="shared" si="150"/>
        <v/>
      </c>
      <c r="AY345" s="64" t="str">
        <f t="shared" si="151"/>
        <v/>
      </c>
      <c r="AZ345" s="97"/>
      <c r="BA345" s="68"/>
      <c r="BB345" s="68"/>
      <c r="BC345" s="68"/>
      <c r="BD345" s="68"/>
      <c r="BE345" s="15"/>
      <c r="BF345" s="5">
        <f t="shared" si="152"/>
        <v>5312</v>
      </c>
      <c r="BG345" s="41">
        <v>3487</v>
      </c>
      <c r="BH345" s="42">
        <v>1825</v>
      </c>
      <c r="BI345" s="42"/>
      <c r="BJ345" s="42"/>
      <c r="BK345" s="42"/>
      <c r="BL345" s="42"/>
      <c r="BM345" s="15"/>
    </row>
    <row r="346" spans="1:65" outlineLevel="5" x14ac:dyDescent="0.45">
      <c r="A346" s="22">
        <f t="shared" si="136"/>
        <v>10</v>
      </c>
      <c r="B346" s="9">
        <f t="shared" si="121"/>
        <v>43758</v>
      </c>
      <c r="C346" s="51">
        <v>378923</v>
      </c>
      <c r="D346" s="64">
        <f t="shared" si="143"/>
        <v>36</v>
      </c>
      <c r="E346" s="12">
        <v>36</v>
      </c>
      <c r="F346" s="12">
        <v>36</v>
      </c>
      <c r="G346" s="12">
        <v>36</v>
      </c>
      <c r="H346" s="12">
        <v>36</v>
      </c>
      <c r="I346" s="12"/>
      <c r="J346" s="12"/>
      <c r="K346" s="12"/>
      <c r="L346" s="12"/>
      <c r="M346" s="74" t="str">
        <f t="shared" si="144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45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6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24.43280977312391</v>
      </c>
      <c r="AO346" s="41">
        <v>1146</v>
      </c>
      <c r="AP346" s="110"/>
      <c r="AQ346" s="111"/>
      <c r="AR346" s="126" t="str">
        <f t="shared" si="147"/>
        <v/>
      </c>
      <c r="AS346" s="126" t="str">
        <f t="shared" si="148"/>
        <v/>
      </c>
      <c r="AT346" s="127">
        <v>1292</v>
      </c>
      <c r="AU346" s="128"/>
      <c r="AV346" s="129"/>
      <c r="AW346" s="126" t="str">
        <f t="shared" si="149"/>
        <v/>
      </c>
      <c r="AX346" s="126" t="str">
        <f t="shared" si="150"/>
        <v/>
      </c>
      <c r="AY346" s="64" t="str">
        <f t="shared" si="151"/>
        <v/>
      </c>
      <c r="AZ346" s="97"/>
      <c r="BA346" s="68"/>
      <c r="BB346" s="68"/>
      <c r="BC346" s="68"/>
      <c r="BD346" s="68"/>
      <c r="BE346" s="15"/>
      <c r="BF346" s="5">
        <f t="shared" si="152"/>
        <v>1772</v>
      </c>
      <c r="BG346" s="41"/>
      <c r="BH346" s="42">
        <v>1772</v>
      </c>
      <c r="BI346" s="42"/>
      <c r="BJ346" s="42"/>
      <c r="BK346" s="42"/>
      <c r="BL346" s="42"/>
      <c r="BM346" s="15"/>
    </row>
    <row r="347" spans="1:65" outlineLevel="5" x14ac:dyDescent="0.45">
      <c r="A347" s="22">
        <f t="shared" si="136"/>
        <v>10</v>
      </c>
      <c r="B347" s="9">
        <f t="shared" si="121"/>
        <v>43759</v>
      </c>
      <c r="C347" s="51">
        <v>358302</v>
      </c>
      <c r="D347" s="64">
        <f t="shared" si="143"/>
        <v>37</v>
      </c>
      <c r="E347" s="12">
        <v>37</v>
      </c>
      <c r="F347" s="12">
        <v>37</v>
      </c>
      <c r="G347" s="12">
        <v>37</v>
      </c>
      <c r="H347" s="12">
        <v>37</v>
      </c>
      <c r="I347" s="12"/>
      <c r="J347" s="12"/>
      <c r="K347" s="12"/>
      <c r="L347" s="12"/>
      <c r="M347" s="74" t="str">
        <f t="shared" si="144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45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6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19.444444444444443</v>
      </c>
      <c r="AO347" s="41">
        <v>1440</v>
      </c>
      <c r="AP347" s="110"/>
      <c r="AQ347" s="111"/>
      <c r="AR347" s="126" t="str">
        <f t="shared" si="147"/>
        <v/>
      </c>
      <c r="AS347" s="126" t="str">
        <f t="shared" si="148"/>
        <v/>
      </c>
      <c r="AT347" s="127">
        <v>1619</v>
      </c>
      <c r="AU347" s="128"/>
      <c r="AV347" s="129"/>
      <c r="AW347" s="126" t="str">
        <f t="shared" si="149"/>
        <v/>
      </c>
      <c r="AX347" s="126" t="str">
        <f t="shared" si="150"/>
        <v/>
      </c>
      <c r="AY347" s="64" t="str">
        <f t="shared" si="151"/>
        <v/>
      </c>
      <c r="AZ347" s="97">
        <v>78.599999999999994</v>
      </c>
      <c r="BA347" s="68"/>
      <c r="BB347" s="68"/>
      <c r="BC347" s="68"/>
      <c r="BD347" s="68"/>
      <c r="BE347" s="15"/>
      <c r="BF347" s="5">
        <f t="shared" si="152"/>
        <v>9201</v>
      </c>
      <c r="BG347" s="41">
        <v>7485</v>
      </c>
      <c r="BH347" s="42">
        <v>1716</v>
      </c>
      <c r="BI347" s="42"/>
      <c r="BJ347" s="42"/>
      <c r="BK347" s="42"/>
      <c r="BL347" s="42"/>
      <c r="BM347" s="15"/>
    </row>
    <row r="348" spans="1:65" outlineLevel="5" x14ac:dyDescent="0.45">
      <c r="A348" s="22">
        <f t="shared" si="136"/>
        <v>10</v>
      </c>
      <c r="B348" s="9">
        <f t="shared" si="121"/>
        <v>43760</v>
      </c>
      <c r="C348" s="51">
        <v>347209</v>
      </c>
      <c r="D348" s="64">
        <f t="shared" si="143"/>
        <v>37</v>
      </c>
      <c r="E348" s="12">
        <v>37</v>
      </c>
      <c r="F348" s="12">
        <v>37</v>
      </c>
      <c r="G348" s="12">
        <v>37</v>
      </c>
      <c r="H348" s="12">
        <v>37</v>
      </c>
      <c r="I348" s="12"/>
      <c r="J348" s="12"/>
      <c r="K348" s="12"/>
      <c r="L348" s="12"/>
      <c r="M348" s="74" t="str">
        <f t="shared" si="144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45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6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21.68861347792409</v>
      </c>
      <c r="AO348" s="41">
        <v>1291</v>
      </c>
      <c r="AP348" s="110"/>
      <c r="AQ348" s="111"/>
      <c r="AR348" s="126" t="str">
        <f t="shared" si="147"/>
        <v/>
      </c>
      <c r="AS348" s="126" t="str">
        <f t="shared" si="148"/>
        <v/>
      </c>
      <c r="AT348" s="127">
        <v>1231</v>
      </c>
      <c r="AU348" s="128"/>
      <c r="AV348" s="129"/>
      <c r="AW348" s="126" t="str">
        <f t="shared" si="149"/>
        <v/>
      </c>
      <c r="AX348" s="126" t="str">
        <f t="shared" si="150"/>
        <v/>
      </c>
      <c r="AY348" s="64" t="str">
        <f t="shared" si="151"/>
        <v/>
      </c>
      <c r="AZ348" s="97">
        <v>80</v>
      </c>
      <c r="BA348" s="68"/>
      <c r="BB348" s="68"/>
      <c r="BC348" s="68"/>
      <c r="BD348" s="68"/>
      <c r="BE348" s="15"/>
      <c r="BF348" s="5">
        <f t="shared" si="152"/>
        <v>9710</v>
      </c>
      <c r="BG348" s="41">
        <v>4301</v>
      </c>
      <c r="BH348" s="42">
        <v>5409</v>
      </c>
      <c r="BI348" s="42"/>
      <c r="BJ348" s="42"/>
      <c r="BK348" s="42"/>
      <c r="BL348" s="42"/>
      <c r="BM348" s="15"/>
    </row>
    <row r="349" spans="1:65" outlineLevel="5" x14ac:dyDescent="0.45">
      <c r="A349" s="22">
        <f t="shared" si="136"/>
        <v>10</v>
      </c>
      <c r="B349" s="9">
        <f t="shared" si="121"/>
        <v>43761</v>
      </c>
      <c r="C349" s="51">
        <v>339694</v>
      </c>
      <c r="D349" s="64">
        <f t="shared" si="143"/>
        <v>36.5</v>
      </c>
      <c r="E349" s="12">
        <v>36.299999999999997</v>
      </c>
      <c r="F349" s="12">
        <v>36.299999999999997</v>
      </c>
      <c r="G349" s="12">
        <v>36.6</v>
      </c>
      <c r="H349" s="12">
        <v>36.6</v>
      </c>
      <c r="I349" s="12"/>
      <c r="J349" s="12"/>
      <c r="K349" s="12"/>
      <c r="L349" s="12"/>
      <c r="M349" s="74" t="str">
        <f t="shared" si="144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45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6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20.74074074074074</v>
      </c>
      <c r="AO349" s="41">
        <v>1350</v>
      </c>
      <c r="AP349" s="110"/>
      <c r="AQ349" s="111"/>
      <c r="AR349" s="126" t="str">
        <f t="shared" si="147"/>
        <v/>
      </c>
      <c r="AS349" s="126" t="str">
        <f t="shared" si="148"/>
        <v/>
      </c>
      <c r="AT349" s="127">
        <v>1329</v>
      </c>
      <c r="AU349" s="128"/>
      <c r="AV349" s="129"/>
      <c r="AW349" s="126" t="str">
        <f t="shared" si="149"/>
        <v/>
      </c>
      <c r="AX349" s="126" t="str">
        <f t="shared" si="150"/>
        <v/>
      </c>
      <c r="AY349" s="64" t="str">
        <f t="shared" si="151"/>
        <v/>
      </c>
      <c r="AZ349" s="97">
        <v>78.599999999999994</v>
      </c>
      <c r="BA349" s="68"/>
      <c r="BB349" s="68"/>
      <c r="BC349" s="68"/>
      <c r="BD349" s="68"/>
      <c r="BE349" s="15"/>
      <c r="BF349" s="5">
        <f t="shared" si="152"/>
        <v>5150</v>
      </c>
      <c r="BG349" s="41">
        <v>3287</v>
      </c>
      <c r="BH349" s="42">
        <v>1863</v>
      </c>
      <c r="BI349" s="42"/>
      <c r="BJ349" s="42"/>
      <c r="BK349" s="42"/>
      <c r="BL349" s="42"/>
      <c r="BM349" s="15"/>
    </row>
    <row r="350" spans="1:65" outlineLevel="5" x14ac:dyDescent="0.45">
      <c r="A350" s="22">
        <f t="shared" si="136"/>
        <v>10</v>
      </c>
      <c r="B350" s="9">
        <f t="shared" si="121"/>
        <v>43762</v>
      </c>
      <c r="C350" s="51">
        <v>342541</v>
      </c>
      <c r="D350" s="64">
        <f t="shared" si="143"/>
        <v>37.200000000000003</v>
      </c>
      <c r="E350" s="12">
        <v>37.200000000000003</v>
      </c>
      <c r="F350" s="12">
        <v>37.200000000000003</v>
      </c>
      <c r="G350" s="12">
        <v>37.200000000000003</v>
      </c>
      <c r="H350" s="12">
        <v>37.200000000000003</v>
      </c>
      <c r="I350" s="12"/>
      <c r="J350" s="12"/>
      <c r="K350" s="12"/>
      <c r="L350" s="12"/>
      <c r="M350" s="74" t="str">
        <f t="shared" si="144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45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46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v>23.178807947019866</v>
      </c>
      <c r="AO350" s="41">
        <v>1208</v>
      </c>
      <c r="AP350" s="110"/>
      <c r="AQ350" s="111"/>
      <c r="AR350" s="126" t="str">
        <f t="shared" si="147"/>
        <v/>
      </c>
      <c r="AS350" s="126" t="str">
        <f t="shared" si="148"/>
        <v/>
      </c>
      <c r="AT350" s="127">
        <v>1216</v>
      </c>
      <c r="AU350" s="128"/>
      <c r="AV350" s="129"/>
      <c r="AW350" s="126" t="str">
        <f t="shared" si="149"/>
        <v/>
      </c>
      <c r="AX350" s="126" t="str">
        <f t="shared" si="150"/>
        <v/>
      </c>
      <c r="AY350" s="64" t="str">
        <f t="shared" si="151"/>
        <v/>
      </c>
      <c r="AZ350" s="97">
        <v>79.2</v>
      </c>
      <c r="BA350" s="68"/>
      <c r="BB350" s="68"/>
      <c r="BC350" s="68"/>
      <c r="BD350" s="68"/>
      <c r="BE350" s="15"/>
      <c r="BF350" s="5">
        <f t="shared" si="152"/>
        <v>7855</v>
      </c>
      <c r="BG350" s="41">
        <v>6069</v>
      </c>
      <c r="BH350" s="42">
        <v>1786</v>
      </c>
      <c r="BI350" s="42"/>
      <c r="BJ350" s="42"/>
      <c r="BK350" s="42"/>
      <c r="BL350" s="42"/>
      <c r="BM350" s="15"/>
    </row>
    <row r="351" spans="1:65" outlineLevel="5" x14ac:dyDescent="0.45">
      <c r="A351" s="22">
        <f t="shared" si="136"/>
        <v>10</v>
      </c>
      <c r="B351" s="9">
        <f t="shared" si="121"/>
        <v>43763</v>
      </c>
      <c r="C351" s="51">
        <v>341143</v>
      </c>
      <c r="D351" s="64">
        <f t="shared" si="143"/>
        <v>35.299999999999997</v>
      </c>
      <c r="E351" s="12">
        <v>34.5</v>
      </c>
      <c r="F351" s="12">
        <v>34.5</v>
      </c>
      <c r="G351" s="12">
        <v>36</v>
      </c>
      <c r="H351" s="12">
        <v>36</v>
      </c>
      <c r="I351" s="12"/>
      <c r="J351" s="12"/>
      <c r="K351" s="12"/>
      <c r="L351" s="12"/>
      <c r="M351" s="74" t="str">
        <f t="shared" si="144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45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6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23.045267489711936</v>
      </c>
      <c r="AO351" s="41">
        <v>1215</v>
      </c>
      <c r="AP351" s="110"/>
      <c r="AQ351" s="111"/>
      <c r="AR351" s="126" t="str">
        <f t="shared" si="147"/>
        <v/>
      </c>
      <c r="AS351" s="126" t="str">
        <f t="shared" si="148"/>
        <v/>
      </c>
      <c r="AT351" s="127">
        <v>1266</v>
      </c>
      <c r="AU351" s="128"/>
      <c r="AV351" s="129"/>
      <c r="AW351" s="126" t="str">
        <f t="shared" si="149"/>
        <v/>
      </c>
      <c r="AX351" s="126" t="str">
        <f t="shared" si="150"/>
        <v/>
      </c>
      <c r="AY351" s="64" t="str">
        <f t="shared" si="151"/>
        <v/>
      </c>
      <c r="AZ351" s="97">
        <v>79.400000000000006</v>
      </c>
      <c r="BA351" s="68"/>
      <c r="BB351" s="68"/>
      <c r="BC351" s="68"/>
      <c r="BD351" s="68"/>
      <c r="BE351" s="15"/>
      <c r="BF351" s="5">
        <f t="shared" si="152"/>
        <v>11942</v>
      </c>
      <c r="BG351" s="41">
        <v>7531</v>
      </c>
      <c r="BH351" s="42">
        <v>4411</v>
      </c>
      <c r="BI351" s="42"/>
      <c r="BJ351" s="42"/>
      <c r="BK351" s="42"/>
      <c r="BL351" s="42"/>
      <c r="BM351" s="15"/>
    </row>
    <row r="352" spans="1:65" outlineLevel="5" x14ac:dyDescent="0.45">
      <c r="A352" s="22">
        <f t="shared" si="136"/>
        <v>10</v>
      </c>
      <c r="B352" s="9">
        <f t="shared" ref="B352:B415" si="153">B351+1</f>
        <v>43764</v>
      </c>
      <c r="C352" s="51">
        <v>338823</v>
      </c>
      <c r="D352" s="64">
        <f t="shared" si="143"/>
        <v>35</v>
      </c>
      <c r="E352" s="12">
        <v>34</v>
      </c>
      <c r="F352" s="12">
        <v>34</v>
      </c>
      <c r="G352" s="12">
        <v>36</v>
      </c>
      <c r="H352" s="12">
        <v>36</v>
      </c>
      <c r="I352" s="12"/>
      <c r="J352" s="12"/>
      <c r="K352" s="12"/>
      <c r="L352" s="12"/>
      <c r="M352" s="74" t="str">
        <f t="shared" si="144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45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46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27.613412228796843</v>
      </c>
      <c r="AO352" s="41">
        <v>1014</v>
      </c>
      <c r="AP352" s="110"/>
      <c r="AQ352" s="111"/>
      <c r="AR352" s="126" t="str">
        <f t="shared" si="147"/>
        <v/>
      </c>
      <c r="AS352" s="126" t="str">
        <f t="shared" si="148"/>
        <v/>
      </c>
      <c r="AT352" s="127">
        <v>911</v>
      </c>
      <c r="AU352" s="128"/>
      <c r="AV352" s="129"/>
      <c r="AW352" s="126" t="str">
        <f t="shared" si="149"/>
        <v/>
      </c>
      <c r="AX352" s="126" t="str">
        <f t="shared" si="150"/>
        <v/>
      </c>
      <c r="AY352" s="64" t="str">
        <f t="shared" si="151"/>
        <v/>
      </c>
      <c r="AZ352" s="97"/>
      <c r="BA352" s="68"/>
      <c r="BB352" s="68"/>
      <c r="BC352" s="68"/>
      <c r="BD352" s="68"/>
      <c r="BE352" s="15"/>
      <c r="BF352" s="5">
        <f t="shared" si="152"/>
        <v>5609</v>
      </c>
      <c r="BG352" s="41">
        <v>3807</v>
      </c>
      <c r="BH352" s="42">
        <v>1802</v>
      </c>
      <c r="BI352" s="42"/>
      <c r="BJ352" s="42"/>
      <c r="BK352" s="42"/>
      <c r="BL352" s="42"/>
      <c r="BM352" s="15"/>
    </row>
    <row r="353" spans="1:65" outlineLevel="5" x14ac:dyDescent="0.45">
      <c r="A353" s="22">
        <f t="shared" si="136"/>
        <v>10</v>
      </c>
      <c r="B353" s="9">
        <f t="shared" si="153"/>
        <v>43765</v>
      </c>
      <c r="C353" s="51">
        <v>335038</v>
      </c>
      <c r="D353" s="64">
        <f t="shared" si="143"/>
        <v>36.799999999999997</v>
      </c>
      <c r="E353" s="12">
        <v>36.799999999999997</v>
      </c>
      <c r="F353" s="12">
        <v>36.799999999999997</v>
      </c>
      <c r="G353" s="12">
        <v>36.799999999999997</v>
      </c>
      <c r="H353" s="12">
        <v>36.799999999999997</v>
      </c>
      <c r="I353" s="12"/>
      <c r="J353" s="12"/>
      <c r="K353" s="12"/>
      <c r="L353" s="12"/>
      <c r="M353" s="74" t="str">
        <f t="shared" si="144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45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6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25.293586269196027</v>
      </c>
      <c r="AO353" s="41">
        <v>1107</v>
      </c>
      <c r="AP353" s="110"/>
      <c r="AQ353" s="111"/>
      <c r="AR353" s="126" t="str">
        <f t="shared" si="147"/>
        <v/>
      </c>
      <c r="AS353" s="126" t="str">
        <f t="shared" si="148"/>
        <v/>
      </c>
      <c r="AT353" s="127">
        <v>780</v>
      </c>
      <c r="AU353" s="128"/>
      <c r="AV353" s="129"/>
      <c r="AW353" s="126" t="str">
        <f t="shared" si="149"/>
        <v/>
      </c>
      <c r="AX353" s="126" t="str">
        <f t="shared" si="150"/>
        <v/>
      </c>
      <c r="AY353" s="64" t="str">
        <f t="shared" si="151"/>
        <v/>
      </c>
      <c r="AZ353" s="97"/>
      <c r="BA353" s="68"/>
      <c r="BB353" s="68"/>
      <c r="BC353" s="68"/>
      <c r="BD353" s="68"/>
      <c r="BE353" s="15"/>
      <c r="BF353" s="5">
        <f t="shared" si="152"/>
        <v>1946</v>
      </c>
      <c r="BG353" s="41"/>
      <c r="BH353" s="42">
        <v>1946</v>
      </c>
      <c r="BI353" s="42"/>
      <c r="BJ353" s="42"/>
      <c r="BK353" s="42"/>
      <c r="BL353" s="42"/>
      <c r="BM353" s="15"/>
    </row>
    <row r="354" spans="1:65" outlineLevel="5" x14ac:dyDescent="0.45">
      <c r="A354" s="22">
        <f t="shared" si="136"/>
        <v>10</v>
      </c>
      <c r="B354" s="9">
        <f t="shared" si="153"/>
        <v>43766</v>
      </c>
      <c r="C354" s="51">
        <v>338667</v>
      </c>
      <c r="D354" s="64">
        <f t="shared" si="143"/>
        <v>37.1</v>
      </c>
      <c r="E354" s="12">
        <v>37.1</v>
      </c>
      <c r="F354" s="12">
        <v>37.1</v>
      </c>
      <c r="G354" s="12">
        <v>37.1</v>
      </c>
      <c r="H354" s="12">
        <v>37.1</v>
      </c>
      <c r="I354" s="12"/>
      <c r="J354" s="12"/>
      <c r="K354" s="12"/>
      <c r="L354" s="12"/>
      <c r="M354" s="74" t="str">
        <f t="shared" si="144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45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6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19.900497512437809</v>
      </c>
      <c r="AO354" s="41">
        <v>1407</v>
      </c>
      <c r="AP354" s="110"/>
      <c r="AQ354" s="111"/>
      <c r="AR354" s="126" t="str">
        <f t="shared" si="147"/>
        <v/>
      </c>
      <c r="AS354" s="126" t="str">
        <f t="shared" si="148"/>
        <v/>
      </c>
      <c r="AT354" s="127">
        <v>1468</v>
      </c>
      <c r="AU354" s="128"/>
      <c r="AV354" s="129"/>
      <c r="AW354" s="126" t="str">
        <f t="shared" si="149"/>
        <v/>
      </c>
      <c r="AX354" s="126" t="str">
        <f t="shared" si="150"/>
        <v/>
      </c>
      <c r="AY354" s="64" t="str">
        <f t="shared" si="151"/>
        <v/>
      </c>
      <c r="AZ354" s="97">
        <v>79.5</v>
      </c>
      <c r="BA354" s="68"/>
      <c r="BB354" s="68"/>
      <c r="BC354" s="68"/>
      <c r="BD354" s="68"/>
      <c r="BE354" s="15"/>
      <c r="BF354" s="5">
        <f t="shared" si="152"/>
        <v>7850</v>
      </c>
      <c r="BG354" s="41">
        <v>5954</v>
      </c>
      <c r="BH354" s="42">
        <v>1896</v>
      </c>
      <c r="BI354" s="42"/>
      <c r="BJ354" s="42"/>
      <c r="BK354" s="42"/>
      <c r="BL354" s="42"/>
      <c r="BM354" s="15"/>
    </row>
    <row r="355" spans="1:65" outlineLevel="5" x14ac:dyDescent="0.45">
      <c r="A355" s="22">
        <f t="shared" si="136"/>
        <v>10</v>
      </c>
      <c r="B355" s="9">
        <f t="shared" si="153"/>
        <v>43767</v>
      </c>
      <c r="C355" s="51">
        <v>320659</v>
      </c>
      <c r="D355" s="64">
        <f t="shared" si="143"/>
        <v>37.6</v>
      </c>
      <c r="E355" s="12">
        <v>37.200000000000003</v>
      </c>
      <c r="F355" s="12">
        <v>37.200000000000003</v>
      </c>
      <c r="G355" s="12">
        <v>37.9</v>
      </c>
      <c r="H355" s="12">
        <v>37.9</v>
      </c>
      <c r="I355" s="12"/>
      <c r="J355" s="12"/>
      <c r="K355" s="12"/>
      <c r="L355" s="12"/>
      <c r="M355" s="74" t="str">
        <f t="shared" si="144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45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6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22.508038585209004</v>
      </c>
      <c r="AO355" s="41">
        <v>1244</v>
      </c>
      <c r="AP355" s="110"/>
      <c r="AQ355" s="111"/>
      <c r="AR355" s="126" t="str">
        <f t="shared" si="147"/>
        <v/>
      </c>
      <c r="AS355" s="126" t="str">
        <f t="shared" si="148"/>
        <v/>
      </c>
      <c r="AT355" s="127">
        <v>686</v>
      </c>
      <c r="AU355" s="128"/>
      <c r="AV355" s="129"/>
      <c r="AW355" s="126" t="str">
        <f t="shared" si="149"/>
        <v/>
      </c>
      <c r="AX355" s="126" t="str">
        <f t="shared" si="150"/>
        <v/>
      </c>
      <c r="AY355" s="64" t="str">
        <f t="shared" si="151"/>
        <v/>
      </c>
      <c r="AZ355" s="97">
        <v>78.7</v>
      </c>
      <c r="BA355" s="68"/>
      <c r="BB355" s="68"/>
      <c r="BC355" s="68"/>
      <c r="BD355" s="68"/>
      <c r="BE355" s="15"/>
      <c r="BF355" s="5">
        <f t="shared" si="152"/>
        <v>8348</v>
      </c>
      <c r="BG355" s="41">
        <v>6431</v>
      </c>
      <c r="BH355" s="42">
        <v>1917</v>
      </c>
      <c r="BI355" s="42"/>
      <c r="BJ355" s="42"/>
      <c r="BK355" s="42"/>
      <c r="BL355" s="42"/>
      <c r="BM355" s="15"/>
    </row>
    <row r="356" spans="1:65" outlineLevel="5" x14ac:dyDescent="0.45">
      <c r="A356" s="22">
        <f t="shared" si="136"/>
        <v>10</v>
      </c>
      <c r="B356" s="9">
        <f t="shared" si="153"/>
        <v>43768</v>
      </c>
      <c r="C356" s="51">
        <v>324261</v>
      </c>
      <c r="D356" s="64">
        <f t="shared" si="143"/>
        <v>38.4</v>
      </c>
      <c r="E356" s="12">
        <v>38.200000000000003</v>
      </c>
      <c r="F356" s="12">
        <v>38.200000000000003</v>
      </c>
      <c r="G356" s="12">
        <v>38.5</v>
      </c>
      <c r="H356" s="12">
        <v>38.5</v>
      </c>
      <c r="I356" s="12"/>
      <c r="J356" s="12"/>
      <c r="K356" s="12"/>
      <c r="L356" s="12"/>
      <c r="M356" s="74" t="str">
        <f t="shared" si="144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45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6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21.9435736677116</v>
      </c>
      <c r="AO356" s="41">
        <v>1276</v>
      </c>
      <c r="AP356" s="110"/>
      <c r="AQ356" s="111"/>
      <c r="AR356" s="126" t="str">
        <f t="shared" si="147"/>
        <v/>
      </c>
      <c r="AS356" s="126" t="str">
        <f t="shared" si="148"/>
        <v/>
      </c>
      <c r="AT356" s="127">
        <v>1343</v>
      </c>
      <c r="AU356" s="128"/>
      <c r="AV356" s="129"/>
      <c r="AW356" s="126" t="str">
        <f t="shared" si="149"/>
        <v/>
      </c>
      <c r="AX356" s="126" t="str">
        <f t="shared" si="150"/>
        <v/>
      </c>
      <c r="AY356" s="64" t="str">
        <f t="shared" si="151"/>
        <v/>
      </c>
      <c r="AZ356" s="97">
        <v>79</v>
      </c>
      <c r="BA356" s="68"/>
      <c r="BB356" s="68"/>
      <c r="BC356" s="68"/>
      <c r="BD356" s="68"/>
      <c r="BE356" s="15"/>
      <c r="BF356" s="5">
        <f t="shared" si="152"/>
        <v>11958</v>
      </c>
      <c r="BG356" s="41">
        <v>8682</v>
      </c>
      <c r="BH356" s="42">
        <v>3276</v>
      </c>
      <c r="BI356" s="42"/>
      <c r="BJ356" s="42"/>
      <c r="BK356" s="42"/>
      <c r="BL356" s="42"/>
      <c r="BM356" s="15"/>
    </row>
    <row r="357" spans="1:65" ht="17.5" outlineLevel="5" thickBot="1" x14ac:dyDescent="0.5">
      <c r="A357" s="31">
        <f t="shared" si="136"/>
        <v>10</v>
      </c>
      <c r="B357" s="32">
        <f t="shared" si="153"/>
        <v>43769</v>
      </c>
      <c r="C357" s="51">
        <v>320821</v>
      </c>
      <c r="D357" s="64">
        <f t="shared" si="143"/>
        <v>38.6</v>
      </c>
      <c r="E357" s="12">
        <v>38.700000000000003</v>
      </c>
      <c r="F357" s="12">
        <v>38.700000000000003</v>
      </c>
      <c r="G357" s="12">
        <v>38.4</v>
      </c>
      <c r="H357" s="12">
        <v>38.4</v>
      </c>
      <c r="I357" s="12"/>
      <c r="J357" s="12"/>
      <c r="K357" s="12"/>
      <c r="L357" s="12"/>
      <c r="M357" s="74" t="str">
        <f t="shared" si="144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45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46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v>20.771513353115726</v>
      </c>
      <c r="AO357" s="41">
        <v>1348</v>
      </c>
      <c r="AP357" s="110"/>
      <c r="AQ357" s="111"/>
      <c r="AR357" s="126" t="str">
        <f t="shared" si="147"/>
        <v/>
      </c>
      <c r="AS357" s="126" t="str">
        <f t="shared" si="148"/>
        <v/>
      </c>
      <c r="AT357" s="127">
        <v>1437</v>
      </c>
      <c r="AU357" s="128"/>
      <c r="AV357" s="129"/>
      <c r="AW357" s="126" t="str">
        <f t="shared" si="149"/>
        <v/>
      </c>
      <c r="AX357" s="126" t="str">
        <f t="shared" si="150"/>
        <v/>
      </c>
      <c r="AY357" s="64" t="str">
        <f t="shared" si="151"/>
        <v/>
      </c>
      <c r="AZ357" s="97">
        <v>79.599999999999994</v>
      </c>
      <c r="BA357" s="68"/>
      <c r="BB357" s="68"/>
      <c r="BC357" s="68"/>
      <c r="BD357" s="68"/>
      <c r="BE357" s="15"/>
      <c r="BF357" s="5">
        <f t="shared" si="152"/>
        <v>9113</v>
      </c>
      <c r="BG357" s="41">
        <v>5863</v>
      </c>
      <c r="BH357" s="42">
        <v>3250</v>
      </c>
      <c r="BI357" s="42"/>
      <c r="BJ357" s="42"/>
      <c r="BK357" s="42"/>
      <c r="BL357" s="42"/>
      <c r="BM357" s="15"/>
    </row>
    <row r="358" spans="1:65" outlineLevel="4" x14ac:dyDescent="0.45">
      <c r="A358" s="150" t="s">
        <v>48</v>
      </c>
      <c r="B358" s="151"/>
      <c r="C358" s="50">
        <f t="shared" ref="C358:BM358" si="154">SUBTOTAL(4,C327:C357)</f>
        <v>506155</v>
      </c>
      <c r="D358" s="60">
        <f t="shared" si="154"/>
        <v>38.6</v>
      </c>
      <c r="E358" s="28">
        <f t="shared" si="154"/>
        <v>38.700000000000003</v>
      </c>
      <c r="F358" s="28">
        <f t="shared" si="154"/>
        <v>38.700000000000003</v>
      </c>
      <c r="G358" s="28">
        <f t="shared" si="154"/>
        <v>38.5</v>
      </c>
      <c r="H358" s="28">
        <f t="shared" si="154"/>
        <v>38.5</v>
      </c>
      <c r="I358" s="28">
        <f t="shared" si="154"/>
        <v>0</v>
      </c>
      <c r="J358" s="28">
        <f t="shared" si="154"/>
        <v>0</v>
      </c>
      <c r="K358" s="28">
        <f t="shared" si="154"/>
        <v>0</v>
      </c>
      <c r="L358" s="28">
        <f t="shared" si="154"/>
        <v>0</v>
      </c>
      <c r="M358" s="71">
        <f t="shared" si="154"/>
        <v>0</v>
      </c>
      <c r="N358" s="82">
        <f t="shared" si="154"/>
        <v>0</v>
      </c>
      <c r="O358" s="82">
        <f t="shared" si="154"/>
        <v>0</v>
      </c>
      <c r="P358" s="82">
        <f t="shared" si="154"/>
        <v>0</v>
      </c>
      <c r="Q358" s="82">
        <f t="shared" si="154"/>
        <v>0</v>
      </c>
      <c r="R358" s="82">
        <f t="shared" si="154"/>
        <v>0</v>
      </c>
      <c r="S358" s="82">
        <f t="shared" si="154"/>
        <v>0</v>
      </c>
      <c r="T358" s="82">
        <f t="shared" si="154"/>
        <v>0</v>
      </c>
      <c r="U358" s="82">
        <f t="shared" si="154"/>
        <v>0</v>
      </c>
      <c r="V358" s="29">
        <f t="shared" si="154"/>
        <v>0</v>
      </c>
      <c r="W358" s="39">
        <f t="shared" si="154"/>
        <v>0</v>
      </c>
      <c r="X358" s="39">
        <f t="shared" si="154"/>
        <v>0</v>
      </c>
      <c r="Y358" s="39">
        <f t="shared" si="154"/>
        <v>0</v>
      </c>
      <c r="Z358" s="39">
        <f t="shared" si="154"/>
        <v>0</v>
      </c>
      <c r="AA358" s="39">
        <f t="shared" si="154"/>
        <v>0</v>
      </c>
      <c r="AB358" s="39">
        <f t="shared" si="154"/>
        <v>0</v>
      </c>
      <c r="AC358" s="39">
        <f t="shared" si="154"/>
        <v>0</v>
      </c>
      <c r="AD358" s="39">
        <f t="shared" si="154"/>
        <v>0</v>
      </c>
      <c r="AE358" s="29">
        <f t="shared" si="154"/>
        <v>0</v>
      </c>
      <c r="AF358" s="39">
        <f t="shared" si="154"/>
        <v>0</v>
      </c>
      <c r="AG358" s="39">
        <f t="shared" si="154"/>
        <v>0</v>
      </c>
      <c r="AH358" s="39">
        <f t="shared" si="154"/>
        <v>0</v>
      </c>
      <c r="AI358" s="39">
        <f t="shared" si="154"/>
        <v>0</v>
      </c>
      <c r="AJ358" s="39">
        <f t="shared" si="154"/>
        <v>0</v>
      </c>
      <c r="AK358" s="39">
        <f t="shared" si="154"/>
        <v>0</v>
      </c>
      <c r="AL358" s="39">
        <f t="shared" si="154"/>
        <v>0</v>
      </c>
      <c r="AM358" s="39">
        <f t="shared" si="154"/>
        <v>0</v>
      </c>
      <c r="AN358" s="39">
        <f t="shared" si="154"/>
        <v>30.237580993520517</v>
      </c>
      <c r="AO358" s="39">
        <f t="shared" si="154"/>
        <v>1549</v>
      </c>
      <c r="AP358" s="104">
        <f t="shared" si="154"/>
        <v>0</v>
      </c>
      <c r="AQ358" s="105">
        <f t="shared" si="154"/>
        <v>0</v>
      </c>
      <c r="AR358" s="106">
        <f t="shared" si="154"/>
        <v>0</v>
      </c>
      <c r="AS358" s="106">
        <f t="shared" si="154"/>
        <v>0</v>
      </c>
      <c r="AT358" s="107">
        <f t="shared" si="154"/>
        <v>1798</v>
      </c>
      <c r="AU358" s="108">
        <f t="shared" si="154"/>
        <v>0</v>
      </c>
      <c r="AV358" s="109">
        <f t="shared" si="154"/>
        <v>0</v>
      </c>
      <c r="AW358" s="106">
        <f t="shared" si="154"/>
        <v>0</v>
      </c>
      <c r="AX358" s="106">
        <f t="shared" si="154"/>
        <v>0</v>
      </c>
      <c r="AY358" s="60">
        <f t="shared" si="154"/>
        <v>0</v>
      </c>
      <c r="AZ358" s="96">
        <f t="shared" si="154"/>
        <v>80</v>
      </c>
      <c r="BA358" s="67">
        <f t="shared" si="154"/>
        <v>0</v>
      </c>
      <c r="BB358" s="67">
        <f t="shared" si="154"/>
        <v>0</v>
      </c>
      <c r="BC358" s="67">
        <f t="shared" si="154"/>
        <v>0</v>
      </c>
      <c r="BD358" s="67">
        <f t="shared" si="154"/>
        <v>0</v>
      </c>
      <c r="BE358" s="27">
        <f t="shared" si="154"/>
        <v>0</v>
      </c>
      <c r="BF358" s="29">
        <f t="shared" si="154"/>
        <v>21856</v>
      </c>
      <c r="BG358" s="39">
        <f t="shared" si="154"/>
        <v>10006</v>
      </c>
      <c r="BH358" s="40">
        <f t="shared" si="154"/>
        <v>14161</v>
      </c>
      <c r="BI358" s="40">
        <f t="shared" si="154"/>
        <v>0</v>
      </c>
      <c r="BJ358" s="40">
        <f t="shared" si="154"/>
        <v>0</v>
      </c>
      <c r="BK358" s="40">
        <f t="shared" si="154"/>
        <v>0</v>
      </c>
      <c r="BL358" s="40">
        <f t="shared" si="154"/>
        <v>0</v>
      </c>
      <c r="BM358" s="27">
        <f t="shared" si="154"/>
        <v>0</v>
      </c>
    </row>
    <row r="359" spans="1:65" outlineLevel="3" x14ac:dyDescent="0.45">
      <c r="A359" s="180" t="s">
        <v>49</v>
      </c>
      <c r="B359" s="181"/>
      <c r="C359" s="51">
        <f t="shared" ref="C359:BM359" si="155">SUBTOTAL(5,C327:C357)</f>
        <v>320659</v>
      </c>
      <c r="D359" s="61">
        <f t="shared" si="155"/>
        <v>35</v>
      </c>
      <c r="E359" s="12">
        <f t="shared" si="155"/>
        <v>34</v>
      </c>
      <c r="F359" s="12">
        <f t="shared" si="155"/>
        <v>34</v>
      </c>
      <c r="G359" s="12">
        <f t="shared" si="155"/>
        <v>35</v>
      </c>
      <c r="H359" s="12">
        <f t="shared" si="155"/>
        <v>35</v>
      </c>
      <c r="I359" s="12">
        <f t="shared" si="155"/>
        <v>0</v>
      </c>
      <c r="J359" s="12">
        <f t="shared" si="155"/>
        <v>0</v>
      </c>
      <c r="K359" s="12">
        <f t="shared" si="155"/>
        <v>0</v>
      </c>
      <c r="L359" s="12">
        <f t="shared" si="155"/>
        <v>0</v>
      </c>
      <c r="M359" s="72">
        <f t="shared" si="155"/>
        <v>0</v>
      </c>
      <c r="N359" s="83">
        <f t="shared" si="155"/>
        <v>0</v>
      </c>
      <c r="O359" s="83">
        <f t="shared" si="155"/>
        <v>0</v>
      </c>
      <c r="P359" s="83">
        <f t="shared" si="155"/>
        <v>0</v>
      </c>
      <c r="Q359" s="83">
        <f t="shared" si="155"/>
        <v>0</v>
      </c>
      <c r="R359" s="83">
        <f t="shared" si="155"/>
        <v>0</v>
      </c>
      <c r="S359" s="83">
        <f t="shared" si="155"/>
        <v>0</v>
      </c>
      <c r="T359" s="83">
        <f t="shared" si="155"/>
        <v>0</v>
      </c>
      <c r="U359" s="83">
        <f t="shared" si="155"/>
        <v>0</v>
      </c>
      <c r="V359" s="6">
        <f t="shared" si="155"/>
        <v>0</v>
      </c>
      <c r="W359" s="41">
        <f t="shared" si="155"/>
        <v>0</v>
      </c>
      <c r="X359" s="41">
        <f t="shared" si="155"/>
        <v>0</v>
      </c>
      <c r="Y359" s="41">
        <f t="shared" si="155"/>
        <v>0</v>
      </c>
      <c r="Z359" s="41">
        <f t="shared" si="155"/>
        <v>0</v>
      </c>
      <c r="AA359" s="41">
        <f t="shared" si="155"/>
        <v>0</v>
      </c>
      <c r="AB359" s="41">
        <f t="shared" si="155"/>
        <v>0</v>
      </c>
      <c r="AC359" s="41">
        <f t="shared" si="155"/>
        <v>0</v>
      </c>
      <c r="AD359" s="41">
        <f t="shared" si="155"/>
        <v>0</v>
      </c>
      <c r="AE359" s="6">
        <f t="shared" si="155"/>
        <v>0</v>
      </c>
      <c r="AF359" s="41">
        <f t="shared" si="155"/>
        <v>0</v>
      </c>
      <c r="AG359" s="41">
        <f t="shared" si="155"/>
        <v>0</v>
      </c>
      <c r="AH359" s="41">
        <f t="shared" si="155"/>
        <v>0</v>
      </c>
      <c r="AI359" s="41">
        <f t="shared" si="155"/>
        <v>0</v>
      </c>
      <c r="AJ359" s="41">
        <f t="shared" si="155"/>
        <v>0</v>
      </c>
      <c r="AK359" s="41">
        <f t="shared" si="155"/>
        <v>0</v>
      </c>
      <c r="AL359" s="41">
        <f t="shared" si="155"/>
        <v>0</v>
      </c>
      <c r="AM359" s="41">
        <f t="shared" si="155"/>
        <v>0</v>
      </c>
      <c r="AN359" s="41">
        <f t="shared" si="155"/>
        <v>18.076178179470627</v>
      </c>
      <c r="AO359" s="41">
        <f t="shared" si="155"/>
        <v>926</v>
      </c>
      <c r="AP359" s="110">
        <f t="shared" si="155"/>
        <v>0</v>
      </c>
      <c r="AQ359" s="111">
        <f t="shared" si="155"/>
        <v>0</v>
      </c>
      <c r="AR359" s="112">
        <f t="shared" si="155"/>
        <v>0</v>
      </c>
      <c r="AS359" s="112">
        <f t="shared" si="155"/>
        <v>0</v>
      </c>
      <c r="AT359" s="113">
        <f t="shared" si="155"/>
        <v>686</v>
      </c>
      <c r="AU359" s="114">
        <f t="shared" si="155"/>
        <v>0</v>
      </c>
      <c r="AV359" s="115">
        <f t="shared" si="155"/>
        <v>0</v>
      </c>
      <c r="AW359" s="112">
        <f t="shared" si="155"/>
        <v>0</v>
      </c>
      <c r="AX359" s="112">
        <f t="shared" si="155"/>
        <v>0</v>
      </c>
      <c r="AY359" s="61">
        <f t="shared" si="155"/>
        <v>0</v>
      </c>
      <c r="AZ359" s="97">
        <f t="shared" si="155"/>
        <v>78.400000000000006</v>
      </c>
      <c r="BA359" s="68">
        <f t="shared" si="155"/>
        <v>0</v>
      </c>
      <c r="BB359" s="68">
        <f t="shared" si="155"/>
        <v>0</v>
      </c>
      <c r="BC359" s="68">
        <f t="shared" si="155"/>
        <v>0</v>
      </c>
      <c r="BD359" s="68">
        <f t="shared" si="155"/>
        <v>0</v>
      </c>
      <c r="BE359" s="15">
        <f t="shared" si="155"/>
        <v>0</v>
      </c>
      <c r="BF359" s="6">
        <f t="shared" si="155"/>
        <v>1772</v>
      </c>
      <c r="BG359" s="41">
        <f t="shared" si="155"/>
        <v>2620</v>
      </c>
      <c r="BH359" s="42">
        <f t="shared" si="155"/>
        <v>1651</v>
      </c>
      <c r="BI359" s="42">
        <f t="shared" si="155"/>
        <v>0</v>
      </c>
      <c r="BJ359" s="42">
        <f t="shared" si="155"/>
        <v>0</v>
      </c>
      <c r="BK359" s="42">
        <f t="shared" si="155"/>
        <v>0</v>
      </c>
      <c r="BL359" s="42">
        <f t="shared" si="155"/>
        <v>0</v>
      </c>
      <c r="BM359" s="15">
        <f t="shared" si="155"/>
        <v>0</v>
      </c>
    </row>
    <row r="360" spans="1:65" outlineLevel="2" x14ac:dyDescent="0.45">
      <c r="A360" s="180" t="s">
        <v>50</v>
      </c>
      <c r="B360" s="181"/>
      <c r="C360" s="51">
        <f>IFERROR(SUBTOTAL(1,C327:C357),"")</f>
        <v>380174.54838709679</v>
      </c>
      <c r="D360" s="61">
        <f t="shared" ref="D360:BM360" si="156">IFERROR(SUBTOTAL(1,D327:D357),"")</f>
        <v>36.596774193548384</v>
      </c>
      <c r="E360" s="12">
        <f t="shared" si="156"/>
        <v>36.480645161290326</v>
      </c>
      <c r="F360" s="12">
        <f t="shared" si="156"/>
        <v>36.480645161290326</v>
      </c>
      <c r="G360" s="12">
        <f t="shared" si="156"/>
        <v>36.670967741935499</v>
      </c>
      <c r="H360" s="12">
        <f t="shared" si="156"/>
        <v>36.670967741935499</v>
      </c>
      <c r="I360" s="12" t="str">
        <f t="shared" si="156"/>
        <v/>
      </c>
      <c r="J360" s="12" t="str">
        <f t="shared" si="156"/>
        <v/>
      </c>
      <c r="K360" s="12" t="str">
        <f t="shared" si="156"/>
        <v/>
      </c>
      <c r="L360" s="12" t="str">
        <f t="shared" si="156"/>
        <v/>
      </c>
      <c r="M360" s="72" t="str">
        <f t="shared" si="156"/>
        <v/>
      </c>
      <c r="N360" s="83" t="str">
        <f t="shared" si="156"/>
        <v/>
      </c>
      <c r="O360" s="83" t="str">
        <f t="shared" si="156"/>
        <v/>
      </c>
      <c r="P360" s="83" t="str">
        <f t="shared" si="156"/>
        <v/>
      </c>
      <c r="Q360" s="83" t="str">
        <f t="shared" si="156"/>
        <v/>
      </c>
      <c r="R360" s="83" t="str">
        <f t="shared" si="156"/>
        <v/>
      </c>
      <c r="S360" s="83" t="str">
        <f t="shared" si="156"/>
        <v/>
      </c>
      <c r="T360" s="83" t="str">
        <f t="shared" si="156"/>
        <v/>
      </c>
      <c r="U360" s="83" t="str">
        <f t="shared" si="156"/>
        <v/>
      </c>
      <c r="V360" s="6" t="str">
        <f t="shared" si="156"/>
        <v/>
      </c>
      <c r="W360" s="41" t="str">
        <f t="shared" si="156"/>
        <v/>
      </c>
      <c r="X360" s="41" t="str">
        <f t="shared" si="156"/>
        <v/>
      </c>
      <c r="Y360" s="41" t="str">
        <f t="shared" si="156"/>
        <v/>
      </c>
      <c r="Z360" s="41" t="str">
        <f t="shared" si="156"/>
        <v/>
      </c>
      <c r="AA360" s="41" t="str">
        <f t="shared" si="156"/>
        <v/>
      </c>
      <c r="AB360" s="41" t="str">
        <f t="shared" si="156"/>
        <v/>
      </c>
      <c r="AC360" s="41" t="str">
        <f t="shared" si="156"/>
        <v/>
      </c>
      <c r="AD360" s="41" t="str">
        <f t="shared" si="156"/>
        <v/>
      </c>
      <c r="AE360" s="6" t="str">
        <f t="shared" si="156"/>
        <v/>
      </c>
      <c r="AF360" s="41" t="str">
        <f t="shared" si="156"/>
        <v/>
      </c>
      <c r="AG360" s="41" t="str">
        <f t="shared" si="156"/>
        <v/>
      </c>
      <c r="AH360" s="41" t="str">
        <f t="shared" si="156"/>
        <v/>
      </c>
      <c r="AI360" s="41" t="str">
        <f t="shared" si="156"/>
        <v/>
      </c>
      <c r="AJ360" s="41" t="str">
        <f t="shared" si="156"/>
        <v/>
      </c>
      <c r="AK360" s="41" t="str">
        <f t="shared" si="156"/>
        <v/>
      </c>
      <c r="AL360" s="41" t="str">
        <f t="shared" si="156"/>
        <v/>
      </c>
      <c r="AM360" s="41" t="str">
        <f t="shared" si="156"/>
        <v/>
      </c>
      <c r="AN360" s="41">
        <f t="shared" si="156"/>
        <v>22.059998326520152</v>
      </c>
      <c r="AO360" s="41">
        <f t="shared" si="156"/>
        <v>1288.6774193548388</v>
      </c>
      <c r="AP360" s="110" t="str">
        <f t="shared" si="156"/>
        <v/>
      </c>
      <c r="AQ360" s="111" t="str">
        <f t="shared" si="156"/>
        <v/>
      </c>
      <c r="AR360" s="112" t="str">
        <f t="shared" si="156"/>
        <v/>
      </c>
      <c r="AS360" s="112" t="str">
        <f t="shared" si="156"/>
        <v/>
      </c>
      <c r="AT360" s="113">
        <f t="shared" si="156"/>
        <v>1277.0967741935483</v>
      </c>
      <c r="AU360" s="114" t="str">
        <f t="shared" si="156"/>
        <v/>
      </c>
      <c r="AV360" s="115" t="str">
        <f t="shared" si="156"/>
        <v/>
      </c>
      <c r="AW360" s="112" t="str">
        <f t="shared" si="156"/>
        <v/>
      </c>
      <c r="AX360" s="112" t="str">
        <f t="shared" si="156"/>
        <v/>
      </c>
      <c r="AY360" s="61" t="str">
        <f t="shared" si="156"/>
        <v/>
      </c>
      <c r="AZ360" s="97">
        <f t="shared" si="156"/>
        <v>78.988235294117644</v>
      </c>
      <c r="BA360" s="68" t="str">
        <f t="shared" si="156"/>
        <v/>
      </c>
      <c r="BB360" s="68" t="str">
        <f t="shared" si="156"/>
        <v/>
      </c>
      <c r="BC360" s="68" t="str">
        <f t="shared" si="156"/>
        <v/>
      </c>
      <c r="BD360" s="68" t="str">
        <f t="shared" si="156"/>
        <v/>
      </c>
      <c r="BE360" s="15" t="str">
        <f>IFERROR(SUBTOTAL(1,BE327:BE357),"")</f>
        <v/>
      </c>
      <c r="BF360" s="6">
        <f t="shared" si="156"/>
        <v>10398.096774193549</v>
      </c>
      <c r="BG360" s="41">
        <f t="shared" si="156"/>
        <v>5749.8571428571431</v>
      </c>
      <c r="BH360" s="42">
        <f t="shared" si="156"/>
        <v>5204.677419354839</v>
      </c>
      <c r="BI360" s="42" t="str">
        <f t="shared" si="156"/>
        <v/>
      </c>
      <c r="BJ360" s="42" t="str">
        <f t="shared" si="156"/>
        <v/>
      </c>
      <c r="BK360" s="42" t="str">
        <f t="shared" si="156"/>
        <v/>
      </c>
      <c r="BL360" s="42" t="str">
        <f t="shared" si="156"/>
        <v/>
      </c>
      <c r="BM360" s="15" t="str">
        <f t="shared" si="156"/>
        <v/>
      </c>
    </row>
    <row r="361" spans="1:65" ht="17.5" outlineLevel="1" thickBot="1" x14ac:dyDescent="0.5">
      <c r="A361" s="182" t="s">
        <v>51</v>
      </c>
      <c r="B361" s="183"/>
      <c r="C361" s="52">
        <f>SUBTOTAL(9,C327:C357)</f>
        <v>11785411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39949</v>
      </c>
      <c r="AP361" s="116"/>
      <c r="AQ361" s="117"/>
      <c r="AR361" s="118"/>
      <c r="AS361" s="118"/>
      <c r="AT361" s="119">
        <f>SUBTOTAL(9,AT327:AT357)</f>
        <v>39590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57">SUBTOTAL(9,BF327:BF357)</f>
        <v>322341</v>
      </c>
      <c r="BG361" s="43">
        <f t="shared" si="157"/>
        <v>160996</v>
      </c>
      <c r="BH361" s="44">
        <f t="shared" si="157"/>
        <v>161345</v>
      </c>
      <c r="BI361" s="44">
        <f t="shared" si="157"/>
        <v>0</v>
      </c>
      <c r="BJ361" s="44">
        <f t="shared" si="157"/>
        <v>0</v>
      </c>
      <c r="BK361" s="44">
        <f t="shared" si="157"/>
        <v>0</v>
      </c>
      <c r="BL361" s="44">
        <f t="shared" si="157"/>
        <v>0</v>
      </c>
      <c r="BM361" s="16">
        <f t="shared" si="157"/>
        <v>0</v>
      </c>
    </row>
    <row r="362" spans="1:65" outlineLevel="5" x14ac:dyDescent="0.45">
      <c r="A362" s="21">
        <f t="shared" si="136"/>
        <v>11</v>
      </c>
      <c r="B362" s="33">
        <f>B357+1</f>
        <v>43770</v>
      </c>
      <c r="C362" s="51">
        <v>321904</v>
      </c>
      <c r="D362" s="64">
        <f t="shared" ref="D362:D391" si="158">IFERROR(ROUND(AVERAGE(E362:L362),1),"")</f>
        <v>38.4</v>
      </c>
      <c r="E362" s="12">
        <v>38.4</v>
      </c>
      <c r="F362" s="12">
        <v>38.4</v>
      </c>
      <c r="G362" s="12">
        <v>38.4</v>
      </c>
      <c r="H362" s="12">
        <v>38.4</v>
      </c>
      <c r="I362" s="12"/>
      <c r="J362" s="12"/>
      <c r="K362" s="12"/>
      <c r="L362" s="12"/>
      <c r="M362" s="74" t="str">
        <f t="shared" ref="M362:M391" si="159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60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61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18.567639257294431</v>
      </c>
      <c r="AO362" s="41">
        <v>1508</v>
      </c>
      <c r="AP362" s="110"/>
      <c r="AQ362" s="111"/>
      <c r="AR362" s="126" t="str">
        <f t="shared" ref="AR362:AR391" si="162">IFERROR(AQ362/AP362*100,"")</f>
        <v/>
      </c>
      <c r="AS362" s="126" t="str">
        <f t="shared" ref="AS362:AS391" si="163">IFERROR(100-AR362,"")</f>
        <v/>
      </c>
      <c r="AT362" s="127">
        <v>1536</v>
      </c>
      <c r="AU362" s="128"/>
      <c r="AV362" s="129"/>
      <c r="AW362" s="126" t="str">
        <f t="shared" ref="AW362:AW391" si="164">IFERROR(AV362/AU362*100,"")</f>
        <v/>
      </c>
      <c r="AX362" s="126" t="str">
        <f t="shared" ref="AX362:AX391" si="165">IFERROR(100-AW362,"")</f>
        <v/>
      </c>
      <c r="AY362" s="64" t="str">
        <f t="shared" ref="AY362:AY391" si="166">IFERROR((1-((AW362*AS362)/(AX362*AR362)))*100,"")</f>
        <v/>
      </c>
      <c r="AZ362" s="97">
        <v>78.8</v>
      </c>
      <c r="BA362" s="68"/>
      <c r="BB362" s="68"/>
      <c r="BC362" s="68"/>
      <c r="BD362" s="68"/>
      <c r="BE362" s="15"/>
      <c r="BF362" s="5">
        <f t="shared" ref="BF362:BF391" si="167">IF(SUM(BG362:BM362)=0,"",SUM(BG362:BM362))</f>
        <v>8839</v>
      </c>
      <c r="BG362" s="41">
        <v>6931</v>
      </c>
      <c r="BH362" s="42">
        <v>1908</v>
      </c>
      <c r="BI362" s="42"/>
      <c r="BJ362" s="42"/>
      <c r="BK362" s="42"/>
      <c r="BL362" s="42"/>
      <c r="BM362" s="15"/>
    </row>
    <row r="363" spans="1:65" outlineLevel="5" x14ac:dyDescent="0.45">
      <c r="A363" s="22">
        <f t="shared" si="136"/>
        <v>11</v>
      </c>
      <c r="B363" s="9">
        <f t="shared" si="153"/>
        <v>43771</v>
      </c>
      <c r="C363" s="51">
        <v>323878</v>
      </c>
      <c r="D363" s="64">
        <f t="shared" si="158"/>
        <v>38.6</v>
      </c>
      <c r="E363" s="12">
        <v>38.4</v>
      </c>
      <c r="F363" s="12">
        <v>38.4</v>
      </c>
      <c r="G363" s="12">
        <v>38.700000000000003</v>
      </c>
      <c r="H363" s="12">
        <v>38.700000000000003</v>
      </c>
      <c r="I363" s="12"/>
      <c r="J363" s="12"/>
      <c r="K363" s="12"/>
      <c r="L363" s="12"/>
      <c r="M363" s="74" t="str">
        <f t="shared" si="159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60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61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22.364217252396166</v>
      </c>
      <c r="AO363" s="41">
        <v>1252</v>
      </c>
      <c r="AP363" s="110"/>
      <c r="AQ363" s="111"/>
      <c r="AR363" s="126" t="str">
        <f t="shared" si="162"/>
        <v/>
      </c>
      <c r="AS363" s="126" t="str">
        <f t="shared" si="163"/>
        <v/>
      </c>
      <c r="AT363" s="127">
        <v>1207</v>
      </c>
      <c r="AU363" s="128"/>
      <c r="AV363" s="129"/>
      <c r="AW363" s="126" t="str">
        <f t="shared" si="164"/>
        <v/>
      </c>
      <c r="AX363" s="126" t="str">
        <f t="shared" si="165"/>
        <v/>
      </c>
      <c r="AY363" s="64" t="str">
        <f t="shared" si="166"/>
        <v/>
      </c>
      <c r="AZ363" s="97"/>
      <c r="BA363" s="68"/>
      <c r="BB363" s="68"/>
      <c r="BC363" s="68"/>
      <c r="BD363" s="68"/>
      <c r="BE363" s="15"/>
      <c r="BF363" s="5">
        <f t="shared" si="167"/>
        <v>7671</v>
      </c>
      <c r="BG363" s="41">
        <v>5827</v>
      </c>
      <c r="BH363" s="42">
        <v>1844</v>
      </c>
      <c r="BI363" s="42"/>
      <c r="BJ363" s="42"/>
      <c r="BK363" s="42"/>
      <c r="BL363" s="42"/>
      <c r="BM363" s="15"/>
    </row>
    <row r="364" spans="1:65" outlineLevel="5" x14ac:dyDescent="0.45">
      <c r="A364" s="22">
        <f t="shared" si="136"/>
        <v>11</v>
      </c>
      <c r="B364" s="9">
        <f t="shared" si="153"/>
        <v>43772</v>
      </c>
      <c r="C364" s="51">
        <v>336343</v>
      </c>
      <c r="D364" s="64">
        <f t="shared" si="158"/>
        <v>38.299999999999997</v>
      </c>
      <c r="E364" s="12">
        <v>38.200000000000003</v>
      </c>
      <c r="F364" s="12">
        <v>38.200000000000003</v>
      </c>
      <c r="G364" s="12">
        <v>38.4</v>
      </c>
      <c r="H364" s="12">
        <v>38.4</v>
      </c>
      <c r="I364" s="12"/>
      <c r="J364" s="12"/>
      <c r="K364" s="12"/>
      <c r="L364" s="12"/>
      <c r="M364" s="74" t="str">
        <f t="shared" si="159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60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1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27.750247770069375</v>
      </c>
      <c r="AO364" s="41">
        <v>1009</v>
      </c>
      <c r="AP364" s="110"/>
      <c r="AQ364" s="111"/>
      <c r="AR364" s="126" t="str">
        <f t="shared" si="162"/>
        <v/>
      </c>
      <c r="AS364" s="126" t="str">
        <f t="shared" si="163"/>
        <v/>
      </c>
      <c r="AT364" s="127">
        <v>985</v>
      </c>
      <c r="AU364" s="128"/>
      <c r="AV364" s="129"/>
      <c r="AW364" s="126" t="str">
        <f t="shared" si="164"/>
        <v/>
      </c>
      <c r="AX364" s="126" t="str">
        <f t="shared" si="165"/>
        <v/>
      </c>
      <c r="AY364" s="64" t="str">
        <f t="shared" si="166"/>
        <v/>
      </c>
      <c r="AZ364" s="97"/>
      <c r="BA364" s="68"/>
      <c r="BB364" s="68"/>
      <c r="BC364" s="68"/>
      <c r="BD364" s="68"/>
      <c r="BE364" s="15"/>
      <c r="BF364" s="5">
        <f t="shared" si="167"/>
        <v>2961</v>
      </c>
      <c r="BG364" s="41">
        <v>1055</v>
      </c>
      <c r="BH364" s="42">
        <v>1906</v>
      </c>
      <c r="BI364" s="42"/>
      <c r="BJ364" s="42"/>
      <c r="BK364" s="42"/>
      <c r="BL364" s="42"/>
      <c r="BM364" s="15"/>
    </row>
    <row r="365" spans="1:65" outlineLevel="5" x14ac:dyDescent="0.45">
      <c r="A365" s="22">
        <f t="shared" si="136"/>
        <v>11</v>
      </c>
      <c r="B365" s="9">
        <f t="shared" si="153"/>
        <v>43773</v>
      </c>
      <c r="C365" s="51">
        <v>323605</v>
      </c>
      <c r="D365" s="64">
        <f t="shared" si="158"/>
        <v>38.4</v>
      </c>
      <c r="E365" s="12">
        <v>38.4</v>
      </c>
      <c r="F365" s="12">
        <v>38.4</v>
      </c>
      <c r="G365" s="12">
        <v>38.4</v>
      </c>
      <c r="H365" s="12">
        <v>38.4</v>
      </c>
      <c r="I365" s="12"/>
      <c r="J365" s="12"/>
      <c r="K365" s="12"/>
      <c r="L365" s="12"/>
      <c r="M365" s="74" t="str">
        <f t="shared" si="159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60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61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20.512820512820515</v>
      </c>
      <c r="AO365" s="41">
        <v>1365</v>
      </c>
      <c r="AP365" s="110"/>
      <c r="AQ365" s="111"/>
      <c r="AR365" s="126" t="str">
        <f t="shared" si="162"/>
        <v/>
      </c>
      <c r="AS365" s="126" t="str">
        <f t="shared" si="163"/>
        <v/>
      </c>
      <c r="AT365" s="127">
        <v>1662</v>
      </c>
      <c r="AU365" s="128"/>
      <c r="AV365" s="129"/>
      <c r="AW365" s="126" t="str">
        <f t="shared" si="164"/>
        <v/>
      </c>
      <c r="AX365" s="126" t="str">
        <f t="shared" si="165"/>
        <v/>
      </c>
      <c r="AY365" s="64" t="str">
        <f t="shared" si="166"/>
        <v/>
      </c>
      <c r="AZ365" s="97">
        <v>78.8</v>
      </c>
      <c r="BA365" s="68"/>
      <c r="BB365" s="68"/>
      <c r="BC365" s="68"/>
      <c r="BD365" s="68"/>
      <c r="BE365" s="15"/>
      <c r="BF365" s="5">
        <f t="shared" si="167"/>
        <v>10496</v>
      </c>
      <c r="BG365" s="41">
        <v>7340</v>
      </c>
      <c r="BH365" s="42">
        <v>3156</v>
      </c>
      <c r="BI365" s="42"/>
      <c r="BJ365" s="42"/>
      <c r="BK365" s="42"/>
      <c r="BL365" s="42"/>
      <c r="BM365" s="15"/>
    </row>
    <row r="366" spans="1:65" outlineLevel="5" x14ac:dyDescent="0.45">
      <c r="A366" s="22">
        <f t="shared" si="136"/>
        <v>11</v>
      </c>
      <c r="B366" s="9">
        <f t="shared" si="153"/>
        <v>43774</v>
      </c>
      <c r="C366" s="51">
        <v>323428</v>
      </c>
      <c r="D366" s="64">
        <f t="shared" si="158"/>
        <v>38.299999999999997</v>
      </c>
      <c r="E366" s="12">
        <v>38.299999999999997</v>
      </c>
      <c r="F366" s="12">
        <v>38.299999999999997</v>
      </c>
      <c r="G366" s="12">
        <v>38.299999999999997</v>
      </c>
      <c r="H366" s="12">
        <v>38.299999999999997</v>
      </c>
      <c r="I366" s="12"/>
      <c r="J366" s="12"/>
      <c r="K366" s="12"/>
      <c r="L366" s="12"/>
      <c r="M366" s="74" t="str">
        <f t="shared" si="159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60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1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20.014295925661187</v>
      </c>
      <c r="AO366" s="41">
        <v>1399</v>
      </c>
      <c r="AP366" s="110"/>
      <c r="AQ366" s="111"/>
      <c r="AR366" s="126" t="str">
        <f t="shared" si="162"/>
        <v/>
      </c>
      <c r="AS366" s="126" t="str">
        <f t="shared" si="163"/>
        <v/>
      </c>
      <c r="AT366" s="127">
        <v>1500</v>
      </c>
      <c r="AU366" s="128"/>
      <c r="AV366" s="129"/>
      <c r="AW366" s="126" t="str">
        <f t="shared" si="164"/>
        <v/>
      </c>
      <c r="AX366" s="126" t="str">
        <f t="shared" si="165"/>
        <v/>
      </c>
      <c r="AY366" s="64" t="str">
        <f t="shared" si="166"/>
        <v/>
      </c>
      <c r="AZ366" s="97">
        <v>79</v>
      </c>
      <c r="BA366" s="68"/>
      <c r="BB366" s="68"/>
      <c r="BC366" s="68"/>
      <c r="BD366" s="68"/>
      <c r="BE366" s="15"/>
      <c r="BF366" s="5">
        <f t="shared" si="167"/>
        <v>13007</v>
      </c>
      <c r="BG366" s="41">
        <v>5821</v>
      </c>
      <c r="BH366" s="42">
        <v>7186</v>
      </c>
      <c r="BI366" s="42"/>
      <c r="BJ366" s="42"/>
      <c r="BK366" s="42"/>
      <c r="BL366" s="42"/>
      <c r="BM366" s="15"/>
    </row>
    <row r="367" spans="1:65" outlineLevel="5" x14ac:dyDescent="0.45">
      <c r="A367" s="22">
        <f t="shared" si="136"/>
        <v>11</v>
      </c>
      <c r="B367" s="9">
        <f t="shared" si="153"/>
        <v>43775</v>
      </c>
      <c r="C367" s="51">
        <v>329417</v>
      </c>
      <c r="D367" s="64">
        <f t="shared" si="158"/>
        <v>38.4</v>
      </c>
      <c r="E367" s="12">
        <v>38.200000000000003</v>
      </c>
      <c r="F367" s="12">
        <v>38.200000000000003</v>
      </c>
      <c r="G367" s="12">
        <v>38.5</v>
      </c>
      <c r="H367" s="12">
        <v>38.5</v>
      </c>
      <c r="I367" s="12"/>
      <c r="J367" s="12"/>
      <c r="K367" s="12"/>
      <c r="L367" s="12"/>
      <c r="M367" s="74" t="str">
        <f t="shared" si="159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60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1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21.638330757341578</v>
      </c>
      <c r="AO367" s="41">
        <v>1294</v>
      </c>
      <c r="AP367" s="110"/>
      <c r="AQ367" s="111"/>
      <c r="AR367" s="126" t="str">
        <f t="shared" si="162"/>
        <v/>
      </c>
      <c r="AS367" s="126" t="str">
        <f t="shared" si="163"/>
        <v/>
      </c>
      <c r="AT367" s="127">
        <v>1278</v>
      </c>
      <c r="AU367" s="128"/>
      <c r="AV367" s="129"/>
      <c r="AW367" s="126" t="str">
        <f t="shared" si="164"/>
        <v/>
      </c>
      <c r="AX367" s="126" t="str">
        <f t="shared" si="165"/>
        <v/>
      </c>
      <c r="AY367" s="64" t="str">
        <f t="shared" si="166"/>
        <v/>
      </c>
      <c r="AZ367" s="97">
        <v>78.7</v>
      </c>
      <c r="BA367" s="68"/>
      <c r="BB367" s="68"/>
      <c r="BC367" s="68"/>
      <c r="BD367" s="68"/>
      <c r="BE367" s="15"/>
      <c r="BF367" s="5">
        <f t="shared" si="167"/>
        <v>10642</v>
      </c>
      <c r="BG367" s="41">
        <v>4639</v>
      </c>
      <c r="BH367" s="42">
        <v>6003</v>
      </c>
      <c r="BI367" s="42"/>
      <c r="BJ367" s="42"/>
      <c r="BK367" s="42"/>
      <c r="BL367" s="42"/>
      <c r="BM367" s="15"/>
    </row>
    <row r="368" spans="1:65" outlineLevel="5" x14ac:dyDescent="0.45">
      <c r="A368" s="22">
        <f t="shared" si="136"/>
        <v>11</v>
      </c>
      <c r="B368" s="9">
        <f t="shared" si="153"/>
        <v>43776</v>
      </c>
      <c r="C368" s="51">
        <v>318080</v>
      </c>
      <c r="D368" s="64">
        <f t="shared" si="158"/>
        <v>38.200000000000003</v>
      </c>
      <c r="E368" s="12">
        <v>38.299999999999997</v>
      </c>
      <c r="F368" s="12">
        <v>38.299999999999997</v>
      </c>
      <c r="G368" s="12">
        <v>38.1</v>
      </c>
      <c r="H368" s="12">
        <v>38.1</v>
      </c>
      <c r="I368" s="12"/>
      <c r="J368" s="12"/>
      <c r="K368" s="12"/>
      <c r="L368" s="12"/>
      <c r="M368" s="74" t="str">
        <f t="shared" si="159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60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61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20.378457059679768</v>
      </c>
      <c r="AO368" s="41">
        <v>1374</v>
      </c>
      <c r="AP368" s="110"/>
      <c r="AQ368" s="111"/>
      <c r="AR368" s="126" t="str">
        <f t="shared" si="162"/>
        <v/>
      </c>
      <c r="AS368" s="126" t="str">
        <f t="shared" si="163"/>
        <v/>
      </c>
      <c r="AT368" s="127">
        <v>1425</v>
      </c>
      <c r="AU368" s="128"/>
      <c r="AV368" s="129"/>
      <c r="AW368" s="126" t="str">
        <f t="shared" si="164"/>
        <v/>
      </c>
      <c r="AX368" s="126" t="str">
        <f t="shared" si="165"/>
        <v/>
      </c>
      <c r="AY368" s="64" t="str">
        <f t="shared" si="166"/>
        <v/>
      </c>
      <c r="AZ368" s="97">
        <v>78.2</v>
      </c>
      <c r="BA368" s="68"/>
      <c r="BB368" s="68"/>
      <c r="BC368" s="68"/>
      <c r="BD368" s="68"/>
      <c r="BE368" s="15"/>
      <c r="BF368" s="5">
        <f t="shared" si="167"/>
        <v>7860</v>
      </c>
      <c r="BG368" s="41">
        <v>4869</v>
      </c>
      <c r="BH368" s="42">
        <v>2991</v>
      </c>
      <c r="BI368" s="42"/>
      <c r="BJ368" s="42"/>
      <c r="BK368" s="42"/>
      <c r="BL368" s="42"/>
      <c r="BM368" s="15"/>
    </row>
    <row r="369" spans="1:65" outlineLevel="5" x14ac:dyDescent="0.45">
      <c r="A369" s="22">
        <f t="shared" si="136"/>
        <v>11</v>
      </c>
      <c r="B369" s="9">
        <f t="shared" si="153"/>
        <v>43777</v>
      </c>
      <c r="C369" s="51">
        <v>310714</v>
      </c>
      <c r="D369" s="64">
        <f t="shared" si="158"/>
        <v>38.299999999999997</v>
      </c>
      <c r="E369" s="12">
        <v>38.299999999999997</v>
      </c>
      <c r="F369" s="12">
        <v>38.299999999999997</v>
      </c>
      <c r="G369" s="12">
        <v>38.299999999999997</v>
      </c>
      <c r="H369" s="12">
        <v>38.299999999999997</v>
      </c>
      <c r="I369" s="12"/>
      <c r="J369" s="12"/>
      <c r="K369" s="12"/>
      <c r="L369" s="12"/>
      <c r="M369" s="74" t="str">
        <f t="shared" si="159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60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1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20.172910662824208</v>
      </c>
      <c r="AO369" s="41">
        <v>1388</v>
      </c>
      <c r="AP369" s="110"/>
      <c r="AQ369" s="111"/>
      <c r="AR369" s="126" t="str">
        <f t="shared" si="162"/>
        <v/>
      </c>
      <c r="AS369" s="126" t="str">
        <f t="shared" si="163"/>
        <v/>
      </c>
      <c r="AT369" s="127">
        <v>1451</v>
      </c>
      <c r="AU369" s="128"/>
      <c r="AV369" s="129"/>
      <c r="AW369" s="126" t="str">
        <f t="shared" si="164"/>
        <v/>
      </c>
      <c r="AX369" s="126" t="str">
        <f t="shared" si="165"/>
        <v/>
      </c>
      <c r="AY369" s="64" t="str">
        <f t="shared" si="166"/>
        <v/>
      </c>
      <c r="AZ369" s="97">
        <v>79</v>
      </c>
      <c r="BA369" s="68"/>
      <c r="BB369" s="68"/>
      <c r="BC369" s="68"/>
      <c r="BD369" s="68"/>
      <c r="BE369" s="15"/>
      <c r="BF369" s="5">
        <f t="shared" si="167"/>
        <v>8905</v>
      </c>
      <c r="BG369" s="41">
        <v>6007</v>
      </c>
      <c r="BH369" s="42">
        <v>2898</v>
      </c>
      <c r="BI369" s="42"/>
      <c r="BJ369" s="42"/>
      <c r="BK369" s="42"/>
      <c r="BL369" s="42"/>
      <c r="BM369" s="15"/>
    </row>
    <row r="370" spans="1:65" outlineLevel="5" x14ac:dyDescent="0.45">
      <c r="A370" s="22">
        <f t="shared" si="136"/>
        <v>11</v>
      </c>
      <c r="B370" s="9">
        <f t="shared" si="153"/>
        <v>43778</v>
      </c>
      <c r="C370" s="51">
        <v>319744</v>
      </c>
      <c r="D370" s="64">
        <f t="shared" si="158"/>
        <v>38.4</v>
      </c>
      <c r="E370" s="12">
        <v>38.4</v>
      </c>
      <c r="F370" s="12">
        <v>38.4</v>
      </c>
      <c r="G370" s="12">
        <v>38.4</v>
      </c>
      <c r="H370" s="12">
        <v>38.4</v>
      </c>
      <c r="I370" s="12"/>
      <c r="J370" s="12"/>
      <c r="K370" s="12"/>
      <c r="L370" s="12"/>
      <c r="M370" s="74" t="str">
        <f t="shared" si="159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60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1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21.164021164021165</v>
      </c>
      <c r="AO370" s="41">
        <v>1323</v>
      </c>
      <c r="AP370" s="110"/>
      <c r="AQ370" s="111"/>
      <c r="AR370" s="126" t="str">
        <f t="shared" si="162"/>
        <v/>
      </c>
      <c r="AS370" s="126" t="str">
        <f t="shared" si="163"/>
        <v/>
      </c>
      <c r="AT370" s="127">
        <v>1291</v>
      </c>
      <c r="AU370" s="128"/>
      <c r="AV370" s="129"/>
      <c r="AW370" s="126" t="str">
        <f t="shared" si="164"/>
        <v/>
      </c>
      <c r="AX370" s="126" t="str">
        <f t="shared" si="165"/>
        <v/>
      </c>
      <c r="AY370" s="64" t="str">
        <f t="shared" si="166"/>
        <v/>
      </c>
      <c r="AZ370" s="97"/>
      <c r="BA370" s="68"/>
      <c r="BB370" s="68"/>
      <c r="BC370" s="68"/>
      <c r="BD370" s="68"/>
      <c r="BE370" s="15"/>
      <c r="BF370" s="5">
        <f t="shared" si="167"/>
        <v>9142</v>
      </c>
      <c r="BG370" s="41">
        <v>6145</v>
      </c>
      <c r="BH370" s="42">
        <v>2997</v>
      </c>
      <c r="BI370" s="42"/>
      <c r="BJ370" s="42"/>
      <c r="BK370" s="42"/>
      <c r="BL370" s="42"/>
      <c r="BM370" s="15"/>
    </row>
    <row r="371" spans="1:65" outlineLevel="5" x14ac:dyDescent="0.45">
      <c r="A371" s="22">
        <f t="shared" si="136"/>
        <v>11</v>
      </c>
      <c r="B371" s="9">
        <f t="shared" si="153"/>
        <v>43779</v>
      </c>
      <c r="C371" s="51">
        <v>314651</v>
      </c>
      <c r="D371" s="64">
        <f t="shared" si="158"/>
        <v>38.299999999999997</v>
      </c>
      <c r="E371" s="12">
        <v>38.1</v>
      </c>
      <c r="F371" s="12">
        <v>38.1</v>
      </c>
      <c r="G371" s="12">
        <v>38.5</v>
      </c>
      <c r="H371" s="12">
        <v>38.5</v>
      </c>
      <c r="I371" s="12"/>
      <c r="J371" s="12"/>
      <c r="K371" s="12"/>
      <c r="L371" s="12"/>
      <c r="M371" s="74" t="str">
        <f t="shared" si="159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60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61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28.484231943031535</v>
      </c>
      <c r="AO371" s="41">
        <v>983</v>
      </c>
      <c r="AP371" s="110"/>
      <c r="AQ371" s="111"/>
      <c r="AR371" s="126" t="str">
        <f t="shared" si="162"/>
        <v/>
      </c>
      <c r="AS371" s="126" t="str">
        <f t="shared" si="163"/>
        <v/>
      </c>
      <c r="AT371" s="127">
        <v>936</v>
      </c>
      <c r="AU371" s="128"/>
      <c r="AV371" s="129"/>
      <c r="AW371" s="126" t="str">
        <f t="shared" si="164"/>
        <v/>
      </c>
      <c r="AX371" s="126" t="str">
        <f t="shared" si="165"/>
        <v/>
      </c>
      <c r="AY371" s="64" t="str">
        <f t="shared" si="166"/>
        <v/>
      </c>
      <c r="AZ371" s="97"/>
      <c r="BA371" s="68"/>
      <c r="BB371" s="68"/>
      <c r="BC371" s="68"/>
      <c r="BD371" s="68"/>
      <c r="BE371" s="15"/>
      <c r="BF371" s="5">
        <f t="shared" si="167"/>
        <v>6129</v>
      </c>
      <c r="BG371" s="41">
        <v>4191</v>
      </c>
      <c r="BH371" s="42">
        <v>1938</v>
      </c>
      <c r="BI371" s="42"/>
      <c r="BJ371" s="42"/>
      <c r="BK371" s="42"/>
      <c r="BL371" s="42"/>
      <c r="BM371" s="15"/>
    </row>
    <row r="372" spans="1:65" outlineLevel="5" x14ac:dyDescent="0.45">
      <c r="A372" s="22">
        <f t="shared" si="136"/>
        <v>11</v>
      </c>
      <c r="B372" s="9">
        <f t="shared" si="153"/>
        <v>43780</v>
      </c>
      <c r="C372" s="51">
        <v>348602</v>
      </c>
      <c r="D372" s="64">
        <f t="shared" si="158"/>
        <v>38.5</v>
      </c>
      <c r="E372" s="12">
        <v>38.5</v>
      </c>
      <c r="F372" s="12">
        <v>38.5</v>
      </c>
      <c r="G372" s="12">
        <v>38.5</v>
      </c>
      <c r="H372" s="12">
        <v>38.5</v>
      </c>
      <c r="I372" s="12"/>
      <c r="J372" s="12"/>
      <c r="K372" s="12"/>
      <c r="L372" s="12"/>
      <c r="M372" s="74" t="str">
        <f t="shared" si="159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60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61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22.18700475435816</v>
      </c>
      <c r="AO372" s="41">
        <v>1262</v>
      </c>
      <c r="AP372" s="110"/>
      <c r="AQ372" s="111"/>
      <c r="AR372" s="126" t="str">
        <f t="shared" si="162"/>
        <v/>
      </c>
      <c r="AS372" s="126" t="str">
        <f t="shared" si="163"/>
        <v/>
      </c>
      <c r="AT372" s="127">
        <v>1411</v>
      </c>
      <c r="AU372" s="128"/>
      <c r="AV372" s="129"/>
      <c r="AW372" s="126" t="str">
        <f t="shared" si="164"/>
        <v/>
      </c>
      <c r="AX372" s="126" t="str">
        <f t="shared" si="165"/>
        <v/>
      </c>
      <c r="AY372" s="64" t="str">
        <f t="shared" si="166"/>
        <v/>
      </c>
      <c r="AZ372" s="97">
        <v>80</v>
      </c>
      <c r="BA372" s="68"/>
      <c r="BB372" s="68"/>
      <c r="BC372" s="68"/>
      <c r="BD372" s="68"/>
      <c r="BE372" s="15"/>
      <c r="BF372" s="5">
        <f t="shared" si="167"/>
        <v>8638</v>
      </c>
      <c r="BG372" s="41">
        <v>6713</v>
      </c>
      <c r="BH372" s="42">
        <v>1925</v>
      </c>
      <c r="BI372" s="42"/>
      <c r="BJ372" s="42"/>
      <c r="BK372" s="42"/>
      <c r="BL372" s="42"/>
      <c r="BM372" s="15"/>
    </row>
    <row r="373" spans="1:65" outlineLevel="5" x14ac:dyDescent="0.45">
      <c r="A373" s="22">
        <f t="shared" si="136"/>
        <v>11</v>
      </c>
      <c r="B373" s="9">
        <f t="shared" si="153"/>
        <v>43781</v>
      </c>
      <c r="C373" s="51">
        <v>308673</v>
      </c>
      <c r="D373" s="64">
        <f t="shared" si="158"/>
        <v>38.5</v>
      </c>
      <c r="E373" s="12">
        <v>38.5</v>
      </c>
      <c r="F373" s="12">
        <v>38.5</v>
      </c>
      <c r="G373" s="12">
        <v>38.5</v>
      </c>
      <c r="H373" s="12">
        <v>38.5</v>
      </c>
      <c r="I373" s="12"/>
      <c r="J373" s="12"/>
      <c r="K373" s="12"/>
      <c r="L373" s="12"/>
      <c r="M373" s="74" t="str">
        <f t="shared" si="159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60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1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21.164021164021165</v>
      </c>
      <c r="AO373" s="41">
        <v>1323</v>
      </c>
      <c r="AP373" s="110"/>
      <c r="AQ373" s="111"/>
      <c r="AR373" s="126" t="str">
        <f t="shared" si="162"/>
        <v/>
      </c>
      <c r="AS373" s="126" t="str">
        <f t="shared" si="163"/>
        <v/>
      </c>
      <c r="AT373" s="127">
        <v>1295</v>
      </c>
      <c r="AU373" s="128"/>
      <c r="AV373" s="129"/>
      <c r="AW373" s="126" t="str">
        <f t="shared" si="164"/>
        <v/>
      </c>
      <c r="AX373" s="126" t="str">
        <f t="shared" si="165"/>
        <v/>
      </c>
      <c r="AY373" s="64" t="str">
        <f t="shared" si="166"/>
        <v/>
      </c>
      <c r="AZ373" s="97">
        <v>79.8</v>
      </c>
      <c r="BA373" s="68"/>
      <c r="BB373" s="68"/>
      <c r="BC373" s="68"/>
      <c r="BD373" s="68"/>
      <c r="BE373" s="15"/>
      <c r="BF373" s="5">
        <f t="shared" si="167"/>
        <v>8581</v>
      </c>
      <c r="BG373" s="41">
        <v>5004</v>
      </c>
      <c r="BH373" s="42">
        <v>3577</v>
      </c>
      <c r="BI373" s="42"/>
      <c r="BJ373" s="42"/>
      <c r="BK373" s="42"/>
      <c r="BL373" s="42"/>
      <c r="BM373" s="15"/>
    </row>
    <row r="374" spans="1:65" outlineLevel="5" x14ac:dyDescent="0.45">
      <c r="A374" s="22">
        <f t="shared" si="136"/>
        <v>11</v>
      </c>
      <c r="B374" s="9">
        <f t="shared" si="153"/>
        <v>43782</v>
      </c>
      <c r="C374" s="51">
        <v>304598</v>
      </c>
      <c r="D374" s="64">
        <f t="shared" si="158"/>
        <v>38.4</v>
      </c>
      <c r="E374" s="12">
        <v>38.4</v>
      </c>
      <c r="F374" s="12">
        <v>38.4</v>
      </c>
      <c r="G374" s="12">
        <v>38.4</v>
      </c>
      <c r="H374" s="12">
        <v>38.4</v>
      </c>
      <c r="I374" s="12"/>
      <c r="J374" s="12"/>
      <c r="K374" s="12"/>
      <c r="L374" s="12"/>
      <c r="M374" s="74" t="str">
        <f t="shared" si="159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60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1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21.390374331550802</v>
      </c>
      <c r="AO374" s="41">
        <v>1309</v>
      </c>
      <c r="AP374" s="110"/>
      <c r="AQ374" s="111"/>
      <c r="AR374" s="126" t="str">
        <f t="shared" si="162"/>
        <v/>
      </c>
      <c r="AS374" s="126" t="str">
        <f t="shared" si="163"/>
        <v/>
      </c>
      <c r="AT374" s="127">
        <v>1339</v>
      </c>
      <c r="AU374" s="128"/>
      <c r="AV374" s="129"/>
      <c r="AW374" s="126" t="str">
        <f t="shared" si="164"/>
        <v/>
      </c>
      <c r="AX374" s="126" t="str">
        <f t="shared" si="165"/>
        <v/>
      </c>
      <c r="AY374" s="64" t="str">
        <f t="shared" si="166"/>
        <v/>
      </c>
      <c r="AZ374" s="97">
        <v>80</v>
      </c>
      <c r="BA374" s="68"/>
      <c r="BB374" s="68"/>
      <c r="BC374" s="68"/>
      <c r="BD374" s="68"/>
      <c r="BE374" s="15"/>
      <c r="BF374" s="5">
        <f t="shared" si="167"/>
        <v>10646</v>
      </c>
      <c r="BG374" s="41">
        <v>6810</v>
      </c>
      <c r="BH374" s="42">
        <v>3836</v>
      </c>
      <c r="BI374" s="42"/>
      <c r="BJ374" s="42"/>
      <c r="BK374" s="42"/>
      <c r="BL374" s="42"/>
      <c r="BM374" s="15"/>
    </row>
    <row r="375" spans="1:65" outlineLevel="5" x14ac:dyDescent="0.45">
      <c r="A375" s="22">
        <f t="shared" si="136"/>
        <v>11</v>
      </c>
      <c r="B375" s="9">
        <f t="shared" si="153"/>
        <v>43783</v>
      </c>
      <c r="C375" s="51">
        <v>307997</v>
      </c>
      <c r="D375" s="64">
        <f t="shared" si="158"/>
        <v>38.5</v>
      </c>
      <c r="E375" s="12">
        <v>38.4</v>
      </c>
      <c r="F375" s="12">
        <v>38.4</v>
      </c>
      <c r="G375" s="12">
        <v>38.5</v>
      </c>
      <c r="H375" s="12">
        <v>38.5</v>
      </c>
      <c r="I375" s="12"/>
      <c r="J375" s="12"/>
      <c r="K375" s="12"/>
      <c r="L375" s="12"/>
      <c r="M375" s="74" t="str">
        <f t="shared" si="159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60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1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21.926389976507441</v>
      </c>
      <c r="AO375" s="41">
        <v>1277</v>
      </c>
      <c r="AP375" s="110"/>
      <c r="AQ375" s="111"/>
      <c r="AR375" s="126" t="str">
        <f t="shared" si="162"/>
        <v/>
      </c>
      <c r="AS375" s="126" t="str">
        <f t="shared" si="163"/>
        <v/>
      </c>
      <c r="AT375" s="127">
        <v>1307</v>
      </c>
      <c r="AU375" s="128"/>
      <c r="AV375" s="129"/>
      <c r="AW375" s="126" t="str">
        <f t="shared" si="164"/>
        <v/>
      </c>
      <c r="AX375" s="126" t="str">
        <f t="shared" si="165"/>
        <v/>
      </c>
      <c r="AY375" s="64" t="str">
        <f t="shared" si="166"/>
        <v/>
      </c>
      <c r="AZ375" s="97">
        <v>79.7</v>
      </c>
      <c r="BA375" s="68"/>
      <c r="BB375" s="68"/>
      <c r="BC375" s="68"/>
      <c r="BD375" s="68"/>
      <c r="BE375" s="15"/>
      <c r="BF375" s="5">
        <f t="shared" si="167"/>
        <v>6659</v>
      </c>
      <c r="BG375" s="41">
        <v>4575</v>
      </c>
      <c r="BH375" s="42">
        <v>2084</v>
      </c>
      <c r="BI375" s="42"/>
      <c r="BJ375" s="42"/>
      <c r="BK375" s="42"/>
      <c r="BL375" s="42"/>
      <c r="BM375" s="15"/>
    </row>
    <row r="376" spans="1:65" outlineLevel="5" x14ac:dyDescent="0.45">
      <c r="A376" s="22">
        <f t="shared" si="136"/>
        <v>11</v>
      </c>
      <c r="B376" s="9">
        <f t="shared" si="153"/>
        <v>43784</v>
      </c>
      <c r="C376" s="51">
        <v>305203</v>
      </c>
      <c r="D376" s="64">
        <f t="shared" si="158"/>
        <v>38.200000000000003</v>
      </c>
      <c r="E376" s="12">
        <v>38.200000000000003</v>
      </c>
      <c r="F376" s="12">
        <v>38.200000000000003</v>
      </c>
      <c r="G376" s="12">
        <v>38.1</v>
      </c>
      <c r="H376" s="12">
        <v>38.1</v>
      </c>
      <c r="I376" s="12"/>
      <c r="J376" s="12"/>
      <c r="K376" s="12"/>
      <c r="L376" s="12"/>
      <c r="M376" s="74" t="str">
        <f t="shared" si="159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60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61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23.255813953488371</v>
      </c>
      <c r="AO376" s="41">
        <v>1204</v>
      </c>
      <c r="AP376" s="110"/>
      <c r="AQ376" s="111"/>
      <c r="AR376" s="126" t="str">
        <f t="shared" si="162"/>
        <v/>
      </c>
      <c r="AS376" s="126" t="str">
        <f t="shared" si="163"/>
        <v/>
      </c>
      <c r="AT376" s="127">
        <v>1269</v>
      </c>
      <c r="AU376" s="128"/>
      <c r="AV376" s="129"/>
      <c r="AW376" s="126" t="str">
        <f t="shared" si="164"/>
        <v/>
      </c>
      <c r="AX376" s="126" t="str">
        <f t="shared" si="165"/>
        <v/>
      </c>
      <c r="AY376" s="64" t="str">
        <f t="shared" si="166"/>
        <v/>
      </c>
      <c r="AZ376" s="97">
        <v>79.5</v>
      </c>
      <c r="BA376" s="68"/>
      <c r="BB376" s="68"/>
      <c r="BC376" s="68"/>
      <c r="BD376" s="68"/>
      <c r="BE376" s="15"/>
      <c r="BF376" s="5">
        <f t="shared" si="167"/>
        <v>6691</v>
      </c>
      <c r="BG376" s="41">
        <v>4635</v>
      </c>
      <c r="BH376" s="42">
        <v>2056</v>
      </c>
      <c r="BI376" s="42"/>
      <c r="BJ376" s="42"/>
      <c r="BK376" s="42"/>
      <c r="BL376" s="42"/>
      <c r="BM376" s="15"/>
    </row>
    <row r="377" spans="1:65" outlineLevel="5" x14ac:dyDescent="0.45">
      <c r="A377" s="22">
        <f t="shared" si="136"/>
        <v>11</v>
      </c>
      <c r="B377" s="9">
        <f t="shared" si="153"/>
        <v>43785</v>
      </c>
      <c r="C377" s="51">
        <v>309098</v>
      </c>
      <c r="D377" s="64">
        <f t="shared" si="158"/>
        <v>38.5</v>
      </c>
      <c r="E377" s="12">
        <v>38.5</v>
      </c>
      <c r="F377" s="12">
        <v>38.5</v>
      </c>
      <c r="G377" s="12">
        <v>38.5</v>
      </c>
      <c r="H377" s="12">
        <v>38.5</v>
      </c>
      <c r="I377" s="12"/>
      <c r="J377" s="12"/>
      <c r="K377" s="12"/>
      <c r="L377" s="12"/>
      <c r="M377" s="74" t="str">
        <f t="shared" si="159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60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1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22.328548644338117</v>
      </c>
      <c r="AO377" s="41">
        <v>1254</v>
      </c>
      <c r="AP377" s="110"/>
      <c r="AQ377" s="111"/>
      <c r="AR377" s="126" t="str">
        <f t="shared" si="162"/>
        <v/>
      </c>
      <c r="AS377" s="126" t="str">
        <f t="shared" si="163"/>
        <v/>
      </c>
      <c r="AT377" s="127">
        <v>1304</v>
      </c>
      <c r="AU377" s="128"/>
      <c r="AV377" s="129"/>
      <c r="AW377" s="126" t="str">
        <f t="shared" si="164"/>
        <v/>
      </c>
      <c r="AX377" s="126" t="str">
        <f t="shared" si="165"/>
        <v/>
      </c>
      <c r="AY377" s="64" t="str">
        <f t="shared" si="166"/>
        <v/>
      </c>
      <c r="AZ377" s="97"/>
      <c r="BA377" s="68"/>
      <c r="BB377" s="68"/>
      <c r="BC377" s="68"/>
      <c r="BD377" s="68"/>
      <c r="BE377" s="15"/>
      <c r="BF377" s="5">
        <f t="shared" si="167"/>
        <v>9164</v>
      </c>
      <c r="BG377" s="41">
        <v>7230</v>
      </c>
      <c r="BH377" s="42">
        <v>1934</v>
      </c>
      <c r="BI377" s="42"/>
      <c r="BJ377" s="42"/>
      <c r="BK377" s="42"/>
      <c r="BL377" s="42"/>
      <c r="BM377" s="15"/>
    </row>
    <row r="378" spans="1:65" outlineLevel="5" x14ac:dyDescent="0.45">
      <c r="A378" s="22">
        <f t="shared" si="136"/>
        <v>11</v>
      </c>
      <c r="B378" s="9">
        <f t="shared" si="153"/>
        <v>43786</v>
      </c>
      <c r="C378" s="51">
        <v>305902</v>
      </c>
      <c r="D378" s="64">
        <f t="shared" si="158"/>
        <v>38.5</v>
      </c>
      <c r="E378" s="12">
        <v>38.5</v>
      </c>
      <c r="F378" s="12">
        <v>38.5</v>
      </c>
      <c r="G378" s="12">
        <v>38.5</v>
      </c>
      <c r="H378" s="12">
        <v>38.5</v>
      </c>
      <c r="I378" s="12"/>
      <c r="J378" s="12"/>
      <c r="K378" s="12"/>
      <c r="L378" s="12"/>
      <c r="M378" s="74" t="str">
        <f t="shared" si="159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60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61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28</v>
      </c>
      <c r="AO378" s="41">
        <v>1000</v>
      </c>
      <c r="AP378" s="110"/>
      <c r="AQ378" s="111"/>
      <c r="AR378" s="126" t="str">
        <f t="shared" si="162"/>
        <v/>
      </c>
      <c r="AS378" s="126" t="str">
        <f t="shared" si="163"/>
        <v/>
      </c>
      <c r="AT378" s="127">
        <v>1089</v>
      </c>
      <c r="AU378" s="128"/>
      <c r="AV378" s="129"/>
      <c r="AW378" s="126" t="str">
        <f t="shared" si="164"/>
        <v/>
      </c>
      <c r="AX378" s="126" t="str">
        <f t="shared" si="165"/>
        <v/>
      </c>
      <c r="AY378" s="64" t="str">
        <f t="shared" si="166"/>
        <v/>
      </c>
      <c r="AZ378" s="97"/>
      <c r="BA378" s="68"/>
      <c r="BB378" s="68"/>
      <c r="BC378" s="68"/>
      <c r="BD378" s="68"/>
      <c r="BE378" s="15"/>
      <c r="BF378" s="5">
        <f t="shared" si="167"/>
        <v>6961</v>
      </c>
      <c r="BG378" s="41">
        <v>5062</v>
      </c>
      <c r="BH378" s="42">
        <v>1899</v>
      </c>
      <c r="BI378" s="42"/>
      <c r="BJ378" s="42"/>
      <c r="BK378" s="42"/>
      <c r="BL378" s="42"/>
      <c r="BM378" s="15"/>
    </row>
    <row r="379" spans="1:65" outlineLevel="5" x14ac:dyDescent="0.45">
      <c r="A379" s="22">
        <f t="shared" ref="A379:A426" si="168">MONTH(B379)</f>
        <v>11</v>
      </c>
      <c r="B379" s="9">
        <f t="shared" si="153"/>
        <v>43787</v>
      </c>
      <c r="C379" s="51">
        <v>415457</v>
      </c>
      <c r="D379" s="64">
        <f t="shared" si="158"/>
        <v>38.5</v>
      </c>
      <c r="E379" s="12">
        <v>38.5</v>
      </c>
      <c r="F379" s="12">
        <v>38.5</v>
      </c>
      <c r="G379" s="12">
        <v>38.5</v>
      </c>
      <c r="H379" s="12">
        <v>38.5</v>
      </c>
      <c r="I379" s="12"/>
      <c r="J379" s="12"/>
      <c r="K379" s="12"/>
      <c r="L379" s="12"/>
      <c r="M379" s="74" t="str">
        <f t="shared" si="159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60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61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22.617124394184167</v>
      </c>
      <c r="AO379" s="41">
        <v>1238</v>
      </c>
      <c r="AP379" s="110"/>
      <c r="AQ379" s="111"/>
      <c r="AR379" s="126" t="str">
        <f t="shared" si="162"/>
        <v/>
      </c>
      <c r="AS379" s="126" t="str">
        <f t="shared" si="163"/>
        <v/>
      </c>
      <c r="AT379" s="127">
        <v>1345</v>
      </c>
      <c r="AU379" s="128"/>
      <c r="AV379" s="129"/>
      <c r="AW379" s="126" t="str">
        <f t="shared" si="164"/>
        <v/>
      </c>
      <c r="AX379" s="126" t="str">
        <f t="shared" si="165"/>
        <v/>
      </c>
      <c r="AY379" s="64" t="str">
        <f t="shared" si="166"/>
        <v/>
      </c>
      <c r="AZ379" s="97">
        <v>79.599999999999994</v>
      </c>
      <c r="BA379" s="68"/>
      <c r="BB379" s="68"/>
      <c r="BC379" s="68"/>
      <c r="BD379" s="68"/>
      <c r="BE379" s="15"/>
      <c r="BF379" s="5">
        <f t="shared" si="167"/>
        <v>9533</v>
      </c>
      <c r="BG379" s="41">
        <v>7643</v>
      </c>
      <c r="BH379" s="42">
        <v>1890</v>
      </c>
      <c r="BI379" s="42"/>
      <c r="BJ379" s="42"/>
      <c r="BK379" s="42"/>
      <c r="BL379" s="42"/>
      <c r="BM379" s="15"/>
    </row>
    <row r="380" spans="1:65" outlineLevel="5" x14ac:dyDescent="0.45">
      <c r="A380" s="22">
        <f t="shared" si="168"/>
        <v>11</v>
      </c>
      <c r="B380" s="9">
        <f t="shared" si="153"/>
        <v>43788</v>
      </c>
      <c r="C380" s="51">
        <v>313348</v>
      </c>
      <c r="D380" s="64">
        <f t="shared" si="158"/>
        <v>38.5</v>
      </c>
      <c r="E380" s="12">
        <v>38.5</v>
      </c>
      <c r="F380" s="12">
        <v>38.5</v>
      </c>
      <c r="G380" s="12">
        <v>38.5</v>
      </c>
      <c r="H380" s="12">
        <v>38.5</v>
      </c>
      <c r="I380" s="12"/>
      <c r="J380" s="12"/>
      <c r="K380" s="12"/>
      <c r="L380" s="12"/>
      <c r="M380" s="74" t="str">
        <f t="shared" si="159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60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1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22.310756972111555</v>
      </c>
      <c r="AO380" s="41">
        <v>1255</v>
      </c>
      <c r="AP380" s="110"/>
      <c r="AQ380" s="111"/>
      <c r="AR380" s="126" t="str">
        <f t="shared" si="162"/>
        <v/>
      </c>
      <c r="AS380" s="126" t="str">
        <f t="shared" si="163"/>
        <v/>
      </c>
      <c r="AT380" s="127">
        <v>1296</v>
      </c>
      <c r="AU380" s="128"/>
      <c r="AV380" s="129"/>
      <c r="AW380" s="126" t="str">
        <f t="shared" si="164"/>
        <v/>
      </c>
      <c r="AX380" s="126" t="str">
        <f t="shared" si="165"/>
        <v/>
      </c>
      <c r="AY380" s="64" t="str">
        <f t="shared" si="166"/>
        <v/>
      </c>
      <c r="AZ380" s="97">
        <v>80.2</v>
      </c>
      <c r="BA380" s="68"/>
      <c r="BB380" s="68"/>
      <c r="BC380" s="68"/>
      <c r="BD380" s="68"/>
      <c r="BE380" s="15"/>
      <c r="BF380" s="5">
        <f t="shared" si="167"/>
        <v>9295</v>
      </c>
      <c r="BG380" s="41">
        <v>7214</v>
      </c>
      <c r="BH380" s="42">
        <v>2081</v>
      </c>
      <c r="BI380" s="42"/>
      <c r="BJ380" s="42"/>
      <c r="BK380" s="42"/>
      <c r="BL380" s="42"/>
      <c r="BM380" s="15"/>
    </row>
    <row r="381" spans="1:65" outlineLevel="5" x14ac:dyDescent="0.45">
      <c r="A381" s="22">
        <f t="shared" si="168"/>
        <v>11</v>
      </c>
      <c r="B381" s="9">
        <f t="shared" si="153"/>
        <v>43789</v>
      </c>
      <c r="C381" s="51">
        <v>311447</v>
      </c>
      <c r="D381" s="64">
        <f t="shared" si="158"/>
        <v>39.4</v>
      </c>
      <c r="E381" s="12">
        <v>39.200000000000003</v>
      </c>
      <c r="F381" s="12">
        <v>39.200000000000003</v>
      </c>
      <c r="G381" s="12">
        <v>39.5</v>
      </c>
      <c r="H381" s="12">
        <v>39.5</v>
      </c>
      <c r="I381" s="12"/>
      <c r="J381" s="12"/>
      <c r="K381" s="12"/>
      <c r="L381" s="12"/>
      <c r="M381" s="74" t="str">
        <f t="shared" si="159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60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61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21.068472535741158</v>
      </c>
      <c r="AO381" s="41">
        <v>1329</v>
      </c>
      <c r="AP381" s="110"/>
      <c r="AQ381" s="111"/>
      <c r="AR381" s="126" t="str">
        <f t="shared" si="162"/>
        <v/>
      </c>
      <c r="AS381" s="126" t="str">
        <f t="shared" si="163"/>
        <v/>
      </c>
      <c r="AT381" s="127">
        <v>1345</v>
      </c>
      <c r="AU381" s="128"/>
      <c r="AV381" s="129"/>
      <c r="AW381" s="126" t="str">
        <f t="shared" si="164"/>
        <v/>
      </c>
      <c r="AX381" s="126" t="str">
        <f t="shared" si="165"/>
        <v/>
      </c>
      <c r="AY381" s="64" t="str">
        <f t="shared" si="166"/>
        <v/>
      </c>
      <c r="AZ381" s="97">
        <v>78.900000000000006</v>
      </c>
      <c r="BA381" s="68"/>
      <c r="BB381" s="68"/>
      <c r="BC381" s="68"/>
      <c r="BD381" s="68"/>
      <c r="BE381" s="15"/>
      <c r="BF381" s="5">
        <f t="shared" si="167"/>
        <v>9832</v>
      </c>
      <c r="BG381" s="41">
        <v>7725</v>
      </c>
      <c r="BH381" s="42">
        <v>2107</v>
      </c>
      <c r="BI381" s="42"/>
      <c r="BJ381" s="42"/>
      <c r="BK381" s="42"/>
      <c r="BL381" s="42"/>
      <c r="BM381" s="15"/>
    </row>
    <row r="382" spans="1:65" outlineLevel="5" x14ac:dyDescent="0.45">
      <c r="A382" s="22">
        <f t="shared" si="168"/>
        <v>11</v>
      </c>
      <c r="B382" s="9">
        <f t="shared" si="153"/>
        <v>43790</v>
      </c>
      <c r="C382" s="51">
        <v>310152</v>
      </c>
      <c r="D382" s="64">
        <f t="shared" si="158"/>
        <v>39.299999999999997</v>
      </c>
      <c r="E382" s="12">
        <v>39.299999999999997</v>
      </c>
      <c r="F382" s="12">
        <v>39.299999999999997</v>
      </c>
      <c r="G382" s="12">
        <v>39.299999999999997</v>
      </c>
      <c r="H382" s="12">
        <v>39.299999999999997</v>
      </c>
      <c r="I382" s="12"/>
      <c r="J382" s="12"/>
      <c r="K382" s="12"/>
      <c r="L382" s="12"/>
      <c r="M382" s="74" t="str">
        <f t="shared" si="159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60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61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20.864381520119224</v>
      </c>
      <c r="AO382" s="41">
        <v>1342</v>
      </c>
      <c r="AP382" s="110"/>
      <c r="AQ382" s="111"/>
      <c r="AR382" s="126" t="str">
        <f t="shared" si="162"/>
        <v/>
      </c>
      <c r="AS382" s="126" t="str">
        <f t="shared" si="163"/>
        <v/>
      </c>
      <c r="AT382" s="127">
        <v>1332</v>
      </c>
      <c r="AU382" s="128"/>
      <c r="AV382" s="129"/>
      <c r="AW382" s="126" t="str">
        <f t="shared" si="164"/>
        <v/>
      </c>
      <c r="AX382" s="126" t="str">
        <f t="shared" si="165"/>
        <v/>
      </c>
      <c r="AY382" s="64" t="str">
        <f t="shared" si="166"/>
        <v/>
      </c>
      <c r="AZ382" s="97">
        <v>79.3</v>
      </c>
      <c r="BA382" s="68"/>
      <c r="BB382" s="68"/>
      <c r="BC382" s="68"/>
      <c r="BD382" s="68"/>
      <c r="BE382" s="15"/>
      <c r="BF382" s="5">
        <f t="shared" si="167"/>
        <v>9512</v>
      </c>
      <c r="BG382" s="41">
        <v>7478</v>
      </c>
      <c r="BH382" s="42">
        <v>2034</v>
      </c>
      <c r="BI382" s="42"/>
      <c r="BJ382" s="42"/>
      <c r="BK382" s="42"/>
      <c r="BL382" s="42"/>
      <c r="BM382" s="15"/>
    </row>
    <row r="383" spans="1:65" outlineLevel="5" x14ac:dyDescent="0.45">
      <c r="A383" s="22">
        <f t="shared" si="168"/>
        <v>11</v>
      </c>
      <c r="B383" s="9">
        <f t="shared" si="153"/>
        <v>43791</v>
      </c>
      <c r="C383" s="51">
        <v>311567</v>
      </c>
      <c r="D383" s="64">
        <f t="shared" si="158"/>
        <v>39.200000000000003</v>
      </c>
      <c r="E383" s="12">
        <v>39.1</v>
      </c>
      <c r="F383" s="12">
        <v>39.1</v>
      </c>
      <c r="G383" s="12">
        <v>39.299999999999997</v>
      </c>
      <c r="H383" s="12">
        <v>39.299999999999997</v>
      </c>
      <c r="I383" s="12"/>
      <c r="J383" s="12"/>
      <c r="K383" s="12"/>
      <c r="L383" s="12"/>
      <c r="M383" s="74" t="str">
        <f t="shared" si="159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60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1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21.705426356589147</v>
      </c>
      <c r="AO383" s="41">
        <v>1290</v>
      </c>
      <c r="AP383" s="110"/>
      <c r="AQ383" s="111"/>
      <c r="AR383" s="126" t="str">
        <f t="shared" si="162"/>
        <v/>
      </c>
      <c r="AS383" s="126" t="str">
        <f t="shared" si="163"/>
        <v/>
      </c>
      <c r="AT383" s="127">
        <v>1300</v>
      </c>
      <c r="AU383" s="128"/>
      <c r="AV383" s="129"/>
      <c r="AW383" s="126" t="str">
        <f t="shared" si="164"/>
        <v/>
      </c>
      <c r="AX383" s="126" t="str">
        <f t="shared" si="165"/>
        <v/>
      </c>
      <c r="AY383" s="64" t="str">
        <f t="shared" si="166"/>
        <v/>
      </c>
      <c r="AZ383" s="97">
        <v>79.400000000000006</v>
      </c>
      <c r="BA383" s="68"/>
      <c r="BB383" s="68"/>
      <c r="BC383" s="68"/>
      <c r="BD383" s="68"/>
      <c r="BE383" s="15"/>
      <c r="BF383" s="5">
        <f t="shared" si="167"/>
        <v>7750</v>
      </c>
      <c r="BG383" s="41">
        <v>5745</v>
      </c>
      <c r="BH383" s="42">
        <v>2005</v>
      </c>
      <c r="BI383" s="42"/>
      <c r="BJ383" s="42"/>
      <c r="BK383" s="42"/>
      <c r="BL383" s="42"/>
      <c r="BM383" s="15"/>
    </row>
    <row r="384" spans="1:65" outlineLevel="5" x14ac:dyDescent="0.45">
      <c r="A384" s="22">
        <f t="shared" si="168"/>
        <v>11</v>
      </c>
      <c r="B384" s="9">
        <f t="shared" si="153"/>
        <v>43792</v>
      </c>
      <c r="C384" s="51">
        <v>318344</v>
      </c>
      <c r="D384" s="64">
        <f t="shared" si="158"/>
        <v>39.299999999999997</v>
      </c>
      <c r="E384" s="12">
        <v>39.299999999999997</v>
      </c>
      <c r="F384" s="12">
        <v>39.299999999999997</v>
      </c>
      <c r="G384" s="12">
        <v>39.200000000000003</v>
      </c>
      <c r="H384" s="12">
        <v>39.200000000000003</v>
      </c>
      <c r="I384" s="12"/>
      <c r="J384" s="12"/>
      <c r="K384" s="12"/>
      <c r="L384" s="12"/>
      <c r="M384" s="74" t="str">
        <f t="shared" si="159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60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1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22.894521668029437</v>
      </c>
      <c r="AO384" s="41">
        <v>1223</v>
      </c>
      <c r="AP384" s="110"/>
      <c r="AQ384" s="111"/>
      <c r="AR384" s="126" t="str">
        <f t="shared" si="162"/>
        <v/>
      </c>
      <c r="AS384" s="126" t="str">
        <f t="shared" si="163"/>
        <v/>
      </c>
      <c r="AT384" s="127">
        <v>1319</v>
      </c>
      <c r="AU384" s="128"/>
      <c r="AV384" s="129"/>
      <c r="AW384" s="126" t="str">
        <f t="shared" si="164"/>
        <v/>
      </c>
      <c r="AX384" s="126" t="str">
        <f t="shared" si="165"/>
        <v/>
      </c>
      <c r="AY384" s="64" t="str">
        <f t="shared" si="166"/>
        <v/>
      </c>
      <c r="AZ384" s="97"/>
      <c r="BA384" s="68"/>
      <c r="BB384" s="68"/>
      <c r="BC384" s="68"/>
      <c r="BD384" s="68"/>
      <c r="BE384" s="15"/>
      <c r="BF384" s="5">
        <f t="shared" si="167"/>
        <v>8929</v>
      </c>
      <c r="BG384" s="41">
        <v>7005</v>
      </c>
      <c r="BH384" s="42">
        <v>1924</v>
      </c>
      <c r="BI384" s="42"/>
      <c r="BJ384" s="42"/>
      <c r="BK384" s="42"/>
      <c r="BL384" s="42"/>
      <c r="BM384" s="15"/>
    </row>
    <row r="385" spans="1:65" outlineLevel="5" x14ac:dyDescent="0.45">
      <c r="A385" s="22">
        <f t="shared" si="168"/>
        <v>11</v>
      </c>
      <c r="B385" s="9">
        <f t="shared" si="153"/>
        <v>43793</v>
      </c>
      <c r="C385" s="51">
        <v>307747</v>
      </c>
      <c r="D385" s="64">
        <f t="shared" si="158"/>
        <v>40</v>
      </c>
      <c r="E385" s="12">
        <v>40</v>
      </c>
      <c r="F385" s="12">
        <v>40</v>
      </c>
      <c r="G385" s="12">
        <v>40</v>
      </c>
      <c r="H385" s="12">
        <v>40</v>
      </c>
      <c r="I385" s="12"/>
      <c r="J385" s="12"/>
      <c r="K385" s="12"/>
      <c r="L385" s="12"/>
      <c r="M385" s="74" t="str">
        <f t="shared" si="159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60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61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27.34375</v>
      </c>
      <c r="AO385" s="41">
        <v>1024</v>
      </c>
      <c r="AP385" s="110"/>
      <c r="AQ385" s="111"/>
      <c r="AR385" s="126" t="str">
        <f t="shared" si="162"/>
        <v/>
      </c>
      <c r="AS385" s="126" t="str">
        <f t="shared" si="163"/>
        <v/>
      </c>
      <c r="AT385" s="127">
        <v>1078</v>
      </c>
      <c r="AU385" s="128"/>
      <c r="AV385" s="129"/>
      <c r="AW385" s="126" t="str">
        <f t="shared" si="164"/>
        <v/>
      </c>
      <c r="AX385" s="126" t="str">
        <f t="shared" si="165"/>
        <v/>
      </c>
      <c r="AY385" s="64" t="str">
        <f t="shared" si="166"/>
        <v/>
      </c>
      <c r="AZ385" s="97"/>
      <c r="BA385" s="68"/>
      <c r="BB385" s="68"/>
      <c r="BC385" s="68"/>
      <c r="BD385" s="68"/>
      <c r="BE385" s="15"/>
      <c r="BF385" s="5">
        <f t="shared" si="167"/>
        <v>12265</v>
      </c>
      <c r="BG385" s="41">
        <v>10420</v>
      </c>
      <c r="BH385" s="42">
        <v>1845</v>
      </c>
      <c r="BI385" s="42"/>
      <c r="BJ385" s="42"/>
      <c r="BK385" s="42"/>
      <c r="BL385" s="42"/>
      <c r="BM385" s="15"/>
    </row>
    <row r="386" spans="1:65" outlineLevel="5" x14ac:dyDescent="0.45">
      <c r="A386" s="22">
        <f t="shared" si="168"/>
        <v>11</v>
      </c>
      <c r="B386" s="9">
        <f t="shared" si="153"/>
        <v>43794</v>
      </c>
      <c r="C386" s="51">
        <v>308265</v>
      </c>
      <c r="D386" s="64">
        <f t="shared" si="158"/>
        <v>39.5</v>
      </c>
      <c r="E386" s="12">
        <v>39.5</v>
      </c>
      <c r="F386" s="12">
        <v>39.5</v>
      </c>
      <c r="G386" s="12">
        <v>39.5</v>
      </c>
      <c r="H386" s="12">
        <v>39.5</v>
      </c>
      <c r="I386" s="12"/>
      <c r="J386" s="12"/>
      <c r="K386" s="12"/>
      <c r="L386" s="12"/>
      <c r="M386" s="74" t="str">
        <f t="shared" si="159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60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61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24.013722126929675</v>
      </c>
      <c r="AO386" s="41">
        <v>1166</v>
      </c>
      <c r="AP386" s="110"/>
      <c r="AQ386" s="111"/>
      <c r="AR386" s="126" t="str">
        <f t="shared" si="162"/>
        <v/>
      </c>
      <c r="AS386" s="126" t="str">
        <f t="shared" si="163"/>
        <v/>
      </c>
      <c r="AT386" s="127">
        <v>1197</v>
      </c>
      <c r="AU386" s="128"/>
      <c r="AV386" s="129"/>
      <c r="AW386" s="126" t="str">
        <f t="shared" si="164"/>
        <v/>
      </c>
      <c r="AX386" s="126" t="str">
        <f t="shared" si="165"/>
        <v/>
      </c>
      <c r="AY386" s="64" t="str">
        <f t="shared" si="166"/>
        <v/>
      </c>
      <c r="AZ386" s="97">
        <v>79.7</v>
      </c>
      <c r="BA386" s="68"/>
      <c r="BB386" s="68"/>
      <c r="BC386" s="68"/>
      <c r="BD386" s="68"/>
      <c r="BE386" s="15"/>
      <c r="BF386" s="5">
        <f t="shared" si="167"/>
        <v>7232</v>
      </c>
      <c r="BG386" s="41">
        <v>5284</v>
      </c>
      <c r="BH386" s="42">
        <v>1948</v>
      </c>
      <c r="BI386" s="42"/>
      <c r="BJ386" s="42"/>
      <c r="BK386" s="42"/>
      <c r="BL386" s="42"/>
      <c r="BM386" s="15"/>
    </row>
    <row r="387" spans="1:65" outlineLevel="5" x14ac:dyDescent="0.45">
      <c r="A387" s="22">
        <f t="shared" si="168"/>
        <v>11</v>
      </c>
      <c r="B387" s="9">
        <f t="shared" si="153"/>
        <v>43795</v>
      </c>
      <c r="C387" s="51">
        <v>294780</v>
      </c>
      <c r="D387" s="64">
        <f t="shared" si="158"/>
        <v>38.5</v>
      </c>
      <c r="E387" s="12">
        <v>38.5</v>
      </c>
      <c r="F387" s="12">
        <v>38.5</v>
      </c>
      <c r="G387" s="12">
        <v>38.5</v>
      </c>
      <c r="H387" s="12">
        <v>38.5</v>
      </c>
      <c r="I387" s="12"/>
      <c r="J387" s="12"/>
      <c r="K387" s="12"/>
      <c r="L387" s="12"/>
      <c r="M387" s="74" t="str">
        <f t="shared" si="159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60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1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49.557522123893804</v>
      </c>
      <c r="AO387" s="41">
        <v>565</v>
      </c>
      <c r="AP387" s="110"/>
      <c r="AQ387" s="111"/>
      <c r="AR387" s="126" t="str">
        <f t="shared" si="162"/>
        <v/>
      </c>
      <c r="AS387" s="126" t="str">
        <f t="shared" si="163"/>
        <v/>
      </c>
      <c r="AT387" s="127">
        <v>623</v>
      </c>
      <c r="AU387" s="128"/>
      <c r="AV387" s="129"/>
      <c r="AW387" s="126" t="str">
        <f t="shared" si="164"/>
        <v/>
      </c>
      <c r="AX387" s="126" t="str">
        <f t="shared" si="165"/>
        <v/>
      </c>
      <c r="AY387" s="64" t="str">
        <f t="shared" si="166"/>
        <v/>
      </c>
      <c r="AZ387" s="97">
        <v>78.8</v>
      </c>
      <c r="BA387" s="68"/>
      <c r="BB387" s="68"/>
      <c r="BC387" s="68"/>
      <c r="BD387" s="68"/>
      <c r="BE387" s="15"/>
      <c r="BF387" s="5">
        <f t="shared" si="167"/>
        <v>10277</v>
      </c>
      <c r="BG387" s="41">
        <v>8344</v>
      </c>
      <c r="BH387" s="42">
        <v>1933</v>
      </c>
      <c r="BI387" s="42"/>
      <c r="BJ387" s="42"/>
      <c r="BK387" s="42"/>
      <c r="BL387" s="42"/>
      <c r="BM387" s="15"/>
    </row>
    <row r="388" spans="1:65" outlineLevel="5" x14ac:dyDescent="0.45">
      <c r="A388" s="22">
        <f t="shared" si="168"/>
        <v>11</v>
      </c>
      <c r="B388" s="9">
        <f t="shared" si="153"/>
        <v>43796</v>
      </c>
      <c r="C388" s="51">
        <v>297283</v>
      </c>
      <c r="D388" s="64">
        <f t="shared" si="158"/>
        <v>38.5</v>
      </c>
      <c r="E388" s="12">
        <v>38.5</v>
      </c>
      <c r="F388" s="12">
        <v>38.5</v>
      </c>
      <c r="G388" s="12">
        <v>38.5</v>
      </c>
      <c r="H388" s="12">
        <v>38.5</v>
      </c>
      <c r="I388" s="12"/>
      <c r="J388" s="12"/>
      <c r="K388" s="12"/>
      <c r="L388" s="12"/>
      <c r="M388" s="74" t="str">
        <f t="shared" si="159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60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1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26.168224299065422</v>
      </c>
      <c r="AO388" s="41">
        <v>1070</v>
      </c>
      <c r="AP388" s="110"/>
      <c r="AQ388" s="111"/>
      <c r="AR388" s="126" t="str">
        <f t="shared" si="162"/>
        <v/>
      </c>
      <c r="AS388" s="126" t="str">
        <f t="shared" si="163"/>
        <v/>
      </c>
      <c r="AT388" s="127">
        <v>993</v>
      </c>
      <c r="AU388" s="128"/>
      <c r="AV388" s="129"/>
      <c r="AW388" s="126" t="str">
        <f t="shared" si="164"/>
        <v/>
      </c>
      <c r="AX388" s="126" t="str">
        <f t="shared" si="165"/>
        <v/>
      </c>
      <c r="AY388" s="64" t="str">
        <f t="shared" si="166"/>
        <v/>
      </c>
      <c r="AZ388" s="97">
        <v>79.400000000000006</v>
      </c>
      <c r="BA388" s="68"/>
      <c r="BB388" s="68"/>
      <c r="BC388" s="68"/>
      <c r="BD388" s="68"/>
      <c r="BE388" s="15"/>
      <c r="BF388" s="5">
        <f t="shared" si="167"/>
        <v>8077</v>
      </c>
      <c r="BG388" s="41">
        <v>6123</v>
      </c>
      <c r="BH388" s="42">
        <v>1954</v>
      </c>
      <c r="BI388" s="42"/>
      <c r="BJ388" s="42"/>
      <c r="BK388" s="42"/>
      <c r="BL388" s="42"/>
      <c r="BM388" s="15"/>
    </row>
    <row r="389" spans="1:65" outlineLevel="5" x14ac:dyDescent="0.45">
      <c r="A389" s="22">
        <f t="shared" si="168"/>
        <v>11</v>
      </c>
      <c r="B389" s="9">
        <f t="shared" si="153"/>
        <v>43797</v>
      </c>
      <c r="C389" s="51">
        <v>301826</v>
      </c>
      <c r="D389" s="64">
        <f t="shared" si="158"/>
        <v>40</v>
      </c>
      <c r="E389" s="12">
        <v>40</v>
      </c>
      <c r="F389" s="12">
        <v>40</v>
      </c>
      <c r="G389" s="12">
        <v>40</v>
      </c>
      <c r="H389" s="12">
        <v>40</v>
      </c>
      <c r="I389" s="12"/>
      <c r="J389" s="12"/>
      <c r="K389" s="12"/>
      <c r="L389" s="12"/>
      <c r="M389" s="74" t="str">
        <f t="shared" si="159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60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61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25.179856115107913</v>
      </c>
      <c r="AO389" s="41">
        <v>1112</v>
      </c>
      <c r="AP389" s="110"/>
      <c r="AQ389" s="111"/>
      <c r="AR389" s="126" t="str">
        <f t="shared" si="162"/>
        <v/>
      </c>
      <c r="AS389" s="126" t="str">
        <f t="shared" si="163"/>
        <v/>
      </c>
      <c r="AT389" s="127">
        <v>973</v>
      </c>
      <c r="AU389" s="128"/>
      <c r="AV389" s="129"/>
      <c r="AW389" s="126" t="str">
        <f t="shared" si="164"/>
        <v/>
      </c>
      <c r="AX389" s="126" t="str">
        <f t="shared" si="165"/>
        <v/>
      </c>
      <c r="AY389" s="64" t="str">
        <f t="shared" si="166"/>
        <v/>
      </c>
      <c r="AZ389" s="97">
        <v>80</v>
      </c>
      <c r="BA389" s="68"/>
      <c r="BB389" s="68"/>
      <c r="BC389" s="68"/>
      <c r="BD389" s="68"/>
      <c r="BE389" s="15"/>
      <c r="BF389" s="5">
        <f t="shared" si="167"/>
        <v>7212</v>
      </c>
      <c r="BG389" s="41">
        <v>5261</v>
      </c>
      <c r="BH389" s="42">
        <v>1951</v>
      </c>
      <c r="BI389" s="42"/>
      <c r="BJ389" s="42"/>
      <c r="BK389" s="42"/>
      <c r="BL389" s="42"/>
      <c r="BM389" s="15"/>
    </row>
    <row r="390" spans="1:65" outlineLevel="5" x14ac:dyDescent="0.45">
      <c r="A390" s="22">
        <f t="shared" si="168"/>
        <v>11</v>
      </c>
      <c r="B390" s="9">
        <f t="shared" si="153"/>
        <v>43798</v>
      </c>
      <c r="C390" s="51">
        <v>302293</v>
      </c>
      <c r="D390" s="64">
        <f t="shared" si="158"/>
        <v>39.799999999999997</v>
      </c>
      <c r="E390" s="12">
        <v>39.799999999999997</v>
      </c>
      <c r="F390" s="12">
        <v>39.799999999999997</v>
      </c>
      <c r="G390" s="12">
        <v>39.799999999999997</v>
      </c>
      <c r="H390" s="12">
        <v>39.799999999999997</v>
      </c>
      <c r="I390" s="12"/>
      <c r="J390" s="12"/>
      <c r="K390" s="12"/>
      <c r="L390" s="12"/>
      <c r="M390" s="74" t="str">
        <f t="shared" si="159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60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1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24.200518582541054</v>
      </c>
      <c r="AO390" s="41">
        <v>1157</v>
      </c>
      <c r="AP390" s="110"/>
      <c r="AQ390" s="111"/>
      <c r="AR390" s="126" t="str">
        <f t="shared" si="162"/>
        <v/>
      </c>
      <c r="AS390" s="126" t="str">
        <f t="shared" si="163"/>
        <v/>
      </c>
      <c r="AT390" s="127">
        <v>970</v>
      </c>
      <c r="AU390" s="128"/>
      <c r="AV390" s="129"/>
      <c r="AW390" s="126" t="str">
        <f t="shared" si="164"/>
        <v/>
      </c>
      <c r="AX390" s="126" t="str">
        <f t="shared" si="165"/>
        <v/>
      </c>
      <c r="AY390" s="64" t="str">
        <f t="shared" si="166"/>
        <v/>
      </c>
      <c r="AZ390" s="97">
        <v>79.5</v>
      </c>
      <c r="BA390" s="68"/>
      <c r="BB390" s="68"/>
      <c r="BC390" s="68"/>
      <c r="BD390" s="68"/>
      <c r="BE390" s="15"/>
      <c r="BF390" s="5">
        <f t="shared" si="167"/>
        <v>9465</v>
      </c>
      <c r="BG390" s="41">
        <v>7495</v>
      </c>
      <c r="BH390" s="42">
        <v>1970</v>
      </c>
      <c r="BI390" s="42"/>
      <c r="BJ390" s="42"/>
      <c r="BK390" s="42"/>
      <c r="BL390" s="42"/>
      <c r="BM390" s="15"/>
    </row>
    <row r="391" spans="1:65" ht="17.5" outlineLevel="5" thickBot="1" x14ac:dyDescent="0.5">
      <c r="A391" s="31">
        <f t="shared" si="168"/>
        <v>11</v>
      </c>
      <c r="B391" s="32">
        <f t="shared" si="153"/>
        <v>43799</v>
      </c>
      <c r="C391" s="51">
        <v>307091</v>
      </c>
      <c r="D391" s="64">
        <f t="shared" si="158"/>
        <v>40.200000000000003</v>
      </c>
      <c r="E391" s="12">
        <v>40.200000000000003</v>
      </c>
      <c r="F391" s="12">
        <v>40.200000000000003</v>
      </c>
      <c r="G391" s="12">
        <v>40.1</v>
      </c>
      <c r="H391" s="12">
        <v>40.1</v>
      </c>
      <c r="I391" s="12"/>
      <c r="J391" s="12"/>
      <c r="K391" s="12"/>
      <c r="L391" s="12"/>
      <c r="M391" s="74" t="str">
        <f t="shared" si="159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60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1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23.045267489711936</v>
      </c>
      <c r="AO391" s="41">
        <v>1215</v>
      </c>
      <c r="AP391" s="110"/>
      <c r="AQ391" s="111"/>
      <c r="AR391" s="126" t="str">
        <f t="shared" si="162"/>
        <v/>
      </c>
      <c r="AS391" s="126" t="str">
        <f t="shared" si="163"/>
        <v/>
      </c>
      <c r="AT391" s="127">
        <v>1194</v>
      </c>
      <c r="AU391" s="128"/>
      <c r="AV391" s="129"/>
      <c r="AW391" s="126" t="str">
        <f t="shared" si="164"/>
        <v/>
      </c>
      <c r="AX391" s="126" t="str">
        <f t="shared" si="165"/>
        <v/>
      </c>
      <c r="AY391" s="64" t="str">
        <f t="shared" si="166"/>
        <v/>
      </c>
      <c r="AZ391" s="97"/>
      <c r="BA391" s="68"/>
      <c r="BB391" s="68"/>
      <c r="BC391" s="68"/>
      <c r="BD391" s="68"/>
      <c r="BE391" s="15"/>
      <c r="BF391" s="5">
        <f t="shared" si="167"/>
        <v>6862</v>
      </c>
      <c r="BG391" s="41">
        <v>4883</v>
      </c>
      <c r="BH391" s="42">
        <v>1979</v>
      </c>
      <c r="BI391" s="42"/>
      <c r="BJ391" s="42"/>
      <c r="BK391" s="42"/>
      <c r="BL391" s="42"/>
      <c r="BM391" s="15"/>
    </row>
    <row r="392" spans="1:65" outlineLevel="4" x14ac:dyDescent="0.45">
      <c r="A392" s="150" t="s">
        <v>44</v>
      </c>
      <c r="B392" s="151"/>
      <c r="C392" s="50">
        <f t="shared" ref="C392:BM392" si="169">SUBTOTAL(4,C362:C391)</f>
        <v>415457</v>
      </c>
      <c r="D392" s="60">
        <f t="shared" si="169"/>
        <v>40.200000000000003</v>
      </c>
      <c r="E392" s="28">
        <f t="shared" si="169"/>
        <v>40.200000000000003</v>
      </c>
      <c r="F392" s="28">
        <f t="shared" si="169"/>
        <v>40.200000000000003</v>
      </c>
      <c r="G392" s="28">
        <f t="shared" si="169"/>
        <v>40.1</v>
      </c>
      <c r="H392" s="28">
        <f t="shared" si="169"/>
        <v>40.1</v>
      </c>
      <c r="I392" s="28">
        <f t="shared" si="169"/>
        <v>0</v>
      </c>
      <c r="J392" s="28">
        <f t="shared" si="169"/>
        <v>0</v>
      </c>
      <c r="K392" s="28">
        <f t="shared" si="169"/>
        <v>0</v>
      </c>
      <c r="L392" s="28">
        <f t="shared" si="169"/>
        <v>0</v>
      </c>
      <c r="M392" s="71">
        <f t="shared" si="169"/>
        <v>0</v>
      </c>
      <c r="N392" s="82">
        <f t="shared" si="169"/>
        <v>0</v>
      </c>
      <c r="O392" s="82">
        <f t="shared" si="169"/>
        <v>0</v>
      </c>
      <c r="P392" s="82">
        <f t="shared" si="169"/>
        <v>0</v>
      </c>
      <c r="Q392" s="82">
        <f t="shared" si="169"/>
        <v>0</v>
      </c>
      <c r="R392" s="82">
        <f t="shared" si="169"/>
        <v>0</v>
      </c>
      <c r="S392" s="82">
        <f t="shared" si="169"/>
        <v>0</v>
      </c>
      <c r="T392" s="82">
        <f t="shared" si="169"/>
        <v>0</v>
      </c>
      <c r="U392" s="82">
        <f t="shared" si="169"/>
        <v>0</v>
      </c>
      <c r="V392" s="29">
        <f t="shared" si="169"/>
        <v>0</v>
      </c>
      <c r="W392" s="39">
        <f t="shared" si="169"/>
        <v>0</v>
      </c>
      <c r="X392" s="39">
        <f t="shared" si="169"/>
        <v>0</v>
      </c>
      <c r="Y392" s="39">
        <f t="shared" si="169"/>
        <v>0</v>
      </c>
      <c r="Z392" s="39">
        <f t="shared" si="169"/>
        <v>0</v>
      </c>
      <c r="AA392" s="39">
        <f t="shared" si="169"/>
        <v>0</v>
      </c>
      <c r="AB392" s="39">
        <f t="shared" si="169"/>
        <v>0</v>
      </c>
      <c r="AC392" s="39">
        <f t="shared" si="169"/>
        <v>0</v>
      </c>
      <c r="AD392" s="39">
        <f t="shared" si="169"/>
        <v>0</v>
      </c>
      <c r="AE392" s="29">
        <f t="shared" si="169"/>
        <v>0</v>
      </c>
      <c r="AF392" s="39">
        <f t="shared" si="169"/>
        <v>0</v>
      </c>
      <c r="AG392" s="39">
        <f t="shared" si="169"/>
        <v>0</v>
      </c>
      <c r="AH392" s="39">
        <f t="shared" si="169"/>
        <v>0</v>
      </c>
      <c r="AI392" s="39">
        <f t="shared" si="169"/>
        <v>0</v>
      </c>
      <c r="AJ392" s="39">
        <f t="shared" si="169"/>
        <v>0</v>
      </c>
      <c r="AK392" s="39">
        <f t="shared" si="169"/>
        <v>0</v>
      </c>
      <c r="AL392" s="39">
        <f t="shared" si="169"/>
        <v>0</v>
      </c>
      <c r="AM392" s="39">
        <f t="shared" si="169"/>
        <v>0</v>
      </c>
      <c r="AN392" s="39">
        <f t="shared" si="169"/>
        <v>49.557522123893804</v>
      </c>
      <c r="AO392" s="39">
        <f t="shared" si="169"/>
        <v>1508</v>
      </c>
      <c r="AP392" s="104">
        <f t="shared" si="169"/>
        <v>0</v>
      </c>
      <c r="AQ392" s="105">
        <f t="shared" si="169"/>
        <v>0</v>
      </c>
      <c r="AR392" s="106">
        <f t="shared" si="169"/>
        <v>0</v>
      </c>
      <c r="AS392" s="106">
        <f t="shared" si="169"/>
        <v>0</v>
      </c>
      <c r="AT392" s="107">
        <f t="shared" si="169"/>
        <v>1662</v>
      </c>
      <c r="AU392" s="108">
        <f t="shared" si="169"/>
        <v>0</v>
      </c>
      <c r="AV392" s="109">
        <f t="shared" si="169"/>
        <v>0</v>
      </c>
      <c r="AW392" s="106">
        <f t="shared" si="169"/>
        <v>0</v>
      </c>
      <c r="AX392" s="106">
        <f t="shared" si="169"/>
        <v>0</v>
      </c>
      <c r="AY392" s="60">
        <f t="shared" si="169"/>
        <v>0</v>
      </c>
      <c r="AZ392" s="96">
        <f t="shared" si="169"/>
        <v>80.2</v>
      </c>
      <c r="BA392" s="67">
        <f t="shared" si="169"/>
        <v>0</v>
      </c>
      <c r="BB392" s="67">
        <f t="shared" si="169"/>
        <v>0</v>
      </c>
      <c r="BC392" s="67">
        <f t="shared" si="169"/>
        <v>0</v>
      </c>
      <c r="BD392" s="67">
        <f t="shared" si="169"/>
        <v>0</v>
      </c>
      <c r="BE392" s="27">
        <f t="shared" si="169"/>
        <v>0</v>
      </c>
      <c r="BF392" s="29">
        <f t="shared" si="169"/>
        <v>13007</v>
      </c>
      <c r="BG392" s="39">
        <f t="shared" si="169"/>
        <v>10420</v>
      </c>
      <c r="BH392" s="40">
        <f t="shared" si="169"/>
        <v>7186</v>
      </c>
      <c r="BI392" s="40">
        <f t="shared" si="169"/>
        <v>0</v>
      </c>
      <c r="BJ392" s="40">
        <f t="shared" si="169"/>
        <v>0</v>
      </c>
      <c r="BK392" s="40">
        <f t="shared" si="169"/>
        <v>0</v>
      </c>
      <c r="BL392" s="40">
        <f t="shared" si="169"/>
        <v>0</v>
      </c>
      <c r="BM392" s="27">
        <f t="shared" si="169"/>
        <v>0</v>
      </c>
    </row>
    <row r="393" spans="1:65" outlineLevel="3" x14ac:dyDescent="0.45">
      <c r="A393" s="180" t="s">
        <v>33</v>
      </c>
      <c r="B393" s="181"/>
      <c r="C393" s="51">
        <f t="shared" ref="C393:BM393" si="170">SUBTOTAL(5,C362:C391)</f>
        <v>294780</v>
      </c>
      <c r="D393" s="61">
        <f t="shared" si="170"/>
        <v>38.200000000000003</v>
      </c>
      <c r="E393" s="12">
        <f t="shared" si="170"/>
        <v>38.1</v>
      </c>
      <c r="F393" s="12">
        <f t="shared" si="170"/>
        <v>38.1</v>
      </c>
      <c r="G393" s="12">
        <f t="shared" si="170"/>
        <v>38.1</v>
      </c>
      <c r="H393" s="12">
        <f t="shared" si="170"/>
        <v>38.1</v>
      </c>
      <c r="I393" s="12">
        <f t="shared" si="170"/>
        <v>0</v>
      </c>
      <c r="J393" s="12">
        <f t="shared" si="170"/>
        <v>0</v>
      </c>
      <c r="K393" s="12">
        <f t="shared" si="170"/>
        <v>0</v>
      </c>
      <c r="L393" s="12">
        <f t="shared" si="170"/>
        <v>0</v>
      </c>
      <c r="M393" s="72">
        <f t="shared" si="170"/>
        <v>0</v>
      </c>
      <c r="N393" s="83">
        <f t="shared" si="170"/>
        <v>0</v>
      </c>
      <c r="O393" s="83">
        <f t="shared" si="170"/>
        <v>0</v>
      </c>
      <c r="P393" s="83">
        <f t="shared" si="170"/>
        <v>0</v>
      </c>
      <c r="Q393" s="83">
        <f t="shared" si="170"/>
        <v>0</v>
      </c>
      <c r="R393" s="83">
        <f t="shared" si="170"/>
        <v>0</v>
      </c>
      <c r="S393" s="83">
        <f t="shared" si="170"/>
        <v>0</v>
      </c>
      <c r="T393" s="83">
        <f t="shared" si="170"/>
        <v>0</v>
      </c>
      <c r="U393" s="83">
        <f t="shared" si="170"/>
        <v>0</v>
      </c>
      <c r="V393" s="6">
        <f t="shared" si="170"/>
        <v>0</v>
      </c>
      <c r="W393" s="41">
        <f t="shared" si="170"/>
        <v>0</v>
      </c>
      <c r="X393" s="41">
        <f t="shared" si="170"/>
        <v>0</v>
      </c>
      <c r="Y393" s="41">
        <f t="shared" si="170"/>
        <v>0</v>
      </c>
      <c r="Z393" s="41">
        <f t="shared" si="170"/>
        <v>0</v>
      </c>
      <c r="AA393" s="41">
        <f t="shared" si="170"/>
        <v>0</v>
      </c>
      <c r="AB393" s="41">
        <f t="shared" si="170"/>
        <v>0</v>
      </c>
      <c r="AC393" s="41">
        <f t="shared" si="170"/>
        <v>0</v>
      </c>
      <c r="AD393" s="41">
        <f t="shared" si="170"/>
        <v>0</v>
      </c>
      <c r="AE393" s="6">
        <f t="shared" si="170"/>
        <v>0</v>
      </c>
      <c r="AF393" s="41">
        <f t="shared" si="170"/>
        <v>0</v>
      </c>
      <c r="AG393" s="41">
        <f t="shared" si="170"/>
        <v>0</v>
      </c>
      <c r="AH393" s="41">
        <f t="shared" si="170"/>
        <v>0</v>
      </c>
      <c r="AI393" s="41">
        <f t="shared" si="170"/>
        <v>0</v>
      </c>
      <c r="AJ393" s="41">
        <f t="shared" si="170"/>
        <v>0</v>
      </c>
      <c r="AK393" s="41">
        <f t="shared" si="170"/>
        <v>0</v>
      </c>
      <c r="AL393" s="41">
        <f t="shared" si="170"/>
        <v>0</v>
      </c>
      <c r="AM393" s="41">
        <f t="shared" si="170"/>
        <v>0</v>
      </c>
      <c r="AN393" s="41">
        <f t="shared" si="170"/>
        <v>18.567639257294431</v>
      </c>
      <c r="AO393" s="41">
        <f t="shared" si="170"/>
        <v>565</v>
      </c>
      <c r="AP393" s="110">
        <f t="shared" si="170"/>
        <v>0</v>
      </c>
      <c r="AQ393" s="111">
        <f t="shared" si="170"/>
        <v>0</v>
      </c>
      <c r="AR393" s="112">
        <f t="shared" si="170"/>
        <v>0</v>
      </c>
      <c r="AS393" s="112">
        <f t="shared" si="170"/>
        <v>0</v>
      </c>
      <c r="AT393" s="113">
        <f t="shared" si="170"/>
        <v>623</v>
      </c>
      <c r="AU393" s="114">
        <f t="shared" si="170"/>
        <v>0</v>
      </c>
      <c r="AV393" s="115">
        <f t="shared" si="170"/>
        <v>0</v>
      </c>
      <c r="AW393" s="112">
        <f t="shared" si="170"/>
        <v>0</v>
      </c>
      <c r="AX393" s="112">
        <f t="shared" si="170"/>
        <v>0</v>
      </c>
      <c r="AY393" s="61">
        <f t="shared" si="170"/>
        <v>0</v>
      </c>
      <c r="AZ393" s="97">
        <f t="shared" si="170"/>
        <v>78.2</v>
      </c>
      <c r="BA393" s="68">
        <f t="shared" si="170"/>
        <v>0</v>
      </c>
      <c r="BB393" s="68">
        <f t="shared" si="170"/>
        <v>0</v>
      </c>
      <c r="BC393" s="68">
        <f t="shared" si="170"/>
        <v>0</v>
      </c>
      <c r="BD393" s="68">
        <f t="shared" si="170"/>
        <v>0</v>
      </c>
      <c r="BE393" s="15">
        <f t="shared" si="170"/>
        <v>0</v>
      </c>
      <c r="BF393" s="6">
        <f t="shared" si="170"/>
        <v>2961</v>
      </c>
      <c r="BG393" s="41">
        <f t="shared" si="170"/>
        <v>1055</v>
      </c>
      <c r="BH393" s="42">
        <f t="shared" si="170"/>
        <v>1844</v>
      </c>
      <c r="BI393" s="42">
        <f t="shared" si="170"/>
        <v>0</v>
      </c>
      <c r="BJ393" s="42">
        <f t="shared" si="170"/>
        <v>0</v>
      </c>
      <c r="BK393" s="42">
        <f t="shared" si="170"/>
        <v>0</v>
      </c>
      <c r="BL393" s="42">
        <f t="shared" si="170"/>
        <v>0</v>
      </c>
      <c r="BM393" s="15">
        <f t="shared" si="170"/>
        <v>0</v>
      </c>
    </row>
    <row r="394" spans="1:65" outlineLevel="2" x14ac:dyDescent="0.45">
      <c r="A394" s="180" t="s">
        <v>22</v>
      </c>
      <c r="B394" s="181"/>
      <c r="C394" s="51">
        <f>IFERROR(SUBTOTAL(1,C362:C391),"")</f>
        <v>317047.90000000002</v>
      </c>
      <c r="D394" s="61">
        <f t="shared" ref="D394:BM394" si="171">IFERROR(SUBTOTAL(1,D362:D391),"")</f>
        <v>38.78</v>
      </c>
      <c r="E394" s="12">
        <f t="shared" si="171"/>
        <v>38.74666666666667</v>
      </c>
      <c r="F394" s="12">
        <f t="shared" si="171"/>
        <v>38.74666666666667</v>
      </c>
      <c r="G394" s="12">
        <f t="shared" si="171"/>
        <v>38.789999999999992</v>
      </c>
      <c r="H394" s="12">
        <f t="shared" si="171"/>
        <v>38.789999999999992</v>
      </c>
      <c r="I394" s="12" t="str">
        <f t="shared" si="171"/>
        <v/>
      </c>
      <c r="J394" s="12" t="str">
        <f t="shared" si="171"/>
        <v/>
      </c>
      <c r="K394" s="12" t="str">
        <f t="shared" si="171"/>
        <v/>
      </c>
      <c r="L394" s="12" t="str">
        <f t="shared" si="171"/>
        <v/>
      </c>
      <c r="M394" s="72" t="str">
        <f t="shared" si="171"/>
        <v/>
      </c>
      <c r="N394" s="83" t="str">
        <f t="shared" si="171"/>
        <v/>
      </c>
      <c r="O394" s="83" t="str">
        <f t="shared" si="171"/>
        <v/>
      </c>
      <c r="P394" s="83" t="str">
        <f t="shared" si="171"/>
        <v/>
      </c>
      <c r="Q394" s="83" t="str">
        <f t="shared" si="171"/>
        <v/>
      </c>
      <c r="R394" s="83" t="str">
        <f t="shared" si="171"/>
        <v/>
      </c>
      <c r="S394" s="83" t="str">
        <f t="shared" si="171"/>
        <v/>
      </c>
      <c r="T394" s="83" t="str">
        <f t="shared" si="171"/>
        <v/>
      </c>
      <c r="U394" s="83" t="str">
        <f t="shared" si="171"/>
        <v/>
      </c>
      <c r="V394" s="6" t="str">
        <f t="shared" si="171"/>
        <v/>
      </c>
      <c r="W394" s="41" t="str">
        <f t="shared" si="171"/>
        <v/>
      </c>
      <c r="X394" s="41" t="str">
        <f t="shared" si="171"/>
        <v/>
      </c>
      <c r="Y394" s="41" t="str">
        <f t="shared" si="171"/>
        <v/>
      </c>
      <c r="Z394" s="41" t="str">
        <f t="shared" si="171"/>
        <v/>
      </c>
      <c r="AA394" s="41" t="str">
        <f t="shared" si="171"/>
        <v/>
      </c>
      <c r="AB394" s="41" t="str">
        <f t="shared" si="171"/>
        <v/>
      </c>
      <c r="AC394" s="41" t="str">
        <f t="shared" si="171"/>
        <v/>
      </c>
      <c r="AD394" s="41" t="str">
        <f t="shared" si="171"/>
        <v/>
      </c>
      <c r="AE394" s="6" t="str">
        <f t="shared" si="171"/>
        <v/>
      </c>
      <c r="AF394" s="41" t="str">
        <f t="shared" si="171"/>
        <v/>
      </c>
      <c r="AG394" s="41" t="str">
        <f t="shared" si="171"/>
        <v/>
      </c>
      <c r="AH394" s="41" t="str">
        <f t="shared" si="171"/>
        <v/>
      </c>
      <c r="AI394" s="41" t="str">
        <f t="shared" si="171"/>
        <v/>
      </c>
      <c r="AJ394" s="41" t="str">
        <f t="shared" si="171"/>
        <v/>
      </c>
      <c r="AK394" s="41" t="str">
        <f t="shared" si="171"/>
        <v/>
      </c>
      <c r="AL394" s="41" t="str">
        <f t="shared" si="171"/>
        <v/>
      </c>
      <c r="AM394" s="41" t="str">
        <f t="shared" si="171"/>
        <v/>
      </c>
      <c r="AN394" s="41">
        <f t="shared" si="171"/>
        <v>23.742295643780945</v>
      </c>
      <c r="AO394" s="41">
        <f t="shared" si="171"/>
        <v>1217</v>
      </c>
      <c r="AP394" s="110" t="str">
        <f t="shared" si="171"/>
        <v/>
      </c>
      <c r="AQ394" s="111" t="str">
        <f t="shared" si="171"/>
        <v/>
      </c>
      <c r="AR394" s="112" t="str">
        <f t="shared" si="171"/>
        <v/>
      </c>
      <c r="AS394" s="112" t="str">
        <f t="shared" si="171"/>
        <v/>
      </c>
      <c r="AT394" s="113">
        <f t="shared" si="171"/>
        <v>1241.6666666666667</v>
      </c>
      <c r="AU394" s="114" t="str">
        <f t="shared" si="171"/>
        <v/>
      </c>
      <c r="AV394" s="115" t="str">
        <f t="shared" si="171"/>
        <v/>
      </c>
      <c r="AW394" s="112" t="str">
        <f t="shared" si="171"/>
        <v/>
      </c>
      <c r="AX394" s="112" t="str">
        <f t="shared" si="171"/>
        <v/>
      </c>
      <c r="AY394" s="61" t="str">
        <f t="shared" si="171"/>
        <v/>
      </c>
      <c r="AZ394" s="97">
        <f t="shared" si="171"/>
        <v>79.347619047619062</v>
      </c>
      <c r="BA394" s="68" t="str">
        <f t="shared" si="171"/>
        <v/>
      </c>
      <c r="BB394" s="68" t="str">
        <f t="shared" si="171"/>
        <v/>
      </c>
      <c r="BC394" s="68" t="str">
        <f t="shared" si="171"/>
        <v/>
      </c>
      <c r="BD394" s="68" t="str">
        <f t="shared" si="171"/>
        <v/>
      </c>
      <c r="BE394" s="15" t="str">
        <f>IFERROR(SUBTOTAL(1,BE362:BE391),"")</f>
        <v/>
      </c>
      <c r="BF394" s="6">
        <f t="shared" si="171"/>
        <v>8641.1</v>
      </c>
      <c r="BG394" s="41">
        <f t="shared" si="171"/>
        <v>6115.8</v>
      </c>
      <c r="BH394" s="42">
        <f t="shared" si="171"/>
        <v>2525.3000000000002</v>
      </c>
      <c r="BI394" s="42" t="str">
        <f t="shared" si="171"/>
        <v/>
      </c>
      <c r="BJ394" s="42" t="str">
        <f t="shared" si="171"/>
        <v/>
      </c>
      <c r="BK394" s="42" t="str">
        <f t="shared" si="171"/>
        <v/>
      </c>
      <c r="BL394" s="42" t="str">
        <f t="shared" si="171"/>
        <v/>
      </c>
      <c r="BM394" s="15" t="str">
        <f t="shared" si="171"/>
        <v/>
      </c>
    </row>
    <row r="395" spans="1:65" ht="17.5" outlineLevel="1" thickBot="1" x14ac:dyDescent="0.5">
      <c r="A395" s="182" t="s">
        <v>47</v>
      </c>
      <c r="B395" s="183"/>
      <c r="C395" s="52">
        <f>SUBTOTAL(9,C362:C391)</f>
        <v>9511437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36510</v>
      </c>
      <c r="AP395" s="116"/>
      <c r="AQ395" s="117"/>
      <c r="AR395" s="118"/>
      <c r="AS395" s="118"/>
      <c r="AT395" s="119">
        <f>SUBTOTAL(9,AT362:AT391)</f>
        <v>37250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72">SUBTOTAL(9,BF362:BF391)</f>
        <v>259233</v>
      </c>
      <c r="BG395" s="43">
        <f t="shared" si="172"/>
        <v>183474</v>
      </c>
      <c r="BH395" s="44">
        <f t="shared" si="172"/>
        <v>75759</v>
      </c>
      <c r="BI395" s="44">
        <f t="shared" si="172"/>
        <v>0</v>
      </c>
      <c r="BJ395" s="44">
        <f t="shared" si="172"/>
        <v>0</v>
      </c>
      <c r="BK395" s="44">
        <f t="shared" si="172"/>
        <v>0</v>
      </c>
      <c r="BL395" s="44">
        <f t="shared" si="172"/>
        <v>0</v>
      </c>
      <c r="BM395" s="16">
        <f t="shared" si="172"/>
        <v>0</v>
      </c>
    </row>
    <row r="396" spans="1:65" outlineLevel="5" x14ac:dyDescent="0.45">
      <c r="A396" s="21">
        <f t="shared" si="168"/>
        <v>12</v>
      </c>
      <c r="B396" s="33">
        <f>B391+1</f>
        <v>43800</v>
      </c>
      <c r="C396" s="51">
        <v>330865</v>
      </c>
      <c r="D396" s="64">
        <f t="shared" ref="D396:D426" si="173">IFERROR(ROUND(AVERAGE(E396:L396),1),"")</f>
        <v>40.299999999999997</v>
      </c>
      <c r="E396" s="12">
        <v>40.4</v>
      </c>
      <c r="F396" s="12">
        <v>40.4</v>
      </c>
      <c r="G396" s="12">
        <v>40.200000000000003</v>
      </c>
      <c r="H396" s="12">
        <v>40.200000000000003</v>
      </c>
      <c r="I396" s="12"/>
      <c r="J396" s="12"/>
      <c r="K396" s="12"/>
      <c r="L396" s="12"/>
      <c r="M396" s="74" t="str">
        <f t="shared" ref="M396:M426" si="174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7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7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27.079303675048354</v>
      </c>
      <c r="AO396" s="41">
        <v>1034</v>
      </c>
      <c r="AP396" s="110"/>
      <c r="AQ396" s="111"/>
      <c r="AR396" s="126" t="str">
        <f t="shared" ref="AR396:AR426" si="177">IFERROR(AQ396/AP396*100,"")</f>
        <v/>
      </c>
      <c r="AS396" s="126" t="str">
        <f t="shared" ref="AS396:AS426" si="178">IFERROR(100-AR396,"")</f>
        <v/>
      </c>
      <c r="AT396" s="127">
        <v>1049</v>
      </c>
      <c r="AU396" s="128"/>
      <c r="AV396" s="129"/>
      <c r="AW396" s="126" t="str">
        <f t="shared" ref="AW396:AW426" si="179">IFERROR(AV396/AU396*100,"")</f>
        <v/>
      </c>
      <c r="AX396" s="126" t="str">
        <f t="shared" ref="AX396:AX426" si="180">IFERROR(100-AW396,"")</f>
        <v/>
      </c>
      <c r="AY396" s="64" t="str">
        <f t="shared" ref="AY396:AY426" si="181">IFERROR((1-((AW396*AS396)/(AX396*AR396)))*100,"")</f>
        <v/>
      </c>
      <c r="AZ396" s="97"/>
      <c r="BA396" s="68"/>
      <c r="BB396" s="68"/>
      <c r="BC396" s="68"/>
      <c r="BD396" s="68"/>
      <c r="BE396" s="15"/>
      <c r="BF396" s="5">
        <f t="shared" ref="BF396:BF426" si="182">IF(SUM(BG396:BM396)=0,"",SUM(BG396:BM396))</f>
        <v>8605</v>
      </c>
      <c r="BG396" s="41">
        <v>6590</v>
      </c>
      <c r="BH396" s="42">
        <v>2015</v>
      </c>
      <c r="BI396" s="42"/>
      <c r="BJ396" s="42"/>
      <c r="BK396" s="42"/>
      <c r="BL396" s="42"/>
      <c r="BM396" s="15"/>
    </row>
    <row r="397" spans="1:65" outlineLevel="5" x14ac:dyDescent="0.45">
      <c r="A397" s="22">
        <f t="shared" si="168"/>
        <v>12</v>
      </c>
      <c r="B397" s="9">
        <f t="shared" si="153"/>
        <v>43801</v>
      </c>
      <c r="C397" s="51">
        <v>385106</v>
      </c>
      <c r="D397" s="64">
        <f t="shared" si="173"/>
        <v>40.5</v>
      </c>
      <c r="E397" s="12">
        <v>40.700000000000003</v>
      </c>
      <c r="F397" s="12">
        <v>40.700000000000003</v>
      </c>
      <c r="G397" s="12">
        <v>40.299999999999997</v>
      </c>
      <c r="H397" s="12">
        <v>40.299999999999997</v>
      </c>
      <c r="I397" s="12"/>
      <c r="J397" s="12"/>
      <c r="K397" s="12"/>
      <c r="L397" s="12"/>
      <c r="M397" s="74" t="str">
        <f t="shared" si="174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7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7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20.54292002934703</v>
      </c>
      <c r="AO397" s="41">
        <v>1363</v>
      </c>
      <c r="AP397" s="110"/>
      <c r="AQ397" s="111"/>
      <c r="AR397" s="126" t="str">
        <f t="shared" si="177"/>
        <v/>
      </c>
      <c r="AS397" s="126" t="str">
        <f t="shared" si="178"/>
        <v/>
      </c>
      <c r="AT397" s="127">
        <v>1323</v>
      </c>
      <c r="AU397" s="128"/>
      <c r="AV397" s="129"/>
      <c r="AW397" s="126" t="str">
        <f t="shared" si="179"/>
        <v/>
      </c>
      <c r="AX397" s="126" t="str">
        <f t="shared" si="180"/>
        <v/>
      </c>
      <c r="AY397" s="64" t="str">
        <f t="shared" si="181"/>
        <v/>
      </c>
      <c r="AZ397" s="97">
        <v>80</v>
      </c>
      <c r="BA397" s="68"/>
      <c r="BB397" s="68"/>
      <c r="BC397" s="68"/>
      <c r="BD397" s="68"/>
      <c r="BE397" s="15"/>
      <c r="BF397" s="5">
        <f t="shared" si="182"/>
        <v>12006</v>
      </c>
      <c r="BG397" s="41">
        <v>9915</v>
      </c>
      <c r="BH397" s="42">
        <v>2091</v>
      </c>
      <c r="BI397" s="42"/>
      <c r="BJ397" s="42"/>
      <c r="BK397" s="42"/>
      <c r="BL397" s="42"/>
      <c r="BM397" s="15"/>
    </row>
    <row r="398" spans="1:65" outlineLevel="5" x14ac:dyDescent="0.45">
      <c r="A398" s="22">
        <f t="shared" si="168"/>
        <v>12</v>
      </c>
      <c r="B398" s="9">
        <f t="shared" si="153"/>
        <v>43802</v>
      </c>
      <c r="C398" s="51">
        <v>327428</v>
      </c>
      <c r="D398" s="64">
        <f t="shared" si="173"/>
        <v>40</v>
      </c>
      <c r="E398" s="12">
        <v>40</v>
      </c>
      <c r="F398" s="12">
        <v>40</v>
      </c>
      <c r="G398" s="12">
        <v>40</v>
      </c>
      <c r="H398" s="12">
        <v>40</v>
      </c>
      <c r="I398" s="12"/>
      <c r="J398" s="12"/>
      <c r="K398" s="12"/>
      <c r="L398" s="12"/>
      <c r="M398" s="74" t="str">
        <f t="shared" si="174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7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7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20.289855072463769</v>
      </c>
      <c r="AO398" s="41">
        <v>1380</v>
      </c>
      <c r="AP398" s="110"/>
      <c r="AQ398" s="111"/>
      <c r="AR398" s="126" t="str">
        <f t="shared" si="177"/>
        <v/>
      </c>
      <c r="AS398" s="126" t="str">
        <f t="shared" si="178"/>
        <v/>
      </c>
      <c r="AT398" s="127">
        <v>1512</v>
      </c>
      <c r="AU398" s="128"/>
      <c r="AV398" s="129"/>
      <c r="AW398" s="126" t="str">
        <f t="shared" si="179"/>
        <v/>
      </c>
      <c r="AX398" s="126" t="str">
        <f t="shared" si="180"/>
        <v/>
      </c>
      <c r="AY398" s="64" t="str">
        <f t="shared" si="181"/>
        <v/>
      </c>
      <c r="AZ398" s="97">
        <v>79.900000000000006</v>
      </c>
      <c r="BA398" s="68"/>
      <c r="BB398" s="68"/>
      <c r="BC398" s="68"/>
      <c r="BD398" s="68"/>
      <c r="BE398" s="15"/>
      <c r="BF398" s="5">
        <f t="shared" si="182"/>
        <v>9882</v>
      </c>
      <c r="BG398" s="41">
        <v>7789</v>
      </c>
      <c r="BH398" s="42">
        <v>2093</v>
      </c>
      <c r="BI398" s="42"/>
      <c r="BJ398" s="42"/>
      <c r="BK398" s="42"/>
      <c r="BL398" s="42"/>
      <c r="BM398" s="15"/>
    </row>
    <row r="399" spans="1:65" outlineLevel="5" x14ac:dyDescent="0.45">
      <c r="A399" s="22">
        <f t="shared" si="168"/>
        <v>12</v>
      </c>
      <c r="B399" s="9">
        <f t="shared" si="153"/>
        <v>43803</v>
      </c>
      <c r="C399" s="51">
        <v>320971</v>
      </c>
      <c r="D399" s="64">
        <f t="shared" si="173"/>
        <v>38.5</v>
      </c>
      <c r="E399" s="12">
        <v>38.5</v>
      </c>
      <c r="F399" s="12">
        <v>38.5</v>
      </c>
      <c r="G399" s="12">
        <v>38.5</v>
      </c>
      <c r="H399" s="12">
        <v>38.5</v>
      </c>
      <c r="I399" s="12"/>
      <c r="J399" s="12"/>
      <c r="K399" s="12"/>
      <c r="L399" s="12"/>
      <c r="M399" s="74" t="str">
        <f t="shared" si="174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7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7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22.099447513812155</v>
      </c>
      <c r="AO399" s="41">
        <v>1267</v>
      </c>
      <c r="AP399" s="110"/>
      <c r="AQ399" s="111"/>
      <c r="AR399" s="126" t="str">
        <f t="shared" si="177"/>
        <v/>
      </c>
      <c r="AS399" s="126" t="str">
        <f t="shared" si="178"/>
        <v/>
      </c>
      <c r="AT399" s="127">
        <v>1310</v>
      </c>
      <c r="AU399" s="128"/>
      <c r="AV399" s="129"/>
      <c r="AW399" s="126" t="str">
        <f t="shared" si="179"/>
        <v/>
      </c>
      <c r="AX399" s="126" t="str">
        <f t="shared" si="180"/>
        <v/>
      </c>
      <c r="AY399" s="64" t="str">
        <f t="shared" si="181"/>
        <v/>
      </c>
      <c r="AZ399" s="97">
        <v>79.7</v>
      </c>
      <c r="BA399" s="68"/>
      <c r="BB399" s="68"/>
      <c r="BC399" s="68"/>
      <c r="BD399" s="68"/>
      <c r="BE399" s="15"/>
      <c r="BF399" s="5">
        <f t="shared" si="182"/>
        <v>12593</v>
      </c>
      <c r="BG399" s="41">
        <v>10476</v>
      </c>
      <c r="BH399" s="42">
        <v>2117</v>
      </c>
      <c r="BI399" s="42"/>
      <c r="BJ399" s="42"/>
      <c r="BK399" s="42"/>
      <c r="BL399" s="42"/>
      <c r="BM399" s="15"/>
    </row>
    <row r="400" spans="1:65" outlineLevel="5" x14ac:dyDescent="0.45">
      <c r="A400" s="22">
        <f t="shared" si="168"/>
        <v>12</v>
      </c>
      <c r="B400" s="9">
        <f t="shared" si="153"/>
        <v>43804</v>
      </c>
      <c r="C400" s="51">
        <v>316556</v>
      </c>
      <c r="D400" s="64">
        <f t="shared" si="173"/>
        <v>38.5</v>
      </c>
      <c r="E400" s="12">
        <v>38.5</v>
      </c>
      <c r="F400" s="12">
        <v>38.5</v>
      </c>
      <c r="G400" s="12">
        <v>38.5</v>
      </c>
      <c r="H400" s="12">
        <v>38.5</v>
      </c>
      <c r="I400" s="12"/>
      <c r="J400" s="12"/>
      <c r="K400" s="12"/>
      <c r="L400" s="12"/>
      <c r="M400" s="74" t="str">
        <f t="shared" si="174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7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7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22.489959839357429</v>
      </c>
      <c r="AO400" s="41">
        <v>1245</v>
      </c>
      <c r="AP400" s="110"/>
      <c r="AQ400" s="111"/>
      <c r="AR400" s="126" t="str">
        <f t="shared" si="177"/>
        <v/>
      </c>
      <c r="AS400" s="126" t="str">
        <f t="shared" si="178"/>
        <v/>
      </c>
      <c r="AT400" s="127">
        <v>1319</v>
      </c>
      <c r="AU400" s="128"/>
      <c r="AV400" s="129"/>
      <c r="AW400" s="126" t="str">
        <f t="shared" si="179"/>
        <v/>
      </c>
      <c r="AX400" s="126" t="str">
        <f t="shared" si="180"/>
        <v/>
      </c>
      <c r="AY400" s="64" t="str">
        <f t="shared" si="181"/>
        <v/>
      </c>
      <c r="AZ400" s="97">
        <v>79.8</v>
      </c>
      <c r="BA400" s="68"/>
      <c r="BB400" s="68"/>
      <c r="BC400" s="68"/>
      <c r="BD400" s="68"/>
      <c r="BE400" s="15"/>
      <c r="BF400" s="5">
        <f t="shared" si="182"/>
        <v>12133</v>
      </c>
      <c r="BG400" s="41">
        <v>10014</v>
      </c>
      <c r="BH400" s="42">
        <v>2119</v>
      </c>
      <c r="BI400" s="42"/>
      <c r="BJ400" s="42"/>
      <c r="BK400" s="42"/>
      <c r="BL400" s="42"/>
      <c r="BM400" s="15"/>
    </row>
    <row r="401" spans="1:65" outlineLevel="5" x14ac:dyDescent="0.45">
      <c r="A401" s="22">
        <f t="shared" si="168"/>
        <v>12</v>
      </c>
      <c r="B401" s="9">
        <f t="shared" si="153"/>
        <v>43805</v>
      </c>
      <c r="C401" s="51">
        <v>306549</v>
      </c>
      <c r="D401" s="64">
        <f t="shared" si="173"/>
        <v>39.200000000000003</v>
      </c>
      <c r="E401" s="12">
        <v>39.200000000000003</v>
      </c>
      <c r="F401" s="12">
        <v>39.200000000000003</v>
      </c>
      <c r="G401" s="12">
        <v>39.200000000000003</v>
      </c>
      <c r="H401" s="12">
        <v>39.200000000000003</v>
      </c>
      <c r="I401" s="12"/>
      <c r="J401" s="12"/>
      <c r="K401" s="12"/>
      <c r="L401" s="12"/>
      <c r="M401" s="74" t="str">
        <f t="shared" si="174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7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7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21.772939346811821</v>
      </c>
      <c r="AO401" s="41">
        <v>1286</v>
      </c>
      <c r="AP401" s="110"/>
      <c r="AQ401" s="111"/>
      <c r="AR401" s="126" t="str">
        <f t="shared" si="177"/>
        <v/>
      </c>
      <c r="AS401" s="126" t="str">
        <f t="shared" si="178"/>
        <v/>
      </c>
      <c r="AT401" s="127">
        <v>1035</v>
      </c>
      <c r="AU401" s="128"/>
      <c r="AV401" s="129"/>
      <c r="AW401" s="126" t="str">
        <f t="shared" si="179"/>
        <v/>
      </c>
      <c r="AX401" s="126" t="str">
        <f t="shared" si="180"/>
        <v/>
      </c>
      <c r="AY401" s="64" t="str">
        <f t="shared" si="181"/>
        <v/>
      </c>
      <c r="AZ401" s="97">
        <v>78.8</v>
      </c>
      <c r="BA401" s="68"/>
      <c r="BB401" s="68"/>
      <c r="BC401" s="68"/>
      <c r="BD401" s="68"/>
      <c r="BE401" s="15"/>
      <c r="BF401" s="5">
        <f t="shared" si="182"/>
        <v>9928</v>
      </c>
      <c r="BG401" s="41">
        <v>7759</v>
      </c>
      <c r="BH401" s="42">
        <v>2169</v>
      </c>
      <c r="BI401" s="42"/>
      <c r="BJ401" s="42"/>
      <c r="BK401" s="42"/>
      <c r="BL401" s="42"/>
      <c r="BM401" s="15"/>
    </row>
    <row r="402" spans="1:65" outlineLevel="5" x14ac:dyDescent="0.45">
      <c r="A402" s="22">
        <f t="shared" si="168"/>
        <v>12</v>
      </c>
      <c r="B402" s="9">
        <f t="shared" si="153"/>
        <v>43806</v>
      </c>
      <c r="C402" s="51">
        <v>315260</v>
      </c>
      <c r="D402" s="64">
        <f t="shared" si="173"/>
        <v>39.6</v>
      </c>
      <c r="E402" s="12">
        <v>39.6</v>
      </c>
      <c r="F402" s="12">
        <v>39.6</v>
      </c>
      <c r="G402" s="12">
        <v>39.6</v>
      </c>
      <c r="H402" s="12">
        <v>39.6</v>
      </c>
      <c r="I402" s="12"/>
      <c r="J402" s="12"/>
      <c r="K402" s="12"/>
      <c r="L402" s="12"/>
      <c r="M402" s="74" t="str">
        <f t="shared" si="174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7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7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24.955436720142604</v>
      </c>
      <c r="AO402" s="41">
        <v>1122</v>
      </c>
      <c r="AP402" s="110"/>
      <c r="AQ402" s="111"/>
      <c r="AR402" s="126" t="str">
        <f t="shared" si="177"/>
        <v/>
      </c>
      <c r="AS402" s="126" t="str">
        <f t="shared" si="178"/>
        <v/>
      </c>
      <c r="AT402" s="127">
        <v>1160</v>
      </c>
      <c r="AU402" s="128"/>
      <c r="AV402" s="129"/>
      <c r="AW402" s="126" t="str">
        <f t="shared" si="179"/>
        <v/>
      </c>
      <c r="AX402" s="126" t="str">
        <f t="shared" si="180"/>
        <v/>
      </c>
      <c r="AY402" s="64" t="str">
        <f t="shared" si="181"/>
        <v/>
      </c>
      <c r="AZ402" s="97"/>
      <c r="BA402" s="68"/>
      <c r="BB402" s="68"/>
      <c r="BC402" s="68"/>
      <c r="BD402" s="68"/>
      <c r="BE402" s="15"/>
      <c r="BF402" s="5">
        <f t="shared" si="182"/>
        <v>11637</v>
      </c>
      <c r="BG402" s="41">
        <v>9511</v>
      </c>
      <c r="BH402" s="42">
        <v>2126</v>
      </c>
      <c r="BI402" s="42"/>
      <c r="BJ402" s="42"/>
      <c r="BK402" s="42"/>
      <c r="BL402" s="42"/>
      <c r="BM402" s="15"/>
    </row>
    <row r="403" spans="1:65" outlineLevel="5" x14ac:dyDescent="0.45">
      <c r="A403" s="22">
        <f t="shared" si="168"/>
        <v>12</v>
      </c>
      <c r="B403" s="9">
        <f t="shared" si="153"/>
        <v>43807</v>
      </c>
      <c r="C403" s="51">
        <v>314799</v>
      </c>
      <c r="D403" s="64">
        <f t="shared" si="173"/>
        <v>40.1</v>
      </c>
      <c r="E403" s="12">
        <v>40.4</v>
      </c>
      <c r="F403" s="12">
        <v>40.4</v>
      </c>
      <c r="G403" s="12">
        <v>39.799999999999997</v>
      </c>
      <c r="H403" s="12">
        <v>39.799999999999997</v>
      </c>
      <c r="I403" s="12"/>
      <c r="J403" s="12"/>
      <c r="K403" s="12"/>
      <c r="L403" s="12"/>
      <c r="M403" s="74" t="str">
        <f t="shared" si="174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7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7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30.534351145038169</v>
      </c>
      <c r="AO403" s="41">
        <v>917</v>
      </c>
      <c r="AP403" s="110"/>
      <c r="AQ403" s="111"/>
      <c r="AR403" s="126" t="str">
        <f t="shared" si="177"/>
        <v/>
      </c>
      <c r="AS403" s="126" t="str">
        <f t="shared" si="178"/>
        <v/>
      </c>
      <c r="AT403" s="127">
        <v>1026</v>
      </c>
      <c r="AU403" s="128"/>
      <c r="AV403" s="129"/>
      <c r="AW403" s="126" t="str">
        <f t="shared" si="179"/>
        <v/>
      </c>
      <c r="AX403" s="126" t="str">
        <f t="shared" si="180"/>
        <v/>
      </c>
      <c r="AY403" s="64" t="str">
        <f t="shared" si="181"/>
        <v/>
      </c>
      <c r="AZ403" s="97"/>
      <c r="BA403" s="68"/>
      <c r="BB403" s="68"/>
      <c r="BC403" s="68"/>
      <c r="BD403" s="68"/>
      <c r="BE403" s="15"/>
      <c r="BF403" s="5">
        <f t="shared" si="182"/>
        <v>9425</v>
      </c>
      <c r="BG403" s="41">
        <v>7378</v>
      </c>
      <c r="BH403" s="42">
        <v>2047</v>
      </c>
      <c r="BI403" s="42"/>
      <c r="BJ403" s="42"/>
      <c r="BK403" s="42"/>
      <c r="BL403" s="42"/>
      <c r="BM403" s="15"/>
    </row>
    <row r="404" spans="1:65" outlineLevel="5" x14ac:dyDescent="0.45">
      <c r="A404" s="22">
        <f t="shared" si="168"/>
        <v>12</v>
      </c>
      <c r="B404" s="9">
        <f t="shared" si="153"/>
        <v>43808</v>
      </c>
      <c r="C404" s="51">
        <v>306789</v>
      </c>
      <c r="D404" s="64">
        <f t="shared" si="173"/>
        <v>40.6</v>
      </c>
      <c r="E404" s="12">
        <v>40.4</v>
      </c>
      <c r="F404" s="12">
        <v>40.4</v>
      </c>
      <c r="G404" s="12">
        <v>40.700000000000003</v>
      </c>
      <c r="H404" s="12">
        <v>40.700000000000003</v>
      </c>
      <c r="I404" s="12"/>
      <c r="J404" s="12"/>
      <c r="K404" s="12"/>
      <c r="L404" s="12"/>
      <c r="M404" s="74" t="str">
        <f t="shared" si="174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7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7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25.202520252025202</v>
      </c>
      <c r="AO404" s="41">
        <v>1111</v>
      </c>
      <c r="AP404" s="110"/>
      <c r="AQ404" s="111"/>
      <c r="AR404" s="126" t="str">
        <f t="shared" si="177"/>
        <v/>
      </c>
      <c r="AS404" s="126" t="str">
        <f t="shared" si="178"/>
        <v/>
      </c>
      <c r="AT404" s="127">
        <v>1140</v>
      </c>
      <c r="AU404" s="128"/>
      <c r="AV404" s="129"/>
      <c r="AW404" s="126" t="str">
        <f t="shared" si="179"/>
        <v/>
      </c>
      <c r="AX404" s="126" t="str">
        <f t="shared" si="180"/>
        <v/>
      </c>
      <c r="AY404" s="64" t="str">
        <f t="shared" si="181"/>
        <v/>
      </c>
      <c r="AZ404" s="97">
        <v>78.8</v>
      </c>
      <c r="BA404" s="68"/>
      <c r="BB404" s="68"/>
      <c r="BC404" s="68"/>
      <c r="BD404" s="68"/>
      <c r="BE404" s="15"/>
      <c r="BF404" s="5">
        <f t="shared" si="182"/>
        <v>12418</v>
      </c>
      <c r="BG404" s="41">
        <v>10352</v>
      </c>
      <c r="BH404" s="42">
        <v>2066</v>
      </c>
      <c r="BI404" s="42"/>
      <c r="BJ404" s="42"/>
      <c r="BK404" s="42"/>
      <c r="BL404" s="42"/>
      <c r="BM404" s="15"/>
    </row>
    <row r="405" spans="1:65" outlineLevel="5" x14ac:dyDescent="0.45">
      <c r="A405" s="22">
        <f t="shared" si="168"/>
        <v>12</v>
      </c>
      <c r="B405" s="9">
        <f t="shared" si="153"/>
        <v>43809</v>
      </c>
      <c r="C405" s="51">
        <v>304301</v>
      </c>
      <c r="D405" s="64">
        <f t="shared" si="173"/>
        <v>40.9</v>
      </c>
      <c r="E405" s="12">
        <v>40.799999999999997</v>
      </c>
      <c r="F405" s="12">
        <v>40.799999999999997</v>
      </c>
      <c r="G405" s="12">
        <v>41</v>
      </c>
      <c r="H405" s="12">
        <v>41</v>
      </c>
      <c r="I405" s="12"/>
      <c r="J405" s="12"/>
      <c r="K405" s="12"/>
      <c r="L405" s="12"/>
      <c r="M405" s="74" t="str">
        <f t="shared" si="174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7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7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25.225225225225227</v>
      </c>
      <c r="AO405" s="41">
        <v>1110</v>
      </c>
      <c r="AP405" s="110"/>
      <c r="AQ405" s="111"/>
      <c r="AR405" s="126" t="str">
        <f t="shared" si="177"/>
        <v/>
      </c>
      <c r="AS405" s="126" t="str">
        <f t="shared" si="178"/>
        <v/>
      </c>
      <c r="AT405" s="127">
        <v>1180</v>
      </c>
      <c r="AU405" s="128"/>
      <c r="AV405" s="129"/>
      <c r="AW405" s="126" t="str">
        <f t="shared" si="179"/>
        <v/>
      </c>
      <c r="AX405" s="126" t="str">
        <f t="shared" si="180"/>
        <v/>
      </c>
      <c r="AY405" s="64" t="str">
        <f t="shared" si="181"/>
        <v/>
      </c>
      <c r="AZ405" s="97">
        <v>79.7</v>
      </c>
      <c r="BA405" s="68"/>
      <c r="BB405" s="68"/>
      <c r="BC405" s="68"/>
      <c r="BD405" s="68"/>
      <c r="BE405" s="15"/>
      <c r="BF405" s="5">
        <f t="shared" si="182"/>
        <v>11565</v>
      </c>
      <c r="BG405" s="41">
        <v>9526</v>
      </c>
      <c r="BH405" s="42">
        <v>2039</v>
      </c>
      <c r="BI405" s="42"/>
      <c r="BJ405" s="42"/>
      <c r="BK405" s="42"/>
      <c r="BL405" s="42"/>
      <c r="BM405" s="15"/>
    </row>
    <row r="406" spans="1:65" outlineLevel="5" x14ac:dyDescent="0.45">
      <c r="A406" s="22">
        <f t="shared" si="168"/>
        <v>12</v>
      </c>
      <c r="B406" s="9">
        <f t="shared" si="153"/>
        <v>43810</v>
      </c>
      <c r="C406" s="51">
        <v>311198</v>
      </c>
      <c r="D406" s="64">
        <f t="shared" si="173"/>
        <v>39.700000000000003</v>
      </c>
      <c r="E406" s="12">
        <v>39.700000000000003</v>
      </c>
      <c r="F406" s="12">
        <v>39.700000000000003</v>
      </c>
      <c r="G406" s="12">
        <v>39.700000000000003</v>
      </c>
      <c r="H406" s="12">
        <v>39.700000000000003</v>
      </c>
      <c r="I406" s="12"/>
      <c r="J406" s="12"/>
      <c r="K406" s="12"/>
      <c r="L406" s="12"/>
      <c r="M406" s="74" t="str">
        <f t="shared" si="174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7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7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22.635408245755862</v>
      </c>
      <c r="AO406" s="41">
        <v>1237</v>
      </c>
      <c r="AP406" s="110"/>
      <c r="AQ406" s="111"/>
      <c r="AR406" s="126" t="str">
        <f t="shared" si="177"/>
        <v/>
      </c>
      <c r="AS406" s="126" t="str">
        <f t="shared" si="178"/>
        <v/>
      </c>
      <c r="AT406" s="127">
        <v>1312</v>
      </c>
      <c r="AU406" s="128"/>
      <c r="AV406" s="129"/>
      <c r="AW406" s="126" t="str">
        <f t="shared" si="179"/>
        <v/>
      </c>
      <c r="AX406" s="126" t="str">
        <f t="shared" si="180"/>
        <v/>
      </c>
      <c r="AY406" s="64" t="str">
        <f t="shared" si="181"/>
        <v/>
      </c>
      <c r="AZ406" s="97">
        <v>78.8</v>
      </c>
      <c r="BA406" s="68"/>
      <c r="BB406" s="68"/>
      <c r="BC406" s="68"/>
      <c r="BD406" s="68"/>
      <c r="BE406" s="15"/>
      <c r="BF406" s="5">
        <f t="shared" si="182"/>
        <v>9239</v>
      </c>
      <c r="BG406" s="41">
        <v>4728</v>
      </c>
      <c r="BH406" s="42">
        <v>4511</v>
      </c>
      <c r="BI406" s="42"/>
      <c r="BJ406" s="42"/>
      <c r="BK406" s="42"/>
      <c r="BL406" s="42"/>
      <c r="BM406" s="15"/>
    </row>
    <row r="407" spans="1:65" outlineLevel="5" x14ac:dyDescent="0.45">
      <c r="A407" s="22">
        <f t="shared" si="168"/>
        <v>12</v>
      </c>
      <c r="B407" s="9">
        <f t="shared" si="153"/>
        <v>43811</v>
      </c>
      <c r="C407" s="51">
        <v>300710</v>
      </c>
      <c r="D407" s="64">
        <f t="shared" si="173"/>
        <v>38.5</v>
      </c>
      <c r="E407" s="12">
        <v>38.5</v>
      </c>
      <c r="F407" s="12">
        <v>38.5</v>
      </c>
      <c r="G407" s="12">
        <v>38.5</v>
      </c>
      <c r="H407" s="12">
        <v>38.5</v>
      </c>
      <c r="I407" s="12"/>
      <c r="J407" s="12"/>
      <c r="K407" s="12"/>
      <c r="L407" s="12"/>
      <c r="M407" s="74" t="str">
        <f t="shared" si="174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7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7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v>22.580645161290324</v>
      </c>
      <c r="AO407" s="41">
        <v>1240</v>
      </c>
      <c r="AP407" s="110"/>
      <c r="AQ407" s="111"/>
      <c r="AR407" s="126" t="str">
        <f t="shared" si="177"/>
        <v/>
      </c>
      <c r="AS407" s="126" t="str">
        <f t="shared" si="178"/>
        <v/>
      </c>
      <c r="AT407" s="127">
        <v>1231</v>
      </c>
      <c r="AU407" s="128"/>
      <c r="AV407" s="129"/>
      <c r="AW407" s="126" t="str">
        <f t="shared" si="179"/>
        <v/>
      </c>
      <c r="AX407" s="126" t="str">
        <f t="shared" si="180"/>
        <v/>
      </c>
      <c r="AY407" s="64" t="str">
        <f t="shared" si="181"/>
        <v/>
      </c>
      <c r="AZ407" s="97">
        <v>80</v>
      </c>
      <c r="BA407" s="68"/>
      <c r="BB407" s="68"/>
      <c r="BC407" s="68"/>
      <c r="BD407" s="68"/>
      <c r="BE407" s="15"/>
      <c r="BF407" s="5">
        <f t="shared" si="182"/>
        <v>10563</v>
      </c>
      <c r="BG407" s="41">
        <v>2658</v>
      </c>
      <c r="BH407" s="42">
        <v>7905</v>
      </c>
      <c r="BI407" s="42"/>
      <c r="BJ407" s="42"/>
      <c r="BK407" s="42"/>
      <c r="BL407" s="42"/>
      <c r="BM407" s="15"/>
    </row>
    <row r="408" spans="1:65" outlineLevel="5" x14ac:dyDescent="0.45">
      <c r="A408" s="22">
        <f t="shared" si="168"/>
        <v>12</v>
      </c>
      <c r="B408" s="9">
        <f t="shared" si="153"/>
        <v>43812</v>
      </c>
      <c r="C408" s="51">
        <v>301500</v>
      </c>
      <c r="D408" s="64">
        <f t="shared" si="173"/>
        <v>38.5</v>
      </c>
      <c r="E408" s="12">
        <v>38.5</v>
      </c>
      <c r="F408" s="12">
        <v>38.5</v>
      </c>
      <c r="G408" s="12">
        <v>38.5</v>
      </c>
      <c r="H408" s="12">
        <v>38.5</v>
      </c>
      <c r="I408" s="12"/>
      <c r="J408" s="12"/>
      <c r="K408" s="12"/>
      <c r="L408" s="12"/>
      <c r="M408" s="74" t="str">
        <f t="shared" si="174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7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7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22.950819672131146</v>
      </c>
      <c r="AO408" s="41">
        <v>1220</v>
      </c>
      <c r="AP408" s="110"/>
      <c r="AQ408" s="111"/>
      <c r="AR408" s="126" t="str">
        <f t="shared" si="177"/>
        <v/>
      </c>
      <c r="AS408" s="126" t="str">
        <f t="shared" si="178"/>
        <v/>
      </c>
      <c r="AT408" s="127">
        <v>1197</v>
      </c>
      <c r="AU408" s="128"/>
      <c r="AV408" s="129"/>
      <c r="AW408" s="126" t="str">
        <f t="shared" si="179"/>
        <v/>
      </c>
      <c r="AX408" s="126" t="str">
        <f t="shared" si="180"/>
        <v/>
      </c>
      <c r="AY408" s="64" t="str">
        <f t="shared" si="181"/>
        <v/>
      </c>
      <c r="AZ408" s="97">
        <v>80.2</v>
      </c>
      <c r="BA408" s="68"/>
      <c r="BB408" s="68"/>
      <c r="BC408" s="68"/>
      <c r="BD408" s="68"/>
      <c r="BE408" s="15"/>
      <c r="BF408" s="5">
        <f t="shared" si="182"/>
        <v>11898</v>
      </c>
      <c r="BG408" s="41">
        <v>9087</v>
      </c>
      <c r="BH408" s="42">
        <v>2811</v>
      </c>
      <c r="BI408" s="42"/>
      <c r="BJ408" s="42"/>
      <c r="BK408" s="42"/>
      <c r="BL408" s="42"/>
      <c r="BM408" s="15"/>
    </row>
    <row r="409" spans="1:65" outlineLevel="5" x14ac:dyDescent="0.45">
      <c r="A409" s="22">
        <f t="shared" si="168"/>
        <v>12</v>
      </c>
      <c r="B409" s="9">
        <f t="shared" si="153"/>
        <v>43813</v>
      </c>
      <c r="C409" s="51">
        <v>312468</v>
      </c>
      <c r="D409" s="64">
        <f t="shared" si="173"/>
        <v>39.1</v>
      </c>
      <c r="E409" s="12">
        <v>39.1</v>
      </c>
      <c r="F409" s="12">
        <v>39.1</v>
      </c>
      <c r="G409" s="12">
        <v>39.1</v>
      </c>
      <c r="H409" s="12">
        <v>39.1</v>
      </c>
      <c r="I409" s="12"/>
      <c r="J409" s="12"/>
      <c r="K409" s="12"/>
      <c r="L409" s="12"/>
      <c r="M409" s="74" t="str">
        <f t="shared" si="174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7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7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23.275145469659186</v>
      </c>
      <c r="AO409" s="41">
        <v>1203</v>
      </c>
      <c r="AP409" s="110"/>
      <c r="AQ409" s="111"/>
      <c r="AR409" s="126" t="str">
        <f t="shared" si="177"/>
        <v/>
      </c>
      <c r="AS409" s="126" t="str">
        <f t="shared" si="178"/>
        <v/>
      </c>
      <c r="AT409" s="127">
        <v>938</v>
      </c>
      <c r="AU409" s="128"/>
      <c r="AV409" s="129"/>
      <c r="AW409" s="126" t="str">
        <f t="shared" si="179"/>
        <v/>
      </c>
      <c r="AX409" s="126" t="str">
        <f t="shared" si="180"/>
        <v/>
      </c>
      <c r="AY409" s="64" t="str">
        <f t="shared" si="181"/>
        <v/>
      </c>
      <c r="AZ409" s="97"/>
      <c r="BA409" s="68"/>
      <c r="BB409" s="68"/>
      <c r="BC409" s="68"/>
      <c r="BD409" s="68"/>
      <c r="BE409" s="15"/>
      <c r="BF409" s="5">
        <f t="shared" si="182"/>
        <v>12411</v>
      </c>
      <c r="BG409" s="41">
        <v>7859</v>
      </c>
      <c r="BH409" s="42">
        <v>4552</v>
      </c>
      <c r="BI409" s="42"/>
      <c r="BJ409" s="42"/>
      <c r="BK409" s="42"/>
      <c r="BL409" s="42"/>
      <c r="BM409" s="15"/>
    </row>
    <row r="410" spans="1:65" outlineLevel="5" x14ac:dyDescent="0.45">
      <c r="A410" s="22">
        <f t="shared" si="168"/>
        <v>12</v>
      </c>
      <c r="B410" s="9">
        <f t="shared" si="153"/>
        <v>43814</v>
      </c>
      <c r="C410" s="51">
        <v>308251</v>
      </c>
      <c r="D410" s="64">
        <f t="shared" si="173"/>
        <v>39.5</v>
      </c>
      <c r="E410" s="12">
        <v>39.5</v>
      </c>
      <c r="F410" s="12">
        <v>39.5</v>
      </c>
      <c r="G410" s="12">
        <v>39.5</v>
      </c>
      <c r="H410" s="12">
        <v>39.5</v>
      </c>
      <c r="I410" s="12"/>
      <c r="J410" s="12"/>
      <c r="K410" s="12"/>
      <c r="L410" s="12"/>
      <c r="M410" s="74" t="str">
        <f t="shared" si="174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7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7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25.570776255707763</v>
      </c>
      <c r="AO410" s="41">
        <v>1095</v>
      </c>
      <c r="AP410" s="110"/>
      <c r="AQ410" s="111"/>
      <c r="AR410" s="126" t="str">
        <f t="shared" si="177"/>
        <v/>
      </c>
      <c r="AS410" s="126" t="str">
        <f t="shared" si="178"/>
        <v/>
      </c>
      <c r="AT410" s="127">
        <v>1115</v>
      </c>
      <c r="AU410" s="128"/>
      <c r="AV410" s="129"/>
      <c r="AW410" s="126" t="str">
        <f t="shared" si="179"/>
        <v/>
      </c>
      <c r="AX410" s="126" t="str">
        <f t="shared" si="180"/>
        <v/>
      </c>
      <c r="AY410" s="64" t="str">
        <f t="shared" si="181"/>
        <v/>
      </c>
      <c r="AZ410" s="97"/>
      <c r="BA410" s="68"/>
      <c r="BB410" s="68"/>
      <c r="BC410" s="68"/>
      <c r="BD410" s="68"/>
      <c r="BE410" s="15"/>
      <c r="BF410" s="5">
        <f t="shared" si="182"/>
        <v>11527</v>
      </c>
      <c r="BG410" s="41">
        <v>9474</v>
      </c>
      <c r="BH410" s="42">
        <v>2053</v>
      </c>
      <c r="BI410" s="42"/>
      <c r="BJ410" s="42"/>
      <c r="BK410" s="42"/>
      <c r="BL410" s="42"/>
      <c r="BM410" s="15"/>
    </row>
    <row r="411" spans="1:65" outlineLevel="5" x14ac:dyDescent="0.45">
      <c r="A411" s="22">
        <f t="shared" si="168"/>
        <v>12</v>
      </c>
      <c r="B411" s="9">
        <f t="shared" si="153"/>
        <v>43815</v>
      </c>
      <c r="C411" s="51">
        <v>302507</v>
      </c>
      <c r="D411" s="64">
        <f t="shared" si="173"/>
        <v>39.299999999999997</v>
      </c>
      <c r="E411" s="12">
        <v>39</v>
      </c>
      <c r="F411" s="12">
        <v>39</v>
      </c>
      <c r="G411" s="12">
        <v>39.5</v>
      </c>
      <c r="H411" s="12">
        <v>39.5</v>
      </c>
      <c r="I411" s="12"/>
      <c r="J411" s="12"/>
      <c r="K411" s="12"/>
      <c r="L411" s="12"/>
      <c r="M411" s="74" t="str">
        <f t="shared" si="174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7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7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20.633750921149595</v>
      </c>
      <c r="AO411" s="41">
        <v>1357</v>
      </c>
      <c r="AP411" s="110"/>
      <c r="AQ411" s="111"/>
      <c r="AR411" s="126" t="str">
        <f t="shared" si="177"/>
        <v/>
      </c>
      <c r="AS411" s="126" t="str">
        <f t="shared" si="178"/>
        <v/>
      </c>
      <c r="AT411" s="127">
        <v>1412</v>
      </c>
      <c r="AU411" s="128"/>
      <c r="AV411" s="129"/>
      <c r="AW411" s="126" t="str">
        <f t="shared" si="179"/>
        <v/>
      </c>
      <c r="AX411" s="126" t="str">
        <f t="shared" si="180"/>
        <v/>
      </c>
      <c r="AY411" s="64" t="str">
        <f t="shared" si="181"/>
        <v/>
      </c>
      <c r="AZ411" s="97">
        <v>79.8</v>
      </c>
      <c r="BA411" s="68"/>
      <c r="BB411" s="68"/>
      <c r="BC411" s="68"/>
      <c r="BD411" s="68"/>
      <c r="BE411" s="15"/>
      <c r="BF411" s="5">
        <f t="shared" si="182"/>
        <v>10681</v>
      </c>
      <c r="BG411" s="41">
        <v>7858</v>
      </c>
      <c r="BH411" s="42">
        <v>2823</v>
      </c>
      <c r="BI411" s="42"/>
      <c r="BJ411" s="42"/>
      <c r="BK411" s="42"/>
      <c r="BL411" s="42"/>
      <c r="BM411" s="15"/>
    </row>
    <row r="412" spans="1:65" outlineLevel="5" x14ac:dyDescent="0.45">
      <c r="A412" s="22">
        <f t="shared" si="168"/>
        <v>12</v>
      </c>
      <c r="B412" s="9">
        <f t="shared" si="153"/>
        <v>43816</v>
      </c>
      <c r="C412" s="51">
        <v>289173</v>
      </c>
      <c r="D412" s="64">
        <f t="shared" si="173"/>
        <v>39.4</v>
      </c>
      <c r="E412" s="12">
        <v>39.299999999999997</v>
      </c>
      <c r="F412" s="12">
        <v>39.299999999999997</v>
      </c>
      <c r="G412" s="12">
        <v>39.4</v>
      </c>
      <c r="H412" s="12">
        <v>39.4</v>
      </c>
      <c r="I412" s="12"/>
      <c r="J412" s="12"/>
      <c r="K412" s="12"/>
      <c r="L412" s="12"/>
      <c r="M412" s="74" t="str">
        <f t="shared" si="174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7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7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20.512820512820515</v>
      </c>
      <c r="AO412" s="41">
        <v>1365</v>
      </c>
      <c r="AP412" s="110"/>
      <c r="AQ412" s="111"/>
      <c r="AR412" s="126" t="str">
        <f t="shared" si="177"/>
        <v/>
      </c>
      <c r="AS412" s="126" t="str">
        <f t="shared" si="178"/>
        <v/>
      </c>
      <c r="AT412" s="127">
        <v>1212</v>
      </c>
      <c r="AU412" s="128"/>
      <c r="AV412" s="129"/>
      <c r="AW412" s="126" t="str">
        <f t="shared" si="179"/>
        <v/>
      </c>
      <c r="AX412" s="126" t="str">
        <f t="shared" si="180"/>
        <v/>
      </c>
      <c r="AY412" s="64" t="str">
        <f t="shared" si="181"/>
        <v/>
      </c>
      <c r="AZ412" s="97">
        <v>80</v>
      </c>
      <c r="BA412" s="68"/>
      <c r="BB412" s="68"/>
      <c r="BC412" s="68"/>
      <c r="BD412" s="68"/>
      <c r="BE412" s="15"/>
      <c r="BF412" s="5">
        <f t="shared" si="182"/>
        <v>21508</v>
      </c>
      <c r="BG412" s="41">
        <v>10265</v>
      </c>
      <c r="BH412" s="42">
        <v>11243</v>
      </c>
      <c r="BI412" s="42"/>
      <c r="BJ412" s="42"/>
      <c r="BK412" s="42"/>
      <c r="BL412" s="42"/>
      <c r="BM412" s="15"/>
    </row>
    <row r="413" spans="1:65" outlineLevel="5" x14ac:dyDescent="0.45">
      <c r="A413" s="22">
        <f t="shared" si="168"/>
        <v>12</v>
      </c>
      <c r="B413" s="9">
        <f t="shared" si="153"/>
        <v>43817</v>
      </c>
      <c r="C413" s="51">
        <v>300235</v>
      </c>
      <c r="D413" s="64">
        <f t="shared" si="173"/>
        <v>39.299999999999997</v>
      </c>
      <c r="E413" s="12">
        <v>39.299999999999997</v>
      </c>
      <c r="F413" s="12">
        <v>39.299999999999997</v>
      </c>
      <c r="G413" s="12">
        <v>39.299999999999997</v>
      </c>
      <c r="H413" s="12">
        <v>39.299999999999997</v>
      </c>
      <c r="I413" s="12"/>
      <c r="J413" s="12"/>
      <c r="K413" s="12"/>
      <c r="L413" s="12"/>
      <c r="M413" s="74" t="str">
        <f t="shared" si="174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7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7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18.867924528301888</v>
      </c>
      <c r="AO413" s="41">
        <v>1484</v>
      </c>
      <c r="AP413" s="110"/>
      <c r="AQ413" s="111"/>
      <c r="AR413" s="126" t="str">
        <f t="shared" si="177"/>
        <v/>
      </c>
      <c r="AS413" s="126" t="str">
        <f t="shared" si="178"/>
        <v/>
      </c>
      <c r="AT413" s="127">
        <v>1499</v>
      </c>
      <c r="AU413" s="128"/>
      <c r="AV413" s="129"/>
      <c r="AW413" s="126" t="str">
        <f t="shared" si="179"/>
        <v/>
      </c>
      <c r="AX413" s="126" t="str">
        <f t="shared" si="180"/>
        <v/>
      </c>
      <c r="AY413" s="64" t="str">
        <f t="shared" si="181"/>
        <v/>
      </c>
      <c r="AZ413" s="97">
        <v>79.7</v>
      </c>
      <c r="BA413" s="68"/>
      <c r="BB413" s="68"/>
      <c r="BC413" s="68"/>
      <c r="BD413" s="68"/>
      <c r="BE413" s="15"/>
      <c r="BF413" s="5">
        <f t="shared" si="182"/>
        <v>16015</v>
      </c>
      <c r="BG413" s="41">
        <v>7566</v>
      </c>
      <c r="BH413" s="42">
        <v>8449</v>
      </c>
      <c r="BI413" s="42"/>
      <c r="BJ413" s="42"/>
      <c r="BK413" s="42"/>
      <c r="BL413" s="42"/>
      <c r="BM413" s="15"/>
    </row>
    <row r="414" spans="1:65" outlineLevel="5" x14ac:dyDescent="0.45">
      <c r="A414" s="22">
        <f t="shared" si="168"/>
        <v>12</v>
      </c>
      <c r="B414" s="9">
        <f t="shared" si="153"/>
        <v>43818</v>
      </c>
      <c r="C414" s="51">
        <v>298050</v>
      </c>
      <c r="D414" s="64">
        <f t="shared" si="173"/>
        <v>38.9</v>
      </c>
      <c r="E414" s="12">
        <v>38.799999999999997</v>
      </c>
      <c r="F414" s="12">
        <v>38.799999999999997</v>
      </c>
      <c r="G414" s="12">
        <v>39</v>
      </c>
      <c r="H414" s="12">
        <v>39</v>
      </c>
      <c r="I414" s="12"/>
      <c r="J414" s="12"/>
      <c r="K414" s="12"/>
      <c r="L414" s="12"/>
      <c r="M414" s="74" t="str">
        <f t="shared" si="174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7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7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20.633750921149595</v>
      </c>
      <c r="AO414" s="41">
        <v>1357</v>
      </c>
      <c r="AP414" s="110"/>
      <c r="AQ414" s="111"/>
      <c r="AR414" s="126" t="str">
        <f t="shared" si="177"/>
        <v/>
      </c>
      <c r="AS414" s="126" t="str">
        <f t="shared" si="178"/>
        <v/>
      </c>
      <c r="AT414" s="127">
        <v>1363</v>
      </c>
      <c r="AU414" s="128"/>
      <c r="AV414" s="129"/>
      <c r="AW414" s="126" t="str">
        <f t="shared" si="179"/>
        <v/>
      </c>
      <c r="AX414" s="126" t="str">
        <f t="shared" si="180"/>
        <v/>
      </c>
      <c r="AY414" s="64" t="str">
        <f t="shared" si="181"/>
        <v/>
      </c>
      <c r="AZ414" s="97">
        <v>79.3</v>
      </c>
      <c r="BA414" s="68"/>
      <c r="BB414" s="68"/>
      <c r="BC414" s="68"/>
      <c r="BD414" s="68"/>
      <c r="BE414" s="15"/>
      <c r="BF414" s="5">
        <f t="shared" si="182"/>
        <v>21624</v>
      </c>
      <c r="BG414" s="41">
        <v>8167</v>
      </c>
      <c r="BH414" s="42">
        <v>13457</v>
      </c>
      <c r="BI414" s="42"/>
      <c r="BJ414" s="42"/>
      <c r="BK414" s="42"/>
      <c r="BL414" s="42"/>
      <c r="BM414" s="15"/>
    </row>
    <row r="415" spans="1:65" outlineLevel="5" x14ac:dyDescent="0.45">
      <c r="A415" s="22">
        <f t="shared" si="168"/>
        <v>12</v>
      </c>
      <c r="B415" s="9">
        <f t="shared" si="153"/>
        <v>43819</v>
      </c>
      <c r="C415" s="51">
        <v>295599</v>
      </c>
      <c r="D415" s="64">
        <f t="shared" si="173"/>
        <v>38.5</v>
      </c>
      <c r="E415" s="12">
        <v>38.5</v>
      </c>
      <c r="F415" s="12">
        <v>38.5</v>
      </c>
      <c r="G415" s="12">
        <v>38.5</v>
      </c>
      <c r="H415" s="12">
        <v>38.5</v>
      </c>
      <c r="I415" s="12"/>
      <c r="J415" s="12"/>
      <c r="K415" s="12"/>
      <c r="L415" s="12"/>
      <c r="M415" s="74" t="str">
        <f t="shared" si="174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7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7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19.774011299435028</v>
      </c>
      <c r="AO415" s="41">
        <v>1416</v>
      </c>
      <c r="AP415" s="110"/>
      <c r="AQ415" s="111"/>
      <c r="AR415" s="126" t="str">
        <f t="shared" si="177"/>
        <v/>
      </c>
      <c r="AS415" s="126" t="str">
        <f t="shared" si="178"/>
        <v/>
      </c>
      <c r="AT415" s="127">
        <v>1382</v>
      </c>
      <c r="AU415" s="128"/>
      <c r="AV415" s="129"/>
      <c r="AW415" s="126" t="str">
        <f t="shared" si="179"/>
        <v/>
      </c>
      <c r="AX415" s="126" t="str">
        <f t="shared" si="180"/>
        <v/>
      </c>
      <c r="AY415" s="64" t="str">
        <f t="shared" si="181"/>
        <v/>
      </c>
      <c r="AZ415" s="97">
        <v>78.599999999999994</v>
      </c>
      <c r="BA415" s="68"/>
      <c r="BB415" s="68"/>
      <c r="BC415" s="68"/>
      <c r="BD415" s="68"/>
      <c r="BE415" s="15"/>
      <c r="BF415" s="5">
        <f t="shared" si="182"/>
        <v>24221</v>
      </c>
      <c r="BG415" s="41">
        <v>10264</v>
      </c>
      <c r="BH415" s="42">
        <v>13957</v>
      </c>
      <c r="BI415" s="42"/>
      <c r="BJ415" s="42"/>
      <c r="BK415" s="42"/>
      <c r="BL415" s="42"/>
      <c r="BM415" s="15"/>
    </row>
    <row r="416" spans="1:65" outlineLevel="5" x14ac:dyDescent="0.45">
      <c r="A416" s="22">
        <f t="shared" si="168"/>
        <v>12</v>
      </c>
      <c r="B416" s="9">
        <f t="shared" ref="B416:B426" si="183">B415+1</f>
        <v>43820</v>
      </c>
      <c r="C416" s="51">
        <v>305833</v>
      </c>
      <c r="D416" s="64">
        <f t="shared" si="173"/>
        <v>39.4</v>
      </c>
      <c r="E416" s="12">
        <v>39.299999999999997</v>
      </c>
      <c r="F416" s="12">
        <v>39.299999999999997</v>
      </c>
      <c r="G416" s="12">
        <v>39.5</v>
      </c>
      <c r="H416" s="12">
        <v>39.5</v>
      </c>
      <c r="I416" s="12"/>
      <c r="J416" s="12"/>
      <c r="K416" s="12"/>
      <c r="L416" s="12"/>
      <c r="M416" s="74" t="str">
        <f t="shared" si="174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7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7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22.151898734177216</v>
      </c>
      <c r="AO416" s="41">
        <v>1264</v>
      </c>
      <c r="AP416" s="110"/>
      <c r="AQ416" s="111"/>
      <c r="AR416" s="126" t="str">
        <f t="shared" si="177"/>
        <v/>
      </c>
      <c r="AS416" s="126" t="str">
        <f t="shared" si="178"/>
        <v/>
      </c>
      <c r="AT416" s="127">
        <v>1275</v>
      </c>
      <c r="AU416" s="128"/>
      <c r="AV416" s="129"/>
      <c r="AW416" s="126" t="str">
        <f t="shared" si="179"/>
        <v/>
      </c>
      <c r="AX416" s="126" t="str">
        <f t="shared" si="180"/>
        <v/>
      </c>
      <c r="AY416" s="64" t="str">
        <f t="shared" si="181"/>
        <v/>
      </c>
      <c r="AZ416" s="97"/>
      <c r="BA416" s="68"/>
      <c r="BB416" s="68"/>
      <c r="BC416" s="68"/>
      <c r="BD416" s="68"/>
      <c r="BE416" s="15"/>
      <c r="BF416" s="5">
        <f t="shared" si="182"/>
        <v>18942</v>
      </c>
      <c r="BG416" s="41">
        <v>7391</v>
      </c>
      <c r="BH416" s="42">
        <v>11551</v>
      </c>
      <c r="BI416" s="42"/>
      <c r="BJ416" s="42"/>
      <c r="BK416" s="42"/>
      <c r="BL416" s="42"/>
      <c r="BM416" s="15"/>
    </row>
    <row r="417" spans="1:65" outlineLevel="5" x14ac:dyDescent="0.45">
      <c r="A417" s="22">
        <f t="shared" si="168"/>
        <v>12</v>
      </c>
      <c r="B417" s="9">
        <f t="shared" si="183"/>
        <v>43821</v>
      </c>
      <c r="C417" s="51">
        <v>297578</v>
      </c>
      <c r="D417" s="64">
        <f t="shared" si="173"/>
        <v>39.200000000000003</v>
      </c>
      <c r="E417" s="12">
        <v>39.200000000000003</v>
      </c>
      <c r="F417" s="12">
        <v>39.200000000000003</v>
      </c>
      <c r="G417" s="12">
        <v>39.200000000000003</v>
      </c>
      <c r="H417" s="12">
        <v>39.200000000000003</v>
      </c>
      <c r="I417" s="12"/>
      <c r="J417" s="12"/>
      <c r="K417" s="12"/>
      <c r="L417" s="12"/>
      <c r="M417" s="74" t="str">
        <f t="shared" si="174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7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7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23.628691983122362</v>
      </c>
      <c r="AO417" s="41">
        <v>1185</v>
      </c>
      <c r="AP417" s="110"/>
      <c r="AQ417" s="111"/>
      <c r="AR417" s="126" t="str">
        <f t="shared" si="177"/>
        <v/>
      </c>
      <c r="AS417" s="126" t="str">
        <f t="shared" si="178"/>
        <v/>
      </c>
      <c r="AT417" s="127">
        <v>1199</v>
      </c>
      <c r="AU417" s="128"/>
      <c r="AV417" s="129"/>
      <c r="AW417" s="126" t="str">
        <f t="shared" si="179"/>
        <v/>
      </c>
      <c r="AX417" s="126" t="str">
        <f t="shared" si="180"/>
        <v/>
      </c>
      <c r="AY417" s="64" t="str">
        <f t="shared" si="181"/>
        <v/>
      </c>
      <c r="AZ417" s="97"/>
      <c r="BA417" s="68"/>
      <c r="BB417" s="68"/>
      <c r="BC417" s="68"/>
      <c r="BD417" s="68"/>
      <c r="BE417" s="15"/>
      <c r="BF417" s="5">
        <f t="shared" si="182"/>
        <v>14190</v>
      </c>
      <c r="BG417" s="41">
        <v>7626</v>
      </c>
      <c r="BH417" s="42">
        <v>6564</v>
      </c>
      <c r="BI417" s="42"/>
      <c r="BJ417" s="42"/>
      <c r="BK417" s="42"/>
      <c r="BL417" s="42"/>
      <c r="BM417" s="15"/>
    </row>
    <row r="418" spans="1:65" outlineLevel="5" x14ac:dyDescent="0.45">
      <c r="A418" s="22">
        <f t="shared" si="168"/>
        <v>12</v>
      </c>
      <c r="B418" s="9">
        <f t="shared" si="183"/>
        <v>43822</v>
      </c>
      <c r="C418" s="51">
        <v>297173</v>
      </c>
      <c r="D418" s="64">
        <f t="shared" si="173"/>
        <v>39.299999999999997</v>
      </c>
      <c r="E418" s="12">
        <v>39.299999999999997</v>
      </c>
      <c r="F418" s="12">
        <v>39.299999999999997</v>
      </c>
      <c r="G418" s="12">
        <v>39.299999999999997</v>
      </c>
      <c r="H418" s="12">
        <v>39.299999999999997</v>
      </c>
      <c r="I418" s="12"/>
      <c r="J418" s="12"/>
      <c r="K418" s="12"/>
      <c r="L418" s="12"/>
      <c r="M418" s="74" t="str">
        <f t="shared" si="174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7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7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19.417475728155338</v>
      </c>
      <c r="AO418" s="41">
        <v>1442</v>
      </c>
      <c r="AP418" s="110"/>
      <c r="AQ418" s="111"/>
      <c r="AR418" s="126" t="str">
        <f t="shared" si="177"/>
        <v/>
      </c>
      <c r="AS418" s="126" t="str">
        <f t="shared" si="178"/>
        <v/>
      </c>
      <c r="AT418" s="127">
        <v>1358</v>
      </c>
      <c r="AU418" s="128"/>
      <c r="AV418" s="129"/>
      <c r="AW418" s="126" t="str">
        <f t="shared" si="179"/>
        <v/>
      </c>
      <c r="AX418" s="126" t="str">
        <f t="shared" si="180"/>
        <v/>
      </c>
      <c r="AY418" s="64" t="str">
        <f t="shared" si="181"/>
        <v/>
      </c>
      <c r="AZ418" s="97">
        <v>79.5</v>
      </c>
      <c r="BA418" s="68"/>
      <c r="BB418" s="68"/>
      <c r="BC418" s="68"/>
      <c r="BD418" s="68"/>
      <c r="BE418" s="15"/>
      <c r="BF418" s="5">
        <f t="shared" si="182"/>
        <v>18359</v>
      </c>
      <c r="BG418" s="41">
        <v>7491</v>
      </c>
      <c r="BH418" s="42">
        <v>10868</v>
      </c>
      <c r="BI418" s="42"/>
      <c r="BJ418" s="42"/>
      <c r="BK418" s="42"/>
      <c r="BL418" s="42"/>
      <c r="BM418" s="15"/>
    </row>
    <row r="419" spans="1:65" outlineLevel="5" x14ac:dyDescent="0.45">
      <c r="A419" s="22">
        <f t="shared" si="168"/>
        <v>12</v>
      </c>
      <c r="B419" s="9">
        <f t="shared" si="183"/>
        <v>43823</v>
      </c>
      <c r="C419" s="51">
        <v>285811</v>
      </c>
      <c r="D419" s="64">
        <f t="shared" si="173"/>
        <v>39.5</v>
      </c>
      <c r="E419" s="12">
        <v>39.6</v>
      </c>
      <c r="F419" s="12">
        <v>39.6</v>
      </c>
      <c r="G419" s="12">
        <v>39.4</v>
      </c>
      <c r="H419" s="12">
        <v>39.4</v>
      </c>
      <c r="I419" s="12"/>
      <c r="J419" s="12"/>
      <c r="K419" s="12"/>
      <c r="L419" s="12"/>
      <c r="M419" s="74" t="str">
        <f t="shared" si="174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7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7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20.588235294117649</v>
      </c>
      <c r="AO419" s="41">
        <v>1360</v>
      </c>
      <c r="AP419" s="110"/>
      <c r="AQ419" s="111"/>
      <c r="AR419" s="126" t="str">
        <f t="shared" si="177"/>
        <v/>
      </c>
      <c r="AS419" s="126" t="str">
        <f t="shared" si="178"/>
        <v/>
      </c>
      <c r="AT419" s="127">
        <v>1065</v>
      </c>
      <c r="AU419" s="128"/>
      <c r="AV419" s="129"/>
      <c r="AW419" s="126" t="str">
        <f t="shared" si="179"/>
        <v/>
      </c>
      <c r="AX419" s="126" t="str">
        <f t="shared" si="180"/>
        <v/>
      </c>
      <c r="AY419" s="64" t="str">
        <f t="shared" si="181"/>
        <v/>
      </c>
      <c r="AZ419" s="97">
        <v>80.2</v>
      </c>
      <c r="BA419" s="68"/>
      <c r="BB419" s="68"/>
      <c r="BC419" s="68"/>
      <c r="BD419" s="68"/>
      <c r="BE419" s="15"/>
      <c r="BF419" s="5">
        <f t="shared" si="182"/>
        <v>19552</v>
      </c>
      <c r="BG419" s="41">
        <v>8049</v>
      </c>
      <c r="BH419" s="42">
        <v>11503</v>
      </c>
      <c r="BI419" s="42"/>
      <c r="BJ419" s="42"/>
      <c r="BK419" s="42"/>
      <c r="BL419" s="42"/>
      <c r="BM419" s="15"/>
    </row>
    <row r="420" spans="1:65" outlineLevel="5" x14ac:dyDescent="0.45">
      <c r="A420" s="22">
        <f t="shared" si="168"/>
        <v>12</v>
      </c>
      <c r="B420" s="9">
        <f t="shared" si="183"/>
        <v>43824</v>
      </c>
      <c r="C420" s="51">
        <v>288188</v>
      </c>
      <c r="D420" s="64">
        <f t="shared" si="173"/>
        <v>39.200000000000003</v>
      </c>
      <c r="E420" s="12">
        <v>39.299999999999997</v>
      </c>
      <c r="F420" s="12">
        <v>39.299999999999997</v>
      </c>
      <c r="G420" s="12">
        <v>39.1</v>
      </c>
      <c r="H420" s="12">
        <v>39.1</v>
      </c>
      <c r="I420" s="12"/>
      <c r="J420" s="12"/>
      <c r="K420" s="12"/>
      <c r="L420" s="12"/>
      <c r="M420" s="74" t="str">
        <f t="shared" si="174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7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7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22.635408245755862</v>
      </c>
      <c r="AO420" s="41">
        <v>1237</v>
      </c>
      <c r="AP420" s="110"/>
      <c r="AQ420" s="111"/>
      <c r="AR420" s="126" t="str">
        <f t="shared" si="177"/>
        <v/>
      </c>
      <c r="AS420" s="126" t="str">
        <f t="shared" si="178"/>
        <v/>
      </c>
      <c r="AT420" s="127">
        <v>1111</v>
      </c>
      <c r="AU420" s="128"/>
      <c r="AV420" s="129"/>
      <c r="AW420" s="126" t="str">
        <f t="shared" si="179"/>
        <v/>
      </c>
      <c r="AX420" s="126" t="str">
        <f t="shared" si="180"/>
        <v/>
      </c>
      <c r="AY420" s="64" t="str">
        <f t="shared" si="181"/>
        <v/>
      </c>
      <c r="AZ420" s="97"/>
      <c r="BA420" s="68"/>
      <c r="BB420" s="68"/>
      <c r="BC420" s="68"/>
      <c r="BD420" s="68"/>
      <c r="BE420" s="15"/>
      <c r="BF420" s="5">
        <f t="shared" si="182"/>
        <v>13260</v>
      </c>
      <c r="BG420" s="41">
        <v>3136</v>
      </c>
      <c r="BH420" s="42">
        <v>10124</v>
      </c>
      <c r="BI420" s="42"/>
      <c r="BJ420" s="42"/>
      <c r="BK420" s="42"/>
      <c r="BL420" s="42"/>
      <c r="BM420" s="15"/>
    </row>
    <row r="421" spans="1:65" outlineLevel="5" x14ac:dyDescent="0.45">
      <c r="A421" s="22">
        <f t="shared" si="168"/>
        <v>12</v>
      </c>
      <c r="B421" s="9">
        <f t="shared" si="183"/>
        <v>43825</v>
      </c>
      <c r="C421" s="51">
        <v>294880</v>
      </c>
      <c r="D421" s="64">
        <f t="shared" si="173"/>
        <v>38.6</v>
      </c>
      <c r="E421" s="12">
        <v>38.299999999999997</v>
      </c>
      <c r="F421" s="12">
        <v>38.299999999999997</v>
      </c>
      <c r="G421" s="12">
        <v>38.799999999999997</v>
      </c>
      <c r="H421" s="12">
        <v>38.799999999999997</v>
      </c>
      <c r="I421" s="12"/>
      <c r="J421" s="12"/>
      <c r="K421" s="12"/>
      <c r="L421" s="12"/>
      <c r="M421" s="74" t="str">
        <f t="shared" si="174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7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7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22.764227642276424</v>
      </c>
      <c r="AO421" s="41">
        <v>1230</v>
      </c>
      <c r="AP421" s="110"/>
      <c r="AQ421" s="111"/>
      <c r="AR421" s="126" t="str">
        <f t="shared" si="177"/>
        <v/>
      </c>
      <c r="AS421" s="126" t="str">
        <f t="shared" si="178"/>
        <v/>
      </c>
      <c r="AT421" s="127">
        <v>1268</v>
      </c>
      <c r="AU421" s="128"/>
      <c r="AV421" s="129"/>
      <c r="AW421" s="126" t="str">
        <f t="shared" si="179"/>
        <v/>
      </c>
      <c r="AX421" s="126" t="str">
        <f t="shared" si="180"/>
        <v/>
      </c>
      <c r="AY421" s="64" t="str">
        <f t="shared" si="181"/>
        <v/>
      </c>
      <c r="AZ421" s="97">
        <v>78.2</v>
      </c>
      <c r="BA421" s="68"/>
      <c r="BB421" s="68"/>
      <c r="BC421" s="68"/>
      <c r="BD421" s="68"/>
      <c r="BE421" s="15"/>
      <c r="BF421" s="5">
        <f t="shared" si="182"/>
        <v>9773</v>
      </c>
      <c r="BG421" s="41">
        <v>7456</v>
      </c>
      <c r="BH421" s="42">
        <v>2317</v>
      </c>
      <c r="BI421" s="42"/>
      <c r="BJ421" s="42"/>
      <c r="BK421" s="42"/>
      <c r="BL421" s="42"/>
      <c r="BM421" s="15"/>
    </row>
    <row r="422" spans="1:65" outlineLevel="5" x14ac:dyDescent="0.45">
      <c r="A422" s="22">
        <f t="shared" si="168"/>
        <v>12</v>
      </c>
      <c r="B422" s="9">
        <f t="shared" si="183"/>
        <v>43826</v>
      </c>
      <c r="C422" s="51">
        <v>294287</v>
      </c>
      <c r="D422" s="64">
        <f t="shared" si="173"/>
        <v>38.799999999999997</v>
      </c>
      <c r="E422" s="12">
        <v>38.799999999999997</v>
      </c>
      <c r="F422" s="12">
        <v>38.799999999999997</v>
      </c>
      <c r="G422" s="12">
        <v>38.799999999999997</v>
      </c>
      <c r="H422" s="12">
        <v>38.799999999999997</v>
      </c>
      <c r="I422" s="12"/>
      <c r="J422" s="12"/>
      <c r="K422" s="12"/>
      <c r="L422" s="12"/>
      <c r="M422" s="74" t="str">
        <f t="shared" si="174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7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7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19.635343618513325</v>
      </c>
      <c r="AO422" s="41">
        <v>1426</v>
      </c>
      <c r="AP422" s="110"/>
      <c r="AQ422" s="111"/>
      <c r="AR422" s="126" t="str">
        <f t="shared" si="177"/>
        <v/>
      </c>
      <c r="AS422" s="126" t="str">
        <f t="shared" si="178"/>
        <v/>
      </c>
      <c r="AT422" s="127">
        <v>1452</v>
      </c>
      <c r="AU422" s="128"/>
      <c r="AV422" s="129"/>
      <c r="AW422" s="126" t="str">
        <f t="shared" si="179"/>
        <v/>
      </c>
      <c r="AX422" s="126" t="str">
        <f t="shared" si="180"/>
        <v/>
      </c>
      <c r="AY422" s="64" t="str">
        <f t="shared" si="181"/>
        <v/>
      </c>
      <c r="AZ422" s="97">
        <v>78</v>
      </c>
      <c r="BA422" s="68"/>
      <c r="BB422" s="68"/>
      <c r="BC422" s="68"/>
      <c r="BD422" s="68"/>
      <c r="BE422" s="15"/>
      <c r="BF422" s="5">
        <f t="shared" si="182"/>
        <v>12281</v>
      </c>
      <c r="BG422" s="41">
        <v>10140</v>
      </c>
      <c r="BH422" s="42">
        <v>2141</v>
      </c>
      <c r="BI422" s="42"/>
      <c r="BJ422" s="42"/>
      <c r="BK422" s="42"/>
      <c r="BL422" s="42"/>
      <c r="BM422" s="15"/>
    </row>
    <row r="423" spans="1:65" outlineLevel="5" x14ac:dyDescent="0.45">
      <c r="A423" s="22">
        <f t="shared" si="168"/>
        <v>12</v>
      </c>
      <c r="B423" s="9">
        <f t="shared" si="183"/>
        <v>43827</v>
      </c>
      <c r="C423" s="51">
        <v>292105</v>
      </c>
      <c r="D423" s="64">
        <f t="shared" si="173"/>
        <v>39.299999999999997</v>
      </c>
      <c r="E423" s="12">
        <v>39.200000000000003</v>
      </c>
      <c r="F423" s="12">
        <v>39.200000000000003</v>
      </c>
      <c r="G423" s="12">
        <v>39.4</v>
      </c>
      <c r="H423" s="12">
        <v>39.4</v>
      </c>
      <c r="I423" s="12"/>
      <c r="J423" s="12"/>
      <c r="K423" s="12"/>
      <c r="L423" s="12"/>
      <c r="M423" s="74" t="str">
        <f t="shared" si="174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7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7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22.169437846397468</v>
      </c>
      <c r="AO423" s="41">
        <v>1263</v>
      </c>
      <c r="AP423" s="110"/>
      <c r="AQ423" s="111"/>
      <c r="AR423" s="126" t="str">
        <f t="shared" si="177"/>
        <v/>
      </c>
      <c r="AS423" s="126" t="str">
        <f t="shared" si="178"/>
        <v/>
      </c>
      <c r="AT423" s="127">
        <v>1229</v>
      </c>
      <c r="AU423" s="128"/>
      <c r="AV423" s="129"/>
      <c r="AW423" s="126" t="str">
        <f t="shared" si="179"/>
        <v/>
      </c>
      <c r="AX423" s="126" t="str">
        <f t="shared" si="180"/>
        <v/>
      </c>
      <c r="AY423" s="64" t="str">
        <f t="shared" si="181"/>
        <v/>
      </c>
      <c r="AZ423" s="97"/>
      <c r="BA423" s="68"/>
      <c r="BB423" s="68"/>
      <c r="BC423" s="68"/>
      <c r="BD423" s="68"/>
      <c r="BE423" s="15"/>
      <c r="BF423" s="5">
        <f t="shared" si="182"/>
        <v>11972</v>
      </c>
      <c r="BG423" s="41">
        <v>9889</v>
      </c>
      <c r="BH423" s="42">
        <v>2083</v>
      </c>
      <c r="BI423" s="42"/>
      <c r="BJ423" s="42"/>
      <c r="BK423" s="42"/>
      <c r="BL423" s="42"/>
      <c r="BM423" s="15"/>
    </row>
    <row r="424" spans="1:65" outlineLevel="5" x14ac:dyDescent="0.45">
      <c r="A424" s="22">
        <f t="shared" si="168"/>
        <v>12</v>
      </c>
      <c r="B424" s="9">
        <f t="shared" si="183"/>
        <v>43828</v>
      </c>
      <c r="C424" s="51">
        <v>278067</v>
      </c>
      <c r="D424" s="64">
        <f t="shared" si="173"/>
        <v>39.299999999999997</v>
      </c>
      <c r="E424" s="12">
        <v>39.4</v>
      </c>
      <c r="F424" s="12">
        <v>39.4</v>
      </c>
      <c r="G424" s="12">
        <v>39.200000000000003</v>
      </c>
      <c r="H424" s="12">
        <v>39.200000000000003</v>
      </c>
      <c r="I424" s="12"/>
      <c r="J424" s="12"/>
      <c r="K424" s="12"/>
      <c r="L424" s="12"/>
      <c r="M424" s="74" t="str">
        <f t="shared" si="174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7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7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25.570776255707763</v>
      </c>
      <c r="AO424" s="41">
        <v>1095</v>
      </c>
      <c r="AP424" s="110"/>
      <c r="AQ424" s="111"/>
      <c r="AR424" s="126" t="str">
        <f t="shared" si="177"/>
        <v/>
      </c>
      <c r="AS424" s="126" t="str">
        <f t="shared" si="178"/>
        <v/>
      </c>
      <c r="AT424" s="127">
        <v>1049</v>
      </c>
      <c r="AU424" s="128"/>
      <c r="AV424" s="129"/>
      <c r="AW424" s="126" t="str">
        <f t="shared" si="179"/>
        <v/>
      </c>
      <c r="AX424" s="126" t="str">
        <f t="shared" si="180"/>
        <v/>
      </c>
      <c r="AY424" s="64" t="str">
        <f t="shared" si="181"/>
        <v/>
      </c>
      <c r="AZ424" s="97"/>
      <c r="BA424" s="68"/>
      <c r="BB424" s="68"/>
      <c r="BC424" s="68"/>
      <c r="BD424" s="68"/>
      <c r="BE424" s="15"/>
      <c r="BF424" s="5">
        <f t="shared" si="182"/>
        <v>9621</v>
      </c>
      <c r="BG424" s="41">
        <v>7550</v>
      </c>
      <c r="BH424" s="42">
        <v>2071</v>
      </c>
      <c r="BI424" s="42"/>
      <c r="BJ424" s="42"/>
      <c r="BK424" s="42"/>
      <c r="BL424" s="42"/>
      <c r="BM424" s="15"/>
    </row>
    <row r="425" spans="1:65" outlineLevel="5" x14ac:dyDescent="0.45">
      <c r="A425" s="22">
        <f t="shared" si="168"/>
        <v>12</v>
      </c>
      <c r="B425" s="9">
        <f t="shared" si="183"/>
        <v>43829</v>
      </c>
      <c r="C425" s="51">
        <v>344336</v>
      </c>
      <c r="D425" s="64">
        <f t="shared" si="173"/>
        <v>39.5</v>
      </c>
      <c r="E425" s="12">
        <v>39.5</v>
      </c>
      <c r="F425" s="12">
        <v>39.5</v>
      </c>
      <c r="G425" s="12">
        <v>39.5</v>
      </c>
      <c r="H425" s="12">
        <v>39.5</v>
      </c>
      <c r="I425" s="12"/>
      <c r="J425" s="12"/>
      <c r="K425" s="12"/>
      <c r="L425" s="12"/>
      <c r="M425" s="74" t="str">
        <f t="shared" si="174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7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7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20.172910662824208</v>
      </c>
      <c r="AO425" s="41">
        <v>1388</v>
      </c>
      <c r="AP425" s="110"/>
      <c r="AQ425" s="111"/>
      <c r="AR425" s="126" t="str">
        <f t="shared" si="177"/>
        <v/>
      </c>
      <c r="AS425" s="126" t="str">
        <f t="shared" si="178"/>
        <v/>
      </c>
      <c r="AT425" s="127">
        <v>1268</v>
      </c>
      <c r="AU425" s="128"/>
      <c r="AV425" s="129"/>
      <c r="AW425" s="126" t="str">
        <f t="shared" si="179"/>
        <v/>
      </c>
      <c r="AX425" s="126" t="str">
        <f t="shared" si="180"/>
        <v/>
      </c>
      <c r="AY425" s="64" t="str">
        <f t="shared" si="181"/>
        <v/>
      </c>
      <c r="AZ425" s="97">
        <v>80</v>
      </c>
      <c r="BA425" s="68"/>
      <c r="BB425" s="68"/>
      <c r="BC425" s="68"/>
      <c r="BD425" s="68"/>
      <c r="BE425" s="15"/>
      <c r="BF425" s="5">
        <f t="shared" si="182"/>
        <v>13169</v>
      </c>
      <c r="BG425" s="41">
        <v>10723</v>
      </c>
      <c r="BH425" s="42">
        <v>2446</v>
      </c>
      <c r="BI425" s="42"/>
      <c r="BJ425" s="42"/>
      <c r="BK425" s="42"/>
      <c r="BL425" s="42"/>
      <c r="BM425" s="15"/>
    </row>
    <row r="426" spans="1:65" ht="17.5" outlineLevel="5" thickBot="1" x14ac:dyDescent="0.5">
      <c r="A426" s="23">
        <f t="shared" si="168"/>
        <v>12</v>
      </c>
      <c r="B426" s="10">
        <f t="shared" si="183"/>
        <v>43830</v>
      </c>
      <c r="C426" s="52">
        <v>294050</v>
      </c>
      <c r="D426" s="64">
        <f t="shared" si="173"/>
        <v>39</v>
      </c>
      <c r="E426" s="13">
        <v>39</v>
      </c>
      <c r="F426" s="13">
        <v>39</v>
      </c>
      <c r="G426" s="13">
        <v>39</v>
      </c>
      <c r="H426" s="13">
        <v>39</v>
      </c>
      <c r="I426" s="13"/>
      <c r="J426" s="13"/>
      <c r="K426" s="13"/>
      <c r="L426" s="13"/>
      <c r="M426" s="74" t="str">
        <f t="shared" si="174"/>
        <v/>
      </c>
      <c r="N426" s="88"/>
      <c r="O426" s="88"/>
      <c r="P426" s="88"/>
      <c r="Q426" s="88"/>
      <c r="R426" s="88"/>
      <c r="S426" s="88"/>
      <c r="T426" s="88"/>
      <c r="U426" s="88"/>
      <c r="V426" s="5" t="str">
        <f t="shared" si="17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76"/>
        <v/>
      </c>
      <c r="AF426" s="43"/>
      <c r="AG426" s="43"/>
      <c r="AH426" s="43"/>
      <c r="AI426" s="43"/>
      <c r="AJ426" s="43"/>
      <c r="AK426" s="43"/>
      <c r="AL426" s="43"/>
      <c r="AM426" s="43"/>
      <c r="AN426" s="43">
        <v>19.112627986348123</v>
      </c>
      <c r="AO426" s="43">
        <v>1465</v>
      </c>
      <c r="AP426" s="134"/>
      <c r="AQ426" s="135"/>
      <c r="AR426" s="126" t="str">
        <f t="shared" si="177"/>
        <v/>
      </c>
      <c r="AS426" s="126" t="str">
        <f t="shared" si="178"/>
        <v/>
      </c>
      <c r="AT426" s="127">
        <v>1142</v>
      </c>
      <c r="AU426" s="128"/>
      <c r="AV426" s="129"/>
      <c r="AW426" s="126" t="str">
        <f t="shared" si="179"/>
        <v/>
      </c>
      <c r="AX426" s="126" t="str">
        <f t="shared" si="180"/>
        <v/>
      </c>
      <c r="AY426" s="64" t="str">
        <f t="shared" si="181"/>
        <v/>
      </c>
      <c r="AZ426" s="99">
        <v>79.599999999999994</v>
      </c>
      <c r="BA426" s="77"/>
      <c r="BB426" s="77"/>
      <c r="BC426" s="77"/>
      <c r="BD426" s="77"/>
      <c r="BE426" s="16"/>
      <c r="BF426" s="5">
        <f t="shared" si="182"/>
        <v>11985</v>
      </c>
      <c r="BG426" s="43">
        <v>6712</v>
      </c>
      <c r="BH426" s="44">
        <v>5273</v>
      </c>
      <c r="BI426" s="44"/>
      <c r="BJ426" s="44"/>
      <c r="BK426" s="44"/>
      <c r="BL426" s="44"/>
      <c r="BM426" s="16"/>
    </row>
    <row r="427" spans="1:65" outlineLevel="4" x14ac:dyDescent="0.45">
      <c r="A427" s="150" t="s">
        <v>45</v>
      </c>
      <c r="B427" s="151"/>
      <c r="C427" s="50">
        <f t="shared" ref="C427:BM427" si="184">SUBTOTAL(4,C396:C426)</f>
        <v>385106</v>
      </c>
      <c r="D427" s="60">
        <f t="shared" si="184"/>
        <v>40.9</v>
      </c>
      <c r="E427" s="28">
        <f t="shared" si="184"/>
        <v>40.799999999999997</v>
      </c>
      <c r="F427" s="28">
        <f t="shared" si="184"/>
        <v>40.799999999999997</v>
      </c>
      <c r="G427" s="28">
        <f t="shared" si="184"/>
        <v>41</v>
      </c>
      <c r="H427" s="28">
        <f t="shared" si="184"/>
        <v>41</v>
      </c>
      <c r="I427" s="28">
        <f t="shared" si="184"/>
        <v>0</v>
      </c>
      <c r="J427" s="28">
        <f t="shared" si="184"/>
        <v>0</v>
      </c>
      <c r="K427" s="28">
        <f t="shared" si="184"/>
        <v>0</v>
      </c>
      <c r="L427" s="28">
        <f t="shared" si="184"/>
        <v>0</v>
      </c>
      <c r="M427" s="71">
        <f t="shared" si="184"/>
        <v>0</v>
      </c>
      <c r="N427" s="82">
        <f t="shared" si="184"/>
        <v>0</v>
      </c>
      <c r="O427" s="82">
        <f t="shared" si="184"/>
        <v>0</v>
      </c>
      <c r="P427" s="82">
        <f t="shared" si="184"/>
        <v>0</v>
      </c>
      <c r="Q427" s="82">
        <f t="shared" si="184"/>
        <v>0</v>
      </c>
      <c r="R427" s="82">
        <f t="shared" si="184"/>
        <v>0</v>
      </c>
      <c r="S427" s="82">
        <f t="shared" si="184"/>
        <v>0</v>
      </c>
      <c r="T427" s="82">
        <f t="shared" si="184"/>
        <v>0</v>
      </c>
      <c r="U427" s="82">
        <f t="shared" si="184"/>
        <v>0</v>
      </c>
      <c r="V427" s="29">
        <f t="shared" si="184"/>
        <v>0</v>
      </c>
      <c r="W427" s="39">
        <f t="shared" si="184"/>
        <v>0</v>
      </c>
      <c r="X427" s="39">
        <f t="shared" si="184"/>
        <v>0</v>
      </c>
      <c r="Y427" s="39">
        <f t="shared" si="184"/>
        <v>0</v>
      </c>
      <c r="Z427" s="39">
        <f t="shared" si="184"/>
        <v>0</v>
      </c>
      <c r="AA427" s="39">
        <f t="shared" si="184"/>
        <v>0</v>
      </c>
      <c r="AB427" s="39">
        <f t="shared" si="184"/>
        <v>0</v>
      </c>
      <c r="AC427" s="39">
        <f t="shared" si="184"/>
        <v>0</v>
      </c>
      <c r="AD427" s="39">
        <f t="shared" si="184"/>
        <v>0</v>
      </c>
      <c r="AE427" s="29">
        <f t="shared" si="184"/>
        <v>0</v>
      </c>
      <c r="AF427" s="39">
        <f t="shared" si="184"/>
        <v>0</v>
      </c>
      <c r="AG427" s="39">
        <f t="shared" si="184"/>
        <v>0</v>
      </c>
      <c r="AH427" s="39">
        <f t="shared" si="184"/>
        <v>0</v>
      </c>
      <c r="AI427" s="39">
        <f t="shared" si="184"/>
        <v>0</v>
      </c>
      <c r="AJ427" s="39">
        <f t="shared" si="184"/>
        <v>0</v>
      </c>
      <c r="AK427" s="39">
        <f t="shared" si="184"/>
        <v>0</v>
      </c>
      <c r="AL427" s="39">
        <f t="shared" si="184"/>
        <v>0</v>
      </c>
      <c r="AM427" s="39">
        <f t="shared" si="184"/>
        <v>0</v>
      </c>
      <c r="AN427" s="39">
        <f t="shared" si="184"/>
        <v>30.534351145038169</v>
      </c>
      <c r="AO427" s="39">
        <f t="shared" si="184"/>
        <v>1484</v>
      </c>
      <c r="AP427" s="104">
        <f t="shared" si="184"/>
        <v>0</v>
      </c>
      <c r="AQ427" s="105">
        <f t="shared" si="184"/>
        <v>0</v>
      </c>
      <c r="AR427" s="106">
        <f t="shared" si="184"/>
        <v>0</v>
      </c>
      <c r="AS427" s="106">
        <f t="shared" si="184"/>
        <v>0</v>
      </c>
      <c r="AT427" s="107">
        <f t="shared" si="184"/>
        <v>1512</v>
      </c>
      <c r="AU427" s="108">
        <f t="shared" si="184"/>
        <v>0</v>
      </c>
      <c r="AV427" s="109">
        <f t="shared" si="184"/>
        <v>0</v>
      </c>
      <c r="AW427" s="106">
        <f t="shared" si="184"/>
        <v>0</v>
      </c>
      <c r="AX427" s="106">
        <f t="shared" si="184"/>
        <v>0</v>
      </c>
      <c r="AY427" s="60">
        <f t="shared" si="184"/>
        <v>0</v>
      </c>
      <c r="AZ427" s="96">
        <f t="shared" si="184"/>
        <v>80.2</v>
      </c>
      <c r="BA427" s="67">
        <f t="shared" si="184"/>
        <v>0</v>
      </c>
      <c r="BB427" s="67">
        <f t="shared" si="184"/>
        <v>0</v>
      </c>
      <c r="BC427" s="67">
        <f t="shared" si="184"/>
        <v>0</v>
      </c>
      <c r="BD427" s="67">
        <f t="shared" si="184"/>
        <v>0</v>
      </c>
      <c r="BE427" s="27">
        <f t="shared" si="184"/>
        <v>0</v>
      </c>
      <c r="BF427" s="29">
        <f t="shared" si="184"/>
        <v>24221</v>
      </c>
      <c r="BG427" s="39">
        <f t="shared" si="184"/>
        <v>10723</v>
      </c>
      <c r="BH427" s="40">
        <f t="shared" si="184"/>
        <v>13957</v>
      </c>
      <c r="BI427" s="40">
        <f t="shared" si="184"/>
        <v>0</v>
      </c>
      <c r="BJ427" s="40">
        <f t="shared" si="184"/>
        <v>0</v>
      </c>
      <c r="BK427" s="40">
        <f t="shared" si="184"/>
        <v>0</v>
      </c>
      <c r="BL427" s="40">
        <f t="shared" si="184"/>
        <v>0</v>
      </c>
      <c r="BM427" s="27">
        <f t="shared" si="184"/>
        <v>0</v>
      </c>
    </row>
    <row r="428" spans="1:65" outlineLevel="3" x14ac:dyDescent="0.45">
      <c r="A428" s="180" t="s">
        <v>34</v>
      </c>
      <c r="B428" s="181"/>
      <c r="C428" s="51">
        <f t="shared" ref="C428:BM428" si="185">SUBTOTAL(5,C396:C426)</f>
        <v>278067</v>
      </c>
      <c r="D428" s="61">
        <f t="shared" si="185"/>
        <v>38.5</v>
      </c>
      <c r="E428" s="12">
        <f t="shared" si="185"/>
        <v>38.299999999999997</v>
      </c>
      <c r="F428" s="12">
        <f t="shared" si="185"/>
        <v>38.299999999999997</v>
      </c>
      <c r="G428" s="12">
        <f t="shared" si="185"/>
        <v>38.5</v>
      </c>
      <c r="H428" s="12">
        <f t="shared" si="185"/>
        <v>38.5</v>
      </c>
      <c r="I428" s="12">
        <f t="shared" si="185"/>
        <v>0</v>
      </c>
      <c r="J428" s="12">
        <f t="shared" si="185"/>
        <v>0</v>
      </c>
      <c r="K428" s="12">
        <f t="shared" si="185"/>
        <v>0</v>
      </c>
      <c r="L428" s="12">
        <f t="shared" si="185"/>
        <v>0</v>
      </c>
      <c r="M428" s="72">
        <f t="shared" si="185"/>
        <v>0</v>
      </c>
      <c r="N428" s="83">
        <f t="shared" si="185"/>
        <v>0</v>
      </c>
      <c r="O428" s="83">
        <f t="shared" si="185"/>
        <v>0</v>
      </c>
      <c r="P428" s="83">
        <f t="shared" si="185"/>
        <v>0</v>
      </c>
      <c r="Q428" s="83">
        <f t="shared" si="185"/>
        <v>0</v>
      </c>
      <c r="R428" s="83">
        <f t="shared" si="185"/>
        <v>0</v>
      </c>
      <c r="S428" s="83">
        <f t="shared" si="185"/>
        <v>0</v>
      </c>
      <c r="T428" s="83">
        <f t="shared" si="185"/>
        <v>0</v>
      </c>
      <c r="U428" s="83">
        <f t="shared" si="185"/>
        <v>0</v>
      </c>
      <c r="V428" s="6">
        <f t="shared" si="185"/>
        <v>0</v>
      </c>
      <c r="W428" s="41">
        <f t="shared" si="185"/>
        <v>0</v>
      </c>
      <c r="X428" s="41">
        <f t="shared" si="185"/>
        <v>0</v>
      </c>
      <c r="Y428" s="41">
        <f t="shared" si="185"/>
        <v>0</v>
      </c>
      <c r="Z428" s="41">
        <f t="shared" si="185"/>
        <v>0</v>
      </c>
      <c r="AA428" s="41">
        <f t="shared" si="185"/>
        <v>0</v>
      </c>
      <c r="AB428" s="41">
        <f t="shared" si="185"/>
        <v>0</v>
      </c>
      <c r="AC428" s="41">
        <f t="shared" si="185"/>
        <v>0</v>
      </c>
      <c r="AD428" s="41">
        <f t="shared" si="185"/>
        <v>0</v>
      </c>
      <c r="AE428" s="6">
        <f t="shared" si="185"/>
        <v>0</v>
      </c>
      <c r="AF428" s="41">
        <f t="shared" si="185"/>
        <v>0</v>
      </c>
      <c r="AG428" s="41">
        <f t="shared" si="185"/>
        <v>0</v>
      </c>
      <c r="AH428" s="41">
        <f t="shared" si="185"/>
        <v>0</v>
      </c>
      <c r="AI428" s="41">
        <f t="shared" si="185"/>
        <v>0</v>
      </c>
      <c r="AJ428" s="41">
        <f t="shared" si="185"/>
        <v>0</v>
      </c>
      <c r="AK428" s="41">
        <f t="shared" si="185"/>
        <v>0</v>
      </c>
      <c r="AL428" s="41">
        <f t="shared" si="185"/>
        <v>0</v>
      </c>
      <c r="AM428" s="41">
        <f t="shared" si="185"/>
        <v>0</v>
      </c>
      <c r="AN428" s="41">
        <f t="shared" si="185"/>
        <v>18.867924528301888</v>
      </c>
      <c r="AO428" s="41">
        <f t="shared" si="185"/>
        <v>917</v>
      </c>
      <c r="AP428" s="110">
        <f t="shared" si="185"/>
        <v>0</v>
      </c>
      <c r="AQ428" s="111">
        <f t="shared" si="185"/>
        <v>0</v>
      </c>
      <c r="AR428" s="112">
        <f t="shared" si="185"/>
        <v>0</v>
      </c>
      <c r="AS428" s="112">
        <f t="shared" si="185"/>
        <v>0</v>
      </c>
      <c r="AT428" s="113">
        <f t="shared" si="185"/>
        <v>938</v>
      </c>
      <c r="AU428" s="114">
        <f t="shared" si="185"/>
        <v>0</v>
      </c>
      <c r="AV428" s="115">
        <f t="shared" si="185"/>
        <v>0</v>
      </c>
      <c r="AW428" s="112">
        <f t="shared" si="185"/>
        <v>0</v>
      </c>
      <c r="AX428" s="112">
        <f t="shared" si="185"/>
        <v>0</v>
      </c>
      <c r="AY428" s="61">
        <f t="shared" si="185"/>
        <v>0</v>
      </c>
      <c r="AZ428" s="97">
        <f t="shared" si="185"/>
        <v>78</v>
      </c>
      <c r="BA428" s="68">
        <f t="shared" si="185"/>
        <v>0</v>
      </c>
      <c r="BB428" s="68">
        <f t="shared" si="185"/>
        <v>0</v>
      </c>
      <c r="BC428" s="68">
        <f t="shared" si="185"/>
        <v>0</v>
      </c>
      <c r="BD428" s="68">
        <f t="shared" si="185"/>
        <v>0</v>
      </c>
      <c r="BE428" s="15">
        <f t="shared" si="185"/>
        <v>0</v>
      </c>
      <c r="BF428" s="6">
        <f t="shared" si="185"/>
        <v>8605</v>
      </c>
      <c r="BG428" s="41">
        <f t="shared" si="185"/>
        <v>2658</v>
      </c>
      <c r="BH428" s="42">
        <f t="shared" si="185"/>
        <v>2015</v>
      </c>
      <c r="BI428" s="42">
        <f t="shared" si="185"/>
        <v>0</v>
      </c>
      <c r="BJ428" s="42">
        <f t="shared" si="185"/>
        <v>0</v>
      </c>
      <c r="BK428" s="42">
        <f t="shared" si="185"/>
        <v>0</v>
      </c>
      <c r="BL428" s="42">
        <f t="shared" si="185"/>
        <v>0</v>
      </c>
      <c r="BM428" s="15">
        <f t="shared" si="185"/>
        <v>0</v>
      </c>
    </row>
    <row r="429" spans="1:65" outlineLevel="2" x14ac:dyDescent="0.45">
      <c r="A429" s="180" t="s">
        <v>23</v>
      </c>
      <c r="B429" s="181"/>
      <c r="C429" s="51">
        <f>IFERROR(SUBTOTAL(1,C396:C426),"")</f>
        <v>307116.87096774194</v>
      </c>
      <c r="D429" s="61">
        <f t="shared" ref="D429:BM429" si="186">IFERROR(SUBTOTAL(1,D396:D426),"")</f>
        <v>39.354838709677409</v>
      </c>
      <c r="E429" s="12">
        <f t="shared" si="186"/>
        <v>39.341935483870962</v>
      </c>
      <c r="F429" s="12">
        <f t="shared" si="186"/>
        <v>39.341935483870962</v>
      </c>
      <c r="G429" s="12">
        <f t="shared" si="186"/>
        <v>39.354838709677416</v>
      </c>
      <c r="H429" s="12">
        <f t="shared" si="186"/>
        <v>39.354838709677416</v>
      </c>
      <c r="I429" s="12" t="str">
        <f t="shared" si="186"/>
        <v/>
      </c>
      <c r="J429" s="12" t="str">
        <f t="shared" si="186"/>
        <v/>
      </c>
      <c r="K429" s="12" t="str">
        <f t="shared" si="186"/>
        <v/>
      </c>
      <c r="L429" s="12" t="str">
        <f t="shared" si="186"/>
        <v/>
      </c>
      <c r="M429" s="72" t="str">
        <f t="shared" si="186"/>
        <v/>
      </c>
      <c r="N429" s="83" t="str">
        <f t="shared" si="186"/>
        <v/>
      </c>
      <c r="O429" s="83" t="str">
        <f t="shared" si="186"/>
        <v/>
      </c>
      <c r="P429" s="83" t="str">
        <f t="shared" si="186"/>
        <v/>
      </c>
      <c r="Q429" s="83" t="str">
        <f t="shared" si="186"/>
        <v/>
      </c>
      <c r="R429" s="83" t="str">
        <f t="shared" si="186"/>
        <v/>
      </c>
      <c r="S429" s="83" t="str">
        <f t="shared" si="186"/>
        <v/>
      </c>
      <c r="T429" s="83" t="str">
        <f t="shared" si="186"/>
        <v/>
      </c>
      <c r="U429" s="83" t="str">
        <f t="shared" si="186"/>
        <v/>
      </c>
      <c r="V429" s="6" t="str">
        <f t="shared" si="186"/>
        <v/>
      </c>
      <c r="W429" s="41" t="str">
        <f t="shared" si="186"/>
        <v/>
      </c>
      <c r="X429" s="41" t="str">
        <f t="shared" si="186"/>
        <v/>
      </c>
      <c r="Y429" s="41" t="str">
        <f t="shared" si="186"/>
        <v/>
      </c>
      <c r="Z429" s="41" t="str">
        <f t="shared" si="186"/>
        <v/>
      </c>
      <c r="AA429" s="41" t="str">
        <f t="shared" si="186"/>
        <v/>
      </c>
      <c r="AB429" s="41" t="str">
        <f t="shared" si="186"/>
        <v/>
      </c>
      <c r="AC429" s="41" t="str">
        <f t="shared" si="186"/>
        <v/>
      </c>
      <c r="AD429" s="41" t="str">
        <f t="shared" si="186"/>
        <v/>
      </c>
      <c r="AE429" s="6" t="str">
        <f t="shared" si="186"/>
        <v/>
      </c>
      <c r="AF429" s="41" t="str">
        <f t="shared" si="186"/>
        <v/>
      </c>
      <c r="AG429" s="41" t="str">
        <f t="shared" si="186"/>
        <v/>
      </c>
      <c r="AH429" s="41" t="str">
        <f t="shared" si="186"/>
        <v/>
      </c>
      <c r="AI429" s="41" t="str">
        <f t="shared" si="186"/>
        <v/>
      </c>
      <c r="AJ429" s="41" t="str">
        <f t="shared" si="186"/>
        <v/>
      </c>
      <c r="AK429" s="41" t="str">
        <f t="shared" si="186"/>
        <v/>
      </c>
      <c r="AL429" s="41" t="str">
        <f t="shared" si="186"/>
        <v/>
      </c>
      <c r="AM429" s="41" t="str">
        <f t="shared" si="186"/>
        <v/>
      </c>
      <c r="AN429" s="41">
        <f t="shared" si="186"/>
        <v>22.434646638840917</v>
      </c>
      <c r="AO429" s="41">
        <f t="shared" si="186"/>
        <v>1263.3548387096773</v>
      </c>
      <c r="AP429" s="110" t="str">
        <f t="shared" si="186"/>
        <v/>
      </c>
      <c r="AQ429" s="111" t="str">
        <f t="shared" si="186"/>
        <v/>
      </c>
      <c r="AR429" s="112" t="str">
        <f t="shared" si="186"/>
        <v/>
      </c>
      <c r="AS429" s="112" t="str">
        <f t="shared" si="186"/>
        <v/>
      </c>
      <c r="AT429" s="113">
        <f t="shared" si="186"/>
        <v>1230.0322580645161</v>
      </c>
      <c r="AU429" s="114" t="str">
        <f t="shared" si="186"/>
        <v/>
      </c>
      <c r="AV429" s="115" t="str">
        <f t="shared" si="186"/>
        <v/>
      </c>
      <c r="AW429" s="112" t="str">
        <f t="shared" si="186"/>
        <v/>
      </c>
      <c r="AX429" s="112" t="str">
        <f t="shared" si="186"/>
        <v/>
      </c>
      <c r="AY429" s="61" t="str">
        <f t="shared" si="186"/>
        <v/>
      </c>
      <c r="AZ429" s="97">
        <f t="shared" si="186"/>
        <v>79.457142857142856</v>
      </c>
      <c r="BA429" s="68" t="str">
        <f t="shared" si="186"/>
        <v/>
      </c>
      <c r="BB429" s="68" t="str">
        <f t="shared" si="186"/>
        <v/>
      </c>
      <c r="BC429" s="68" t="str">
        <f t="shared" si="186"/>
        <v/>
      </c>
      <c r="BD429" s="68" t="str">
        <f t="shared" si="186"/>
        <v/>
      </c>
      <c r="BE429" s="15" t="str">
        <f>IFERROR(SUBTOTAL(1,BE396:BE426),"")</f>
        <v/>
      </c>
      <c r="BF429" s="6">
        <f t="shared" si="186"/>
        <v>13322.032258064517</v>
      </c>
      <c r="BG429" s="41">
        <f t="shared" si="186"/>
        <v>8174.1612903225805</v>
      </c>
      <c r="BH429" s="42">
        <f t="shared" si="186"/>
        <v>5147.8709677419356</v>
      </c>
      <c r="BI429" s="42" t="str">
        <f t="shared" si="186"/>
        <v/>
      </c>
      <c r="BJ429" s="42" t="str">
        <f t="shared" si="186"/>
        <v/>
      </c>
      <c r="BK429" s="42" t="str">
        <f t="shared" si="186"/>
        <v/>
      </c>
      <c r="BL429" s="42" t="str">
        <f t="shared" si="186"/>
        <v/>
      </c>
      <c r="BM429" s="15" t="str">
        <f t="shared" si="186"/>
        <v/>
      </c>
    </row>
    <row r="430" spans="1:65" ht="17.5" outlineLevel="1" thickBot="1" x14ac:dyDescent="0.5">
      <c r="A430" s="182" t="s">
        <v>46</v>
      </c>
      <c r="B430" s="183"/>
      <c r="C430" s="52">
        <f>SUBTOTAL(9,C396:C426)</f>
        <v>9520623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39164</v>
      </c>
      <c r="AP430" s="116"/>
      <c r="AQ430" s="117"/>
      <c r="AR430" s="118"/>
      <c r="AS430" s="118"/>
      <c r="AT430" s="119">
        <f>SUBTOTAL(9,AT396:AT426)</f>
        <v>38131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87">SUBTOTAL(9,BF396:BF426)</f>
        <v>412983</v>
      </c>
      <c r="BG430" s="43">
        <f t="shared" si="187"/>
        <v>253399</v>
      </c>
      <c r="BH430" s="44">
        <f t="shared" si="187"/>
        <v>159584</v>
      </c>
      <c r="BI430" s="44">
        <f t="shared" si="187"/>
        <v>0</v>
      </c>
      <c r="BJ430" s="44">
        <f t="shared" si="187"/>
        <v>0</v>
      </c>
      <c r="BK430" s="44">
        <f t="shared" si="187"/>
        <v>0</v>
      </c>
      <c r="BL430" s="44">
        <f t="shared" si="187"/>
        <v>0</v>
      </c>
      <c r="BM430" s="16">
        <f t="shared" si="187"/>
        <v>0</v>
      </c>
    </row>
    <row r="431" spans="1:65" outlineLevel="1" x14ac:dyDescent="0.45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M431"/>
  <sheetViews>
    <sheetView showGridLines="0" zoomScale="85" zoomScaleNormal="8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7" outlineLevelRow="5" outlineLevelCol="1" x14ac:dyDescent="0.45"/>
  <cols>
    <col min="1" max="1" width="6" style="20" bestFit="1" customWidth="1"/>
    <col min="2" max="2" width="11.08203125" style="2" bestFit="1" customWidth="1"/>
    <col min="3" max="3" width="14.582031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58203125" style="4" customWidth="1"/>
    <col min="42" max="43" width="8.58203125" style="100" customWidth="1"/>
    <col min="44" max="44" width="10.58203125" style="100" customWidth="1"/>
    <col min="45" max="45" width="10.58203125" style="100" bestFit="1" customWidth="1"/>
    <col min="46" max="46" width="14.58203125" style="101" customWidth="1"/>
    <col min="47" max="48" width="8.58203125" style="102" customWidth="1"/>
    <col min="49" max="49" width="10.58203125" style="100" customWidth="1"/>
    <col min="50" max="50" width="10.58203125" style="100" bestFit="1" customWidth="1"/>
    <col min="51" max="51" width="11.58203125" style="3" customWidth="1"/>
    <col min="52" max="56" width="11.58203125" style="53" customWidth="1"/>
    <col min="57" max="57" width="14.58203125" style="4" customWidth="1"/>
    <col min="58" max="58" width="20.33203125" style="4" bestFit="1" customWidth="1"/>
    <col min="59" max="59" width="14" style="4" customWidth="1" outlineLevel="1"/>
    <col min="60" max="60" width="20.83203125" style="4" customWidth="1" outlineLevel="1"/>
    <col min="61" max="61" width="18.83203125" style="4" customWidth="1" outlineLevel="1"/>
    <col min="62" max="63" width="20.25" style="4" customWidth="1" outlineLevel="1"/>
    <col min="64" max="65" width="20.83203125" style="4" customWidth="1" outlineLevel="1"/>
  </cols>
  <sheetData>
    <row r="1" spans="1:65" ht="20.5" x14ac:dyDescent="0.45">
      <c r="A1" s="19" t="s">
        <v>104</v>
      </c>
    </row>
    <row r="2" spans="1:65" s="35" customFormat="1" x14ac:dyDescent="0.45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45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45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5" thickBot="1" x14ac:dyDescent="0.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5">
      <c r="A6" s="172" t="s">
        <v>61</v>
      </c>
      <c r="B6" s="173"/>
      <c r="C6" s="156" t="s">
        <v>2</v>
      </c>
      <c r="D6" s="176" t="s">
        <v>68</v>
      </c>
      <c r="E6" s="177"/>
      <c r="F6" s="177"/>
      <c r="G6" s="177"/>
      <c r="H6" s="177"/>
      <c r="I6" s="177"/>
      <c r="J6" s="177"/>
      <c r="K6" s="177"/>
      <c r="L6" s="177"/>
      <c r="M6" s="178" t="s">
        <v>77</v>
      </c>
      <c r="N6" s="179"/>
      <c r="O6" s="179"/>
      <c r="P6" s="179"/>
      <c r="Q6" s="179"/>
      <c r="R6" s="179"/>
      <c r="S6" s="179"/>
      <c r="T6" s="179"/>
      <c r="U6" s="179"/>
      <c r="V6" s="160" t="s">
        <v>80</v>
      </c>
      <c r="W6" s="156"/>
      <c r="X6" s="156"/>
      <c r="Y6" s="156"/>
      <c r="Z6" s="156"/>
      <c r="AA6" s="156"/>
      <c r="AB6" s="156"/>
      <c r="AC6" s="156"/>
      <c r="AD6" s="156"/>
      <c r="AE6" s="146" t="s">
        <v>82</v>
      </c>
      <c r="AF6" s="156"/>
      <c r="AG6" s="156"/>
      <c r="AH6" s="156"/>
      <c r="AI6" s="156"/>
      <c r="AJ6" s="156"/>
      <c r="AK6" s="156"/>
      <c r="AL6" s="156"/>
      <c r="AM6" s="156"/>
      <c r="AN6" s="146" t="s">
        <v>67</v>
      </c>
      <c r="AO6" s="160" t="s">
        <v>1</v>
      </c>
      <c r="AP6" s="164" t="s">
        <v>93</v>
      </c>
      <c r="AQ6" s="166" t="s">
        <v>94</v>
      </c>
      <c r="AR6" s="168" t="s">
        <v>95</v>
      </c>
      <c r="AS6" s="168" t="s">
        <v>91</v>
      </c>
      <c r="AT6" s="162" t="s">
        <v>66</v>
      </c>
      <c r="AU6" s="164" t="s">
        <v>96</v>
      </c>
      <c r="AV6" s="166" t="s">
        <v>97</v>
      </c>
      <c r="AW6" s="168" t="s">
        <v>98</v>
      </c>
      <c r="AX6" s="168" t="s">
        <v>92</v>
      </c>
      <c r="AY6" s="170" t="s">
        <v>89</v>
      </c>
      <c r="AZ6" s="152" t="s">
        <v>87</v>
      </c>
      <c r="BA6" s="154" t="s">
        <v>105</v>
      </c>
      <c r="BB6" s="155"/>
      <c r="BC6" s="155"/>
      <c r="BD6" s="155"/>
      <c r="BE6" s="156" t="s">
        <v>102</v>
      </c>
      <c r="BF6" s="158" t="s">
        <v>3</v>
      </c>
      <c r="BG6" s="160" t="s">
        <v>4</v>
      </c>
      <c r="BH6" s="146" t="s">
        <v>7</v>
      </c>
      <c r="BI6" s="146" t="s">
        <v>8</v>
      </c>
      <c r="BJ6" s="146" t="s">
        <v>6</v>
      </c>
      <c r="BK6" s="146" t="s">
        <v>5</v>
      </c>
      <c r="BL6" s="146" t="s">
        <v>9</v>
      </c>
      <c r="BM6" s="148" t="s">
        <v>10</v>
      </c>
    </row>
    <row r="7" spans="1:65" s="1" customFormat="1" ht="34.5" thickBot="1" x14ac:dyDescent="0.5">
      <c r="A7" s="174"/>
      <c r="B7" s="175"/>
      <c r="C7" s="157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47"/>
      <c r="AO7" s="161"/>
      <c r="AP7" s="165"/>
      <c r="AQ7" s="167"/>
      <c r="AR7" s="169"/>
      <c r="AS7" s="169"/>
      <c r="AT7" s="163"/>
      <c r="AU7" s="165"/>
      <c r="AV7" s="167"/>
      <c r="AW7" s="169"/>
      <c r="AX7" s="169"/>
      <c r="AY7" s="171"/>
      <c r="AZ7" s="153"/>
      <c r="BA7" s="65" t="s">
        <v>84</v>
      </c>
      <c r="BB7" s="65" t="s">
        <v>85</v>
      </c>
      <c r="BC7" s="65" t="s">
        <v>86</v>
      </c>
      <c r="BD7" s="66" t="s">
        <v>90</v>
      </c>
      <c r="BE7" s="157"/>
      <c r="BF7" s="159"/>
      <c r="BG7" s="161"/>
      <c r="BH7" s="147"/>
      <c r="BI7" s="147"/>
      <c r="BJ7" s="147"/>
      <c r="BK7" s="147"/>
      <c r="BL7" s="147"/>
      <c r="BM7" s="149"/>
    </row>
    <row r="8" spans="1:65" x14ac:dyDescent="0.45">
      <c r="A8" s="150" t="s">
        <v>12</v>
      </c>
      <c r="B8" s="151"/>
      <c r="C8" s="50">
        <f t="shared" ref="C8:BM8" si="0">SUBTOTAL(4,C17:C426)</f>
        <v>507574</v>
      </c>
      <c r="D8" s="60">
        <f t="shared" si="0"/>
        <v>39.799999999999997</v>
      </c>
      <c r="E8" s="28">
        <f t="shared" si="0"/>
        <v>39.9</v>
      </c>
      <c r="F8" s="28">
        <f t="shared" si="0"/>
        <v>39.9</v>
      </c>
      <c r="G8" s="28">
        <f t="shared" si="0"/>
        <v>39.9</v>
      </c>
      <c r="H8" s="28">
        <f t="shared" si="0"/>
        <v>39.9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0</v>
      </c>
      <c r="N8" s="82">
        <f t="shared" si="0"/>
        <v>0</v>
      </c>
      <c r="O8" s="82">
        <f t="shared" si="0"/>
        <v>0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35.532994923857871</v>
      </c>
      <c r="AO8" s="39">
        <f t="shared" si="0"/>
        <v>1834</v>
      </c>
      <c r="AP8" s="104">
        <f t="shared" si="0"/>
        <v>0</v>
      </c>
      <c r="AQ8" s="105">
        <f t="shared" si="0"/>
        <v>0</v>
      </c>
      <c r="AR8" s="106">
        <f t="shared" si="0"/>
        <v>0</v>
      </c>
      <c r="AS8" s="106">
        <f t="shared" si="0"/>
        <v>0</v>
      </c>
      <c r="AT8" s="107">
        <f t="shared" si="0"/>
        <v>3236</v>
      </c>
      <c r="AU8" s="108">
        <f t="shared" si="0"/>
        <v>0</v>
      </c>
      <c r="AV8" s="109">
        <f t="shared" si="0"/>
        <v>0</v>
      </c>
      <c r="AW8" s="106">
        <f t="shared" si="0"/>
        <v>0</v>
      </c>
      <c r="AX8" s="106">
        <f t="shared" si="0"/>
        <v>0</v>
      </c>
      <c r="AY8" s="60">
        <f t="shared" si="0"/>
        <v>0</v>
      </c>
      <c r="AZ8" s="96">
        <f t="shared" si="0"/>
        <v>81</v>
      </c>
      <c r="BA8" s="67">
        <f t="shared" si="0"/>
        <v>0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17059</v>
      </c>
      <c r="BG8" s="39">
        <f t="shared" si="0"/>
        <v>11493</v>
      </c>
      <c r="BH8" s="40">
        <f t="shared" si="0"/>
        <v>11679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0</v>
      </c>
    </row>
    <row r="9" spans="1:65" x14ac:dyDescent="0.45">
      <c r="A9" s="180" t="s">
        <v>11</v>
      </c>
      <c r="B9" s="181"/>
      <c r="C9" s="51">
        <f t="shared" ref="C9:BM9" si="1">SUBTOTAL(5,C17:C426)</f>
        <v>0</v>
      </c>
      <c r="D9" s="61">
        <f t="shared" si="1"/>
        <v>27.8</v>
      </c>
      <c r="E9" s="12">
        <f t="shared" si="1"/>
        <v>36</v>
      </c>
      <c r="F9" s="12">
        <f t="shared" si="1"/>
        <v>37</v>
      </c>
      <c r="G9" s="12">
        <f t="shared" si="1"/>
        <v>0</v>
      </c>
      <c r="H9" s="12">
        <f t="shared" si="1"/>
        <v>36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0</v>
      </c>
      <c r="N9" s="83">
        <f t="shared" si="1"/>
        <v>0</v>
      </c>
      <c r="O9" s="83">
        <f t="shared" si="1"/>
        <v>0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15.267175572519085</v>
      </c>
      <c r="AO9" s="41">
        <f t="shared" si="1"/>
        <v>788</v>
      </c>
      <c r="AP9" s="110">
        <f t="shared" si="1"/>
        <v>0</v>
      </c>
      <c r="AQ9" s="111">
        <f t="shared" si="1"/>
        <v>0</v>
      </c>
      <c r="AR9" s="112">
        <f t="shared" si="1"/>
        <v>0</v>
      </c>
      <c r="AS9" s="112">
        <f t="shared" si="1"/>
        <v>0</v>
      </c>
      <c r="AT9" s="113">
        <f t="shared" si="1"/>
        <v>811</v>
      </c>
      <c r="AU9" s="114">
        <f t="shared" si="1"/>
        <v>0</v>
      </c>
      <c r="AV9" s="115">
        <f t="shared" si="1"/>
        <v>0</v>
      </c>
      <c r="AW9" s="112">
        <f t="shared" si="1"/>
        <v>0</v>
      </c>
      <c r="AX9" s="112">
        <f t="shared" si="1"/>
        <v>0</v>
      </c>
      <c r="AY9" s="61">
        <f t="shared" si="1"/>
        <v>0</v>
      </c>
      <c r="AZ9" s="97">
        <f t="shared" si="1"/>
        <v>77.400000000000006</v>
      </c>
      <c r="BA9" s="68">
        <f t="shared" si="1"/>
        <v>0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925</v>
      </c>
      <c r="BG9" s="41">
        <f t="shared" si="1"/>
        <v>925</v>
      </c>
      <c r="BH9" s="42">
        <f t="shared" si="1"/>
        <v>355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45">
      <c r="A10" s="180" t="s">
        <v>62</v>
      </c>
      <c r="B10" s="181"/>
      <c r="C10" s="51">
        <f>IFERROR(SUBTOTAL(1,C17:C426),"")</f>
        <v>350881.34699453553</v>
      </c>
      <c r="D10" s="61">
        <f t="shared" ref="D10:BM10" si="2">IFERROR(SUBTOTAL(1,D17:D426),"")</f>
        <v>38.312295081967221</v>
      </c>
      <c r="E10" s="12">
        <f t="shared" si="2"/>
        <v>38.395081967213109</v>
      </c>
      <c r="F10" s="12">
        <f t="shared" si="2"/>
        <v>38.40928961748633</v>
      </c>
      <c r="G10" s="12">
        <f t="shared" si="2"/>
        <v>37.990358126721745</v>
      </c>
      <c r="H10" s="12">
        <f t="shared" si="2"/>
        <v>38.405191256830584</v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 t="str">
        <f t="shared" si="2"/>
        <v/>
      </c>
      <c r="N10" s="83" t="str">
        <f t="shared" si="2"/>
        <v/>
      </c>
      <c r="O10" s="83" t="str">
        <f t="shared" si="2"/>
        <v/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20.371598565716742</v>
      </c>
      <c r="AO10" s="41">
        <f t="shared" si="2"/>
        <v>1392.7322404371585</v>
      </c>
      <c r="AP10" s="110" t="str">
        <f t="shared" si="2"/>
        <v/>
      </c>
      <c r="AQ10" s="111" t="str">
        <f t="shared" si="2"/>
        <v/>
      </c>
      <c r="AR10" s="112" t="str">
        <f t="shared" si="2"/>
        <v/>
      </c>
      <c r="AS10" s="112" t="str">
        <f t="shared" si="2"/>
        <v/>
      </c>
      <c r="AT10" s="113">
        <f t="shared" si="2"/>
        <v>1437.1284153005465</v>
      </c>
      <c r="AU10" s="114" t="str">
        <f t="shared" si="2"/>
        <v/>
      </c>
      <c r="AV10" s="115" t="str">
        <f t="shared" si="2"/>
        <v/>
      </c>
      <c r="AW10" s="112" t="str">
        <f t="shared" si="2"/>
        <v/>
      </c>
      <c r="AX10" s="112" t="str">
        <f t="shared" si="2"/>
        <v/>
      </c>
      <c r="AY10" s="61" t="str">
        <f t="shared" si="2"/>
        <v/>
      </c>
      <c r="AZ10" s="97">
        <f t="shared" si="2"/>
        <v>79.105327868852399</v>
      </c>
      <c r="BA10" s="68" t="str">
        <f t="shared" si="2"/>
        <v/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6">
        <f t="shared" si="2"/>
        <v>8957.6284153005472</v>
      </c>
      <c r="BG10" s="41">
        <f t="shared" si="2"/>
        <v>6489.9315068493152</v>
      </c>
      <c r="BH10" s="42">
        <f t="shared" si="2"/>
        <v>2576.9603399433427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 t="str">
        <f t="shared" si="2"/>
        <v/>
      </c>
    </row>
    <row r="11" spans="1:65" ht="17.5" thickBot="1" x14ac:dyDescent="0.5">
      <c r="A11" s="182" t="s">
        <v>64</v>
      </c>
      <c r="B11" s="183"/>
      <c r="C11" s="52">
        <f>SUBTOTAL(9,C17:C426)</f>
        <v>128422573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508436</v>
      </c>
      <c r="AP11" s="116"/>
      <c r="AQ11" s="117"/>
      <c r="AR11" s="118"/>
      <c r="AS11" s="118"/>
      <c r="AT11" s="119">
        <f>SUBTOTAL(9,AT17:AT425)</f>
        <v>524366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3269082</v>
      </c>
      <c r="BG11" s="43">
        <f t="shared" si="3"/>
        <v>2361053</v>
      </c>
      <c r="BH11" s="44">
        <f t="shared" si="3"/>
        <v>908029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0</v>
      </c>
    </row>
    <row r="12" spans="1:65" ht="17.5" thickBot="1" x14ac:dyDescent="0.5">
      <c r="A12" s="182" t="s">
        <v>63</v>
      </c>
      <c r="B12" s="183"/>
      <c r="C12" s="52">
        <f>IFERROR(SUBTOTAL(9,C17:C426)/COUNTA(C17:C47,C52:C80,C85:C115,C120:C149,C154:C184,C189:C218,C223:C253,C258:C288,C293:C322,C327:C357,C362:C391,C396:C426),"")</f>
        <v>350881.34699453553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1392.7322404371585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1437.1284153005465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8957.6284153005472</v>
      </c>
      <c r="BG12" s="78">
        <f>IFERROR(SUBTOTAL(9,BG17:BG426)/COUNTA(BG17:BG47,BG52:BG80,BG85:BG115,BG120:BG149,BG154:BG184,BG189:BG218,BG223:BG253,BG258:BG288,BG293:BG322,BG327:BG357,BG362:BG391,BG396:BG426),"")</f>
        <v>6489.9315068493152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2576.9603399433427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45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5" thickBot="1" x14ac:dyDescent="0.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5">
      <c r="A15" s="184" t="s">
        <v>0</v>
      </c>
      <c r="B15" s="186" t="s">
        <v>88</v>
      </c>
      <c r="C15" s="156" t="s">
        <v>2</v>
      </c>
      <c r="D15" s="176" t="s">
        <v>68</v>
      </c>
      <c r="E15" s="177"/>
      <c r="F15" s="177"/>
      <c r="G15" s="177"/>
      <c r="H15" s="177"/>
      <c r="I15" s="177"/>
      <c r="J15" s="177"/>
      <c r="K15" s="177"/>
      <c r="L15" s="177"/>
      <c r="M15" s="178" t="s">
        <v>77</v>
      </c>
      <c r="N15" s="179"/>
      <c r="O15" s="179"/>
      <c r="P15" s="179"/>
      <c r="Q15" s="179"/>
      <c r="R15" s="179"/>
      <c r="S15" s="179"/>
      <c r="T15" s="179"/>
      <c r="U15" s="179"/>
      <c r="V15" s="160" t="s">
        <v>80</v>
      </c>
      <c r="W15" s="156"/>
      <c r="X15" s="156"/>
      <c r="Y15" s="156"/>
      <c r="Z15" s="156"/>
      <c r="AA15" s="156"/>
      <c r="AB15" s="156"/>
      <c r="AC15" s="156"/>
      <c r="AD15" s="156"/>
      <c r="AE15" s="146" t="s">
        <v>82</v>
      </c>
      <c r="AF15" s="156"/>
      <c r="AG15" s="156"/>
      <c r="AH15" s="156"/>
      <c r="AI15" s="156"/>
      <c r="AJ15" s="156"/>
      <c r="AK15" s="156"/>
      <c r="AL15" s="156"/>
      <c r="AM15" s="156"/>
      <c r="AN15" s="146" t="s">
        <v>67</v>
      </c>
      <c r="AO15" s="160" t="s">
        <v>1</v>
      </c>
      <c r="AP15" s="164" t="s">
        <v>93</v>
      </c>
      <c r="AQ15" s="166" t="s">
        <v>94</v>
      </c>
      <c r="AR15" s="168" t="s">
        <v>95</v>
      </c>
      <c r="AS15" s="168" t="s">
        <v>91</v>
      </c>
      <c r="AT15" s="162" t="s">
        <v>66</v>
      </c>
      <c r="AU15" s="164" t="s">
        <v>96</v>
      </c>
      <c r="AV15" s="166" t="s">
        <v>97</v>
      </c>
      <c r="AW15" s="168" t="s">
        <v>98</v>
      </c>
      <c r="AX15" s="168" t="s">
        <v>92</v>
      </c>
      <c r="AY15" s="170" t="s">
        <v>89</v>
      </c>
      <c r="AZ15" s="152" t="s">
        <v>87</v>
      </c>
      <c r="BA15" s="154" t="s">
        <v>106</v>
      </c>
      <c r="BB15" s="155"/>
      <c r="BC15" s="155"/>
      <c r="BD15" s="155"/>
      <c r="BE15" s="156" t="s">
        <v>102</v>
      </c>
      <c r="BF15" s="158" t="s">
        <v>3</v>
      </c>
      <c r="BG15" s="160" t="s">
        <v>4</v>
      </c>
      <c r="BH15" s="146" t="s">
        <v>7</v>
      </c>
      <c r="BI15" s="146" t="s">
        <v>8</v>
      </c>
      <c r="BJ15" s="146" t="s">
        <v>6</v>
      </c>
      <c r="BK15" s="146" t="s">
        <v>5</v>
      </c>
      <c r="BL15" s="146" t="s">
        <v>9</v>
      </c>
      <c r="BM15" s="148" t="s">
        <v>10</v>
      </c>
    </row>
    <row r="16" spans="1:65" s="1" customFormat="1" ht="34.5" thickBot="1" x14ac:dyDescent="0.5">
      <c r="A16" s="185"/>
      <c r="B16" s="187"/>
      <c r="C16" s="157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47"/>
      <c r="AO16" s="161"/>
      <c r="AP16" s="165"/>
      <c r="AQ16" s="167"/>
      <c r="AR16" s="169"/>
      <c r="AS16" s="169"/>
      <c r="AT16" s="163"/>
      <c r="AU16" s="165"/>
      <c r="AV16" s="167"/>
      <c r="AW16" s="169"/>
      <c r="AX16" s="169"/>
      <c r="AY16" s="171"/>
      <c r="AZ16" s="153"/>
      <c r="BA16" s="65" t="s">
        <v>84</v>
      </c>
      <c r="BB16" s="65" t="s">
        <v>85</v>
      </c>
      <c r="BC16" s="65" t="s">
        <v>86</v>
      </c>
      <c r="BD16" s="66" t="s">
        <v>90</v>
      </c>
      <c r="BE16" s="157"/>
      <c r="BF16" s="159"/>
      <c r="BG16" s="161"/>
      <c r="BH16" s="147"/>
      <c r="BI16" s="147"/>
      <c r="BJ16" s="147"/>
      <c r="BK16" s="147"/>
      <c r="BL16" s="147"/>
      <c r="BM16" s="149"/>
    </row>
    <row r="17" spans="1:65" outlineLevel="5" x14ac:dyDescent="0.45">
      <c r="A17" s="21">
        <f>MONTH(B17)</f>
        <v>1</v>
      </c>
      <c r="B17" s="8">
        <v>43831</v>
      </c>
      <c r="C17" s="51">
        <v>284464</v>
      </c>
      <c r="D17" s="64">
        <f>IFERROR(ROUND(AVERAGE(E17:L17),1),"")</f>
        <v>38.4</v>
      </c>
      <c r="E17" s="12">
        <v>38</v>
      </c>
      <c r="F17" s="12">
        <v>38</v>
      </c>
      <c r="G17" s="12">
        <v>38.700000000000003</v>
      </c>
      <c r="H17" s="12">
        <v>38.700000000000003</v>
      </c>
      <c r="I17" s="11"/>
      <c r="J17" s="11"/>
      <c r="K17" s="11"/>
      <c r="L17" s="11"/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28000/AO17</f>
        <v>17.845761631612493</v>
      </c>
      <c r="AO17" s="41">
        <v>1569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1433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11361</v>
      </c>
      <c r="BG17" s="42">
        <v>9157</v>
      </c>
      <c r="BH17" s="42">
        <v>2204</v>
      </c>
      <c r="BI17" s="42"/>
      <c r="BJ17" s="42"/>
      <c r="BK17" s="42"/>
      <c r="BL17" s="42"/>
      <c r="BM17" s="14"/>
    </row>
    <row r="18" spans="1:65" outlineLevel="5" x14ac:dyDescent="0.45">
      <c r="A18" s="22">
        <f t="shared" ref="A18:A90" si="5">MONTH(B18)</f>
        <v>1</v>
      </c>
      <c r="B18" s="9">
        <f>B17+1</f>
        <v>43832</v>
      </c>
      <c r="C18" s="51">
        <v>296944</v>
      </c>
      <c r="D18" s="64">
        <f t="shared" ref="D18:D47" si="6">IFERROR(ROUND(AVERAGE(E18:L18),1),"")</f>
        <v>38.799999999999997</v>
      </c>
      <c r="E18" s="12">
        <v>38.6</v>
      </c>
      <c r="F18" s="12">
        <v>38.6</v>
      </c>
      <c r="G18" s="12">
        <v>38.9</v>
      </c>
      <c r="H18" s="12">
        <v>38.9</v>
      </c>
      <c r="I18" s="12"/>
      <c r="J18" s="12"/>
      <c r="K18" s="12"/>
      <c r="L18" s="12"/>
      <c r="M18" s="74" t="str">
        <f t="shared" ref="M18:M47" si="7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28000/AO18</f>
        <v>19.23076923076923</v>
      </c>
      <c r="AO18" s="41">
        <v>1456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1389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>
        <v>78.900000000000006</v>
      </c>
      <c r="BA18" s="68"/>
      <c r="BB18" s="68"/>
      <c r="BC18" s="68"/>
      <c r="BD18" s="68"/>
      <c r="BE18" s="15"/>
      <c r="BF18" s="5">
        <f t="shared" ref="BF18:BF47" si="12">IF(SUM(BG18:BM18)=0,"",SUM(BG18:BM18))</f>
        <v>13197</v>
      </c>
      <c r="BG18" s="42">
        <v>10414</v>
      </c>
      <c r="BH18" s="42">
        <v>2783</v>
      </c>
      <c r="BI18" s="42"/>
      <c r="BJ18" s="42"/>
      <c r="BK18" s="42"/>
      <c r="BL18" s="42"/>
      <c r="BM18" s="15"/>
    </row>
    <row r="19" spans="1:65" outlineLevel="5" x14ac:dyDescent="0.45">
      <c r="A19" s="22">
        <f t="shared" si="5"/>
        <v>1</v>
      </c>
      <c r="B19" s="9">
        <f t="shared" ref="B19:B80" si="13">B18+1</f>
        <v>43833</v>
      </c>
      <c r="C19" s="51">
        <v>288039</v>
      </c>
      <c r="D19" s="64">
        <f t="shared" si="6"/>
        <v>38.5</v>
      </c>
      <c r="E19" s="12">
        <v>38.299999999999997</v>
      </c>
      <c r="F19" s="12">
        <v>38.299999999999997</v>
      </c>
      <c r="G19" s="12">
        <v>38.6</v>
      </c>
      <c r="H19" s="12">
        <v>38.6</v>
      </c>
      <c r="I19" s="12"/>
      <c r="J19" s="12"/>
      <c r="K19" s="12"/>
      <c r="L19" s="12"/>
      <c r="M19" s="74" t="str">
        <f t="shared" si="7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18.666666666666668</v>
      </c>
      <c r="AO19" s="41">
        <v>1500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1502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>
        <v>80.2</v>
      </c>
      <c r="BA19" s="68"/>
      <c r="BB19" s="68"/>
      <c r="BC19" s="68"/>
      <c r="BD19" s="68"/>
      <c r="BE19" s="15"/>
      <c r="BF19" s="5">
        <f t="shared" si="12"/>
        <v>14687</v>
      </c>
      <c r="BG19" s="42">
        <v>10313</v>
      </c>
      <c r="BH19" s="42">
        <v>4374</v>
      </c>
      <c r="BI19" s="42"/>
      <c r="BJ19" s="42"/>
      <c r="BK19" s="42"/>
      <c r="BL19" s="42"/>
      <c r="BM19" s="15"/>
    </row>
    <row r="20" spans="1:65" outlineLevel="5" x14ac:dyDescent="0.45">
      <c r="A20" s="22">
        <f t="shared" si="5"/>
        <v>1</v>
      </c>
      <c r="B20" s="9">
        <f t="shared" si="13"/>
        <v>43834</v>
      </c>
      <c r="C20" s="51">
        <v>308747</v>
      </c>
      <c r="D20" s="64">
        <f t="shared" si="6"/>
        <v>39.299999999999997</v>
      </c>
      <c r="E20" s="12">
        <v>39.200000000000003</v>
      </c>
      <c r="F20" s="12">
        <v>39.200000000000003</v>
      </c>
      <c r="G20" s="12">
        <v>39.4</v>
      </c>
      <c r="H20" s="12">
        <v>39.4</v>
      </c>
      <c r="I20" s="12"/>
      <c r="J20" s="12"/>
      <c r="K20" s="12"/>
      <c r="L20" s="12"/>
      <c r="M20" s="74" t="str">
        <f t="shared" si="7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20.014295925661187</v>
      </c>
      <c r="AO20" s="41">
        <v>1399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1397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/>
      <c r="BA20" s="68"/>
      <c r="BB20" s="68"/>
      <c r="BC20" s="68"/>
      <c r="BD20" s="68"/>
      <c r="BE20" s="15"/>
      <c r="BF20" s="5">
        <f t="shared" si="12"/>
        <v>12398</v>
      </c>
      <c r="BG20" s="42">
        <v>10358</v>
      </c>
      <c r="BH20" s="42">
        <v>2040</v>
      </c>
      <c r="BI20" s="42"/>
      <c r="BJ20" s="42"/>
      <c r="BK20" s="42"/>
      <c r="BL20" s="42"/>
      <c r="BM20" s="15"/>
    </row>
    <row r="21" spans="1:65" outlineLevel="5" x14ac:dyDescent="0.45">
      <c r="A21" s="22">
        <f t="shared" si="5"/>
        <v>1</v>
      </c>
      <c r="B21" s="9">
        <f t="shared" si="13"/>
        <v>43835</v>
      </c>
      <c r="C21" s="51">
        <v>281497</v>
      </c>
      <c r="D21" s="64">
        <f t="shared" si="6"/>
        <v>39</v>
      </c>
      <c r="E21" s="12">
        <v>39</v>
      </c>
      <c r="F21" s="12">
        <v>39</v>
      </c>
      <c r="G21" s="12">
        <v>39</v>
      </c>
      <c r="H21" s="12">
        <v>39</v>
      </c>
      <c r="I21" s="12"/>
      <c r="J21" s="12"/>
      <c r="K21" s="12"/>
      <c r="L21" s="12"/>
      <c r="M21" s="74" t="str">
        <f t="shared" si="7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23.870417732310315</v>
      </c>
      <c r="AO21" s="41">
        <v>1173</v>
      </c>
      <c r="AP21" s="110"/>
      <c r="AQ21" s="111"/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1181</v>
      </c>
      <c r="AU21" s="114"/>
      <c r="AV21" s="115"/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/>
      <c r="BA21" s="68"/>
      <c r="BB21" s="68"/>
      <c r="BC21" s="68"/>
      <c r="BD21" s="68"/>
      <c r="BE21" s="15"/>
      <c r="BF21" s="5">
        <f t="shared" si="12"/>
        <v>12468</v>
      </c>
      <c r="BG21" s="42">
        <v>10406</v>
      </c>
      <c r="BH21" s="42">
        <v>2062</v>
      </c>
      <c r="BI21" s="42"/>
      <c r="BJ21" s="42"/>
      <c r="BK21" s="42"/>
      <c r="BL21" s="42"/>
      <c r="BM21" s="15"/>
    </row>
    <row r="22" spans="1:65" outlineLevel="5" x14ac:dyDescent="0.45">
      <c r="A22" s="22">
        <f t="shared" si="5"/>
        <v>1</v>
      </c>
      <c r="B22" s="9">
        <f t="shared" si="13"/>
        <v>43836</v>
      </c>
      <c r="C22" s="51">
        <v>331302</v>
      </c>
      <c r="D22" s="64">
        <f t="shared" si="6"/>
        <v>39.5</v>
      </c>
      <c r="E22" s="12">
        <v>39.5</v>
      </c>
      <c r="F22" s="12">
        <v>39.5</v>
      </c>
      <c r="G22" s="12">
        <v>39.5</v>
      </c>
      <c r="H22" s="12">
        <v>39.5</v>
      </c>
      <c r="I22" s="12"/>
      <c r="J22" s="12"/>
      <c r="K22" s="12"/>
      <c r="L22" s="12"/>
      <c r="M22" s="74" t="str">
        <f t="shared" si="7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21.756021756021756</v>
      </c>
      <c r="AO22" s="41">
        <v>1287</v>
      </c>
      <c r="AP22" s="110"/>
      <c r="AQ22" s="111"/>
      <c r="AR22" s="126" t="str">
        <f t="shared" si="14"/>
        <v/>
      </c>
      <c r="AS22" s="126" t="str">
        <f t="shared" si="15"/>
        <v/>
      </c>
      <c r="AT22" s="127">
        <v>1279</v>
      </c>
      <c r="AU22" s="114"/>
      <c r="AV22" s="115"/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>
        <v>80</v>
      </c>
      <c r="BA22" s="68"/>
      <c r="BB22" s="68"/>
      <c r="BC22" s="68"/>
      <c r="BD22" s="68"/>
      <c r="BE22" s="15"/>
      <c r="BF22" s="5">
        <f t="shared" si="12"/>
        <v>15595</v>
      </c>
      <c r="BG22" s="42">
        <v>10410</v>
      </c>
      <c r="BH22" s="42">
        <v>5185</v>
      </c>
      <c r="BI22" s="42"/>
      <c r="BJ22" s="42"/>
      <c r="BK22" s="42"/>
      <c r="BL22" s="42"/>
      <c r="BM22" s="15"/>
    </row>
    <row r="23" spans="1:65" outlineLevel="5" x14ac:dyDescent="0.45">
      <c r="A23" s="22">
        <f t="shared" si="5"/>
        <v>1</v>
      </c>
      <c r="B23" s="9">
        <f t="shared" si="13"/>
        <v>43837</v>
      </c>
      <c r="C23" s="51">
        <v>410779</v>
      </c>
      <c r="D23" s="64">
        <f t="shared" si="6"/>
        <v>39.1</v>
      </c>
      <c r="E23" s="12">
        <v>39.1</v>
      </c>
      <c r="F23" s="12">
        <v>39.1</v>
      </c>
      <c r="G23" s="12">
        <v>39.1</v>
      </c>
      <c r="H23" s="12">
        <v>39.1</v>
      </c>
      <c r="I23" s="12"/>
      <c r="J23" s="12"/>
      <c r="K23" s="12"/>
      <c r="L23" s="12"/>
      <c r="M23" s="74" t="str">
        <f t="shared" si="7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20.603384841795439</v>
      </c>
      <c r="AO23" s="41">
        <v>1359</v>
      </c>
      <c r="AP23" s="110"/>
      <c r="AQ23" s="111"/>
      <c r="AR23" s="126" t="str">
        <f t="shared" si="14"/>
        <v/>
      </c>
      <c r="AS23" s="126" t="str">
        <f t="shared" si="15"/>
        <v/>
      </c>
      <c r="AT23" s="127">
        <v>1384</v>
      </c>
      <c r="AU23" s="114"/>
      <c r="AV23" s="115"/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>
        <v>79.2</v>
      </c>
      <c r="BA23" s="68"/>
      <c r="BB23" s="68"/>
      <c r="BC23" s="68"/>
      <c r="BD23" s="68"/>
      <c r="BE23" s="15"/>
      <c r="BF23" s="5">
        <f t="shared" si="12"/>
        <v>13523</v>
      </c>
      <c r="BG23" s="42">
        <v>6859</v>
      </c>
      <c r="BH23" s="42">
        <v>6664</v>
      </c>
      <c r="BI23" s="42"/>
      <c r="BJ23" s="42"/>
      <c r="BK23" s="42"/>
      <c r="BL23" s="42"/>
      <c r="BM23" s="15"/>
    </row>
    <row r="24" spans="1:65" outlineLevel="5" x14ac:dyDescent="0.45">
      <c r="A24" s="22">
        <f t="shared" si="5"/>
        <v>1</v>
      </c>
      <c r="B24" s="9">
        <f t="shared" si="13"/>
        <v>43838</v>
      </c>
      <c r="C24" s="51">
        <v>421677</v>
      </c>
      <c r="D24" s="64">
        <f t="shared" si="6"/>
        <v>38.5</v>
      </c>
      <c r="E24" s="12">
        <v>38.4</v>
      </c>
      <c r="F24" s="12">
        <v>38.4</v>
      </c>
      <c r="G24" s="12">
        <v>38.6</v>
      </c>
      <c r="H24" s="12">
        <v>38.6</v>
      </c>
      <c r="I24" s="12"/>
      <c r="J24" s="12"/>
      <c r="K24" s="12"/>
      <c r="L24" s="12"/>
      <c r="M24" s="74" t="str">
        <f t="shared" si="7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19.112627986348123</v>
      </c>
      <c r="AO24" s="41">
        <v>1465</v>
      </c>
      <c r="AP24" s="110"/>
      <c r="AQ24" s="111"/>
      <c r="AR24" s="126" t="str">
        <f t="shared" si="14"/>
        <v/>
      </c>
      <c r="AS24" s="126" t="str">
        <f t="shared" si="15"/>
        <v/>
      </c>
      <c r="AT24" s="127">
        <v>1229</v>
      </c>
      <c r="AU24" s="114"/>
      <c r="AV24" s="115"/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>
        <v>78.2</v>
      </c>
      <c r="BA24" s="68"/>
      <c r="BB24" s="68"/>
      <c r="BC24" s="68"/>
      <c r="BD24" s="68"/>
      <c r="BE24" s="15"/>
      <c r="BF24" s="5">
        <f t="shared" si="12"/>
        <v>13744</v>
      </c>
      <c r="BG24" s="42">
        <v>7841</v>
      </c>
      <c r="BH24" s="42">
        <v>5903</v>
      </c>
      <c r="BI24" s="42"/>
      <c r="BJ24" s="42"/>
      <c r="BK24" s="42"/>
      <c r="BL24" s="42"/>
      <c r="BM24" s="15"/>
    </row>
    <row r="25" spans="1:65" outlineLevel="5" x14ac:dyDescent="0.45">
      <c r="A25" s="22">
        <f t="shared" si="5"/>
        <v>1</v>
      </c>
      <c r="B25" s="9">
        <f t="shared" si="13"/>
        <v>43839</v>
      </c>
      <c r="C25" s="51">
        <v>350644</v>
      </c>
      <c r="D25" s="64">
        <f t="shared" si="6"/>
        <v>38.4</v>
      </c>
      <c r="E25" s="12">
        <v>38</v>
      </c>
      <c r="F25" s="12">
        <v>38</v>
      </c>
      <c r="G25" s="12">
        <v>38.700000000000003</v>
      </c>
      <c r="H25" s="12">
        <v>38.700000000000003</v>
      </c>
      <c r="I25" s="12"/>
      <c r="J25" s="12"/>
      <c r="K25" s="12"/>
      <c r="L25" s="12"/>
      <c r="M25" s="74" t="str">
        <f t="shared" si="7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19.718309859154928</v>
      </c>
      <c r="AO25" s="41">
        <v>1420</v>
      </c>
      <c r="AP25" s="110"/>
      <c r="AQ25" s="111"/>
      <c r="AR25" s="126" t="str">
        <f t="shared" si="14"/>
        <v/>
      </c>
      <c r="AS25" s="126" t="str">
        <f t="shared" si="15"/>
        <v/>
      </c>
      <c r="AT25" s="127">
        <v>1159</v>
      </c>
      <c r="AU25" s="114"/>
      <c r="AV25" s="115"/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/>
      <c r="BA25" s="68"/>
      <c r="BB25" s="68"/>
      <c r="BC25" s="68"/>
      <c r="BD25" s="68"/>
      <c r="BE25" s="15"/>
      <c r="BF25" s="5">
        <f t="shared" si="12"/>
        <v>11208</v>
      </c>
      <c r="BG25" s="42">
        <v>9097</v>
      </c>
      <c r="BH25" s="42">
        <v>2111</v>
      </c>
      <c r="BI25" s="42"/>
      <c r="BJ25" s="42"/>
      <c r="BK25" s="42"/>
      <c r="BL25" s="42"/>
      <c r="BM25" s="15"/>
    </row>
    <row r="26" spans="1:65" outlineLevel="5" x14ac:dyDescent="0.45">
      <c r="A26" s="22">
        <f t="shared" si="5"/>
        <v>1</v>
      </c>
      <c r="B26" s="9">
        <f t="shared" si="13"/>
        <v>43840</v>
      </c>
      <c r="C26" s="51">
        <v>327234</v>
      </c>
      <c r="D26" s="64">
        <f t="shared" si="6"/>
        <v>38.6</v>
      </c>
      <c r="E26" s="12">
        <v>38.5</v>
      </c>
      <c r="F26" s="12">
        <v>38.5</v>
      </c>
      <c r="G26" s="12">
        <v>38.700000000000003</v>
      </c>
      <c r="H26" s="12">
        <v>38.700000000000003</v>
      </c>
      <c r="I26" s="12"/>
      <c r="J26" s="12"/>
      <c r="K26" s="12"/>
      <c r="L26" s="12"/>
      <c r="M26" s="74" t="str">
        <f t="shared" si="7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17.777777777777779</v>
      </c>
      <c r="AO26" s="41">
        <v>1575</v>
      </c>
      <c r="AP26" s="110"/>
      <c r="AQ26" s="111"/>
      <c r="AR26" s="126" t="str">
        <f t="shared" si="14"/>
        <v/>
      </c>
      <c r="AS26" s="126" t="str">
        <f t="shared" si="15"/>
        <v/>
      </c>
      <c r="AT26" s="127">
        <v>1606</v>
      </c>
      <c r="AU26" s="114"/>
      <c r="AV26" s="115"/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>
        <v>78.8</v>
      </c>
      <c r="BA26" s="68"/>
      <c r="BB26" s="68"/>
      <c r="BC26" s="68"/>
      <c r="BD26" s="68"/>
      <c r="BE26" s="15"/>
      <c r="BF26" s="5">
        <f t="shared" si="12"/>
        <v>12662</v>
      </c>
      <c r="BG26" s="42">
        <v>10562</v>
      </c>
      <c r="BH26" s="42">
        <v>2100</v>
      </c>
      <c r="BI26" s="42"/>
      <c r="BJ26" s="42"/>
      <c r="BK26" s="42"/>
      <c r="BL26" s="42"/>
      <c r="BM26" s="15"/>
    </row>
    <row r="27" spans="1:65" outlineLevel="5" x14ac:dyDescent="0.45">
      <c r="A27" s="22">
        <f t="shared" si="5"/>
        <v>1</v>
      </c>
      <c r="B27" s="9">
        <f t="shared" si="13"/>
        <v>43841</v>
      </c>
      <c r="C27" s="51">
        <v>322580</v>
      </c>
      <c r="D27" s="64">
        <f t="shared" si="6"/>
        <v>38.299999999999997</v>
      </c>
      <c r="E27" s="12">
        <v>38.299999999999997</v>
      </c>
      <c r="F27" s="12">
        <v>38.299999999999997</v>
      </c>
      <c r="G27" s="12">
        <v>38.299999999999997</v>
      </c>
      <c r="H27" s="12">
        <v>38.299999999999997</v>
      </c>
      <c r="I27" s="12"/>
      <c r="J27" s="12"/>
      <c r="K27" s="12"/>
      <c r="L27" s="12"/>
      <c r="M27" s="74" t="str">
        <f t="shared" si="7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18.766756032171582</v>
      </c>
      <c r="AO27" s="41">
        <v>1492</v>
      </c>
      <c r="AP27" s="110"/>
      <c r="AQ27" s="111"/>
      <c r="AR27" s="126" t="str">
        <f t="shared" si="14"/>
        <v/>
      </c>
      <c r="AS27" s="126" t="str">
        <f t="shared" si="15"/>
        <v/>
      </c>
      <c r="AT27" s="127">
        <v>1515</v>
      </c>
      <c r="AU27" s="114"/>
      <c r="AV27" s="115"/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/>
      <c r="BA27" s="68"/>
      <c r="BB27" s="68"/>
      <c r="BC27" s="68"/>
      <c r="BD27" s="68"/>
      <c r="BE27" s="15"/>
      <c r="BF27" s="5">
        <f t="shared" si="12"/>
        <v>12642</v>
      </c>
      <c r="BG27" s="42">
        <v>10555</v>
      </c>
      <c r="BH27" s="42">
        <v>2087</v>
      </c>
      <c r="BI27" s="42"/>
      <c r="BJ27" s="42"/>
      <c r="BK27" s="42"/>
      <c r="BL27" s="42"/>
      <c r="BM27" s="15"/>
    </row>
    <row r="28" spans="1:65" outlineLevel="5" x14ac:dyDescent="0.45">
      <c r="A28" s="22">
        <f t="shared" si="5"/>
        <v>1</v>
      </c>
      <c r="B28" s="9">
        <f t="shared" si="13"/>
        <v>43842</v>
      </c>
      <c r="C28" s="51">
        <v>321826</v>
      </c>
      <c r="D28" s="64">
        <f t="shared" si="6"/>
        <v>38.700000000000003</v>
      </c>
      <c r="E28" s="12">
        <v>38.700000000000003</v>
      </c>
      <c r="F28" s="12">
        <v>38.700000000000003</v>
      </c>
      <c r="G28" s="12">
        <v>38.700000000000003</v>
      </c>
      <c r="H28" s="12">
        <v>38.700000000000003</v>
      </c>
      <c r="I28" s="12"/>
      <c r="J28" s="12"/>
      <c r="K28" s="12"/>
      <c r="L28" s="12"/>
      <c r="M28" s="74" t="str">
        <f t="shared" si="7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21.05263157894737</v>
      </c>
      <c r="AO28" s="41">
        <v>1330</v>
      </c>
      <c r="AP28" s="110"/>
      <c r="AQ28" s="111"/>
      <c r="AR28" s="126" t="str">
        <f t="shared" si="14"/>
        <v/>
      </c>
      <c r="AS28" s="126" t="str">
        <f t="shared" si="15"/>
        <v/>
      </c>
      <c r="AT28" s="127">
        <v>1313</v>
      </c>
      <c r="AU28" s="114"/>
      <c r="AV28" s="115"/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/>
      <c r="BA28" s="68"/>
      <c r="BB28" s="68"/>
      <c r="BC28" s="68"/>
      <c r="BD28" s="68"/>
      <c r="BE28" s="15"/>
      <c r="BF28" s="5">
        <f t="shared" si="12"/>
        <v>12123</v>
      </c>
      <c r="BG28" s="42">
        <v>10076</v>
      </c>
      <c r="BH28" s="42">
        <v>2047</v>
      </c>
      <c r="BI28" s="42"/>
      <c r="BJ28" s="42"/>
      <c r="BK28" s="42"/>
      <c r="BL28" s="42"/>
      <c r="BM28" s="15"/>
    </row>
    <row r="29" spans="1:65" outlineLevel="5" x14ac:dyDescent="0.45">
      <c r="A29" s="22">
        <f t="shared" si="5"/>
        <v>1</v>
      </c>
      <c r="B29" s="9">
        <f t="shared" si="13"/>
        <v>43843</v>
      </c>
      <c r="C29" s="51">
        <v>303721</v>
      </c>
      <c r="D29" s="64">
        <f t="shared" si="6"/>
        <v>38.1</v>
      </c>
      <c r="E29" s="12">
        <v>38.1</v>
      </c>
      <c r="F29" s="12">
        <v>38.1</v>
      </c>
      <c r="G29" s="12">
        <v>38.1</v>
      </c>
      <c r="H29" s="12">
        <v>38.1</v>
      </c>
      <c r="I29" s="12"/>
      <c r="J29" s="12"/>
      <c r="K29" s="12"/>
      <c r="L29" s="12"/>
      <c r="M29" s="74" t="str">
        <f t="shared" si="7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16.938898971566847</v>
      </c>
      <c r="AO29" s="41">
        <v>1653</v>
      </c>
      <c r="AP29" s="110"/>
      <c r="AQ29" s="111"/>
      <c r="AR29" s="126" t="str">
        <f t="shared" si="14"/>
        <v/>
      </c>
      <c r="AS29" s="126" t="str">
        <f t="shared" si="15"/>
        <v/>
      </c>
      <c r="AT29" s="127">
        <v>1647</v>
      </c>
      <c r="AU29" s="114"/>
      <c r="AV29" s="115"/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>
        <v>79.599999999999994</v>
      </c>
      <c r="BA29" s="68"/>
      <c r="BB29" s="68"/>
      <c r="BC29" s="68"/>
      <c r="BD29" s="68"/>
      <c r="BE29" s="15"/>
      <c r="BF29" s="5">
        <f t="shared" si="12"/>
        <v>11146</v>
      </c>
      <c r="BG29" s="42">
        <v>9015</v>
      </c>
      <c r="BH29" s="42">
        <v>2131</v>
      </c>
      <c r="BI29" s="42"/>
      <c r="BJ29" s="42"/>
      <c r="BK29" s="42"/>
      <c r="BL29" s="42"/>
      <c r="BM29" s="15"/>
    </row>
    <row r="30" spans="1:65" outlineLevel="5" x14ac:dyDescent="0.45">
      <c r="A30" s="22">
        <f t="shared" si="5"/>
        <v>1</v>
      </c>
      <c r="B30" s="9">
        <f t="shared" si="13"/>
        <v>43844</v>
      </c>
      <c r="C30" s="51">
        <v>295727</v>
      </c>
      <c r="D30" s="64">
        <f t="shared" si="6"/>
        <v>38</v>
      </c>
      <c r="E30" s="12">
        <v>38</v>
      </c>
      <c r="F30" s="12">
        <v>38</v>
      </c>
      <c r="G30" s="12">
        <v>38</v>
      </c>
      <c r="H30" s="12">
        <v>38</v>
      </c>
      <c r="I30" s="12"/>
      <c r="J30" s="12"/>
      <c r="K30" s="12"/>
      <c r="L30" s="12"/>
      <c r="M30" s="74" t="str">
        <f t="shared" si="7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17.766497461928935</v>
      </c>
      <c r="AO30" s="41">
        <v>1576</v>
      </c>
      <c r="AP30" s="110"/>
      <c r="AQ30" s="111"/>
      <c r="AR30" s="126" t="str">
        <f t="shared" si="14"/>
        <v/>
      </c>
      <c r="AS30" s="126" t="str">
        <f t="shared" si="15"/>
        <v/>
      </c>
      <c r="AT30" s="127">
        <v>1621</v>
      </c>
      <c r="AU30" s="114"/>
      <c r="AV30" s="115"/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>
        <v>80</v>
      </c>
      <c r="BA30" s="68"/>
      <c r="BB30" s="68"/>
      <c r="BC30" s="68"/>
      <c r="BD30" s="68"/>
      <c r="BE30" s="15"/>
      <c r="BF30" s="5">
        <f t="shared" si="12"/>
        <v>12717</v>
      </c>
      <c r="BG30" s="42">
        <v>10554</v>
      </c>
      <c r="BH30" s="42">
        <v>2163</v>
      </c>
      <c r="BI30" s="42"/>
      <c r="BJ30" s="42"/>
      <c r="BK30" s="42"/>
      <c r="BL30" s="42"/>
      <c r="BM30" s="15"/>
    </row>
    <row r="31" spans="1:65" outlineLevel="5" x14ac:dyDescent="0.45">
      <c r="A31" s="22">
        <f t="shared" si="5"/>
        <v>1</v>
      </c>
      <c r="B31" s="9">
        <f t="shared" si="13"/>
        <v>43845</v>
      </c>
      <c r="C31" s="51">
        <v>307143</v>
      </c>
      <c r="D31" s="64">
        <f t="shared" si="6"/>
        <v>38</v>
      </c>
      <c r="E31" s="12">
        <v>38</v>
      </c>
      <c r="F31" s="12">
        <v>38</v>
      </c>
      <c r="G31" s="12">
        <v>38</v>
      </c>
      <c r="H31" s="12">
        <v>38</v>
      </c>
      <c r="I31" s="12"/>
      <c r="J31" s="12"/>
      <c r="K31" s="12"/>
      <c r="L31" s="12"/>
      <c r="M31" s="74" t="str">
        <f t="shared" si="7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18.134715025906736</v>
      </c>
      <c r="AO31" s="41">
        <v>1544</v>
      </c>
      <c r="AP31" s="110"/>
      <c r="AQ31" s="111"/>
      <c r="AR31" s="126" t="str">
        <f t="shared" si="14"/>
        <v/>
      </c>
      <c r="AS31" s="126" t="str">
        <f t="shared" si="15"/>
        <v/>
      </c>
      <c r="AT31" s="127">
        <v>1161</v>
      </c>
      <c r="AU31" s="114"/>
      <c r="AV31" s="115"/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>
        <v>80.5</v>
      </c>
      <c r="BA31" s="68"/>
      <c r="BB31" s="68"/>
      <c r="BC31" s="68"/>
      <c r="BD31" s="68"/>
      <c r="BE31" s="15"/>
      <c r="BF31" s="5">
        <f t="shared" si="12"/>
        <v>12643</v>
      </c>
      <c r="BG31" s="42">
        <v>10502</v>
      </c>
      <c r="BH31" s="42">
        <v>2141</v>
      </c>
      <c r="BI31" s="42"/>
      <c r="BJ31" s="42"/>
      <c r="BK31" s="42"/>
      <c r="BL31" s="42"/>
      <c r="BM31" s="15"/>
    </row>
    <row r="32" spans="1:65" outlineLevel="5" x14ac:dyDescent="0.45">
      <c r="A32" s="22">
        <f t="shared" si="5"/>
        <v>1</v>
      </c>
      <c r="B32" s="9">
        <f t="shared" si="13"/>
        <v>43846</v>
      </c>
      <c r="C32" s="51">
        <v>298366</v>
      </c>
      <c r="D32" s="64">
        <f t="shared" si="6"/>
        <v>38</v>
      </c>
      <c r="E32" s="12">
        <v>38</v>
      </c>
      <c r="F32" s="12">
        <v>38</v>
      </c>
      <c r="G32" s="12">
        <v>38</v>
      </c>
      <c r="H32" s="12">
        <v>38</v>
      </c>
      <c r="I32" s="12"/>
      <c r="J32" s="12"/>
      <c r="K32" s="12"/>
      <c r="L32" s="12"/>
      <c r="M32" s="74" t="str">
        <f t="shared" si="7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17.610062893081761</v>
      </c>
      <c r="AO32" s="41">
        <v>1590</v>
      </c>
      <c r="AP32" s="110"/>
      <c r="AQ32" s="111"/>
      <c r="AR32" s="126" t="str">
        <f t="shared" si="14"/>
        <v/>
      </c>
      <c r="AS32" s="126" t="str">
        <f t="shared" si="15"/>
        <v/>
      </c>
      <c r="AT32" s="127">
        <v>1176</v>
      </c>
      <c r="AU32" s="114"/>
      <c r="AV32" s="115"/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>
        <v>80.2</v>
      </c>
      <c r="BA32" s="68"/>
      <c r="BB32" s="68"/>
      <c r="BC32" s="68"/>
      <c r="BD32" s="68"/>
      <c r="BE32" s="15"/>
      <c r="BF32" s="5">
        <f t="shared" si="12"/>
        <v>13919</v>
      </c>
      <c r="BG32" s="42">
        <v>10543</v>
      </c>
      <c r="BH32" s="42">
        <v>3376</v>
      </c>
      <c r="BI32" s="42"/>
      <c r="BJ32" s="42"/>
      <c r="BK32" s="42"/>
      <c r="BL32" s="42"/>
      <c r="BM32" s="15"/>
    </row>
    <row r="33" spans="1:65" outlineLevel="5" x14ac:dyDescent="0.45">
      <c r="A33" s="22">
        <f t="shared" si="5"/>
        <v>1</v>
      </c>
      <c r="B33" s="9">
        <f t="shared" si="13"/>
        <v>43847</v>
      </c>
      <c r="C33" s="51">
        <v>298653</v>
      </c>
      <c r="D33" s="64">
        <f t="shared" si="6"/>
        <v>38.6</v>
      </c>
      <c r="E33" s="12">
        <v>38.6</v>
      </c>
      <c r="F33" s="12">
        <v>38.6</v>
      </c>
      <c r="G33" s="12">
        <v>38.6</v>
      </c>
      <c r="H33" s="12">
        <v>38.6</v>
      </c>
      <c r="I33" s="12"/>
      <c r="J33" s="12"/>
      <c r="K33" s="12"/>
      <c r="L33" s="12"/>
      <c r="M33" s="74" t="str">
        <f t="shared" si="7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20.512820512820515</v>
      </c>
      <c r="AO33" s="41">
        <v>1365</v>
      </c>
      <c r="AP33" s="110"/>
      <c r="AQ33" s="111"/>
      <c r="AR33" s="126" t="str">
        <f t="shared" si="14"/>
        <v/>
      </c>
      <c r="AS33" s="126" t="str">
        <f t="shared" si="15"/>
        <v/>
      </c>
      <c r="AT33" s="127">
        <v>1380</v>
      </c>
      <c r="AU33" s="114"/>
      <c r="AV33" s="115"/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>
        <v>79.900000000000006</v>
      </c>
      <c r="BA33" s="68"/>
      <c r="BB33" s="68"/>
      <c r="BC33" s="68"/>
      <c r="BD33" s="68"/>
      <c r="BE33" s="15"/>
      <c r="BF33" s="5">
        <f t="shared" si="12"/>
        <v>12564</v>
      </c>
      <c r="BG33" s="42">
        <v>10522</v>
      </c>
      <c r="BH33" s="42">
        <v>2042</v>
      </c>
      <c r="BI33" s="42"/>
      <c r="BJ33" s="42"/>
      <c r="BK33" s="42"/>
      <c r="BL33" s="42"/>
      <c r="BM33" s="15"/>
    </row>
    <row r="34" spans="1:65" outlineLevel="5" x14ac:dyDescent="0.45">
      <c r="A34" s="22">
        <f t="shared" si="5"/>
        <v>1</v>
      </c>
      <c r="B34" s="9">
        <f t="shared" si="13"/>
        <v>43848</v>
      </c>
      <c r="C34" s="51">
        <v>326462</v>
      </c>
      <c r="D34" s="64">
        <f t="shared" si="6"/>
        <v>39.1</v>
      </c>
      <c r="E34" s="12">
        <v>39</v>
      </c>
      <c r="F34" s="12">
        <v>39</v>
      </c>
      <c r="G34" s="12">
        <v>39.1</v>
      </c>
      <c r="H34" s="12">
        <v>39.1</v>
      </c>
      <c r="I34" s="12"/>
      <c r="J34" s="12"/>
      <c r="K34" s="12"/>
      <c r="L34" s="12"/>
      <c r="M34" s="74" t="str">
        <f t="shared" si="7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20.014295925661187</v>
      </c>
      <c r="AO34" s="41">
        <v>1399</v>
      </c>
      <c r="AP34" s="110"/>
      <c r="AQ34" s="111"/>
      <c r="AR34" s="126" t="str">
        <f t="shared" si="14"/>
        <v/>
      </c>
      <c r="AS34" s="126" t="str">
        <f t="shared" si="15"/>
        <v/>
      </c>
      <c r="AT34" s="127">
        <v>1652</v>
      </c>
      <c r="AU34" s="114"/>
      <c r="AV34" s="115"/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/>
      <c r="BA34" s="68"/>
      <c r="BB34" s="68"/>
      <c r="BC34" s="68"/>
      <c r="BD34" s="68"/>
      <c r="BE34" s="15"/>
      <c r="BF34" s="5">
        <f t="shared" si="12"/>
        <v>13208</v>
      </c>
      <c r="BG34" s="42">
        <v>11171</v>
      </c>
      <c r="BH34" s="42">
        <v>2037</v>
      </c>
      <c r="BI34" s="42"/>
      <c r="BJ34" s="42"/>
      <c r="BK34" s="42"/>
      <c r="BL34" s="42"/>
      <c r="BM34" s="15"/>
    </row>
    <row r="35" spans="1:65" outlineLevel="5" x14ac:dyDescent="0.45">
      <c r="A35" s="22">
        <f t="shared" si="5"/>
        <v>1</v>
      </c>
      <c r="B35" s="9">
        <f t="shared" si="13"/>
        <v>43849</v>
      </c>
      <c r="C35" s="51">
        <v>307107</v>
      </c>
      <c r="D35" s="64">
        <f t="shared" si="6"/>
        <v>39</v>
      </c>
      <c r="E35" s="12">
        <v>39</v>
      </c>
      <c r="F35" s="12">
        <v>39</v>
      </c>
      <c r="G35" s="12">
        <v>39</v>
      </c>
      <c r="H35" s="12">
        <v>39</v>
      </c>
      <c r="I35" s="12"/>
      <c r="J35" s="12"/>
      <c r="K35" s="12"/>
      <c r="L35" s="12"/>
      <c r="M35" s="74" t="str">
        <f t="shared" si="7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19.390581717451525</v>
      </c>
      <c r="AO35" s="41">
        <v>1444</v>
      </c>
      <c r="AP35" s="110"/>
      <c r="AQ35" s="111"/>
      <c r="AR35" s="126" t="str">
        <f t="shared" si="14"/>
        <v/>
      </c>
      <c r="AS35" s="126" t="str">
        <f t="shared" si="15"/>
        <v/>
      </c>
      <c r="AT35" s="127">
        <v>1483</v>
      </c>
      <c r="AU35" s="114"/>
      <c r="AV35" s="115"/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/>
      <c r="BA35" s="68"/>
      <c r="BB35" s="68"/>
      <c r="BC35" s="68"/>
      <c r="BD35" s="68"/>
      <c r="BE35" s="15"/>
      <c r="BF35" s="5">
        <f t="shared" si="12"/>
        <v>11924</v>
      </c>
      <c r="BG35" s="42">
        <v>9885</v>
      </c>
      <c r="BH35" s="42">
        <v>2039</v>
      </c>
      <c r="BI35" s="42"/>
      <c r="BJ35" s="42"/>
      <c r="BK35" s="42"/>
      <c r="BL35" s="42"/>
      <c r="BM35" s="15"/>
    </row>
    <row r="36" spans="1:65" outlineLevel="5" x14ac:dyDescent="0.45">
      <c r="A36" s="22">
        <f t="shared" si="5"/>
        <v>1</v>
      </c>
      <c r="B36" s="9">
        <f t="shared" si="13"/>
        <v>43850</v>
      </c>
      <c r="C36" s="51">
        <v>303572</v>
      </c>
      <c r="D36" s="64">
        <f t="shared" si="6"/>
        <v>39</v>
      </c>
      <c r="E36" s="12">
        <v>39</v>
      </c>
      <c r="F36" s="12">
        <v>39</v>
      </c>
      <c r="G36" s="12">
        <v>39</v>
      </c>
      <c r="H36" s="12">
        <v>39</v>
      </c>
      <c r="I36" s="12"/>
      <c r="J36" s="12"/>
      <c r="K36" s="12"/>
      <c r="L36" s="12"/>
      <c r="M36" s="74" t="str">
        <f t="shared" si="7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18.312622629169393</v>
      </c>
      <c r="AO36" s="41">
        <v>1529</v>
      </c>
      <c r="AP36" s="110"/>
      <c r="AQ36" s="111"/>
      <c r="AR36" s="126" t="str">
        <f t="shared" si="14"/>
        <v/>
      </c>
      <c r="AS36" s="126" t="str">
        <f t="shared" si="15"/>
        <v/>
      </c>
      <c r="AT36" s="127">
        <v>1487</v>
      </c>
      <c r="AU36" s="114"/>
      <c r="AV36" s="115"/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>
        <v>79.400000000000006</v>
      </c>
      <c r="BA36" s="68"/>
      <c r="BB36" s="68"/>
      <c r="BC36" s="68"/>
      <c r="BD36" s="68"/>
      <c r="BE36" s="15"/>
      <c r="BF36" s="5">
        <f t="shared" si="12"/>
        <v>9967</v>
      </c>
      <c r="BG36" s="42">
        <v>7879</v>
      </c>
      <c r="BH36" s="42">
        <v>2088</v>
      </c>
      <c r="BI36" s="42"/>
      <c r="BJ36" s="42"/>
      <c r="BK36" s="42"/>
      <c r="BL36" s="42"/>
      <c r="BM36" s="15"/>
    </row>
    <row r="37" spans="1:65" outlineLevel="5" x14ac:dyDescent="0.45">
      <c r="A37" s="22">
        <f t="shared" si="5"/>
        <v>1</v>
      </c>
      <c r="B37" s="9">
        <f t="shared" si="13"/>
        <v>43851</v>
      </c>
      <c r="C37" s="51">
        <v>305132</v>
      </c>
      <c r="D37" s="64">
        <f t="shared" si="6"/>
        <v>39.4</v>
      </c>
      <c r="E37" s="12">
        <v>39.200000000000003</v>
      </c>
      <c r="F37" s="12">
        <v>39.200000000000003</v>
      </c>
      <c r="G37" s="12">
        <v>39.5</v>
      </c>
      <c r="H37" s="12">
        <v>39.5</v>
      </c>
      <c r="I37" s="12"/>
      <c r="J37" s="12"/>
      <c r="K37" s="12"/>
      <c r="L37" s="12"/>
      <c r="M37" s="74" t="str">
        <f t="shared" si="7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18.469656992084431</v>
      </c>
      <c r="AO37" s="41">
        <v>1516</v>
      </c>
      <c r="AP37" s="110"/>
      <c r="AQ37" s="111"/>
      <c r="AR37" s="126" t="str">
        <f t="shared" si="14"/>
        <v/>
      </c>
      <c r="AS37" s="126" t="str">
        <f t="shared" si="15"/>
        <v/>
      </c>
      <c r="AT37" s="127">
        <v>1566</v>
      </c>
      <c r="AU37" s="114"/>
      <c r="AV37" s="115"/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79.7</v>
      </c>
      <c r="BA37" s="68"/>
      <c r="BB37" s="68"/>
      <c r="BC37" s="68"/>
      <c r="BD37" s="68"/>
      <c r="BE37" s="15"/>
      <c r="BF37" s="5">
        <f t="shared" si="12"/>
        <v>12245</v>
      </c>
      <c r="BG37" s="42">
        <v>10183</v>
      </c>
      <c r="BH37" s="42">
        <v>2062</v>
      </c>
      <c r="BI37" s="42"/>
      <c r="BJ37" s="42"/>
      <c r="BK37" s="42"/>
      <c r="BL37" s="42"/>
      <c r="BM37" s="15"/>
    </row>
    <row r="38" spans="1:65" outlineLevel="5" x14ac:dyDescent="0.45">
      <c r="A38" s="22">
        <f t="shared" si="5"/>
        <v>1</v>
      </c>
      <c r="B38" s="9">
        <f t="shared" si="13"/>
        <v>43852</v>
      </c>
      <c r="C38" s="51">
        <v>309404</v>
      </c>
      <c r="D38" s="64">
        <f t="shared" si="6"/>
        <v>39.200000000000003</v>
      </c>
      <c r="E38" s="12">
        <v>39.200000000000003</v>
      </c>
      <c r="F38" s="12">
        <v>39.200000000000003</v>
      </c>
      <c r="G38" s="12">
        <v>39.200000000000003</v>
      </c>
      <c r="H38" s="12">
        <v>39.200000000000003</v>
      </c>
      <c r="I38" s="12"/>
      <c r="J38" s="12"/>
      <c r="K38" s="12"/>
      <c r="L38" s="12"/>
      <c r="M38" s="74" t="str">
        <f t="shared" si="7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18.880647336480109</v>
      </c>
      <c r="AO38" s="41">
        <v>1483</v>
      </c>
      <c r="AP38" s="110"/>
      <c r="AQ38" s="111"/>
      <c r="AR38" s="126" t="str">
        <f t="shared" si="14"/>
        <v/>
      </c>
      <c r="AS38" s="126" t="str">
        <f t="shared" si="15"/>
        <v/>
      </c>
      <c r="AT38" s="127">
        <v>1522</v>
      </c>
      <c r="AU38" s="114"/>
      <c r="AV38" s="115"/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>
        <v>80</v>
      </c>
      <c r="BA38" s="68"/>
      <c r="BB38" s="68"/>
      <c r="BC38" s="68"/>
      <c r="BD38" s="68"/>
      <c r="BE38" s="15"/>
      <c r="BF38" s="5">
        <f t="shared" si="12"/>
        <v>10952</v>
      </c>
      <c r="BG38" s="42">
        <v>8881</v>
      </c>
      <c r="BH38" s="42">
        <v>2071</v>
      </c>
      <c r="BI38" s="42"/>
      <c r="BJ38" s="42"/>
      <c r="BK38" s="42"/>
      <c r="BL38" s="42"/>
      <c r="BM38" s="15"/>
    </row>
    <row r="39" spans="1:65" outlineLevel="5" x14ac:dyDescent="0.45">
      <c r="A39" s="22">
        <f t="shared" si="5"/>
        <v>1</v>
      </c>
      <c r="B39" s="9">
        <f t="shared" si="13"/>
        <v>43853</v>
      </c>
      <c r="C39" s="51">
        <v>353675</v>
      </c>
      <c r="D39" s="64">
        <f t="shared" si="6"/>
        <v>39.4</v>
      </c>
      <c r="E39" s="12">
        <v>39.299999999999997</v>
      </c>
      <c r="F39" s="12">
        <v>39.299999999999997</v>
      </c>
      <c r="G39" s="12">
        <v>39.5</v>
      </c>
      <c r="H39" s="12">
        <v>39.5</v>
      </c>
      <c r="I39" s="12"/>
      <c r="J39" s="12"/>
      <c r="K39" s="12"/>
      <c r="L39" s="12"/>
      <c r="M39" s="74" t="str">
        <f t="shared" si="7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17.156862745098039</v>
      </c>
      <c r="AO39" s="41">
        <v>1632</v>
      </c>
      <c r="AP39" s="110"/>
      <c r="AQ39" s="111"/>
      <c r="AR39" s="126" t="str">
        <f t="shared" si="14"/>
        <v/>
      </c>
      <c r="AS39" s="126" t="str">
        <f t="shared" si="15"/>
        <v/>
      </c>
      <c r="AT39" s="127">
        <v>1470</v>
      </c>
      <c r="AU39" s="114"/>
      <c r="AV39" s="115"/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>
        <v>79.8</v>
      </c>
      <c r="BA39" s="68"/>
      <c r="BB39" s="68"/>
      <c r="BC39" s="68"/>
      <c r="BD39" s="68"/>
      <c r="BE39" s="15"/>
      <c r="BF39" s="5">
        <f t="shared" si="12"/>
        <v>14132</v>
      </c>
      <c r="BG39" s="42">
        <v>11493</v>
      </c>
      <c r="BH39" s="42">
        <v>2639</v>
      </c>
      <c r="BI39" s="42"/>
      <c r="BJ39" s="42"/>
      <c r="BK39" s="42"/>
      <c r="BL39" s="42"/>
      <c r="BM39" s="15"/>
    </row>
    <row r="40" spans="1:65" outlineLevel="5" x14ac:dyDescent="0.45">
      <c r="A40" s="22">
        <f t="shared" si="5"/>
        <v>1</v>
      </c>
      <c r="B40" s="9">
        <f t="shared" si="13"/>
        <v>43854</v>
      </c>
      <c r="C40" s="51">
        <v>331074</v>
      </c>
      <c r="D40" s="64">
        <f t="shared" si="6"/>
        <v>39.4</v>
      </c>
      <c r="E40" s="12">
        <v>39.299999999999997</v>
      </c>
      <c r="F40" s="12">
        <v>39.299999999999997</v>
      </c>
      <c r="G40" s="12">
        <v>39.5</v>
      </c>
      <c r="H40" s="12">
        <v>39.5</v>
      </c>
      <c r="I40" s="12"/>
      <c r="J40" s="12"/>
      <c r="K40" s="12"/>
      <c r="L40" s="12"/>
      <c r="M40" s="74" t="str">
        <f t="shared" si="7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19.471488178025034</v>
      </c>
      <c r="AO40" s="41">
        <v>1438</v>
      </c>
      <c r="AP40" s="110"/>
      <c r="AQ40" s="111"/>
      <c r="AR40" s="126" t="str">
        <f t="shared" si="14"/>
        <v/>
      </c>
      <c r="AS40" s="126" t="str">
        <f t="shared" si="15"/>
        <v/>
      </c>
      <c r="AT40" s="127">
        <v>1269</v>
      </c>
      <c r="AU40" s="114"/>
      <c r="AV40" s="115"/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/>
      <c r="BA40" s="68"/>
      <c r="BB40" s="68"/>
      <c r="BC40" s="68"/>
      <c r="BD40" s="68"/>
      <c r="BE40" s="15"/>
      <c r="BF40" s="5">
        <f t="shared" si="12"/>
        <v>12428</v>
      </c>
      <c r="BG40" s="42">
        <v>9634</v>
      </c>
      <c r="BH40" s="42">
        <v>2794</v>
      </c>
      <c r="BI40" s="42"/>
      <c r="BJ40" s="42"/>
      <c r="BK40" s="42"/>
      <c r="BL40" s="42"/>
      <c r="BM40" s="15"/>
    </row>
    <row r="41" spans="1:65" outlineLevel="5" x14ac:dyDescent="0.45">
      <c r="A41" s="22">
        <f t="shared" si="5"/>
        <v>1</v>
      </c>
      <c r="B41" s="9">
        <f t="shared" si="13"/>
        <v>43855</v>
      </c>
      <c r="C41" s="51">
        <v>313062</v>
      </c>
      <c r="D41" s="64">
        <f t="shared" si="6"/>
        <v>39.700000000000003</v>
      </c>
      <c r="E41" s="12">
        <v>39.6</v>
      </c>
      <c r="F41" s="12">
        <v>39.6</v>
      </c>
      <c r="G41" s="12">
        <v>39.799999999999997</v>
      </c>
      <c r="H41" s="12">
        <v>39.799999999999997</v>
      </c>
      <c r="I41" s="12"/>
      <c r="J41" s="12"/>
      <c r="K41" s="12"/>
      <c r="L41" s="12"/>
      <c r="M41" s="74" t="str">
        <f t="shared" si="7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19.498607242339833</v>
      </c>
      <c r="AO41" s="41">
        <v>1436</v>
      </c>
      <c r="AP41" s="110"/>
      <c r="AQ41" s="111"/>
      <c r="AR41" s="126" t="str">
        <f t="shared" si="14"/>
        <v/>
      </c>
      <c r="AS41" s="126" t="str">
        <f t="shared" si="15"/>
        <v/>
      </c>
      <c r="AT41" s="127">
        <v>1535</v>
      </c>
      <c r="AU41" s="114"/>
      <c r="AV41" s="115"/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/>
      <c r="BA41" s="68"/>
      <c r="BB41" s="68"/>
      <c r="BC41" s="68"/>
      <c r="BD41" s="68"/>
      <c r="BE41" s="15"/>
      <c r="BF41" s="5">
        <f t="shared" si="12"/>
        <v>14580</v>
      </c>
      <c r="BG41" s="42">
        <v>11446</v>
      </c>
      <c r="BH41" s="42">
        <v>3134</v>
      </c>
      <c r="BI41" s="42"/>
      <c r="BJ41" s="42"/>
      <c r="BK41" s="42"/>
      <c r="BL41" s="42"/>
      <c r="BM41" s="15"/>
    </row>
    <row r="42" spans="1:65" outlineLevel="5" x14ac:dyDescent="0.45">
      <c r="A42" s="22">
        <f t="shared" si="5"/>
        <v>1</v>
      </c>
      <c r="B42" s="9">
        <f t="shared" si="13"/>
        <v>43856</v>
      </c>
      <c r="C42" s="51">
        <v>290600</v>
      </c>
      <c r="D42" s="64">
        <f t="shared" si="6"/>
        <v>39.299999999999997</v>
      </c>
      <c r="E42" s="12">
        <v>39.299999999999997</v>
      </c>
      <c r="F42" s="12">
        <v>39.299999999999997</v>
      </c>
      <c r="G42" s="12">
        <v>39.200000000000003</v>
      </c>
      <c r="H42" s="12">
        <v>39.200000000000003</v>
      </c>
      <c r="I42" s="12"/>
      <c r="J42" s="12"/>
      <c r="K42" s="12"/>
      <c r="L42" s="12"/>
      <c r="M42" s="74" t="str">
        <f t="shared" si="7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22.471910112359552</v>
      </c>
      <c r="AO42" s="41">
        <v>1246</v>
      </c>
      <c r="AP42" s="110"/>
      <c r="AQ42" s="111"/>
      <c r="AR42" s="126" t="str">
        <f t="shared" si="14"/>
        <v/>
      </c>
      <c r="AS42" s="126" t="str">
        <f t="shared" si="15"/>
        <v/>
      </c>
      <c r="AT42" s="127">
        <v>1646</v>
      </c>
      <c r="AU42" s="114"/>
      <c r="AV42" s="115"/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/>
      <c r="BA42" s="68"/>
      <c r="BB42" s="68"/>
      <c r="BC42" s="68"/>
      <c r="BD42" s="68"/>
      <c r="BE42" s="15"/>
      <c r="BF42" s="5">
        <f t="shared" si="12"/>
        <v>12114</v>
      </c>
      <c r="BG42" s="42">
        <v>4676</v>
      </c>
      <c r="BH42" s="42">
        <v>7438</v>
      </c>
      <c r="BI42" s="42"/>
      <c r="BJ42" s="42"/>
      <c r="BK42" s="42"/>
      <c r="BL42" s="42"/>
      <c r="BM42" s="15"/>
    </row>
    <row r="43" spans="1:65" outlineLevel="5" x14ac:dyDescent="0.45">
      <c r="A43" s="22">
        <f t="shared" si="5"/>
        <v>1</v>
      </c>
      <c r="B43" s="9">
        <f t="shared" si="13"/>
        <v>43857</v>
      </c>
      <c r="C43" s="51">
        <v>395642</v>
      </c>
      <c r="D43" s="64">
        <f t="shared" si="6"/>
        <v>38.799999999999997</v>
      </c>
      <c r="E43" s="12">
        <v>38.799999999999997</v>
      </c>
      <c r="F43" s="12">
        <v>38.799999999999997</v>
      </c>
      <c r="G43" s="12">
        <v>38.799999999999997</v>
      </c>
      <c r="H43" s="12">
        <v>38.799999999999997</v>
      </c>
      <c r="I43" s="12"/>
      <c r="J43" s="12"/>
      <c r="K43" s="12"/>
      <c r="L43" s="12"/>
      <c r="M43" s="74" t="str">
        <f t="shared" si="7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18.604651162790699</v>
      </c>
      <c r="AO43" s="41">
        <v>1505</v>
      </c>
      <c r="AP43" s="110"/>
      <c r="AQ43" s="111"/>
      <c r="AR43" s="126" t="str">
        <f t="shared" si="14"/>
        <v/>
      </c>
      <c r="AS43" s="126" t="str">
        <f t="shared" si="15"/>
        <v/>
      </c>
      <c r="AT43" s="127">
        <v>1512</v>
      </c>
      <c r="AU43" s="114"/>
      <c r="AV43" s="115"/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/>
      <c r="BA43" s="68"/>
      <c r="BB43" s="68"/>
      <c r="BC43" s="68"/>
      <c r="BD43" s="68"/>
      <c r="BE43" s="15"/>
      <c r="BF43" s="5">
        <f t="shared" si="12"/>
        <v>13898</v>
      </c>
      <c r="BG43" s="42">
        <v>8316</v>
      </c>
      <c r="BH43" s="42">
        <v>5582</v>
      </c>
      <c r="BI43" s="42"/>
      <c r="BJ43" s="42"/>
      <c r="BK43" s="42"/>
      <c r="BL43" s="42"/>
      <c r="BM43" s="15"/>
    </row>
    <row r="44" spans="1:65" outlineLevel="5" x14ac:dyDescent="0.45">
      <c r="A44" s="22">
        <f t="shared" si="5"/>
        <v>1</v>
      </c>
      <c r="B44" s="9">
        <f t="shared" si="13"/>
        <v>43858</v>
      </c>
      <c r="C44" s="51">
        <v>400268</v>
      </c>
      <c r="D44" s="64">
        <f t="shared" si="6"/>
        <v>38.799999999999997</v>
      </c>
      <c r="E44" s="12">
        <v>38.9</v>
      </c>
      <c r="F44" s="12">
        <v>38.9</v>
      </c>
      <c r="G44" s="12">
        <v>38.700000000000003</v>
      </c>
      <c r="H44" s="12">
        <v>38.700000000000003</v>
      </c>
      <c r="I44" s="12"/>
      <c r="J44" s="12"/>
      <c r="K44" s="12"/>
      <c r="L44" s="12"/>
      <c r="M44" s="74" t="str">
        <f t="shared" si="7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19.073569482288828</v>
      </c>
      <c r="AO44" s="41">
        <v>1468</v>
      </c>
      <c r="AP44" s="110"/>
      <c r="AQ44" s="111"/>
      <c r="AR44" s="126" t="str">
        <f t="shared" si="14"/>
        <v/>
      </c>
      <c r="AS44" s="126" t="str">
        <f t="shared" si="15"/>
        <v/>
      </c>
      <c r="AT44" s="127">
        <v>1438</v>
      </c>
      <c r="AU44" s="114"/>
      <c r="AV44" s="115"/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>
        <v>78.900000000000006</v>
      </c>
      <c r="BA44" s="68"/>
      <c r="BB44" s="68"/>
      <c r="BC44" s="68"/>
      <c r="BD44" s="68"/>
      <c r="BE44" s="15"/>
      <c r="BF44" s="5">
        <f t="shared" si="12"/>
        <v>14414</v>
      </c>
      <c r="BG44" s="42">
        <v>8792</v>
      </c>
      <c r="BH44" s="42">
        <v>5622</v>
      </c>
      <c r="BI44" s="42"/>
      <c r="BJ44" s="42"/>
      <c r="BK44" s="42"/>
      <c r="BL44" s="42"/>
      <c r="BM44" s="15"/>
    </row>
    <row r="45" spans="1:65" outlineLevel="5" x14ac:dyDescent="0.45">
      <c r="A45" s="22">
        <f t="shared" si="5"/>
        <v>1</v>
      </c>
      <c r="B45" s="9">
        <f t="shared" si="13"/>
        <v>43859</v>
      </c>
      <c r="C45" s="51">
        <v>397477</v>
      </c>
      <c r="D45" s="64">
        <f t="shared" si="6"/>
        <v>39.4</v>
      </c>
      <c r="E45" s="12">
        <v>39.200000000000003</v>
      </c>
      <c r="F45" s="12">
        <v>39.200000000000003</v>
      </c>
      <c r="G45" s="12">
        <v>39.5</v>
      </c>
      <c r="H45" s="12">
        <v>39.5</v>
      </c>
      <c r="I45" s="12"/>
      <c r="J45" s="12"/>
      <c r="K45" s="12"/>
      <c r="L45" s="12"/>
      <c r="M45" s="74" t="str">
        <f t="shared" si="7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17.565872020075282</v>
      </c>
      <c r="AO45" s="41">
        <v>1594</v>
      </c>
      <c r="AP45" s="110"/>
      <c r="AQ45" s="111"/>
      <c r="AR45" s="126" t="str">
        <f t="shared" si="14"/>
        <v/>
      </c>
      <c r="AS45" s="126" t="str">
        <f t="shared" si="15"/>
        <v/>
      </c>
      <c r="AT45" s="127">
        <v>1735</v>
      </c>
      <c r="AU45" s="114"/>
      <c r="AV45" s="115"/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>
        <v>79.7</v>
      </c>
      <c r="BA45" s="68"/>
      <c r="BB45" s="68"/>
      <c r="BC45" s="68"/>
      <c r="BD45" s="68"/>
      <c r="BE45" s="15"/>
      <c r="BF45" s="5">
        <f t="shared" si="12"/>
        <v>14896</v>
      </c>
      <c r="BG45" s="42">
        <v>11265</v>
      </c>
      <c r="BH45" s="42">
        <v>3631</v>
      </c>
      <c r="BI45" s="42"/>
      <c r="BJ45" s="42"/>
      <c r="BK45" s="42"/>
      <c r="BL45" s="42"/>
      <c r="BM45" s="15"/>
    </row>
    <row r="46" spans="1:65" outlineLevel="5" x14ac:dyDescent="0.45">
      <c r="A46" s="22">
        <f t="shared" si="5"/>
        <v>1</v>
      </c>
      <c r="B46" s="9">
        <f t="shared" si="13"/>
        <v>43860</v>
      </c>
      <c r="C46" s="51">
        <v>384190</v>
      </c>
      <c r="D46" s="64">
        <f t="shared" si="6"/>
        <v>39.5</v>
      </c>
      <c r="E46" s="12">
        <v>39.5</v>
      </c>
      <c r="F46" s="12">
        <v>39.5</v>
      </c>
      <c r="G46" s="12">
        <v>39.5</v>
      </c>
      <c r="H46" s="12">
        <v>39.5</v>
      </c>
      <c r="I46" s="12"/>
      <c r="J46" s="12"/>
      <c r="K46" s="12"/>
      <c r="L46" s="12"/>
      <c r="M46" s="74" t="str">
        <f t="shared" si="7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20.260492040520983</v>
      </c>
      <c r="AO46" s="41">
        <v>1382</v>
      </c>
      <c r="AP46" s="110"/>
      <c r="AQ46" s="111"/>
      <c r="AR46" s="126" t="str">
        <f t="shared" si="14"/>
        <v/>
      </c>
      <c r="AS46" s="126" t="str">
        <f t="shared" si="15"/>
        <v/>
      </c>
      <c r="AT46" s="127">
        <v>1377</v>
      </c>
      <c r="AU46" s="114"/>
      <c r="AV46" s="115"/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>
        <v>80</v>
      </c>
      <c r="BA46" s="68"/>
      <c r="BB46" s="68"/>
      <c r="BC46" s="68"/>
      <c r="BD46" s="68"/>
      <c r="BE46" s="15"/>
      <c r="BF46" s="5">
        <f t="shared" si="12"/>
        <v>13330</v>
      </c>
      <c r="BG46" s="42">
        <v>11490</v>
      </c>
      <c r="BH46" s="42">
        <v>1840</v>
      </c>
      <c r="BI46" s="42"/>
      <c r="BJ46" s="42"/>
      <c r="BK46" s="42"/>
      <c r="BL46" s="42"/>
      <c r="BM46" s="15"/>
    </row>
    <row r="47" spans="1:65" ht="17.5" outlineLevel="5" thickBot="1" x14ac:dyDescent="0.5">
      <c r="A47" s="31">
        <f t="shared" si="5"/>
        <v>1</v>
      </c>
      <c r="B47" s="32">
        <f t="shared" si="13"/>
        <v>43861</v>
      </c>
      <c r="C47" s="51">
        <v>369172</v>
      </c>
      <c r="D47" s="64">
        <f t="shared" si="6"/>
        <v>39.200000000000003</v>
      </c>
      <c r="E47" s="12">
        <v>39.299999999999997</v>
      </c>
      <c r="F47" s="12">
        <v>39.299999999999997</v>
      </c>
      <c r="G47" s="12">
        <v>39.1</v>
      </c>
      <c r="H47" s="12">
        <v>39.1</v>
      </c>
      <c r="I47" s="26"/>
      <c r="J47" s="26"/>
      <c r="K47" s="26"/>
      <c r="L47" s="26"/>
      <c r="M47" s="74" t="str">
        <f t="shared" si="7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17.800381436745074</v>
      </c>
      <c r="AO47" s="41">
        <v>1573</v>
      </c>
      <c r="AP47" s="130"/>
      <c r="AQ47" s="131"/>
      <c r="AR47" s="126" t="str">
        <f t="shared" si="14"/>
        <v/>
      </c>
      <c r="AS47" s="126" t="str">
        <f t="shared" si="15"/>
        <v/>
      </c>
      <c r="AT47" s="127">
        <v>1272</v>
      </c>
      <c r="AU47" s="132"/>
      <c r="AV47" s="133"/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>
        <v>79.599999999999994</v>
      </c>
      <c r="BA47" s="76"/>
      <c r="BB47" s="76"/>
      <c r="BC47" s="76"/>
      <c r="BD47" s="76"/>
      <c r="BE47" s="15"/>
      <c r="BF47" s="5">
        <f t="shared" si="12"/>
        <v>13585</v>
      </c>
      <c r="BG47" s="42">
        <v>7445</v>
      </c>
      <c r="BH47" s="42">
        <v>6140</v>
      </c>
      <c r="BI47" s="42"/>
      <c r="BJ47" s="42"/>
      <c r="BK47" s="42"/>
      <c r="BL47" s="42"/>
      <c r="BM47" s="25"/>
    </row>
    <row r="48" spans="1:65" outlineLevel="4" x14ac:dyDescent="0.45">
      <c r="A48" s="150" t="s">
        <v>35</v>
      </c>
      <c r="B48" s="151"/>
      <c r="C48" s="50">
        <f t="shared" ref="C48:BM48" si="18">SUBTOTAL(4,C17:C47)</f>
        <v>421677</v>
      </c>
      <c r="D48" s="60">
        <f t="shared" si="18"/>
        <v>39.700000000000003</v>
      </c>
      <c r="E48" s="28">
        <f t="shared" si="18"/>
        <v>39.6</v>
      </c>
      <c r="F48" s="28">
        <f t="shared" si="18"/>
        <v>39.6</v>
      </c>
      <c r="G48" s="28">
        <f t="shared" si="18"/>
        <v>39.799999999999997</v>
      </c>
      <c r="H48" s="28">
        <f t="shared" si="18"/>
        <v>39.799999999999997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0</v>
      </c>
      <c r="N48" s="82">
        <f t="shared" si="18"/>
        <v>0</v>
      </c>
      <c r="O48" s="82">
        <f t="shared" si="18"/>
        <v>0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23.870417732310315</v>
      </c>
      <c r="AO48" s="39">
        <f t="shared" si="18"/>
        <v>1653</v>
      </c>
      <c r="AP48" s="104">
        <f t="shared" si="18"/>
        <v>0</v>
      </c>
      <c r="AQ48" s="105">
        <f t="shared" si="18"/>
        <v>0</v>
      </c>
      <c r="AR48" s="106">
        <f t="shared" si="18"/>
        <v>0</v>
      </c>
      <c r="AS48" s="106">
        <f t="shared" si="18"/>
        <v>0</v>
      </c>
      <c r="AT48" s="107">
        <f t="shared" si="18"/>
        <v>1735</v>
      </c>
      <c r="AU48" s="108">
        <f t="shared" si="18"/>
        <v>0</v>
      </c>
      <c r="AV48" s="109">
        <f t="shared" si="18"/>
        <v>0</v>
      </c>
      <c r="AW48" s="106">
        <f t="shared" si="18"/>
        <v>0</v>
      </c>
      <c r="AX48" s="106">
        <f t="shared" si="18"/>
        <v>0</v>
      </c>
      <c r="AY48" s="60">
        <f t="shared" si="18"/>
        <v>0</v>
      </c>
      <c r="AZ48" s="96">
        <f t="shared" si="18"/>
        <v>80.5</v>
      </c>
      <c r="BA48" s="67">
        <f t="shared" si="18"/>
        <v>0</v>
      </c>
      <c r="BB48" s="67">
        <f t="shared" si="18"/>
        <v>0</v>
      </c>
      <c r="BC48" s="67">
        <f t="shared" si="18"/>
        <v>0</v>
      </c>
      <c r="BD48" s="67">
        <f t="shared" si="18"/>
        <v>0</v>
      </c>
      <c r="BE48" s="27">
        <f t="shared" si="18"/>
        <v>0</v>
      </c>
      <c r="BF48" s="29">
        <f t="shared" si="18"/>
        <v>15595</v>
      </c>
      <c r="BG48" s="39">
        <f t="shared" si="18"/>
        <v>11493</v>
      </c>
      <c r="BH48" s="40">
        <f t="shared" si="18"/>
        <v>7438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 x14ac:dyDescent="0.45">
      <c r="A49" s="180" t="s">
        <v>24</v>
      </c>
      <c r="B49" s="181"/>
      <c r="C49" s="51">
        <f t="shared" ref="C49:BM49" si="19">SUBTOTAL(5,C17:C47)</f>
        <v>281497</v>
      </c>
      <c r="D49" s="61">
        <f t="shared" si="19"/>
        <v>38</v>
      </c>
      <c r="E49" s="12">
        <f t="shared" si="19"/>
        <v>38</v>
      </c>
      <c r="F49" s="12">
        <f t="shared" si="19"/>
        <v>38</v>
      </c>
      <c r="G49" s="12">
        <f t="shared" si="19"/>
        <v>38</v>
      </c>
      <c r="H49" s="12">
        <f t="shared" si="19"/>
        <v>38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0</v>
      </c>
      <c r="N49" s="83">
        <f t="shared" si="19"/>
        <v>0</v>
      </c>
      <c r="O49" s="83">
        <f t="shared" si="19"/>
        <v>0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16.938898971566847</v>
      </c>
      <c r="AO49" s="41">
        <f t="shared" si="19"/>
        <v>1173</v>
      </c>
      <c r="AP49" s="110">
        <f t="shared" si="19"/>
        <v>0</v>
      </c>
      <c r="AQ49" s="111">
        <f t="shared" si="19"/>
        <v>0</v>
      </c>
      <c r="AR49" s="112">
        <f t="shared" si="19"/>
        <v>0</v>
      </c>
      <c r="AS49" s="112">
        <f t="shared" si="19"/>
        <v>0</v>
      </c>
      <c r="AT49" s="113">
        <f t="shared" si="19"/>
        <v>1159</v>
      </c>
      <c r="AU49" s="114">
        <f t="shared" si="19"/>
        <v>0</v>
      </c>
      <c r="AV49" s="115">
        <f t="shared" si="19"/>
        <v>0</v>
      </c>
      <c r="AW49" s="112">
        <f t="shared" si="19"/>
        <v>0</v>
      </c>
      <c r="AX49" s="112">
        <f t="shared" si="19"/>
        <v>0</v>
      </c>
      <c r="AY49" s="61">
        <f t="shared" si="19"/>
        <v>0</v>
      </c>
      <c r="AZ49" s="97">
        <f t="shared" si="19"/>
        <v>78.2</v>
      </c>
      <c r="BA49" s="68">
        <f t="shared" si="19"/>
        <v>0</v>
      </c>
      <c r="BB49" s="68">
        <f t="shared" si="19"/>
        <v>0</v>
      </c>
      <c r="BC49" s="68">
        <f t="shared" si="19"/>
        <v>0</v>
      </c>
      <c r="BD49" s="68">
        <f t="shared" si="19"/>
        <v>0</v>
      </c>
      <c r="BE49" s="15">
        <f t="shared" si="19"/>
        <v>0</v>
      </c>
      <c r="BF49" s="6">
        <f t="shared" si="19"/>
        <v>9967</v>
      </c>
      <c r="BG49" s="41">
        <f t="shared" si="19"/>
        <v>4676</v>
      </c>
      <c r="BH49" s="42">
        <f t="shared" si="19"/>
        <v>1840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 x14ac:dyDescent="0.45">
      <c r="A50" s="180" t="s">
        <v>13</v>
      </c>
      <c r="B50" s="181"/>
      <c r="C50" s="51">
        <f>IFERROR(SUBTOTAL(1,C17:C47),"")</f>
        <v>330199.3548387097</v>
      </c>
      <c r="D50" s="61">
        <f t="shared" ref="D50:BM50" si="20">IFERROR(SUBTOTAL(1,D17:D47),"")</f>
        <v>38.870967741935495</v>
      </c>
      <c r="E50" s="12">
        <f t="shared" si="20"/>
        <v>38.803225806451614</v>
      </c>
      <c r="F50" s="12">
        <f t="shared" si="20"/>
        <v>38.803225806451614</v>
      </c>
      <c r="G50" s="12">
        <f t="shared" si="20"/>
        <v>38.912903225806453</v>
      </c>
      <c r="H50" s="12">
        <f t="shared" si="20"/>
        <v>38.912903225806453</v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 t="str">
        <f t="shared" si="20"/>
        <v/>
      </c>
      <c r="N50" s="83" t="str">
        <f t="shared" si="20"/>
        <v/>
      </c>
      <c r="O50" s="83" t="str">
        <f t="shared" si="20"/>
        <v/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19.237098545342953</v>
      </c>
      <c r="AO50" s="41">
        <f t="shared" si="20"/>
        <v>1464.4516129032259</v>
      </c>
      <c r="AP50" s="110" t="str">
        <f t="shared" si="20"/>
        <v/>
      </c>
      <c r="AQ50" s="111" t="str">
        <f t="shared" si="20"/>
        <v/>
      </c>
      <c r="AR50" s="112" t="str">
        <f t="shared" si="20"/>
        <v/>
      </c>
      <c r="AS50" s="112" t="str">
        <f t="shared" si="20"/>
        <v/>
      </c>
      <c r="AT50" s="113">
        <f t="shared" si="20"/>
        <v>1430.1935483870968</v>
      </c>
      <c r="AU50" s="114" t="str">
        <f t="shared" si="20"/>
        <v/>
      </c>
      <c r="AV50" s="115" t="str">
        <f t="shared" si="20"/>
        <v/>
      </c>
      <c r="AW50" s="112" t="str">
        <f t="shared" si="20"/>
        <v/>
      </c>
      <c r="AX50" s="112" t="str">
        <f t="shared" si="20"/>
        <v/>
      </c>
      <c r="AY50" s="61" t="str">
        <f t="shared" si="20"/>
        <v/>
      </c>
      <c r="AZ50" s="97">
        <f t="shared" si="20"/>
        <v>79.610526315789471</v>
      </c>
      <c r="BA50" s="68" t="str">
        <f t="shared" si="20"/>
        <v/>
      </c>
      <c r="BB50" s="68" t="str">
        <f t="shared" si="20"/>
        <v/>
      </c>
      <c r="BC50" s="68" t="str">
        <f t="shared" si="20"/>
        <v/>
      </c>
      <c r="BD50" s="68" t="str">
        <f t="shared" si="20"/>
        <v/>
      </c>
      <c r="BE50" s="15" t="str">
        <f>IFERROR(SUBTOTAL(1,BE17:BE47),"")</f>
        <v/>
      </c>
      <c r="BF50" s="6">
        <f t="shared" si="20"/>
        <v>12911.935483870968</v>
      </c>
      <c r="BG50" s="41">
        <f t="shared" si="20"/>
        <v>9669.032258064517</v>
      </c>
      <c r="BH50" s="42">
        <f t="shared" si="20"/>
        <v>3242.9032258064517</v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 t="str">
        <f t="shared" si="20"/>
        <v/>
      </c>
    </row>
    <row r="51" spans="1:65" ht="17.5" outlineLevel="1" thickBot="1" x14ac:dyDescent="0.5">
      <c r="A51" s="182" t="s">
        <v>60</v>
      </c>
      <c r="B51" s="183"/>
      <c r="C51" s="52">
        <f>SUBTOTAL(9,C17:C47)</f>
        <v>10236180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45398</v>
      </c>
      <c r="AP51" s="116"/>
      <c r="AQ51" s="117"/>
      <c r="AR51" s="118"/>
      <c r="AS51" s="118"/>
      <c r="AT51" s="119">
        <f>SUBTOTAL(9,AT17:AT47)</f>
        <v>44336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400270</v>
      </c>
      <c r="BG51" s="43">
        <f t="shared" si="21"/>
        <v>299740</v>
      </c>
      <c r="BH51" s="44">
        <f t="shared" si="21"/>
        <v>100530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0</v>
      </c>
    </row>
    <row r="52" spans="1:65" outlineLevel="5" x14ac:dyDescent="0.45">
      <c r="A52" s="21">
        <f t="shared" si="5"/>
        <v>2</v>
      </c>
      <c r="B52" s="33">
        <f>B47+1</f>
        <v>43862</v>
      </c>
      <c r="C52" s="51">
        <v>351212</v>
      </c>
      <c r="D52" s="64">
        <f t="shared" ref="D52:D80" si="22">IFERROR(ROUND(AVERAGE(E52:L52),1),"")</f>
        <v>39.5</v>
      </c>
      <c r="E52" s="12">
        <v>39.6</v>
      </c>
      <c r="F52" s="12">
        <v>39.6</v>
      </c>
      <c r="G52" s="12">
        <v>39.4</v>
      </c>
      <c r="H52" s="12">
        <v>39.4</v>
      </c>
      <c r="I52" s="11"/>
      <c r="J52" s="11"/>
      <c r="K52" s="11"/>
      <c r="L52" s="11"/>
      <c r="M52" s="74" t="str">
        <f t="shared" ref="M52:M80" si="23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 t="shared" ref="AN52:AN80" si="26">28000/AO52</f>
        <v>17.654476670870114</v>
      </c>
      <c r="AO52" s="41">
        <v>1586</v>
      </c>
      <c r="AP52" s="124"/>
      <c r="AQ52" s="125"/>
      <c r="AR52" s="126" t="str">
        <f t="shared" ref="AR52:AR80" si="27">IFERROR(AQ52/AP52*100,"")</f>
        <v/>
      </c>
      <c r="AS52" s="126" t="str">
        <f t="shared" ref="AS52:AS80" si="28">IFERROR(100-AR52,"")</f>
        <v/>
      </c>
      <c r="AT52" s="127">
        <v>1566</v>
      </c>
      <c r="AU52" s="128"/>
      <c r="AV52" s="129"/>
      <c r="AW52" s="126" t="str">
        <f t="shared" ref="AW52:AW80" si="29">IFERROR(AV52/AU52*100,"")</f>
        <v/>
      </c>
      <c r="AX52" s="126" t="str">
        <f t="shared" ref="AX52:AX80" si="30">IFERROR(100-AW52,"")</f>
        <v/>
      </c>
      <c r="AY52" s="64" t="str">
        <f t="shared" ref="AY52:AY80" si="31">IFERROR((1-((AW52*AS52)/(AX52*AR52)))*100,"")</f>
        <v/>
      </c>
      <c r="AZ52"/>
      <c r="BA52" s="70"/>
      <c r="BB52" s="70"/>
      <c r="BC52" s="70"/>
      <c r="BD52" s="70"/>
      <c r="BE52" s="15"/>
      <c r="BF52" s="5">
        <f t="shared" ref="BF52:BF80" si="32">IF(SUM(BG52:BM52)=0,"",SUM(BG52:BM52))</f>
        <v>13596</v>
      </c>
      <c r="BG52" s="42">
        <v>11354</v>
      </c>
      <c r="BH52" s="42">
        <v>2242</v>
      </c>
      <c r="BI52" s="42"/>
      <c r="BJ52" s="42"/>
      <c r="BK52" s="42"/>
      <c r="BL52" s="42"/>
      <c r="BM52" s="14"/>
    </row>
    <row r="53" spans="1:65" outlineLevel="5" x14ac:dyDescent="0.45">
      <c r="A53" s="22">
        <f t="shared" si="5"/>
        <v>2</v>
      </c>
      <c r="B53" s="9">
        <f t="shared" si="13"/>
        <v>43863</v>
      </c>
      <c r="C53" s="51">
        <v>342684</v>
      </c>
      <c r="D53" s="64">
        <f t="shared" si="22"/>
        <v>39.4</v>
      </c>
      <c r="E53" s="12">
        <v>39.4</v>
      </c>
      <c r="F53" s="12">
        <v>39.4</v>
      </c>
      <c r="G53" s="12">
        <v>39.299999999999997</v>
      </c>
      <c r="H53" s="12">
        <v>39.299999999999997</v>
      </c>
      <c r="I53" s="12"/>
      <c r="J53" s="12"/>
      <c r="K53" s="12"/>
      <c r="L53" s="12"/>
      <c r="M53" s="74" t="str">
        <f t="shared" si="23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si="26"/>
        <v>18.741633199464523</v>
      </c>
      <c r="AO53" s="41">
        <v>1494</v>
      </c>
      <c r="AP53" s="110"/>
      <c r="AQ53" s="111"/>
      <c r="AR53" s="126" t="str">
        <f t="shared" si="27"/>
        <v/>
      </c>
      <c r="AS53" s="126" t="str">
        <f t="shared" si="28"/>
        <v/>
      </c>
      <c r="AT53" s="127">
        <v>1524</v>
      </c>
      <c r="AU53" s="128"/>
      <c r="AV53" s="129"/>
      <c r="AW53" s="126" t="str">
        <f t="shared" si="29"/>
        <v/>
      </c>
      <c r="AX53" s="126" t="str">
        <f t="shared" si="30"/>
        <v/>
      </c>
      <c r="AY53" s="64" t="str">
        <f t="shared" si="31"/>
        <v/>
      </c>
      <c r="AZ53" s="97"/>
      <c r="BA53" s="68"/>
      <c r="BB53" s="68"/>
      <c r="BC53" s="68"/>
      <c r="BD53" s="68"/>
      <c r="BE53" s="15"/>
      <c r="BF53" s="5">
        <f t="shared" si="32"/>
        <v>10878</v>
      </c>
      <c r="BG53" s="42">
        <v>8861</v>
      </c>
      <c r="BH53" s="42">
        <v>2017</v>
      </c>
      <c r="BI53" s="42"/>
      <c r="BJ53" s="42"/>
      <c r="BK53" s="42"/>
      <c r="BL53" s="42"/>
      <c r="BM53" s="15"/>
    </row>
    <row r="54" spans="1:65" outlineLevel="5" x14ac:dyDescent="0.45">
      <c r="A54" s="22">
        <f t="shared" si="5"/>
        <v>2</v>
      </c>
      <c r="B54" s="9">
        <f t="shared" si="13"/>
        <v>43864</v>
      </c>
      <c r="C54" s="51">
        <v>336256</v>
      </c>
      <c r="D54" s="64">
        <f t="shared" si="22"/>
        <v>39.200000000000003</v>
      </c>
      <c r="E54" s="12">
        <v>39</v>
      </c>
      <c r="F54" s="12">
        <v>39</v>
      </c>
      <c r="G54" s="12">
        <v>39.299999999999997</v>
      </c>
      <c r="H54" s="12">
        <v>39.299999999999997</v>
      </c>
      <c r="I54" s="12"/>
      <c r="J54" s="12"/>
      <c r="K54" s="12"/>
      <c r="L54" s="12"/>
      <c r="M54" s="74" t="str">
        <f t="shared" si="23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26"/>
        <v>18.666666666666668</v>
      </c>
      <c r="AO54" s="41">
        <v>1500</v>
      </c>
      <c r="AP54" s="110"/>
      <c r="AQ54" s="111"/>
      <c r="AR54" s="126" t="str">
        <f t="shared" si="27"/>
        <v/>
      </c>
      <c r="AS54" s="126" t="str">
        <f t="shared" si="28"/>
        <v/>
      </c>
      <c r="AT54" s="127">
        <v>1589</v>
      </c>
      <c r="AU54" s="128"/>
      <c r="AV54" s="129"/>
      <c r="AW54" s="126" t="str">
        <f t="shared" si="29"/>
        <v/>
      </c>
      <c r="AX54" s="126" t="str">
        <f t="shared" si="30"/>
        <v/>
      </c>
      <c r="AY54" s="64" t="str">
        <f t="shared" si="31"/>
        <v/>
      </c>
      <c r="AZ54" s="97">
        <v>79.400000000000006</v>
      </c>
      <c r="BA54" s="68"/>
      <c r="BB54" s="68"/>
      <c r="BC54" s="68"/>
      <c r="BD54" s="68"/>
      <c r="BE54" s="15"/>
      <c r="BF54" s="5">
        <f t="shared" si="32"/>
        <v>9947</v>
      </c>
      <c r="BG54" s="42">
        <v>7866</v>
      </c>
      <c r="BH54" s="42">
        <v>2081</v>
      </c>
      <c r="BI54" s="42"/>
      <c r="BJ54" s="42"/>
      <c r="BK54" s="42"/>
      <c r="BL54" s="42"/>
      <c r="BM54" s="15"/>
    </row>
    <row r="55" spans="1:65" outlineLevel="5" x14ac:dyDescent="0.45">
      <c r="A55" s="22">
        <f t="shared" si="5"/>
        <v>2</v>
      </c>
      <c r="B55" s="9">
        <f t="shared" si="13"/>
        <v>43865</v>
      </c>
      <c r="C55" s="51">
        <v>323358</v>
      </c>
      <c r="D55" s="64">
        <f t="shared" si="22"/>
        <v>39</v>
      </c>
      <c r="E55" s="12">
        <v>39</v>
      </c>
      <c r="F55" s="12">
        <v>39</v>
      </c>
      <c r="G55" s="12">
        <v>39</v>
      </c>
      <c r="H55" s="12">
        <v>39</v>
      </c>
      <c r="I55" s="12"/>
      <c r="J55" s="12"/>
      <c r="K55" s="12"/>
      <c r="L55" s="12"/>
      <c r="M55" s="74" t="str">
        <f t="shared" si="23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26"/>
        <v>17.743979721166031</v>
      </c>
      <c r="AO55" s="41">
        <v>1578</v>
      </c>
      <c r="AP55" s="110"/>
      <c r="AQ55" s="111"/>
      <c r="AR55" s="126" t="str">
        <f t="shared" si="27"/>
        <v/>
      </c>
      <c r="AS55" s="126" t="str">
        <f t="shared" si="28"/>
        <v/>
      </c>
      <c r="AT55" s="127">
        <v>1579</v>
      </c>
      <c r="AU55" s="128"/>
      <c r="AV55" s="129"/>
      <c r="AW55" s="126" t="str">
        <f t="shared" si="29"/>
        <v/>
      </c>
      <c r="AX55" s="126" t="str">
        <f t="shared" si="30"/>
        <v/>
      </c>
      <c r="AY55" s="64" t="str">
        <f t="shared" si="31"/>
        <v/>
      </c>
      <c r="AZ55" s="97">
        <v>79.599999999999994</v>
      </c>
      <c r="BA55" s="68"/>
      <c r="BB55" s="68"/>
      <c r="BC55" s="68"/>
      <c r="BD55" s="68"/>
      <c r="BE55" s="15"/>
      <c r="BF55" s="5">
        <f t="shared" si="32"/>
        <v>14247</v>
      </c>
      <c r="BG55" s="42">
        <v>10306</v>
      </c>
      <c r="BH55" s="42">
        <v>3941</v>
      </c>
      <c r="BI55" s="42"/>
      <c r="BJ55" s="42"/>
      <c r="BK55" s="42"/>
      <c r="BL55" s="42"/>
      <c r="BM55" s="15"/>
    </row>
    <row r="56" spans="1:65" outlineLevel="5" x14ac:dyDescent="0.45">
      <c r="A56" s="22">
        <f t="shared" si="5"/>
        <v>2</v>
      </c>
      <c r="B56" s="9">
        <f t="shared" si="13"/>
        <v>43866</v>
      </c>
      <c r="C56" s="51">
        <v>315636</v>
      </c>
      <c r="D56" s="64">
        <f t="shared" si="22"/>
        <v>38.799999999999997</v>
      </c>
      <c r="E56" s="12">
        <v>38.5</v>
      </c>
      <c r="F56" s="12">
        <v>38.5</v>
      </c>
      <c r="G56" s="12">
        <v>39</v>
      </c>
      <c r="H56" s="12">
        <v>39</v>
      </c>
      <c r="I56" s="12"/>
      <c r="J56" s="12"/>
      <c r="K56" s="12"/>
      <c r="L56" s="12"/>
      <c r="M56" s="74" t="str">
        <f t="shared" si="23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26"/>
        <v>17.8117048346056</v>
      </c>
      <c r="AO56" s="41">
        <v>1572</v>
      </c>
      <c r="AP56" s="110"/>
      <c r="AQ56" s="111"/>
      <c r="AR56" s="126" t="str">
        <f t="shared" si="27"/>
        <v/>
      </c>
      <c r="AS56" s="126" t="str">
        <f t="shared" si="28"/>
        <v/>
      </c>
      <c r="AT56" s="127">
        <v>1651</v>
      </c>
      <c r="AU56" s="128"/>
      <c r="AV56" s="129"/>
      <c r="AW56" s="126" t="str">
        <f t="shared" si="29"/>
        <v/>
      </c>
      <c r="AX56" s="126" t="str">
        <f t="shared" si="30"/>
        <v/>
      </c>
      <c r="AY56" s="64" t="str">
        <f t="shared" si="31"/>
        <v/>
      </c>
      <c r="AZ56" s="97">
        <v>80</v>
      </c>
      <c r="BA56" s="68"/>
      <c r="BB56" s="68"/>
      <c r="BC56" s="68"/>
      <c r="BD56" s="68"/>
      <c r="BE56" s="15"/>
      <c r="BF56" s="5">
        <f t="shared" si="32"/>
        <v>16164</v>
      </c>
      <c r="BG56" s="42">
        <v>8469</v>
      </c>
      <c r="BH56" s="42">
        <v>7695</v>
      </c>
      <c r="BI56" s="42"/>
      <c r="BJ56" s="42"/>
      <c r="BK56" s="42"/>
      <c r="BL56" s="42"/>
      <c r="BM56" s="15"/>
    </row>
    <row r="57" spans="1:65" outlineLevel="5" x14ac:dyDescent="0.45">
      <c r="A57" s="22">
        <f t="shared" si="5"/>
        <v>2</v>
      </c>
      <c r="B57" s="9">
        <f t="shared" si="13"/>
        <v>43867</v>
      </c>
      <c r="C57" s="51">
        <v>312620</v>
      </c>
      <c r="D57" s="64">
        <f t="shared" si="22"/>
        <v>39</v>
      </c>
      <c r="E57" s="12">
        <v>39</v>
      </c>
      <c r="F57" s="12">
        <v>39</v>
      </c>
      <c r="G57" s="12">
        <v>39</v>
      </c>
      <c r="H57" s="12">
        <v>39</v>
      </c>
      <c r="I57" s="12"/>
      <c r="J57" s="12"/>
      <c r="K57" s="12"/>
      <c r="L57" s="12"/>
      <c r="M57" s="74" t="str">
        <f t="shared" si="23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26"/>
        <v>17.456359102244388</v>
      </c>
      <c r="AO57" s="41">
        <v>1604</v>
      </c>
      <c r="AP57" s="110"/>
      <c r="AQ57" s="111"/>
      <c r="AR57" s="126" t="str">
        <f t="shared" si="27"/>
        <v/>
      </c>
      <c r="AS57" s="126" t="str">
        <f t="shared" si="28"/>
        <v/>
      </c>
      <c r="AT57" s="127">
        <v>1636</v>
      </c>
      <c r="AU57" s="128"/>
      <c r="AV57" s="129"/>
      <c r="AW57" s="126" t="str">
        <f t="shared" si="29"/>
        <v/>
      </c>
      <c r="AX57" s="126" t="str">
        <f t="shared" si="30"/>
        <v/>
      </c>
      <c r="AY57" s="64" t="str">
        <f t="shared" si="31"/>
        <v/>
      </c>
      <c r="AZ57" s="97">
        <v>79.3</v>
      </c>
      <c r="BA57" s="68"/>
      <c r="BB57" s="68"/>
      <c r="BC57" s="68"/>
      <c r="BD57" s="68"/>
      <c r="BE57" s="15"/>
      <c r="BF57" s="5">
        <f t="shared" si="32"/>
        <v>12776</v>
      </c>
      <c r="BG57" s="42">
        <v>9900</v>
      </c>
      <c r="BH57" s="42">
        <v>2876</v>
      </c>
      <c r="BI57" s="42"/>
      <c r="BJ57" s="42"/>
      <c r="BK57" s="42"/>
      <c r="BL57" s="42"/>
      <c r="BM57" s="15"/>
    </row>
    <row r="58" spans="1:65" outlineLevel="5" x14ac:dyDescent="0.45">
      <c r="A58" s="22">
        <f t="shared" si="5"/>
        <v>2</v>
      </c>
      <c r="B58" s="9">
        <f t="shared" si="13"/>
        <v>43868</v>
      </c>
      <c r="C58" s="51">
        <v>320120</v>
      </c>
      <c r="D58" s="64">
        <f t="shared" si="22"/>
        <v>39.299999999999997</v>
      </c>
      <c r="E58" s="12">
        <v>39.299999999999997</v>
      </c>
      <c r="F58" s="12">
        <v>39.299999999999997</v>
      </c>
      <c r="G58" s="12">
        <v>39.299999999999997</v>
      </c>
      <c r="H58" s="12">
        <v>39.299999999999997</v>
      </c>
      <c r="I58" s="12"/>
      <c r="J58" s="12"/>
      <c r="K58" s="12"/>
      <c r="L58" s="12"/>
      <c r="M58" s="74" t="str">
        <f t="shared" si="23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26"/>
        <v>17.587939698492463</v>
      </c>
      <c r="AO58" s="41">
        <v>1592</v>
      </c>
      <c r="AP58" s="110"/>
      <c r="AQ58" s="111"/>
      <c r="AR58" s="126" t="str">
        <f t="shared" si="27"/>
        <v/>
      </c>
      <c r="AS58" s="126" t="str">
        <f t="shared" si="28"/>
        <v/>
      </c>
      <c r="AT58" s="127">
        <v>1680</v>
      </c>
      <c r="AU58" s="128"/>
      <c r="AV58" s="129"/>
      <c r="AW58" s="126" t="str">
        <f t="shared" si="29"/>
        <v/>
      </c>
      <c r="AX58" s="126" t="str">
        <f t="shared" si="30"/>
        <v/>
      </c>
      <c r="AY58" s="64" t="str">
        <f t="shared" si="31"/>
        <v/>
      </c>
      <c r="AZ58" s="97">
        <v>81</v>
      </c>
      <c r="BA58" s="68"/>
      <c r="BB58" s="68"/>
      <c r="BC58" s="68"/>
      <c r="BD58" s="68"/>
      <c r="BE58" s="15"/>
      <c r="BF58" s="5">
        <f t="shared" si="32"/>
        <v>13457</v>
      </c>
      <c r="BG58" s="42">
        <v>11413</v>
      </c>
      <c r="BH58" s="42">
        <v>2044</v>
      </c>
      <c r="BI58" s="42"/>
      <c r="BJ58" s="42"/>
      <c r="BK58" s="42"/>
      <c r="BL58" s="42"/>
      <c r="BM58" s="15"/>
    </row>
    <row r="59" spans="1:65" outlineLevel="5" x14ac:dyDescent="0.45">
      <c r="A59" s="22">
        <f t="shared" si="5"/>
        <v>2</v>
      </c>
      <c r="B59" s="9">
        <f t="shared" si="13"/>
        <v>43869</v>
      </c>
      <c r="C59" s="51">
        <v>311523</v>
      </c>
      <c r="D59" s="64">
        <f t="shared" si="22"/>
        <v>39.200000000000003</v>
      </c>
      <c r="E59" s="12">
        <v>39</v>
      </c>
      <c r="F59" s="12">
        <v>39</v>
      </c>
      <c r="G59" s="12">
        <v>39.4</v>
      </c>
      <c r="H59" s="12">
        <v>39.4</v>
      </c>
      <c r="I59" s="12"/>
      <c r="J59" s="12"/>
      <c r="K59" s="12"/>
      <c r="L59" s="12"/>
      <c r="M59" s="74" t="str">
        <f t="shared" si="23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26"/>
        <v>20.911127707244212</v>
      </c>
      <c r="AO59" s="41">
        <v>1339</v>
      </c>
      <c r="AP59" s="110"/>
      <c r="AQ59" s="111"/>
      <c r="AR59" s="126" t="str">
        <f t="shared" si="27"/>
        <v/>
      </c>
      <c r="AS59" s="126" t="str">
        <f t="shared" si="28"/>
        <v/>
      </c>
      <c r="AT59" s="127">
        <v>1282</v>
      </c>
      <c r="AU59" s="128"/>
      <c r="AV59" s="129"/>
      <c r="AW59" s="126" t="str">
        <f t="shared" si="29"/>
        <v/>
      </c>
      <c r="AX59" s="126" t="str">
        <f t="shared" si="30"/>
        <v/>
      </c>
      <c r="AY59" s="64" t="str">
        <f t="shared" si="31"/>
        <v/>
      </c>
      <c r="AZ59" s="97"/>
      <c r="BA59" s="68"/>
      <c r="BB59" s="68"/>
      <c r="BC59" s="68"/>
      <c r="BD59" s="68"/>
      <c r="BE59" s="15"/>
      <c r="BF59" s="5">
        <f t="shared" si="32"/>
        <v>10230</v>
      </c>
      <c r="BG59" s="42">
        <v>8164</v>
      </c>
      <c r="BH59" s="42">
        <v>2066</v>
      </c>
      <c r="BI59" s="42"/>
      <c r="BJ59" s="42"/>
      <c r="BK59" s="42"/>
      <c r="BL59" s="42"/>
      <c r="BM59" s="15"/>
    </row>
    <row r="60" spans="1:65" outlineLevel="5" x14ac:dyDescent="0.45">
      <c r="A60" s="22">
        <f t="shared" si="5"/>
        <v>2</v>
      </c>
      <c r="B60" s="9">
        <f t="shared" si="13"/>
        <v>43870</v>
      </c>
      <c r="C60" s="51">
        <v>320352</v>
      </c>
      <c r="D60" s="64">
        <f t="shared" si="22"/>
        <v>38.700000000000003</v>
      </c>
      <c r="E60" s="12">
        <v>38.799999999999997</v>
      </c>
      <c r="F60" s="12">
        <v>38.799999999999997</v>
      </c>
      <c r="G60" s="12">
        <v>38.5</v>
      </c>
      <c r="H60" s="12">
        <v>38.5</v>
      </c>
      <c r="I60" s="12"/>
      <c r="J60" s="12"/>
      <c r="K60" s="12"/>
      <c r="L60" s="12"/>
      <c r="M60" s="74" t="str">
        <f t="shared" si="23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26"/>
        <v>21.926389976507441</v>
      </c>
      <c r="AO60" s="41">
        <v>1277</v>
      </c>
      <c r="AP60" s="110"/>
      <c r="AQ60" s="111"/>
      <c r="AR60" s="126" t="str">
        <f t="shared" si="27"/>
        <v/>
      </c>
      <c r="AS60" s="126" t="str">
        <f t="shared" si="28"/>
        <v/>
      </c>
      <c r="AT60" s="127">
        <v>1136</v>
      </c>
      <c r="AU60" s="128"/>
      <c r="AV60" s="129"/>
      <c r="AW60" s="126" t="str">
        <f t="shared" si="29"/>
        <v/>
      </c>
      <c r="AX60" s="126" t="str">
        <f t="shared" si="30"/>
        <v/>
      </c>
      <c r="AY60" s="64" t="str">
        <f t="shared" si="31"/>
        <v/>
      </c>
      <c r="AZ60" s="97"/>
      <c r="BA60" s="68"/>
      <c r="BB60" s="68"/>
      <c r="BC60" s="68"/>
      <c r="BD60" s="68"/>
      <c r="BE60" s="15"/>
      <c r="BF60" s="5">
        <f t="shared" si="32"/>
        <v>8143</v>
      </c>
      <c r="BG60" s="42">
        <v>6086</v>
      </c>
      <c r="BH60" s="42">
        <v>2057</v>
      </c>
      <c r="BI60" s="42"/>
      <c r="BJ60" s="42"/>
      <c r="BK60" s="42"/>
      <c r="BL60" s="42"/>
      <c r="BM60" s="15"/>
    </row>
    <row r="61" spans="1:65" outlineLevel="5" x14ac:dyDescent="0.45">
      <c r="A61" s="22">
        <f t="shared" si="5"/>
        <v>2</v>
      </c>
      <c r="B61" s="9">
        <f t="shared" si="13"/>
        <v>43871</v>
      </c>
      <c r="C61" s="51">
        <v>309561</v>
      </c>
      <c r="D61" s="64">
        <f t="shared" si="22"/>
        <v>38.700000000000003</v>
      </c>
      <c r="E61" s="12">
        <v>38.700000000000003</v>
      </c>
      <c r="F61" s="12">
        <v>38.700000000000003</v>
      </c>
      <c r="G61" s="12">
        <v>38.6</v>
      </c>
      <c r="H61" s="12">
        <v>38.6</v>
      </c>
      <c r="I61" s="12"/>
      <c r="J61" s="12"/>
      <c r="K61" s="12"/>
      <c r="L61" s="12"/>
      <c r="M61" s="74" t="str">
        <f t="shared" si="23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26"/>
        <v>18.893387314439945</v>
      </c>
      <c r="AO61" s="41">
        <v>1482</v>
      </c>
      <c r="AP61" s="110"/>
      <c r="AQ61" s="111"/>
      <c r="AR61" s="126" t="str">
        <f t="shared" si="27"/>
        <v/>
      </c>
      <c r="AS61" s="126" t="str">
        <f t="shared" si="28"/>
        <v/>
      </c>
      <c r="AT61" s="127">
        <v>1302</v>
      </c>
      <c r="AU61" s="128"/>
      <c r="AV61" s="129"/>
      <c r="AW61" s="126" t="str">
        <f t="shared" si="29"/>
        <v/>
      </c>
      <c r="AX61" s="126" t="str">
        <f t="shared" si="30"/>
        <v/>
      </c>
      <c r="AY61" s="64" t="str">
        <f t="shared" si="31"/>
        <v/>
      </c>
      <c r="AZ61" s="97">
        <v>79.5</v>
      </c>
      <c r="BA61" s="68"/>
      <c r="BB61" s="68"/>
      <c r="BC61" s="68"/>
      <c r="BD61" s="68"/>
      <c r="BE61" s="15"/>
      <c r="BF61" s="5">
        <f t="shared" si="32"/>
        <v>10680</v>
      </c>
      <c r="BG61" s="42">
        <v>8641</v>
      </c>
      <c r="BH61" s="42">
        <v>2039</v>
      </c>
      <c r="BI61" s="42"/>
      <c r="BJ61" s="42"/>
      <c r="BK61" s="42"/>
      <c r="BL61" s="42"/>
      <c r="BM61" s="15"/>
    </row>
    <row r="62" spans="1:65" outlineLevel="5" x14ac:dyDescent="0.45">
      <c r="A62" s="22">
        <f t="shared" si="5"/>
        <v>2</v>
      </c>
      <c r="B62" s="9">
        <f t="shared" si="13"/>
        <v>43872</v>
      </c>
      <c r="C62" s="51">
        <v>314923</v>
      </c>
      <c r="D62" s="64">
        <f t="shared" si="22"/>
        <v>39.5</v>
      </c>
      <c r="E62" s="12">
        <v>39.5</v>
      </c>
      <c r="F62" s="12">
        <v>39.5</v>
      </c>
      <c r="G62" s="12">
        <v>39.5</v>
      </c>
      <c r="H62" s="12">
        <v>39.5</v>
      </c>
      <c r="I62" s="12"/>
      <c r="J62" s="12"/>
      <c r="K62" s="12"/>
      <c r="L62" s="12"/>
      <c r="M62" s="74" t="str">
        <f t="shared" si="23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26"/>
        <v>21.638330757341578</v>
      </c>
      <c r="AO62" s="41">
        <v>1294</v>
      </c>
      <c r="AP62" s="110"/>
      <c r="AQ62" s="111"/>
      <c r="AR62" s="126" t="str">
        <f t="shared" si="27"/>
        <v/>
      </c>
      <c r="AS62" s="126" t="str">
        <f t="shared" si="28"/>
        <v/>
      </c>
      <c r="AT62" s="127">
        <v>1213</v>
      </c>
      <c r="AU62" s="128"/>
      <c r="AV62" s="129"/>
      <c r="AW62" s="126" t="str">
        <f t="shared" si="29"/>
        <v/>
      </c>
      <c r="AX62" s="126" t="str">
        <f t="shared" si="30"/>
        <v/>
      </c>
      <c r="AY62" s="64" t="str">
        <f t="shared" si="31"/>
        <v/>
      </c>
      <c r="AZ62" s="97">
        <v>79.099999999999994</v>
      </c>
      <c r="BA62" s="68"/>
      <c r="BB62" s="68"/>
      <c r="BC62" s="68"/>
      <c r="BD62" s="68"/>
      <c r="BE62" s="15"/>
      <c r="BF62" s="5">
        <f t="shared" si="32"/>
        <v>13966</v>
      </c>
      <c r="BG62" s="42">
        <v>10704</v>
      </c>
      <c r="BH62" s="42">
        <v>3262</v>
      </c>
      <c r="BI62" s="42"/>
      <c r="BJ62" s="42"/>
      <c r="BK62" s="42"/>
      <c r="BL62" s="42"/>
      <c r="BM62" s="15"/>
    </row>
    <row r="63" spans="1:65" outlineLevel="5" x14ac:dyDescent="0.45">
      <c r="A63" s="22">
        <f t="shared" si="5"/>
        <v>2</v>
      </c>
      <c r="B63" s="9">
        <f t="shared" si="13"/>
        <v>43873</v>
      </c>
      <c r="C63" s="51">
        <v>355704</v>
      </c>
      <c r="D63" s="64">
        <f t="shared" si="22"/>
        <v>39</v>
      </c>
      <c r="E63" s="12">
        <v>39</v>
      </c>
      <c r="F63" s="12">
        <v>39</v>
      </c>
      <c r="G63" s="12">
        <v>39</v>
      </c>
      <c r="H63" s="12">
        <v>39</v>
      </c>
      <c r="I63" s="12"/>
      <c r="J63" s="12"/>
      <c r="K63" s="12"/>
      <c r="L63" s="12"/>
      <c r="M63" s="74" t="str">
        <f t="shared" si="23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26"/>
        <v>20.202020202020201</v>
      </c>
      <c r="AO63" s="41">
        <v>1386</v>
      </c>
      <c r="AP63" s="110"/>
      <c r="AQ63" s="111"/>
      <c r="AR63" s="126" t="str">
        <f t="shared" si="27"/>
        <v/>
      </c>
      <c r="AS63" s="126" t="str">
        <f t="shared" si="28"/>
        <v/>
      </c>
      <c r="AT63" s="127">
        <v>1437</v>
      </c>
      <c r="AU63" s="128"/>
      <c r="AV63" s="129"/>
      <c r="AW63" s="126" t="str">
        <f t="shared" si="29"/>
        <v/>
      </c>
      <c r="AX63" s="126" t="str">
        <f t="shared" si="30"/>
        <v/>
      </c>
      <c r="AY63" s="64" t="str">
        <f t="shared" si="31"/>
        <v/>
      </c>
      <c r="AZ63" s="97">
        <v>80.2</v>
      </c>
      <c r="BA63" s="68"/>
      <c r="BB63" s="68"/>
      <c r="BC63" s="68"/>
      <c r="BD63" s="68"/>
      <c r="BE63" s="15"/>
      <c r="BF63" s="5">
        <f t="shared" si="32"/>
        <v>12408</v>
      </c>
      <c r="BG63" s="42">
        <v>7186</v>
      </c>
      <c r="BH63" s="42">
        <v>5222</v>
      </c>
      <c r="BI63" s="42"/>
      <c r="BJ63" s="42"/>
      <c r="BK63" s="42"/>
      <c r="BL63" s="42"/>
      <c r="BM63" s="15"/>
    </row>
    <row r="64" spans="1:65" outlineLevel="5" x14ac:dyDescent="0.45">
      <c r="A64" s="22">
        <f t="shared" si="5"/>
        <v>2</v>
      </c>
      <c r="B64" s="9">
        <f t="shared" si="13"/>
        <v>43874</v>
      </c>
      <c r="C64" s="51">
        <v>401951</v>
      </c>
      <c r="D64" s="64">
        <f t="shared" si="22"/>
        <v>39</v>
      </c>
      <c r="E64" s="12">
        <v>39</v>
      </c>
      <c r="F64" s="12">
        <v>39</v>
      </c>
      <c r="G64" s="12">
        <v>39</v>
      </c>
      <c r="H64" s="12">
        <v>39</v>
      </c>
      <c r="I64" s="12"/>
      <c r="J64" s="12"/>
      <c r="K64" s="12"/>
      <c r="L64" s="12"/>
      <c r="M64" s="74" t="str">
        <f t="shared" si="23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26"/>
        <v>18.855218855218855</v>
      </c>
      <c r="AO64" s="41">
        <v>1485</v>
      </c>
      <c r="AP64" s="110"/>
      <c r="AQ64" s="111"/>
      <c r="AR64" s="126" t="str">
        <f t="shared" si="27"/>
        <v/>
      </c>
      <c r="AS64" s="126" t="str">
        <f t="shared" si="28"/>
        <v/>
      </c>
      <c r="AT64" s="127">
        <v>1563</v>
      </c>
      <c r="AU64" s="128"/>
      <c r="AV64" s="129"/>
      <c r="AW64" s="126" t="str">
        <f t="shared" si="29"/>
        <v/>
      </c>
      <c r="AX64" s="126" t="str">
        <f t="shared" si="30"/>
        <v/>
      </c>
      <c r="AY64" s="64" t="str">
        <f t="shared" si="31"/>
        <v/>
      </c>
      <c r="AZ64" s="97">
        <v>79.5</v>
      </c>
      <c r="BA64" s="68"/>
      <c r="BB64" s="68"/>
      <c r="BC64" s="68"/>
      <c r="BD64" s="68"/>
      <c r="BE64" s="15"/>
      <c r="BF64" s="5">
        <f t="shared" si="32"/>
        <v>11800</v>
      </c>
      <c r="BG64" s="42">
        <v>9857</v>
      </c>
      <c r="BH64" s="42">
        <v>1943</v>
      </c>
      <c r="BI64" s="42"/>
      <c r="BJ64" s="42"/>
      <c r="BK64" s="42"/>
      <c r="BL64" s="42"/>
      <c r="BM64" s="15"/>
    </row>
    <row r="65" spans="1:65" outlineLevel="5" x14ac:dyDescent="0.45">
      <c r="A65" s="22">
        <f t="shared" si="5"/>
        <v>2</v>
      </c>
      <c r="B65" s="9">
        <f t="shared" si="13"/>
        <v>43875</v>
      </c>
      <c r="C65" s="51">
        <v>364522</v>
      </c>
      <c r="D65" s="64">
        <f t="shared" si="22"/>
        <v>39.5</v>
      </c>
      <c r="E65" s="12">
        <v>39.5</v>
      </c>
      <c r="F65" s="12">
        <v>39.5</v>
      </c>
      <c r="G65" s="12">
        <v>39.5</v>
      </c>
      <c r="H65" s="12">
        <v>39.5</v>
      </c>
      <c r="I65" s="12"/>
      <c r="J65" s="12"/>
      <c r="K65" s="12"/>
      <c r="L65" s="12"/>
      <c r="M65" s="74" t="str">
        <f t="shared" si="23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26"/>
        <v>20.633750921149595</v>
      </c>
      <c r="AO65" s="41">
        <v>1357</v>
      </c>
      <c r="AP65" s="110"/>
      <c r="AQ65" s="111"/>
      <c r="AR65" s="126" t="str">
        <f t="shared" si="27"/>
        <v/>
      </c>
      <c r="AS65" s="126" t="str">
        <f t="shared" si="28"/>
        <v/>
      </c>
      <c r="AT65" s="127">
        <v>1431</v>
      </c>
      <c r="AU65" s="128"/>
      <c r="AV65" s="129"/>
      <c r="AW65" s="126" t="str">
        <f t="shared" si="29"/>
        <v/>
      </c>
      <c r="AX65" s="126" t="str">
        <f t="shared" si="30"/>
        <v/>
      </c>
      <c r="AY65" s="64" t="str">
        <f t="shared" si="31"/>
        <v/>
      </c>
      <c r="AZ65" s="97">
        <v>79.599999999999994</v>
      </c>
      <c r="BA65" s="68"/>
      <c r="BB65" s="68"/>
      <c r="BC65" s="68"/>
      <c r="BD65" s="68"/>
      <c r="BE65" s="15"/>
      <c r="BF65" s="5">
        <f t="shared" si="32"/>
        <v>12807</v>
      </c>
      <c r="BG65" s="42">
        <v>8742</v>
      </c>
      <c r="BH65" s="42">
        <v>4065</v>
      </c>
      <c r="BI65" s="42"/>
      <c r="BJ65" s="42"/>
      <c r="BK65" s="42"/>
      <c r="BL65" s="42"/>
      <c r="BM65" s="15"/>
    </row>
    <row r="66" spans="1:65" outlineLevel="5" x14ac:dyDescent="0.45">
      <c r="A66" s="22">
        <f t="shared" si="5"/>
        <v>2</v>
      </c>
      <c r="B66" s="9">
        <f t="shared" si="13"/>
        <v>43876</v>
      </c>
      <c r="C66" s="51">
        <v>349350</v>
      </c>
      <c r="D66" s="64">
        <f t="shared" si="22"/>
        <v>39.200000000000003</v>
      </c>
      <c r="E66" s="12">
        <v>39.200000000000003</v>
      </c>
      <c r="F66" s="12">
        <v>39.200000000000003</v>
      </c>
      <c r="G66" s="12">
        <v>39.200000000000003</v>
      </c>
      <c r="H66" s="12">
        <v>39.200000000000003</v>
      </c>
      <c r="I66" s="12"/>
      <c r="J66" s="12"/>
      <c r="K66" s="12"/>
      <c r="L66" s="12"/>
      <c r="M66" s="74" t="str">
        <f t="shared" si="23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26"/>
        <v>22.857142857142858</v>
      </c>
      <c r="AO66" s="41">
        <v>1225</v>
      </c>
      <c r="AP66" s="110"/>
      <c r="AQ66" s="111"/>
      <c r="AR66" s="126" t="str">
        <f t="shared" si="27"/>
        <v/>
      </c>
      <c r="AS66" s="126" t="str">
        <f t="shared" si="28"/>
        <v/>
      </c>
      <c r="AT66" s="127">
        <v>1250</v>
      </c>
      <c r="AU66" s="128"/>
      <c r="AV66" s="129"/>
      <c r="AW66" s="126" t="str">
        <f t="shared" si="29"/>
        <v/>
      </c>
      <c r="AX66" s="126" t="str">
        <f t="shared" si="30"/>
        <v/>
      </c>
      <c r="AY66" s="64" t="str">
        <f t="shared" si="31"/>
        <v/>
      </c>
      <c r="AZ66" s="97"/>
      <c r="BA66" s="68"/>
      <c r="BB66" s="68"/>
      <c r="BC66" s="68"/>
      <c r="BD66" s="68"/>
      <c r="BE66" s="15"/>
      <c r="BF66" s="5">
        <f t="shared" si="32"/>
        <v>6789</v>
      </c>
      <c r="BG66" s="42">
        <v>6081</v>
      </c>
      <c r="BH66" s="42">
        <v>708</v>
      </c>
      <c r="BI66" s="42"/>
      <c r="BJ66" s="42"/>
      <c r="BK66" s="42"/>
      <c r="BL66" s="42"/>
      <c r="BM66" s="15"/>
    </row>
    <row r="67" spans="1:65" outlineLevel="5" x14ac:dyDescent="0.45">
      <c r="A67" s="22">
        <f t="shared" si="5"/>
        <v>2</v>
      </c>
      <c r="B67" s="9">
        <f t="shared" si="13"/>
        <v>43877</v>
      </c>
      <c r="C67" s="51">
        <v>391712</v>
      </c>
      <c r="D67" s="64">
        <f t="shared" si="22"/>
        <v>38.9</v>
      </c>
      <c r="E67" s="12">
        <v>39.200000000000003</v>
      </c>
      <c r="F67" s="12">
        <v>39.200000000000003</v>
      </c>
      <c r="G67" s="12">
        <v>38.6</v>
      </c>
      <c r="H67" s="12">
        <v>38.6</v>
      </c>
      <c r="I67" s="12"/>
      <c r="J67" s="12"/>
      <c r="K67" s="12"/>
      <c r="L67" s="12"/>
      <c r="M67" s="74" t="str">
        <f t="shared" si="23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26"/>
        <v>22.857142857142858</v>
      </c>
      <c r="AO67" s="41">
        <v>1225</v>
      </c>
      <c r="AP67" s="110"/>
      <c r="AQ67" s="111"/>
      <c r="AR67" s="126" t="str">
        <f t="shared" si="27"/>
        <v/>
      </c>
      <c r="AS67" s="126" t="str">
        <f t="shared" si="28"/>
        <v/>
      </c>
      <c r="AT67" s="127">
        <v>1114</v>
      </c>
      <c r="AU67" s="128"/>
      <c r="AV67" s="129"/>
      <c r="AW67" s="126" t="str">
        <f t="shared" si="29"/>
        <v/>
      </c>
      <c r="AX67" s="126" t="str">
        <f t="shared" si="30"/>
        <v/>
      </c>
      <c r="AY67" s="64" t="str">
        <f t="shared" si="31"/>
        <v/>
      </c>
      <c r="AZ67" s="97"/>
      <c r="BA67" s="68"/>
      <c r="BB67" s="68"/>
      <c r="BC67" s="68"/>
      <c r="BD67" s="68"/>
      <c r="BE67" s="15"/>
      <c r="BF67" s="5">
        <f t="shared" si="32"/>
        <v>8688</v>
      </c>
      <c r="BG67" s="42">
        <v>5913</v>
      </c>
      <c r="BH67" s="42">
        <v>2775</v>
      </c>
      <c r="BI67" s="42"/>
      <c r="BJ67" s="42"/>
      <c r="BK67" s="42"/>
      <c r="BL67" s="42"/>
      <c r="BM67" s="15"/>
    </row>
    <row r="68" spans="1:65" outlineLevel="5" x14ac:dyDescent="0.45">
      <c r="A68" s="22">
        <f t="shared" si="5"/>
        <v>2</v>
      </c>
      <c r="B68" s="9">
        <f t="shared" si="13"/>
        <v>43878</v>
      </c>
      <c r="C68" s="51">
        <v>327438</v>
      </c>
      <c r="D68" s="64">
        <f t="shared" si="22"/>
        <v>39.6</v>
      </c>
      <c r="E68" s="12">
        <v>39.6</v>
      </c>
      <c r="F68" s="12">
        <v>39.6</v>
      </c>
      <c r="G68" s="12">
        <v>39.5</v>
      </c>
      <c r="H68" s="12">
        <v>39.5</v>
      </c>
      <c r="I68" s="12"/>
      <c r="J68" s="12"/>
      <c r="K68" s="12"/>
      <c r="L68" s="12"/>
      <c r="M68" s="74" t="str">
        <f t="shared" si="23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26"/>
        <v>19.78798586572438</v>
      </c>
      <c r="AO68" s="41">
        <v>1415</v>
      </c>
      <c r="AP68" s="110"/>
      <c r="AQ68" s="111"/>
      <c r="AR68" s="126" t="str">
        <f t="shared" si="27"/>
        <v/>
      </c>
      <c r="AS68" s="126" t="str">
        <f t="shared" si="28"/>
        <v/>
      </c>
      <c r="AT68" s="127">
        <v>1482</v>
      </c>
      <c r="AU68" s="128"/>
      <c r="AV68" s="129"/>
      <c r="AW68" s="126" t="str">
        <f t="shared" si="29"/>
        <v/>
      </c>
      <c r="AX68" s="126" t="str">
        <f t="shared" si="30"/>
        <v/>
      </c>
      <c r="AY68" s="64" t="str">
        <f t="shared" si="31"/>
        <v/>
      </c>
      <c r="AZ68" s="97">
        <v>79.7</v>
      </c>
      <c r="BA68" s="68"/>
      <c r="BB68" s="68"/>
      <c r="BC68" s="68"/>
      <c r="BD68" s="68"/>
      <c r="BE68" s="15"/>
      <c r="BF68" s="5">
        <f t="shared" si="32"/>
        <v>12850</v>
      </c>
      <c r="BG68" s="42">
        <v>11104</v>
      </c>
      <c r="BH68" s="42">
        <v>1746</v>
      </c>
      <c r="BI68" s="42"/>
      <c r="BJ68" s="42"/>
      <c r="BK68" s="42"/>
      <c r="BL68" s="42"/>
      <c r="BM68" s="15"/>
    </row>
    <row r="69" spans="1:65" outlineLevel="5" x14ac:dyDescent="0.45">
      <c r="A69" s="22">
        <f t="shared" si="5"/>
        <v>2</v>
      </c>
      <c r="B69" s="9">
        <f t="shared" si="13"/>
        <v>43879</v>
      </c>
      <c r="C69" s="51">
        <v>315912</v>
      </c>
      <c r="D69" s="64">
        <f t="shared" si="22"/>
        <v>39.700000000000003</v>
      </c>
      <c r="E69" s="12">
        <v>39.700000000000003</v>
      </c>
      <c r="F69" s="12">
        <v>39.700000000000003</v>
      </c>
      <c r="G69" s="12">
        <v>39.6</v>
      </c>
      <c r="H69" s="12">
        <v>39.6</v>
      </c>
      <c r="I69" s="12"/>
      <c r="J69" s="12"/>
      <c r="K69" s="12"/>
      <c r="L69" s="12"/>
      <c r="M69" s="74" t="str">
        <f t="shared" si="23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26"/>
        <v>20.74074074074074</v>
      </c>
      <c r="AO69" s="41">
        <v>1350</v>
      </c>
      <c r="AP69" s="110"/>
      <c r="AQ69" s="111"/>
      <c r="AR69" s="126" t="str">
        <f t="shared" si="27"/>
        <v/>
      </c>
      <c r="AS69" s="126" t="str">
        <f t="shared" si="28"/>
        <v/>
      </c>
      <c r="AT69" s="127">
        <v>1512</v>
      </c>
      <c r="AU69" s="128"/>
      <c r="AV69" s="129"/>
      <c r="AW69" s="126" t="str">
        <f t="shared" si="29"/>
        <v/>
      </c>
      <c r="AX69" s="126" t="str">
        <f t="shared" si="30"/>
        <v/>
      </c>
      <c r="AY69" s="64" t="str">
        <f t="shared" si="31"/>
        <v/>
      </c>
      <c r="AZ69" s="97">
        <v>80</v>
      </c>
      <c r="BA69" s="68"/>
      <c r="BB69" s="68"/>
      <c r="BC69" s="68"/>
      <c r="BD69" s="68"/>
      <c r="BE69" s="15"/>
      <c r="BF69" s="5">
        <f t="shared" si="32"/>
        <v>11041</v>
      </c>
      <c r="BG69" s="42">
        <v>9634</v>
      </c>
      <c r="BH69" s="42">
        <v>1407</v>
      </c>
      <c r="BI69" s="42"/>
      <c r="BJ69" s="42"/>
      <c r="BK69" s="42"/>
      <c r="BL69" s="42"/>
      <c r="BM69" s="15"/>
    </row>
    <row r="70" spans="1:65" outlineLevel="5" x14ac:dyDescent="0.45">
      <c r="A70" s="22">
        <f t="shared" si="5"/>
        <v>2</v>
      </c>
      <c r="B70" s="9">
        <f t="shared" si="13"/>
        <v>43880</v>
      </c>
      <c r="C70" s="51">
        <v>314466</v>
      </c>
      <c r="D70" s="64">
        <f t="shared" si="22"/>
        <v>39.4</v>
      </c>
      <c r="E70" s="12">
        <v>39.299999999999997</v>
      </c>
      <c r="F70" s="12">
        <v>39.299999999999997</v>
      </c>
      <c r="G70" s="12">
        <v>39.4</v>
      </c>
      <c r="H70" s="12">
        <v>39.4</v>
      </c>
      <c r="I70" s="12"/>
      <c r="J70" s="12"/>
      <c r="K70" s="12"/>
      <c r="L70" s="12"/>
      <c r="M70" s="74" t="str">
        <f t="shared" si="23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26"/>
        <v>21.021021021021021</v>
      </c>
      <c r="AO70" s="41">
        <v>1332</v>
      </c>
      <c r="AP70" s="110"/>
      <c r="AQ70" s="111"/>
      <c r="AR70" s="126" t="str">
        <f t="shared" si="27"/>
        <v/>
      </c>
      <c r="AS70" s="126" t="str">
        <f t="shared" si="28"/>
        <v/>
      </c>
      <c r="AT70" s="127">
        <v>1188</v>
      </c>
      <c r="AU70" s="128"/>
      <c r="AV70" s="129"/>
      <c r="AW70" s="126" t="str">
        <f t="shared" si="29"/>
        <v/>
      </c>
      <c r="AX70" s="126" t="str">
        <f t="shared" si="30"/>
        <v/>
      </c>
      <c r="AY70" s="64" t="str">
        <f t="shared" si="31"/>
        <v/>
      </c>
      <c r="AZ70" s="97">
        <v>79.7</v>
      </c>
      <c r="BA70" s="68"/>
      <c r="BB70" s="68"/>
      <c r="BC70" s="68"/>
      <c r="BD70" s="68"/>
      <c r="BE70" s="15"/>
      <c r="BF70" s="5">
        <f t="shared" si="32"/>
        <v>9820</v>
      </c>
      <c r="BG70" s="42">
        <v>7428</v>
      </c>
      <c r="BH70" s="42">
        <v>2392</v>
      </c>
      <c r="BI70" s="42"/>
      <c r="BJ70" s="42"/>
      <c r="BK70" s="42"/>
      <c r="BL70" s="42"/>
      <c r="BM70" s="15"/>
    </row>
    <row r="71" spans="1:65" outlineLevel="5" x14ac:dyDescent="0.45">
      <c r="A71" s="22">
        <f t="shared" si="5"/>
        <v>2</v>
      </c>
      <c r="B71" s="9">
        <f t="shared" si="13"/>
        <v>43881</v>
      </c>
      <c r="C71" s="51">
        <v>318718</v>
      </c>
      <c r="D71" s="64">
        <f t="shared" si="22"/>
        <v>39</v>
      </c>
      <c r="E71" s="12">
        <v>39</v>
      </c>
      <c r="F71" s="12">
        <v>39</v>
      </c>
      <c r="G71" s="12">
        <v>39</v>
      </c>
      <c r="H71" s="12">
        <v>39</v>
      </c>
      <c r="I71" s="12"/>
      <c r="J71" s="12"/>
      <c r="K71" s="12"/>
      <c r="L71" s="12"/>
      <c r="M71" s="74" t="str">
        <f t="shared" si="23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26"/>
        <v>20.771513353115726</v>
      </c>
      <c r="AO71" s="41">
        <v>1348</v>
      </c>
      <c r="AP71" s="110"/>
      <c r="AQ71" s="111"/>
      <c r="AR71" s="126" t="str">
        <f t="shared" si="27"/>
        <v/>
      </c>
      <c r="AS71" s="126" t="str">
        <f t="shared" si="28"/>
        <v/>
      </c>
      <c r="AT71" s="127">
        <v>1403</v>
      </c>
      <c r="AU71" s="128"/>
      <c r="AV71" s="129"/>
      <c r="AW71" s="126" t="str">
        <f t="shared" si="29"/>
        <v/>
      </c>
      <c r="AX71" s="126" t="str">
        <f t="shared" si="30"/>
        <v/>
      </c>
      <c r="AY71" s="64" t="str">
        <f t="shared" si="31"/>
        <v/>
      </c>
      <c r="AZ71" s="97">
        <v>79.7</v>
      </c>
      <c r="BA71" s="68"/>
      <c r="BB71" s="68"/>
      <c r="BC71" s="68"/>
      <c r="BD71" s="68"/>
      <c r="BE71" s="15"/>
      <c r="BF71" s="5">
        <f t="shared" si="32"/>
        <v>9610</v>
      </c>
      <c r="BG71" s="42">
        <v>8117</v>
      </c>
      <c r="BH71" s="42">
        <v>1493</v>
      </c>
      <c r="BI71" s="42"/>
      <c r="BJ71" s="42"/>
      <c r="BK71" s="42"/>
      <c r="BL71" s="42"/>
      <c r="BM71" s="15"/>
    </row>
    <row r="72" spans="1:65" outlineLevel="5" x14ac:dyDescent="0.45">
      <c r="A72" s="22">
        <f t="shared" si="5"/>
        <v>2</v>
      </c>
      <c r="B72" s="9">
        <f t="shared" si="13"/>
        <v>43882</v>
      </c>
      <c r="C72" s="51">
        <v>320957</v>
      </c>
      <c r="D72" s="64">
        <f t="shared" si="22"/>
        <v>39.1</v>
      </c>
      <c r="E72" s="12">
        <v>39.1</v>
      </c>
      <c r="F72" s="12">
        <v>39.1</v>
      </c>
      <c r="G72" s="12">
        <v>39.1</v>
      </c>
      <c r="H72" s="12">
        <v>39.1</v>
      </c>
      <c r="I72" s="12"/>
      <c r="J72" s="12"/>
      <c r="K72" s="12"/>
      <c r="L72" s="12"/>
      <c r="M72" s="74" t="str">
        <f t="shared" si="23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26"/>
        <v>21.604938271604937</v>
      </c>
      <c r="AO72" s="41">
        <v>1296</v>
      </c>
      <c r="AP72" s="110"/>
      <c r="AQ72" s="111"/>
      <c r="AR72" s="126" t="str">
        <f t="shared" si="27"/>
        <v/>
      </c>
      <c r="AS72" s="126" t="str">
        <f t="shared" si="28"/>
        <v/>
      </c>
      <c r="AT72" s="127">
        <v>1393</v>
      </c>
      <c r="AU72" s="128"/>
      <c r="AV72" s="129"/>
      <c r="AW72" s="126" t="str">
        <f t="shared" si="29"/>
        <v/>
      </c>
      <c r="AX72" s="126" t="str">
        <f t="shared" si="30"/>
        <v/>
      </c>
      <c r="AY72" s="64" t="str">
        <f t="shared" si="31"/>
        <v/>
      </c>
      <c r="AZ72" s="97">
        <v>79.599999999999994</v>
      </c>
      <c r="BA72" s="68"/>
      <c r="BB72" s="68"/>
      <c r="BC72" s="68"/>
      <c r="BD72" s="68"/>
      <c r="BE72" s="15"/>
      <c r="BF72" s="5">
        <f t="shared" si="32"/>
        <v>12059</v>
      </c>
      <c r="BG72" s="42">
        <v>8003</v>
      </c>
      <c r="BH72" s="42">
        <v>4056</v>
      </c>
      <c r="BI72" s="42"/>
      <c r="BJ72" s="42"/>
      <c r="BK72" s="42"/>
      <c r="BL72" s="42"/>
      <c r="BM72" s="15"/>
    </row>
    <row r="73" spans="1:65" outlineLevel="5" x14ac:dyDescent="0.45">
      <c r="A73" s="22">
        <f t="shared" si="5"/>
        <v>2</v>
      </c>
      <c r="B73" s="9">
        <f t="shared" si="13"/>
        <v>43883</v>
      </c>
      <c r="C73" s="51">
        <v>363980</v>
      </c>
      <c r="D73" s="64">
        <f t="shared" si="22"/>
        <v>39</v>
      </c>
      <c r="E73" s="12">
        <v>39</v>
      </c>
      <c r="F73" s="12">
        <v>39</v>
      </c>
      <c r="G73" s="12">
        <v>39</v>
      </c>
      <c r="H73" s="12">
        <v>39</v>
      </c>
      <c r="I73" s="12"/>
      <c r="J73" s="12"/>
      <c r="K73" s="12"/>
      <c r="L73" s="12"/>
      <c r="M73" s="74" t="str">
        <f t="shared" si="23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26"/>
        <v>26.465028355387524</v>
      </c>
      <c r="AO73" s="41">
        <v>1058</v>
      </c>
      <c r="AP73" s="110"/>
      <c r="AQ73" s="111"/>
      <c r="AR73" s="126" t="str">
        <f t="shared" si="27"/>
        <v/>
      </c>
      <c r="AS73" s="126" t="str">
        <f t="shared" si="28"/>
        <v/>
      </c>
      <c r="AT73" s="127">
        <v>1124</v>
      </c>
      <c r="AU73" s="128"/>
      <c r="AV73" s="129"/>
      <c r="AW73" s="126" t="str">
        <f t="shared" si="29"/>
        <v/>
      </c>
      <c r="AX73" s="126" t="str">
        <f t="shared" si="30"/>
        <v/>
      </c>
      <c r="AY73" s="64" t="str">
        <f t="shared" si="31"/>
        <v/>
      </c>
      <c r="AZ73" s="97"/>
      <c r="BA73" s="68"/>
      <c r="BB73" s="68"/>
      <c r="BC73" s="68"/>
      <c r="BD73" s="68"/>
      <c r="BE73" s="15"/>
      <c r="BF73" s="5">
        <f t="shared" si="32"/>
        <v>6540</v>
      </c>
      <c r="BG73" s="42">
        <v>4459</v>
      </c>
      <c r="BH73" s="42">
        <v>2081</v>
      </c>
      <c r="BI73" s="42"/>
      <c r="BJ73" s="42"/>
      <c r="BK73" s="42"/>
      <c r="BL73" s="42"/>
      <c r="BM73" s="15"/>
    </row>
    <row r="74" spans="1:65" outlineLevel="5" x14ac:dyDescent="0.45">
      <c r="A74" s="22">
        <f t="shared" si="5"/>
        <v>2</v>
      </c>
      <c r="B74" s="9">
        <f t="shared" si="13"/>
        <v>43884</v>
      </c>
      <c r="C74" s="51">
        <v>316929</v>
      </c>
      <c r="D74" s="64">
        <f t="shared" si="22"/>
        <v>39</v>
      </c>
      <c r="E74" s="12">
        <v>39</v>
      </c>
      <c r="F74" s="12">
        <v>39</v>
      </c>
      <c r="G74" s="12">
        <v>39</v>
      </c>
      <c r="H74" s="12">
        <v>39</v>
      </c>
      <c r="I74" s="12"/>
      <c r="J74" s="12"/>
      <c r="K74" s="12"/>
      <c r="L74" s="12"/>
      <c r="M74" s="74" t="str">
        <f t="shared" si="23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26"/>
        <v>29.045643153526971</v>
      </c>
      <c r="AO74" s="41">
        <v>964</v>
      </c>
      <c r="AP74" s="110"/>
      <c r="AQ74" s="111"/>
      <c r="AR74" s="126" t="str">
        <f t="shared" si="27"/>
        <v/>
      </c>
      <c r="AS74" s="126" t="str">
        <f t="shared" si="28"/>
        <v/>
      </c>
      <c r="AT74" s="127">
        <v>977</v>
      </c>
      <c r="AU74" s="128"/>
      <c r="AV74" s="129"/>
      <c r="AW74" s="126" t="str">
        <f t="shared" si="29"/>
        <v/>
      </c>
      <c r="AX74" s="126" t="str">
        <f t="shared" si="30"/>
        <v/>
      </c>
      <c r="AY74" s="64" t="str">
        <f t="shared" si="31"/>
        <v/>
      </c>
      <c r="AZ74" s="97"/>
      <c r="BA74" s="68"/>
      <c r="BB74" s="68"/>
      <c r="BC74" s="68"/>
      <c r="BD74" s="68"/>
      <c r="BE74" s="15"/>
      <c r="BF74" s="5">
        <f t="shared" si="32"/>
        <v>7801</v>
      </c>
      <c r="BG74" s="42">
        <v>5616</v>
      </c>
      <c r="BH74" s="42">
        <v>2185</v>
      </c>
      <c r="BI74" s="42"/>
      <c r="BJ74" s="42"/>
      <c r="BK74" s="42"/>
      <c r="BL74" s="42"/>
      <c r="BM74" s="15"/>
    </row>
    <row r="75" spans="1:65" outlineLevel="5" x14ac:dyDescent="0.45">
      <c r="A75" s="22">
        <f t="shared" si="5"/>
        <v>2</v>
      </c>
      <c r="B75" s="9">
        <f t="shared" si="13"/>
        <v>43885</v>
      </c>
      <c r="C75" s="51">
        <v>313312</v>
      </c>
      <c r="D75" s="64">
        <f t="shared" si="22"/>
        <v>39.5</v>
      </c>
      <c r="E75" s="12">
        <v>39.700000000000003</v>
      </c>
      <c r="F75" s="12">
        <v>39.700000000000003</v>
      </c>
      <c r="G75" s="12">
        <v>39.200000000000003</v>
      </c>
      <c r="H75" s="12">
        <v>39.200000000000003</v>
      </c>
      <c r="I75" s="12"/>
      <c r="J75" s="12"/>
      <c r="K75" s="12"/>
      <c r="L75" s="12"/>
      <c r="M75" s="74" t="str">
        <f t="shared" si="23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26"/>
        <v>19.9288256227758</v>
      </c>
      <c r="AO75" s="41">
        <v>1405</v>
      </c>
      <c r="AP75" s="110"/>
      <c r="AQ75" s="111"/>
      <c r="AR75" s="126" t="str">
        <f t="shared" si="27"/>
        <v/>
      </c>
      <c r="AS75" s="126" t="str">
        <f t="shared" si="28"/>
        <v/>
      </c>
      <c r="AT75" s="127">
        <v>1355</v>
      </c>
      <c r="AU75" s="128"/>
      <c r="AV75" s="129"/>
      <c r="AW75" s="126" t="str">
        <f t="shared" si="29"/>
        <v/>
      </c>
      <c r="AX75" s="126" t="str">
        <f t="shared" si="30"/>
        <v/>
      </c>
      <c r="AY75" s="64" t="str">
        <f t="shared" si="31"/>
        <v/>
      </c>
      <c r="AZ75" s="97">
        <v>80</v>
      </c>
      <c r="BA75" s="68"/>
      <c r="BB75" s="68"/>
      <c r="BC75" s="68"/>
      <c r="BD75" s="68"/>
      <c r="BE75" s="15"/>
      <c r="BF75" s="5">
        <f t="shared" si="32"/>
        <v>14624</v>
      </c>
      <c r="BG75" s="42">
        <v>11237</v>
      </c>
      <c r="BH75" s="42">
        <v>3387</v>
      </c>
      <c r="BI75" s="42"/>
      <c r="BJ75" s="42"/>
      <c r="BK75" s="42"/>
      <c r="BL75" s="42"/>
      <c r="BM75" s="15"/>
    </row>
    <row r="76" spans="1:65" outlineLevel="5" x14ac:dyDescent="0.45">
      <c r="A76" s="22">
        <f t="shared" si="5"/>
        <v>2</v>
      </c>
      <c r="B76" s="9">
        <f t="shared" si="13"/>
        <v>43886</v>
      </c>
      <c r="C76" s="51">
        <v>394208</v>
      </c>
      <c r="D76" s="64">
        <f t="shared" si="22"/>
        <v>39.299999999999997</v>
      </c>
      <c r="E76" s="12">
        <v>39.200000000000003</v>
      </c>
      <c r="F76" s="12">
        <v>39.200000000000003</v>
      </c>
      <c r="G76" s="12">
        <v>39.299999999999997</v>
      </c>
      <c r="H76" s="12">
        <v>39.299999999999997</v>
      </c>
      <c r="I76" s="12"/>
      <c r="J76" s="12"/>
      <c r="K76" s="12"/>
      <c r="L76" s="12"/>
      <c r="M76" s="74" t="str">
        <f t="shared" si="23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26"/>
        <v>17.632241813602015</v>
      </c>
      <c r="AO76" s="41">
        <v>1588</v>
      </c>
      <c r="AP76" s="110"/>
      <c r="AQ76" s="111"/>
      <c r="AR76" s="126" t="str">
        <f t="shared" si="27"/>
        <v/>
      </c>
      <c r="AS76" s="126" t="str">
        <f t="shared" si="28"/>
        <v/>
      </c>
      <c r="AT76" s="127">
        <v>1567</v>
      </c>
      <c r="AU76" s="128"/>
      <c r="AV76" s="129"/>
      <c r="AW76" s="126" t="str">
        <f t="shared" si="29"/>
        <v/>
      </c>
      <c r="AX76" s="126" t="str">
        <f t="shared" si="30"/>
        <v/>
      </c>
      <c r="AY76" s="64" t="str">
        <f t="shared" si="31"/>
        <v/>
      </c>
      <c r="AZ76" s="97">
        <v>79</v>
      </c>
      <c r="BA76" s="68"/>
      <c r="BB76" s="68"/>
      <c r="BC76" s="68"/>
      <c r="BD76" s="68"/>
      <c r="BE76" s="15"/>
      <c r="BF76" s="5">
        <f t="shared" si="32"/>
        <v>11526</v>
      </c>
      <c r="BG76" s="42">
        <v>8356</v>
      </c>
      <c r="BH76" s="42">
        <v>3170</v>
      </c>
      <c r="BI76" s="42"/>
      <c r="BJ76" s="42"/>
      <c r="BK76" s="42"/>
      <c r="BL76" s="42"/>
      <c r="BM76" s="15"/>
    </row>
    <row r="77" spans="1:65" outlineLevel="5" x14ac:dyDescent="0.45">
      <c r="A77" s="22">
        <f t="shared" si="5"/>
        <v>2</v>
      </c>
      <c r="B77" s="9">
        <f t="shared" si="13"/>
        <v>43887</v>
      </c>
      <c r="C77" s="51">
        <v>423669</v>
      </c>
      <c r="D77" s="64">
        <f t="shared" si="22"/>
        <v>39.5</v>
      </c>
      <c r="E77" s="12">
        <v>39.1</v>
      </c>
      <c r="F77" s="12">
        <v>39.1</v>
      </c>
      <c r="G77" s="12">
        <v>39.9</v>
      </c>
      <c r="H77" s="12">
        <v>39.9</v>
      </c>
      <c r="I77" s="12"/>
      <c r="J77" s="12"/>
      <c r="K77" s="12"/>
      <c r="L77" s="12"/>
      <c r="M77" s="74" t="str">
        <f t="shared" si="23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26"/>
        <v>19.217570350034318</v>
      </c>
      <c r="AO77" s="41">
        <v>1457</v>
      </c>
      <c r="AP77" s="110"/>
      <c r="AQ77" s="111"/>
      <c r="AR77" s="126" t="str">
        <f t="shared" si="27"/>
        <v/>
      </c>
      <c r="AS77" s="126" t="str">
        <f t="shared" si="28"/>
        <v/>
      </c>
      <c r="AT77" s="127">
        <v>1468</v>
      </c>
      <c r="AU77" s="128"/>
      <c r="AV77" s="129"/>
      <c r="AW77" s="126" t="str">
        <f t="shared" si="29"/>
        <v/>
      </c>
      <c r="AX77" s="126" t="str">
        <f t="shared" si="30"/>
        <v/>
      </c>
      <c r="AY77" s="64" t="str">
        <f t="shared" si="31"/>
        <v/>
      </c>
      <c r="AZ77" s="97">
        <v>78.8</v>
      </c>
      <c r="BA77" s="68"/>
      <c r="BB77" s="68"/>
      <c r="BC77" s="68"/>
      <c r="BD77" s="68"/>
      <c r="BE77" s="15"/>
      <c r="BF77" s="5">
        <f t="shared" si="32"/>
        <v>11705</v>
      </c>
      <c r="BG77" s="42">
        <v>8013</v>
      </c>
      <c r="BH77" s="42">
        <v>3692</v>
      </c>
      <c r="BI77" s="42"/>
      <c r="BJ77" s="42"/>
      <c r="BK77" s="42"/>
      <c r="BL77" s="42"/>
      <c r="BM77" s="15"/>
    </row>
    <row r="78" spans="1:65" outlineLevel="5" x14ac:dyDescent="0.45">
      <c r="A78" s="22">
        <f t="shared" si="5"/>
        <v>2</v>
      </c>
      <c r="B78" s="9">
        <f t="shared" si="13"/>
        <v>43888</v>
      </c>
      <c r="C78" s="51">
        <v>457133</v>
      </c>
      <c r="D78" s="64">
        <f t="shared" si="22"/>
        <v>39.6</v>
      </c>
      <c r="E78" s="12">
        <v>39.5</v>
      </c>
      <c r="F78" s="12">
        <v>39.5</v>
      </c>
      <c r="G78" s="12">
        <v>39.6</v>
      </c>
      <c r="H78" s="12">
        <v>39.6</v>
      </c>
      <c r="I78" s="12"/>
      <c r="J78" s="12"/>
      <c r="K78" s="12"/>
      <c r="L78" s="12"/>
      <c r="M78" s="74" t="str">
        <f t="shared" si="23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26"/>
        <v>19.566736547868622</v>
      </c>
      <c r="AO78" s="41">
        <v>1431</v>
      </c>
      <c r="AP78" s="110"/>
      <c r="AQ78" s="111"/>
      <c r="AR78" s="126" t="str">
        <f t="shared" si="27"/>
        <v/>
      </c>
      <c r="AS78" s="126" t="str">
        <f t="shared" si="28"/>
        <v/>
      </c>
      <c r="AT78" s="127">
        <v>1346</v>
      </c>
      <c r="AU78" s="128"/>
      <c r="AV78" s="129"/>
      <c r="AW78" s="126" t="str">
        <f t="shared" si="29"/>
        <v/>
      </c>
      <c r="AX78" s="126" t="str">
        <f t="shared" si="30"/>
        <v/>
      </c>
      <c r="AY78" s="64" t="str">
        <f t="shared" si="31"/>
        <v/>
      </c>
      <c r="AZ78" s="97">
        <v>79.3</v>
      </c>
      <c r="BA78" s="68"/>
      <c r="BB78" s="68"/>
      <c r="BC78" s="68"/>
      <c r="BD78" s="68"/>
      <c r="BE78" s="15"/>
      <c r="BF78" s="5">
        <f t="shared" si="32"/>
        <v>12241</v>
      </c>
      <c r="BG78" s="42">
        <v>10130</v>
      </c>
      <c r="BH78" s="42">
        <v>2111</v>
      </c>
      <c r="BI78" s="42"/>
      <c r="BJ78" s="42"/>
      <c r="BK78" s="42"/>
      <c r="BL78" s="42"/>
      <c r="BM78" s="15"/>
    </row>
    <row r="79" spans="1:65" outlineLevel="5" x14ac:dyDescent="0.45">
      <c r="A79" s="22">
        <f t="shared" si="5"/>
        <v>2</v>
      </c>
      <c r="B79" s="49">
        <f t="shared" si="13"/>
        <v>43889</v>
      </c>
      <c r="C79" s="51">
        <v>372385</v>
      </c>
      <c r="D79" s="64">
        <f t="shared" si="22"/>
        <v>39.200000000000003</v>
      </c>
      <c r="E79" s="12">
        <v>39.1</v>
      </c>
      <c r="F79" s="12">
        <v>39.1</v>
      </c>
      <c r="G79" s="12">
        <v>39.200000000000003</v>
      </c>
      <c r="H79" s="12">
        <v>39.200000000000003</v>
      </c>
      <c r="I79" s="12"/>
      <c r="J79" s="12"/>
      <c r="K79" s="12"/>
      <c r="L79" s="12"/>
      <c r="M79" s="74" t="str">
        <f t="shared" si="23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26"/>
        <v>19.323671497584542</v>
      </c>
      <c r="AO79" s="41">
        <v>1449</v>
      </c>
      <c r="AP79" s="110"/>
      <c r="AQ79" s="111"/>
      <c r="AR79" s="126" t="str">
        <f t="shared" si="27"/>
        <v/>
      </c>
      <c r="AS79" s="126" t="str">
        <f t="shared" si="28"/>
        <v/>
      </c>
      <c r="AT79" s="127">
        <v>1510</v>
      </c>
      <c r="AU79" s="128"/>
      <c r="AV79" s="129"/>
      <c r="AW79" s="126" t="str">
        <f t="shared" si="29"/>
        <v/>
      </c>
      <c r="AX79" s="126" t="str">
        <f t="shared" si="30"/>
        <v/>
      </c>
      <c r="AY79" s="64" t="str">
        <f t="shared" si="31"/>
        <v/>
      </c>
      <c r="AZ79" s="97">
        <v>78.7</v>
      </c>
      <c r="BA79" s="68"/>
      <c r="BB79" s="68"/>
      <c r="BC79" s="68"/>
      <c r="BD79" s="68"/>
      <c r="BE79" s="15"/>
      <c r="BF79" s="5">
        <f t="shared" si="32"/>
        <v>12212</v>
      </c>
      <c r="BG79" s="42">
        <v>8862</v>
      </c>
      <c r="BH79" s="42">
        <v>3350</v>
      </c>
      <c r="BI79" s="42"/>
      <c r="BJ79" s="42"/>
      <c r="BK79" s="42"/>
      <c r="BL79" s="42"/>
      <c r="BM79" s="15"/>
    </row>
    <row r="80" spans="1:65" ht="17.5" outlineLevel="5" thickBot="1" x14ac:dyDescent="0.5">
      <c r="A80" s="47">
        <f t="shared" si="5"/>
        <v>2</v>
      </c>
      <c r="B80" s="49">
        <f t="shared" si="13"/>
        <v>43890</v>
      </c>
      <c r="C80" s="51">
        <v>361266</v>
      </c>
      <c r="D80" s="64">
        <f t="shared" si="22"/>
        <v>39</v>
      </c>
      <c r="E80" s="12">
        <v>39</v>
      </c>
      <c r="F80" s="12">
        <v>39</v>
      </c>
      <c r="G80" s="12">
        <v>39</v>
      </c>
      <c r="H80" s="12">
        <v>39</v>
      </c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5">
        <f t="shared" si="26"/>
        <v>20.74074074074074</v>
      </c>
      <c r="AO80" s="41">
        <v>1350</v>
      </c>
      <c r="AP80" s="110"/>
      <c r="AQ80" s="111"/>
      <c r="AR80" s="126" t="str">
        <f t="shared" si="27"/>
        <v/>
      </c>
      <c r="AS80" s="126" t="str">
        <f t="shared" si="28"/>
        <v/>
      </c>
      <c r="AT80" s="127">
        <v>1356</v>
      </c>
      <c r="AU80" s="128"/>
      <c r="AV80" s="129"/>
      <c r="AW80" s="126" t="str">
        <f t="shared" si="29"/>
        <v/>
      </c>
      <c r="AX80" s="126" t="str">
        <f t="shared" si="30"/>
        <v/>
      </c>
      <c r="AY80" s="64" t="str">
        <f t="shared" si="31"/>
        <v/>
      </c>
      <c r="AZ80" s="97"/>
      <c r="BA80" s="68"/>
      <c r="BB80" s="68"/>
      <c r="BC80" s="68"/>
      <c r="BD80" s="68"/>
      <c r="BE80" s="15"/>
      <c r="BF80" s="5">
        <f t="shared" si="32"/>
        <v>10658</v>
      </c>
      <c r="BG80" s="42">
        <v>8538</v>
      </c>
      <c r="BH80" s="42">
        <v>2120</v>
      </c>
      <c r="BI80" s="42"/>
      <c r="BJ80" s="42"/>
      <c r="BK80" s="42"/>
      <c r="BL80" s="42"/>
      <c r="BM80" s="15"/>
    </row>
    <row r="81" spans="1:65" outlineLevel="4" x14ac:dyDescent="0.45">
      <c r="A81" s="150" t="s">
        <v>36</v>
      </c>
      <c r="B81" s="151"/>
      <c r="C81" s="50">
        <f t="shared" ref="C81:BM81" si="33">SUBTOTAL(4,C52:C80)</f>
        <v>457133</v>
      </c>
      <c r="D81" s="60">
        <f t="shared" si="33"/>
        <v>39.700000000000003</v>
      </c>
      <c r="E81" s="28">
        <f t="shared" si="33"/>
        <v>39.700000000000003</v>
      </c>
      <c r="F81" s="28">
        <f t="shared" si="33"/>
        <v>39.700000000000003</v>
      </c>
      <c r="G81" s="28">
        <f t="shared" si="33"/>
        <v>39.9</v>
      </c>
      <c r="H81" s="28">
        <f t="shared" si="33"/>
        <v>39.9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0</v>
      </c>
      <c r="N81" s="82">
        <f t="shared" si="33"/>
        <v>0</v>
      </c>
      <c r="O81" s="82">
        <f t="shared" si="33"/>
        <v>0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29.045643153526971</v>
      </c>
      <c r="AO81" s="39">
        <f t="shared" si="33"/>
        <v>1604</v>
      </c>
      <c r="AP81" s="104">
        <f t="shared" si="33"/>
        <v>0</v>
      </c>
      <c r="AQ81" s="105">
        <f t="shared" si="33"/>
        <v>0</v>
      </c>
      <c r="AR81" s="106">
        <f t="shared" si="33"/>
        <v>0</v>
      </c>
      <c r="AS81" s="106">
        <f t="shared" si="33"/>
        <v>0</v>
      </c>
      <c r="AT81" s="107">
        <f t="shared" si="33"/>
        <v>1680</v>
      </c>
      <c r="AU81" s="108">
        <f t="shared" si="33"/>
        <v>0</v>
      </c>
      <c r="AV81" s="109">
        <f t="shared" si="33"/>
        <v>0</v>
      </c>
      <c r="AW81" s="106">
        <f t="shared" si="33"/>
        <v>0</v>
      </c>
      <c r="AX81" s="106">
        <f t="shared" si="33"/>
        <v>0</v>
      </c>
      <c r="AY81" s="60">
        <f t="shared" si="33"/>
        <v>0</v>
      </c>
      <c r="AZ81" s="96">
        <f t="shared" si="33"/>
        <v>81</v>
      </c>
      <c r="BA81" s="67">
        <f t="shared" si="33"/>
        <v>0</v>
      </c>
      <c r="BB81" s="67">
        <f t="shared" si="33"/>
        <v>0</v>
      </c>
      <c r="BC81" s="67">
        <f t="shared" si="33"/>
        <v>0</v>
      </c>
      <c r="BD81" s="67">
        <f t="shared" si="33"/>
        <v>0</v>
      </c>
      <c r="BE81" s="27">
        <f t="shared" si="33"/>
        <v>0</v>
      </c>
      <c r="BF81" s="29">
        <f t="shared" si="33"/>
        <v>16164</v>
      </c>
      <c r="BG81" s="39">
        <f t="shared" si="33"/>
        <v>11413</v>
      </c>
      <c r="BH81" s="40">
        <f t="shared" si="33"/>
        <v>7695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 x14ac:dyDescent="0.45">
      <c r="A82" s="180" t="s">
        <v>25</v>
      </c>
      <c r="B82" s="181"/>
      <c r="C82" s="51">
        <f t="shared" ref="C82:BM82" si="34">SUBTOTAL(5,C52:C80)</f>
        <v>309561</v>
      </c>
      <c r="D82" s="61">
        <f t="shared" si="34"/>
        <v>38.700000000000003</v>
      </c>
      <c r="E82" s="12">
        <f t="shared" si="34"/>
        <v>38.5</v>
      </c>
      <c r="F82" s="12">
        <f t="shared" si="34"/>
        <v>38.5</v>
      </c>
      <c r="G82" s="12">
        <f t="shared" si="34"/>
        <v>38.5</v>
      </c>
      <c r="H82" s="12">
        <f t="shared" si="34"/>
        <v>38.5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0</v>
      </c>
      <c r="N82" s="83">
        <f t="shared" si="34"/>
        <v>0</v>
      </c>
      <c r="O82" s="83">
        <f t="shared" si="34"/>
        <v>0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17.456359102244388</v>
      </c>
      <c r="AO82" s="41">
        <f t="shared" si="34"/>
        <v>964</v>
      </c>
      <c r="AP82" s="110">
        <f t="shared" si="34"/>
        <v>0</v>
      </c>
      <c r="AQ82" s="111">
        <f t="shared" si="34"/>
        <v>0</v>
      </c>
      <c r="AR82" s="112">
        <f t="shared" si="34"/>
        <v>0</v>
      </c>
      <c r="AS82" s="112">
        <f t="shared" si="34"/>
        <v>0</v>
      </c>
      <c r="AT82" s="113">
        <f t="shared" si="34"/>
        <v>977</v>
      </c>
      <c r="AU82" s="114">
        <f t="shared" si="34"/>
        <v>0</v>
      </c>
      <c r="AV82" s="115">
        <f t="shared" si="34"/>
        <v>0</v>
      </c>
      <c r="AW82" s="112">
        <f t="shared" si="34"/>
        <v>0</v>
      </c>
      <c r="AX82" s="112">
        <f t="shared" si="34"/>
        <v>0</v>
      </c>
      <c r="AY82" s="61">
        <f t="shared" si="34"/>
        <v>0</v>
      </c>
      <c r="AZ82" s="97">
        <f t="shared" si="34"/>
        <v>78.7</v>
      </c>
      <c r="BA82" s="68">
        <f t="shared" si="34"/>
        <v>0</v>
      </c>
      <c r="BB82" s="68">
        <f t="shared" si="34"/>
        <v>0</v>
      </c>
      <c r="BC82" s="68">
        <f t="shared" si="34"/>
        <v>0</v>
      </c>
      <c r="BD82" s="68">
        <f t="shared" si="34"/>
        <v>0</v>
      </c>
      <c r="BE82" s="15">
        <f t="shared" si="34"/>
        <v>0</v>
      </c>
      <c r="BF82" s="6">
        <f t="shared" si="34"/>
        <v>6540</v>
      </c>
      <c r="BG82" s="41">
        <f t="shared" si="34"/>
        <v>4459</v>
      </c>
      <c r="BH82" s="42">
        <f t="shared" si="34"/>
        <v>708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 x14ac:dyDescent="0.45">
      <c r="A83" s="180" t="s">
        <v>14</v>
      </c>
      <c r="B83" s="181"/>
      <c r="C83" s="51">
        <f>IFERROR(SUBTOTAL(1,C52:C80),"")</f>
        <v>345581.27586206899</v>
      </c>
      <c r="D83" s="61">
        <f t="shared" ref="D83:BM83" si="35">IFERROR(SUBTOTAL(1,D52:D80),"")</f>
        <v>39.199999999999996</v>
      </c>
      <c r="E83" s="12">
        <f t="shared" si="35"/>
        <v>39.172413793103445</v>
      </c>
      <c r="F83" s="12">
        <f t="shared" si="35"/>
        <v>39.172413793103445</v>
      </c>
      <c r="G83" s="12">
        <f t="shared" si="35"/>
        <v>39.186206896551724</v>
      </c>
      <c r="H83" s="12">
        <f t="shared" si="35"/>
        <v>39.186206896551724</v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 t="str">
        <f t="shared" si="35"/>
        <v/>
      </c>
      <c r="N83" s="83" t="str">
        <f t="shared" si="35"/>
        <v/>
      </c>
      <c r="O83" s="83" t="str">
        <f t="shared" si="35"/>
        <v/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20.354618230187747</v>
      </c>
      <c r="AO83" s="41">
        <f t="shared" si="35"/>
        <v>1394.4482758620691</v>
      </c>
      <c r="AP83" s="110" t="str">
        <f t="shared" si="35"/>
        <v/>
      </c>
      <c r="AQ83" s="111" t="str">
        <f t="shared" si="35"/>
        <v/>
      </c>
      <c r="AR83" s="112" t="str">
        <f t="shared" si="35"/>
        <v/>
      </c>
      <c r="AS83" s="112" t="str">
        <f t="shared" si="35"/>
        <v/>
      </c>
      <c r="AT83" s="113">
        <f t="shared" si="35"/>
        <v>1401.1724137931035</v>
      </c>
      <c r="AU83" s="114" t="str">
        <f t="shared" si="35"/>
        <v/>
      </c>
      <c r="AV83" s="115" t="str">
        <f t="shared" si="35"/>
        <v/>
      </c>
      <c r="AW83" s="112" t="str">
        <f t="shared" si="35"/>
        <v/>
      </c>
      <c r="AX83" s="112" t="str">
        <f t="shared" si="35"/>
        <v/>
      </c>
      <c r="AY83" s="61" t="str">
        <f t="shared" si="35"/>
        <v/>
      </c>
      <c r="AZ83" s="97">
        <f t="shared" si="35"/>
        <v>79.585000000000008</v>
      </c>
      <c r="BA83" s="68" t="str">
        <f t="shared" si="35"/>
        <v/>
      </c>
      <c r="BB83" s="68" t="str">
        <f t="shared" si="35"/>
        <v/>
      </c>
      <c r="BC83" s="68" t="str">
        <f t="shared" si="35"/>
        <v/>
      </c>
      <c r="BD83" s="68" t="str">
        <f t="shared" si="35"/>
        <v/>
      </c>
      <c r="BE83" s="15" t="str">
        <f>IFERROR(SUBTOTAL(1,BE52:BE80),"")</f>
        <v/>
      </c>
      <c r="BF83" s="6">
        <f t="shared" si="35"/>
        <v>11353.896551724138</v>
      </c>
      <c r="BG83" s="41">
        <f t="shared" si="35"/>
        <v>8587.5862068965525</v>
      </c>
      <c r="BH83" s="42">
        <f t="shared" si="35"/>
        <v>2766.3103448275861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5" outlineLevel="1" thickBot="1" x14ac:dyDescent="0.5">
      <c r="A84" s="182" t="s">
        <v>59</v>
      </c>
      <c r="B84" s="183"/>
      <c r="C84" s="52">
        <f>SUBTOTAL(9,C52:C80)</f>
        <v>10021857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40439</v>
      </c>
      <c r="AP84" s="116"/>
      <c r="AQ84" s="117"/>
      <c r="AR84" s="118"/>
      <c r="AS84" s="118"/>
      <c r="AT84" s="119">
        <f>SUBTOTAL(9,AT52:AT80)</f>
        <v>40634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329263</v>
      </c>
      <c r="BG84" s="43">
        <f t="shared" si="36"/>
        <v>249040</v>
      </c>
      <c r="BH84" s="44">
        <f t="shared" si="36"/>
        <v>80223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0</v>
      </c>
    </row>
    <row r="85" spans="1:65" outlineLevel="5" x14ac:dyDescent="0.45">
      <c r="A85" s="21">
        <f t="shared" si="5"/>
        <v>3</v>
      </c>
      <c r="B85" s="8">
        <v>43891</v>
      </c>
      <c r="C85" s="51">
        <v>347826</v>
      </c>
      <c r="D85" s="64">
        <f t="shared" ref="D85:D115" si="37">IFERROR(ROUND(AVERAGE(E85:L85),1),"")</f>
        <v>39</v>
      </c>
      <c r="E85" s="12">
        <v>39</v>
      </c>
      <c r="F85" s="12">
        <v>39</v>
      </c>
      <c r="G85" s="12">
        <v>39</v>
      </c>
      <c r="H85" s="12">
        <v>39</v>
      </c>
      <c r="I85" s="12"/>
      <c r="J85" s="12"/>
      <c r="K85" s="12"/>
      <c r="L85" s="12"/>
      <c r="M85" s="74" t="str">
        <f t="shared" ref="M85:M115" si="38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9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40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f>28000/AO85</f>
        <v>23.870417732310315</v>
      </c>
      <c r="AO85" s="41">
        <v>1173</v>
      </c>
      <c r="AP85" s="110"/>
      <c r="AQ85" s="111"/>
      <c r="AR85" s="126" t="str">
        <f t="shared" ref="AR85:AR115" si="41">IFERROR(AQ85/AP85*100,"")</f>
        <v/>
      </c>
      <c r="AS85" s="126" t="str">
        <f t="shared" ref="AS85:AS115" si="42">IFERROR(100-AR85,"")</f>
        <v/>
      </c>
      <c r="AT85" s="127">
        <v>1123</v>
      </c>
      <c r="AU85" s="128"/>
      <c r="AV85" s="129"/>
      <c r="AW85" s="126" t="str">
        <f t="shared" ref="AW85:AW115" si="43">IFERROR(AV85/AU85*100,"")</f>
        <v/>
      </c>
      <c r="AX85" s="126" t="str">
        <f t="shared" ref="AX85:AX115" si="44">IFERROR(100-AW85,"")</f>
        <v/>
      </c>
      <c r="AY85" s="64" t="str">
        <f t="shared" ref="AY85:AY115" si="45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6">IF(SUM(BG85:BM85)=0,"",SUM(BG85:BM85))</f>
        <v>6965</v>
      </c>
      <c r="BG85" s="42">
        <v>4854</v>
      </c>
      <c r="BH85" s="42">
        <v>2111</v>
      </c>
      <c r="BI85" s="42"/>
      <c r="BJ85" s="42"/>
      <c r="BK85" s="42"/>
      <c r="BL85" s="42"/>
      <c r="BM85" s="42"/>
    </row>
    <row r="86" spans="1:65" outlineLevel="5" x14ac:dyDescent="0.45">
      <c r="A86" s="22">
        <f t="shared" si="5"/>
        <v>3</v>
      </c>
      <c r="B86" s="9">
        <f t="shared" ref="B86:B149" si="47">B85+1</f>
        <v>43892</v>
      </c>
      <c r="C86" s="51">
        <v>339859</v>
      </c>
      <c r="D86" s="64">
        <f t="shared" si="37"/>
        <v>39.1</v>
      </c>
      <c r="E86" s="12">
        <v>39.1</v>
      </c>
      <c r="F86" s="12">
        <v>39.1</v>
      </c>
      <c r="G86" s="12">
        <v>39.1</v>
      </c>
      <c r="H86" s="12">
        <v>39.1</v>
      </c>
      <c r="I86" s="12"/>
      <c r="J86" s="12"/>
      <c r="K86" s="12"/>
      <c r="L86" s="12"/>
      <c r="M86" s="74" t="str">
        <f t="shared" si="38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9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40"/>
        <v/>
      </c>
      <c r="AF86" s="41"/>
      <c r="AG86" s="41"/>
      <c r="AH86" s="41"/>
      <c r="AI86" s="41"/>
      <c r="AJ86" s="41"/>
      <c r="AK86" s="41"/>
      <c r="AL86" s="41"/>
      <c r="AM86" s="41"/>
      <c r="AN86" s="41">
        <f t="shared" ref="AN86:AN115" si="48">28000/AO86</f>
        <v>20.304568527918782</v>
      </c>
      <c r="AO86" s="41">
        <v>1379</v>
      </c>
      <c r="AP86" s="110"/>
      <c r="AQ86" s="111"/>
      <c r="AR86" s="126" t="str">
        <f t="shared" si="41"/>
        <v/>
      </c>
      <c r="AS86" s="126" t="str">
        <f t="shared" si="42"/>
        <v/>
      </c>
      <c r="AT86" s="127">
        <v>1426</v>
      </c>
      <c r="AU86" s="128"/>
      <c r="AV86" s="129"/>
      <c r="AW86" s="126" t="str">
        <f t="shared" si="43"/>
        <v/>
      </c>
      <c r="AX86" s="126" t="str">
        <f t="shared" si="44"/>
        <v/>
      </c>
      <c r="AY86" s="64" t="str">
        <f t="shared" si="45"/>
        <v/>
      </c>
      <c r="AZ86" s="97">
        <v>81</v>
      </c>
      <c r="BA86" s="68"/>
      <c r="BB86" s="68"/>
      <c r="BC86" s="68"/>
      <c r="BD86" s="68"/>
      <c r="BE86" s="15"/>
      <c r="BF86" s="5">
        <f t="shared" si="46"/>
        <v>11262</v>
      </c>
      <c r="BG86" s="42">
        <v>9134</v>
      </c>
      <c r="BH86" s="42">
        <v>2128</v>
      </c>
      <c r="BI86" s="42"/>
      <c r="BJ86" s="42"/>
      <c r="BK86" s="42"/>
      <c r="BL86" s="42"/>
      <c r="BM86" s="42"/>
    </row>
    <row r="87" spans="1:65" outlineLevel="5" x14ac:dyDescent="0.45">
      <c r="A87" s="22">
        <f t="shared" si="5"/>
        <v>3</v>
      </c>
      <c r="B87" s="9">
        <f t="shared" si="47"/>
        <v>43893</v>
      </c>
      <c r="C87" s="51">
        <v>320928</v>
      </c>
      <c r="D87" s="64">
        <f t="shared" si="37"/>
        <v>39.299999999999997</v>
      </c>
      <c r="E87" s="12">
        <v>39.299999999999997</v>
      </c>
      <c r="F87" s="12">
        <v>39.299999999999997</v>
      </c>
      <c r="G87" s="12">
        <v>39.299999999999997</v>
      </c>
      <c r="H87" s="12">
        <v>39.299999999999997</v>
      </c>
      <c r="I87" s="12"/>
      <c r="J87" s="12"/>
      <c r="K87" s="12"/>
      <c r="L87" s="12"/>
      <c r="M87" s="74" t="str">
        <f t="shared" si="38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9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40"/>
        <v/>
      </c>
      <c r="AF87" s="41"/>
      <c r="AG87" s="41"/>
      <c r="AH87" s="41"/>
      <c r="AI87" s="41"/>
      <c r="AJ87" s="41"/>
      <c r="AK87" s="41"/>
      <c r="AL87" s="41"/>
      <c r="AM87" s="41"/>
      <c r="AN87" s="41">
        <f t="shared" si="48"/>
        <v>20.694752402069476</v>
      </c>
      <c r="AO87" s="41">
        <v>1353</v>
      </c>
      <c r="AP87" s="110"/>
      <c r="AQ87" s="111"/>
      <c r="AR87" s="126" t="str">
        <f t="shared" si="41"/>
        <v/>
      </c>
      <c r="AS87" s="126" t="str">
        <f t="shared" si="42"/>
        <v/>
      </c>
      <c r="AT87" s="127">
        <v>1453</v>
      </c>
      <c r="AU87" s="128"/>
      <c r="AV87" s="129"/>
      <c r="AW87" s="126" t="str">
        <f t="shared" si="43"/>
        <v/>
      </c>
      <c r="AX87" s="126" t="str">
        <f t="shared" si="44"/>
        <v/>
      </c>
      <c r="AY87" s="64" t="str">
        <f t="shared" si="45"/>
        <v/>
      </c>
      <c r="AZ87" s="97">
        <v>80.2</v>
      </c>
      <c r="BA87" s="68"/>
      <c r="BB87" s="68"/>
      <c r="BC87" s="68"/>
      <c r="BD87" s="68"/>
      <c r="BE87" s="15"/>
      <c r="BF87" s="5">
        <f t="shared" si="46"/>
        <v>10679</v>
      </c>
      <c r="BG87" s="42">
        <v>8554</v>
      </c>
      <c r="BH87" s="42">
        <v>2125</v>
      </c>
      <c r="BI87" s="42"/>
      <c r="BJ87" s="42"/>
      <c r="BK87" s="42"/>
      <c r="BL87" s="42"/>
      <c r="BM87" s="42"/>
    </row>
    <row r="88" spans="1:65" outlineLevel="5" x14ac:dyDescent="0.45">
      <c r="A88" s="22">
        <f t="shared" si="5"/>
        <v>3</v>
      </c>
      <c r="B88" s="9">
        <f t="shared" si="47"/>
        <v>43894</v>
      </c>
      <c r="C88" s="51">
        <v>319837</v>
      </c>
      <c r="D88" s="64">
        <f t="shared" si="37"/>
        <v>39.200000000000003</v>
      </c>
      <c r="E88" s="12">
        <v>39.1</v>
      </c>
      <c r="F88" s="12">
        <v>39.1</v>
      </c>
      <c r="G88" s="12">
        <v>39.200000000000003</v>
      </c>
      <c r="H88" s="12">
        <v>39.200000000000003</v>
      </c>
      <c r="I88" s="12"/>
      <c r="J88" s="12"/>
      <c r="K88" s="12"/>
      <c r="L88" s="12"/>
      <c r="M88" s="74" t="str">
        <f t="shared" si="38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9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40"/>
        <v/>
      </c>
      <c r="AF88" s="41"/>
      <c r="AG88" s="41"/>
      <c r="AH88" s="41"/>
      <c r="AI88" s="41"/>
      <c r="AJ88" s="41"/>
      <c r="AK88" s="41"/>
      <c r="AL88" s="41"/>
      <c r="AM88" s="41"/>
      <c r="AN88" s="41">
        <f t="shared" si="48"/>
        <v>19.270474879559533</v>
      </c>
      <c r="AO88" s="41">
        <v>1453</v>
      </c>
      <c r="AP88" s="110"/>
      <c r="AQ88" s="111"/>
      <c r="AR88" s="126" t="str">
        <f t="shared" si="41"/>
        <v/>
      </c>
      <c r="AS88" s="126" t="str">
        <f t="shared" si="42"/>
        <v/>
      </c>
      <c r="AT88" s="127">
        <v>1431</v>
      </c>
      <c r="AU88" s="128"/>
      <c r="AV88" s="129"/>
      <c r="AW88" s="126" t="str">
        <f t="shared" si="43"/>
        <v/>
      </c>
      <c r="AX88" s="126" t="str">
        <f t="shared" si="44"/>
        <v/>
      </c>
      <c r="AY88" s="64" t="str">
        <f t="shared" si="45"/>
        <v/>
      </c>
      <c r="AZ88" s="97">
        <v>79.2</v>
      </c>
      <c r="BA88" s="68"/>
      <c r="BB88" s="68"/>
      <c r="BC88" s="68"/>
      <c r="BD88" s="68"/>
      <c r="BE88" s="15"/>
      <c r="BF88" s="5">
        <f t="shared" si="46"/>
        <v>10197</v>
      </c>
      <c r="BG88" s="42">
        <v>8048</v>
      </c>
      <c r="BH88" s="42">
        <v>2149</v>
      </c>
      <c r="BI88" s="42"/>
      <c r="BJ88" s="42"/>
      <c r="BK88" s="42"/>
      <c r="BL88" s="42"/>
      <c r="BM88" s="42"/>
    </row>
    <row r="89" spans="1:65" outlineLevel="5" x14ac:dyDescent="0.45">
      <c r="A89" s="22">
        <f t="shared" si="5"/>
        <v>3</v>
      </c>
      <c r="B89" s="9">
        <f t="shared" si="47"/>
        <v>43895</v>
      </c>
      <c r="C89" s="51">
        <v>312005</v>
      </c>
      <c r="D89" s="64">
        <f t="shared" si="37"/>
        <v>39.6</v>
      </c>
      <c r="E89" s="12">
        <v>39.5</v>
      </c>
      <c r="F89" s="12">
        <v>39.5</v>
      </c>
      <c r="G89" s="12">
        <v>39.6</v>
      </c>
      <c r="H89" s="12">
        <v>39.6</v>
      </c>
      <c r="I89" s="12"/>
      <c r="J89" s="12"/>
      <c r="K89" s="12"/>
      <c r="L89" s="12"/>
      <c r="M89" s="74" t="str">
        <f t="shared" si="38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9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40"/>
        <v/>
      </c>
      <c r="AF89" s="41"/>
      <c r="AG89" s="41"/>
      <c r="AH89" s="41"/>
      <c r="AI89" s="41"/>
      <c r="AJ89" s="41"/>
      <c r="AK89" s="41"/>
      <c r="AL89" s="41"/>
      <c r="AM89" s="41"/>
      <c r="AN89" s="41">
        <f t="shared" si="48"/>
        <v>20.086083213773314</v>
      </c>
      <c r="AO89" s="41">
        <v>1394</v>
      </c>
      <c r="AP89" s="110"/>
      <c r="AQ89" s="111"/>
      <c r="AR89" s="126" t="str">
        <f t="shared" si="41"/>
        <v/>
      </c>
      <c r="AS89" s="126" t="str">
        <f t="shared" si="42"/>
        <v/>
      </c>
      <c r="AT89" s="127">
        <v>1331</v>
      </c>
      <c r="AU89" s="128"/>
      <c r="AV89" s="129"/>
      <c r="AW89" s="126" t="str">
        <f t="shared" si="43"/>
        <v/>
      </c>
      <c r="AX89" s="126" t="str">
        <f t="shared" si="44"/>
        <v/>
      </c>
      <c r="AY89" s="64" t="str">
        <f t="shared" si="45"/>
        <v/>
      </c>
      <c r="AZ89" s="97">
        <v>78.5</v>
      </c>
      <c r="BA89" s="68"/>
      <c r="BB89" s="68"/>
      <c r="BC89" s="68"/>
      <c r="BD89" s="68"/>
      <c r="BE89" s="15"/>
      <c r="BF89" s="5">
        <f t="shared" si="46"/>
        <v>12936</v>
      </c>
      <c r="BG89" s="42">
        <v>10717</v>
      </c>
      <c r="BH89" s="42">
        <v>2219</v>
      </c>
      <c r="BI89" s="42"/>
      <c r="BJ89" s="42"/>
      <c r="BK89" s="42"/>
      <c r="BL89" s="42"/>
      <c r="BM89" s="42"/>
    </row>
    <row r="90" spans="1:65" outlineLevel="5" x14ac:dyDescent="0.45">
      <c r="A90" s="22">
        <f t="shared" si="5"/>
        <v>3</v>
      </c>
      <c r="B90" s="9">
        <f t="shared" si="47"/>
        <v>43896</v>
      </c>
      <c r="C90" s="51">
        <v>316020</v>
      </c>
      <c r="D90" s="64">
        <f t="shared" si="37"/>
        <v>39.5</v>
      </c>
      <c r="E90" s="12">
        <v>39.299999999999997</v>
      </c>
      <c r="F90" s="12">
        <v>39.299999999999997</v>
      </c>
      <c r="G90" s="12">
        <v>39.6</v>
      </c>
      <c r="H90" s="12">
        <v>39.6</v>
      </c>
      <c r="I90" s="12"/>
      <c r="J90" s="12"/>
      <c r="K90" s="12"/>
      <c r="L90" s="12"/>
      <c r="M90" s="74" t="str">
        <f t="shared" si="38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9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40"/>
        <v/>
      </c>
      <c r="AF90" s="41"/>
      <c r="AG90" s="41"/>
      <c r="AH90" s="41"/>
      <c r="AI90" s="41"/>
      <c r="AJ90" s="41"/>
      <c r="AK90" s="41"/>
      <c r="AL90" s="41"/>
      <c r="AM90" s="41"/>
      <c r="AN90" s="41">
        <f t="shared" si="48"/>
        <v>20.05730659025788</v>
      </c>
      <c r="AO90" s="41">
        <v>1396</v>
      </c>
      <c r="AP90" s="110"/>
      <c r="AQ90" s="111"/>
      <c r="AR90" s="126" t="str">
        <f t="shared" si="41"/>
        <v/>
      </c>
      <c r="AS90" s="126" t="str">
        <f t="shared" si="42"/>
        <v/>
      </c>
      <c r="AT90" s="127">
        <v>1197</v>
      </c>
      <c r="AU90" s="128"/>
      <c r="AV90" s="129"/>
      <c r="AW90" s="126" t="str">
        <f t="shared" si="43"/>
        <v/>
      </c>
      <c r="AX90" s="126" t="str">
        <f t="shared" si="44"/>
        <v/>
      </c>
      <c r="AY90" s="64" t="str">
        <f t="shared" si="45"/>
        <v/>
      </c>
      <c r="AZ90" s="97">
        <v>79.599999999999994</v>
      </c>
      <c r="BA90" s="68"/>
      <c r="BB90" s="68"/>
      <c r="BC90" s="68"/>
      <c r="BD90" s="68"/>
      <c r="BE90" s="15"/>
      <c r="BF90" s="5">
        <f t="shared" si="46"/>
        <v>9507</v>
      </c>
      <c r="BG90" s="42">
        <v>6958</v>
      </c>
      <c r="BH90" s="42">
        <v>2549</v>
      </c>
      <c r="BI90" s="42"/>
      <c r="BJ90" s="42"/>
      <c r="BK90" s="42"/>
      <c r="BL90" s="42"/>
      <c r="BM90" s="42"/>
    </row>
    <row r="91" spans="1:65" outlineLevel="5" x14ac:dyDescent="0.45">
      <c r="A91" s="22">
        <f t="shared" ref="A91:A162" si="49">MONTH(B91)</f>
        <v>3</v>
      </c>
      <c r="B91" s="9">
        <f t="shared" si="47"/>
        <v>43897</v>
      </c>
      <c r="C91" s="51">
        <v>326679</v>
      </c>
      <c r="D91" s="64">
        <f t="shared" si="37"/>
        <v>39</v>
      </c>
      <c r="E91" s="12">
        <v>39</v>
      </c>
      <c r="F91" s="12">
        <v>39</v>
      </c>
      <c r="G91" s="12">
        <v>39</v>
      </c>
      <c r="H91" s="12">
        <v>39</v>
      </c>
      <c r="I91" s="12"/>
      <c r="J91" s="12"/>
      <c r="K91" s="12"/>
      <c r="L91" s="12"/>
      <c r="M91" s="74" t="str">
        <f t="shared" si="38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9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40"/>
        <v/>
      </c>
      <c r="AF91" s="41"/>
      <c r="AG91" s="41"/>
      <c r="AH91" s="41"/>
      <c r="AI91" s="41"/>
      <c r="AJ91" s="41"/>
      <c r="AK91" s="41"/>
      <c r="AL91" s="41"/>
      <c r="AM91" s="41"/>
      <c r="AN91" s="41">
        <f t="shared" si="48"/>
        <v>21.148036253776436</v>
      </c>
      <c r="AO91" s="41">
        <v>1324</v>
      </c>
      <c r="AP91" s="110"/>
      <c r="AQ91" s="111"/>
      <c r="AR91" s="126" t="str">
        <f t="shared" si="41"/>
        <v/>
      </c>
      <c r="AS91" s="126" t="str">
        <f t="shared" si="42"/>
        <v/>
      </c>
      <c r="AT91" s="127">
        <v>1476</v>
      </c>
      <c r="AU91" s="128"/>
      <c r="AV91" s="129"/>
      <c r="AW91" s="126" t="str">
        <f t="shared" si="43"/>
        <v/>
      </c>
      <c r="AX91" s="126" t="str">
        <f t="shared" si="44"/>
        <v/>
      </c>
      <c r="AY91" s="64" t="str">
        <f t="shared" si="45"/>
        <v/>
      </c>
      <c r="AZ91" s="97"/>
      <c r="BA91" s="68"/>
      <c r="BB91" s="68"/>
      <c r="BC91" s="68"/>
      <c r="BD91" s="68"/>
      <c r="BE91" s="15"/>
      <c r="BF91" s="5">
        <f t="shared" si="46"/>
        <v>9194</v>
      </c>
      <c r="BG91" s="42">
        <v>7066</v>
      </c>
      <c r="BH91" s="42">
        <v>2128</v>
      </c>
      <c r="BI91" s="42"/>
      <c r="BJ91" s="42"/>
      <c r="BK91" s="42"/>
      <c r="BL91" s="42"/>
      <c r="BM91" s="42"/>
    </row>
    <row r="92" spans="1:65" outlineLevel="5" x14ac:dyDescent="0.45">
      <c r="A92" s="22">
        <f t="shared" si="49"/>
        <v>3</v>
      </c>
      <c r="B92" s="9">
        <f t="shared" si="47"/>
        <v>43898</v>
      </c>
      <c r="C92" s="51">
        <v>350764</v>
      </c>
      <c r="D92" s="64">
        <f t="shared" si="37"/>
        <v>38.700000000000003</v>
      </c>
      <c r="E92" s="12">
        <v>38.700000000000003</v>
      </c>
      <c r="F92" s="12">
        <v>38.700000000000003</v>
      </c>
      <c r="G92" s="12">
        <v>38.700000000000003</v>
      </c>
      <c r="H92" s="12">
        <v>38.700000000000003</v>
      </c>
      <c r="I92" s="12"/>
      <c r="J92" s="12"/>
      <c r="K92" s="12"/>
      <c r="L92" s="12"/>
      <c r="M92" s="74" t="str">
        <f t="shared" si="38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9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40"/>
        <v/>
      </c>
      <c r="AF92" s="41"/>
      <c r="AG92" s="41"/>
      <c r="AH92" s="41"/>
      <c r="AI92" s="41"/>
      <c r="AJ92" s="41"/>
      <c r="AK92" s="41"/>
      <c r="AL92" s="41"/>
      <c r="AM92" s="41"/>
      <c r="AN92" s="41">
        <f t="shared" si="48"/>
        <v>23.372287145242069</v>
      </c>
      <c r="AO92" s="41">
        <v>1198</v>
      </c>
      <c r="AP92" s="110"/>
      <c r="AQ92" s="111"/>
      <c r="AR92" s="126" t="str">
        <f t="shared" si="41"/>
        <v/>
      </c>
      <c r="AS92" s="126" t="str">
        <f t="shared" si="42"/>
        <v/>
      </c>
      <c r="AT92" s="127">
        <v>1268</v>
      </c>
      <c r="AU92" s="128"/>
      <c r="AV92" s="129"/>
      <c r="AW92" s="126" t="str">
        <f t="shared" si="43"/>
        <v/>
      </c>
      <c r="AX92" s="126" t="str">
        <f t="shared" si="44"/>
        <v/>
      </c>
      <c r="AY92" s="64" t="str">
        <f t="shared" si="45"/>
        <v/>
      </c>
      <c r="AZ92" s="97">
        <v>80.2</v>
      </c>
      <c r="BA92" s="68"/>
      <c r="BB92" s="68"/>
      <c r="BC92" s="68"/>
      <c r="BD92" s="68"/>
      <c r="BE92" s="15"/>
      <c r="BF92" s="5">
        <f t="shared" si="46"/>
        <v>9974</v>
      </c>
      <c r="BG92" s="42">
        <v>5656</v>
      </c>
      <c r="BH92" s="42">
        <v>4318</v>
      </c>
      <c r="BI92" s="42"/>
      <c r="BJ92" s="42"/>
      <c r="BK92" s="42"/>
      <c r="BL92" s="42"/>
      <c r="BM92" s="42"/>
    </row>
    <row r="93" spans="1:65" outlineLevel="5" x14ac:dyDescent="0.45">
      <c r="A93" s="22">
        <f t="shared" si="49"/>
        <v>3</v>
      </c>
      <c r="B93" s="9">
        <f t="shared" si="47"/>
        <v>43899</v>
      </c>
      <c r="C93" s="51">
        <v>315585</v>
      </c>
      <c r="D93" s="64">
        <f t="shared" si="37"/>
        <v>39</v>
      </c>
      <c r="E93" s="12">
        <v>39</v>
      </c>
      <c r="F93" s="12">
        <v>39</v>
      </c>
      <c r="G93" s="12">
        <v>39</v>
      </c>
      <c r="H93" s="12">
        <v>39</v>
      </c>
      <c r="I93" s="12"/>
      <c r="J93" s="12"/>
      <c r="K93" s="12"/>
      <c r="L93" s="12"/>
      <c r="M93" s="74" t="str">
        <f t="shared" si="38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9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40"/>
        <v/>
      </c>
      <c r="AF93" s="41"/>
      <c r="AG93" s="41"/>
      <c r="AH93" s="41"/>
      <c r="AI93" s="41"/>
      <c r="AJ93" s="41"/>
      <c r="AK93" s="41"/>
      <c r="AL93" s="41"/>
      <c r="AM93" s="41"/>
      <c r="AN93" s="41">
        <f t="shared" si="48"/>
        <v>19.417475728155338</v>
      </c>
      <c r="AO93" s="41">
        <v>1442</v>
      </c>
      <c r="AP93" s="110"/>
      <c r="AQ93" s="111"/>
      <c r="AR93" s="126" t="str">
        <f t="shared" si="41"/>
        <v/>
      </c>
      <c r="AS93" s="126" t="str">
        <f t="shared" si="42"/>
        <v/>
      </c>
      <c r="AT93" s="127">
        <v>1411</v>
      </c>
      <c r="AU93" s="128"/>
      <c r="AV93" s="129"/>
      <c r="AW93" s="126" t="str">
        <f t="shared" si="43"/>
        <v/>
      </c>
      <c r="AX93" s="126" t="str">
        <f t="shared" si="44"/>
        <v/>
      </c>
      <c r="AY93" s="64" t="str">
        <f t="shared" si="45"/>
        <v/>
      </c>
      <c r="AZ93" s="97">
        <v>80.2</v>
      </c>
      <c r="BA93" s="68"/>
      <c r="BB93" s="68"/>
      <c r="BC93" s="68"/>
      <c r="BD93" s="68"/>
      <c r="BE93" s="15"/>
      <c r="BF93" s="5">
        <f t="shared" si="46"/>
        <v>13071</v>
      </c>
      <c r="BG93" s="42">
        <v>9191</v>
      </c>
      <c r="BH93" s="42">
        <v>3880</v>
      </c>
      <c r="BI93" s="42"/>
      <c r="BJ93" s="42"/>
      <c r="BK93" s="42"/>
      <c r="BL93" s="42"/>
      <c r="BM93" s="42"/>
    </row>
    <row r="94" spans="1:65" outlineLevel="5" x14ac:dyDescent="0.45">
      <c r="A94" s="22">
        <f t="shared" si="49"/>
        <v>3</v>
      </c>
      <c r="B94" s="9">
        <f t="shared" si="47"/>
        <v>43900</v>
      </c>
      <c r="C94" s="51">
        <v>440689</v>
      </c>
      <c r="D94" s="64">
        <f t="shared" si="37"/>
        <v>39</v>
      </c>
      <c r="E94" s="12">
        <v>39</v>
      </c>
      <c r="F94" s="12">
        <v>39</v>
      </c>
      <c r="G94" s="12">
        <v>39</v>
      </c>
      <c r="H94" s="12">
        <v>39</v>
      </c>
      <c r="I94" s="12"/>
      <c r="J94" s="12"/>
      <c r="K94" s="12"/>
      <c r="L94" s="12"/>
      <c r="M94" s="74" t="str">
        <f t="shared" si="38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9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40"/>
        <v/>
      </c>
      <c r="AF94" s="41"/>
      <c r="AG94" s="41"/>
      <c r="AH94" s="41"/>
      <c r="AI94" s="41"/>
      <c r="AJ94" s="41"/>
      <c r="AK94" s="41"/>
      <c r="AL94" s="41"/>
      <c r="AM94" s="41"/>
      <c r="AN94" s="41">
        <f t="shared" si="48"/>
        <v>21.8408736349454</v>
      </c>
      <c r="AO94" s="41">
        <v>1282</v>
      </c>
      <c r="AP94" s="110"/>
      <c r="AQ94" s="111"/>
      <c r="AR94" s="126" t="str">
        <f t="shared" si="41"/>
        <v/>
      </c>
      <c r="AS94" s="126" t="str">
        <f t="shared" si="42"/>
        <v/>
      </c>
      <c r="AT94" s="127">
        <v>1353</v>
      </c>
      <c r="AU94" s="128"/>
      <c r="AV94" s="129"/>
      <c r="AW94" s="126" t="str">
        <f t="shared" si="43"/>
        <v/>
      </c>
      <c r="AX94" s="126" t="str">
        <f t="shared" si="44"/>
        <v/>
      </c>
      <c r="AY94" s="64" t="str">
        <f t="shared" si="45"/>
        <v/>
      </c>
      <c r="AZ94" s="97">
        <v>78.900000000000006</v>
      </c>
      <c r="BA94" s="68"/>
      <c r="BB94" s="68"/>
      <c r="BC94" s="68"/>
      <c r="BD94" s="68"/>
      <c r="BE94" s="15"/>
      <c r="BF94" s="5">
        <f t="shared" si="46"/>
        <v>9450</v>
      </c>
      <c r="BG94" s="42">
        <v>7222</v>
      </c>
      <c r="BH94" s="42">
        <v>2228</v>
      </c>
      <c r="BI94" s="42"/>
      <c r="BJ94" s="42"/>
      <c r="BK94" s="42"/>
      <c r="BL94" s="42"/>
      <c r="BM94" s="42"/>
    </row>
    <row r="95" spans="1:65" outlineLevel="5" x14ac:dyDescent="0.45">
      <c r="A95" s="22">
        <f t="shared" si="49"/>
        <v>3</v>
      </c>
      <c r="B95" s="9">
        <f t="shared" si="47"/>
        <v>43901</v>
      </c>
      <c r="C95" s="51">
        <v>374721</v>
      </c>
      <c r="D95" s="64">
        <f t="shared" si="37"/>
        <v>39.200000000000003</v>
      </c>
      <c r="E95" s="12">
        <v>39.200000000000003</v>
      </c>
      <c r="F95" s="12">
        <v>39.200000000000003</v>
      </c>
      <c r="G95" s="12">
        <v>39.200000000000003</v>
      </c>
      <c r="H95" s="12">
        <v>39.200000000000003</v>
      </c>
      <c r="I95" s="12"/>
      <c r="J95" s="12"/>
      <c r="K95" s="12"/>
      <c r="L95" s="12"/>
      <c r="M95" s="74" t="str">
        <f t="shared" si="38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9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40"/>
        <v/>
      </c>
      <c r="AF95" s="41"/>
      <c r="AG95" s="41"/>
      <c r="AH95" s="41"/>
      <c r="AI95" s="41"/>
      <c r="AJ95" s="41"/>
      <c r="AK95" s="41"/>
      <c r="AL95" s="41"/>
      <c r="AM95" s="41"/>
      <c r="AN95" s="41">
        <f t="shared" si="48"/>
        <v>20.848845867460909</v>
      </c>
      <c r="AO95" s="41">
        <v>1343</v>
      </c>
      <c r="AP95" s="110"/>
      <c r="AQ95" s="111"/>
      <c r="AR95" s="126" t="str">
        <f t="shared" si="41"/>
        <v/>
      </c>
      <c r="AS95" s="126" t="str">
        <f t="shared" si="42"/>
        <v/>
      </c>
      <c r="AT95" s="127">
        <v>1306</v>
      </c>
      <c r="AU95" s="128"/>
      <c r="AV95" s="129"/>
      <c r="AW95" s="126" t="str">
        <f t="shared" si="43"/>
        <v/>
      </c>
      <c r="AX95" s="126" t="str">
        <f t="shared" si="44"/>
        <v/>
      </c>
      <c r="AY95" s="64" t="str">
        <f t="shared" si="45"/>
        <v/>
      </c>
      <c r="AZ95" s="97">
        <v>79.7</v>
      </c>
      <c r="BA95" s="68"/>
      <c r="BB95" s="68"/>
      <c r="BC95" s="68"/>
      <c r="BD95" s="68"/>
      <c r="BE95" s="15"/>
      <c r="BF95" s="5">
        <f t="shared" si="46"/>
        <v>13591</v>
      </c>
      <c r="BG95" s="42">
        <v>11295</v>
      </c>
      <c r="BH95" s="42">
        <v>2296</v>
      </c>
      <c r="BI95" s="42"/>
      <c r="BJ95" s="42"/>
      <c r="BK95" s="42"/>
      <c r="BL95" s="42"/>
      <c r="BM95" s="42"/>
    </row>
    <row r="96" spans="1:65" outlineLevel="5" x14ac:dyDescent="0.45">
      <c r="A96" s="22">
        <f t="shared" si="49"/>
        <v>3</v>
      </c>
      <c r="B96" s="9">
        <f t="shared" si="47"/>
        <v>43902</v>
      </c>
      <c r="C96" s="51">
        <v>341923</v>
      </c>
      <c r="D96" s="64">
        <f t="shared" si="37"/>
        <v>39.299999999999997</v>
      </c>
      <c r="E96" s="12">
        <v>39.299999999999997</v>
      </c>
      <c r="F96" s="12">
        <v>39.299999999999997</v>
      </c>
      <c r="G96" s="12">
        <v>39.200000000000003</v>
      </c>
      <c r="H96" s="12">
        <v>39.200000000000003</v>
      </c>
      <c r="I96" s="12"/>
      <c r="J96" s="12"/>
      <c r="K96" s="12"/>
      <c r="L96" s="12"/>
      <c r="M96" s="74" t="str">
        <f t="shared" si="38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9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40"/>
        <v/>
      </c>
      <c r="AF96" s="41"/>
      <c r="AG96" s="41"/>
      <c r="AH96" s="41"/>
      <c r="AI96" s="41"/>
      <c r="AJ96" s="41"/>
      <c r="AK96" s="41"/>
      <c r="AL96" s="41"/>
      <c r="AM96" s="41"/>
      <c r="AN96" s="41">
        <f t="shared" si="48"/>
        <v>20.437956204379564</v>
      </c>
      <c r="AO96" s="41">
        <v>1370</v>
      </c>
      <c r="AP96" s="110"/>
      <c r="AQ96" s="111"/>
      <c r="AR96" s="126" t="str">
        <f t="shared" si="41"/>
        <v/>
      </c>
      <c r="AS96" s="126" t="str">
        <f t="shared" si="42"/>
        <v/>
      </c>
      <c r="AT96" s="127">
        <v>1468</v>
      </c>
      <c r="AU96" s="128"/>
      <c r="AV96" s="129"/>
      <c r="AW96" s="126" t="str">
        <f t="shared" si="43"/>
        <v/>
      </c>
      <c r="AX96" s="126" t="str">
        <f t="shared" si="44"/>
        <v/>
      </c>
      <c r="AY96" s="64" t="str">
        <f t="shared" si="45"/>
        <v/>
      </c>
      <c r="AZ96" s="97"/>
      <c r="BA96" s="68"/>
      <c r="BB96" s="68"/>
      <c r="BC96" s="68"/>
      <c r="BD96" s="68"/>
      <c r="BE96" s="15"/>
      <c r="BF96" s="5">
        <f t="shared" si="46"/>
        <v>11738</v>
      </c>
      <c r="BG96" s="42">
        <v>7800</v>
      </c>
      <c r="BH96" s="42">
        <v>3938</v>
      </c>
      <c r="BI96" s="42"/>
      <c r="BJ96" s="42"/>
      <c r="BK96" s="42"/>
      <c r="BL96" s="42"/>
      <c r="BM96" s="42"/>
    </row>
    <row r="97" spans="1:65" outlineLevel="5" x14ac:dyDescent="0.45">
      <c r="A97" s="22">
        <f t="shared" si="49"/>
        <v>3</v>
      </c>
      <c r="B97" s="9">
        <f t="shared" si="47"/>
        <v>43903</v>
      </c>
      <c r="C97" s="51">
        <v>328608</v>
      </c>
      <c r="D97" s="64">
        <f t="shared" si="37"/>
        <v>39.1</v>
      </c>
      <c r="E97" s="12">
        <v>39</v>
      </c>
      <c r="F97" s="12">
        <v>39</v>
      </c>
      <c r="G97" s="12">
        <v>39.200000000000003</v>
      </c>
      <c r="H97" s="12">
        <v>39.200000000000003</v>
      </c>
      <c r="I97" s="12"/>
      <c r="J97" s="12"/>
      <c r="K97" s="12"/>
      <c r="L97" s="12"/>
      <c r="M97" s="74" t="str">
        <f t="shared" si="38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9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40"/>
        <v/>
      </c>
      <c r="AF97" s="41"/>
      <c r="AG97" s="41"/>
      <c r="AH97" s="41"/>
      <c r="AI97" s="41"/>
      <c r="AJ97" s="41"/>
      <c r="AK97" s="41"/>
      <c r="AL97" s="41"/>
      <c r="AM97" s="41"/>
      <c r="AN97" s="41">
        <f t="shared" si="48"/>
        <v>17.766497461928935</v>
      </c>
      <c r="AO97" s="41">
        <v>1576</v>
      </c>
      <c r="AP97" s="110"/>
      <c r="AQ97" s="111"/>
      <c r="AR97" s="126" t="str">
        <f t="shared" si="41"/>
        <v/>
      </c>
      <c r="AS97" s="126" t="str">
        <f t="shared" si="42"/>
        <v/>
      </c>
      <c r="AT97" s="127">
        <v>1410</v>
      </c>
      <c r="AU97" s="128"/>
      <c r="AV97" s="129"/>
      <c r="AW97" s="126" t="str">
        <f t="shared" si="43"/>
        <v/>
      </c>
      <c r="AX97" s="126" t="str">
        <f t="shared" si="44"/>
        <v/>
      </c>
      <c r="AY97" s="64" t="str">
        <f t="shared" si="45"/>
        <v/>
      </c>
      <c r="AZ97" s="97">
        <v>79.400000000000006</v>
      </c>
      <c r="BA97" s="68"/>
      <c r="BB97" s="68"/>
      <c r="BC97" s="68"/>
      <c r="BD97" s="68"/>
      <c r="BE97" s="15"/>
      <c r="BF97" s="5">
        <f t="shared" si="46"/>
        <v>10848</v>
      </c>
      <c r="BG97" s="42">
        <v>8152</v>
      </c>
      <c r="BH97" s="42">
        <v>2696</v>
      </c>
      <c r="BI97" s="42"/>
      <c r="BJ97" s="42"/>
      <c r="BK97" s="42"/>
      <c r="BL97" s="42"/>
      <c r="BM97" s="42"/>
    </row>
    <row r="98" spans="1:65" outlineLevel="5" x14ac:dyDescent="0.45">
      <c r="A98" s="22">
        <f t="shared" si="49"/>
        <v>3</v>
      </c>
      <c r="B98" s="9">
        <f t="shared" si="47"/>
        <v>43904</v>
      </c>
      <c r="C98" s="51">
        <v>328819</v>
      </c>
      <c r="D98" s="64">
        <f t="shared" si="37"/>
        <v>39.799999999999997</v>
      </c>
      <c r="E98" s="12">
        <v>39.9</v>
      </c>
      <c r="F98" s="12">
        <v>39.9</v>
      </c>
      <c r="G98" s="12">
        <v>39.700000000000003</v>
      </c>
      <c r="H98" s="12">
        <v>39.700000000000003</v>
      </c>
      <c r="I98" s="12"/>
      <c r="J98" s="12"/>
      <c r="K98" s="12"/>
      <c r="L98" s="12"/>
      <c r="M98" s="74" t="str">
        <f t="shared" si="38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9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40"/>
        <v/>
      </c>
      <c r="AF98" s="41"/>
      <c r="AG98" s="41"/>
      <c r="AH98" s="41"/>
      <c r="AI98" s="41"/>
      <c r="AJ98" s="41"/>
      <c r="AK98" s="41"/>
      <c r="AL98" s="41"/>
      <c r="AM98" s="41"/>
      <c r="AN98" s="41">
        <f t="shared" si="48"/>
        <v>24.64788732394366</v>
      </c>
      <c r="AO98" s="41">
        <v>1136</v>
      </c>
      <c r="AP98" s="110"/>
      <c r="AQ98" s="111"/>
      <c r="AR98" s="126" t="str">
        <f t="shared" si="41"/>
        <v/>
      </c>
      <c r="AS98" s="126" t="str">
        <f t="shared" si="42"/>
        <v/>
      </c>
      <c r="AT98" s="127">
        <v>1091</v>
      </c>
      <c r="AU98" s="128"/>
      <c r="AV98" s="129"/>
      <c r="AW98" s="126" t="str">
        <f t="shared" si="43"/>
        <v/>
      </c>
      <c r="AX98" s="126" t="str">
        <f t="shared" si="44"/>
        <v/>
      </c>
      <c r="AY98" s="64" t="str">
        <f t="shared" si="45"/>
        <v/>
      </c>
      <c r="AZ98" s="97"/>
      <c r="BA98" s="68"/>
      <c r="BB98" s="68"/>
      <c r="BC98" s="68"/>
      <c r="BD98" s="68"/>
      <c r="BE98" s="15"/>
      <c r="BF98" s="5">
        <f t="shared" si="46"/>
        <v>11980</v>
      </c>
      <c r="BG98" s="42">
        <v>9862</v>
      </c>
      <c r="BH98" s="42">
        <v>2118</v>
      </c>
      <c r="BI98" s="42"/>
      <c r="BJ98" s="42"/>
      <c r="BK98" s="42"/>
      <c r="BL98" s="42"/>
      <c r="BM98" s="42"/>
    </row>
    <row r="99" spans="1:65" outlineLevel="5" x14ac:dyDescent="0.45">
      <c r="A99" s="22">
        <f t="shared" si="49"/>
        <v>3</v>
      </c>
      <c r="B99" s="9">
        <f t="shared" si="47"/>
        <v>43905</v>
      </c>
      <c r="C99" s="51">
        <v>322351</v>
      </c>
      <c r="D99" s="64">
        <f t="shared" si="37"/>
        <v>39</v>
      </c>
      <c r="E99" s="12">
        <v>39</v>
      </c>
      <c r="F99" s="12">
        <v>39</v>
      </c>
      <c r="G99" s="12">
        <v>39</v>
      </c>
      <c r="H99" s="12">
        <v>39</v>
      </c>
      <c r="I99" s="12"/>
      <c r="J99" s="12"/>
      <c r="K99" s="12"/>
      <c r="L99" s="12"/>
      <c r="M99" s="74" t="str">
        <f t="shared" si="38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9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40"/>
        <v/>
      </c>
      <c r="AF99" s="41"/>
      <c r="AG99" s="41"/>
      <c r="AH99" s="41"/>
      <c r="AI99" s="41"/>
      <c r="AJ99" s="41"/>
      <c r="AK99" s="41"/>
      <c r="AL99" s="41"/>
      <c r="AM99" s="41"/>
      <c r="AN99" s="41">
        <f t="shared" si="48"/>
        <v>25.641025641025642</v>
      </c>
      <c r="AO99" s="41">
        <v>1092</v>
      </c>
      <c r="AP99" s="110"/>
      <c r="AQ99" s="111"/>
      <c r="AR99" s="126" t="str">
        <f t="shared" si="41"/>
        <v/>
      </c>
      <c r="AS99" s="126" t="str">
        <f t="shared" si="42"/>
        <v/>
      </c>
      <c r="AT99" s="127">
        <v>1340</v>
      </c>
      <c r="AU99" s="128"/>
      <c r="AV99" s="129"/>
      <c r="AW99" s="126" t="str">
        <f t="shared" si="43"/>
        <v/>
      </c>
      <c r="AX99" s="126" t="str">
        <f t="shared" si="44"/>
        <v/>
      </c>
      <c r="AY99" s="64" t="str">
        <f t="shared" si="45"/>
        <v/>
      </c>
      <c r="AZ99" s="97"/>
      <c r="BA99" s="68"/>
      <c r="BB99" s="68"/>
      <c r="BC99" s="68"/>
      <c r="BD99" s="68"/>
      <c r="BE99" s="15"/>
      <c r="BF99" s="5">
        <f t="shared" si="46"/>
        <v>8785</v>
      </c>
      <c r="BG99" s="42">
        <v>6644</v>
      </c>
      <c r="BH99" s="42">
        <v>2141</v>
      </c>
      <c r="BI99" s="42"/>
      <c r="BJ99" s="42"/>
      <c r="BK99" s="42"/>
      <c r="BL99" s="42"/>
      <c r="BM99" s="42"/>
    </row>
    <row r="100" spans="1:65" outlineLevel="5" x14ac:dyDescent="0.45">
      <c r="A100" s="22">
        <f t="shared" si="49"/>
        <v>3</v>
      </c>
      <c r="B100" s="9">
        <f t="shared" si="47"/>
        <v>43906</v>
      </c>
      <c r="C100" s="51">
        <v>314578</v>
      </c>
      <c r="D100" s="64">
        <f t="shared" si="37"/>
        <v>39</v>
      </c>
      <c r="E100" s="12">
        <v>39</v>
      </c>
      <c r="F100" s="12">
        <v>39</v>
      </c>
      <c r="G100" s="12">
        <v>39</v>
      </c>
      <c r="H100" s="12">
        <v>39</v>
      </c>
      <c r="I100" s="12"/>
      <c r="J100" s="12"/>
      <c r="K100" s="12"/>
      <c r="L100" s="12"/>
      <c r="M100" s="74" t="str">
        <f t="shared" si="38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9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40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f t="shared" si="48"/>
        <v>20.14388489208633</v>
      </c>
      <c r="AO100" s="41">
        <v>1390</v>
      </c>
      <c r="AP100" s="110"/>
      <c r="AQ100" s="111"/>
      <c r="AR100" s="126" t="str">
        <f t="shared" si="41"/>
        <v/>
      </c>
      <c r="AS100" s="126" t="str">
        <f t="shared" si="42"/>
        <v/>
      </c>
      <c r="AT100" s="127">
        <v>1376</v>
      </c>
      <c r="AU100" s="128"/>
      <c r="AV100" s="129"/>
      <c r="AW100" s="126" t="str">
        <f t="shared" si="43"/>
        <v/>
      </c>
      <c r="AX100" s="126" t="str">
        <f t="shared" si="44"/>
        <v/>
      </c>
      <c r="AY100" s="64" t="str">
        <f t="shared" si="45"/>
        <v/>
      </c>
      <c r="AZ100" s="97">
        <v>80.5</v>
      </c>
      <c r="BA100" s="68"/>
      <c r="BB100" s="68"/>
      <c r="BC100" s="68"/>
      <c r="BD100" s="68"/>
      <c r="BE100" s="15"/>
      <c r="BF100" s="5">
        <f t="shared" si="46"/>
        <v>12022</v>
      </c>
      <c r="BG100" s="42">
        <v>8463</v>
      </c>
      <c r="BH100" s="42">
        <v>3559</v>
      </c>
      <c r="BI100" s="42"/>
      <c r="BJ100" s="42"/>
      <c r="BK100" s="42"/>
      <c r="BL100" s="42"/>
      <c r="BM100" s="42"/>
    </row>
    <row r="101" spans="1:65" outlineLevel="5" x14ac:dyDescent="0.45">
      <c r="A101" s="22">
        <f t="shared" si="49"/>
        <v>3</v>
      </c>
      <c r="B101" s="9">
        <f t="shared" si="47"/>
        <v>43907</v>
      </c>
      <c r="C101" s="51">
        <v>307505</v>
      </c>
      <c r="D101" s="64">
        <f t="shared" si="37"/>
        <v>39.200000000000003</v>
      </c>
      <c r="E101" s="12">
        <v>39.200000000000003</v>
      </c>
      <c r="F101" s="12">
        <v>39.200000000000003</v>
      </c>
      <c r="G101" s="12">
        <v>39.200000000000003</v>
      </c>
      <c r="H101" s="12">
        <v>39.200000000000003</v>
      </c>
      <c r="I101" s="12"/>
      <c r="J101" s="12"/>
      <c r="K101" s="12"/>
      <c r="L101" s="12"/>
      <c r="M101" s="74" t="str">
        <f t="shared" si="38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9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40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f>28000/AO101</f>
        <v>20.482809070958304</v>
      </c>
      <c r="AO101" s="41">
        <v>1367</v>
      </c>
      <c r="AP101" s="110"/>
      <c r="AQ101" s="111"/>
      <c r="AR101" s="126" t="str">
        <f t="shared" si="41"/>
        <v/>
      </c>
      <c r="AS101" s="126" t="str">
        <f t="shared" si="42"/>
        <v/>
      </c>
      <c r="AT101" s="127">
        <v>1459</v>
      </c>
      <c r="AU101" s="128"/>
      <c r="AV101" s="129"/>
      <c r="AW101" s="126" t="str">
        <f t="shared" si="43"/>
        <v/>
      </c>
      <c r="AX101" s="126" t="str">
        <f t="shared" si="44"/>
        <v/>
      </c>
      <c r="AY101" s="64" t="str">
        <f t="shared" si="45"/>
        <v/>
      </c>
      <c r="AZ101" s="97">
        <v>79.5</v>
      </c>
      <c r="BA101" s="68"/>
      <c r="BB101" s="68"/>
      <c r="BC101" s="68"/>
      <c r="BD101" s="68"/>
      <c r="BE101" s="15"/>
      <c r="BF101" s="5">
        <f t="shared" si="46"/>
        <v>10964</v>
      </c>
      <c r="BG101" s="42">
        <v>7676</v>
      </c>
      <c r="BH101" s="42">
        <v>3288</v>
      </c>
      <c r="BI101" s="42"/>
      <c r="BJ101" s="42"/>
      <c r="BK101" s="42"/>
      <c r="BL101" s="42"/>
      <c r="BM101" s="42"/>
    </row>
    <row r="102" spans="1:65" outlineLevel="5" x14ac:dyDescent="0.45">
      <c r="A102" s="22">
        <f t="shared" si="49"/>
        <v>3</v>
      </c>
      <c r="B102" s="9">
        <f t="shared" si="47"/>
        <v>43908</v>
      </c>
      <c r="C102" s="51">
        <v>306634</v>
      </c>
      <c r="D102" s="64">
        <f t="shared" si="37"/>
        <v>39.200000000000003</v>
      </c>
      <c r="E102" s="12">
        <v>39.200000000000003</v>
      </c>
      <c r="F102" s="12">
        <v>39.200000000000003</v>
      </c>
      <c r="G102" s="12">
        <v>39.200000000000003</v>
      </c>
      <c r="H102" s="12">
        <v>39.200000000000003</v>
      </c>
      <c r="I102" s="12"/>
      <c r="J102" s="12"/>
      <c r="K102" s="12"/>
      <c r="L102" s="12"/>
      <c r="M102" s="74" t="str">
        <f t="shared" si="38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9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40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f t="shared" si="48"/>
        <v>19.774011299435028</v>
      </c>
      <c r="AO102" s="41">
        <v>1416</v>
      </c>
      <c r="AP102" s="110"/>
      <c r="AQ102" s="111"/>
      <c r="AR102" s="126" t="str">
        <f t="shared" si="41"/>
        <v/>
      </c>
      <c r="AS102" s="126" t="str">
        <f t="shared" si="42"/>
        <v/>
      </c>
      <c r="AT102" s="127">
        <v>1473</v>
      </c>
      <c r="AU102" s="128"/>
      <c r="AV102" s="129"/>
      <c r="AW102" s="126" t="str">
        <f t="shared" si="43"/>
        <v/>
      </c>
      <c r="AX102" s="126" t="str">
        <f t="shared" si="44"/>
        <v/>
      </c>
      <c r="AY102" s="64" t="str">
        <f t="shared" si="45"/>
        <v/>
      </c>
      <c r="AZ102" s="97">
        <v>80.099999999999994</v>
      </c>
      <c r="BA102" s="68"/>
      <c r="BB102" s="68"/>
      <c r="BC102" s="68"/>
      <c r="BD102" s="68"/>
      <c r="BE102" s="15"/>
      <c r="BF102" s="5">
        <f t="shared" si="46"/>
        <v>11817</v>
      </c>
      <c r="BG102" s="42">
        <v>8647</v>
      </c>
      <c r="BH102" s="42">
        <v>3170</v>
      </c>
      <c r="BI102" s="42"/>
      <c r="BJ102" s="42"/>
      <c r="BK102" s="42"/>
      <c r="BL102" s="42"/>
      <c r="BM102" s="42"/>
    </row>
    <row r="103" spans="1:65" outlineLevel="5" x14ac:dyDescent="0.45">
      <c r="A103" s="22">
        <f t="shared" si="49"/>
        <v>3</v>
      </c>
      <c r="B103" s="9">
        <f t="shared" si="47"/>
        <v>43909</v>
      </c>
      <c r="C103" s="51">
        <v>301476</v>
      </c>
      <c r="D103" s="64">
        <f t="shared" si="37"/>
        <v>38.5</v>
      </c>
      <c r="E103" s="12">
        <v>38.4</v>
      </c>
      <c r="F103" s="12">
        <v>38.4</v>
      </c>
      <c r="G103" s="12">
        <v>38.6</v>
      </c>
      <c r="H103" s="12">
        <v>38.6</v>
      </c>
      <c r="I103" s="12"/>
      <c r="J103" s="12"/>
      <c r="K103" s="12"/>
      <c r="L103" s="12"/>
      <c r="M103" s="74" t="str">
        <f t="shared" si="38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9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40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f t="shared" si="48"/>
        <v>21.406727828746178</v>
      </c>
      <c r="AO103" s="41">
        <v>1308</v>
      </c>
      <c r="AP103" s="110"/>
      <c r="AQ103" s="111"/>
      <c r="AR103" s="126" t="str">
        <f t="shared" si="41"/>
        <v/>
      </c>
      <c r="AS103" s="126" t="str">
        <f t="shared" si="42"/>
        <v/>
      </c>
      <c r="AT103" s="127">
        <v>1564</v>
      </c>
      <c r="AU103" s="128"/>
      <c r="AV103" s="129"/>
      <c r="AW103" s="126" t="str">
        <f t="shared" si="43"/>
        <v/>
      </c>
      <c r="AX103" s="126" t="str">
        <f t="shared" si="44"/>
        <v/>
      </c>
      <c r="AY103" s="64" t="str">
        <f t="shared" si="45"/>
        <v/>
      </c>
      <c r="AZ103" s="97">
        <v>79.7</v>
      </c>
      <c r="BA103" s="68"/>
      <c r="BB103" s="68"/>
      <c r="BC103" s="68"/>
      <c r="BD103" s="68"/>
      <c r="BE103" s="15"/>
      <c r="BF103" s="5">
        <f t="shared" si="46"/>
        <v>7296</v>
      </c>
      <c r="BG103" s="42">
        <v>5242</v>
      </c>
      <c r="BH103" s="42">
        <v>2054</v>
      </c>
      <c r="BI103" s="42"/>
      <c r="BJ103" s="42"/>
      <c r="BK103" s="42"/>
      <c r="BL103" s="42"/>
      <c r="BM103" s="42"/>
    </row>
    <row r="104" spans="1:65" outlineLevel="5" x14ac:dyDescent="0.45">
      <c r="A104" s="22">
        <f t="shared" si="49"/>
        <v>3</v>
      </c>
      <c r="B104" s="9">
        <f t="shared" si="47"/>
        <v>43910</v>
      </c>
      <c r="C104" s="51">
        <v>301511</v>
      </c>
      <c r="D104" s="64">
        <f t="shared" si="37"/>
        <v>38.4</v>
      </c>
      <c r="E104" s="12">
        <v>38.299999999999997</v>
      </c>
      <c r="F104" s="12">
        <v>38.299999999999997</v>
      </c>
      <c r="G104" s="12">
        <v>38.5</v>
      </c>
      <c r="H104" s="12">
        <v>38.5</v>
      </c>
      <c r="I104" s="12"/>
      <c r="J104" s="12"/>
      <c r="K104" s="12"/>
      <c r="L104" s="12"/>
      <c r="M104" s="74" t="str">
        <f t="shared" si="38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9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40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f t="shared" si="48"/>
        <v>20.348837209302324</v>
      </c>
      <c r="AO104" s="41">
        <v>1376</v>
      </c>
      <c r="AP104" s="110"/>
      <c r="AQ104" s="111"/>
      <c r="AR104" s="126" t="str">
        <f t="shared" si="41"/>
        <v/>
      </c>
      <c r="AS104" s="126" t="str">
        <f t="shared" si="42"/>
        <v/>
      </c>
      <c r="AT104" s="127">
        <v>1315</v>
      </c>
      <c r="AU104" s="128"/>
      <c r="AV104" s="129"/>
      <c r="AW104" s="126" t="str">
        <f t="shared" si="43"/>
        <v/>
      </c>
      <c r="AX104" s="126" t="str">
        <f t="shared" si="44"/>
        <v/>
      </c>
      <c r="AY104" s="64" t="str">
        <f t="shared" si="45"/>
        <v/>
      </c>
      <c r="AZ104" s="97">
        <v>80.5</v>
      </c>
      <c r="BA104" s="68"/>
      <c r="BB104" s="68"/>
      <c r="BC104" s="68"/>
      <c r="BD104" s="68"/>
      <c r="BE104" s="15"/>
      <c r="BF104" s="5">
        <f t="shared" si="46"/>
        <v>9544</v>
      </c>
      <c r="BG104" s="42">
        <v>7455</v>
      </c>
      <c r="BH104" s="42">
        <v>2089</v>
      </c>
      <c r="BI104" s="42"/>
      <c r="BJ104" s="42"/>
      <c r="BK104" s="42"/>
      <c r="BL104" s="42"/>
      <c r="BM104" s="42"/>
    </row>
    <row r="105" spans="1:65" outlineLevel="5" x14ac:dyDescent="0.45">
      <c r="A105" s="22">
        <f t="shared" si="49"/>
        <v>3</v>
      </c>
      <c r="B105" s="9">
        <f t="shared" si="47"/>
        <v>43911</v>
      </c>
      <c r="C105" s="51">
        <v>308707</v>
      </c>
      <c r="D105" s="64">
        <f t="shared" si="37"/>
        <v>38.799999999999997</v>
      </c>
      <c r="E105" s="12">
        <v>38.799999999999997</v>
      </c>
      <c r="F105" s="12">
        <v>38.799999999999997</v>
      </c>
      <c r="G105" s="12">
        <v>38.700000000000003</v>
      </c>
      <c r="H105" s="12">
        <v>38.700000000000003</v>
      </c>
      <c r="I105" s="12"/>
      <c r="J105" s="12"/>
      <c r="K105" s="12"/>
      <c r="L105" s="12"/>
      <c r="M105" s="74" t="str">
        <f t="shared" si="38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9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40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f t="shared" si="48"/>
        <v>23.728813559322035</v>
      </c>
      <c r="AO105" s="41">
        <v>1180</v>
      </c>
      <c r="AP105" s="110"/>
      <c r="AQ105" s="111"/>
      <c r="AR105" s="126" t="str">
        <f t="shared" si="41"/>
        <v/>
      </c>
      <c r="AS105" s="126" t="str">
        <f t="shared" si="42"/>
        <v/>
      </c>
      <c r="AT105" s="127">
        <v>1047</v>
      </c>
      <c r="AU105" s="128"/>
      <c r="AV105" s="129"/>
      <c r="AW105" s="126" t="str">
        <f t="shared" si="43"/>
        <v/>
      </c>
      <c r="AX105" s="126" t="str">
        <f t="shared" si="44"/>
        <v/>
      </c>
      <c r="AY105" s="64" t="str">
        <f t="shared" si="45"/>
        <v/>
      </c>
      <c r="AZ105" s="97"/>
      <c r="BA105" s="68"/>
      <c r="BB105" s="68"/>
      <c r="BC105" s="68"/>
      <c r="BD105" s="68"/>
      <c r="BE105" s="15"/>
      <c r="BF105" s="5">
        <f t="shared" si="46"/>
        <v>9906</v>
      </c>
      <c r="BG105" s="42">
        <v>7889</v>
      </c>
      <c r="BH105" s="42">
        <v>2017</v>
      </c>
      <c r="BI105" s="42"/>
      <c r="BJ105" s="42"/>
      <c r="BK105" s="42"/>
      <c r="BL105" s="42"/>
      <c r="BM105" s="42"/>
    </row>
    <row r="106" spans="1:65" outlineLevel="5" x14ac:dyDescent="0.45">
      <c r="A106" s="22">
        <f t="shared" si="49"/>
        <v>3</v>
      </c>
      <c r="B106" s="9">
        <f t="shared" si="47"/>
        <v>43912</v>
      </c>
      <c r="C106" s="51">
        <v>304214</v>
      </c>
      <c r="D106" s="64">
        <f t="shared" si="37"/>
        <v>38.799999999999997</v>
      </c>
      <c r="E106" s="12">
        <v>38.799999999999997</v>
      </c>
      <c r="F106" s="12">
        <v>38.799999999999997</v>
      </c>
      <c r="G106" s="12">
        <v>38.700000000000003</v>
      </c>
      <c r="H106" s="12">
        <v>38.700000000000003</v>
      </c>
      <c r="I106" s="12"/>
      <c r="J106" s="12"/>
      <c r="K106" s="12"/>
      <c r="L106" s="12"/>
      <c r="M106" s="74" t="str">
        <f t="shared" si="38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9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40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f t="shared" si="48"/>
        <v>25.594149908592321</v>
      </c>
      <c r="AO106" s="41">
        <v>1094</v>
      </c>
      <c r="AP106" s="110"/>
      <c r="AQ106" s="111"/>
      <c r="AR106" s="126" t="str">
        <f t="shared" si="41"/>
        <v/>
      </c>
      <c r="AS106" s="126" t="str">
        <f t="shared" si="42"/>
        <v/>
      </c>
      <c r="AT106" s="127">
        <v>982</v>
      </c>
      <c r="AU106" s="128"/>
      <c r="AV106" s="129"/>
      <c r="AW106" s="126" t="str">
        <f t="shared" si="43"/>
        <v/>
      </c>
      <c r="AX106" s="126" t="str">
        <f t="shared" si="44"/>
        <v/>
      </c>
      <c r="AY106" s="64" t="str">
        <f t="shared" si="45"/>
        <v/>
      </c>
      <c r="AZ106" s="97"/>
      <c r="BA106" s="68"/>
      <c r="BB106" s="68"/>
      <c r="BC106" s="68"/>
      <c r="BD106" s="68"/>
      <c r="BE106" s="15"/>
      <c r="BF106" s="5">
        <f t="shared" si="46"/>
        <v>7682</v>
      </c>
      <c r="BG106" s="42">
        <v>5707</v>
      </c>
      <c r="BH106" s="42">
        <v>1975</v>
      </c>
      <c r="BI106" s="42"/>
      <c r="BJ106" s="42"/>
      <c r="BK106" s="42"/>
      <c r="BL106" s="42"/>
      <c r="BM106" s="42"/>
    </row>
    <row r="107" spans="1:65" outlineLevel="5" x14ac:dyDescent="0.45">
      <c r="A107" s="22">
        <f t="shared" si="49"/>
        <v>3</v>
      </c>
      <c r="B107" s="9">
        <f t="shared" si="47"/>
        <v>43913</v>
      </c>
      <c r="C107" s="51">
        <v>295453</v>
      </c>
      <c r="D107" s="64">
        <f t="shared" si="37"/>
        <v>38.299999999999997</v>
      </c>
      <c r="E107" s="12">
        <v>38.200000000000003</v>
      </c>
      <c r="F107" s="12">
        <v>38.200000000000003</v>
      </c>
      <c r="G107" s="12">
        <v>38.299999999999997</v>
      </c>
      <c r="H107" s="12">
        <v>38.299999999999997</v>
      </c>
      <c r="I107" s="12"/>
      <c r="J107" s="12"/>
      <c r="K107" s="12"/>
      <c r="L107" s="12"/>
      <c r="M107" s="74" t="str">
        <f t="shared" si="38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9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40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f t="shared" si="48"/>
        <v>20.172910662824208</v>
      </c>
      <c r="AO107" s="41">
        <v>1388</v>
      </c>
      <c r="AP107" s="110"/>
      <c r="AQ107" s="111"/>
      <c r="AR107" s="126" t="str">
        <f t="shared" si="41"/>
        <v/>
      </c>
      <c r="AS107" s="126" t="str">
        <f t="shared" si="42"/>
        <v/>
      </c>
      <c r="AT107" s="127">
        <v>1415</v>
      </c>
      <c r="AU107" s="128"/>
      <c r="AV107" s="129"/>
      <c r="AW107" s="126" t="str">
        <f t="shared" si="43"/>
        <v/>
      </c>
      <c r="AX107" s="126" t="str">
        <f t="shared" si="44"/>
        <v/>
      </c>
      <c r="AY107" s="64" t="str">
        <f t="shared" si="45"/>
        <v/>
      </c>
      <c r="AZ107" s="97">
        <v>78.900000000000006</v>
      </c>
      <c r="BA107" s="68"/>
      <c r="BB107" s="68"/>
      <c r="BC107" s="68"/>
      <c r="BD107" s="68"/>
      <c r="BE107" s="15"/>
      <c r="BF107" s="5">
        <f t="shared" si="46"/>
        <v>10155</v>
      </c>
      <c r="BG107" s="42">
        <v>5753</v>
      </c>
      <c r="BH107" s="42">
        <v>4402</v>
      </c>
      <c r="BI107" s="42"/>
      <c r="BJ107" s="42"/>
      <c r="BK107" s="42"/>
      <c r="BL107" s="42"/>
      <c r="BM107" s="42"/>
    </row>
    <row r="108" spans="1:65" outlineLevel="5" x14ac:dyDescent="0.45">
      <c r="A108" s="22">
        <f t="shared" si="49"/>
        <v>3</v>
      </c>
      <c r="B108" s="9">
        <f t="shared" si="47"/>
        <v>43914</v>
      </c>
      <c r="C108" s="51">
        <v>293851</v>
      </c>
      <c r="D108" s="64">
        <f t="shared" si="37"/>
        <v>38.299999999999997</v>
      </c>
      <c r="E108" s="12">
        <v>38.299999999999997</v>
      </c>
      <c r="F108" s="12">
        <v>38.299999999999997</v>
      </c>
      <c r="G108" s="12">
        <v>38.299999999999997</v>
      </c>
      <c r="H108" s="12">
        <v>38.299999999999997</v>
      </c>
      <c r="I108" s="12"/>
      <c r="J108" s="12"/>
      <c r="K108" s="12"/>
      <c r="L108" s="12"/>
      <c r="M108" s="74" t="str">
        <f t="shared" si="38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9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40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f>28000/AO108</f>
        <v>19.594121763470959</v>
      </c>
      <c r="AO108" s="41">
        <v>1429</v>
      </c>
      <c r="AP108" s="110"/>
      <c r="AQ108" s="111"/>
      <c r="AR108" s="126" t="str">
        <f t="shared" si="41"/>
        <v/>
      </c>
      <c r="AS108" s="126" t="str">
        <f t="shared" si="42"/>
        <v/>
      </c>
      <c r="AT108" s="127">
        <v>1566</v>
      </c>
      <c r="AU108" s="128"/>
      <c r="AV108" s="129"/>
      <c r="AW108" s="126" t="str">
        <f t="shared" si="43"/>
        <v/>
      </c>
      <c r="AX108" s="126" t="str">
        <f t="shared" si="44"/>
        <v/>
      </c>
      <c r="AY108" s="64" t="str">
        <f t="shared" si="45"/>
        <v/>
      </c>
      <c r="AZ108" s="97">
        <v>80.3</v>
      </c>
      <c r="BA108" s="68"/>
      <c r="BB108" s="68"/>
      <c r="BC108" s="68"/>
      <c r="BD108" s="68"/>
      <c r="BE108" s="15"/>
      <c r="BF108" s="5">
        <f t="shared" si="46"/>
        <v>12347</v>
      </c>
      <c r="BG108" s="42">
        <v>8439</v>
      </c>
      <c r="BH108" s="42">
        <v>3908</v>
      </c>
      <c r="BI108" s="42"/>
      <c r="BJ108" s="42"/>
      <c r="BK108" s="42"/>
      <c r="BL108" s="42"/>
      <c r="BM108" s="42"/>
    </row>
    <row r="109" spans="1:65" outlineLevel="5" x14ac:dyDescent="0.45">
      <c r="A109" s="22">
        <f t="shared" si="49"/>
        <v>3</v>
      </c>
      <c r="B109" s="9">
        <f t="shared" si="47"/>
        <v>43915</v>
      </c>
      <c r="C109" s="51">
        <v>292729</v>
      </c>
      <c r="D109" s="64">
        <f t="shared" si="37"/>
        <v>37.799999999999997</v>
      </c>
      <c r="E109" s="12">
        <v>37.799999999999997</v>
      </c>
      <c r="F109" s="12">
        <v>37.799999999999997</v>
      </c>
      <c r="G109" s="12">
        <v>37.799999999999997</v>
      </c>
      <c r="H109" s="12">
        <v>37.799999999999997</v>
      </c>
      <c r="I109" s="12"/>
      <c r="J109" s="12"/>
      <c r="K109" s="12"/>
      <c r="L109" s="12"/>
      <c r="M109" s="74" t="str">
        <f t="shared" si="38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9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40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f t="shared" si="48"/>
        <v>19.539427773900908</v>
      </c>
      <c r="AO109" s="41">
        <v>1433</v>
      </c>
      <c r="AP109" s="110"/>
      <c r="AQ109" s="111"/>
      <c r="AR109" s="126" t="str">
        <f t="shared" si="41"/>
        <v/>
      </c>
      <c r="AS109" s="126" t="str">
        <f t="shared" si="42"/>
        <v/>
      </c>
      <c r="AT109" s="127">
        <v>1488</v>
      </c>
      <c r="AU109" s="128"/>
      <c r="AV109" s="129"/>
      <c r="AW109" s="126" t="str">
        <f t="shared" si="43"/>
        <v/>
      </c>
      <c r="AX109" s="126" t="str">
        <f t="shared" si="44"/>
        <v/>
      </c>
      <c r="AY109" s="64" t="str">
        <f t="shared" si="45"/>
        <v/>
      </c>
      <c r="AZ109" s="97">
        <v>79.599999999999994</v>
      </c>
      <c r="BA109" s="68"/>
      <c r="BB109" s="68"/>
      <c r="BC109" s="68"/>
      <c r="BD109" s="68"/>
      <c r="BE109" s="15"/>
      <c r="BF109" s="5">
        <f t="shared" si="46"/>
        <v>12794</v>
      </c>
      <c r="BG109" s="42">
        <v>6222</v>
      </c>
      <c r="BH109" s="42">
        <v>6572</v>
      </c>
      <c r="BI109" s="42"/>
      <c r="BJ109" s="42"/>
      <c r="BK109" s="42"/>
      <c r="BL109" s="42"/>
      <c r="BM109" s="42"/>
    </row>
    <row r="110" spans="1:65" outlineLevel="5" x14ac:dyDescent="0.45">
      <c r="A110" s="22">
        <f t="shared" si="49"/>
        <v>3</v>
      </c>
      <c r="B110" s="9">
        <f t="shared" si="47"/>
        <v>43916</v>
      </c>
      <c r="C110" s="51">
        <v>297900</v>
      </c>
      <c r="D110" s="64">
        <f t="shared" si="37"/>
        <v>37.799999999999997</v>
      </c>
      <c r="E110" s="12">
        <v>37.799999999999997</v>
      </c>
      <c r="F110" s="12">
        <v>37.799999999999997</v>
      </c>
      <c r="G110" s="12">
        <v>37.799999999999997</v>
      </c>
      <c r="H110" s="12">
        <v>37.799999999999997</v>
      </c>
      <c r="I110" s="12"/>
      <c r="J110" s="12"/>
      <c r="K110" s="12"/>
      <c r="L110" s="12"/>
      <c r="M110" s="74" t="str">
        <f t="shared" si="38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9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40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f t="shared" si="48"/>
        <v>18.252933507170795</v>
      </c>
      <c r="AO110" s="41">
        <v>1534</v>
      </c>
      <c r="AP110" s="110"/>
      <c r="AQ110" s="111"/>
      <c r="AR110" s="126" t="str">
        <f t="shared" si="41"/>
        <v/>
      </c>
      <c r="AS110" s="126" t="str">
        <f t="shared" si="42"/>
        <v/>
      </c>
      <c r="AT110" s="127">
        <v>1558</v>
      </c>
      <c r="AU110" s="128"/>
      <c r="AV110" s="129"/>
      <c r="AW110" s="126" t="str">
        <f t="shared" si="43"/>
        <v/>
      </c>
      <c r="AX110" s="126" t="str">
        <f t="shared" si="44"/>
        <v/>
      </c>
      <c r="AY110" s="64" t="str">
        <f t="shared" si="45"/>
        <v/>
      </c>
      <c r="AZ110" s="97"/>
      <c r="BA110" s="68"/>
      <c r="BB110" s="68"/>
      <c r="BC110" s="68"/>
      <c r="BD110" s="68"/>
      <c r="BE110" s="15"/>
      <c r="BF110" s="5">
        <f t="shared" si="46"/>
        <v>9604</v>
      </c>
      <c r="BG110" s="42">
        <v>7523</v>
      </c>
      <c r="BH110" s="42">
        <v>2081</v>
      </c>
      <c r="BI110" s="42"/>
      <c r="BJ110" s="42"/>
      <c r="BK110" s="42"/>
      <c r="BL110" s="42"/>
      <c r="BM110" s="42"/>
    </row>
    <row r="111" spans="1:65" outlineLevel="5" x14ac:dyDescent="0.45">
      <c r="A111" s="22">
        <f t="shared" si="49"/>
        <v>3</v>
      </c>
      <c r="B111" s="9">
        <f t="shared" si="47"/>
        <v>43917</v>
      </c>
      <c r="C111" s="51">
        <v>385102</v>
      </c>
      <c r="D111" s="64">
        <f t="shared" si="37"/>
        <v>38.299999999999997</v>
      </c>
      <c r="E111" s="12">
        <v>38.200000000000003</v>
      </c>
      <c r="F111" s="12">
        <v>38.200000000000003</v>
      </c>
      <c r="G111" s="12">
        <v>38.4</v>
      </c>
      <c r="H111" s="12">
        <v>38.4</v>
      </c>
      <c r="I111" s="12"/>
      <c r="J111" s="12"/>
      <c r="K111" s="12"/>
      <c r="L111" s="12"/>
      <c r="M111" s="74" t="str">
        <f t="shared" si="38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9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40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f t="shared" si="48"/>
        <v>18.300653594771241</v>
      </c>
      <c r="AO111" s="41">
        <v>1530</v>
      </c>
      <c r="AP111" s="110"/>
      <c r="AQ111" s="111"/>
      <c r="AR111" s="126" t="str">
        <f t="shared" si="41"/>
        <v/>
      </c>
      <c r="AS111" s="126" t="str">
        <f t="shared" si="42"/>
        <v/>
      </c>
      <c r="AT111" s="127">
        <v>1666</v>
      </c>
      <c r="AU111" s="128"/>
      <c r="AV111" s="129"/>
      <c r="AW111" s="126" t="str">
        <f t="shared" si="43"/>
        <v/>
      </c>
      <c r="AX111" s="126" t="str">
        <f t="shared" si="44"/>
        <v/>
      </c>
      <c r="AY111" s="64" t="str">
        <f t="shared" si="45"/>
        <v/>
      </c>
      <c r="AZ111" s="97">
        <v>79.5</v>
      </c>
      <c r="BA111" s="68"/>
      <c r="BB111" s="68"/>
      <c r="BC111" s="68"/>
      <c r="BD111" s="68"/>
      <c r="BE111" s="15"/>
      <c r="BF111" s="5">
        <f t="shared" si="46"/>
        <v>11705</v>
      </c>
      <c r="BG111" s="42">
        <v>9019</v>
      </c>
      <c r="BH111" s="42">
        <v>2686</v>
      </c>
      <c r="BI111" s="42"/>
      <c r="BJ111" s="42"/>
      <c r="BK111" s="42"/>
      <c r="BL111" s="42"/>
      <c r="BM111" s="42"/>
    </row>
    <row r="112" spans="1:65" outlineLevel="5" x14ac:dyDescent="0.45">
      <c r="A112" s="22">
        <f t="shared" si="49"/>
        <v>3</v>
      </c>
      <c r="B112" s="9">
        <f t="shared" si="47"/>
        <v>43918</v>
      </c>
      <c r="C112" s="51">
        <v>339679</v>
      </c>
      <c r="D112" s="64">
        <f t="shared" si="37"/>
        <v>38.299999999999997</v>
      </c>
      <c r="E112" s="12">
        <v>38.200000000000003</v>
      </c>
      <c r="F112" s="12">
        <v>38.200000000000003</v>
      </c>
      <c r="G112" s="12">
        <v>38.299999999999997</v>
      </c>
      <c r="H112" s="12">
        <v>38.299999999999997</v>
      </c>
      <c r="I112" s="12"/>
      <c r="J112" s="12"/>
      <c r="K112" s="12"/>
      <c r="L112" s="12"/>
      <c r="M112" s="74" t="str">
        <f t="shared" si="38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9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40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f t="shared" si="48"/>
        <v>21.806853582554517</v>
      </c>
      <c r="AO112" s="41">
        <v>1284</v>
      </c>
      <c r="AP112" s="110"/>
      <c r="AQ112" s="111"/>
      <c r="AR112" s="126" t="str">
        <f t="shared" si="41"/>
        <v/>
      </c>
      <c r="AS112" s="126" t="str">
        <f t="shared" si="42"/>
        <v/>
      </c>
      <c r="AT112" s="127">
        <v>1298</v>
      </c>
      <c r="AU112" s="128"/>
      <c r="AV112" s="129"/>
      <c r="AW112" s="126" t="str">
        <f t="shared" si="43"/>
        <v/>
      </c>
      <c r="AX112" s="126" t="str">
        <f t="shared" si="44"/>
        <v/>
      </c>
      <c r="AY112" s="64" t="str">
        <f t="shared" si="45"/>
        <v/>
      </c>
      <c r="AZ112" s="97"/>
      <c r="BA112" s="68"/>
      <c r="BB112" s="68"/>
      <c r="BC112" s="68"/>
      <c r="BD112" s="68"/>
      <c r="BE112" s="15"/>
      <c r="BF112" s="5">
        <f t="shared" si="46"/>
        <v>7947</v>
      </c>
      <c r="BG112" s="42">
        <v>5860</v>
      </c>
      <c r="BH112" s="42">
        <v>2087</v>
      </c>
      <c r="BI112" s="42"/>
      <c r="BJ112" s="42"/>
      <c r="BK112" s="42"/>
      <c r="BL112" s="42"/>
      <c r="BM112" s="42"/>
    </row>
    <row r="113" spans="1:65" outlineLevel="5" x14ac:dyDescent="0.45">
      <c r="A113" s="22">
        <f t="shared" si="49"/>
        <v>3</v>
      </c>
      <c r="B113" s="9">
        <f t="shared" si="47"/>
        <v>43919</v>
      </c>
      <c r="C113" s="51">
        <v>321980</v>
      </c>
      <c r="D113" s="64">
        <f t="shared" si="37"/>
        <v>38.5</v>
      </c>
      <c r="E113" s="12">
        <v>38.5</v>
      </c>
      <c r="F113" s="12">
        <v>38.5</v>
      </c>
      <c r="G113" s="12">
        <v>38.4</v>
      </c>
      <c r="H113" s="12">
        <v>38.4</v>
      </c>
      <c r="I113" s="12"/>
      <c r="J113" s="12"/>
      <c r="K113" s="12"/>
      <c r="L113" s="12"/>
      <c r="M113" s="74" t="str">
        <f t="shared" si="38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9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40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f t="shared" si="48"/>
        <v>24.561403508771932</v>
      </c>
      <c r="AO113" s="41">
        <v>1140</v>
      </c>
      <c r="AP113" s="110"/>
      <c r="AQ113" s="111"/>
      <c r="AR113" s="126" t="str">
        <f t="shared" si="41"/>
        <v/>
      </c>
      <c r="AS113" s="126" t="str">
        <f t="shared" si="42"/>
        <v/>
      </c>
      <c r="AT113" s="127">
        <v>994</v>
      </c>
      <c r="AU113" s="128"/>
      <c r="AV113" s="129"/>
      <c r="AW113" s="126" t="str">
        <f t="shared" si="43"/>
        <v/>
      </c>
      <c r="AX113" s="126" t="str">
        <f t="shared" si="44"/>
        <v/>
      </c>
      <c r="AY113" s="64" t="str">
        <f t="shared" si="45"/>
        <v/>
      </c>
      <c r="AZ113" s="97"/>
      <c r="BA113" s="68"/>
      <c r="BB113" s="68"/>
      <c r="BC113" s="68"/>
      <c r="BD113" s="68"/>
      <c r="BE113" s="15"/>
      <c r="BF113" s="5">
        <f t="shared" si="46"/>
        <v>8915</v>
      </c>
      <c r="BG113" s="42">
        <v>6841</v>
      </c>
      <c r="BH113" s="42">
        <v>2074</v>
      </c>
      <c r="BI113" s="42"/>
      <c r="BJ113" s="42"/>
      <c r="BK113" s="42"/>
      <c r="BL113" s="42"/>
      <c r="BM113" s="42"/>
    </row>
    <row r="114" spans="1:65" outlineLevel="5" x14ac:dyDescent="0.45">
      <c r="A114" s="22">
        <f t="shared" si="49"/>
        <v>3</v>
      </c>
      <c r="B114" s="9">
        <f t="shared" si="47"/>
        <v>43920</v>
      </c>
      <c r="C114" s="51">
        <v>319015</v>
      </c>
      <c r="D114" s="64">
        <f t="shared" si="37"/>
        <v>38.299999999999997</v>
      </c>
      <c r="E114" s="12">
        <v>38.200000000000003</v>
      </c>
      <c r="F114" s="12">
        <v>38.200000000000003</v>
      </c>
      <c r="G114" s="12">
        <v>38.299999999999997</v>
      </c>
      <c r="H114" s="12">
        <v>38.299999999999997</v>
      </c>
      <c r="I114" s="12"/>
      <c r="J114" s="12"/>
      <c r="K114" s="12"/>
      <c r="L114" s="12"/>
      <c r="M114" s="74" t="str">
        <f t="shared" si="38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9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40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f t="shared" si="48"/>
        <v>19.444444444444443</v>
      </c>
      <c r="AO114" s="41">
        <v>1440</v>
      </c>
      <c r="AP114" s="110"/>
      <c r="AQ114" s="111"/>
      <c r="AR114" s="126" t="str">
        <f t="shared" si="41"/>
        <v/>
      </c>
      <c r="AS114" s="126" t="str">
        <f t="shared" si="42"/>
        <v/>
      </c>
      <c r="AT114" s="127">
        <v>1307</v>
      </c>
      <c r="AU114" s="128"/>
      <c r="AV114" s="129"/>
      <c r="AW114" s="126" t="str">
        <f t="shared" si="43"/>
        <v/>
      </c>
      <c r="AX114" s="126" t="str">
        <f t="shared" si="44"/>
        <v/>
      </c>
      <c r="AY114" s="64" t="str">
        <f t="shared" si="45"/>
        <v/>
      </c>
      <c r="AZ114" s="97">
        <v>79.400000000000006</v>
      </c>
      <c r="BA114" s="68"/>
      <c r="BB114" s="68"/>
      <c r="BC114" s="68"/>
      <c r="BD114" s="68"/>
      <c r="BE114" s="15"/>
      <c r="BF114" s="5">
        <f t="shared" si="46"/>
        <v>9312</v>
      </c>
      <c r="BG114" s="42">
        <v>7196</v>
      </c>
      <c r="BH114" s="42">
        <v>2116</v>
      </c>
      <c r="BI114" s="42"/>
      <c r="BJ114" s="42"/>
      <c r="BK114" s="42"/>
      <c r="BL114" s="42"/>
      <c r="BM114" s="42"/>
    </row>
    <row r="115" spans="1:65" ht="17.5" outlineLevel="5" thickBot="1" x14ac:dyDescent="0.5">
      <c r="A115" s="31">
        <f t="shared" si="49"/>
        <v>3</v>
      </c>
      <c r="B115" s="32">
        <f t="shared" si="47"/>
        <v>43921</v>
      </c>
      <c r="C115" s="51">
        <v>308819</v>
      </c>
      <c r="D115" s="64">
        <f t="shared" si="37"/>
        <v>38.299999999999997</v>
      </c>
      <c r="E115" s="12">
        <v>38.299999999999997</v>
      </c>
      <c r="F115" s="12">
        <v>38.299999999999997</v>
      </c>
      <c r="G115" s="12">
        <v>38.299999999999997</v>
      </c>
      <c r="H115" s="12">
        <v>38.299999999999997</v>
      </c>
      <c r="I115" s="12"/>
      <c r="J115" s="12"/>
      <c r="K115" s="12"/>
      <c r="L115" s="12"/>
      <c r="M115" s="74" t="str">
        <f t="shared" si="38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9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40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f t="shared" si="48"/>
        <v>20.289855072463769</v>
      </c>
      <c r="AO115" s="41">
        <v>1380</v>
      </c>
      <c r="AP115" s="110"/>
      <c r="AQ115" s="111"/>
      <c r="AR115" s="126" t="str">
        <f t="shared" si="41"/>
        <v/>
      </c>
      <c r="AS115" s="126" t="str">
        <f t="shared" si="42"/>
        <v/>
      </c>
      <c r="AT115" s="127">
        <v>1464</v>
      </c>
      <c r="AU115" s="128"/>
      <c r="AV115" s="129"/>
      <c r="AW115" s="126" t="str">
        <f t="shared" si="43"/>
        <v/>
      </c>
      <c r="AX115" s="126" t="str">
        <f t="shared" si="44"/>
        <v/>
      </c>
      <c r="AY115" s="64" t="str">
        <f t="shared" si="45"/>
        <v/>
      </c>
      <c r="AZ115" s="97">
        <v>80</v>
      </c>
      <c r="BA115" s="68"/>
      <c r="BB115" s="68"/>
      <c r="BC115" s="68"/>
      <c r="BD115" s="68"/>
      <c r="BE115" s="15"/>
      <c r="BF115" s="5">
        <f t="shared" si="46"/>
        <v>10747</v>
      </c>
      <c r="BG115" s="42">
        <v>6259</v>
      </c>
      <c r="BH115" s="42">
        <v>4488</v>
      </c>
      <c r="BI115" s="42"/>
      <c r="BJ115" s="42"/>
      <c r="BK115" s="42"/>
      <c r="BL115" s="42"/>
      <c r="BM115" s="42"/>
    </row>
    <row r="116" spans="1:65" outlineLevel="4" x14ac:dyDescent="0.45">
      <c r="A116" s="150" t="s">
        <v>37</v>
      </c>
      <c r="B116" s="151"/>
      <c r="C116" s="50">
        <f t="shared" ref="C116:BM116" si="50">SUBTOTAL(4,C85:C115)</f>
        <v>440689</v>
      </c>
      <c r="D116" s="60">
        <f t="shared" si="50"/>
        <v>39.799999999999997</v>
      </c>
      <c r="E116" s="28">
        <f t="shared" si="50"/>
        <v>39.9</v>
      </c>
      <c r="F116" s="28">
        <f t="shared" si="50"/>
        <v>39.9</v>
      </c>
      <c r="G116" s="28">
        <f t="shared" si="50"/>
        <v>39.700000000000003</v>
      </c>
      <c r="H116" s="28">
        <f t="shared" si="50"/>
        <v>39.700000000000003</v>
      </c>
      <c r="I116" s="28">
        <f t="shared" si="50"/>
        <v>0</v>
      </c>
      <c r="J116" s="28">
        <f t="shared" si="50"/>
        <v>0</v>
      </c>
      <c r="K116" s="28">
        <f t="shared" si="50"/>
        <v>0</v>
      </c>
      <c r="L116" s="28">
        <f t="shared" si="50"/>
        <v>0</v>
      </c>
      <c r="M116" s="71">
        <f t="shared" si="50"/>
        <v>0</v>
      </c>
      <c r="N116" s="82">
        <f t="shared" si="50"/>
        <v>0</v>
      </c>
      <c r="O116" s="82">
        <f t="shared" si="50"/>
        <v>0</v>
      </c>
      <c r="P116" s="82">
        <f t="shared" si="50"/>
        <v>0</v>
      </c>
      <c r="Q116" s="82">
        <f t="shared" si="50"/>
        <v>0</v>
      </c>
      <c r="R116" s="82">
        <f t="shared" si="50"/>
        <v>0</v>
      </c>
      <c r="S116" s="82">
        <f t="shared" si="50"/>
        <v>0</v>
      </c>
      <c r="T116" s="82">
        <f t="shared" si="50"/>
        <v>0</v>
      </c>
      <c r="U116" s="82">
        <f t="shared" si="50"/>
        <v>0</v>
      </c>
      <c r="V116" s="29">
        <f t="shared" si="50"/>
        <v>0</v>
      </c>
      <c r="W116" s="39">
        <f t="shared" si="50"/>
        <v>0</v>
      </c>
      <c r="X116" s="39">
        <f t="shared" si="50"/>
        <v>0</v>
      </c>
      <c r="Y116" s="39">
        <f t="shared" si="50"/>
        <v>0</v>
      </c>
      <c r="Z116" s="39">
        <f t="shared" si="50"/>
        <v>0</v>
      </c>
      <c r="AA116" s="39">
        <f t="shared" si="50"/>
        <v>0</v>
      </c>
      <c r="AB116" s="39">
        <f t="shared" si="50"/>
        <v>0</v>
      </c>
      <c r="AC116" s="39">
        <f t="shared" si="50"/>
        <v>0</v>
      </c>
      <c r="AD116" s="39">
        <f t="shared" si="50"/>
        <v>0</v>
      </c>
      <c r="AE116" s="29">
        <f t="shared" si="50"/>
        <v>0</v>
      </c>
      <c r="AF116" s="39">
        <f t="shared" si="50"/>
        <v>0</v>
      </c>
      <c r="AG116" s="39">
        <f t="shared" si="50"/>
        <v>0</v>
      </c>
      <c r="AH116" s="39">
        <f t="shared" si="50"/>
        <v>0</v>
      </c>
      <c r="AI116" s="39">
        <f t="shared" si="50"/>
        <v>0</v>
      </c>
      <c r="AJ116" s="39">
        <f t="shared" si="50"/>
        <v>0</v>
      </c>
      <c r="AK116" s="39">
        <f t="shared" si="50"/>
        <v>0</v>
      </c>
      <c r="AL116" s="39">
        <f t="shared" si="50"/>
        <v>0</v>
      </c>
      <c r="AM116" s="39">
        <f t="shared" si="50"/>
        <v>0</v>
      </c>
      <c r="AN116" s="39">
        <f t="shared" si="50"/>
        <v>25.641025641025642</v>
      </c>
      <c r="AO116" s="39">
        <f t="shared" si="50"/>
        <v>1576</v>
      </c>
      <c r="AP116" s="104">
        <f t="shared" si="50"/>
        <v>0</v>
      </c>
      <c r="AQ116" s="105">
        <f t="shared" si="50"/>
        <v>0</v>
      </c>
      <c r="AR116" s="106">
        <f t="shared" si="50"/>
        <v>0</v>
      </c>
      <c r="AS116" s="106">
        <f t="shared" si="50"/>
        <v>0</v>
      </c>
      <c r="AT116" s="107">
        <f t="shared" si="50"/>
        <v>1666</v>
      </c>
      <c r="AU116" s="108">
        <f t="shared" si="50"/>
        <v>0</v>
      </c>
      <c r="AV116" s="109">
        <f t="shared" si="50"/>
        <v>0</v>
      </c>
      <c r="AW116" s="106">
        <f t="shared" si="50"/>
        <v>0</v>
      </c>
      <c r="AX116" s="106">
        <f t="shared" si="50"/>
        <v>0</v>
      </c>
      <c r="AY116" s="60">
        <f t="shared" si="50"/>
        <v>0</v>
      </c>
      <c r="AZ116" s="96">
        <f t="shared" si="50"/>
        <v>81</v>
      </c>
      <c r="BA116" s="67">
        <f t="shared" si="50"/>
        <v>0</v>
      </c>
      <c r="BB116" s="67">
        <f t="shared" si="50"/>
        <v>0</v>
      </c>
      <c r="BC116" s="67">
        <f t="shared" si="50"/>
        <v>0</v>
      </c>
      <c r="BD116" s="67">
        <f t="shared" si="50"/>
        <v>0</v>
      </c>
      <c r="BE116" s="27">
        <f t="shared" si="50"/>
        <v>0</v>
      </c>
      <c r="BF116" s="29">
        <f t="shared" si="50"/>
        <v>13591</v>
      </c>
      <c r="BG116" s="39">
        <f t="shared" si="50"/>
        <v>11295</v>
      </c>
      <c r="BH116" s="40">
        <f t="shared" si="50"/>
        <v>6572</v>
      </c>
      <c r="BI116" s="40">
        <f t="shared" si="50"/>
        <v>0</v>
      </c>
      <c r="BJ116" s="40">
        <f t="shared" si="50"/>
        <v>0</v>
      </c>
      <c r="BK116" s="40">
        <f t="shared" si="50"/>
        <v>0</v>
      </c>
      <c r="BL116" s="40">
        <f t="shared" si="50"/>
        <v>0</v>
      </c>
      <c r="BM116" s="27">
        <f t="shared" si="50"/>
        <v>0</v>
      </c>
    </row>
    <row r="117" spans="1:65" outlineLevel="3" x14ac:dyDescent="0.45">
      <c r="A117" s="180" t="s">
        <v>26</v>
      </c>
      <c r="B117" s="181"/>
      <c r="C117" s="51">
        <f t="shared" ref="C117:BM117" si="51">SUBTOTAL(5,C85:C115)</f>
        <v>292729</v>
      </c>
      <c r="D117" s="61">
        <f t="shared" si="51"/>
        <v>37.799999999999997</v>
      </c>
      <c r="E117" s="12">
        <f t="shared" si="51"/>
        <v>37.799999999999997</v>
      </c>
      <c r="F117" s="12">
        <f t="shared" si="51"/>
        <v>37.799999999999997</v>
      </c>
      <c r="G117" s="12">
        <f t="shared" si="51"/>
        <v>37.799999999999997</v>
      </c>
      <c r="H117" s="12">
        <f t="shared" si="51"/>
        <v>37.799999999999997</v>
      </c>
      <c r="I117" s="12">
        <f t="shared" si="51"/>
        <v>0</v>
      </c>
      <c r="J117" s="12">
        <f t="shared" si="51"/>
        <v>0</v>
      </c>
      <c r="K117" s="12">
        <f t="shared" si="51"/>
        <v>0</v>
      </c>
      <c r="L117" s="12">
        <f t="shared" si="51"/>
        <v>0</v>
      </c>
      <c r="M117" s="72">
        <f t="shared" si="51"/>
        <v>0</v>
      </c>
      <c r="N117" s="83">
        <f t="shared" si="51"/>
        <v>0</v>
      </c>
      <c r="O117" s="83">
        <f t="shared" si="51"/>
        <v>0</v>
      </c>
      <c r="P117" s="83">
        <f t="shared" si="51"/>
        <v>0</v>
      </c>
      <c r="Q117" s="83">
        <f t="shared" si="51"/>
        <v>0</v>
      </c>
      <c r="R117" s="83">
        <f t="shared" si="51"/>
        <v>0</v>
      </c>
      <c r="S117" s="83">
        <f t="shared" si="51"/>
        <v>0</v>
      </c>
      <c r="T117" s="83">
        <f t="shared" si="51"/>
        <v>0</v>
      </c>
      <c r="U117" s="83">
        <f t="shared" si="51"/>
        <v>0</v>
      </c>
      <c r="V117" s="6">
        <f t="shared" si="51"/>
        <v>0</v>
      </c>
      <c r="W117" s="41">
        <f t="shared" si="51"/>
        <v>0</v>
      </c>
      <c r="X117" s="41">
        <f t="shared" si="51"/>
        <v>0</v>
      </c>
      <c r="Y117" s="41">
        <f t="shared" si="51"/>
        <v>0</v>
      </c>
      <c r="Z117" s="41">
        <f t="shared" si="51"/>
        <v>0</v>
      </c>
      <c r="AA117" s="41">
        <f t="shared" si="51"/>
        <v>0</v>
      </c>
      <c r="AB117" s="41">
        <f t="shared" si="51"/>
        <v>0</v>
      </c>
      <c r="AC117" s="41">
        <f t="shared" si="51"/>
        <v>0</v>
      </c>
      <c r="AD117" s="41">
        <f t="shared" si="51"/>
        <v>0</v>
      </c>
      <c r="AE117" s="6">
        <f t="shared" si="51"/>
        <v>0</v>
      </c>
      <c r="AF117" s="41">
        <f t="shared" si="51"/>
        <v>0</v>
      </c>
      <c r="AG117" s="41">
        <f t="shared" si="51"/>
        <v>0</v>
      </c>
      <c r="AH117" s="41">
        <f t="shared" si="51"/>
        <v>0</v>
      </c>
      <c r="AI117" s="41">
        <f t="shared" si="51"/>
        <v>0</v>
      </c>
      <c r="AJ117" s="41">
        <f t="shared" si="51"/>
        <v>0</v>
      </c>
      <c r="AK117" s="41">
        <f t="shared" si="51"/>
        <v>0</v>
      </c>
      <c r="AL117" s="41">
        <f t="shared" si="51"/>
        <v>0</v>
      </c>
      <c r="AM117" s="41">
        <f t="shared" si="51"/>
        <v>0</v>
      </c>
      <c r="AN117" s="41">
        <f t="shared" si="51"/>
        <v>17.766497461928935</v>
      </c>
      <c r="AO117" s="41">
        <f t="shared" si="51"/>
        <v>1092</v>
      </c>
      <c r="AP117" s="110">
        <f t="shared" si="51"/>
        <v>0</v>
      </c>
      <c r="AQ117" s="111">
        <f t="shared" si="51"/>
        <v>0</v>
      </c>
      <c r="AR117" s="112">
        <f t="shared" si="51"/>
        <v>0</v>
      </c>
      <c r="AS117" s="112">
        <f t="shared" si="51"/>
        <v>0</v>
      </c>
      <c r="AT117" s="113">
        <f t="shared" si="51"/>
        <v>982</v>
      </c>
      <c r="AU117" s="114">
        <f t="shared" si="51"/>
        <v>0</v>
      </c>
      <c r="AV117" s="115">
        <f t="shared" si="51"/>
        <v>0</v>
      </c>
      <c r="AW117" s="112">
        <f t="shared" si="51"/>
        <v>0</v>
      </c>
      <c r="AX117" s="112">
        <f t="shared" si="51"/>
        <v>0</v>
      </c>
      <c r="AY117" s="61">
        <f t="shared" si="51"/>
        <v>0</v>
      </c>
      <c r="AZ117" s="97">
        <f t="shared" si="51"/>
        <v>78.5</v>
      </c>
      <c r="BA117" s="68">
        <f t="shared" si="51"/>
        <v>0</v>
      </c>
      <c r="BB117" s="68">
        <f t="shared" si="51"/>
        <v>0</v>
      </c>
      <c r="BC117" s="68">
        <f t="shared" si="51"/>
        <v>0</v>
      </c>
      <c r="BD117" s="68">
        <f t="shared" si="51"/>
        <v>0</v>
      </c>
      <c r="BE117" s="15">
        <f t="shared" si="51"/>
        <v>0</v>
      </c>
      <c r="BF117" s="6">
        <f t="shared" si="51"/>
        <v>6965</v>
      </c>
      <c r="BG117" s="41">
        <f t="shared" si="51"/>
        <v>4854</v>
      </c>
      <c r="BH117" s="42">
        <f t="shared" si="51"/>
        <v>1975</v>
      </c>
      <c r="BI117" s="42">
        <f t="shared" si="51"/>
        <v>0</v>
      </c>
      <c r="BJ117" s="42">
        <f t="shared" si="51"/>
        <v>0</v>
      </c>
      <c r="BK117" s="42">
        <f t="shared" si="51"/>
        <v>0</v>
      </c>
      <c r="BL117" s="42">
        <f t="shared" si="51"/>
        <v>0</v>
      </c>
      <c r="BM117" s="15">
        <f t="shared" si="51"/>
        <v>0</v>
      </c>
    </row>
    <row r="118" spans="1:65" outlineLevel="2" x14ac:dyDescent="0.45">
      <c r="A118" s="180" t="s">
        <v>15</v>
      </c>
      <c r="B118" s="181"/>
      <c r="C118" s="51">
        <f>IFERROR(SUBTOTAL(1,C85:C115),"")</f>
        <v>325347.32258064515</v>
      </c>
      <c r="D118" s="61">
        <f t="shared" ref="D118:BM118" si="52">IFERROR(SUBTOTAL(1,D85:D115),"")</f>
        <v>38.825806451612891</v>
      </c>
      <c r="E118" s="12">
        <f t="shared" si="52"/>
        <v>38.79354838709677</v>
      </c>
      <c r="F118" s="12">
        <f t="shared" si="52"/>
        <v>38.79354838709677</v>
      </c>
      <c r="G118" s="12">
        <f t="shared" si="52"/>
        <v>38.825806451612898</v>
      </c>
      <c r="H118" s="12">
        <f t="shared" si="52"/>
        <v>38.825806451612898</v>
      </c>
      <c r="I118" s="12" t="str">
        <f t="shared" si="52"/>
        <v/>
      </c>
      <c r="J118" s="12" t="str">
        <f t="shared" si="52"/>
        <v/>
      </c>
      <c r="K118" s="12" t="str">
        <f t="shared" si="52"/>
        <v/>
      </c>
      <c r="L118" s="12" t="str">
        <f t="shared" si="52"/>
        <v/>
      </c>
      <c r="M118" s="72" t="str">
        <f t="shared" si="52"/>
        <v/>
      </c>
      <c r="N118" s="83" t="str">
        <f t="shared" si="52"/>
        <v/>
      </c>
      <c r="O118" s="83" t="str">
        <f t="shared" si="52"/>
        <v/>
      </c>
      <c r="P118" s="83" t="str">
        <f t="shared" si="52"/>
        <v/>
      </c>
      <c r="Q118" s="83" t="str">
        <f t="shared" si="52"/>
        <v/>
      </c>
      <c r="R118" s="83" t="str">
        <f t="shared" si="52"/>
        <v/>
      </c>
      <c r="S118" s="83" t="str">
        <f t="shared" si="52"/>
        <v/>
      </c>
      <c r="T118" s="83" t="str">
        <f t="shared" si="52"/>
        <v/>
      </c>
      <c r="U118" s="83" t="str">
        <f t="shared" si="52"/>
        <v/>
      </c>
      <c r="V118" s="6" t="str">
        <f t="shared" si="52"/>
        <v/>
      </c>
      <c r="W118" s="41" t="str">
        <f t="shared" si="52"/>
        <v/>
      </c>
      <c r="X118" s="41" t="str">
        <f t="shared" si="52"/>
        <v/>
      </c>
      <c r="Y118" s="41" t="str">
        <f t="shared" si="52"/>
        <v/>
      </c>
      <c r="Z118" s="41" t="str">
        <f t="shared" si="52"/>
        <v/>
      </c>
      <c r="AA118" s="41" t="str">
        <f t="shared" si="52"/>
        <v/>
      </c>
      <c r="AB118" s="41" t="str">
        <f t="shared" si="52"/>
        <v/>
      </c>
      <c r="AC118" s="41" t="str">
        <f t="shared" si="52"/>
        <v/>
      </c>
      <c r="AD118" s="41" t="str">
        <f t="shared" si="52"/>
        <v/>
      </c>
      <c r="AE118" s="6" t="str">
        <f t="shared" si="52"/>
        <v/>
      </c>
      <c r="AF118" s="41" t="str">
        <f t="shared" si="52"/>
        <v/>
      </c>
      <c r="AG118" s="41" t="str">
        <f t="shared" si="52"/>
        <v/>
      </c>
      <c r="AH118" s="41" t="str">
        <f t="shared" si="52"/>
        <v/>
      </c>
      <c r="AI118" s="41" t="str">
        <f t="shared" si="52"/>
        <v/>
      </c>
      <c r="AJ118" s="41" t="str">
        <f t="shared" si="52"/>
        <v/>
      </c>
      <c r="AK118" s="41" t="str">
        <f t="shared" si="52"/>
        <v/>
      </c>
      <c r="AL118" s="41" t="str">
        <f t="shared" si="52"/>
        <v/>
      </c>
      <c r="AM118" s="41" t="str">
        <f t="shared" si="52"/>
        <v/>
      </c>
      <c r="AN118" s="41">
        <f t="shared" si="52"/>
        <v>21.059558912437499</v>
      </c>
      <c r="AO118" s="41">
        <f t="shared" si="52"/>
        <v>1341.9354838709678</v>
      </c>
      <c r="AP118" s="110" t="str">
        <f t="shared" si="52"/>
        <v/>
      </c>
      <c r="AQ118" s="111" t="str">
        <f t="shared" si="52"/>
        <v/>
      </c>
      <c r="AR118" s="112" t="str">
        <f t="shared" si="52"/>
        <v/>
      </c>
      <c r="AS118" s="112" t="str">
        <f t="shared" si="52"/>
        <v/>
      </c>
      <c r="AT118" s="113">
        <f t="shared" si="52"/>
        <v>1356.6451612903227</v>
      </c>
      <c r="AU118" s="114" t="str">
        <f t="shared" si="52"/>
        <v/>
      </c>
      <c r="AV118" s="115" t="str">
        <f t="shared" si="52"/>
        <v/>
      </c>
      <c r="AW118" s="112" t="str">
        <f t="shared" si="52"/>
        <v/>
      </c>
      <c r="AX118" s="112" t="str">
        <f t="shared" si="52"/>
        <v/>
      </c>
      <c r="AY118" s="61" t="str">
        <f t="shared" si="52"/>
        <v/>
      </c>
      <c r="AZ118" s="97">
        <f t="shared" si="52"/>
        <v>79.757142857142867</v>
      </c>
      <c r="BA118" s="68" t="str">
        <f t="shared" si="52"/>
        <v/>
      </c>
      <c r="BB118" s="68" t="str">
        <f t="shared" si="52"/>
        <v/>
      </c>
      <c r="BC118" s="68" t="str">
        <f t="shared" si="52"/>
        <v/>
      </c>
      <c r="BD118" s="68" t="str">
        <f t="shared" si="52"/>
        <v/>
      </c>
      <c r="BE118" s="15" t="str">
        <f>IFERROR(SUBTOTAL(1,BE85:BE115),"")</f>
        <v/>
      </c>
      <c r="BF118" s="6">
        <f t="shared" si="52"/>
        <v>10417.225806451614</v>
      </c>
      <c r="BG118" s="41">
        <f t="shared" si="52"/>
        <v>7591.7419354838712</v>
      </c>
      <c r="BH118" s="42">
        <f t="shared" si="52"/>
        <v>2825.483870967742</v>
      </c>
      <c r="BI118" s="42" t="str">
        <f t="shared" si="52"/>
        <v/>
      </c>
      <c r="BJ118" s="42" t="str">
        <f t="shared" si="52"/>
        <v/>
      </c>
      <c r="BK118" s="42" t="str">
        <f t="shared" si="52"/>
        <v/>
      </c>
      <c r="BL118" s="42" t="str">
        <f t="shared" si="52"/>
        <v/>
      </c>
      <c r="BM118" s="15" t="str">
        <f t="shared" si="52"/>
        <v/>
      </c>
    </row>
    <row r="119" spans="1:65" ht="17.5" outlineLevel="1" thickBot="1" x14ac:dyDescent="0.5">
      <c r="A119" s="182" t="s">
        <v>58</v>
      </c>
      <c r="B119" s="183"/>
      <c r="C119" s="52">
        <f>SUBTOTAL(9,C85:C115)</f>
        <v>10085767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41600</v>
      </c>
      <c r="AP119" s="116"/>
      <c r="AQ119" s="117"/>
      <c r="AR119" s="118"/>
      <c r="AS119" s="118"/>
      <c r="AT119" s="119">
        <f>SUBTOTAL(9,AT85:AT115)</f>
        <v>42056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3">SUBTOTAL(9,BF85:BF115)</f>
        <v>322934</v>
      </c>
      <c r="BG119" s="43">
        <f t="shared" si="53"/>
        <v>235344</v>
      </c>
      <c r="BH119" s="44">
        <f t="shared" si="53"/>
        <v>87590</v>
      </c>
      <c r="BI119" s="44">
        <f t="shared" si="53"/>
        <v>0</v>
      </c>
      <c r="BJ119" s="44">
        <f t="shared" si="53"/>
        <v>0</v>
      </c>
      <c r="BK119" s="44">
        <f t="shared" si="53"/>
        <v>0</v>
      </c>
      <c r="BL119" s="44">
        <f t="shared" si="53"/>
        <v>0</v>
      </c>
      <c r="BM119" s="16">
        <f t="shared" si="53"/>
        <v>0</v>
      </c>
    </row>
    <row r="120" spans="1:65" outlineLevel="5" x14ac:dyDescent="0.45">
      <c r="A120" s="21">
        <f t="shared" si="49"/>
        <v>4</v>
      </c>
      <c r="B120" s="33">
        <f>B115+1</f>
        <v>43922</v>
      </c>
      <c r="C120" s="51">
        <v>320814</v>
      </c>
      <c r="D120" s="64">
        <f t="shared" ref="D120:D149" si="54">IFERROR(ROUND(AVERAGE(E120:L120),1),"")</f>
        <v>38.299999999999997</v>
      </c>
      <c r="E120" s="12">
        <v>38.299999999999997</v>
      </c>
      <c r="F120" s="12">
        <v>38.299999999999997</v>
      </c>
      <c r="G120" s="12">
        <v>38.299999999999997</v>
      </c>
      <c r="H120" s="12">
        <v>38.299999999999997</v>
      </c>
      <c r="I120" s="12"/>
      <c r="J120" s="12"/>
      <c r="K120" s="12"/>
      <c r="L120" s="12"/>
      <c r="M120" s="74" t="str">
        <f t="shared" ref="M120:M149" si="55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6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7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f>28000/AO120</f>
        <v>18.893387314439945</v>
      </c>
      <c r="AO120" s="41">
        <v>1482</v>
      </c>
      <c r="AP120" s="110"/>
      <c r="AQ120" s="111"/>
      <c r="AR120" s="126" t="str">
        <f t="shared" ref="AR120:AR149" si="58">IFERROR(AQ120/AP120*100,"")</f>
        <v/>
      </c>
      <c r="AS120" s="126" t="str">
        <f t="shared" ref="AS120:AS149" si="59">IFERROR(100-AR120,"")</f>
        <v/>
      </c>
      <c r="AT120" s="127">
        <v>1617</v>
      </c>
      <c r="AU120" s="128"/>
      <c r="AV120" s="129"/>
      <c r="AW120" s="126" t="str">
        <f t="shared" ref="AW120:AW149" si="60">IFERROR(AV120/AU120*100,"")</f>
        <v/>
      </c>
      <c r="AX120" s="126" t="str">
        <f t="shared" ref="AX120:AX149" si="61">IFERROR(100-AW120,"")</f>
        <v/>
      </c>
      <c r="AY120" s="64" t="str">
        <f t="shared" ref="AY120:AY149" si="62">IFERROR((1-((AW120*AS120)/(AX120*AR120)))*100,"")</f>
        <v/>
      </c>
      <c r="AZ120" s="97">
        <v>79.599999999999994</v>
      </c>
      <c r="BA120" s="68"/>
      <c r="BB120" s="68"/>
      <c r="BC120" s="68"/>
      <c r="BD120" s="68"/>
      <c r="BE120" s="15"/>
      <c r="BF120" s="5">
        <f t="shared" ref="BF120:BF149" si="63">IF(SUM(BG120:BM120)=0,"",SUM(BG120:BM120))</f>
        <v>11815</v>
      </c>
      <c r="BG120" s="42">
        <v>8810</v>
      </c>
      <c r="BH120" s="42">
        <v>3005</v>
      </c>
      <c r="BI120" s="42"/>
      <c r="BJ120" s="42"/>
      <c r="BK120" s="42"/>
      <c r="BL120" s="42"/>
      <c r="BM120" s="42"/>
    </row>
    <row r="121" spans="1:65" outlineLevel="5" x14ac:dyDescent="0.45">
      <c r="A121" s="22">
        <f t="shared" si="49"/>
        <v>4</v>
      </c>
      <c r="B121" s="9">
        <f t="shared" si="47"/>
        <v>43923</v>
      </c>
      <c r="C121" s="51">
        <v>306586</v>
      </c>
      <c r="D121" s="64">
        <f t="shared" si="54"/>
        <v>38</v>
      </c>
      <c r="E121" s="12">
        <v>38</v>
      </c>
      <c r="F121" s="12">
        <v>38</v>
      </c>
      <c r="G121" s="12">
        <v>38</v>
      </c>
      <c r="H121" s="12">
        <v>38</v>
      </c>
      <c r="I121" s="12"/>
      <c r="J121" s="12"/>
      <c r="K121" s="12"/>
      <c r="L121" s="12"/>
      <c r="M121" s="74" t="str">
        <f t="shared" si="55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6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7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f t="shared" ref="AN121:AN149" si="64">28000/AO121</f>
        <v>19.008825526137134</v>
      </c>
      <c r="AO121" s="41">
        <v>1473</v>
      </c>
      <c r="AP121" s="110"/>
      <c r="AQ121" s="111"/>
      <c r="AR121" s="126" t="str">
        <f t="shared" si="58"/>
        <v/>
      </c>
      <c r="AS121" s="126" t="str">
        <f t="shared" si="59"/>
        <v/>
      </c>
      <c r="AT121" s="127">
        <v>1467</v>
      </c>
      <c r="AU121" s="128"/>
      <c r="AV121" s="129"/>
      <c r="AW121" s="126" t="str">
        <f t="shared" si="60"/>
        <v/>
      </c>
      <c r="AX121" s="126" t="str">
        <f t="shared" si="61"/>
        <v/>
      </c>
      <c r="AY121" s="64" t="str">
        <f t="shared" si="62"/>
        <v/>
      </c>
      <c r="AZ121" s="97">
        <v>79.5</v>
      </c>
      <c r="BA121" s="68"/>
      <c r="BB121" s="68"/>
      <c r="BC121" s="68"/>
      <c r="BD121" s="68"/>
      <c r="BE121" s="15"/>
      <c r="BF121" s="5">
        <f t="shared" si="63"/>
        <v>10057</v>
      </c>
      <c r="BG121" s="42">
        <v>7965</v>
      </c>
      <c r="BH121" s="42">
        <v>2092</v>
      </c>
      <c r="BI121" s="42"/>
      <c r="BJ121" s="42"/>
      <c r="BK121" s="42"/>
      <c r="BL121" s="42"/>
      <c r="BM121" s="42"/>
    </row>
    <row r="122" spans="1:65" outlineLevel="5" x14ac:dyDescent="0.45">
      <c r="A122" s="22">
        <f t="shared" si="49"/>
        <v>4</v>
      </c>
      <c r="B122" s="9">
        <f t="shared" si="47"/>
        <v>43924</v>
      </c>
      <c r="C122" s="51">
        <v>307846</v>
      </c>
      <c r="D122" s="64">
        <f t="shared" si="54"/>
        <v>38.200000000000003</v>
      </c>
      <c r="E122" s="12">
        <v>38.200000000000003</v>
      </c>
      <c r="F122" s="12">
        <v>38.200000000000003</v>
      </c>
      <c r="G122" s="12">
        <v>38.200000000000003</v>
      </c>
      <c r="H122" s="12">
        <v>38.200000000000003</v>
      </c>
      <c r="I122" s="12"/>
      <c r="J122" s="12"/>
      <c r="K122" s="12"/>
      <c r="L122" s="12"/>
      <c r="M122" s="74" t="str">
        <f t="shared" si="55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6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7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f t="shared" si="64"/>
        <v>19.498607242339833</v>
      </c>
      <c r="AO122" s="41">
        <v>1436</v>
      </c>
      <c r="AP122" s="110"/>
      <c r="AQ122" s="111"/>
      <c r="AR122" s="126" t="str">
        <f t="shared" si="58"/>
        <v/>
      </c>
      <c r="AS122" s="126" t="str">
        <f t="shared" si="59"/>
        <v/>
      </c>
      <c r="AT122" s="127">
        <v>1546</v>
      </c>
      <c r="AU122" s="128"/>
      <c r="AV122" s="129"/>
      <c r="AW122" s="126" t="str">
        <f t="shared" si="60"/>
        <v/>
      </c>
      <c r="AX122" s="126" t="str">
        <f t="shared" si="61"/>
        <v/>
      </c>
      <c r="AY122" s="64" t="str">
        <f t="shared" si="62"/>
        <v/>
      </c>
      <c r="AZ122" s="97">
        <v>80</v>
      </c>
      <c r="BA122" s="68"/>
      <c r="BB122" s="68"/>
      <c r="BC122" s="68"/>
      <c r="BD122" s="68"/>
      <c r="BE122" s="15"/>
      <c r="BF122" s="5">
        <f t="shared" si="63"/>
        <v>9186</v>
      </c>
      <c r="BG122" s="42">
        <v>7142</v>
      </c>
      <c r="BH122" s="42">
        <v>2044</v>
      </c>
      <c r="BI122" s="42"/>
      <c r="BJ122" s="42"/>
      <c r="BK122" s="42"/>
      <c r="BL122" s="42"/>
      <c r="BM122" s="42"/>
    </row>
    <row r="123" spans="1:65" outlineLevel="5" x14ac:dyDescent="0.45">
      <c r="A123" s="22">
        <f t="shared" si="49"/>
        <v>4</v>
      </c>
      <c r="B123" s="9">
        <f t="shared" si="47"/>
        <v>43925</v>
      </c>
      <c r="C123" s="51">
        <v>310753</v>
      </c>
      <c r="D123" s="64">
        <f t="shared" si="54"/>
        <v>38</v>
      </c>
      <c r="E123" s="12">
        <v>37.9</v>
      </c>
      <c r="F123" s="12">
        <v>37.9</v>
      </c>
      <c r="G123" s="12">
        <v>38.1</v>
      </c>
      <c r="H123" s="12">
        <v>38.1</v>
      </c>
      <c r="I123" s="12"/>
      <c r="J123" s="12"/>
      <c r="K123" s="12"/>
      <c r="L123" s="12"/>
      <c r="M123" s="74" t="str">
        <f t="shared" si="55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6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7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f t="shared" si="64"/>
        <v>20.23121387283237</v>
      </c>
      <c r="AO123" s="41">
        <v>1384</v>
      </c>
      <c r="AP123" s="110"/>
      <c r="AQ123" s="111"/>
      <c r="AR123" s="126" t="str">
        <f t="shared" si="58"/>
        <v/>
      </c>
      <c r="AS123" s="126" t="str">
        <f t="shared" si="59"/>
        <v/>
      </c>
      <c r="AT123" s="127">
        <v>1792</v>
      </c>
      <c r="AU123" s="128"/>
      <c r="AV123" s="129"/>
      <c r="AW123" s="126" t="str">
        <f t="shared" si="60"/>
        <v/>
      </c>
      <c r="AX123" s="126" t="str">
        <f t="shared" si="61"/>
        <v/>
      </c>
      <c r="AY123" s="64" t="str">
        <f t="shared" si="62"/>
        <v/>
      </c>
      <c r="AZ123" s="97"/>
      <c r="BA123" s="68"/>
      <c r="BB123" s="68"/>
      <c r="BC123" s="68"/>
      <c r="BD123" s="68"/>
      <c r="BE123" s="15"/>
      <c r="BF123" s="5">
        <f t="shared" si="63"/>
        <v>8355</v>
      </c>
      <c r="BG123" s="42">
        <v>6258</v>
      </c>
      <c r="BH123" s="42">
        <v>2097</v>
      </c>
      <c r="BI123" s="42"/>
      <c r="BJ123" s="42"/>
      <c r="BK123" s="42"/>
      <c r="BL123" s="42"/>
      <c r="BM123" s="42"/>
    </row>
    <row r="124" spans="1:65" outlineLevel="5" x14ac:dyDescent="0.45">
      <c r="A124" s="22">
        <f t="shared" si="49"/>
        <v>4</v>
      </c>
      <c r="B124" s="9">
        <f t="shared" si="47"/>
        <v>43926</v>
      </c>
      <c r="C124" s="51">
        <v>308708</v>
      </c>
      <c r="D124" s="64">
        <f t="shared" si="54"/>
        <v>38.5</v>
      </c>
      <c r="E124" s="12">
        <v>38.5</v>
      </c>
      <c r="F124" s="12">
        <v>38.5</v>
      </c>
      <c r="G124" s="12">
        <v>38.5</v>
      </c>
      <c r="H124" s="12">
        <v>38.5</v>
      </c>
      <c r="I124" s="12"/>
      <c r="J124" s="12"/>
      <c r="K124" s="12"/>
      <c r="L124" s="12"/>
      <c r="M124" s="74" t="str">
        <f t="shared" si="55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6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7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f t="shared" si="64"/>
        <v>19.815994338287332</v>
      </c>
      <c r="AO124" s="41">
        <v>1413</v>
      </c>
      <c r="AP124" s="110"/>
      <c r="AQ124" s="111"/>
      <c r="AR124" s="126" t="str">
        <f t="shared" si="58"/>
        <v/>
      </c>
      <c r="AS124" s="126" t="str">
        <f t="shared" si="59"/>
        <v/>
      </c>
      <c r="AT124" s="127">
        <v>1343</v>
      </c>
      <c r="AU124" s="128"/>
      <c r="AV124" s="129"/>
      <c r="AW124" s="126" t="str">
        <f t="shared" si="60"/>
        <v/>
      </c>
      <c r="AX124" s="126" t="str">
        <f t="shared" si="61"/>
        <v/>
      </c>
      <c r="AY124" s="64" t="str">
        <f t="shared" si="62"/>
        <v/>
      </c>
      <c r="AZ124" s="97"/>
      <c r="BA124" s="68"/>
      <c r="BB124" s="68"/>
      <c r="BC124" s="68"/>
      <c r="BD124" s="68"/>
      <c r="BE124" s="15"/>
      <c r="BF124" s="5">
        <f t="shared" si="63"/>
        <v>10420</v>
      </c>
      <c r="BG124" s="42">
        <v>8366</v>
      </c>
      <c r="BH124" s="42">
        <v>2054</v>
      </c>
      <c r="BI124" s="42"/>
      <c r="BJ124" s="42"/>
      <c r="BK124" s="42"/>
      <c r="BL124" s="42"/>
      <c r="BM124" s="42"/>
    </row>
    <row r="125" spans="1:65" outlineLevel="5" x14ac:dyDescent="0.45">
      <c r="A125" s="22">
        <f t="shared" si="49"/>
        <v>4</v>
      </c>
      <c r="B125" s="9">
        <f t="shared" si="47"/>
        <v>43927</v>
      </c>
      <c r="C125" s="51">
        <v>306410</v>
      </c>
      <c r="D125" s="64">
        <f t="shared" si="54"/>
        <v>38</v>
      </c>
      <c r="E125" s="12">
        <v>37.9</v>
      </c>
      <c r="F125" s="12">
        <v>37.9</v>
      </c>
      <c r="G125" s="12">
        <v>38</v>
      </c>
      <c r="H125" s="12">
        <v>38</v>
      </c>
      <c r="I125" s="12"/>
      <c r="J125" s="12"/>
      <c r="K125" s="12"/>
      <c r="L125" s="12"/>
      <c r="M125" s="74" t="str">
        <f t="shared" si="55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6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7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f t="shared" si="64"/>
        <v>16.101207590569292</v>
      </c>
      <c r="AO125" s="41">
        <v>1739</v>
      </c>
      <c r="AP125" s="110"/>
      <c r="AQ125" s="111"/>
      <c r="AR125" s="126" t="str">
        <f t="shared" si="58"/>
        <v/>
      </c>
      <c r="AS125" s="126" t="str">
        <f t="shared" si="59"/>
        <v/>
      </c>
      <c r="AT125" s="127">
        <v>1455</v>
      </c>
      <c r="AU125" s="128"/>
      <c r="AV125" s="129"/>
      <c r="AW125" s="126" t="str">
        <f t="shared" si="60"/>
        <v/>
      </c>
      <c r="AX125" s="126" t="str">
        <f t="shared" si="61"/>
        <v/>
      </c>
      <c r="AY125" s="64" t="str">
        <f t="shared" si="62"/>
        <v/>
      </c>
      <c r="AZ125" s="97">
        <v>78.900000000000006</v>
      </c>
      <c r="BA125" s="68"/>
      <c r="BB125" s="68"/>
      <c r="BC125" s="68"/>
      <c r="BD125" s="68"/>
      <c r="BE125" s="15"/>
      <c r="BF125" s="5">
        <f t="shared" si="63"/>
        <v>9113</v>
      </c>
      <c r="BG125" s="42">
        <v>7056</v>
      </c>
      <c r="BH125" s="42">
        <v>2057</v>
      </c>
      <c r="BI125" s="42"/>
      <c r="BJ125" s="42"/>
      <c r="BK125" s="42"/>
      <c r="BL125" s="42"/>
      <c r="BM125" s="42"/>
    </row>
    <row r="126" spans="1:65" outlineLevel="5" x14ac:dyDescent="0.45">
      <c r="A126" s="22">
        <f t="shared" si="49"/>
        <v>4</v>
      </c>
      <c r="B126" s="9">
        <f t="shared" si="47"/>
        <v>43928</v>
      </c>
      <c r="C126" s="51">
        <v>301329</v>
      </c>
      <c r="D126" s="64">
        <f t="shared" si="54"/>
        <v>38.200000000000003</v>
      </c>
      <c r="E126" s="12">
        <v>38.299999999999997</v>
      </c>
      <c r="F126" s="12">
        <v>38.299999999999997</v>
      </c>
      <c r="G126" s="12">
        <v>38.1</v>
      </c>
      <c r="H126" s="12">
        <v>38.1</v>
      </c>
      <c r="I126" s="12"/>
      <c r="J126" s="12"/>
      <c r="K126" s="12"/>
      <c r="L126" s="12"/>
      <c r="M126" s="74" t="str">
        <f t="shared" si="55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6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7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f t="shared" si="64"/>
        <v>17.241379310344829</v>
      </c>
      <c r="AO126" s="41">
        <v>1624</v>
      </c>
      <c r="AP126" s="110"/>
      <c r="AQ126" s="111"/>
      <c r="AR126" s="126" t="str">
        <f t="shared" si="58"/>
        <v/>
      </c>
      <c r="AS126" s="126" t="str">
        <f t="shared" si="59"/>
        <v/>
      </c>
      <c r="AT126" s="127">
        <v>1603</v>
      </c>
      <c r="AU126" s="128"/>
      <c r="AV126" s="129"/>
      <c r="AW126" s="126" t="str">
        <f t="shared" si="60"/>
        <v/>
      </c>
      <c r="AX126" s="126" t="str">
        <f t="shared" si="61"/>
        <v/>
      </c>
      <c r="AY126" s="64" t="str">
        <f t="shared" si="62"/>
        <v/>
      </c>
      <c r="AZ126" s="97">
        <v>79.7</v>
      </c>
      <c r="BA126" s="68"/>
      <c r="BB126" s="68"/>
      <c r="BC126" s="68"/>
      <c r="BD126" s="68"/>
      <c r="BE126" s="15"/>
      <c r="BF126" s="5">
        <f t="shared" si="63"/>
        <v>10983</v>
      </c>
      <c r="BG126" s="42">
        <v>8546</v>
      </c>
      <c r="BH126" s="42">
        <v>2437</v>
      </c>
      <c r="BI126" s="42"/>
      <c r="BJ126" s="42"/>
      <c r="BK126" s="42"/>
      <c r="BL126" s="42"/>
      <c r="BM126" s="42"/>
    </row>
    <row r="127" spans="1:65" outlineLevel="5" x14ac:dyDescent="0.45">
      <c r="A127" s="22">
        <f t="shared" si="49"/>
        <v>4</v>
      </c>
      <c r="B127" s="9">
        <f t="shared" si="47"/>
        <v>43929</v>
      </c>
      <c r="C127" s="51">
        <v>302452</v>
      </c>
      <c r="D127" s="64">
        <f t="shared" si="54"/>
        <v>38.299999999999997</v>
      </c>
      <c r="E127" s="12">
        <v>38.299999999999997</v>
      </c>
      <c r="F127" s="12">
        <v>38.299999999999997</v>
      </c>
      <c r="G127" s="12">
        <v>38.299999999999997</v>
      </c>
      <c r="H127" s="12">
        <v>38.299999999999997</v>
      </c>
      <c r="I127" s="12"/>
      <c r="J127" s="12"/>
      <c r="K127" s="12"/>
      <c r="L127" s="12"/>
      <c r="M127" s="74" t="str">
        <f t="shared" si="55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6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7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f t="shared" si="64"/>
        <v>19.943019943019944</v>
      </c>
      <c r="AO127" s="41">
        <v>1404</v>
      </c>
      <c r="AP127" s="110"/>
      <c r="AQ127" s="111"/>
      <c r="AR127" s="126" t="str">
        <f t="shared" si="58"/>
        <v/>
      </c>
      <c r="AS127" s="126" t="str">
        <f t="shared" si="59"/>
        <v/>
      </c>
      <c r="AT127" s="127">
        <v>1501</v>
      </c>
      <c r="AU127" s="128"/>
      <c r="AV127" s="129"/>
      <c r="AW127" s="126" t="str">
        <f t="shared" si="60"/>
        <v/>
      </c>
      <c r="AX127" s="126" t="str">
        <f t="shared" si="61"/>
        <v/>
      </c>
      <c r="AY127" s="64" t="str">
        <f t="shared" si="62"/>
        <v/>
      </c>
      <c r="AZ127" s="97">
        <v>80</v>
      </c>
      <c r="BA127" s="68"/>
      <c r="BB127" s="68"/>
      <c r="BC127" s="68"/>
      <c r="BD127" s="68"/>
      <c r="BE127" s="15"/>
      <c r="BF127" s="5">
        <f t="shared" si="63"/>
        <v>12732</v>
      </c>
      <c r="BG127" s="42">
        <v>8765</v>
      </c>
      <c r="BH127" s="42">
        <v>3967</v>
      </c>
      <c r="BI127" s="42"/>
      <c r="BJ127" s="42"/>
      <c r="BK127" s="42"/>
      <c r="BL127" s="42"/>
      <c r="BM127" s="42"/>
    </row>
    <row r="128" spans="1:65" outlineLevel="5" x14ac:dyDescent="0.45">
      <c r="A128" s="22">
        <f t="shared" si="49"/>
        <v>4</v>
      </c>
      <c r="B128" s="9">
        <f t="shared" si="47"/>
        <v>43930</v>
      </c>
      <c r="C128" s="51">
        <v>295598</v>
      </c>
      <c r="D128" s="64">
        <f t="shared" si="54"/>
        <v>38.200000000000003</v>
      </c>
      <c r="E128" s="12">
        <v>38.200000000000003</v>
      </c>
      <c r="F128" s="12">
        <v>38.200000000000003</v>
      </c>
      <c r="G128" s="12">
        <v>38.200000000000003</v>
      </c>
      <c r="H128" s="12">
        <v>38.200000000000003</v>
      </c>
      <c r="I128" s="12"/>
      <c r="J128" s="12"/>
      <c r="K128" s="12"/>
      <c r="L128" s="12"/>
      <c r="M128" s="74" t="str">
        <f t="shared" si="55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6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7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f t="shared" si="64"/>
        <v>18.957345971563981</v>
      </c>
      <c r="AO128" s="41">
        <v>1477</v>
      </c>
      <c r="AP128" s="110"/>
      <c r="AQ128" s="111"/>
      <c r="AR128" s="126" t="str">
        <f t="shared" si="58"/>
        <v/>
      </c>
      <c r="AS128" s="126" t="str">
        <f t="shared" si="59"/>
        <v/>
      </c>
      <c r="AT128" s="127">
        <v>1642</v>
      </c>
      <c r="AU128" s="128"/>
      <c r="AV128" s="129"/>
      <c r="AW128" s="126" t="str">
        <f t="shared" si="60"/>
        <v/>
      </c>
      <c r="AX128" s="126" t="str">
        <f t="shared" si="61"/>
        <v/>
      </c>
      <c r="AY128" s="64" t="str">
        <f t="shared" si="62"/>
        <v/>
      </c>
      <c r="AZ128" s="97"/>
      <c r="BA128" s="68"/>
      <c r="BB128" s="68"/>
      <c r="BC128" s="68"/>
      <c r="BD128" s="68"/>
      <c r="BE128" s="15"/>
      <c r="BF128" s="5">
        <f t="shared" si="63"/>
        <v>12489</v>
      </c>
      <c r="BG128" s="42">
        <v>9443</v>
      </c>
      <c r="BH128" s="42">
        <v>3046</v>
      </c>
      <c r="BI128" s="42"/>
      <c r="BJ128" s="42"/>
      <c r="BK128" s="42"/>
      <c r="BL128" s="42"/>
      <c r="BM128" s="42"/>
    </row>
    <row r="129" spans="1:65" outlineLevel="5" x14ac:dyDescent="0.45">
      <c r="A129" s="22">
        <f t="shared" si="49"/>
        <v>4</v>
      </c>
      <c r="B129" s="9">
        <f t="shared" si="47"/>
        <v>43931</v>
      </c>
      <c r="C129" s="51">
        <v>290307</v>
      </c>
      <c r="D129" s="64">
        <f t="shared" si="54"/>
        <v>37.799999999999997</v>
      </c>
      <c r="E129" s="12">
        <v>37.799999999999997</v>
      </c>
      <c r="F129" s="12">
        <v>37.799999999999997</v>
      </c>
      <c r="G129" s="12">
        <v>37.799999999999997</v>
      </c>
      <c r="H129" s="12">
        <v>37.799999999999997</v>
      </c>
      <c r="I129" s="12"/>
      <c r="J129" s="12"/>
      <c r="K129" s="12"/>
      <c r="L129" s="12"/>
      <c r="M129" s="74" t="str">
        <f t="shared" si="55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6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7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f t="shared" si="64"/>
        <v>19.594121763470959</v>
      </c>
      <c r="AO129" s="41">
        <v>1429</v>
      </c>
      <c r="AP129" s="110"/>
      <c r="AQ129" s="111"/>
      <c r="AR129" s="126" t="str">
        <f t="shared" si="58"/>
        <v/>
      </c>
      <c r="AS129" s="126" t="str">
        <f t="shared" si="59"/>
        <v/>
      </c>
      <c r="AT129" s="127">
        <v>1435</v>
      </c>
      <c r="AU129" s="128"/>
      <c r="AV129" s="129"/>
      <c r="AW129" s="126" t="str">
        <f t="shared" si="60"/>
        <v/>
      </c>
      <c r="AX129" s="126" t="str">
        <f t="shared" si="61"/>
        <v/>
      </c>
      <c r="AY129" s="64" t="str">
        <f t="shared" si="62"/>
        <v/>
      </c>
      <c r="AZ129" s="97">
        <v>80.2</v>
      </c>
      <c r="BA129" s="68"/>
      <c r="BB129" s="68"/>
      <c r="BC129" s="68"/>
      <c r="BD129" s="68"/>
      <c r="BE129" s="15"/>
      <c r="BF129" s="5">
        <f t="shared" si="63"/>
        <v>11787</v>
      </c>
      <c r="BG129" s="42">
        <v>8675</v>
      </c>
      <c r="BH129" s="42">
        <v>3112</v>
      </c>
      <c r="BI129" s="42"/>
      <c r="BJ129" s="42"/>
      <c r="BK129" s="42"/>
      <c r="BL129" s="42"/>
      <c r="BM129" s="42"/>
    </row>
    <row r="130" spans="1:65" outlineLevel="5" x14ac:dyDescent="0.45">
      <c r="A130" s="22">
        <f t="shared" si="49"/>
        <v>4</v>
      </c>
      <c r="B130" s="9">
        <f t="shared" si="47"/>
        <v>43932</v>
      </c>
      <c r="C130" s="51">
        <v>297792</v>
      </c>
      <c r="D130" s="64">
        <f t="shared" si="54"/>
        <v>37.6</v>
      </c>
      <c r="E130" s="12">
        <v>37.6</v>
      </c>
      <c r="F130" s="12">
        <v>37.6</v>
      </c>
      <c r="G130" s="12">
        <v>37.6</v>
      </c>
      <c r="H130" s="12">
        <v>37.6</v>
      </c>
      <c r="I130" s="12"/>
      <c r="J130" s="12"/>
      <c r="K130" s="12"/>
      <c r="L130" s="12"/>
      <c r="M130" s="74" t="str">
        <f t="shared" si="55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6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7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f>28000/AO130</f>
        <v>21.439509954058192</v>
      </c>
      <c r="AO130" s="41">
        <v>1306</v>
      </c>
      <c r="AP130" s="110"/>
      <c r="AQ130" s="111"/>
      <c r="AR130" s="126" t="str">
        <f t="shared" si="58"/>
        <v/>
      </c>
      <c r="AS130" s="126" t="str">
        <f t="shared" si="59"/>
        <v/>
      </c>
      <c r="AT130" s="127">
        <v>1561</v>
      </c>
      <c r="AU130" s="128"/>
      <c r="AV130" s="129"/>
      <c r="AW130" s="126" t="str">
        <f t="shared" si="60"/>
        <v/>
      </c>
      <c r="AX130" s="126" t="str">
        <f t="shared" si="61"/>
        <v/>
      </c>
      <c r="AY130" s="64" t="str">
        <f t="shared" si="62"/>
        <v/>
      </c>
      <c r="AZ130" s="97"/>
      <c r="BA130" s="68"/>
      <c r="BB130" s="68"/>
      <c r="BC130" s="68"/>
      <c r="BD130" s="68"/>
      <c r="BE130" s="15"/>
      <c r="BF130" s="5">
        <f t="shared" si="63"/>
        <v>10948</v>
      </c>
      <c r="BG130" s="42">
        <v>8721</v>
      </c>
      <c r="BH130" s="42">
        <v>2227</v>
      </c>
      <c r="BI130" s="42"/>
      <c r="BJ130" s="42"/>
      <c r="BK130" s="42"/>
      <c r="BL130" s="42"/>
      <c r="BM130" s="42"/>
    </row>
    <row r="131" spans="1:65" outlineLevel="5" x14ac:dyDescent="0.45">
      <c r="A131" s="22">
        <f t="shared" si="49"/>
        <v>4</v>
      </c>
      <c r="B131" s="9">
        <f t="shared" si="47"/>
        <v>43933</v>
      </c>
      <c r="C131" s="51">
        <v>371994</v>
      </c>
      <c r="D131" s="64">
        <f t="shared" si="54"/>
        <v>38.299999999999997</v>
      </c>
      <c r="E131" s="12">
        <v>38.4</v>
      </c>
      <c r="F131" s="12">
        <v>38.4</v>
      </c>
      <c r="G131" s="12">
        <v>38.200000000000003</v>
      </c>
      <c r="H131" s="12">
        <v>38.200000000000003</v>
      </c>
      <c r="I131" s="12"/>
      <c r="J131" s="12"/>
      <c r="K131" s="12"/>
      <c r="L131" s="12"/>
      <c r="M131" s="74" t="str">
        <f t="shared" si="55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6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7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f t="shared" si="64"/>
        <v>21.021021021021021</v>
      </c>
      <c r="AO131" s="41">
        <v>1332</v>
      </c>
      <c r="AP131" s="110"/>
      <c r="AQ131" s="111"/>
      <c r="AR131" s="126" t="str">
        <f t="shared" si="58"/>
        <v/>
      </c>
      <c r="AS131" s="126" t="str">
        <f t="shared" si="59"/>
        <v/>
      </c>
      <c r="AT131" s="127">
        <v>1455</v>
      </c>
      <c r="AU131" s="128"/>
      <c r="AV131" s="129"/>
      <c r="AW131" s="126" t="str">
        <f t="shared" si="60"/>
        <v/>
      </c>
      <c r="AX131" s="126" t="str">
        <f t="shared" si="61"/>
        <v/>
      </c>
      <c r="AY131" s="64" t="str">
        <f t="shared" si="62"/>
        <v/>
      </c>
      <c r="AZ131" s="97"/>
      <c r="BA131" s="68"/>
      <c r="BB131" s="68"/>
      <c r="BC131" s="68"/>
      <c r="BD131" s="68"/>
      <c r="BE131" s="15"/>
      <c r="BF131" s="5">
        <f t="shared" si="63"/>
        <v>10354</v>
      </c>
      <c r="BG131" s="42">
        <v>8202</v>
      </c>
      <c r="BH131" s="42">
        <v>2152</v>
      </c>
      <c r="BI131" s="42"/>
      <c r="BJ131" s="42"/>
      <c r="BK131" s="42"/>
      <c r="BL131" s="42"/>
      <c r="BM131" s="42"/>
    </row>
    <row r="132" spans="1:65" outlineLevel="5" x14ac:dyDescent="0.45">
      <c r="A132" s="22">
        <f t="shared" si="49"/>
        <v>4</v>
      </c>
      <c r="B132" s="9">
        <f t="shared" si="47"/>
        <v>43934</v>
      </c>
      <c r="C132" s="51">
        <v>331934</v>
      </c>
      <c r="D132" s="64">
        <f t="shared" si="54"/>
        <v>38.4</v>
      </c>
      <c r="E132" s="12">
        <v>38.4</v>
      </c>
      <c r="F132" s="12">
        <v>38.4</v>
      </c>
      <c r="G132" s="12">
        <v>38.4</v>
      </c>
      <c r="H132" s="12">
        <v>38.4</v>
      </c>
      <c r="I132" s="12"/>
      <c r="J132" s="12"/>
      <c r="K132" s="12"/>
      <c r="L132" s="12"/>
      <c r="M132" s="74" t="str">
        <f t="shared" si="55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6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7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f t="shared" si="64"/>
        <v>19.971469329529246</v>
      </c>
      <c r="AO132" s="41">
        <v>1402</v>
      </c>
      <c r="AP132" s="110"/>
      <c r="AQ132" s="111"/>
      <c r="AR132" s="126" t="str">
        <f t="shared" si="58"/>
        <v/>
      </c>
      <c r="AS132" s="126" t="str">
        <f t="shared" si="59"/>
        <v/>
      </c>
      <c r="AT132" s="127">
        <v>1292</v>
      </c>
      <c r="AU132" s="128"/>
      <c r="AV132" s="129"/>
      <c r="AW132" s="126" t="str">
        <f t="shared" si="60"/>
        <v/>
      </c>
      <c r="AX132" s="126" t="str">
        <f t="shared" si="61"/>
        <v/>
      </c>
      <c r="AY132" s="64" t="str">
        <f t="shared" si="62"/>
        <v/>
      </c>
      <c r="AZ132" s="97">
        <v>79.3</v>
      </c>
      <c r="BA132" s="68"/>
      <c r="BB132" s="68"/>
      <c r="BC132" s="68"/>
      <c r="BD132" s="68"/>
      <c r="BE132" s="15"/>
      <c r="BF132" s="5">
        <f t="shared" si="63"/>
        <v>11270</v>
      </c>
      <c r="BG132" s="42">
        <v>9107</v>
      </c>
      <c r="BH132" s="42">
        <v>2163</v>
      </c>
      <c r="BI132" s="42"/>
      <c r="BJ132" s="42"/>
      <c r="BK132" s="42"/>
      <c r="BL132" s="42"/>
      <c r="BM132" s="42"/>
    </row>
    <row r="133" spans="1:65" outlineLevel="5" x14ac:dyDescent="0.45">
      <c r="A133" s="22">
        <f t="shared" si="49"/>
        <v>4</v>
      </c>
      <c r="B133" s="9">
        <f t="shared" si="47"/>
        <v>43935</v>
      </c>
      <c r="C133" s="51">
        <v>298489</v>
      </c>
      <c r="D133" s="64">
        <f t="shared" si="54"/>
        <v>38.1</v>
      </c>
      <c r="E133" s="12">
        <v>38</v>
      </c>
      <c r="F133" s="12">
        <v>38</v>
      </c>
      <c r="G133" s="12">
        <v>38.200000000000003</v>
      </c>
      <c r="H133" s="12">
        <v>38.200000000000003</v>
      </c>
      <c r="I133" s="12"/>
      <c r="J133" s="12"/>
      <c r="K133" s="12"/>
      <c r="L133" s="12"/>
      <c r="M133" s="74" t="str">
        <f t="shared" si="55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6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7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f t="shared" si="64"/>
        <v>19.914651493598861</v>
      </c>
      <c r="AO133" s="41">
        <v>1406</v>
      </c>
      <c r="AP133" s="110"/>
      <c r="AQ133" s="111"/>
      <c r="AR133" s="126" t="str">
        <f t="shared" si="58"/>
        <v/>
      </c>
      <c r="AS133" s="126" t="str">
        <f t="shared" si="59"/>
        <v/>
      </c>
      <c r="AT133" s="127">
        <v>1072</v>
      </c>
      <c r="AU133" s="128"/>
      <c r="AV133" s="129"/>
      <c r="AW133" s="126" t="str">
        <f t="shared" si="60"/>
        <v/>
      </c>
      <c r="AX133" s="126" t="str">
        <f t="shared" si="61"/>
        <v/>
      </c>
      <c r="AY133" s="64" t="str">
        <f t="shared" si="62"/>
        <v/>
      </c>
      <c r="AZ133" s="97">
        <v>80.400000000000006</v>
      </c>
      <c r="BA133" s="68"/>
      <c r="BB133" s="68"/>
      <c r="BC133" s="68"/>
      <c r="BD133" s="68"/>
      <c r="BE133" s="15"/>
      <c r="BF133" s="5">
        <f t="shared" si="63"/>
        <v>7835</v>
      </c>
      <c r="BG133" s="42">
        <v>5758</v>
      </c>
      <c r="BH133" s="42">
        <v>2077</v>
      </c>
      <c r="BI133" s="42"/>
      <c r="BJ133" s="42"/>
      <c r="BK133" s="42"/>
      <c r="BL133" s="42"/>
      <c r="BM133" s="42"/>
    </row>
    <row r="134" spans="1:65" outlineLevel="5" x14ac:dyDescent="0.45">
      <c r="A134" s="22">
        <f t="shared" si="49"/>
        <v>4</v>
      </c>
      <c r="B134" s="9">
        <f t="shared" si="47"/>
        <v>43936</v>
      </c>
      <c r="C134" s="51">
        <v>299441</v>
      </c>
      <c r="D134" s="64">
        <f t="shared" si="54"/>
        <v>38.5</v>
      </c>
      <c r="E134" s="12">
        <v>38.4</v>
      </c>
      <c r="F134" s="12">
        <v>38.4</v>
      </c>
      <c r="G134" s="12">
        <v>38.5</v>
      </c>
      <c r="H134" s="12">
        <v>38.5</v>
      </c>
      <c r="I134" s="12"/>
      <c r="J134" s="12"/>
      <c r="K134" s="12"/>
      <c r="L134" s="12"/>
      <c r="M134" s="74" t="str">
        <f t="shared" si="55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6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7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f t="shared" si="64"/>
        <v>22.29299363057325</v>
      </c>
      <c r="AO134" s="41">
        <v>1256</v>
      </c>
      <c r="AP134" s="110"/>
      <c r="AQ134" s="111"/>
      <c r="AR134" s="126" t="str">
        <f t="shared" si="58"/>
        <v/>
      </c>
      <c r="AS134" s="126" t="str">
        <f t="shared" si="59"/>
        <v/>
      </c>
      <c r="AT134" s="127">
        <v>1154</v>
      </c>
      <c r="AU134" s="128"/>
      <c r="AV134" s="129"/>
      <c r="AW134" s="126" t="str">
        <f t="shared" si="60"/>
        <v/>
      </c>
      <c r="AX134" s="126" t="str">
        <f t="shared" si="61"/>
        <v/>
      </c>
      <c r="AY134" s="64" t="str">
        <f t="shared" si="62"/>
        <v/>
      </c>
      <c r="AZ134" s="97"/>
      <c r="BA134" s="68"/>
      <c r="BB134" s="68"/>
      <c r="BC134" s="68"/>
      <c r="BD134" s="68"/>
      <c r="BE134" s="15"/>
      <c r="BF134" s="5">
        <f t="shared" si="63"/>
        <v>12231</v>
      </c>
      <c r="BG134" s="42">
        <v>8744</v>
      </c>
      <c r="BH134" s="42">
        <v>3487</v>
      </c>
      <c r="BI134" s="42"/>
      <c r="BJ134" s="42"/>
      <c r="BK134" s="42"/>
      <c r="BL134" s="42"/>
      <c r="BM134" s="42"/>
    </row>
    <row r="135" spans="1:65" outlineLevel="5" x14ac:dyDescent="0.45">
      <c r="A135" s="22">
        <f t="shared" si="49"/>
        <v>4</v>
      </c>
      <c r="B135" s="9">
        <f t="shared" si="47"/>
        <v>43937</v>
      </c>
      <c r="C135" s="51">
        <v>298839</v>
      </c>
      <c r="D135" s="64">
        <f t="shared" si="54"/>
        <v>38.4</v>
      </c>
      <c r="E135" s="12">
        <v>38.4</v>
      </c>
      <c r="F135" s="12">
        <v>38.4</v>
      </c>
      <c r="G135" s="12">
        <v>38.4</v>
      </c>
      <c r="H135" s="12">
        <v>38.4</v>
      </c>
      <c r="I135" s="12"/>
      <c r="J135" s="12"/>
      <c r="K135" s="12"/>
      <c r="L135" s="12"/>
      <c r="M135" s="74" t="str">
        <f t="shared" si="55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6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7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f t="shared" si="64"/>
        <v>21.423106350420809</v>
      </c>
      <c r="AO135" s="41">
        <v>1307</v>
      </c>
      <c r="AP135" s="110"/>
      <c r="AQ135" s="111"/>
      <c r="AR135" s="126" t="str">
        <f t="shared" si="58"/>
        <v/>
      </c>
      <c r="AS135" s="126" t="str">
        <f t="shared" si="59"/>
        <v/>
      </c>
      <c r="AT135" s="127">
        <v>1380</v>
      </c>
      <c r="AU135" s="128"/>
      <c r="AV135" s="129"/>
      <c r="AW135" s="126" t="str">
        <f t="shared" si="60"/>
        <v/>
      </c>
      <c r="AX135" s="126" t="str">
        <f t="shared" si="61"/>
        <v/>
      </c>
      <c r="AY135" s="64" t="str">
        <f t="shared" si="62"/>
        <v/>
      </c>
      <c r="AZ135" s="97"/>
      <c r="BA135" s="68"/>
      <c r="BB135" s="68"/>
      <c r="BC135" s="68"/>
      <c r="BD135" s="68"/>
      <c r="BE135" s="15"/>
      <c r="BF135" s="5">
        <f t="shared" si="63"/>
        <v>8480</v>
      </c>
      <c r="BG135" s="42">
        <v>6432</v>
      </c>
      <c r="BH135" s="42">
        <v>2048</v>
      </c>
      <c r="BI135" s="42"/>
      <c r="BJ135" s="42"/>
      <c r="BK135" s="42"/>
      <c r="BL135" s="42"/>
      <c r="BM135" s="42"/>
    </row>
    <row r="136" spans="1:65" outlineLevel="5" x14ac:dyDescent="0.45">
      <c r="A136" s="22">
        <f t="shared" si="49"/>
        <v>4</v>
      </c>
      <c r="B136" s="9">
        <f t="shared" si="47"/>
        <v>43938</v>
      </c>
      <c r="C136" s="51">
        <v>351962</v>
      </c>
      <c r="D136" s="64">
        <f t="shared" si="54"/>
        <v>38.5</v>
      </c>
      <c r="E136" s="12">
        <v>38.5</v>
      </c>
      <c r="F136" s="12">
        <v>38.5</v>
      </c>
      <c r="G136" s="12">
        <v>38.5</v>
      </c>
      <c r="H136" s="12">
        <v>38.5</v>
      </c>
      <c r="I136" s="12"/>
      <c r="J136" s="12"/>
      <c r="K136" s="12"/>
      <c r="L136" s="12"/>
      <c r="M136" s="74" t="str">
        <f t="shared" si="55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6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7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f t="shared" si="64"/>
        <v>20.664206642066421</v>
      </c>
      <c r="AO136" s="41">
        <v>1355</v>
      </c>
      <c r="AP136" s="110"/>
      <c r="AQ136" s="111"/>
      <c r="AR136" s="126" t="str">
        <f t="shared" si="58"/>
        <v/>
      </c>
      <c r="AS136" s="126" t="str">
        <f t="shared" si="59"/>
        <v/>
      </c>
      <c r="AT136" s="127">
        <v>1618</v>
      </c>
      <c r="AU136" s="128"/>
      <c r="AV136" s="129"/>
      <c r="AW136" s="126" t="str">
        <f t="shared" si="60"/>
        <v/>
      </c>
      <c r="AX136" s="126" t="str">
        <f t="shared" si="61"/>
        <v/>
      </c>
      <c r="AY136" s="64" t="str">
        <f t="shared" si="62"/>
        <v/>
      </c>
      <c r="AZ136" s="97">
        <v>78.8</v>
      </c>
      <c r="BA136" s="68"/>
      <c r="BB136" s="68"/>
      <c r="BC136" s="68"/>
      <c r="BD136" s="68"/>
      <c r="BE136" s="15"/>
      <c r="BF136" s="5">
        <f t="shared" si="63"/>
        <v>10182</v>
      </c>
      <c r="BG136" s="42">
        <v>8143</v>
      </c>
      <c r="BH136" s="42">
        <v>2039</v>
      </c>
      <c r="BI136" s="42"/>
      <c r="BJ136" s="42"/>
      <c r="BK136" s="42"/>
      <c r="BL136" s="42"/>
      <c r="BM136" s="42"/>
    </row>
    <row r="137" spans="1:65" outlineLevel="5" x14ac:dyDescent="0.45">
      <c r="A137" s="22">
        <f t="shared" si="49"/>
        <v>4</v>
      </c>
      <c r="B137" s="9">
        <f t="shared" si="47"/>
        <v>43939</v>
      </c>
      <c r="C137" s="51">
        <v>404273</v>
      </c>
      <c r="D137" s="64">
        <f t="shared" si="54"/>
        <v>38</v>
      </c>
      <c r="E137" s="12">
        <v>38</v>
      </c>
      <c r="F137" s="12">
        <v>38</v>
      </c>
      <c r="G137" s="12">
        <v>38</v>
      </c>
      <c r="H137" s="12">
        <v>38</v>
      </c>
      <c r="I137" s="12"/>
      <c r="J137" s="12"/>
      <c r="K137" s="12"/>
      <c r="L137" s="12"/>
      <c r="M137" s="74" t="str">
        <f t="shared" si="55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6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7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f>28000/AO137</f>
        <v>27.833001988071569</v>
      </c>
      <c r="AO137" s="41">
        <v>1006</v>
      </c>
      <c r="AP137" s="110"/>
      <c r="AQ137" s="111"/>
      <c r="AR137" s="126" t="str">
        <f t="shared" si="58"/>
        <v/>
      </c>
      <c r="AS137" s="126" t="str">
        <f t="shared" si="59"/>
        <v/>
      </c>
      <c r="AT137" s="127">
        <v>833</v>
      </c>
      <c r="AU137" s="128"/>
      <c r="AV137" s="129"/>
      <c r="AW137" s="126" t="str">
        <f t="shared" si="60"/>
        <v/>
      </c>
      <c r="AX137" s="126" t="str">
        <f t="shared" si="61"/>
        <v/>
      </c>
      <c r="AY137" s="64" t="str">
        <f t="shared" si="62"/>
        <v/>
      </c>
      <c r="AZ137" s="97"/>
      <c r="BA137" s="68"/>
      <c r="BB137" s="68"/>
      <c r="BC137" s="68"/>
      <c r="BD137" s="68"/>
      <c r="BE137" s="15"/>
      <c r="BF137" s="5">
        <f t="shared" si="63"/>
        <v>5471</v>
      </c>
      <c r="BG137" s="42">
        <v>3494</v>
      </c>
      <c r="BH137" s="42">
        <v>1977</v>
      </c>
      <c r="BI137" s="42"/>
      <c r="BJ137" s="42"/>
      <c r="BK137" s="42"/>
      <c r="BL137" s="42"/>
      <c r="BM137" s="42"/>
    </row>
    <row r="138" spans="1:65" outlineLevel="5" x14ac:dyDescent="0.45">
      <c r="A138" s="22">
        <f t="shared" si="49"/>
        <v>4</v>
      </c>
      <c r="B138" s="9">
        <f t="shared" si="47"/>
        <v>43940</v>
      </c>
      <c r="C138" s="51">
        <v>371434</v>
      </c>
      <c r="D138" s="64">
        <f t="shared" si="54"/>
        <v>38</v>
      </c>
      <c r="E138" s="12">
        <v>38</v>
      </c>
      <c r="F138" s="12">
        <v>38</v>
      </c>
      <c r="G138" s="12">
        <v>38</v>
      </c>
      <c r="H138" s="12">
        <v>38</v>
      </c>
      <c r="I138" s="12"/>
      <c r="J138" s="12"/>
      <c r="K138" s="12"/>
      <c r="L138" s="12"/>
      <c r="M138" s="74" t="str">
        <f t="shared" si="55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6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7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f t="shared" si="64"/>
        <v>35.532994923857871</v>
      </c>
      <c r="AO138" s="41">
        <v>788</v>
      </c>
      <c r="AP138" s="110"/>
      <c r="AQ138" s="111"/>
      <c r="AR138" s="126" t="str">
        <f t="shared" si="58"/>
        <v/>
      </c>
      <c r="AS138" s="126" t="str">
        <f t="shared" si="59"/>
        <v/>
      </c>
      <c r="AT138" s="127">
        <v>811</v>
      </c>
      <c r="AU138" s="128"/>
      <c r="AV138" s="129"/>
      <c r="AW138" s="126" t="str">
        <f t="shared" si="60"/>
        <v/>
      </c>
      <c r="AX138" s="126" t="str">
        <f t="shared" si="61"/>
        <v/>
      </c>
      <c r="AY138" s="64" t="str">
        <f t="shared" si="62"/>
        <v/>
      </c>
      <c r="AZ138" s="97"/>
      <c r="BA138" s="68"/>
      <c r="BB138" s="68"/>
      <c r="BC138" s="68"/>
      <c r="BD138" s="68"/>
      <c r="BE138" s="15"/>
      <c r="BF138" s="5">
        <f t="shared" si="63"/>
        <v>6600</v>
      </c>
      <c r="BG138" s="42">
        <v>4552</v>
      </c>
      <c r="BH138" s="42">
        <v>2048</v>
      </c>
      <c r="BI138" s="42"/>
      <c r="BJ138" s="42"/>
      <c r="BK138" s="42"/>
      <c r="BL138" s="42"/>
      <c r="BM138" s="42"/>
    </row>
    <row r="139" spans="1:65" outlineLevel="5" x14ac:dyDescent="0.45">
      <c r="A139" s="22">
        <f t="shared" si="49"/>
        <v>4</v>
      </c>
      <c r="B139" s="9">
        <f t="shared" si="47"/>
        <v>43941</v>
      </c>
      <c r="C139" s="51">
        <v>468439</v>
      </c>
      <c r="D139" s="64">
        <f t="shared" si="54"/>
        <v>38</v>
      </c>
      <c r="E139" s="12">
        <v>38</v>
      </c>
      <c r="F139" s="12">
        <v>38</v>
      </c>
      <c r="G139" s="12">
        <v>38</v>
      </c>
      <c r="H139" s="12">
        <v>38</v>
      </c>
      <c r="I139" s="12"/>
      <c r="J139" s="12"/>
      <c r="K139" s="12"/>
      <c r="L139" s="12"/>
      <c r="M139" s="74" t="str">
        <f t="shared" si="55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6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7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f t="shared" si="64"/>
        <v>22.239872915011915</v>
      </c>
      <c r="AO139" s="41">
        <v>1259</v>
      </c>
      <c r="AP139" s="110"/>
      <c r="AQ139" s="111"/>
      <c r="AR139" s="126" t="str">
        <f t="shared" si="58"/>
        <v/>
      </c>
      <c r="AS139" s="126" t="str">
        <f t="shared" si="59"/>
        <v/>
      </c>
      <c r="AT139" s="127">
        <v>1091</v>
      </c>
      <c r="AU139" s="128"/>
      <c r="AV139" s="129"/>
      <c r="AW139" s="126" t="str">
        <f t="shared" si="60"/>
        <v/>
      </c>
      <c r="AX139" s="126" t="str">
        <f t="shared" si="61"/>
        <v/>
      </c>
      <c r="AY139" s="64" t="str">
        <f t="shared" si="62"/>
        <v/>
      </c>
      <c r="AZ139" s="97">
        <v>79</v>
      </c>
      <c r="BA139" s="68"/>
      <c r="BB139" s="68"/>
      <c r="BC139" s="68"/>
      <c r="BD139" s="68"/>
      <c r="BE139" s="15"/>
      <c r="BF139" s="5">
        <f t="shared" si="63"/>
        <v>7812</v>
      </c>
      <c r="BG139" s="42">
        <v>5798</v>
      </c>
      <c r="BH139" s="42">
        <v>2014</v>
      </c>
      <c r="BI139" s="42"/>
      <c r="BJ139" s="42"/>
      <c r="BK139" s="42"/>
      <c r="BL139" s="42"/>
      <c r="BM139" s="42"/>
    </row>
    <row r="140" spans="1:65" outlineLevel="5" x14ac:dyDescent="0.45">
      <c r="A140" s="22">
        <f t="shared" si="49"/>
        <v>4</v>
      </c>
      <c r="B140" s="9">
        <f t="shared" si="47"/>
        <v>43942</v>
      </c>
      <c r="C140" s="51">
        <v>385982</v>
      </c>
      <c r="D140" s="64">
        <f t="shared" si="54"/>
        <v>38.1</v>
      </c>
      <c r="E140" s="12">
        <v>38</v>
      </c>
      <c r="F140" s="12">
        <v>38</v>
      </c>
      <c r="G140" s="12">
        <v>38.1</v>
      </c>
      <c r="H140" s="12">
        <v>38.1</v>
      </c>
      <c r="I140" s="12"/>
      <c r="J140" s="12"/>
      <c r="K140" s="12"/>
      <c r="L140" s="12"/>
      <c r="M140" s="74" t="str">
        <f t="shared" si="55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6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7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f t="shared" si="64"/>
        <v>18.880647336480109</v>
      </c>
      <c r="AO140" s="41">
        <v>1483</v>
      </c>
      <c r="AP140" s="110"/>
      <c r="AQ140" s="111"/>
      <c r="AR140" s="126" t="str">
        <f t="shared" si="58"/>
        <v/>
      </c>
      <c r="AS140" s="126" t="str">
        <f t="shared" si="59"/>
        <v/>
      </c>
      <c r="AT140" s="127">
        <v>1308</v>
      </c>
      <c r="AU140" s="128"/>
      <c r="AV140" s="129"/>
      <c r="AW140" s="126" t="str">
        <f t="shared" si="60"/>
        <v/>
      </c>
      <c r="AX140" s="126" t="str">
        <f t="shared" si="61"/>
        <v/>
      </c>
      <c r="AY140" s="64" t="str">
        <f t="shared" si="62"/>
        <v/>
      </c>
      <c r="AZ140" s="97">
        <v>79.5</v>
      </c>
      <c r="BA140" s="68"/>
      <c r="BB140" s="68"/>
      <c r="BC140" s="68"/>
      <c r="BD140" s="68"/>
      <c r="BE140" s="15"/>
      <c r="BF140" s="5">
        <f t="shared" si="63"/>
        <v>11214</v>
      </c>
      <c r="BG140" s="42">
        <v>8450</v>
      </c>
      <c r="BH140" s="42">
        <v>2764</v>
      </c>
      <c r="BI140" s="42"/>
      <c r="BJ140" s="42"/>
      <c r="BK140" s="42"/>
      <c r="BL140" s="42"/>
      <c r="BM140" s="42"/>
    </row>
    <row r="141" spans="1:65" outlineLevel="5" x14ac:dyDescent="0.45">
      <c r="A141" s="22">
        <f t="shared" si="49"/>
        <v>4</v>
      </c>
      <c r="B141" s="9">
        <f t="shared" si="47"/>
        <v>43943</v>
      </c>
      <c r="C141" s="51">
        <v>345481</v>
      </c>
      <c r="D141" s="64">
        <f t="shared" si="54"/>
        <v>38.4</v>
      </c>
      <c r="E141" s="12">
        <v>38.5</v>
      </c>
      <c r="F141" s="12">
        <v>38.5</v>
      </c>
      <c r="G141" s="12">
        <v>38.200000000000003</v>
      </c>
      <c r="H141" s="12">
        <v>38.200000000000003</v>
      </c>
      <c r="I141" s="12"/>
      <c r="J141" s="12"/>
      <c r="K141" s="12"/>
      <c r="L141" s="12"/>
      <c r="M141" s="74" t="str">
        <f t="shared" si="55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6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7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f>28000/AO141</f>
        <v>21.53846153846154</v>
      </c>
      <c r="AO141" s="41">
        <v>1300</v>
      </c>
      <c r="AP141" s="110"/>
      <c r="AQ141" s="111"/>
      <c r="AR141" s="126" t="str">
        <f t="shared" si="58"/>
        <v/>
      </c>
      <c r="AS141" s="126" t="str">
        <f t="shared" si="59"/>
        <v/>
      </c>
      <c r="AT141" s="127">
        <v>1428</v>
      </c>
      <c r="AU141" s="128"/>
      <c r="AV141" s="129"/>
      <c r="AW141" s="126" t="str">
        <f t="shared" si="60"/>
        <v/>
      </c>
      <c r="AX141" s="126" t="str">
        <f t="shared" si="61"/>
        <v/>
      </c>
      <c r="AY141" s="64" t="str">
        <f t="shared" si="62"/>
        <v/>
      </c>
      <c r="AZ141" s="97">
        <v>78.900000000000006</v>
      </c>
      <c r="BA141" s="68"/>
      <c r="BB141" s="68"/>
      <c r="BC141" s="68"/>
      <c r="BD141" s="68"/>
      <c r="BE141" s="15"/>
      <c r="BF141" s="5">
        <f t="shared" si="63"/>
        <v>10577</v>
      </c>
      <c r="BG141" s="42">
        <v>8499</v>
      </c>
      <c r="BH141" s="42">
        <v>2078</v>
      </c>
      <c r="BI141" s="42"/>
      <c r="BJ141" s="42"/>
      <c r="BK141" s="42"/>
      <c r="BL141" s="42"/>
      <c r="BM141" s="42"/>
    </row>
    <row r="142" spans="1:65" outlineLevel="5" x14ac:dyDescent="0.45">
      <c r="A142" s="22">
        <f t="shared" si="49"/>
        <v>4</v>
      </c>
      <c r="B142" s="9">
        <f t="shared" si="47"/>
        <v>43944</v>
      </c>
      <c r="C142" s="51">
        <v>336217</v>
      </c>
      <c r="D142" s="64">
        <f t="shared" si="54"/>
        <v>38.5</v>
      </c>
      <c r="E142" s="12">
        <v>38.4</v>
      </c>
      <c r="F142" s="12">
        <v>38.4</v>
      </c>
      <c r="G142" s="12">
        <v>38.5</v>
      </c>
      <c r="H142" s="12">
        <v>38.5</v>
      </c>
      <c r="I142" s="12"/>
      <c r="J142" s="12"/>
      <c r="K142" s="12"/>
      <c r="L142" s="12"/>
      <c r="M142" s="74" t="str">
        <f t="shared" si="55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6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7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f t="shared" si="64"/>
        <v>20.23121387283237</v>
      </c>
      <c r="AO142" s="41">
        <v>1384</v>
      </c>
      <c r="AP142" s="110"/>
      <c r="AQ142" s="111"/>
      <c r="AR142" s="126" t="str">
        <f t="shared" si="58"/>
        <v/>
      </c>
      <c r="AS142" s="126" t="str">
        <f t="shared" si="59"/>
        <v/>
      </c>
      <c r="AT142" s="127">
        <v>1409</v>
      </c>
      <c r="AU142" s="128"/>
      <c r="AV142" s="129"/>
      <c r="AW142" s="126" t="str">
        <f t="shared" si="60"/>
        <v/>
      </c>
      <c r="AX142" s="126" t="str">
        <f t="shared" si="61"/>
        <v/>
      </c>
      <c r="AY142" s="64" t="str">
        <f t="shared" si="62"/>
        <v/>
      </c>
      <c r="AZ142" s="97">
        <v>79.5</v>
      </c>
      <c r="BA142" s="68"/>
      <c r="BB142" s="68"/>
      <c r="BC142" s="68"/>
      <c r="BD142" s="68"/>
      <c r="BE142" s="15"/>
      <c r="BF142" s="5">
        <f t="shared" si="63"/>
        <v>9985</v>
      </c>
      <c r="BG142" s="42">
        <v>7874</v>
      </c>
      <c r="BH142" s="42">
        <v>2111</v>
      </c>
      <c r="BI142" s="42"/>
      <c r="BJ142" s="42"/>
      <c r="BK142" s="42"/>
      <c r="BL142" s="42"/>
      <c r="BM142" s="42"/>
    </row>
    <row r="143" spans="1:65" outlineLevel="5" x14ac:dyDescent="0.45">
      <c r="A143" s="22">
        <f t="shared" si="49"/>
        <v>4</v>
      </c>
      <c r="B143" s="9">
        <f t="shared" si="47"/>
        <v>43945</v>
      </c>
      <c r="C143" s="51">
        <v>323209</v>
      </c>
      <c r="D143" s="64">
        <f t="shared" si="54"/>
        <v>38.5</v>
      </c>
      <c r="E143" s="12">
        <v>38.5</v>
      </c>
      <c r="F143" s="12">
        <v>38.5</v>
      </c>
      <c r="G143" s="12">
        <v>38.5</v>
      </c>
      <c r="H143" s="12">
        <v>38.5</v>
      </c>
      <c r="I143" s="12"/>
      <c r="J143" s="12"/>
      <c r="K143" s="12"/>
      <c r="L143" s="12"/>
      <c r="M143" s="74" t="str">
        <f t="shared" si="55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6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7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f t="shared" si="64"/>
        <v>20.558002936857562</v>
      </c>
      <c r="AO143" s="41">
        <v>1362</v>
      </c>
      <c r="AP143" s="110"/>
      <c r="AQ143" s="111"/>
      <c r="AR143" s="126" t="str">
        <f t="shared" si="58"/>
        <v/>
      </c>
      <c r="AS143" s="126" t="str">
        <f t="shared" si="59"/>
        <v/>
      </c>
      <c r="AT143" s="127">
        <v>1667</v>
      </c>
      <c r="AU143" s="128"/>
      <c r="AV143" s="129"/>
      <c r="AW143" s="126" t="str">
        <f t="shared" si="60"/>
        <v/>
      </c>
      <c r="AX143" s="126" t="str">
        <f t="shared" si="61"/>
        <v/>
      </c>
      <c r="AY143" s="64" t="str">
        <f t="shared" si="62"/>
        <v/>
      </c>
      <c r="AZ143" s="97">
        <v>80</v>
      </c>
      <c r="BA143" s="68"/>
      <c r="BB143" s="68"/>
      <c r="BC143" s="68"/>
      <c r="BD143" s="68"/>
      <c r="BE143" s="15"/>
      <c r="BF143" s="5">
        <f t="shared" si="63"/>
        <v>11679</v>
      </c>
      <c r="BG143" s="42">
        <v>7954</v>
      </c>
      <c r="BH143" s="42">
        <v>3725</v>
      </c>
      <c r="BI143" s="42"/>
      <c r="BJ143" s="42"/>
      <c r="BK143" s="42"/>
      <c r="BL143" s="42"/>
      <c r="BM143" s="42"/>
    </row>
    <row r="144" spans="1:65" outlineLevel="5" x14ac:dyDescent="0.45">
      <c r="A144" s="22">
        <f t="shared" si="49"/>
        <v>4</v>
      </c>
      <c r="B144" s="9">
        <f t="shared" si="47"/>
        <v>43946</v>
      </c>
      <c r="C144" s="51">
        <v>327559</v>
      </c>
      <c r="D144" s="64">
        <f t="shared" si="54"/>
        <v>38.5</v>
      </c>
      <c r="E144" s="12">
        <v>38.4</v>
      </c>
      <c r="F144" s="12">
        <v>38.4</v>
      </c>
      <c r="G144" s="12">
        <v>38.5</v>
      </c>
      <c r="H144" s="12">
        <v>38.5</v>
      </c>
      <c r="I144" s="12"/>
      <c r="J144" s="12"/>
      <c r="K144" s="12"/>
      <c r="L144" s="12"/>
      <c r="M144" s="74" t="str">
        <f t="shared" si="55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6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7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f t="shared" si="64"/>
        <v>22.708840227088402</v>
      </c>
      <c r="AO144" s="41">
        <v>1233</v>
      </c>
      <c r="AP144" s="110"/>
      <c r="AQ144" s="111"/>
      <c r="AR144" s="126" t="str">
        <f t="shared" si="58"/>
        <v/>
      </c>
      <c r="AS144" s="126" t="str">
        <f t="shared" si="59"/>
        <v/>
      </c>
      <c r="AT144" s="127">
        <v>1067</v>
      </c>
      <c r="AU144" s="128"/>
      <c r="AV144" s="129"/>
      <c r="AW144" s="126" t="str">
        <f t="shared" si="60"/>
        <v/>
      </c>
      <c r="AX144" s="126" t="str">
        <f t="shared" si="61"/>
        <v/>
      </c>
      <c r="AY144" s="64" t="str">
        <f t="shared" si="62"/>
        <v/>
      </c>
      <c r="AZ144" s="97"/>
      <c r="BA144" s="68"/>
      <c r="BB144" s="68"/>
      <c r="BC144" s="68"/>
      <c r="BD144" s="68"/>
      <c r="BE144" s="15"/>
      <c r="BF144" s="5">
        <f t="shared" si="63"/>
        <v>7969</v>
      </c>
      <c r="BG144" s="42">
        <v>5955</v>
      </c>
      <c r="BH144" s="42">
        <v>2014</v>
      </c>
      <c r="BI144" s="42"/>
      <c r="BJ144" s="42"/>
      <c r="BK144" s="42"/>
      <c r="BL144" s="42"/>
      <c r="BM144" s="42"/>
    </row>
    <row r="145" spans="1:65" outlineLevel="5" x14ac:dyDescent="0.45">
      <c r="A145" s="22">
        <f t="shared" si="49"/>
        <v>4</v>
      </c>
      <c r="B145" s="9">
        <f t="shared" si="47"/>
        <v>43947</v>
      </c>
      <c r="C145" s="51">
        <v>319046</v>
      </c>
      <c r="D145" s="64">
        <f t="shared" si="54"/>
        <v>37.5</v>
      </c>
      <c r="E145" s="12">
        <v>37.5</v>
      </c>
      <c r="F145" s="12">
        <v>37.5</v>
      </c>
      <c r="G145" s="12">
        <v>37.5</v>
      </c>
      <c r="H145" s="12">
        <v>37.5</v>
      </c>
      <c r="I145" s="12"/>
      <c r="J145" s="12"/>
      <c r="K145" s="12"/>
      <c r="L145" s="12"/>
      <c r="M145" s="74" t="str">
        <f t="shared" si="55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6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7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f t="shared" si="64"/>
        <v>27.805362462760677</v>
      </c>
      <c r="AO145" s="41">
        <v>1007</v>
      </c>
      <c r="AP145" s="110"/>
      <c r="AQ145" s="111"/>
      <c r="AR145" s="126" t="str">
        <f t="shared" si="58"/>
        <v/>
      </c>
      <c r="AS145" s="126" t="str">
        <f t="shared" si="59"/>
        <v/>
      </c>
      <c r="AT145" s="127">
        <v>1182</v>
      </c>
      <c r="AU145" s="128"/>
      <c r="AV145" s="129"/>
      <c r="AW145" s="126" t="str">
        <f t="shared" si="60"/>
        <v/>
      </c>
      <c r="AX145" s="126" t="str">
        <f t="shared" si="61"/>
        <v/>
      </c>
      <c r="AY145" s="64" t="str">
        <f t="shared" si="62"/>
        <v/>
      </c>
      <c r="AZ145" s="97"/>
      <c r="BA145" s="68"/>
      <c r="BB145" s="68"/>
      <c r="BC145" s="68"/>
      <c r="BD145" s="68"/>
      <c r="BE145" s="15"/>
      <c r="BF145" s="5">
        <f t="shared" si="63"/>
        <v>5807</v>
      </c>
      <c r="BG145" s="42">
        <v>3798</v>
      </c>
      <c r="BH145" s="42">
        <v>2009</v>
      </c>
      <c r="BI145" s="42"/>
      <c r="BJ145" s="42"/>
      <c r="BK145" s="42"/>
      <c r="BL145" s="42"/>
      <c r="BM145" s="42"/>
    </row>
    <row r="146" spans="1:65" outlineLevel="5" x14ac:dyDescent="0.45">
      <c r="A146" s="22">
        <f t="shared" si="49"/>
        <v>4</v>
      </c>
      <c r="B146" s="9">
        <f t="shared" si="47"/>
        <v>43948</v>
      </c>
      <c r="C146" s="51">
        <v>313267</v>
      </c>
      <c r="D146" s="64">
        <f t="shared" si="54"/>
        <v>38.1</v>
      </c>
      <c r="E146" s="12">
        <v>38.1</v>
      </c>
      <c r="F146" s="12">
        <v>38.1</v>
      </c>
      <c r="G146" s="12">
        <v>38.1</v>
      </c>
      <c r="H146" s="12">
        <v>38.1</v>
      </c>
      <c r="I146" s="12"/>
      <c r="J146" s="12"/>
      <c r="K146" s="12"/>
      <c r="L146" s="12"/>
      <c r="M146" s="74" t="str">
        <f t="shared" si="55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6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7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f t="shared" si="64"/>
        <v>25.179856115107913</v>
      </c>
      <c r="AO146" s="41">
        <v>1112</v>
      </c>
      <c r="AP146" s="110"/>
      <c r="AQ146" s="111"/>
      <c r="AR146" s="126" t="str">
        <f t="shared" si="58"/>
        <v/>
      </c>
      <c r="AS146" s="126" t="str">
        <f t="shared" si="59"/>
        <v/>
      </c>
      <c r="AT146" s="127">
        <v>1236</v>
      </c>
      <c r="AU146" s="128"/>
      <c r="AV146" s="129"/>
      <c r="AW146" s="126" t="str">
        <f t="shared" si="60"/>
        <v/>
      </c>
      <c r="AX146" s="126" t="str">
        <f t="shared" si="61"/>
        <v/>
      </c>
      <c r="AY146" s="64" t="str">
        <f t="shared" si="62"/>
        <v/>
      </c>
      <c r="AZ146" s="97">
        <v>79.599999999999994</v>
      </c>
      <c r="BA146" s="68"/>
      <c r="BB146" s="68"/>
      <c r="BC146" s="68"/>
      <c r="BD146" s="68"/>
      <c r="BE146" s="15"/>
      <c r="BF146" s="5">
        <f t="shared" si="63"/>
        <v>9308</v>
      </c>
      <c r="BG146" s="42">
        <v>7294</v>
      </c>
      <c r="BH146" s="42">
        <v>2014</v>
      </c>
      <c r="BI146" s="42"/>
      <c r="BJ146" s="42"/>
      <c r="BK146" s="42"/>
      <c r="BL146" s="42"/>
      <c r="BM146" s="42"/>
    </row>
    <row r="147" spans="1:65" outlineLevel="5" x14ac:dyDescent="0.45">
      <c r="A147" s="22">
        <f t="shared" si="49"/>
        <v>4</v>
      </c>
      <c r="B147" s="9">
        <f t="shared" si="47"/>
        <v>43949</v>
      </c>
      <c r="C147" s="51">
        <v>310166</v>
      </c>
      <c r="D147" s="64">
        <f t="shared" si="54"/>
        <v>38</v>
      </c>
      <c r="E147" s="12">
        <v>38</v>
      </c>
      <c r="F147" s="12">
        <v>38</v>
      </c>
      <c r="G147" s="12">
        <v>38</v>
      </c>
      <c r="H147" s="12">
        <v>38</v>
      </c>
      <c r="I147" s="12"/>
      <c r="J147" s="12"/>
      <c r="K147" s="12"/>
      <c r="L147" s="12"/>
      <c r="M147" s="74" t="str">
        <f t="shared" si="55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6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7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f t="shared" si="64"/>
        <v>22.275258552108195</v>
      </c>
      <c r="AO147" s="41">
        <v>1257</v>
      </c>
      <c r="AP147" s="110"/>
      <c r="AQ147" s="111"/>
      <c r="AR147" s="126" t="str">
        <f t="shared" si="58"/>
        <v/>
      </c>
      <c r="AS147" s="126" t="str">
        <f t="shared" si="59"/>
        <v/>
      </c>
      <c r="AT147" s="127">
        <v>1052</v>
      </c>
      <c r="AU147" s="128"/>
      <c r="AV147" s="129"/>
      <c r="AW147" s="126" t="str">
        <f t="shared" si="60"/>
        <v/>
      </c>
      <c r="AX147" s="126" t="str">
        <f t="shared" si="61"/>
        <v/>
      </c>
      <c r="AY147" s="64" t="str">
        <f t="shared" si="62"/>
        <v/>
      </c>
      <c r="AZ147" s="97">
        <v>79.7</v>
      </c>
      <c r="BA147" s="68"/>
      <c r="BB147" s="68"/>
      <c r="BC147" s="68"/>
      <c r="BD147" s="68"/>
      <c r="BE147" s="15"/>
      <c r="BF147" s="5">
        <f t="shared" si="63"/>
        <v>6730</v>
      </c>
      <c r="BG147" s="42">
        <v>4686</v>
      </c>
      <c r="BH147" s="42">
        <v>2044</v>
      </c>
      <c r="BI147" s="42"/>
      <c r="BJ147" s="42"/>
      <c r="BK147" s="42"/>
      <c r="BL147" s="42"/>
      <c r="BM147" s="42"/>
    </row>
    <row r="148" spans="1:65" outlineLevel="5" x14ac:dyDescent="0.45">
      <c r="A148" s="22">
        <f t="shared" si="49"/>
        <v>4</v>
      </c>
      <c r="B148" s="9">
        <f t="shared" si="47"/>
        <v>43950</v>
      </c>
      <c r="C148" s="51">
        <v>312752</v>
      </c>
      <c r="D148" s="64">
        <f t="shared" si="54"/>
        <v>38.299999999999997</v>
      </c>
      <c r="E148" s="12">
        <v>38.200000000000003</v>
      </c>
      <c r="F148" s="12">
        <v>38.200000000000003</v>
      </c>
      <c r="G148" s="12">
        <v>38.4</v>
      </c>
      <c r="H148" s="12">
        <v>38.4</v>
      </c>
      <c r="I148" s="12"/>
      <c r="J148" s="12"/>
      <c r="K148" s="12"/>
      <c r="L148" s="12"/>
      <c r="M148" s="74" t="str">
        <f t="shared" si="55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6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7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f t="shared" si="64"/>
        <v>18.65423051299134</v>
      </c>
      <c r="AO148" s="41">
        <v>1501</v>
      </c>
      <c r="AP148" s="110"/>
      <c r="AQ148" s="111"/>
      <c r="AR148" s="126" t="str">
        <f t="shared" si="58"/>
        <v/>
      </c>
      <c r="AS148" s="126" t="str">
        <f t="shared" si="59"/>
        <v/>
      </c>
      <c r="AT148" s="127">
        <v>1367</v>
      </c>
      <c r="AU148" s="128"/>
      <c r="AV148" s="129"/>
      <c r="AW148" s="126" t="str">
        <f t="shared" si="60"/>
        <v/>
      </c>
      <c r="AX148" s="126" t="str">
        <f t="shared" si="61"/>
        <v/>
      </c>
      <c r="AY148" s="64" t="str">
        <f t="shared" si="62"/>
        <v/>
      </c>
      <c r="AZ148" s="97">
        <v>78.8</v>
      </c>
      <c r="BA148" s="68"/>
      <c r="BB148" s="68"/>
      <c r="BC148" s="68"/>
      <c r="BD148" s="68"/>
      <c r="BE148" s="15"/>
      <c r="BF148" s="5">
        <f t="shared" si="63"/>
        <v>11893</v>
      </c>
      <c r="BG148" s="42">
        <v>8718</v>
      </c>
      <c r="BH148" s="42">
        <v>3175</v>
      </c>
      <c r="BI148" s="42"/>
      <c r="BJ148" s="42"/>
      <c r="BK148" s="42"/>
      <c r="BL148" s="42"/>
      <c r="BM148" s="42"/>
    </row>
    <row r="149" spans="1:65" ht="17.5" outlineLevel="5" thickBot="1" x14ac:dyDescent="0.5">
      <c r="A149" s="31">
        <f t="shared" si="49"/>
        <v>4</v>
      </c>
      <c r="B149" s="32">
        <f t="shared" si="47"/>
        <v>43951</v>
      </c>
      <c r="C149" s="51">
        <v>310601</v>
      </c>
      <c r="D149" s="64">
        <f t="shared" si="54"/>
        <v>37.9</v>
      </c>
      <c r="E149" s="12">
        <v>37.9</v>
      </c>
      <c r="F149" s="12">
        <v>37.9</v>
      </c>
      <c r="G149" s="12">
        <v>37.799999999999997</v>
      </c>
      <c r="H149" s="12">
        <v>37.799999999999997</v>
      </c>
      <c r="I149" s="12"/>
      <c r="J149" s="12"/>
      <c r="K149" s="12"/>
      <c r="L149" s="12"/>
      <c r="M149" s="74" t="str">
        <f t="shared" si="55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6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7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f t="shared" si="64"/>
        <v>20.14388489208633</v>
      </c>
      <c r="AO149" s="41">
        <v>1390</v>
      </c>
      <c r="AP149" s="110"/>
      <c r="AQ149" s="111"/>
      <c r="AR149" s="126" t="str">
        <f t="shared" si="58"/>
        <v/>
      </c>
      <c r="AS149" s="126" t="str">
        <f t="shared" si="59"/>
        <v/>
      </c>
      <c r="AT149" s="127">
        <v>1141</v>
      </c>
      <c r="AU149" s="128"/>
      <c r="AV149" s="129"/>
      <c r="AW149" s="126" t="str">
        <f t="shared" si="60"/>
        <v/>
      </c>
      <c r="AX149" s="126" t="str">
        <f t="shared" si="61"/>
        <v/>
      </c>
      <c r="AY149" s="64" t="str">
        <f t="shared" si="62"/>
        <v/>
      </c>
      <c r="AZ149" s="97"/>
      <c r="BA149" s="68"/>
      <c r="BB149" s="68"/>
      <c r="BC149" s="68"/>
      <c r="BD149" s="68"/>
      <c r="BE149" s="15"/>
      <c r="BF149" s="5">
        <f t="shared" si="63"/>
        <v>7981</v>
      </c>
      <c r="BG149" s="42">
        <v>6017</v>
      </c>
      <c r="BH149" s="42">
        <v>1964</v>
      </c>
      <c r="BI149" s="42"/>
      <c r="BJ149" s="42"/>
      <c r="BK149" s="42"/>
      <c r="BL149" s="42"/>
      <c r="BM149" s="42"/>
    </row>
    <row r="150" spans="1:65" outlineLevel="4" x14ac:dyDescent="0.45">
      <c r="A150" s="150" t="s">
        <v>38</v>
      </c>
      <c r="B150" s="151"/>
      <c r="C150" s="50">
        <f t="shared" ref="C150:BM150" si="65">SUBTOTAL(4,C120:C149)</f>
        <v>468439</v>
      </c>
      <c r="D150" s="60">
        <f t="shared" si="65"/>
        <v>38.5</v>
      </c>
      <c r="E150" s="28">
        <f t="shared" si="65"/>
        <v>38.5</v>
      </c>
      <c r="F150" s="28">
        <f t="shared" si="65"/>
        <v>38.5</v>
      </c>
      <c r="G150" s="28">
        <f t="shared" si="65"/>
        <v>38.5</v>
      </c>
      <c r="H150" s="28">
        <f t="shared" si="65"/>
        <v>38.5</v>
      </c>
      <c r="I150" s="28">
        <f t="shared" si="65"/>
        <v>0</v>
      </c>
      <c r="J150" s="28">
        <f t="shared" si="65"/>
        <v>0</v>
      </c>
      <c r="K150" s="28">
        <f t="shared" si="65"/>
        <v>0</v>
      </c>
      <c r="L150" s="28">
        <f t="shared" si="65"/>
        <v>0</v>
      </c>
      <c r="M150" s="71">
        <f t="shared" si="65"/>
        <v>0</v>
      </c>
      <c r="N150" s="82">
        <f t="shared" si="65"/>
        <v>0</v>
      </c>
      <c r="O150" s="82">
        <f t="shared" si="65"/>
        <v>0</v>
      </c>
      <c r="P150" s="82">
        <f t="shared" si="65"/>
        <v>0</v>
      </c>
      <c r="Q150" s="82">
        <f t="shared" si="65"/>
        <v>0</v>
      </c>
      <c r="R150" s="82">
        <f t="shared" si="65"/>
        <v>0</v>
      </c>
      <c r="S150" s="82">
        <f t="shared" si="65"/>
        <v>0</v>
      </c>
      <c r="T150" s="82">
        <f t="shared" si="65"/>
        <v>0</v>
      </c>
      <c r="U150" s="82">
        <f t="shared" si="65"/>
        <v>0</v>
      </c>
      <c r="V150" s="29">
        <f t="shared" si="65"/>
        <v>0</v>
      </c>
      <c r="W150" s="39">
        <f t="shared" si="65"/>
        <v>0</v>
      </c>
      <c r="X150" s="39">
        <f t="shared" si="65"/>
        <v>0</v>
      </c>
      <c r="Y150" s="39">
        <f t="shared" si="65"/>
        <v>0</v>
      </c>
      <c r="Z150" s="39">
        <f t="shared" si="65"/>
        <v>0</v>
      </c>
      <c r="AA150" s="39">
        <f t="shared" si="65"/>
        <v>0</v>
      </c>
      <c r="AB150" s="39">
        <f t="shared" si="65"/>
        <v>0</v>
      </c>
      <c r="AC150" s="39">
        <f t="shared" si="65"/>
        <v>0</v>
      </c>
      <c r="AD150" s="39">
        <f t="shared" si="65"/>
        <v>0</v>
      </c>
      <c r="AE150" s="29">
        <f t="shared" si="65"/>
        <v>0</v>
      </c>
      <c r="AF150" s="39">
        <f t="shared" si="65"/>
        <v>0</v>
      </c>
      <c r="AG150" s="39">
        <f t="shared" si="65"/>
        <v>0</v>
      </c>
      <c r="AH150" s="39">
        <f t="shared" si="65"/>
        <v>0</v>
      </c>
      <c r="AI150" s="39">
        <f t="shared" si="65"/>
        <v>0</v>
      </c>
      <c r="AJ150" s="39">
        <f t="shared" si="65"/>
        <v>0</v>
      </c>
      <c r="AK150" s="39">
        <f t="shared" si="65"/>
        <v>0</v>
      </c>
      <c r="AL150" s="39">
        <f t="shared" si="65"/>
        <v>0</v>
      </c>
      <c r="AM150" s="39">
        <f t="shared" si="65"/>
        <v>0</v>
      </c>
      <c r="AN150" s="39">
        <f t="shared" si="65"/>
        <v>35.532994923857871</v>
      </c>
      <c r="AO150" s="39">
        <f t="shared" si="65"/>
        <v>1739</v>
      </c>
      <c r="AP150" s="104">
        <f t="shared" si="65"/>
        <v>0</v>
      </c>
      <c r="AQ150" s="105">
        <f t="shared" si="65"/>
        <v>0</v>
      </c>
      <c r="AR150" s="106">
        <f t="shared" si="65"/>
        <v>0</v>
      </c>
      <c r="AS150" s="106">
        <f t="shared" si="65"/>
        <v>0</v>
      </c>
      <c r="AT150" s="107">
        <f t="shared" si="65"/>
        <v>1792</v>
      </c>
      <c r="AU150" s="108">
        <f t="shared" si="65"/>
        <v>0</v>
      </c>
      <c r="AV150" s="109">
        <f t="shared" si="65"/>
        <v>0</v>
      </c>
      <c r="AW150" s="106">
        <f t="shared" si="65"/>
        <v>0</v>
      </c>
      <c r="AX150" s="106">
        <f t="shared" si="65"/>
        <v>0</v>
      </c>
      <c r="AY150" s="60">
        <f t="shared" si="65"/>
        <v>0</v>
      </c>
      <c r="AZ150" s="96">
        <f t="shared" si="65"/>
        <v>80.400000000000006</v>
      </c>
      <c r="BA150" s="67">
        <f t="shared" si="65"/>
        <v>0</v>
      </c>
      <c r="BB150" s="67">
        <f t="shared" si="65"/>
        <v>0</v>
      </c>
      <c r="BC150" s="67">
        <f t="shared" si="65"/>
        <v>0</v>
      </c>
      <c r="BD150" s="67">
        <f t="shared" si="65"/>
        <v>0</v>
      </c>
      <c r="BE150" s="27">
        <f t="shared" si="65"/>
        <v>0</v>
      </c>
      <c r="BF150" s="29">
        <f t="shared" si="65"/>
        <v>12732</v>
      </c>
      <c r="BG150" s="39">
        <f t="shared" si="65"/>
        <v>9443</v>
      </c>
      <c r="BH150" s="40">
        <f t="shared" si="65"/>
        <v>3967</v>
      </c>
      <c r="BI150" s="40">
        <f t="shared" si="65"/>
        <v>0</v>
      </c>
      <c r="BJ150" s="40">
        <f t="shared" si="65"/>
        <v>0</v>
      </c>
      <c r="BK150" s="40">
        <f t="shared" si="65"/>
        <v>0</v>
      </c>
      <c r="BL150" s="40">
        <f t="shared" si="65"/>
        <v>0</v>
      </c>
      <c r="BM150" s="27">
        <f t="shared" si="65"/>
        <v>0</v>
      </c>
    </row>
    <row r="151" spans="1:65" outlineLevel="3" x14ac:dyDescent="0.45">
      <c r="A151" s="180" t="s">
        <v>27</v>
      </c>
      <c r="B151" s="181"/>
      <c r="C151" s="51">
        <f t="shared" ref="C151:BM151" si="66">SUBTOTAL(5,C120:C149)</f>
        <v>290307</v>
      </c>
      <c r="D151" s="61">
        <f t="shared" si="66"/>
        <v>37.5</v>
      </c>
      <c r="E151" s="12">
        <f t="shared" si="66"/>
        <v>37.5</v>
      </c>
      <c r="F151" s="12">
        <f t="shared" si="66"/>
        <v>37.5</v>
      </c>
      <c r="G151" s="12">
        <f t="shared" si="66"/>
        <v>37.5</v>
      </c>
      <c r="H151" s="12">
        <f t="shared" si="66"/>
        <v>37.5</v>
      </c>
      <c r="I151" s="12">
        <f t="shared" si="66"/>
        <v>0</v>
      </c>
      <c r="J151" s="12">
        <f t="shared" si="66"/>
        <v>0</v>
      </c>
      <c r="K151" s="12">
        <f t="shared" si="66"/>
        <v>0</v>
      </c>
      <c r="L151" s="12">
        <f t="shared" si="66"/>
        <v>0</v>
      </c>
      <c r="M151" s="72">
        <f t="shared" si="66"/>
        <v>0</v>
      </c>
      <c r="N151" s="83">
        <f t="shared" si="66"/>
        <v>0</v>
      </c>
      <c r="O151" s="83">
        <f t="shared" si="66"/>
        <v>0</v>
      </c>
      <c r="P151" s="83">
        <f t="shared" si="66"/>
        <v>0</v>
      </c>
      <c r="Q151" s="83">
        <f t="shared" si="66"/>
        <v>0</v>
      </c>
      <c r="R151" s="83">
        <f t="shared" si="66"/>
        <v>0</v>
      </c>
      <c r="S151" s="83">
        <f t="shared" si="66"/>
        <v>0</v>
      </c>
      <c r="T151" s="83">
        <f t="shared" si="66"/>
        <v>0</v>
      </c>
      <c r="U151" s="83">
        <f t="shared" si="66"/>
        <v>0</v>
      </c>
      <c r="V151" s="6">
        <f t="shared" si="66"/>
        <v>0</v>
      </c>
      <c r="W151" s="41">
        <f t="shared" si="66"/>
        <v>0</v>
      </c>
      <c r="X151" s="41">
        <f t="shared" si="66"/>
        <v>0</v>
      </c>
      <c r="Y151" s="41">
        <f t="shared" si="66"/>
        <v>0</v>
      </c>
      <c r="Z151" s="41">
        <f t="shared" si="66"/>
        <v>0</v>
      </c>
      <c r="AA151" s="41">
        <f t="shared" si="66"/>
        <v>0</v>
      </c>
      <c r="AB151" s="41">
        <f t="shared" si="66"/>
        <v>0</v>
      </c>
      <c r="AC151" s="41">
        <f t="shared" si="66"/>
        <v>0</v>
      </c>
      <c r="AD151" s="41">
        <f t="shared" si="66"/>
        <v>0</v>
      </c>
      <c r="AE151" s="6">
        <f t="shared" si="66"/>
        <v>0</v>
      </c>
      <c r="AF151" s="41">
        <f t="shared" si="66"/>
        <v>0</v>
      </c>
      <c r="AG151" s="41">
        <f t="shared" si="66"/>
        <v>0</v>
      </c>
      <c r="AH151" s="41">
        <f t="shared" si="66"/>
        <v>0</v>
      </c>
      <c r="AI151" s="41">
        <f t="shared" si="66"/>
        <v>0</v>
      </c>
      <c r="AJ151" s="41">
        <f t="shared" si="66"/>
        <v>0</v>
      </c>
      <c r="AK151" s="41">
        <f t="shared" si="66"/>
        <v>0</v>
      </c>
      <c r="AL151" s="41">
        <f t="shared" si="66"/>
        <v>0</v>
      </c>
      <c r="AM151" s="41">
        <f t="shared" si="66"/>
        <v>0</v>
      </c>
      <c r="AN151" s="41">
        <f t="shared" si="66"/>
        <v>16.101207590569292</v>
      </c>
      <c r="AO151" s="41">
        <f t="shared" si="66"/>
        <v>788</v>
      </c>
      <c r="AP151" s="110">
        <f t="shared" si="66"/>
        <v>0</v>
      </c>
      <c r="AQ151" s="111">
        <f t="shared" si="66"/>
        <v>0</v>
      </c>
      <c r="AR151" s="112">
        <f t="shared" si="66"/>
        <v>0</v>
      </c>
      <c r="AS151" s="112">
        <f t="shared" si="66"/>
        <v>0</v>
      </c>
      <c r="AT151" s="113">
        <f t="shared" si="66"/>
        <v>811</v>
      </c>
      <c r="AU151" s="114">
        <f t="shared" si="66"/>
        <v>0</v>
      </c>
      <c r="AV151" s="115">
        <f t="shared" si="66"/>
        <v>0</v>
      </c>
      <c r="AW151" s="112">
        <f t="shared" si="66"/>
        <v>0</v>
      </c>
      <c r="AX151" s="112">
        <f t="shared" si="66"/>
        <v>0</v>
      </c>
      <c r="AY151" s="61">
        <f t="shared" si="66"/>
        <v>0</v>
      </c>
      <c r="AZ151" s="97">
        <f t="shared" si="66"/>
        <v>78.8</v>
      </c>
      <c r="BA151" s="68">
        <f t="shared" si="66"/>
        <v>0</v>
      </c>
      <c r="BB151" s="68">
        <f t="shared" si="66"/>
        <v>0</v>
      </c>
      <c r="BC151" s="68">
        <f t="shared" si="66"/>
        <v>0</v>
      </c>
      <c r="BD151" s="68">
        <f t="shared" si="66"/>
        <v>0</v>
      </c>
      <c r="BE151" s="15">
        <f t="shared" si="66"/>
        <v>0</v>
      </c>
      <c r="BF151" s="6">
        <f t="shared" si="66"/>
        <v>5471</v>
      </c>
      <c r="BG151" s="41">
        <f t="shared" si="66"/>
        <v>3494</v>
      </c>
      <c r="BH151" s="42">
        <f t="shared" si="66"/>
        <v>1964</v>
      </c>
      <c r="BI151" s="42">
        <f t="shared" si="66"/>
        <v>0</v>
      </c>
      <c r="BJ151" s="42">
        <f t="shared" si="66"/>
        <v>0</v>
      </c>
      <c r="BK151" s="42">
        <f t="shared" si="66"/>
        <v>0</v>
      </c>
      <c r="BL151" s="42">
        <f t="shared" si="66"/>
        <v>0</v>
      </c>
      <c r="BM151" s="15">
        <f t="shared" si="66"/>
        <v>0</v>
      </c>
    </row>
    <row r="152" spans="1:65" outlineLevel="2" x14ac:dyDescent="0.45">
      <c r="A152" s="180" t="s">
        <v>16</v>
      </c>
      <c r="B152" s="181"/>
      <c r="C152" s="51">
        <f>IFERROR(SUBTOTAL(1,C120:C149),"")</f>
        <v>327656</v>
      </c>
      <c r="D152" s="61">
        <f t="shared" ref="D152:BM152" si="67">IFERROR(SUBTOTAL(1,D120:D149),"")</f>
        <v>38.169999999999995</v>
      </c>
      <c r="E152" s="12">
        <f t="shared" si="67"/>
        <v>38.153333333333329</v>
      </c>
      <c r="F152" s="12">
        <f t="shared" si="67"/>
        <v>38.153333333333329</v>
      </c>
      <c r="G152" s="12">
        <f t="shared" si="67"/>
        <v>38.163333333333334</v>
      </c>
      <c r="H152" s="12">
        <f t="shared" si="67"/>
        <v>38.163333333333334</v>
      </c>
      <c r="I152" s="12" t="str">
        <f t="shared" si="67"/>
        <v/>
      </c>
      <c r="J152" s="12" t="str">
        <f t="shared" si="67"/>
        <v/>
      </c>
      <c r="K152" s="12" t="str">
        <f t="shared" si="67"/>
        <v/>
      </c>
      <c r="L152" s="12" t="str">
        <f t="shared" si="67"/>
        <v/>
      </c>
      <c r="M152" s="72" t="str">
        <f t="shared" si="67"/>
        <v/>
      </c>
      <c r="N152" s="83" t="str">
        <f t="shared" si="67"/>
        <v/>
      </c>
      <c r="O152" s="83" t="str">
        <f t="shared" si="67"/>
        <v/>
      </c>
      <c r="P152" s="83" t="str">
        <f t="shared" si="67"/>
        <v/>
      </c>
      <c r="Q152" s="83" t="str">
        <f t="shared" si="67"/>
        <v/>
      </c>
      <c r="R152" s="83" t="str">
        <f t="shared" si="67"/>
        <v/>
      </c>
      <c r="S152" s="83" t="str">
        <f t="shared" si="67"/>
        <v/>
      </c>
      <c r="T152" s="83" t="str">
        <f t="shared" si="67"/>
        <v/>
      </c>
      <c r="U152" s="83" t="str">
        <f t="shared" si="67"/>
        <v/>
      </c>
      <c r="V152" s="6" t="str">
        <f t="shared" si="67"/>
        <v/>
      </c>
      <c r="W152" s="41" t="str">
        <f t="shared" si="67"/>
        <v/>
      </c>
      <c r="X152" s="41" t="str">
        <f t="shared" si="67"/>
        <v/>
      </c>
      <c r="Y152" s="41" t="str">
        <f t="shared" si="67"/>
        <v/>
      </c>
      <c r="Z152" s="41" t="str">
        <f t="shared" si="67"/>
        <v/>
      </c>
      <c r="AA152" s="41" t="str">
        <f t="shared" si="67"/>
        <v/>
      </c>
      <c r="AB152" s="41" t="str">
        <f t="shared" si="67"/>
        <v/>
      </c>
      <c r="AC152" s="41" t="str">
        <f t="shared" si="67"/>
        <v/>
      </c>
      <c r="AD152" s="41" t="str">
        <f t="shared" si="67"/>
        <v/>
      </c>
      <c r="AE152" s="6" t="str">
        <f t="shared" si="67"/>
        <v/>
      </c>
      <c r="AF152" s="41" t="str">
        <f t="shared" si="67"/>
        <v/>
      </c>
      <c r="AG152" s="41" t="str">
        <f t="shared" si="67"/>
        <v/>
      </c>
      <c r="AH152" s="41" t="str">
        <f t="shared" si="67"/>
        <v/>
      </c>
      <c r="AI152" s="41" t="str">
        <f t="shared" si="67"/>
        <v/>
      </c>
      <c r="AJ152" s="41" t="str">
        <f t="shared" si="67"/>
        <v/>
      </c>
      <c r="AK152" s="41" t="str">
        <f t="shared" si="67"/>
        <v/>
      </c>
      <c r="AL152" s="41" t="str">
        <f t="shared" si="67"/>
        <v/>
      </c>
      <c r="AM152" s="41" t="str">
        <f t="shared" si="67"/>
        <v/>
      </c>
      <c r="AN152" s="41">
        <f t="shared" si="67"/>
        <v>21.319789652266309</v>
      </c>
      <c r="AO152" s="41">
        <f t="shared" si="67"/>
        <v>1343.5666666666666</v>
      </c>
      <c r="AP152" s="110" t="str">
        <f t="shared" si="67"/>
        <v/>
      </c>
      <c r="AQ152" s="111" t="str">
        <f t="shared" si="67"/>
        <v/>
      </c>
      <c r="AR152" s="112" t="str">
        <f t="shared" si="67"/>
        <v/>
      </c>
      <c r="AS152" s="112" t="str">
        <f t="shared" si="67"/>
        <v/>
      </c>
      <c r="AT152" s="113">
        <f t="shared" si="67"/>
        <v>1350.8333333333333</v>
      </c>
      <c r="AU152" s="114" t="str">
        <f t="shared" si="67"/>
        <v/>
      </c>
      <c r="AV152" s="115" t="str">
        <f t="shared" si="67"/>
        <v/>
      </c>
      <c r="AW152" s="112" t="str">
        <f t="shared" si="67"/>
        <v/>
      </c>
      <c r="AX152" s="112" t="str">
        <f t="shared" si="67"/>
        <v/>
      </c>
      <c r="AY152" s="61" t="str">
        <f t="shared" si="67"/>
        <v/>
      </c>
      <c r="AZ152" s="97">
        <f t="shared" si="67"/>
        <v>79.522222222222211</v>
      </c>
      <c r="BA152" s="68" t="str">
        <f t="shared" si="67"/>
        <v/>
      </c>
      <c r="BB152" s="68" t="str">
        <f t="shared" si="67"/>
        <v/>
      </c>
      <c r="BC152" s="68" t="str">
        <f t="shared" si="67"/>
        <v/>
      </c>
      <c r="BD152" s="68" t="str">
        <f t="shared" si="67"/>
        <v/>
      </c>
      <c r="BE152" s="15" t="str">
        <f>IFERROR(SUBTOTAL(1,BE120:BE149),"")</f>
        <v/>
      </c>
      <c r="BF152" s="6">
        <f t="shared" si="67"/>
        <v>9708.7666666666664</v>
      </c>
      <c r="BG152" s="41">
        <f t="shared" si="67"/>
        <v>7307.4</v>
      </c>
      <c r="BH152" s="42">
        <f t="shared" si="67"/>
        <v>2401.3666666666668</v>
      </c>
      <c r="BI152" s="42" t="str">
        <f t="shared" si="67"/>
        <v/>
      </c>
      <c r="BJ152" s="42" t="str">
        <f t="shared" si="67"/>
        <v/>
      </c>
      <c r="BK152" s="42" t="str">
        <f t="shared" si="67"/>
        <v/>
      </c>
      <c r="BL152" s="42" t="str">
        <f t="shared" si="67"/>
        <v/>
      </c>
      <c r="BM152" s="15" t="str">
        <f t="shared" si="67"/>
        <v/>
      </c>
    </row>
    <row r="153" spans="1:65" ht="17.5" outlineLevel="1" thickBot="1" x14ac:dyDescent="0.5">
      <c r="A153" s="182" t="s">
        <v>57</v>
      </c>
      <c r="B153" s="183"/>
      <c r="C153" s="52">
        <f>SUBTOTAL(9,C120:C149)</f>
        <v>9829680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40307</v>
      </c>
      <c r="AP153" s="116"/>
      <c r="AQ153" s="117"/>
      <c r="AR153" s="118"/>
      <c r="AS153" s="118"/>
      <c r="AT153" s="119">
        <f>SUBTOTAL(9,AT120:AT149)</f>
        <v>40525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8">SUBTOTAL(9,BF120:BF149)</f>
        <v>291263</v>
      </c>
      <c r="BG153" s="43">
        <f t="shared" si="68"/>
        <v>219222</v>
      </c>
      <c r="BH153" s="44">
        <f t="shared" si="68"/>
        <v>72041</v>
      </c>
      <c r="BI153" s="44">
        <f t="shared" si="68"/>
        <v>0</v>
      </c>
      <c r="BJ153" s="44">
        <f t="shared" si="68"/>
        <v>0</v>
      </c>
      <c r="BK153" s="44">
        <f t="shared" si="68"/>
        <v>0</v>
      </c>
      <c r="BL153" s="44">
        <f t="shared" si="68"/>
        <v>0</v>
      </c>
      <c r="BM153" s="16">
        <f t="shared" si="68"/>
        <v>0</v>
      </c>
    </row>
    <row r="154" spans="1:65" outlineLevel="5" x14ac:dyDescent="0.45">
      <c r="A154" s="21">
        <f t="shared" si="49"/>
        <v>5</v>
      </c>
      <c r="B154" s="33">
        <f>B149+1</f>
        <v>43952</v>
      </c>
      <c r="C154" s="51">
        <v>324421</v>
      </c>
      <c r="D154" s="64">
        <f t="shared" ref="D154:D184" si="69">IFERROR(ROUND(AVERAGE(E154:L154),1),"")</f>
        <v>38.200000000000003</v>
      </c>
      <c r="E154" s="12">
        <v>38.299999999999997</v>
      </c>
      <c r="F154" s="12">
        <v>38.299999999999997</v>
      </c>
      <c r="G154" s="12">
        <v>38.1</v>
      </c>
      <c r="H154" s="12">
        <v>38.1</v>
      </c>
      <c r="I154" s="12"/>
      <c r="J154" s="12"/>
      <c r="K154" s="12"/>
      <c r="L154" s="12"/>
      <c r="M154" s="74" t="str">
        <f t="shared" ref="M154:M184" si="70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71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2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28000/AO154</f>
        <v>20.6794682422452</v>
      </c>
      <c r="AO154" s="41">
        <v>1354</v>
      </c>
      <c r="AP154" s="110"/>
      <c r="AQ154" s="111"/>
      <c r="AR154" s="126" t="str">
        <f t="shared" ref="AR154:AR184" si="73">IFERROR(AQ154/AP154*100,"")</f>
        <v/>
      </c>
      <c r="AS154" s="126" t="str">
        <f t="shared" ref="AS154:AS184" si="74">IFERROR(100-AR154,"")</f>
        <v/>
      </c>
      <c r="AT154" s="127">
        <v>1502</v>
      </c>
      <c r="AU154" s="128"/>
      <c r="AV154" s="129"/>
      <c r="AW154" s="126" t="str">
        <f t="shared" ref="AW154:AW184" si="75">IFERROR(AV154/AU154*100,"")</f>
        <v/>
      </c>
      <c r="AX154" s="126" t="str">
        <f t="shared" ref="AX154:AX184" si="76">IFERROR(100-AW154,"")</f>
        <v/>
      </c>
      <c r="AY154" s="64" t="str">
        <f t="shared" ref="AY154:AY184" si="77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8">IF(SUM(BG154:BM154)=0,"",SUM(BG154:BM154))</f>
        <v>13421</v>
      </c>
      <c r="BG154" s="42">
        <v>6018</v>
      </c>
      <c r="BH154" s="42">
        <v>7403</v>
      </c>
      <c r="BI154" s="42"/>
      <c r="BJ154" s="42"/>
      <c r="BK154" s="42"/>
      <c r="BL154" s="42"/>
      <c r="BM154" s="15"/>
    </row>
    <row r="155" spans="1:65" outlineLevel="5" x14ac:dyDescent="0.45">
      <c r="A155" s="22">
        <f t="shared" si="49"/>
        <v>5</v>
      </c>
      <c r="B155" s="9">
        <f t="shared" ref="B155:B218" si="79">B154+1</f>
        <v>43953</v>
      </c>
      <c r="C155" s="51">
        <v>316617</v>
      </c>
      <c r="D155" s="64">
        <f t="shared" si="69"/>
        <v>38.200000000000003</v>
      </c>
      <c r="E155" s="12">
        <v>38.200000000000003</v>
      </c>
      <c r="F155" s="12">
        <v>38.200000000000003</v>
      </c>
      <c r="G155" s="12">
        <v>38.200000000000003</v>
      </c>
      <c r="H155" s="12">
        <v>38.200000000000003</v>
      </c>
      <c r="I155" s="12"/>
      <c r="J155" s="12"/>
      <c r="K155" s="12"/>
      <c r="L155" s="12"/>
      <c r="M155" s="74" t="str">
        <f t="shared" si="70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71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2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80">28000/AO155</f>
        <v>22.635408245755862</v>
      </c>
      <c r="AO155" s="41">
        <v>1237</v>
      </c>
      <c r="AP155" s="110"/>
      <c r="AQ155" s="111"/>
      <c r="AR155" s="126" t="str">
        <f t="shared" si="73"/>
        <v/>
      </c>
      <c r="AS155" s="126" t="str">
        <f t="shared" si="74"/>
        <v/>
      </c>
      <c r="AT155" s="127">
        <v>1401</v>
      </c>
      <c r="AU155" s="128"/>
      <c r="AV155" s="129"/>
      <c r="AW155" s="126" t="str">
        <f t="shared" si="75"/>
        <v/>
      </c>
      <c r="AX155" s="126" t="str">
        <f t="shared" si="76"/>
        <v/>
      </c>
      <c r="AY155" s="64" t="str">
        <f t="shared" si="77"/>
        <v/>
      </c>
      <c r="AZ155" s="97"/>
      <c r="BA155" s="68"/>
      <c r="BB155" s="68"/>
      <c r="BC155" s="68"/>
      <c r="BD155" s="68"/>
      <c r="BE155" s="15"/>
      <c r="BF155" s="5">
        <f t="shared" si="78"/>
        <v>7711</v>
      </c>
      <c r="BG155" s="42">
        <v>5839</v>
      </c>
      <c r="BH155" s="42">
        <v>1872</v>
      </c>
      <c r="BI155" s="42"/>
      <c r="BJ155" s="42"/>
      <c r="BK155" s="42"/>
      <c r="BL155" s="42"/>
      <c r="BM155" s="15"/>
    </row>
    <row r="156" spans="1:65" outlineLevel="5" x14ac:dyDescent="0.45">
      <c r="A156" s="22">
        <f t="shared" si="49"/>
        <v>5</v>
      </c>
      <c r="B156" s="9">
        <f t="shared" si="79"/>
        <v>43954</v>
      </c>
      <c r="C156" s="51">
        <v>398251</v>
      </c>
      <c r="D156" s="64">
        <f t="shared" si="69"/>
        <v>38</v>
      </c>
      <c r="E156" s="12">
        <v>38</v>
      </c>
      <c r="F156" s="12">
        <v>38</v>
      </c>
      <c r="G156" s="12">
        <v>38</v>
      </c>
      <c r="H156" s="12">
        <v>38</v>
      </c>
      <c r="I156" s="12"/>
      <c r="J156" s="12"/>
      <c r="K156" s="12"/>
      <c r="L156" s="12"/>
      <c r="M156" s="74" t="str">
        <f t="shared" si="70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71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2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80"/>
        <v>23.890784982935152</v>
      </c>
      <c r="AO156" s="41">
        <v>1172</v>
      </c>
      <c r="AP156" s="110"/>
      <c r="AQ156" s="111"/>
      <c r="AR156" s="126" t="str">
        <f t="shared" si="73"/>
        <v/>
      </c>
      <c r="AS156" s="126" t="str">
        <f t="shared" si="74"/>
        <v/>
      </c>
      <c r="AT156" s="127">
        <v>1010</v>
      </c>
      <c r="AU156" s="128"/>
      <c r="AV156" s="129"/>
      <c r="AW156" s="126" t="str">
        <f t="shared" si="75"/>
        <v/>
      </c>
      <c r="AX156" s="126" t="str">
        <f t="shared" si="76"/>
        <v/>
      </c>
      <c r="AY156" s="64" t="str">
        <f t="shared" si="77"/>
        <v/>
      </c>
      <c r="AZ156" s="97"/>
      <c r="BA156" s="68"/>
      <c r="BB156" s="68"/>
      <c r="BC156" s="68"/>
      <c r="BD156" s="68"/>
      <c r="BE156" s="15"/>
      <c r="BF156" s="5">
        <f t="shared" si="78"/>
        <v>7047</v>
      </c>
      <c r="BG156" s="42">
        <v>5065</v>
      </c>
      <c r="BH156" s="42">
        <v>1982</v>
      </c>
      <c r="BI156" s="42"/>
      <c r="BJ156" s="42"/>
      <c r="BK156" s="42"/>
      <c r="BL156" s="42"/>
      <c r="BM156" s="15"/>
    </row>
    <row r="157" spans="1:65" outlineLevel="5" x14ac:dyDescent="0.45">
      <c r="A157" s="22">
        <f t="shared" si="49"/>
        <v>5</v>
      </c>
      <c r="B157" s="9">
        <f t="shared" si="79"/>
        <v>43955</v>
      </c>
      <c r="C157" s="51">
        <v>378998</v>
      </c>
      <c r="D157" s="64">
        <f t="shared" si="69"/>
        <v>38.5</v>
      </c>
      <c r="E157" s="12">
        <v>38.5</v>
      </c>
      <c r="F157" s="12">
        <v>38.5</v>
      </c>
      <c r="G157" s="12">
        <v>38.5</v>
      </c>
      <c r="H157" s="12">
        <v>38.5</v>
      </c>
      <c r="I157" s="12"/>
      <c r="J157" s="12"/>
      <c r="K157" s="12"/>
      <c r="L157" s="12"/>
      <c r="M157" s="74" t="str">
        <f t="shared" si="70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71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2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80"/>
        <v>21.005251312828207</v>
      </c>
      <c r="AO157" s="41">
        <v>1333</v>
      </c>
      <c r="AP157" s="110"/>
      <c r="AQ157" s="111"/>
      <c r="AR157" s="126" t="str">
        <f t="shared" si="73"/>
        <v/>
      </c>
      <c r="AS157" s="126" t="str">
        <f t="shared" si="74"/>
        <v/>
      </c>
      <c r="AT157" s="127">
        <v>1599</v>
      </c>
      <c r="AU157" s="128"/>
      <c r="AV157" s="129"/>
      <c r="AW157" s="126" t="str">
        <f t="shared" si="75"/>
        <v/>
      </c>
      <c r="AX157" s="126" t="str">
        <f t="shared" si="76"/>
        <v/>
      </c>
      <c r="AY157" s="64" t="str">
        <f t="shared" si="77"/>
        <v/>
      </c>
      <c r="AZ157" s="97">
        <v>80.5</v>
      </c>
      <c r="BA157" s="68"/>
      <c r="BB157" s="68"/>
      <c r="BC157" s="68"/>
      <c r="BD157" s="68"/>
      <c r="BE157" s="15"/>
      <c r="BF157" s="5">
        <f t="shared" si="78"/>
        <v>10688</v>
      </c>
      <c r="BG157" s="42">
        <v>8802</v>
      </c>
      <c r="BH157" s="42">
        <v>1886</v>
      </c>
      <c r="BI157" s="42"/>
      <c r="BJ157" s="42"/>
      <c r="BK157" s="42"/>
      <c r="BL157" s="42"/>
      <c r="BM157" s="15"/>
    </row>
    <row r="158" spans="1:65" outlineLevel="5" x14ac:dyDescent="0.45">
      <c r="A158" s="22">
        <f t="shared" si="49"/>
        <v>5</v>
      </c>
      <c r="B158" s="9">
        <f t="shared" si="79"/>
        <v>43956</v>
      </c>
      <c r="C158" s="51">
        <v>313004</v>
      </c>
      <c r="D158" s="64">
        <f t="shared" si="69"/>
        <v>38.299999999999997</v>
      </c>
      <c r="E158" s="12">
        <v>38.299999999999997</v>
      </c>
      <c r="F158" s="12">
        <v>38.299999999999997</v>
      </c>
      <c r="G158" s="12">
        <v>38.299999999999997</v>
      </c>
      <c r="H158" s="12">
        <v>38.299999999999997</v>
      </c>
      <c r="I158" s="12"/>
      <c r="J158" s="12"/>
      <c r="K158" s="12"/>
      <c r="L158" s="12"/>
      <c r="M158" s="74" t="str">
        <f t="shared" si="70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71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2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80"/>
        <v>19.985724482512492</v>
      </c>
      <c r="AO158" s="41">
        <v>1401</v>
      </c>
      <c r="AP158" s="110"/>
      <c r="AQ158" s="111"/>
      <c r="AR158" s="126" t="str">
        <f t="shared" si="73"/>
        <v/>
      </c>
      <c r="AS158" s="126" t="str">
        <f t="shared" si="74"/>
        <v/>
      </c>
      <c r="AT158" s="127">
        <v>1380</v>
      </c>
      <c r="AU158" s="128"/>
      <c r="AV158" s="129"/>
      <c r="AW158" s="126" t="str">
        <f t="shared" si="75"/>
        <v/>
      </c>
      <c r="AX158" s="126" t="str">
        <f t="shared" si="76"/>
        <v/>
      </c>
      <c r="AY158" s="64" t="str">
        <f t="shared" si="77"/>
        <v/>
      </c>
      <c r="AZ158" s="97"/>
      <c r="BA158" s="68"/>
      <c r="BB158" s="68"/>
      <c r="BC158" s="68"/>
      <c r="BD158" s="68"/>
      <c r="BE158" s="15"/>
      <c r="BF158" s="5">
        <f t="shared" si="78"/>
        <v>6858</v>
      </c>
      <c r="BG158" s="42">
        <v>4901</v>
      </c>
      <c r="BH158" s="42">
        <v>1957</v>
      </c>
      <c r="BI158" s="42"/>
      <c r="BJ158" s="42"/>
      <c r="BK158" s="42"/>
      <c r="BL158" s="42"/>
      <c r="BM158" s="15"/>
    </row>
    <row r="159" spans="1:65" outlineLevel="5" x14ac:dyDescent="0.45">
      <c r="A159" s="22">
        <f t="shared" si="49"/>
        <v>5</v>
      </c>
      <c r="B159" s="9">
        <f t="shared" si="79"/>
        <v>43957</v>
      </c>
      <c r="C159" s="51">
        <v>317894</v>
      </c>
      <c r="D159" s="64">
        <f t="shared" si="69"/>
        <v>38.4</v>
      </c>
      <c r="E159" s="12">
        <v>38.4</v>
      </c>
      <c r="F159" s="12">
        <v>38.4</v>
      </c>
      <c r="G159" s="12">
        <v>38.4</v>
      </c>
      <c r="H159" s="12">
        <v>38.4</v>
      </c>
      <c r="I159" s="12"/>
      <c r="J159" s="12"/>
      <c r="K159" s="12"/>
      <c r="L159" s="12"/>
      <c r="M159" s="74" t="str">
        <f t="shared" si="70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71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2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80"/>
        <v>19.801980198019802</v>
      </c>
      <c r="AO159" s="41">
        <v>1414</v>
      </c>
      <c r="AP159" s="110"/>
      <c r="AQ159" s="111"/>
      <c r="AR159" s="126" t="str">
        <f t="shared" si="73"/>
        <v/>
      </c>
      <c r="AS159" s="126" t="str">
        <f t="shared" si="74"/>
        <v/>
      </c>
      <c r="AT159" s="127">
        <v>1358</v>
      </c>
      <c r="AU159" s="128"/>
      <c r="AV159" s="129"/>
      <c r="AW159" s="126" t="str">
        <f t="shared" si="75"/>
        <v/>
      </c>
      <c r="AX159" s="126" t="str">
        <f t="shared" si="76"/>
        <v/>
      </c>
      <c r="AY159" s="64" t="str">
        <f t="shared" si="77"/>
        <v/>
      </c>
      <c r="AZ159" s="97">
        <v>79.5</v>
      </c>
      <c r="BA159" s="68"/>
      <c r="BB159" s="68"/>
      <c r="BC159" s="68"/>
      <c r="BD159" s="68"/>
      <c r="BE159" s="15"/>
      <c r="BF159" s="5">
        <f t="shared" si="78"/>
        <v>12454</v>
      </c>
      <c r="BG159" s="42">
        <v>7436</v>
      </c>
      <c r="BH159" s="42">
        <v>5018</v>
      </c>
      <c r="BI159" s="42"/>
      <c r="BJ159" s="42"/>
      <c r="BK159" s="42"/>
      <c r="BL159" s="42"/>
      <c r="BM159" s="15"/>
    </row>
    <row r="160" spans="1:65" outlineLevel="5" x14ac:dyDescent="0.45">
      <c r="A160" s="22">
        <f t="shared" si="49"/>
        <v>5</v>
      </c>
      <c r="B160" s="9">
        <f t="shared" si="79"/>
        <v>43958</v>
      </c>
      <c r="C160" s="51">
        <v>315926</v>
      </c>
      <c r="D160" s="64">
        <f t="shared" si="69"/>
        <v>38.299999999999997</v>
      </c>
      <c r="E160" s="12">
        <v>38.200000000000003</v>
      </c>
      <c r="F160" s="12">
        <v>38.200000000000003</v>
      </c>
      <c r="G160" s="12">
        <v>38.4</v>
      </c>
      <c r="H160" s="12">
        <v>38.4</v>
      </c>
      <c r="I160" s="12"/>
      <c r="J160" s="12"/>
      <c r="K160" s="12"/>
      <c r="L160" s="12"/>
      <c r="M160" s="74" t="str">
        <f t="shared" si="70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71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2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80"/>
        <v>19.886363636363637</v>
      </c>
      <c r="AO160" s="41">
        <v>1408</v>
      </c>
      <c r="AP160" s="110"/>
      <c r="AQ160" s="111"/>
      <c r="AR160" s="126" t="str">
        <f t="shared" si="73"/>
        <v/>
      </c>
      <c r="AS160" s="126" t="str">
        <f t="shared" si="74"/>
        <v/>
      </c>
      <c r="AT160" s="127">
        <v>1350</v>
      </c>
      <c r="AU160" s="128"/>
      <c r="AV160" s="129"/>
      <c r="AW160" s="126" t="str">
        <f t="shared" si="75"/>
        <v/>
      </c>
      <c r="AX160" s="126" t="str">
        <f t="shared" si="76"/>
        <v/>
      </c>
      <c r="AY160" s="64" t="str">
        <f t="shared" si="77"/>
        <v/>
      </c>
      <c r="AZ160" s="97">
        <v>80.2</v>
      </c>
      <c r="BA160" s="68"/>
      <c r="BB160" s="68"/>
      <c r="BC160" s="68"/>
      <c r="BD160" s="68"/>
      <c r="BE160" s="15"/>
      <c r="BF160" s="5">
        <f t="shared" si="78"/>
        <v>14312</v>
      </c>
      <c r="BG160" s="42">
        <v>6517</v>
      </c>
      <c r="BH160" s="42">
        <v>7795</v>
      </c>
      <c r="BI160" s="42"/>
      <c r="BJ160" s="42"/>
      <c r="BK160" s="42"/>
      <c r="BL160" s="42"/>
      <c r="BM160" s="15"/>
    </row>
    <row r="161" spans="1:65" outlineLevel="5" x14ac:dyDescent="0.45">
      <c r="A161" s="22">
        <f t="shared" si="49"/>
        <v>5</v>
      </c>
      <c r="B161" s="9">
        <f t="shared" si="79"/>
        <v>43959</v>
      </c>
      <c r="C161" s="51">
        <v>317824</v>
      </c>
      <c r="D161" s="64">
        <f t="shared" si="69"/>
        <v>38.4</v>
      </c>
      <c r="E161" s="12">
        <v>38.299999999999997</v>
      </c>
      <c r="F161" s="12">
        <v>38.299999999999997</v>
      </c>
      <c r="G161" s="12">
        <v>38.5</v>
      </c>
      <c r="H161" s="12">
        <v>38.5</v>
      </c>
      <c r="I161" s="12"/>
      <c r="J161" s="12"/>
      <c r="K161" s="12"/>
      <c r="L161" s="12"/>
      <c r="M161" s="74" t="str">
        <f t="shared" si="70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71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2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80"/>
        <v>19.297036526533425</v>
      </c>
      <c r="AO161" s="41">
        <v>1451</v>
      </c>
      <c r="AP161" s="110"/>
      <c r="AQ161" s="111"/>
      <c r="AR161" s="126" t="str">
        <f t="shared" si="73"/>
        <v/>
      </c>
      <c r="AS161" s="126" t="str">
        <f t="shared" si="74"/>
        <v/>
      </c>
      <c r="AT161" s="127">
        <v>1316</v>
      </c>
      <c r="AU161" s="128"/>
      <c r="AV161" s="129"/>
      <c r="AW161" s="126" t="str">
        <f t="shared" si="75"/>
        <v/>
      </c>
      <c r="AX161" s="126" t="str">
        <f t="shared" si="76"/>
        <v/>
      </c>
      <c r="AY161" s="64" t="str">
        <f t="shared" si="77"/>
        <v/>
      </c>
      <c r="AZ161" s="97">
        <v>79.7</v>
      </c>
      <c r="BA161" s="68"/>
      <c r="BB161" s="68"/>
      <c r="BC161" s="68"/>
      <c r="BD161" s="68"/>
      <c r="BE161" s="15"/>
      <c r="BF161" s="5">
        <f t="shared" si="78"/>
        <v>15731</v>
      </c>
      <c r="BG161" s="42">
        <v>5416</v>
      </c>
      <c r="BH161" s="42">
        <v>10315</v>
      </c>
      <c r="BI161" s="42"/>
      <c r="BJ161" s="42"/>
      <c r="BK161" s="42"/>
      <c r="BL161" s="42"/>
      <c r="BM161" s="15"/>
    </row>
    <row r="162" spans="1:65" outlineLevel="5" x14ac:dyDescent="0.45">
      <c r="A162" s="22">
        <f t="shared" si="49"/>
        <v>5</v>
      </c>
      <c r="B162" s="9">
        <f t="shared" si="79"/>
        <v>43960</v>
      </c>
      <c r="C162" s="51">
        <v>419219</v>
      </c>
      <c r="D162" s="64">
        <f t="shared" si="69"/>
        <v>38</v>
      </c>
      <c r="E162" s="12">
        <v>38</v>
      </c>
      <c r="F162" s="12">
        <v>38</v>
      </c>
      <c r="G162" s="12">
        <v>37.9</v>
      </c>
      <c r="H162" s="12">
        <v>37.9</v>
      </c>
      <c r="I162" s="12"/>
      <c r="J162" s="12"/>
      <c r="K162" s="12"/>
      <c r="L162" s="12"/>
      <c r="M162" s="74" t="str">
        <f t="shared" si="70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71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2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80"/>
        <v>20.334059549745824</v>
      </c>
      <c r="AO162" s="41">
        <v>1377</v>
      </c>
      <c r="AP162" s="110"/>
      <c r="AQ162" s="111"/>
      <c r="AR162" s="126" t="str">
        <f t="shared" si="73"/>
        <v/>
      </c>
      <c r="AS162" s="126" t="str">
        <f t="shared" si="74"/>
        <v/>
      </c>
      <c r="AT162" s="127">
        <v>1462</v>
      </c>
      <c r="AU162" s="128"/>
      <c r="AV162" s="129"/>
      <c r="AW162" s="126" t="str">
        <f t="shared" si="75"/>
        <v/>
      </c>
      <c r="AX162" s="126" t="str">
        <f t="shared" si="76"/>
        <v/>
      </c>
      <c r="AY162" s="64" t="str">
        <f t="shared" si="77"/>
        <v/>
      </c>
      <c r="AZ162" s="97"/>
      <c r="BA162" s="68"/>
      <c r="BB162" s="68"/>
      <c r="BC162" s="68"/>
      <c r="BD162" s="68"/>
      <c r="BE162" s="15"/>
      <c r="BF162" s="5">
        <f t="shared" si="78"/>
        <v>7037</v>
      </c>
      <c r="BG162" s="42">
        <v>5048</v>
      </c>
      <c r="BH162" s="42">
        <v>1989</v>
      </c>
      <c r="BI162" s="42"/>
      <c r="BJ162" s="42"/>
      <c r="BK162" s="42"/>
      <c r="BL162" s="42"/>
      <c r="BM162" s="15"/>
    </row>
    <row r="163" spans="1:65" outlineLevel="5" x14ac:dyDescent="0.45">
      <c r="A163" s="22">
        <f t="shared" ref="A163:A234" si="81">MONTH(B163)</f>
        <v>5</v>
      </c>
      <c r="B163" s="9">
        <f t="shared" si="79"/>
        <v>43961</v>
      </c>
      <c r="C163" s="51">
        <v>468281</v>
      </c>
      <c r="D163" s="64">
        <f t="shared" si="69"/>
        <v>38.200000000000003</v>
      </c>
      <c r="E163" s="12">
        <v>38.200000000000003</v>
      </c>
      <c r="F163" s="12">
        <v>38.200000000000003</v>
      </c>
      <c r="G163" s="12">
        <v>38.200000000000003</v>
      </c>
      <c r="H163" s="12">
        <v>38.200000000000003</v>
      </c>
      <c r="I163" s="12"/>
      <c r="J163" s="12"/>
      <c r="K163" s="12"/>
      <c r="L163" s="12"/>
      <c r="M163" s="74" t="str">
        <f t="shared" si="70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71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2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f t="shared" si="80"/>
        <v>22.969647251845775</v>
      </c>
      <c r="AO163" s="41">
        <v>1219</v>
      </c>
      <c r="AP163" s="110"/>
      <c r="AQ163" s="111"/>
      <c r="AR163" s="126" t="str">
        <f t="shared" si="73"/>
        <v/>
      </c>
      <c r="AS163" s="126" t="str">
        <f t="shared" si="74"/>
        <v/>
      </c>
      <c r="AT163" s="127">
        <v>1334</v>
      </c>
      <c r="AU163" s="128"/>
      <c r="AV163" s="129"/>
      <c r="AW163" s="126" t="str">
        <f t="shared" si="75"/>
        <v/>
      </c>
      <c r="AX163" s="126" t="str">
        <f t="shared" si="76"/>
        <v/>
      </c>
      <c r="AY163" s="64" t="str">
        <f t="shared" si="77"/>
        <v/>
      </c>
      <c r="AZ163" s="97"/>
      <c r="BA163" s="68"/>
      <c r="BB163" s="68"/>
      <c r="BC163" s="68"/>
      <c r="BD163" s="68"/>
      <c r="BE163" s="15"/>
      <c r="BF163" s="5">
        <f t="shared" si="78"/>
        <v>8389</v>
      </c>
      <c r="BG163" s="42">
        <v>6489</v>
      </c>
      <c r="BH163" s="42">
        <v>1900</v>
      </c>
      <c r="BI163" s="42"/>
      <c r="BJ163" s="42"/>
      <c r="BK163" s="42"/>
      <c r="BL163" s="42"/>
      <c r="BM163" s="15"/>
    </row>
    <row r="164" spans="1:65" outlineLevel="5" x14ac:dyDescent="0.45">
      <c r="A164" s="22">
        <f t="shared" si="81"/>
        <v>5</v>
      </c>
      <c r="B164" s="9">
        <f t="shared" si="79"/>
        <v>43962</v>
      </c>
      <c r="C164" s="51">
        <v>384243</v>
      </c>
      <c r="D164" s="64">
        <f t="shared" si="69"/>
        <v>38.5</v>
      </c>
      <c r="E164" s="12">
        <v>38.5</v>
      </c>
      <c r="F164" s="12">
        <v>38.5</v>
      </c>
      <c r="G164" s="12">
        <v>38.5</v>
      </c>
      <c r="H164" s="12">
        <v>38.5</v>
      </c>
      <c r="I164" s="12"/>
      <c r="J164" s="12"/>
      <c r="K164" s="12"/>
      <c r="L164" s="12"/>
      <c r="M164" s="74" t="str">
        <f t="shared" si="70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71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2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80"/>
        <v>19.363762102351313</v>
      </c>
      <c r="AO164" s="41">
        <v>1446</v>
      </c>
      <c r="AP164" s="110"/>
      <c r="AQ164" s="111"/>
      <c r="AR164" s="126" t="str">
        <f t="shared" si="73"/>
        <v/>
      </c>
      <c r="AS164" s="126" t="str">
        <f t="shared" si="74"/>
        <v/>
      </c>
      <c r="AT164" s="127">
        <v>1495</v>
      </c>
      <c r="AU164" s="128"/>
      <c r="AV164" s="129"/>
      <c r="AW164" s="126" t="str">
        <f t="shared" si="75"/>
        <v/>
      </c>
      <c r="AX164" s="126" t="str">
        <f t="shared" si="76"/>
        <v/>
      </c>
      <c r="AY164" s="64" t="str">
        <f t="shared" si="77"/>
        <v/>
      </c>
      <c r="AZ164" s="97">
        <v>79.599999999999994</v>
      </c>
      <c r="BA164" s="68"/>
      <c r="BB164" s="68"/>
      <c r="BC164" s="68"/>
      <c r="BD164" s="68"/>
      <c r="BE164" s="15"/>
      <c r="BF164" s="5">
        <f t="shared" si="78"/>
        <v>10482</v>
      </c>
      <c r="BG164" s="42">
        <v>7377</v>
      </c>
      <c r="BH164" s="42">
        <v>3105</v>
      </c>
      <c r="BI164" s="42"/>
      <c r="BJ164" s="42"/>
      <c r="BK164" s="42"/>
      <c r="BL164" s="42"/>
      <c r="BM164" s="15"/>
    </row>
    <row r="165" spans="1:65" outlineLevel="5" x14ac:dyDescent="0.45">
      <c r="A165" s="22">
        <f t="shared" si="81"/>
        <v>5</v>
      </c>
      <c r="B165" s="9">
        <f t="shared" si="79"/>
        <v>43963</v>
      </c>
      <c r="C165" s="51">
        <v>341763</v>
      </c>
      <c r="D165" s="64">
        <f t="shared" si="69"/>
        <v>38</v>
      </c>
      <c r="E165" s="12">
        <v>38</v>
      </c>
      <c r="F165" s="12">
        <v>38</v>
      </c>
      <c r="G165" s="12">
        <v>38</v>
      </c>
      <c r="H165" s="12">
        <v>38</v>
      </c>
      <c r="I165" s="12"/>
      <c r="J165" s="12"/>
      <c r="K165" s="12"/>
      <c r="L165" s="12"/>
      <c r="M165" s="74" t="str">
        <f t="shared" si="70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71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2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80"/>
        <v>17.902813299232736</v>
      </c>
      <c r="AO165" s="41">
        <v>1564</v>
      </c>
      <c r="AP165" s="110"/>
      <c r="AQ165" s="111"/>
      <c r="AR165" s="126" t="str">
        <f t="shared" si="73"/>
        <v/>
      </c>
      <c r="AS165" s="126" t="str">
        <f t="shared" si="74"/>
        <v/>
      </c>
      <c r="AT165" s="127">
        <v>1869</v>
      </c>
      <c r="AU165" s="128"/>
      <c r="AV165" s="129"/>
      <c r="AW165" s="126" t="str">
        <f t="shared" si="75"/>
        <v/>
      </c>
      <c r="AX165" s="126" t="str">
        <f t="shared" si="76"/>
        <v/>
      </c>
      <c r="AY165" s="64" t="str">
        <f t="shared" si="77"/>
        <v/>
      </c>
      <c r="AZ165" s="97">
        <v>79.5</v>
      </c>
      <c r="BA165" s="68"/>
      <c r="BB165" s="68"/>
      <c r="BC165" s="68"/>
      <c r="BD165" s="68"/>
      <c r="BE165" s="15"/>
      <c r="BF165" s="5">
        <f t="shared" si="78"/>
        <v>11063</v>
      </c>
      <c r="BG165" s="42">
        <v>5944</v>
      </c>
      <c r="BH165" s="42">
        <v>5119</v>
      </c>
      <c r="BI165" s="42"/>
      <c r="BJ165" s="42"/>
      <c r="BK165" s="42"/>
      <c r="BL165" s="42"/>
      <c r="BM165" s="15"/>
    </row>
    <row r="166" spans="1:65" outlineLevel="5" x14ac:dyDescent="0.45">
      <c r="A166" s="22">
        <f t="shared" si="81"/>
        <v>5</v>
      </c>
      <c r="B166" s="9">
        <f t="shared" si="79"/>
        <v>43964</v>
      </c>
      <c r="C166" s="51">
        <v>323624</v>
      </c>
      <c r="D166" s="64">
        <f t="shared" si="69"/>
        <v>38.5</v>
      </c>
      <c r="E166" s="12">
        <v>38.5</v>
      </c>
      <c r="F166" s="12">
        <v>38.5</v>
      </c>
      <c r="G166" s="12">
        <v>38.5</v>
      </c>
      <c r="H166" s="12">
        <v>38.5</v>
      </c>
      <c r="I166" s="12"/>
      <c r="J166" s="12"/>
      <c r="K166" s="12"/>
      <c r="L166" s="12"/>
      <c r="M166" s="74" t="str">
        <f t="shared" si="70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71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2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80"/>
        <v>17.467248908296945</v>
      </c>
      <c r="AO166" s="41">
        <v>1603</v>
      </c>
      <c r="AP166" s="110"/>
      <c r="AQ166" s="111"/>
      <c r="AR166" s="126" t="str">
        <f t="shared" si="73"/>
        <v/>
      </c>
      <c r="AS166" s="126" t="str">
        <f t="shared" si="74"/>
        <v/>
      </c>
      <c r="AT166" s="127">
        <v>1781</v>
      </c>
      <c r="AU166" s="128"/>
      <c r="AV166" s="129"/>
      <c r="AW166" s="126" t="str">
        <f t="shared" si="75"/>
        <v/>
      </c>
      <c r="AX166" s="126" t="str">
        <f t="shared" si="76"/>
        <v/>
      </c>
      <c r="AY166" s="64" t="str">
        <f t="shared" si="77"/>
        <v/>
      </c>
      <c r="AZ166" s="97">
        <v>79.8</v>
      </c>
      <c r="BA166" s="68"/>
      <c r="BB166" s="68"/>
      <c r="BC166" s="68"/>
      <c r="BD166" s="68"/>
      <c r="BE166" s="15"/>
      <c r="BF166" s="5">
        <f t="shared" si="78"/>
        <v>11760</v>
      </c>
      <c r="BG166" s="42">
        <v>7803</v>
      </c>
      <c r="BH166" s="42">
        <v>3957</v>
      </c>
      <c r="BI166" s="42"/>
      <c r="BJ166" s="42"/>
      <c r="BK166" s="42"/>
      <c r="BL166" s="42"/>
      <c r="BM166" s="15"/>
    </row>
    <row r="167" spans="1:65" outlineLevel="5" x14ac:dyDescent="0.45">
      <c r="A167" s="22">
        <f t="shared" si="81"/>
        <v>5</v>
      </c>
      <c r="B167" s="9">
        <f t="shared" si="79"/>
        <v>43965</v>
      </c>
      <c r="C167" s="51">
        <v>313957</v>
      </c>
      <c r="D167" s="64">
        <f t="shared" si="69"/>
        <v>38</v>
      </c>
      <c r="E167" s="12">
        <v>38</v>
      </c>
      <c r="F167" s="12">
        <v>38</v>
      </c>
      <c r="G167" s="12">
        <v>38</v>
      </c>
      <c r="H167" s="12">
        <v>38</v>
      </c>
      <c r="I167" s="12"/>
      <c r="J167" s="12"/>
      <c r="K167" s="12"/>
      <c r="L167" s="12"/>
      <c r="M167" s="74" t="str">
        <f t="shared" si="70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71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2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80"/>
        <v>16.451233842538191</v>
      </c>
      <c r="AO167" s="41">
        <v>1702</v>
      </c>
      <c r="AP167" s="110"/>
      <c r="AQ167" s="111"/>
      <c r="AR167" s="126" t="str">
        <f t="shared" si="73"/>
        <v/>
      </c>
      <c r="AS167" s="126" t="str">
        <f t="shared" si="74"/>
        <v/>
      </c>
      <c r="AT167" s="127">
        <v>1834</v>
      </c>
      <c r="AU167" s="128"/>
      <c r="AV167" s="129"/>
      <c r="AW167" s="126" t="str">
        <f t="shared" si="75"/>
        <v/>
      </c>
      <c r="AX167" s="126" t="str">
        <f t="shared" si="76"/>
        <v/>
      </c>
      <c r="AY167" s="64" t="str">
        <f t="shared" si="77"/>
        <v/>
      </c>
      <c r="AZ167" s="97">
        <v>79.3</v>
      </c>
      <c r="BA167" s="68"/>
      <c r="BB167" s="68"/>
      <c r="BC167" s="68"/>
      <c r="BD167" s="68"/>
      <c r="BE167" s="15"/>
      <c r="BF167" s="5">
        <f t="shared" si="78"/>
        <v>7468</v>
      </c>
      <c r="BG167" s="42">
        <v>5555</v>
      </c>
      <c r="BH167" s="42">
        <v>1913</v>
      </c>
      <c r="BI167" s="42"/>
      <c r="BJ167" s="42"/>
      <c r="BK167" s="42"/>
      <c r="BL167" s="42"/>
      <c r="BM167" s="15"/>
    </row>
    <row r="168" spans="1:65" outlineLevel="5" x14ac:dyDescent="0.45">
      <c r="A168" s="22">
        <f t="shared" si="81"/>
        <v>5</v>
      </c>
      <c r="B168" s="9">
        <f t="shared" si="79"/>
        <v>43966</v>
      </c>
      <c r="C168" s="51">
        <v>390228</v>
      </c>
      <c r="D168" s="64">
        <f t="shared" si="69"/>
        <v>38.1</v>
      </c>
      <c r="E168" s="12">
        <v>38.1</v>
      </c>
      <c r="F168" s="12">
        <v>38.1</v>
      </c>
      <c r="G168" s="12">
        <v>38.1</v>
      </c>
      <c r="H168" s="12">
        <v>38.1</v>
      </c>
      <c r="I168" s="12"/>
      <c r="J168" s="12"/>
      <c r="K168" s="12"/>
      <c r="L168" s="12"/>
      <c r="M168" s="74" t="str">
        <f t="shared" si="70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71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2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>28000/AO168</f>
        <v>17.687934301958308</v>
      </c>
      <c r="AO168" s="41">
        <v>1583</v>
      </c>
      <c r="AP168" s="110"/>
      <c r="AQ168" s="111"/>
      <c r="AR168" s="126" t="str">
        <f t="shared" si="73"/>
        <v/>
      </c>
      <c r="AS168" s="126" t="str">
        <f t="shared" si="74"/>
        <v/>
      </c>
      <c r="AT168" s="127">
        <v>1432</v>
      </c>
      <c r="AU168" s="128"/>
      <c r="AV168" s="129"/>
      <c r="AW168" s="126" t="str">
        <f t="shared" si="75"/>
        <v/>
      </c>
      <c r="AX168" s="126" t="str">
        <f t="shared" si="76"/>
        <v/>
      </c>
      <c r="AY168" s="64" t="str">
        <f t="shared" si="77"/>
        <v/>
      </c>
      <c r="AZ168" s="97">
        <v>79.5</v>
      </c>
      <c r="BA168" s="68"/>
      <c r="BB168" s="68"/>
      <c r="BC168" s="68"/>
      <c r="BD168" s="68"/>
      <c r="BE168" s="15"/>
      <c r="BF168" s="5">
        <f t="shared" si="78"/>
        <v>8365</v>
      </c>
      <c r="BG168" s="42">
        <v>6378</v>
      </c>
      <c r="BH168" s="42">
        <v>1987</v>
      </c>
      <c r="BI168" s="42"/>
      <c r="BJ168" s="42"/>
      <c r="BK168" s="42"/>
      <c r="BL168" s="42"/>
      <c r="BM168" s="15"/>
    </row>
    <row r="169" spans="1:65" outlineLevel="5" x14ac:dyDescent="0.45">
      <c r="A169" s="22">
        <f t="shared" si="81"/>
        <v>5</v>
      </c>
      <c r="B169" s="9">
        <f t="shared" si="79"/>
        <v>43967</v>
      </c>
      <c r="C169" s="51">
        <v>355682</v>
      </c>
      <c r="D169" s="64">
        <f t="shared" si="69"/>
        <v>38.1</v>
      </c>
      <c r="E169" s="12">
        <v>38</v>
      </c>
      <c r="F169" s="12">
        <v>38</v>
      </c>
      <c r="G169" s="12">
        <v>38.200000000000003</v>
      </c>
      <c r="H169" s="12">
        <v>38.200000000000003</v>
      </c>
      <c r="I169" s="12"/>
      <c r="J169" s="12"/>
      <c r="K169" s="12"/>
      <c r="L169" s="12"/>
      <c r="M169" s="74" t="str">
        <f t="shared" si="70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71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2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80"/>
        <v>19.086571233810499</v>
      </c>
      <c r="AO169" s="41">
        <v>1467</v>
      </c>
      <c r="AP169" s="110"/>
      <c r="AQ169" s="111"/>
      <c r="AR169" s="126" t="str">
        <f t="shared" si="73"/>
        <v/>
      </c>
      <c r="AS169" s="126" t="str">
        <f t="shared" si="74"/>
        <v/>
      </c>
      <c r="AT169" s="127">
        <v>1385</v>
      </c>
      <c r="AU169" s="128"/>
      <c r="AV169" s="129"/>
      <c r="AW169" s="126" t="str">
        <f t="shared" si="75"/>
        <v/>
      </c>
      <c r="AX169" s="126" t="str">
        <f t="shared" si="76"/>
        <v/>
      </c>
      <c r="AY169" s="64" t="str">
        <f t="shared" si="77"/>
        <v/>
      </c>
      <c r="AZ169" s="97"/>
      <c r="BA169" s="68"/>
      <c r="BB169" s="68"/>
      <c r="BC169" s="68"/>
      <c r="BD169" s="68"/>
      <c r="BE169" s="15"/>
      <c r="BF169" s="5">
        <f t="shared" si="78"/>
        <v>8606</v>
      </c>
      <c r="BG169" s="42">
        <v>6692</v>
      </c>
      <c r="BH169" s="42">
        <v>1914</v>
      </c>
      <c r="BI169" s="42"/>
      <c r="BJ169" s="42"/>
      <c r="BK169" s="42"/>
      <c r="BL169" s="42"/>
      <c r="BM169" s="15"/>
    </row>
    <row r="170" spans="1:65" outlineLevel="5" x14ac:dyDescent="0.45">
      <c r="A170" s="22">
        <f t="shared" si="81"/>
        <v>5</v>
      </c>
      <c r="B170" s="9">
        <f t="shared" si="79"/>
        <v>43968</v>
      </c>
      <c r="C170" s="51">
        <v>320965</v>
      </c>
      <c r="D170" s="64">
        <f t="shared" si="69"/>
        <v>38.5</v>
      </c>
      <c r="E170" s="12">
        <v>38.5</v>
      </c>
      <c r="F170" s="12">
        <v>38.5</v>
      </c>
      <c r="G170" s="12">
        <v>38.4</v>
      </c>
      <c r="H170" s="12">
        <v>38.4</v>
      </c>
      <c r="I170" s="12"/>
      <c r="J170" s="12"/>
      <c r="K170" s="12"/>
      <c r="L170" s="12"/>
      <c r="M170" s="74" t="str">
        <f t="shared" si="70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71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2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80"/>
        <v>22.047244094488189</v>
      </c>
      <c r="AO170" s="41">
        <v>1270</v>
      </c>
      <c r="AP170" s="110"/>
      <c r="AQ170" s="111"/>
      <c r="AR170" s="126" t="str">
        <f t="shared" si="73"/>
        <v/>
      </c>
      <c r="AS170" s="126" t="str">
        <f t="shared" si="74"/>
        <v/>
      </c>
      <c r="AT170" s="127">
        <v>1277</v>
      </c>
      <c r="AU170" s="128"/>
      <c r="AV170" s="129"/>
      <c r="AW170" s="126" t="str">
        <f t="shared" si="75"/>
        <v/>
      </c>
      <c r="AX170" s="126" t="str">
        <f t="shared" si="76"/>
        <v/>
      </c>
      <c r="AY170" s="64" t="str">
        <f t="shared" si="77"/>
        <v/>
      </c>
      <c r="AZ170" s="97"/>
      <c r="BA170" s="68"/>
      <c r="BB170" s="68"/>
      <c r="BC170" s="68"/>
      <c r="BD170" s="68"/>
      <c r="BE170" s="15"/>
      <c r="BF170" s="5">
        <f t="shared" si="78"/>
        <v>8414</v>
      </c>
      <c r="BG170" s="42">
        <v>6535</v>
      </c>
      <c r="BH170" s="42">
        <v>1879</v>
      </c>
      <c r="BI170" s="42"/>
      <c r="BJ170" s="42"/>
      <c r="BK170" s="42"/>
      <c r="BL170" s="42"/>
      <c r="BM170" s="15"/>
    </row>
    <row r="171" spans="1:65" outlineLevel="5" x14ac:dyDescent="0.45">
      <c r="A171" s="22">
        <f t="shared" si="81"/>
        <v>5</v>
      </c>
      <c r="B171" s="9">
        <f t="shared" si="79"/>
        <v>43969</v>
      </c>
      <c r="C171" s="51">
        <v>351273</v>
      </c>
      <c r="D171" s="64">
        <f t="shared" si="69"/>
        <v>38.5</v>
      </c>
      <c r="E171" s="12">
        <v>38.5</v>
      </c>
      <c r="F171" s="12">
        <v>38.5</v>
      </c>
      <c r="G171" s="12">
        <v>38.5</v>
      </c>
      <c r="H171" s="12">
        <v>38.5</v>
      </c>
      <c r="I171" s="12"/>
      <c r="J171" s="12"/>
      <c r="K171" s="12"/>
      <c r="L171" s="12"/>
      <c r="M171" s="74" t="str">
        <f t="shared" si="70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71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2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 t="shared" si="80"/>
        <v>20.694752402069476</v>
      </c>
      <c r="AO171" s="41">
        <v>1353</v>
      </c>
      <c r="AP171" s="110"/>
      <c r="AQ171" s="111"/>
      <c r="AR171" s="126" t="str">
        <f t="shared" si="73"/>
        <v/>
      </c>
      <c r="AS171" s="126" t="str">
        <f t="shared" si="74"/>
        <v/>
      </c>
      <c r="AT171" s="127">
        <v>1682</v>
      </c>
      <c r="AU171" s="128"/>
      <c r="AV171" s="129"/>
      <c r="AW171" s="126" t="str">
        <f t="shared" si="75"/>
        <v/>
      </c>
      <c r="AX171" s="126" t="str">
        <f t="shared" si="76"/>
        <v/>
      </c>
      <c r="AY171" s="64" t="str">
        <f t="shared" si="77"/>
        <v/>
      </c>
      <c r="AZ171" s="97">
        <v>80</v>
      </c>
      <c r="BA171" s="68"/>
      <c r="BB171" s="68"/>
      <c r="BC171" s="68"/>
      <c r="BD171" s="68"/>
      <c r="BE171" s="15"/>
      <c r="BF171" s="5">
        <f t="shared" si="78"/>
        <v>11450</v>
      </c>
      <c r="BG171" s="42">
        <v>6094</v>
      </c>
      <c r="BH171" s="42">
        <v>5356</v>
      </c>
      <c r="BI171" s="42"/>
      <c r="BJ171" s="42"/>
      <c r="BK171" s="42"/>
      <c r="BL171" s="42"/>
      <c r="BM171" s="15"/>
    </row>
    <row r="172" spans="1:65" outlineLevel="5" x14ac:dyDescent="0.45">
      <c r="A172" s="22">
        <f t="shared" si="81"/>
        <v>5</v>
      </c>
      <c r="B172" s="9">
        <f t="shared" si="79"/>
        <v>43970</v>
      </c>
      <c r="C172" s="51">
        <v>355602</v>
      </c>
      <c r="D172" s="64">
        <f t="shared" si="69"/>
        <v>38.5</v>
      </c>
      <c r="E172" s="12">
        <v>38.5</v>
      </c>
      <c r="F172" s="12">
        <v>38.5</v>
      </c>
      <c r="G172" s="12">
        <v>38.5</v>
      </c>
      <c r="H172" s="12">
        <v>38.5</v>
      </c>
      <c r="I172" s="12"/>
      <c r="J172" s="12"/>
      <c r="K172" s="12"/>
      <c r="L172" s="12"/>
      <c r="M172" s="74" t="str">
        <f t="shared" si="70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71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2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80"/>
        <v>18.604651162790699</v>
      </c>
      <c r="AO172" s="41">
        <v>1505</v>
      </c>
      <c r="AP172" s="110"/>
      <c r="AQ172" s="111"/>
      <c r="AR172" s="126" t="str">
        <f t="shared" si="73"/>
        <v/>
      </c>
      <c r="AS172" s="126" t="str">
        <f t="shared" si="74"/>
        <v/>
      </c>
      <c r="AT172" s="127">
        <v>1479</v>
      </c>
      <c r="AU172" s="128"/>
      <c r="AV172" s="129"/>
      <c r="AW172" s="126" t="str">
        <f t="shared" si="75"/>
        <v/>
      </c>
      <c r="AX172" s="126" t="str">
        <f t="shared" si="76"/>
        <v/>
      </c>
      <c r="AY172" s="64" t="str">
        <f t="shared" si="77"/>
        <v/>
      </c>
      <c r="AZ172" s="97">
        <v>79.2</v>
      </c>
      <c r="BA172" s="68"/>
      <c r="BB172" s="68"/>
      <c r="BC172" s="68"/>
      <c r="BD172" s="68"/>
      <c r="BE172" s="15"/>
      <c r="BF172" s="5">
        <f t="shared" si="78"/>
        <v>8469</v>
      </c>
      <c r="BG172" s="42">
        <v>5265</v>
      </c>
      <c r="BH172" s="42">
        <v>3204</v>
      </c>
      <c r="BI172" s="42"/>
      <c r="BJ172" s="42"/>
      <c r="BK172" s="42"/>
      <c r="BL172" s="42"/>
      <c r="BM172" s="15"/>
    </row>
    <row r="173" spans="1:65" outlineLevel="5" x14ac:dyDescent="0.45">
      <c r="A173" s="22">
        <f t="shared" si="81"/>
        <v>5</v>
      </c>
      <c r="B173" s="9">
        <f t="shared" si="79"/>
        <v>43971</v>
      </c>
      <c r="C173" s="51">
        <v>319539</v>
      </c>
      <c r="D173" s="64">
        <f t="shared" si="69"/>
        <v>37.6</v>
      </c>
      <c r="E173" s="12">
        <v>37.6</v>
      </c>
      <c r="F173" s="12">
        <v>37.6</v>
      </c>
      <c r="G173" s="12">
        <v>37.6</v>
      </c>
      <c r="H173" s="12">
        <v>37.6</v>
      </c>
      <c r="I173" s="12"/>
      <c r="J173" s="12"/>
      <c r="K173" s="12"/>
      <c r="L173" s="12"/>
      <c r="M173" s="74" t="str">
        <f t="shared" si="70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71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2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80"/>
        <v>16.816816816816818</v>
      </c>
      <c r="AO173" s="41">
        <v>1665</v>
      </c>
      <c r="AP173" s="110"/>
      <c r="AQ173" s="111"/>
      <c r="AR173" s="126" t="str">
        <f t="shared" si="73"/>
        <v/>
      </c>
      <c r="AS173" s="126" t="str">
        <f t="shared" si="74"/>
        <v/>
      </c>
      <c r="AT173" s="127">
        <v>1855</v>
      </c>
      <c r="AU173" s="128"/>
      <c r="AV173" s="129"/>
      <c r="AW173" s="126" t="str">
        <f t="shared" si="75"/>
        <v/>
      </c>
      <c r="AX173" s="126" t="str">
        <f t="shared" si="76"/>
        <v/>
      </c>
      <c r="AY173" s="64" t="str">
        <f t="shared" si="77"/>
        <v/>
      </c>
      <c r="AZ173" s="97">
        <v>78.8</v>
      </c>
      <c r="BA173" s="68"/>
      <c r="BB173" s="68"/>
      <c r="BC173" s="68"/>
      <c r="BD173" s="68"/>
      <c r="BE173" s="15"/>
      <c r="BF173" s="5">
        <f t="shared" si="78"/>
        <v>11613</v>
      </c>
      <c r="BG173" s="42">
        <v>6385</v>
      </c>
      <c r="BH173" s="42">
        <v>5228</v>
      </c>
      <c r="BI173" s="42"/>
      <c r="BJ173" s="42"/>
      <c r="BK173" s="42"/>
      <c r="BL173" s="42"/>
      <c r="BM173" s="15"/>
    </row>
    <row r="174" spans="1:65" outlineLevel="5" x14ac:dyDescent="0.45">
      <c r="A174" s="22">
        <f t="shared" si="81"/>
        <v>5</v>
      </c>
      <c r="B174" s="9">
        <f t="shared" si="79"/>
        <v>43972</v>
      </c>
      <c r="C174" s="51">
        <v>306584</v>
      </c>
      <c r="D174" s="64">
        <f t="shared" si="69"/>
        <v>37.5</v>
      </c>
      <c r="E174" s="12">
        <v>37.5</v>
      </c>
      <c r="F174" s="12">
        <v>37.5</v>
      </c>
      <c r="G174" s="12">
        <v>37.5</v>
      </c>
      <c r="H174" s="12">
        <v>37.5</v>
      </c>
      <c r="I174" s="12"/>
      <c r="J174" s="12"/>
      <c r="K174" s="12"/>
      <c r="L174" s="12"/>
      <c r="M174" s="74" t="str">
        <f t="shared" si="70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71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2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80"/>
        <v>17.167381974248926</v>
      </c>
      <c r="AO174" s="41">
        <v>1631</v>
      </c>
      <c r="AP174" s="110"/>
      <c r="AQ174" s="111"/>
      <c r="AR174" s="126" t="str">
        <f t="shared" si="73"/>
        <v/>
      </c>
      <c r="AS174" s="126" t="str">
        <f t="shared" si="74"/>
        <v/>
      </c>
      <c r="AT174" s="127">
        <v>1735</v>
      </c>
      <c r="AU174" s="128"/>
      <c r="AV174" s="129"/>
      <c r="AW174" s="126" t="str">
        <f t="shared" si="75"/>
        <v/>
      </c>
      <c r="AX174" s="126" t="str">
        <f t="shared" si="76"/>
        <v/>
      </c>
      <c r="AY174" s="64" t="str">
        <f t="shared" si="77"/>
        <v/>
      </c>
      <c r="AZ174" s="97">
        <v>78.8</v>
      </c>
      <c r="BA174" s="68"/>
      <c r="BB174" s="68"/>
      <c r="BC174" s="68"/>
      <c r="BD174" s="68"/>
      <c r="BE174" s="15"/>
      <c r="BF174" s="5">
        <f t="shared" si="78"/>
        <v>7357</v>
      </c>
      <c r="BG174" s="42">
        <v>5385</v>
      </c>
      <c r="BH174" s="42">
        <v>1972</v>
      </c>
      <c r="BI174" s="42"/>
      <c r="BJ174" s="42"/>
      <c r="BK174" s="42"/>
      <c r="BL174" s="42"/>
      <c r="BM174" s="15"/>
    </row>
    <row r="175" spans="1:65" outlineLevel="5" x14ac:dyDescent="0.45">
      <c r="A175" s="22">
        <f t="shared" si="81"/>
        <v>5</v>
      </c>
      <c r="B175" s="9">
        <f t="shared" si="79"/>
        <v>43973</v>
      </c>
      <c r="C175" s="51">
        <v>309310</v>
      </c>
      <c r="D175" s="64">
        <f t="shared" si="69"/>
        <v>37.299999999999997</v>
      </c>
      <c r="E175" s="12">
        <v>37.299999999999997</v>
      </c>
      <c r="F175" s="12">
        <v>37.299999999999997</v>
      </c>
      <c r="G175" s="12">
        <v>37.299999999999997</v>
      </c>
      <c r="H175" s="12">
        <v>37.299999999999997</v>
      </c>
      <c r="I175" s="12"/>
      <c r="J175" s="12"/>
      <c r="K175" s="12"/>
      <c r="L175" s="12"/>
      <c r="M175" s="74" t="str">
        <f t="shared" si="70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71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2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>28000/AO175</f>
        <v>18.006430868167204</v>
      </c>
      <c r="AO175" s="41">
        <v>1555</v>
      </c>
      <c r="AP175" s="110"/>
      <c r="AQ175" s="111"/>
      <c r="AR175" s="126" t="str">
        <f t="shared" si="73"/>
        <v/>
      </c>
      <c r="AS175" s="126" t="str">
        <f t="shared" si="74"/>
        <v/>
      </c>
      <c r="AT175" s="127">
        <v>1767</v>
      </c>
      <c r="AU175" s="128"/>
      <c r="AV175" s="129"/>
      <c r="AW175" s="126" t="str">
        <f t="shared" si="75"/>
        <v/>
      </c>
      <c r="AX175" s="126" t="str">
        <f t="shared" si="76"/>
        <v/>
      </c>
      <c r="AY175" s="64" t="str">
        <f t="shared" si="77"/>
        <v/>
      </c>
      <c r="AZ175" s="97">
        <v>78.8</v>
      </c>
      <c r="BA175" s="68"/>
      <c r="BB175" s="68"/>
      <c r="BC175" s="68"/>
      <c r="BD175" s="68"/>
      <c r="BE175" s="15"/>
      <c r="BF175" s="5">
        <f t="shared" si="78"/>
        <v>7727</v>
      </c>
      <c r="BG175" s="42">
        <v>5808</v>
      </c>
      <c r="BH175" s="42">
        <v>1919</v>
      </c>
      <c r="BI175" s="42"/>
      <c r="BJ175" s="42"/>
      <c r="BK175" s="42"/>
      <c r="BL175" s="42"/>
      <c r="BM175" s="15"/>
    </row>
    <row r="176" spans="1:65" outlineLevel="5" x14ac:dyDescent="0.45">
      <c r="A176" s="22">
        <f t="shared" si="81"/>
        <v>5</v>
      </c>
      <c r="B176" s="9">
        <f t="shared" si="79"/>
        <v>43974</v>
      </c>
      <c r="C176" s="51">
        <v>315015</v>
      </c>
      <c r="D176" s="64">
        <f t="shared" si="69"/>
        <v>37.200000000000003</v>
      </c>
      <c r="E176" s="12">
        <v>37.200000000000003</v>
      </c>
      <c r="F176" s="12">
        <v>37.200000000000003</v>
      </c>
      <c r="G176" s="12">
        <v>37.200000000000003</v>
      </c>
      <c r="H176" s="12">
        <v>37.200000000000003</v>
      </c>
      <c r="I176" s="12"/>
      <c r="J176" s="12"/>
      <c r="K176" s="12"/>
      <c r="L176" s="12"/>
      <c r="M176" s="74" t="str">
        <f t="shared" si="70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71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2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80"/>
        <v>17.676767676767678</v>
      </c>
      <c r="AO176" s="41">
        <v>1584</v>
      </c>
      <c r="AP176" s="110"/>
      <c r="AQ176" s="111"/>
      <c r="AR176" s="126" t="str">
        <f t="shared" si="73"/>
        <v/>
      </c>
      <c r="AS176" s="126" t="str">
        <f t="shared" si="74"/>
        <v/>
      </c>
      <c r="AT176" s="127">
        <v>1353</v>
      </c>
      <c r="AU176" s="128"/>
      <c r="AV176" s="129"/>
      <c r="AW176" s="126" t="str">
        <f t="shared" si="75"/>
        <v/>
      </c>
      <c r="AX176" s="126" t="str">
        <f t="shared" si="76"/>
        <v/>
      </c>
      <c r="AY176" s="64" t="str">
        <f t="shared" si="77"/>
        <v/>
      </c>
      <c r="AZ176" s="97"/>
      <c r="BA176" s="68"/>
      <c r="BB176" s="68"/>
      <c r="BC176" s="68"/>
      <c r="BD176" s="68"/>
      <c r="BE176" s="15"/>
      <c r="BF176" s="5">
        <f t="shared" si="78"/>
        <v>7471</v>
      </c>
      <c r="BG176" s="42">
        <v>3544</v>
      </c>
      <c r="BH176" s="42">
        <v>3927</v>
      </c>
      <c r="BI176" s="42"/>
      <c r="BJ176" s="42"/>
      <c r="BK176" s="42"/>
      <c r="BL176" s="42"/>
      <c r="BM176" s="15"/>
    </row>
    <row r="177" spans="1:65" outlineLevel="5" x14ac:dyDescent="0.45">
      <c r="A177" s="22">
        <f t="shared" si="81"/>
        <v>5</v>
      </c>
      <c r="B177" s="9">
        <f t="shared" si="79"/>
        <v>43975</v>
      </c>
      <c r="C177" s="51">
        <v>319943</v>
      </c>
      <c r="D177" s="64">
        <f t="shared" si="69"/>
        <v>37.299999999999997</v>
      </c>
      <c r="E177" s="12">
        <v>37.4</v>
      </c>
      <c r="F177" s="12">
        <v>37.4</v>
      </c>
      <c r="G177" s="12">
        <v>37.1</v>
      </c>
      <c r="H177" s="12">
        <v>37.1</v>
      </c>
      <c r="I177" s="12"/>
      <c r="J177" s="12"/>
      <c r="K177" s="12"/>
      <c r="L177" s="12"/>
      <c r="M177" s="74" t="str">
        <f t="shared" si="70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71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2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80"/>
        <v>18.384766907419568</v>
      </c>
      <c r="AO177" s="41">
        <v>1523</v>
      </c>
      <c r="AP177" s="110"/>
      <c r="AQ177" s="111"/>
      <c r="AR177" s="126" t="str">
        <f t="shared" si="73"/>
        <v/>
      </c>
      <c r="AS177" s="126" t="str">
        <f t="shared" si="74"/>
        <v/>
      </c>
      <c r="AT177" s="127">
        <v>1443</v>
      </c>
      <c r="AU177" s="128"/>
      <c r="AV177" s="129"/>
      <c r="AW177" s="126" t="str">
        <f t="shared" si="75"/>
        <v/>
      </c>
      <c r="AX177" s="126" t="str">
        <f t="shared" si="76"/>
        <v/>
      </c>
      <c r="AY177" s="64" t="str">
        <f t="shared" si="77"/>
        <v/>
      </c>
      <c r="AZ177" s="97"/>
      <c r="BA177" s="68"/>
      <c r="BB177" s="68"/>
      <c r="BC177" s="68"/>
      <c r="BD177" s="68"/>
      <c r="BE177" s="15"/>
      <c r="BF177" s="5">
        <f t="shared" si="78"/>
        <v>10922</v>
      </c>
      <c r="BG177" s="42">
        <v>5882</v>
      </c>
      <c r="BH177" s="42">
        <v>5040</v>
      </c>
      <c r="BI177" s="42"/>
      <c r="BJ177" s="42"/>
      <c r="BK177" s="42"/>
      <c r="BL177" s="42"/>
      <c r="BM177" s="15"/>
    </row>
    <row r="178" spans="1:65" outlineLevel="5" x14ac:dyDescent="0.45">
      <c r="A178" s="22">
        <f t="shared" si="81"/>
        <v>5</v>
      </c>
      <c r="B178" s="9">
        <f t="shared" si="79"/>
        <v>43976</v>
      </c>
      <c r="C178" s="51">
        <v>311323</v>
      </c>
      <c r="D178" s="64">
        <f t="shared" si="69"/>
        <v>36.6</v>
      </c>
      <c r="E178" s="12">
        <v>37.200000000000003</v>
      </c>
      <c r="F178" s="12">
        <v>37.200000000000003</v>
      </c>
      <c r="G178" s="12">
        <v>36</v>
      </c>
      <c r="H178" s="12">
        <v>36</v>
      </c>
      <c r="I178" s="12"/>
      <c r="J178" s="12"/>
      <c r="K178" s="12"/>
      <c r="L178" s="12"/>
      <c r="M178" s="74" t="str">
        <f t="shared" si="70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71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2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80"/>
        <v>19.390581717451525</v>
      </c>
      <c r="AO178" s="41">
        <v>1444</v>
      </c>
      <c r="AP178" s="110"/>
      <c r="AQ178" s="111"/>
      <c r="AR178" s="126" t="str">
        <f t="shared" si="73"/>
        <v/>
      </c>
      <c r="AS178" s="126" t="str">
        <f t="shared" si="74"/>
        <v/>
      </c>
      <c r="AT178" s="127">
        <v>1421</v>
      </c>
      <c r="AU178" s="128"/>
      <c r="AV178" s="129"/>
      <c r="AW178" s="126" t="str">
        <f t="shared" si="75"/>
        <v/>
      </c>
      <c r="AX178" s="126" t="str">
        <f t="shared" si="76"/>
        <v/>
      </c>
      <c r="AY178" s="64" t="str">
        <f t="shared" si="77"/>
        <v/>
      </c>
      <c r="AZ178" s="97">
        <v>79.3</v>
      </c>
      <c r="BA178" s="68"/>
      <c r="BB178" s="68"/>
      <c r="BC178" s="68"/>
      <c r="BD178" s="68"/>
      <c r="BE178" s="15"/>
      <c r="BF178" s="5">
        <f t="shared" si="78"/>
        <v>6402</v>
      </c>
      <c r="BG178" s="42">
        <v>2181</v>
      </c>
      <c r="BH178" s="42">
        <v>4221</v>
      </c>
      <c r="BI178" s="42"/>
      <c r="BJ178" s="42"/>
      <c r="BK178" s="42"/>
      <c r="BL178" s="42"/>
      <c r="BM178" s="15"/>
    </row>
    <row r="179" spans="1:65" outlineLevel="5" x14ac:dyDescent="0.45">
      <c r="A179" s="22">
        <f t="shared" si="81"/>
        <v>5</v>
      </c>
      <c r="B179" s="9">
        <f t="shared" si="79"/>
        <v>43977</v>
      </c>
      <c r="C179" s="51">
        <v>306906</v>
      </c>
      <c r="D179" s="64">
        <f t="shared" si="69"/>
        <v>37.9</v>
      </c>
      <c r="E179" s="12">
        <v>37.799999999999997</v>
      </c>
      <c r="F179" s="12">
        <v>37.799999999999997</v>
      </c>
      <c r="G179" s="12">
        <v>38</v>
      </c>
      <c r="H179" s="12">
        <v>38</v>
      </c>
      <c r="I179" s="12"/>
      <c r="J179" s="12"/>
      <c r="K179" s="12"/>
      <c r="L179" s="12"/>
      <c r="M179" s="74" t="str">
        <f t="shared" si="70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71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2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 t="shared" si="80"/>
        <v>17.423771001866832</v>
      </c>
      <c r="AO179" s="41">
        <v>1607</v>
      </c>
      <c r="AP179" s="110"/>
      <c r="AQ179" s="111"/>
      <c r="AR179" s="126" t="str">
        <f t="shared" si="73"/>
        <v/>
      </c>
      <c r="AS179" s="126" t="str">
        <f t="shared" si="74"/>
        <v/>
      </c>
      <c r="AT179" s="127">
        <v>1757</v>
      </c>
      <c r="AU179" s="128"/>
      <c r="AV179" s="129"/>
      <c r="AW179" s="126" t="str">
        <f t="shared" si="75"/>
        <v/>
      </c>
      <c r="AX179" s="126" t="str">
        <f t="shared" si="76"/>
        <v/>
      </c>
      <c r="AY179" s="64" t="str">
        <f t="shared" si="77"/>
        <v/>
      </c>
      <c r="AZ179" s="97">
        <v>79.7</v>
      </c>
      <c r="BA179" s="68"/>
      <c r="BB179" s="68"/>
      <c r="BC179" s="68"/>
      <c r="BD179" s="68"/>
      <c r="BE179" s="15"/>
      <c r="BF179" s="5">
        <f t="shared" si="78"/>
        <v>9952</v>
      </c>
      <c r="BG179" s="42">
        <v>9952</v>
      </c>
      <c r="BH179" s="42"/>
      <c r="BI179" s="42"/>
      <c r="BJ179" s="42"/>
      <c r="BK179" s="42"/>
      <c r="BL179" s="42"/>
      <c r="BM179" s="15"/>
    </row>
    <row r="180" spans="1:65" outlineLevel="5" x14ac:dyDescent="0.45">
      <c r="A180" s="22">
        <f t="shared" si="81"/>
        <v>5</v>
      </c>
      <c r="B180" s="9">
        <f t="shared" si="79"/>
        <v>43978</v>
      </c>
      <c r="C180" s="51">
        <v>315715</v>
      </c>
      <c r="D180" s="64">
        <f t="shared" si="69"/>
        <v>38</v>
      </c>
      <c r="E180" s="12">
        <v>38</v>
      </c>
      <c r="F180" s="12">
        <v>38</v>
      </c>
      <c r="G180" s="12">
        <v>38</v>
      </c>
      <c r="H180" s="12">
        <v>38</v>
      </c>
      <c r="I180" s="12"/>
      <c r="J180" s="12"/>
      <c r="K180" s="12"/>
      <c r="L180" s="12"/>
      <c r="M180" s="74" t="str">
        <f t="shared" si="70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71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2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80"/>
        <v>18.829858776059179</v>
      </c>
      <c r="AO180" s="41">
        <v>1487</v>
      </c>
      <c r="AP180" s="110"/>
      <c r="AQ180" s="111"/>
      <c r="AR180" s="126" t="str">
        <f t="shared" si="73"/>
        <v/>
      </c>
      <c r="AS180" s="126" t="str">
        <f t="shared" si="74"/>
        <v/>
      </c>
      <c r="AT180" s="127">
        <v>1824</v>
      </c>
      <c r="AU180" s="128"/>
      <c r="AV180" s="129"/>
      <c r="AW180" s="126" t="str">
        <f t="shared" si="75"/>
        <v/>
      </c>
      <c r="AX180" s="126" t="str">
        <f t="shared" si="76"/>
        <v/>
      </c>
      <c r="AY180" s="64" t="str">
        <f t="shared" si="77"/>
        <v/>
      </c>
      <c r="AZ180" s="97">
        <v>80</v>
      </c>
      <c r="BA180" s="68"/>
      <c r="BB180" s="68"/>
      <c r="BC180" s="68"/>
      <c r="BD180" s="68"/>
      <c r="BE180" s="15"/>
      <c r="BF180" s="5">
        <f t="shared" si="78"/>
        <v>7898</v>
      </c>
      <c r="BG180" s="42">
        <v>5575</v>
      </c>
      <c r="BH180" s="42">
        <v>2323</v>
      </c>
      <c r="BI180" s="42"/>
      <c r="BJ180" s="42"/>
      <c r="BK180" s="42"/>
      <c r="BL180" s="42"/>
      <c r="BM180" s="15"/>
    </row>
    <row r="181" spans="1:65" outlineLevel="5" x14ac:dyDescent="0.45">
      <c r="A181" s="22">
        <f t="shared" si="81"/>
        <v>5</v>
      </c>
      <c r="B181" s="9">
        <f t="shared" si="79"/>
        <v>43979</v>
      </c>
      <c r="C181" s="51">
        <v>302799</v>
      </c>
      <c r="D181" s="64">
        <f t="shared" si="69"/>
        <v>38.200000000000003</v>
      </c>
      <c r="E181" s="12">
        <v>38.200000000000003</v>
      </c>
      <c r="F181" s="12">
        <v>38.200000000000003</v>
      </c>
      <c r="G181" s="12">
        <v>38.200000000000003</v>
      </c>
      <c r="H181" s="12">
        <v>38.200000000000003</v>
      </c>
      <c r="I181" s="12"/>
      <c r="J181" s="12"/>
      <c r="K181" s="12"/>
      <c r="L181" s="12"/>
      <c r="M181" s="74" t="str">
        <f t="shared" si="70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71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2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80"/>
        <v>18.372703412073491</v>
      </c>
      <c r="AO181" s="41">
        <v>1524</v>
      </c>
      <c r="AP181" s="110"/>
      <c r="AQ181" s="111"/>
      <c r="AR181" s="126" t="str">
        <f t="shared" si="73"/>
        <v/>
      </c>
      <c r="AS181" s="126" t="str">
        <f t="shared" si="74"/>
        <v/>
      </c>
      <c r="AT181" s="127">
        <v>1745</v>
      </c>
      <c r="AU181" s="128"/>
      <c r="AV181" s="129"/>
      <c r="AW181" s="126" t="str">
        <f t="shared" si="75"/>
        <v/>
      </c>
      <c r="AX181" s="126" t="str">
        <f t="shared" si="76"/>
        <v/>
      </c>
      <c r="AY181" s="64" t="str">
        <f t="shared" si="77"/>
        <v/>
      </c>
      <c r="AZ181" s="97">
        <v>79.5</v>
      </c>
      <c r="BA181" s="68"/>
      <c r="BB181" s="68"/>
      <c r="BC181" s="68"/>
      <c r="BD181" s="68"/>
      <c r="BE181" s="15"/>
      <c r="BF181" s="5">
        <f t="shared" si="78"/>
        <v>9206</v>
      </c>
      <c r="BG181" s="42">
        <v>5798</v>
      </c>
      <c r="BH181" s="42">
        <v>3408</v>
      </c>
      <c r="BI181" s="42"/>
      <c r="BJ181" s="42"/>
      <c r="BK181" s="42"/>
      <c r="BL181" s="42"/>
      <c r="BM181" s="15"/>
    </row>
    <row r="182" spans="1:65" outlineLevel="5" x14ac:dyDescent="0.45">
      <c r="A182" s="22">
        <f t="shared" si="81"/>
        <v>5</v>
      </c>
      <c r="B182" s="9">
        <f t="shared" si="79"/>
        <v>43980</v>
      </c>
      <c r="C182" s="51">
        <v>304027</v>
      </c>
      <c r="D182" s="64">
        <f t="shared" si="69"/>
        <v>38</v>
      </c>
      <c r="E182" s="12">
        <v>38</v>
      </c>
      <c r="F182" s="12">
        <v>38</v>
      </c>
      <c r="G182" s="12">
        <v>38</v>
      </c>
      <c r="H182" s="12">
        <v>38</v>
      </c>
      <c r="I182" s="12"/>
      <c r="J182" s="12"/>
      <c r="K182" s="12"/>
      <c r="L182" s="12"/>
      <c r="M182" s="74" t="str">
        <f t="shared" si="70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71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2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80"/>
        <v>18.518518518518519</v>
      </c>
      <c r="AO182" s="41">
        <v>1512</v>
      </c>
      <c r="AP182" s="110"/>
      <c r="AQ182" s="111"/>
      <c r="AR182" s="126" t="str">
        <f t="shared" si="73"/>
        <v/>
      </c>
      <c r="AS182" s="126" t="str">
        <f t="shared" si="74"/>
        <v/>
      </c>
      <c r="AT182" s="127">
        <v>1682</v>
      </c>
      <c r="AU182" s="128"/>
      <c r="AV182" s="129"/>
      <c r="AW182" s="126" t="str">
        <f t="shared" si="75"/>
        <v/>
      </c>
      <c r="AX182" s="126" t="str">
        <f t="shared" si="76"/>
        <v/>
      </c>
      <c r="AY182" s="64" t="str">
        <f t="shared" si="77"/>
        <v/>
      </c>
      <c r="AZ182" s="97">
        <v>79.7</v>
      </c>
      <c r="BA182" s="68"/>
      <c r="BB182" s="68"/>
      <c r="BC182" s="68"/>
      <c r="BD182" s="68"/>
      <c r="BE182" s="15"/>
      <c r="BF182" s="5">
        <f t="shared" si="78"/>
        <v>9186</v>
      </c>
      <c r="BG182" s="42">
        <v>4477</v>
      </c>
      <c r="BH182" s="42">
        <v>4709</v>
      </c>
      <c r="BI182" s="42"/>
      <c r="BJ182" s="42"/>
      <c r="BK182" s="42"/>
      <c r="BL182" s="42"/>
      <c r="BM182" s="15"/>
    </row>
    <row r="183" spans="1:65" outlineLevel="5" x14ac:dyDescent="0.45">
      <c r="A183" s="22">
        <f t="shared" si="81"/>
        <v>5</v>
      </c>
      <c r="B183" s="9">
        <f t="shared" si="79"/>
        <v>43981</v>
      </c>
      <c r="C183" s="51">
        <v>297803</v>
      </c>
      <c r="D183" s="64">
        <f t="shared" si="69"/>
        <v>38.4</v>
      </c>
      <c r="E183" s="12">
        <v>38.4</v>
      </c>
      <c r="F183" s="12">
        <v>38.4</v>
      </c>
      <c r="G183" s="12">
        <v>38.4</v>
      </c>
      <c r="H183" s="12">
        <v>38.4</v>
      </c>
      <c r="I183" s="12"/>
      <c r="J183" s="12"/>
      <c r="K183" s="12"/>
      <c r="L183" s="12"/>
      <c r="M183" s="74" t="str">
        <f t="shared" si="70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71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2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80"/>
        <v>18.829858776059179</v>
      </c>
      <c r="AO183" s="41">
        <v>1487</v>
      </c>
      <c r="AP183" s="110"/>
      <c r="AQ183" s="111"/>
      <c r="AR183" s="126" t="str">
        <f t="shared" si="73"/>
        <v/>
      </c>
      <c r="AS183" s="126" t="str">
        <f t="shared" si="74"/>
        <v/>
      </c>
      <c r="AT183" s="127">
        <v>1659</v>
      </c>
      <c r="AU183" s="128"/>
      <c r="AV183" s="129"/>
      <c r="AW183" s="126" t="str">
        <f t="shared" si="75"/>
        <v/>
      </c>
      <c r="AX183" s="126" t="str">
        <f t="shared" si="76"/>
        <v/>
      </c>
      <c r="AY183" s="64" t="str">
        <f t="shared" si="77"/>
        <v/>
      </c>
      <c r="AZ183" s="97"/>
      <c r="BA183" s="68"/>
      <c r="BB183" s="68"/>
      <c r="BC183" s="68"/>
      <c r="BD183" s="68"/>
      <c r="BE183" s="15"/>
      <c r="BF183" s="5">
        <f t="shared" si="78"/>
        <v>9378</v>
      </c>
      <c r="BG183" s="42">
        <v>7857</v>
      </c>
      <c r="BH183" s="42">
        <v>1521</v>
      </c>
      <c r="BI183" s="42"/>
      <c r="BJ183" s="42"/>
      <c r="BK183" s="42"/>
      <c r="BL183" s="42"/>
      <c r="BM183" s="15"/>
    </row>
    <row r="184" spans="1:65" ht="17.5" outlineLevel="5" thickBot="1" x14ac:dyDescent="0.5">
      <c r="A184" s="31">
        <f t="shared" si="81"/>
        <v>5</v>
      </c>
      <c r="B184" s="32">
        <f t="shared" si="79"/>
        <v>43982</v>
      </c>
      <c r="C184" s="51">
        <v>310127</v>
      </c>
      <c r="D184" s="64">
        <f t="shared" si="69"/>
        <v>38</v>
      </c>
      <c r="E184" s="12">
        <v>38</v>
      </c>
      <c r="F184" s="12">
        <v>38</v>
      </c>
      <c r="G184" s="12">
        <v>38</v>
      </c>
      <c r="H184" s="12">
        <v>38</v>
      </c>
      <c r="I184" s="12"/>
      <c r="J184" s="12"/>
      <c r="K184" s="12"/>
      <c r="L184" s="12"/>
      <c r="M184" s="74" t="str">
        <f t="shared" si="70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71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2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80"/>
        <v>18.641810918774965</v>
      </c>
      <c r="AO184" s="41">
        <v>1502</v>
      </c>
      <c r="AP184" s="110"/>
      <c r="AQ184" s="111"/>
      <c r="AR184" s="126" t="str">
        <f t="shared" si="73"/>
        <v/>
      </c>
      <c r="AS184" s="126" t="str">
        <f t="shared" si="74"/>
        <v/>
      </c>
      <c r="AT184" s="127">
        <v>1685</v>
      </c>
      <c r="AU184" s="128"/>
      <c r="AV184" s="129"/>
      <c r="AW184" s="126" t="str">
        <f t="shared" si="75"/>
        <v/>
      </c>
      <c r="AX184" s="126" t="str">
        <f t="shared" si="76"/>
        <v/>
      </c>
      <c r="AY184" s="64" t="str">
        <f t="shared" si="77"/>
        <v/>
      </c>
      <c r="AZ184" s="97"/>
      <c r="BA184" s="68"/>
      <c r="BB184" s="68"/>
      <c r="BC184" s="68"/>
      <c r="BD184" s="68"/>
      <c r="BE184" s="15"/>
      <c r="BF184" s="5">
        <f t="shared" si="78"/>
        <v>7949</v>
      </c>
      <c r="BG184" s="42">
        <v>3735</v>
      </c>
      <c r="BH184" s="42">
        <v>4214</v>
      </c>
      <c r="BI184" s="42"/>
      <c r="BJ184" s="42"/>
      <c r="BK184" s="42"/>
      <c r="BL184" s="42"/>
      <c r="BM184" s="15"/>
    </row>
    <row r="185" spans="1:65" outlineLevel="4" x14ac:dyDescent="0.45">
      <c r="A185" s="150" t="s">
        <v>39</v>
      </c>
      <c r="B185" s="151"/>
      <c r="C185" s="50">
        <f t="shared" ref="C185:BM185" si="82">SUBTOTAL(4,C154:C184)</f>
        <v>468281</v>
      </c>
      <c r="D185" s="60">
        <f t="shared" si="82"/>
        <v>38.5</v>
      </c>
      <c r="E185" s="28">
        <f t="shared" si="82"/>
        <v>38.5</v>
      </c>
      <c r="F185" s="28">
        <f t="shared" si="82"/>
        <v>38.5</v>
      </c>
      <c r="G185" s="28">
        <f t="shared" si="82"/>
        <v>38.5</v>
      </c>
      <c r="H185" s="28">
        <f t="shared" si="82"/>
        <v>38.5</v>
      </c>
      <c r="I185" s="28">
        <f t="shared" si="82"/>
        <v>0</v>
      </c>
      <c r="J185" s="28">
        <f t="shared" si="82"/>
        <v>0</v>
      </c>
      <c r="K185" s="28">
        <f t="shared" si="82"/>
        <v>0</v>
      </c>
      <c r="L185" s="28">
        <f t="shared" si="82"/>
        <v>0</v>
      </c>
      <c r="M185" s="71">
        <f t="shared" si="82"/>
        <v>0</v>
      </c>
      <c r="N185" s="82">
        <f t="shared" si="82"/>
        <v>0</v>
      </c>
      <c r="O185" s="82">
        <f t="shared" si="82"/>
        <v>0</v>
      </c>
      <c r="P185" s="82">
        <f t="shared" si="82"/>
        <v>0</v>
      </c>
      <c r="Q185" s="82">
        <f t="shared" si="82"/>
        <v>0</v>
      </c>
      <c r="R185" s="82">
        <f t="shared" si="82"/>
        <v>0</v>
      </c>
      <c r="S185" s="82">
        <f t="shared" si="82"/>
        <v>0</v>
      </c>
      <c r="T185" s="82">
        <f t="shared" si="82"/>
        <v>0</v>
      </c>
      <c r="U185" s="82">
        <f t="shared" si="82"/>
        <v>0</v>
      </c>
      <c r="V185" s="29">
        <f t="shared" si="82"/>
        <v>0</v>
      </c>
      <c r="W185" s="39">
        <f t="shared" si="82"/>
        <v>0</v>
      </c>
      <c r="X185" s="39">
        <f t="shared" si="82"/>
        <v>0</v>
      </c>
      <c r="Y185" s="39">
        <f t="shared" si="82"/>
        <v>0</v>
      </c>
      <c r="Z185" s="39">
        <f t="shared" si="82"/>
        <v>0</v>
      </c>
      <c r="AA185" s="39">
        <f t="shared" si="82"/>
        <v>0</v>
      </c>
      <c r="AB185" s="39">
        <f t="shared" si="82"/>
        <v>0</v>
      </c>
      <c r="AC185" s="39">
        <f t="shared" si="82"/>
        <v>0</v>
      </c>
      <c r="AD185" s="39">
        <f t="shared" si="82"/>
        <v>0</v>
      </c>
      <c r="AE185" s="29">
        <f t="shared" si="82"/>
        <v>0</v>
      </c>
      <c r="AF185" s="39">
        <f t="shared" si="82"/>
        <v>0</v>
      </c>
      <c r="AG185" s="39">
        <f t="shared" si="82"/>
        <v>0</v>
      </c>
      <c r="AH185" s="39">
        <f t="shared" si="82"/>
        <v>0</v>
      </c>
      <c r="AI185" s="39">
        <f t="shared" si="82"/>
        <v>0</v>
      </c>
      <c r="AJ185" s="39">
        <f t="shared" si="82"/>
        <v>0</v>
      </c>
      <c r="AK185" s="39">
        <f t="shared" si="82"/>
        <v>0</v>
      </c>
      <c r="AL185" s="39">
        <f t="shared" si="82"/>
        <v>0</v>
      </c>
      <c r="AM185" s="39">
        <f t="shared" si="82"/>
        <v>0</v>
      </c>
      <c r="AN185" s="39">
        <f t="shared" si="82"/>
        <v>23.890784982935152</v>
      </c>
      <c r="AO185" s="39">
        <f t="shared" si="82"/>
        <v>1702</v>
      </c>
      <c r="AP185" s="104">
        <f t="shared" si="82"/>
        <v>0</v>
      </c>
      <c r="AQ185" s="105">
        <f t="shared" si="82"/>
        <v>0</v>
      </c>
      <c r="AR185" s="106">
        <f t="shared" si="82"/>
        <v>0</v>
      </c>
      <c r="AS185" s="106">
        <f t="shared" si="82"/>
        <v>0</v>
      </c>
      <c r="AT185" s="107">
        <f t="shared" si="82"/>
        <v>1869</v>
      </c>
      <c r="AU185" s="108">
        <f t="shared" si="82"/>
        <v>0</v>
      </c>
      <c r="AV185" s="109">
        <f t="shared" si="82"/>
        <v>0</v>
      </c>
      <c r="AW185" s="106">
        <f t="shared" si="82"/>
        <v>0</v>
      </c>
      <c r="AX185" s="106">
        <f t="shared" si="82"/>
        <v>0</v>
      </c>
      <c r="AY185" s="60">
        <f t="shared" si="82"/>
        <v>0</v>
      </c>
      <c r="AZ185" s="96">
        <f t="shared" si="82"/>
        <v>80.5</v>
      </c>
      <c r="BA185" s="67">
        <f t="shared" si="82"/>
        <v>0</v>
      </c>
      <c r="BB185" s="67">
        <f t="shared" si="82"/>
        <v>0</v>
      </c>
      <c r="BC185" s="67">
        <f t="shared" si="82"/>
        <v>0</v>
      </c>
      <c r="BD185" s="67">
        <f t="shared" si="82"/>
        <v>0</v>
      </c>
      <c r="BE185" s="27">
        <f t="shared" si="82"/>
        <v>0</v>
      </c>
      <c r="BF185" s="29">
        <f t="shared" si="82"/>
        <v>15731</v>
      </c>
      <c r="BG185" s="39">
        <f t="shared" si="82"/>
        <v>9952</v>
      </c>
      <c r="BH185" s="40">
        <f t="shared" si="82"/>
        <v>10315</v>
      </c>
      <c r="BI185" s="40">
        <f t="shared" si="82"/>
        <v>0</v>
      </c>
      <c r="BJ185" s="40">
        <f t="shared" si="82"/>
        <v>0</v>
      </c>
      <c r="BK185" s="40">
        <f t="shared" si="82"/>
        <v>0</v>
      </c>
      <c r="BL185" s="40">
        <f t="shared" si="82"/>
        <v>0</v>
      </c>
      <c r="BM185" s="27">
        <f t="shared" si="82"/>
        <v>0</v>
      </c>
    </row>
    <row r="186" spans="1:65" outlineLevel="3" x14ac:dyDescent="0.45">
      <c r="A186" s="180" t="s">
        <v>28</v>
      </c>
      <c r="B186" s="181"/>
      <c r="C186" s="51">
        <f t="shared" ref="C186:BM186" si="83">SUBTOTAL(5,C154:C184)</f>
        <v>297803</v>
      </c>
      <c r="D186" s="61">
        <f t="shared" si="83"/>
        <v>36.6</v>
      </c>
      <c r="E186" s="12">
        <f t="shared" si="83"/>
        <v>37.200000000000003</v>
      </c>
      <c r="F186" s="12">
        <f t="shared" si="83"/>
        <v>37.200000000000003</v>
      </c>
      <c r="G186" s="12">
        <f t="shared" si="83"/>
        <v>36</v>
      </c>
      <c r="H186" s="12">
        <f t="shared" si="83"/>
        <v>36</v>
      </c>
      <c r="I186" s="12">
        <f t="shared" si="83"/>
        <v>0</v>
      </c>
      <c r="J186" s="12">
        <f t="shared" si="83"/>
        <v>0</v>
      </c>
      <c r="K186" s="12">
        <f t="shared" si="83"/>
        <v>0</v>
      </c>
      <c r="L186" s="12">
        <f t="shared" si="83"/>
        <v>0</v>
      </c>
      <c r="M186" s="72">
        <f t="shared" si="83"/>
        <v>0</v>
      </c>
      <c r="N186" s="83">
        <f t="shared" si="83"/>
        <v>0</v>
      </c>
      <c r="O186" s="83">
        <f t="shared" si="83"/>
        <v>0</v>
      </c>
      <c r="P186" s="83">
        <f t="shared" si="83"/>
        <v>0</v>
      </c>
      <c r="Q186" s="83">
        <f t="shared" si="83"/>
        <v>0</v>
      </c>
      <c r="R186" s="83">
        <f t="shared" si="83"/>
        <v>0</v>
      </c>
      <c r="S186" s="83">
        <f t="shared" si="83"/>
        <v>0</v>
      </c>
      <c r="T186" s="83">
        <f t="shared" si="83"/>
        <v>0</v>
      </c>
      <c r="U186" s="83">
        <f t="shared" si="83"/>
        <v>0</v>
      </c>
      <c r="V186" s="6">
        <f t="shared" si="83"/>
        <v>0</v>
      </c>
      <c r="W186" s="41">
        <f t="shared" si="83"/>
        <v>0</v>
      </c>
      <c r="X186" s="41">
        <f t="shared" si="83"/>
        <v>0</v>
      </c>
      <c r="Y186" s="41">
        <f t="shared" si="83"/>
        <v>0</v>
      </c>
      <c r="Z186" s="41">
        <f t="shared" si="83"/>
        <v>0</v>
      </c>
      <c r="AA186" s="41">
        <f t="shared" si="83"/>
        <v>0</v>
      </c>
      <c r="AB186" s="41">
        <f t="shared" si="83"/>
        <v>0</v>
      </c>
      <c r="AC186" s="41">
        <f t="shared" si="83"/>
        <v>0</v>
      </c>
      <c r="AD186" s="41">
        <f t="shared" si="83"/>
        <v>0</v>
      </c>
      <c r="AE186" s="6">
        <f t="shared" si="83"/>
        <v>0</v>
      </c>
      <c r="AF186" s="41">
        <f t="shared" si="83"/>
        <v>0</v>
      </c>
      <c r="AG186" s="41">
        <f t="shared" si="83"/>
        <v>0</v>
      </c>
      <c r="AH186" s="41">
        <f t="shared" si="83"/>
        <v>0</v>
      </c>
      <c r="AI186" s="41">
        <f t="shared" si="83"/>
        <v>0</v>
      </c>
      <c r="AJ186" s="41">
        <f t="shared" si="83"/>
        <v>0</v>
      </c>
      <c r="AK186" s="41">
        <f t="shared" si="83"/>
        <v>0</v>
      </c>
      <c r="AL186" s="41">
        <f t="shared" si="83"/>
        <v>0</v>
      </c>
      <c r="AM186" s="41">
        <f t="shared" si="83"/>
        <v>0</v>
      </c>
      <c r="AN186" s="41">
        <f t="shared" si="83"/>
        <v>16.451233842538191</v>
      </c>
      <c r="AO186" s="41">
        <f t="shared" si="83"/>
        <v>1172</v>
      </c>
      <c r="AP186" s="110">
        <f t="shared" si="83"/>
        <v>0</v>
      </c>
      <c r="AQ186" s="111">
        <f t="shared" si="83"/>
        <v>0</v>
      </c>
      <c r="AR186" s="112">
        <f t="shared" si="83"/>
        <v>0</v>
      </c>
      <c r="AS186" s="112">
        <f t="shared" si="83"/>
        <v>0</v>
      </c>
      <c r="AT186" s="113">
        <f t="shared" si="83"/>
        <v>1010</v>
      </c>
      <c r="AU186" s="114">
        <f t="shared" si="83"/>
        <v>0</v>
      </c>
      <c r="AV186" s="115">
        <f t="shared" si="83"/>
        <v>0</v>
      </c>
      <c r="AW186" s="112">
        <f t="shared" si="83"/>
        <v>0</v>
      </c>
      <c r="AX186" s="112">
        <f t="shared" si="83"/>
        <v>0</v>
      </c>
      <c r="AY186" s="61">
        <f t="shared" si="83"/>
        <v>0</v>
      </c>
      <c r="AZ186" s="97">
        <f t="shared" si="83"/>
        <v>78.8</v>
      </c>
      <c r="BA186" s="68">
        <f t="shared" si="83"/>
        <v>0</v>
      </c>
      <c r="BB186" s="68">
        <f t="shared" si="83"/>
        <v>0</v>
      </c>
      <c r="BC186" s="68">
        <f t="shared" si="83"/>
        <v>0</v>
      </c>
      <c r="BD186" s="68">
        <f t="shared" si="83"/>
        <v>0</v>
      </c>
      <c r="BE186" s="15">
        <f t="shared" si="83"/>
        <v>0</v>
      </c>
      <c r="BF186" s="6">
        <f t="shared" si="83"/>
        <v>6402</v>
      </c>
      <c r="BG186" s="41">
        <f t="shared" si="83"/>
        <v>2181</v>
      </c>
      <c r="BH186" s="42">
        <f t="shared" si="83"/>
        <v>1521</v>
      </c>
      <c r="BI186" s="42">
        <f t="shared" si="83"/>
        <v>0</v>
      </c>
      <c r="BJ186" s="42">
        <f t="shared" si="83"/>
        <v>0</v>
      </c>
      <c r="BK186" s="42">
        <f t="shared" si="83"/>
        <v>0</v>
      </c>
      <c r="BL186" s="42">
        <f t="shared" si="83"/>
        <v>0</v>
      </c>
      <c r="BM186" s="15">
        <f t="shared" si="83"/>
        <v>0</v>
      </c>
    </row>
    <row r="187" spans="1:65" outlineLevel="2" x14ac:dyDescent="0.45">
      <c r="A187" s="180" t="s">
        <v>17</v>
      </c>
      <c r="B187" s="181"/>
      <c r="C187" s="51">
        <f>IFERROR(SUBTOTAL(1,C154:C184),"")</f>
        <v>336350.41935483873</v>
      </c>
      <c r="D187" s="61">
        <f t="shared" ref="D187:BM187" si="84">IFERROR(SUBTOTAL(1,D154:D184),"")</f>
        <v>38.038709677419355</v>
      </c>
      <c r="E187" s="12">
        <f t="shared" si="84"/>
        <v>38.051612903225809</v>
      </c>
      <c r="F187" s="12">
        <f t="shared" si="84"/>
        <v>38.051612903225809</v>
      </c>
      <c r="G187" s="12">
        <f t="shared" si="84"/>
        <v>38.016129032258071</v>
      </c>
      <c r="H187" s="12">
        <f t="shared" si="84"/>
        <v>38.016129032258071</v>
      </c>
      <c r="I187" s="12" t="str">
        <f t="shared" si="84"/>
        <v/>
      </c>
      <c r="J187" s="12" t="str">
        <f t="shared" si="84"/>
        <v/>
      </c>
      <c r="K187" s="12" t="str">
        <f t="shared" si="84"/>
        <v/>
      </c>
      <c r="L187" s="12" t="str">
        <f t="shared" si="84"/>
        <v/>
      </c>
      <c r="M187" s="72" t="str">
        <f t="shared" si="84"/>
        <v/>
      </c>
      <c r="N187" s="83" t="str">
        <f t="shared" si="84"/>
        <v/>
      </c>
      <c r="O187" s="83" t="str">
        <f t="shared" si="84"/>
        <v/>
      </c>
      <c r="P187" s="83" t="str">
        <f t="shared" si="84"/>
        <v/>
      </c>
      <c r="Q187" s="83" t="str">
        <f t="shared" si="84"/>
        <v/>
      </c>
      <c r="R187" s="83" t="str">
        <f t="shared" si="84"/>
        <v/>
      </c>
      <c r="S187" s="83" t="str">
        <f t="shared" si="84"/>
        <v/>
      </c>
      <c r="T187" s="83" t="str">
        <f t="shared" si="84"/>
        <v/>
      </c>
      <c r="U187" s="83" t="str">
        <f t="shared" si="84"/>
        <v/>
      </c>
      <c r="V187" s="6" t="str">
        <f t="shared" si="84"/>
        <v/>
      </c>
      <c r="W187" s="41" t="str">
        <f t="shared" si="84"/>
        <v/>
      </c>
      <c r="X187" s="41" t="str">
        <f t="shared" si="84"/>
        <v/>
      </c>
      <c r="Y187" s="41" t="str">
        <f t="shared" si="84"/>
        <v/>
      </c>
      <c r="Z187" s="41" t="str">
        <f t="shared" si="84"/>
        <v/>
      </c>
      <c r="AA187" s="41" t="str">
        <f t="shared" si="84"/>
        <v/>
      </c>
      <c r="AB187" s="41" t="str">
        <f t="shared" si="84"/>
        <v/>
      </c>
      <c r="AC187" s="41" t="str">
        <f t="shared" si="84"/>
        <v/>
      </c>
      <c r="AD187" s="41" t="str">
        <f t="shared" si="84"/>
        <v/>
      </c>
      <c r="AE187" s="6" t="str">
        <f t="shared" si="84"/>
        <v/>
      </c>
      <c r="AF187" s="41" t="str">
        <f t="shared" si="84"/>
        <v/>
      </c>
      <c r="AG187" s="41" t="str">
        <f t="shared" si="84"/>
        <v/>
      </c>
      <c r="AH187" s="41" t="str">
        <f t="shared" si="84"/>
        <v/>
      </c>
      <c r="AI187" s="41" t="str">
        <f t="shared" si="84"/>
        <v/>
      </c>
      <c r="AJ187" s="41" t="str">
        <f t="shared" si="84"/>
        <v/>
      </c>
      <c r="AK187" s="41" t="str">
        <f t="shared" si="84"/>
        <v/>
      </c>
      <c r="AL187" s="41" t="str">
        <f t="shared" si="84"/>
        <v/>
      </c>
      <c r="AM187" s="41" t="str">
        <f t="shared" si="84"/>
        <v/>
      </c>
      <c r="AN187" s="41">
        <f t="shared" si="84"/>
        <v>19.285522681953086</v>
      </c>
      <c r="AO187" s="41">
        <f t="shared" si="84"/>
        <v>1463.8709677419354</v>
      </c>
      <c r="AP187" s="110" t="str">
        <f t="shared" si="84"/>
        <v/>
      </c>
      <c r="AQ187" s="111" t="str">
        <f t="shared" si="84"/>
        <v/>
      </c>
      <c r="AR187" s="112" t="str">
        <f t="shared" si="84"/>
        <v/>
      </c>
      <c r="AS187" s="112" t="str">
        <f t="shared" si="84"/>
        <v/>
      </c>
      <c r="AT187" s="113">
        <f t="shared" si="84"/>
        <v>1544.258064516129</v>
      </c>
      <c r="AU187" s="114" t="str">
        <f t="shared" si="84"/>
        <v/>
      </c>
      <c r="AV187" s="115" t="str">
        <f t="shared" si="84"/>
        <v/>
      </c>
      <c r="AW187" s="112" t="str">
        <f t="shared" si="84"/>
        <v/>
      </c>
      <c r="AX187" s="112" t="str">
        <f t="shared" si="84"/>
        <v/>
      </c>
      <c r="AY187" s="61" t="str">
        <f t="shared" si="84"/>
        <v/>
      </c>
      <c r="AZ187" s="97">
        <f t="shared" si="84"/>
        <v>79.547368421052624</v>
      </c>
      <c r="BA187" s="68" t="str">
        <f t="shared" si="84"/>
        <v/>
      </c>
      <c r="BB187" s="68" t="str">
        <f t="shared" si="84"/>
        <v/>
      </c>
      <c r="BC187" s="68" t="str">
        <f t="shared" si="84"/>
        <v/>
      </c>
      <c r="BD187" s="68" t="str">
        <f t="shared" si="84"/>
        <v/>
      </c>
      <c r="BE187" s="15" t="str">
        <f>IFERROR(SUBTOTAL(1,BE154:BE184),"")</f>
        <v/>
      </c>
      <c r="BF187" s="6">
        <f t="shared" si="84"/>
        <v>9509.2258064516136</v>
      </c>
      <c r="BG187" s="41">
        <f t="shared" si="84"/>
        <v>5992.0322580645161</v>
      </c>
      <c r="BH187" s="42">
        <f t="shared" si="84"/>
        <v>3634.4333333333334</v>
      </c>
      <c r="BI187" s="42" t="str">
        <f t="shared" si="84"/>
        <v/>
      </c>
      <c r="BJ187" s="42" t="str">
        <f t="shared" si="84"/>
        <v/>
      </c>
      <c r="BK187" s="42" t="str">
        <f t="shared" si="84"/>
        <v/>
      </c>
      <c r="BL187" s="42" t="str">
        <f t="shared" si="84"/>
        <v/>
      </c>
      <c r="BM187" s="15" t="str">
        <f t="shared" si="84"/>
        <v/>
      </c>
    </row>
    <row r="188" spans="1:65" ht="17.5" outlineLevel="1" thickBot="1" x14ac:dyDescent="0.5">
      <c r="A188" s="182" t="s">
        <v>56</v>
      </c>
      <c r="B188" s="183"/>
      <c r="C188" s="52">
        <f>SUBTOTAL(9,C154:C184)</f>
        <v>10426863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45380</v>
      </c>
      <c r="AP188" s="116"/>
      <c r="AQ188" s="117"/>
      <c r="AR188" s="118"/>
      <c r="AS188" s="118"/>
      <c r="AT188" s="119">
        <f>SUBTOTAL(9,AT154:AT184)</f>
        <v>47872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5">SUBTOTAL(9,BF154:BF184)</f>
        <v>294786</v>
      </c>
      <c r="BG188" s="43">
        <f t="shared" si="85"/>
        <v>185753</v>
      </c>
      <c r="BH188" s="44">
        <f t="shared" si="85"/>
        <v>109033</v>
      </c>
      <c r="BI188" s="44">
        <f t="shared" si="85"/>
        <v>0</v>
      </c>
      <c r="BJ188" s="44">
        <f t="shared" si="85"/>
        <v>0</v>
      </c>
      <c r="BK188" s="44">
        <f t="shared" si="85"/>
        <v>0</v>
      </c>
      <c r="BL188" s="44">
        <f t="shared" si="85"/>
        <v>0</v>
      </c>
      <c r="BM188" s="16">
        <f t="shared" si="85"/>
        <v>0</v>
      </c>
    </row>
    <row r="189" spans="1:65" outlineLevel="5" x14ac:dyDescent="0.45">
      <c r="A189" s="21">
        <f t="shared" si="81"/>
        <v>6</v>
      </c>
      <c r="B189" s="33">
        <f>B184+1</f>
        <v>43983</v>
      </c>
      <c r="C189" s="51">
        <v>311956</v>
      </c>
      <c r="D189" s="64">
        <f t="shared" ref="D189:D218" si="86">IFERROR(ROUND(AVERAGE(E189:L189),1),"")</f>
        <v>38.200000000000003</v>
      </c>
      <c r="E189" s="12">
        <v>38.299999999999997</v>
      </c>
      <c r="F189" s="12">
        <v>38.299999999999997</v>
      </c>
      <c r="G189" s="12">
        <v>38.1</v>
      </c>
      <c r="H189" s="12">
        <v>38.1</v>
      </c>
      <c r="I189" s="12"/>
      <c r="J189" s="12"/>
      <c r="K189" s="12"/>
      <c r="L189" s="12"/>
      <c r="M189" s="74" t="str">
        <f t="shared" ref="M189:M218" si="87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8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9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28000/AO189</f>
        <v>18.06451612903226</v>
      </c>
      <c r="AO189" s="41">
        <v>1550</v>
      </c>
      <c r="AP189" s="110"/>
      <c r="AQ189" s="111"/>
      <c r="AR189" s="126" t="str">
        <f t="shared" ref="AR189:AR218" si="90">IFERROR(AQ189/AP189*100,"")</f>
        <v/>
      </c>
      <c r="AS189" s="126" t="str">
        <f t="shared" ref="AS189:AS218" si="91">IFERROR(100-AR189,"")</f>
        <v/>
      </c>
      <c r="AT189" s="127">
        <v>1452</v>
      </c>
      <c r="AU189" s="128"/>
      <c r="AV189" s="129"/>
      <c r="AW189" s="126" t="str">
        <f t="shared" ref="AW189:AW218" si="92">IFERROR(AV189/AU189*100,"")</f>
        <v/>
      </c>
      <c r="AX189" s="126" t="str">
        <f t="shared" ref="AX189:AX218" si="93">IFERROR(100-AW189,"")</f>
        <v/>
      </c>
      <c r="AY189" s="64" t="str">
        <f t="shared" ref="AY189:AY218" si="94">IFERROR((1-((AW189*AS189)/(AX189*AR189)))*100,"")</f>
        <v/>
      </c>
      <c r="AZ189" s="97">
        <v>80</v>
      </c>
      <c r="BA189" s="68"/>
      <c r="BB189" s="68"/>
      <c r="BC189" s="68"/>
      <c r="BD189" s="68"/>
      <c r="BE189" s="15"/>
      <c r="BF189" s="5">
        <f t="shared" ref="BF189:BF218" si="95">IF(SUM(BG189:BM189)=0,"",SUM(BG189:BM189))</f>
        <v>6314</v>
      </c>
      <c r="BG189" s="42">
        <v>5310</v>
      </c>
      <c r="BH189" s="42">
        <v>1004</v>
      </c>
      <c r="BI189" s="42"/>
      <c r="BJ189" s="42"/>
      <c r="BK189" s="42"/>
      <c r="BL189" s="42"/>
      <c r="BM189" s="42"/>
    </row>
    <row r="190" spans="1:65" outlineLevel="5" x14ac:dyDescent="0.45">
      <c r="A190" s="22">
        <f t="shared" si="81"/>
        <v>6</v>
      </c>
      <c r="B190" s="9">
        <f t="shared" si="79"/>
        <v>43984</v>
      </c>
      <c r="C190" s="51">
        <v>298513</v>
      </c>
      <c r="D190" s="64">
        <f t="shared" si="86"/>
        <v>38.200000000000003</v>
      </c>
      <c r="E190" s="12">
        <v>38.299999999999997</v>
      </c>
      <c r="F190" s="12">
        <v>38.299999999999997</v>
      </c>
      <c r="G190" s="12">
        <v>38.1</v>
      </c>
      <c r="H190" s="12">
        <v>38.1</v>
      </c>
      <c r="I190" s="12"/>
      <c r="J190" s="12"/>
      <c r="K190" s="12"/>
      <c r="L190" s="12"/>
      <c r="M190" s="74" t="str">
        <f t="shared" si="87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8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9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6">28000/AO190</f>
        <v>17.699115044247787</v>
      </c>
      <c r="AO190" s="41">
        <v>1582</v>
      </c>
      <c r="AP190" s="110"/>
      <c r="AQ190" s="111"/>
      <c r="AR190" s="126" t="str">
        <f t="shared" si="90"/>
        <v/>
      </c>
      <c r="AS190" s="126" t="str">
        <f t="shared" si="91"/>
        <v/>
      </c>
      <c r="AT190" s="127">
        <v>1762</v>
      </c>
      <c r="AU190" s="128"/>
      <c r="AV190" s="129"/>
      <c r="AW190" s="126" t="str">
        <f t="shared" si="92"/>
        <v/>
      </c>
      <c r="AX190" s="126" t="str">
        <f t="shared" si="93"/>
        <v/>
      </c>
      <c r="AY190" s="64" t="str">
        <f t="shared" si="94"/>
        <v/>
      </c>
      <c r="AZ190" s="97">
        <v>78.7</v>
      </c>
      <c r="BA190" s="68"/>
      <c r="BB190" s="68"/>
      <c r="BC190" s="68"/>
      <c r="BD190" s="68"/>
      <c r="BE190" s="15"/>
      <c r="BF190" s="5">
        <f t="shared" si="95"/>
        <v>4879</v>
      </c>
      <c r="BG190" s="42">
        <v>3709</v>
      </c>
      <c r="BH190" s="42">
        <v>1170</v>
      </c>
      <c r="BI190" s="42"/>
      <c r="BJ190" s="42"/>
      <c r="BK190" s="42"/>
      <c r="BL190" s="42"/>
      <c r="BM190" s="42"/>
    </row>
    <row r="191" spans="1:65" outlineLevel="5" x14ac:dyDescent="0.45">
      <c r="A191" s="22">
        <f t="shared" si="81"/>
        <v>6</v>
      </c>
      <c r="B191" s="9">
        <f t="shared" si="79"/>
        <v>43985</v>
      </c>
      <c r="C191" s="51">
        <v>292313</v>
      </c>
      <c r="D191" s="64">
        <f t="shared" si="86"/>
        <v>37.5</v>
      </c>
      <c r="E191" s="12">
        <v>37.5</v>
      </c>
      <c r="F191" s="12">
        <v>37.5</v>
      </c>
      <c r="G191" s="12">
        <v>37.5</v>
      </c>
      <c r="H191" s="12">
        <v>37.5</v>
      </c>
      <c r="I191" s="12"/>
      <c r="J191" s="12"/>
      <c r="K191" s="12"/>
      <c r="L191" s="12"/>
      <c r="M191" s="74" t="str">
        <f t="shared" si="87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8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9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6"/>
        <v>20.771513353115726</v>
      </c>
      <c r="AO191" s="41">
        <v>1348</v>
      </c>
      <c r="AP191" s="110"/>
      <c r="AQ191" s="111"/>
      <c r="AR191" s="126" t="str">
        <f t="shared" si="90"/>
        <v/>
      </c>
      <c r="AS191" s="126" t="str">
        <f t="shared" si="91"/>
        <v/>
      </c>
      <c r="AT191" s="127">
        <v>3236</v>
      </c>
      <c r="AU191" s="128"/>
      <c r="AV191" s="129"/>
      <c r="AW191" s="126" t="str">
        <f t="shared" si="92"/>
        <v/>
      </c>
      <c r="AX191" s="126" t="str">
        <f t="shared" si="93"/>
        <v/>
      </c>
      <c r="AY191" s="64" t="str">
        <f t="shared" si="94"/>
        <v/>
      </c>
      <c r="AZ191" s="97">
        <v>79.3</v>
      </c>
      <c r="BA191" s="68"/>
      <c r="BB191" s="68"/>
      <c r="BC191" s="68"/>
      <c r="BD191" s="68"/>
      <c r="BE191" s="15"/>
      <c r="BF191" s="5">
        <f t="shared" si="95"/>
        <v>3236</v>
      </c>
      <c r="BG191" s="42">
        <v>1974</v>
      </c>
      <c r="BH191" s="42">
        <v>1262</v>
      </c>
      <c r="BI191" s="42"/>
      <c r="BJ191" s="42"/>
      <c r="BK191" s="42"/>
      <c r="BL191" s="42"/>
      <c r="BM191" s="42"/>
    </row>
    <row r="192" spans="1:65" outlineLevel="5" x14ac:dyDescent="0.45">
      <c r="A192" s="22">
        <f t="shared" si="81"/>
        <v>6</v>
      </c>
      <c r="B192" s="9">
        <f t="shared" si="79"/>
        <v>43986</v>
      </c>
      <c r="C192" s="51">
        <v>308458</v>
      </c>
      <c r="D192" s="64">
        <f t="shared" si="86"/>
        <v>38.5</v>
      </c>
      <c r="E192" s="12">
        <v>38.5</v>
      </c>
      <c r="F192" s="12">
        <v>38.5</v>
      </c>
      <c r="G192" s="12">
        <v>38.5</v>
      </c>
      <c r="H192" s="12">
        <v>38.5</v>
      </c>
      <c r="I192" s="12"/>
      <c r="J192" s="12"/>
      <c r="K192" s="12"/>
      <c r="L192" s="12"/>
      <c r="M192" s="74" t="str">
        <f t="shared" si="87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8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9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6"/>
        <v>20.833333333333332</v>
      </c>
      <c r="AO192" s="41">
        <v>1344</v>
      </c>
      <c r="AP192" s="110"/>
      <c r="AQ192" s="111"/>
      <c r="AR192" s="126" t="str">
        <f t="shared" si="90"/>
        <v/>
      </c>
      <c r="AS192" s="126" t="str">
        <f t="shared" si="91"/>
        <v/>
      </c>
      <c r="AT192" s="127">
        <v>1607</v>
      </c>
      <c r="AU192" s="128"/>
      <c r="AV192" s="129"/>
      <c r="AW192" s="126" t="str">
        <f t="shared" si="92"/>
        <v/>
      </c>
      <c r="AX192" s="126" t="str">
        <f t="shared" si="93"/>
        <v/>
      </c>
      <c r="AY192" s="64" t="str">
        <f t="shared" si="94"/>
        <v/>
      </c>
      <c r="AZ192" s="97">
        <v>79.2</v>
      </c>
      <c r="BA192" s="68"/>
      <c r="BB192" s="68"/>
      <c r="BC192" s="68"/>
      <c r="BD192" s="68"/>
      <c r="BE192" s="15"/>
      <c r="BF192" s="5">
        <f t="shared" si="95"/>
        <v>8561</v>
      </c>
      <c r="BG192" s="42">
        <v>7415</v>
      </c>
      <c r="BH192" s="42">
        <v>1146</v>
      </c>
      <c r="BI192" s="42"/>
      <c r="BJ192" s="42"/>
      <c r="BK192" s="42"/>
      <c r="BL192" s="42"/>
      <c r="BM192" s="42"/>
    </row>
    <row r="193" spans="1:65" outlineLevel="5" x14ac:dyDescent="0.45">
      <c r="A193" s="22">
        <f t="shared" si="81"/>
        <v>6</v>
      </c>
      <c r="B193" s="9">
        <f t="shared" si="79"/>
        <v>43987</v>
      </c>
      <c r="C193" s="51">
        <v>313872</v>
      </c>
      <c r="D193" s="64">
        <f t="shared" si="86"/>
        <v>38.299999999999997</v>
      </c>
      <c r="E193" s="12">
        <v>38.299999999999997</v>
      </c>
      <c r="F193" s="12">
        <v>38.299999999999997</v>
      </c>
      <c r="G193" s="12">
        <v>38.299999999999997</v>
      </c>
      <c r="H193" s="12">
        <v>38.299999999999997</v>
      </c>
      <c r="I193" s="12"/>
      <c r="J193" s="12"/>
      <c r="K193" s="12"/>
      <c r="L193" s="12"/>
      <c r="M193" s="74" t="str">
        <f t="shared" si="87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8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9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6"/>
        <v>21.722265321955003</v>
      </c>
      <c r="AO193" s="41">
        <v>1289</v>
      </c>
      <c r="AP193" s="110"/>
      <c r="AQ193" s="111"/>
      <c r="AR193" s="126" t="str">
        <f t="shared" si="90"/>
        <v/>
      </c>
      <c r="AS193" s="126" t="str">
        <f t="shared" si="91"/>
        <v/>
      </c>
      <c r="AT193" s="127">
        <v>1655</v>
      </c>
      <c r="AU193" s="128"/>
      <c r="AV193" s="129"/>
      <c r="AW193" s="126" t="str">
        <f t="shared" si="92"/>
        <v/>
      </c>
      <c r="AX193" s="126" t="str">
        <f t="shared" si="93"/>
        <v/>
      </c>
      <c r="AY193" s="64" t="str">
        <f t="shared" si="94"/>
        <v/>
      </c>
      <c r="AZ193" s="97">
        <v>78.7</v>
      </c>
      <c r="BA193" s="68"/>
      <c r="BB193" s="68"/>
      <c r="BC193" s="68"/>
      <c r="BD193" s="68"/>
      <c r="BE193" s="15"/>
      <c r="BF193" s="5">
        <f t="shared" si="95"/>
        <v>5478</v>
      </c>
      <c r="BG193" s="42">
        <v>3722</v>
      </c>
      <c r="BH193" s="42">
        <v>1756</v>
      </c>
      <c r="BI193" s="42"/>
      <c r="BJ193" s="42"/>
      <c r="BK193" s="42"/>
      <c r="BL193" s="42"/>
      <c r="BM193" s="42"/>
    </row>
    <row r="194" spans="1:65" outlineLevel="5" x14ac:dyDescent="0.45">
      <c r="A194" s="22">
        <f t="shared" si="81"/>
        <v>6</v>
      </c>
      <c r="B194" s="9">
        <f t="shared" si="79"/>
        <v>43988</v>
      </c>
      <c r="C194" s="51">
        <v>300204</v>
      </c>
      <c r="D194" s="64">
        <f t="shared" si="86"/>
        <v>38</v>
      </c>
      <c r="E194" s="12">
        <v>38</v>
      </c>
      <c r="F194" s="12">
        <v>38</v>
      </c>
      <c r="G194" s="12">
        <v>38</v>
      </c>
      <c r="H194" s="12">
        <v>38</v>
      </c>
      <c r="I194" s="12"/>
      <c r="J194" s="12"/>
      <c r="K194" s="12"/>
      <c r="L194" s="12"/>
      <c r="M194" s="74" t="str">
        <f t="shared" si="87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8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9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6"/>
        <v>21.164021164021165</v>
      </c>
      <c r="AO194" s="41">
        <v>1323</v>
      </c>
      <c r="AP194" s="110"/>
      <c r="AQ194" s="111"/>
      <c r="AR194" s="126" t="str">
        <f t="shared" si="90"/>
        <v/>
      </c>
      <c r="AS194" s="126" t="str">
        <f t="shared" si="91"/>
        <v/>
      </c>
      <c r="AT194" s="127">
        <v>1418</v>
      </c>
      <c r="AU194" s="128"/>
      <c r="AV194" s="129"/>
      <c r="AW194" s="126" t="str">
        <f t="shared" si="92"/>
        <v/>
      </c>
      <c r="AX194" s="126" t="str">
        <f t="shared" si="93"/>
        <v/>
      </c>
      <c r="AY194" s="64" t="str">
        <f t="shared" si="94"/>
        <v/>
      </c>
      <c r="AZ194" s="97"/>
      <c r="BA194" s="68"/>
      <c r="BB194" s="68"/>
      <c r="BC194" s="68"/>
      <c r="BD194" s="68"/>
      <c r="BE194" s="15"/>
      <c r="BF194" s="5">
        <f t="shared" si="95"/>
        <v>4069</v>
      </c>
      <c r="BG194" s="42">
        <v>2541</v>
      </c>
      <c r="BH194" s="42">
        <v>1528</v>
      </c>
      <c r="BI194" s="42"/>
      <c r="BJ194" s="42"/>
      <c r="BK194" s="42"/>
      <c r="BL194" s="42"/>
      <c r="BM194" s="42"/>
    </row>
    <row r="195" spans="1:65" outlineLevel="5" x14ac:dyDescent="0.45">
      <c r="A195" s="22">
        <f t="shared" si="81"/>
        <v>6</v>
      </c>
      <c r="B195" s="9">
        <f t="shared" si="79"/>
        <v>43989</v>
      </c>
      <c r="C195" s="51">
        <v>302320</v>
      </c>
      <c r="D195" s="64">
        <f t="shared" si="86"/>
        <v>38.299999999999997</v>
      </c>
      <c r="E195" s="12">
        <v>38.299999999999997</v>
      </c>
      <c r="F195" s="12">
        <v>38.299999999999997</v>
      </c>
      <c r="G195" s="12">
        <v>38.299999999999997</v>
      </c>
      <c r="H195" s="12">
        <v>38.299999999999997</v>
      </c>
      <c r="I195" s="12"/>
      <c r="J195" s="12"/>
      <c r="K195" s="12"/>
      <c r="L195" s="12"/>
      <c r="M195" s="74" t="str">
        <f t="shared" si="87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8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9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6"/>
        <v>24.158757549611735</v>
      </c>
      <c r="AO195" s="41">
        <v>1159</v>
      </c>
      <c r="AP195" s="110"/>
      <c r="AQ195" s="111"/>
      <c r="AR195" s="126" t="str">
        <f t="shared" si="90"/>
        <v/>
      </c>
      <c r="AS195" s="126" t="str">
        <f t="shared" si="91"/>
        <v/>
      </c>
      <c r="AT195" s="127">
        <v>1135</v>
      </c>
      <c r="AU195" s="128"/>
      <c r="AV195" s="129"/>
      <c r="AW195" s="126" t="str">
        <f t="shared" si="92"/>
        <v/>
      </c>
      <c r="AX195" s="126" t="str">
        <f t="shared" si="93"/>
        <v/>
      </c>
      <c r="AY195" s="64" t="str">
        <f t="shared" si="94"/>
        <v/>
      </c>
      <c r="AZ195" s="97"/>
      <c r="BA195" s="68"/>
      <c r="BB195" s="68"/>
      <c r="BC195" s="68"/>
      <c r="BD195" s="68"/>
      <c r="BE195" s="15"/>
      <c r="BF195" s="5">
        <f t="shared" si="95"/>
        <v>6181</v>
      </c>
      <c r="BG195" s="42">
        <v>4859</v>
      </c>
      <c r="BH195" s="42">
        <v>1322</v>
      </c>
      <c r="BI195" s="42"/>
      <c r="BJ195" s="42"/>
      <c r="BK195" s="42"/>
      <c r="BL195" s="42"/>
      <c r="BM195" s="42"/>
    </row>
    <row r="196" spans="1:65" outlineLevel="5" x14ac:dyDescent="0.45">
      <c r="A196" s="22">
        <f t="shared" si="81"/>
        <v>6</v>
      </c>
      <c r="B196" s="9">
        <f t="shared" si="79"/>
        <v>43990</v>
      </c>
      <c r="C196" s="51">
        <v>300725</v>
      </c>
      <c r="D196" s="64">
        <f t="shared" si="86"/>
        <v>38.200000000000003</v>
      </c>
      <c r="E196" s="12">
        <v>38.200000000000003</v>
      </c>
      <c r="F196" s="12">
        <v>38.200000000000003</v>
      </c>
      <c r="G196" s="12">
        <v>38.200000000000003</v>
      </c>
      <c r="H196" s="12">
        <v>38.200000000000003</v>
      </c>
      <c r="I196" s="12"/>
      <c r="J196" s="12"/>
      <c r="K196" s="12"/>
      <c r="L196" s="12"/>
      <c r="M196" s="74" t="str">
        <f t="shared" si="87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8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9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6"/>
        <v>20.78693392724573</v>
      </c>
      <c r="AO196" s="41">
        <v>1347</v>
      </c>
      <c r="AP196" s="110"/>
      <c r="AQ196" s="111"/>
      <c r="AR196" s="126" t="str">
        <f t="shared" si="90"/>
        <v/>
      </c>
      <c r="AS196" s="126" t="str">
        <f t="shared" si="91"/>
        <v/>
      </c>
      <c r="AT196" s="127">
        <v>1473</v>
      </c>
      <c r="AU196" s="128"/>
      <c r="AV196" s="129"/>
      <c r="AW196" s="126" t="str">
        <f t="shared" si="92"/>
        <v/>
      </c>
      <c r="AX196" s="126" t="str">
        <f t="shared" si="93"/>
        <v/>
      </c>
      <c r="AY196" s="64" t="str">
        <f t="shared" si="94"/>
        <v/>
      </c>
      <c r="AZ196" s="97">
        <v>79.5</v>
      </c>
      <c r="BA196" s="68"/>
      <c r="BB196" s="68"/>
      <c r="BC196" s="68"/>
      <c r="BD196" s="68"/>
      <c r="BE196" s="15"/>
      <c r="BF196" s="5">
        <f t="shared" si="95"/>
        <v>8616</v>
      </c>
      <c r="BG196" s="42">
        <v>5616</v>
      </c>
      <c r="BH196" s="42">
        <v>3000</v>
      </c>
      <c r="BI196" s="42"/>
      <c r="BJ196" s="42"/>
      <c r="BK196" s="42"/>
      <c r="BL196" s="42"/>
      <c r="BM196" s="42"/>
    </row>
    <row r="197" spans="1:65" outlineLevel="5" x14ac:dyDescent="0.45">
      <c r="A197" s="22">
        <f t="shared" si="81"/>
        <v>6</v>
      </c>
      <c r="B197" s="9">
        <f t="shared" si="79"/>
        <v>43991</v>
      </c>
      <c r="C197" s="51">
        <v>291224</v>
      </c>
      <c r="D197" s="64">
        <f t="shared" si="86"/>
        <v>38.299999999999997</v>
      </c>
      <c r="E197" s="12">
        <v>38.200000000000003</v>
      </c>
      <c r="F197" s="12">
        <v>38.200000000000003</v>
      </c>
      <c r="G197" s="12">
        <v>38.4</v>
      </c>
      <c r="H197" s="12">
        <v>38.4</v>
      </c>
      <c r="I197" s="12"/>
      <c r="J197" s="12"/>
      <c r="K197" s="12"/>
      <c r="L197" s="12"/>
      <c r="M197" s="74" t="str">
        <f t="shared" si="87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8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9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6"/>
        <v>21.005251312828207</v>
      </c>
      <c r="AO197" s="41">
        <v>1333</v>
      </c>
      <c r="AP197" s="110"/>
      <c r="AQ197" s="111"/>
      <c r="AR197" s="126" t="str">
        <f t="shared" si="90"/>
        <v/>
      </c>
      <c r="AS197" s="126" t="str">
        <f t="shared" si="91"/>
        <v/>
      </c>
      <c r="AT197" s="127">
        <v>1388</v>
      </c>
      <c r="AU197" s="128"/>
      <c r="AV197" s="129"/>
      <c r="AW197" s="126" t="str">
        <f t="shared" si="92"/>
        <v/>
      </c>
      <c r="AX197" s="126" t="str">
        <f t="shared" si="93"/>
        <v/>
      </c>
      <c r="AY197" s="64" t="str">
        <f t="shared" si="94"/>
        <v/>
      </c>
      <c r="AZ197" s="97">
        <v>80</v>
      </c>
      <c r="BA197" s="68"/>
      <c r="BB197" s="68"/>
      <c r="BC197" s="68"/>
      <c r="BD197" s="68"/>
      <c r="BE197" s="15"/>
      <c r="BF197" s="5">
        <f t="shared" si="95"/>
        <v>6063</v>
      </c>
      <c r="BG197" s="42">
        <v>3533</v>
      </c>
      <c r="BH197" s="42">
        <v>2530</v>
      </c>
      <c r="BI197" s="42"/>
      <c r="BJ197" s="42"/>
      <c r="BK197" s="42"/>
      <c r="BL197" s="42"/>
      <c r="BM197" s="42"/>
    </row>
    <row r="198" spans="1:65" outlineLevel="5" x14ac:dyDescent="0.45">
      <c r="A198" s="22">
        <f t="shared" si="81"/>
        <v>6</v>
      </c>
      <c r="B198" s="9">
        <f t="shared" si="79"/>
        <v>43992</v>
      </c>
      <c r="C198" s="51">
        <v>302736</v>
      </c>
      <c r="D198" s="64">
        <f t="shared" si="86"/>
        <v>38.6</v>
      </c>
      <c r="E198" s="12">
        <v>38.700000000000003</v>
      </c>
      <c r="F198" s="12">
        <v>38.700000000000003</v>
      </c>
      <c r="G198" s="12">
        <v>38.4</v>
      </c>
      <c r="H198" s="12">
        <v>38.4</v>
      </c>
      <c r="I198" s="12"/>
      <c r="J198" s="12"/>
      <c r="K198" s="12"/>
      <c r="L198" s="12"/>
      <c r="M198" s="74" t="str">
        <f t="shared" si="87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8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9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6"/>
        <v>19.914651493598861</v>
      </c>
      <c r="AO198" s="41">
        <v>1406</v>
      </c>
      <c r="AP198" s="110"/>
      <c r="AQ198" s="111"/>
      <c r="AR198" s="126" t="str">
        <f t="shared" si="90"/>
        <v/>
      </c>
      <c r="AS198" s="126" t="str">
        <f t="shared" si="91"/>
        <v/>
      </c>
      <c r="AT198" s="127">
        <v>1449</v>
      </c>
      <c r="AU198" s="128"/>
      <c r="AV198" s="129"/>
      <c r="AW198" s="126" t="str">
        <f t="shared" si="92"/>
        <v/>
      </c>
      <c r="AX198" s="126" t="str">
        <f t="shared" si="93"/>
        <v/>
      </c>
      <c r="AY198" s="64" t="str">
        <f t="shared" si="94"/>
        <v/>
      </c>
      <c r="AZ198" s="97">
        <v>79.8</v>
      </c>
      <c r="BA198" s="68"/>
      <c r="BB198" s="68"/>
      <c r="BC198" s="68"/>
      <c r="BD198" s="68"/>
      <c r="BE198" s="15"/>
      <c r="BF198" s="5">
        <f t="shared" si="95"/>
        <v>9951</v>
      </c>
      <c r="BG198" s="42">
        <v>4735</v>
      </c>
      <c r="BH198" s="42">
        <v>5216</v>
      </c>
      <c r="BI198" s="42"/>
      <c r="BJ198" s="42"/>
      <c r="BK198" s="42"/>
      <c r="BL198" s="42"/>
      <c r="BM198" s="42"/>
    </row>
    <row r="199" spans="1:65" outlineLevel="5" x14ac:dyDescent="0.45">
      <c r="A199" s="22">
        <f t="shared" si="81"/>
        <v>6</v>
      </c>
      <c r="B199" s="9">
        <f t="shared" si="79"/>
        <v>43993</v>
      </c>
      <c r="C199" s="51">
        <v>373877</v>
      </c>
      <c r="D199" s="64">
        <f t="shared" si="86"/>
        <v>38.5</v>
      </c>
      <c r="E199" s="12">
        <v>38.5</v>
      </c>
      <c r="F199" s="12">
        <v>38.5</v>
      </c>
      <c r="G199" s="12">
        <v>38.5</v>
      </c>
      <c r="H199" s="12">
        <v>38.5</v>
      </c>
      <c r="I199" s="12"/>
      <c r="J199" s="12"/>
      <c r="K199" s="12"/>
      <c r="L199" s="12"/>
      <c r="M199" s="74" t="str">
        <f t="shared" si="87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8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9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6"/>
        <v>21.341463414634145</v>
      </c>
      <c r="AO199" s="41">
        <v>1312</v>
      </c>
      <c r="AP199" s="110"/>
      <c r="AQ199" s="111"/>
      <c r="AR199" s="126" t="str">
        <f t="shared" si="90"/>
        <v/>
      </c>
      <c r="AS199" s="126" t="str">
        <f t="shared" si="91"/>
        <v/>
      </c>
      <c r="AT199" s="127">
        <v>1315</v>
      </c>
      <c r="AU199" s="128"/>
      <c r="AV199" s="129"/>
      <c r="AW199" s="126" t="str">
        <f t="shared" si="92"/>
        <v/>
      </c>
      <c r="AX199" s="126" t="str">
        <f t="shared" si="93"/>
        <v/>
      </c>
      <c r="AY199" s="64" t="str">
        <f t="shared" si="94"/>
        <v/>
      </c>
      <c r="AZ199" s="97">
        <v>79.5</v>
      </c>
      <c r="BA199" s="68"/>
      <c r="BB199" s="68"/>
      <c r="BC199" s="68"/>
      <c r="BD199" s="68"/>
      <c r="BE199" s="15"/>
      <c r="BF199" s="5">
        <f t="shared" si="95"/>
        <v>6386</v>
      </c>
      <c r="BG199" s="42">
        <v>4939</v>
      </c>
      <c r="BH199" s="42">
        <v>1447</v>
      </c>
      <c r="BI199" s="42"/>
      <c r="BJ199" s="42"/>
      <c r="BK199" s="42"/>
      <c r="BL199" s="42"/>
      <c r="BM199" s="42"/>
    </row>
    <row r="200" spans="1:65" outlineLevel="5" x14ac:dyDescent="0.45">
      <c r="A200" s="22">
        <f t="shared" si="81"/>
        <v>6</v>
      </c>
      <c r="B200" s="9">
        <f t="shared" si="79"/>
        <v>43994</v>
      </c>
      <c r="C200" s="51">
        <v>317078</v>
      </c>
      <c r="D200" s="64">
        <f t="shared" si="86"/>
        <v>38.299999999999997</v>
      </c>
      <c r="E200" s="12">
        <v>38.299999999999997</v>
      </c>
      <c r="F200" s="12">
        <v>38.299999999999997</v>
      </c>
      <c r="G200" s="12">
        <v>38.299999999999997</v>
      </c>
      <c r="H200" s="12">
        <v>38.299999999999997</v>
      </c>
      <c r="I200" s="12"/>
      <c r="J200" s="12"/>
      <c r="K200" s="12"/>
      <c r="L200" s="12"/>
      <c r="M200" s="74" t="str">
        <f t="shared" si="87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8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9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6"/>
        <v>21.555042340261739</v>
      </c>
      <c r="AO200" s="41">
        <v>1299</v>
      </c>
      <c r="AP200" s="110"/>
      <c r="AQ200" s="111"/>
      <c r="AR200" s="126" t="str">
        <f t="shared" si="90"/>
        <v/>
      </c>
      <c r="AS200" s="126" t="str">
        <f t="shared" si="91"/>
        <v/>
      </c>
      <c r="AT200" s="127">
        <v>1493</v>
      </c>
      <c r="AU200" s="128"/>
      <c r="AV200" s="129"/>
      <c r="AW200" s="126" t="str">
        <f t="shared" si="92"/>
        <v/>
      </c>
      <c r="AX200" s="126" t="str">
        <f t="shared" si="93"/>
        <v/>
      </c>
      <c r="AY200" s="64" t="str">
        <f t="shared" si="94"/>
        <v/>
      </c>
      <c r="AZ200" s="97">
        <v>78.8</v>
      </c>
      <c r="BA200" s="68"/>
      <c r="BB200" s="68"/>
      <c r="BC200" s="68"/>
      <c r="BD200" s="68"/>
      <c r="BE200" s="15"/>
      <c r="BF200" s="5">
        <f t="shared" si="95"/>
        <v>10035</v>
      </c>
      <c r="BG200" s="42">
        <v>3777</v>
      </c>
      <c r="BH200" s="42">
        <v>6258</v>
      </c>
      <c r="BI200" s="42"/>
      <c r="BJ200" s="42"/>
      <c r="BK200" s="42"/>
      <c r="BL200" s="42"/>
      <c r="BM200" s="42"/>
    </row>
    <row r="201" spans="1:65" outlineLevel="5" x14ac:dyDescent="0.45">
      <c r="A201" s="22">
        <f t="shared" si="81"/>
        <v>6</v>
      </c>
      <c r="B201" s="9">
        <f t="shared" si="79"/>
        <v>43995</v>
      </c>
      <c r="C201" s="51">
        <v>377282</v>
      </c>
      <c r="D201" s="64">
        <f t="shared" si="86"/>
        <v>38</v>
      </c>
      <c r="E201" s="12">
        <v>38</v>
      </c>
      <c r="F201" s="12">
        <v>38</v>
      </c>
      <c r="G201" s="12">
        <v>38</v>
      </c>
      <c r="H201" s="12">
        <v>38</v>
      </c>
      <c r="I201" s="12"/>
      <c r="J201" s="12"/>
      <c r="K201" s="12"/>
      <c r="L201" s="12"/>
      <c r="M201" s="74" t="str">
        <f t="shared" si="87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8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9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6"/>
        <v>22.727272727272727</v>
      </c>
      <c r="AO201" s="41">
        <v>1232</v>
      </c>
      <c r="AP201" s="110"/>
      <c r="AQ201" s="111"/>
      <c r="AR201" s="126" t="str">
        <f t="shared" si="90"/>
        <v/>
      </c>
      <c r="AS201" s="126" t="str">
        <f t="shared" si="91"/>
        <v/>
      </c>
      <c r="AT201" s="127">
        <v>1084</v>
      </c>
      <c r="AU201" s="128"/>
      <c r="AV201" s="129"/>
      <c r="AW201" s="126" t="str">
        <f t="shared" si="92"/>
        <v/>
      </c>
      <c r="AX201" s="126" t="str">
        <f t="shared" si="93"/>
        <v/>
      </c>
      <c r="AY201" s="64" t="str">
        <f t="shared" si="94"/>
        <v/>
      </c>
      <c r="AZ201" s="97"/>
      <c r="BA201" s="68"/>
      <c r="BB201" s="68"/>
      <c r="BC201" s="68"/>
      <c r="BD201" s="68"/>
      <c r="BE201" s="15"/>
      <c r="BF201" s="5">
        <f t="shared" si="95"/>
        <v>4001</v>
      </c>
      <c r="BG201" s="42">
        <v>2558</v>
      </c>
      <c r="BH201" s="42">
        <v>1443</v>
      </c>
      <c r="BI201" s="42"/>
      <c r="BJ201" s="42"/>
      <c r="BK201" s="42"/>
      <c r="BL201" s="42"/>
      <c r="BM201" s="42"/>
    </row>
    <row r="202" spans="1:65" outlineLevel="5" x14ac:dyDescent="0.45">
      <c r="A202" s="22">
        <f t="shared" si="81"/>
        <v>6</v>
      </c>
      <c r="B202" s="9">
        <f t="shared" si="79"/>
        <v>43996</v>
      </c>
      <c r="C202" s="51">
        <v>383000</v>
      </c>
      <c r="D202" s="64">
        <f t="shared" si="86"/>
        <v>38.299999999999997</v>
      </c>
      <c r="E202" s="12">
        <v>38.299999999999997</v>
      </c>
      <c r="F202" s="12">
        <v>38.299999999999997</v>
      </c>
      <c r="G202" s="12">
        <v>38.299999999999997</v>
      </c>
      <c r="H202" s="12">
        <v>38.299999999999997</v>
      </c>
      <c r="I202" s="12"/>
      <c r="J202" s="12"/>
      <c r="K202" s="12"/>
      <c r="L202" s="12"/>
      <c r="M202" s="74" t="str">
        <f t="shared" si="87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8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9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6"/>
        <v>25.998142989786444</v>
      </c>
      <c r="AO202" s="41">
        <v>1077</v>
      </c>
      <c r="AP202" s="110"/>
      <c r="AQ202" s="111"/>
      <c r="AR202" s="126" t="str">
        <f t="shared" si="90"/>
        <v/>
      </c>
      <c r="AS202" s="126" t="str">
        <f t="shared" si="91"/>
        <v/>
      </c>
      <c r="AT202" s="127">
        <v>1253</v>
      </c>
      <c r="AU202" s="128"/>
      <c r="AV202" s="129"/>
      <c r="AW202" s="126" t="str">
        <f t="shared" si="92"/>
        <v/>
      </c>
      <c r="AX202" s="126" t="str">
        <f t="shared" si="93"/>
        <v/>
      </c>
      <c r="AY202" s="64" t="str">
        <f t="shared" si="94"/>
        <v/>
      </c>
      <c r="AZ202" s="97"/>
      <c r="BA202" s="68"/>
      <c r="BB202" s="68"/>
      <c r="BC202" s="68"/>
      <c r="BD202" s="68"/>
      <c r="BE202" s="15"/>
      <c r="BF202" s="5">
        <f t="shared" si="95"/>
        <v>6181</v>
      </c>
      <c r="BG202" s="42">
        <v>4947</v>
      </c>
      <c r="BH202" s="42">
        <v>1234</v>
      </c>
      <c r="BI202" s="42"/>
      <c r="BJ202" s="42"/>
      <c r="BK202" s="42"/>
      <c r="BL202" s="42"/>
      <c r="BM202" s="42"/>
    </row>
    <row r="203" spans="1:65" outlineLevel="5" x14ac:dyDescent="0.45">
      <c r="A203" s="22">
        <f t="shared" si="81"/>
        <v>6</v>
      </c>
      <c r="B203" s="9">
        <f t="shared" si="79"/>
        <v>43997</v>
      </c>
      <c r="C203" s="51">
        <v>380360</v>
      </c>
      <c r="D203" s="64">
        <f t="shared" si="86"/>
        <v>38.299999999999997</v>
      </c>
      <c r="E203" s="12">
        <v>38.299999999999997</v>
      </c>
      <c r="F203" s="12">
        <v>38.299999999999997</v>
      </c>
      <c r="G203" s="12">
        <v>38.299999999999997</v>
      </c>
      <c r="H203" s="12">
        <v>38.299999999999997</v>
      </c>
      <c r="I203" s="12"/>
      <c r="J203" s="12"/>
      <c r="K203" s="12"/>
      <c r="L203" s="12"/>
      <c r="M203" s="74" t="str">
        <f t="shared" si="87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8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9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>28000/AO203</f>
        <v>19.886363636363637</v>
      </c>
      <c r="AO203" s="41">
        <v>1408</v>
      </c>
      <c r="AP203" s="110"/>
      <c r="AQ203" s="111"/>
      <c r="AR203" s="126" t="str">
        <f t="shared" si="90"/>
        <v/>
      </c>
      <c r="AS203" s="126" t="str">
        <f t="shared" si="91"/>
        <v/>
      </c>
      <c r="AT203" s="127">
        <v>1402</v>
      </c>
      <c r="AU203" s="128"/>
      <c r="AV203" s="129"/>
      <c r="AW203" s="126" t="str">
        <f t="shared" si="92"/>
        <v/>
      </c>
      <c r="AX203" s="126" t="str">
        <f t="shared" si="93"/>
        <v/>
      </c>
      <c r="AY203" s="64" t="str">
        <f t="shared" si="94"/>
        <v/>
      </c>
      <c r="AZ203" s="97">
        <v>80</v>
      </c>
      <c r="BA203" s="68"/>
      <c r="BB203" s="68"/>
      <c r="BC203" s="68"/>
      <c r="BD203" s="68"/>
      <c r="BE203" s="15"/>
      <c r="BF203" s="5">
        <f t="shared" si="95"/>
        <v>8850</v>
      </c>
      <c r="BG203" s="42">
        <v>5196</v>
      </c>
      <c r="BH203" s="42">
        <v>3654</v>
      </c>
      <c r="BI203" s="42"/>
      <c r="BJ203" s="42"/>
      <c r="BK203" s="42"/>
      <c r="BL203" s="42"/>
      <c r="BM203" s="42"/>
    </row>
    <row r="204" spans="1:65" outlineLevel="5" x14ac:dyDescent="0.45">
      <c r="A204" s="22">
        <f t="shared" si="81"/>
        <v>6</v>
      </c>
      <c r="B204" s="9">
        <f t="shared" si="79"/>
        <v>43998</v>
      </c>
      <c r="C204" s="51">
        <v>330461</v>
      </c>
      <c r="D204" s="64">
        <f t="shared" si="86"/>
        <v>38.4</v>
      </c>
      <c r="E204" s="12">
        <v>38.299999999999997</v>
      </c>
      <c r="F204" s="12">
        <v>38.299999999999997</v>
      </c>
      <c r="G204" s="12">
        <v>38.4</v>
      </c>
      <c r="H204" s="12">
        <v>38.4</v>
      </c>
      <c r="I204" s="12"/>
      <c r="J204" s="12"/>
      <c r="K204" s="12"/>
      <c r="L204" s="12"/>
      <c r="M204" s="74" t="str">
        <f t="shared" si="87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8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9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6"/>
        <v>18.604651162790699</v>
      </c>
      <c r="AO204" s="41">
        <v>1505</v>
      </c>
      <c r="AP204" s="110"/>
      <c r="AQ204" s="111"/>
      <c r="AR204" s="126" t="str">
        <f t="shared" si="90"/>
        <v/>
      </c>
      <c r="AS204" s="126" t="str">
        <f t="shared" si="91"/>
        <v/>
      </c>
      <c r="AT204" s="127">
        <v>1498</v>
      </c>
      <c r="AU204" s="128"/>
      <c r="AV204" s="129"/>
      <c r="AW204" s="126" t="str">
        <f t="shared" si="92"/>
        <v/>
      </c>
      <c r="AX204" s="126" t="str">
        <f t="shared" si="93"/>
        <v/>
      </c>
      <c r="AY204" s="64" t="str">
        <f t="shared" si="94"/>
        <v/>
      </c>
      <c r="AZ204" s="97">
        <v>79.5</v>
      </c>
      <c r="BA204" s="68"/>
      <c r="BB204" s="68"/>
      <c r="BC204" s="68"/>
      <c r="BD204" s="68"/>
      <c r="BE204" s="15"/>
      <c r="BF204" s="5">
        <f t="shared" si="95"/>
        <v>9751</v>
      </c>
      <c r="BG204" s="42">
        <v>4983</v>
      </c>
      <c r="BH204" s="42">
        <v>4768</v>
      </c>
      <c r="BI204" s="42"/>
      <c r="BJ204" s="42"/>
      <c r="BK204" s="42"/>
      <c r="BL204" s="42"/>
      <c r="BM204" s="42"/>
    </row>
    <row r="205" spans="1:65" outlineLevel="5" x14ac:dyDescent="0.45">
      <c r="A205" s="22">
        <f t="shared" si="81"/>
        <v>6</v>
      </c>
      <c r="B205" s="9">
        <f t="shared" si="79"/>
        <v>43999</v>
      </c>
      <c r="C205" s="51">
        <v>322386</v>
      </c>
      <c r="D205" s="64">
        <f t="shared" si="86"/>
        <v>38.5</v>
      </c>
      <c r="E205" s="12">
        <v>38.5</v>
      </c>
      <c r="F205" s="12">
        <v>38.5</v>
      </c>
      <c r="G205" s="12">
        <v>38.5</v>
      </c>
      <c r="H205" s="12">
        <v>38.5</v>
      </c>
      <c r="I205" s="12"/>
      <c r="J205" s="12"/>
      <c r="K205" s="12"/>
      <c r="L205" s="12"/>
      <c r="M205" s="74" t="str">
        <f t="shared" si="87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8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9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6"/>
        <v>19.125683060109289</v>
      </c>
      <c r="AO205" s="41">
        <v>1464</v>
      </c>
      <c r="AP205" s="110"/>
      <c r="AQ205" s="111"/>
      <c r="AR205" s="126" t="str">
        <f t="shared" si="90"/>
        <v/>
      </c>
      <c r="AS205" s="126" t="str">
        <f t="shared" si="91"/>
        <v/>
      </c>
      <c r="AT205" s="127">
        <v>1530</v>
      </c>
      <c r="AU205" s="128"/>
      <c r="AV205" s="129"/>
      <c r="AW205" s="126" t="str">
        <f t="shared" si="92"/>
        <v/>
      </c>
      <c r="AX205" s="126" t="str">
        <f t="shared" si="93"/>
        <v/>
      </c>
      <c r="AY205" s="64" t="str">
        <f t="shared" si="94"/>
        <v/>
      </c>
      <c r="AZ205" s="97">
        <v>79.5</v>
      </c>
      <c r="BA205" s="68"/>
      <c r="BB205" s="68"/>
      <c r="BC205" s="68"/>
      <c r="BD205" s="68"/>
      <c r="BE205" s="15"/>
      <c r="BF205" s="5">
        <f t="shared" si="95"/>
        <v>7561</v>
      </c>
      <c r="BG205" s="42">
        <v>6097</v>
      </c>
      <c r="BH205" s="42">
        <v>1464</v>
      </c>
      <c r="BI205" s="42"/>
      <c r="BJ205" s="42"/>
      <c r="BK205" s="42"/>
      <c r="BL205" s="42"/>
      <c r="BM205" s="42"/>
    </row>
    <row r="206" spans="1:65" outlineLevel="5" x14ac:dyDescent="0.45">
      <c r="A206" s="22">
        <f t="shared" si="81"/>
        <v>6</v>
      </c>
      <c r="B206" s="9">
        <f t="shared" si="79"/>
        <v>44000</v>
      </c>
      <c r="C206" s="51">
        <v>458946</v>
      </c>
      <c r="D206" s="64">
        <f t="shared" si="86"/>
        <v>38.6</v>
      </c>
      <c r="E206" s="12">
        <v>38.5</v>
      </c>
      <c r="F206" s="12">
        <v>38.5</v>
      </c>
      <c r="G206" s="12">
        <v>38.700000000000003</v>
      </c>
      <c r="H206" s="12">
        <v>38.700000000000003</v>
      </c>
      <c r="I206" s="12"/>
      <c r="J206" s="12"/>
      <c r="K206" s="12"/>
      <c r="L206" s="12"/>
      <c r="M206" s="74" t="str">
        <f t="shared" si="87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8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9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 t="shared" si="96"/>
        <v>20.245842371655822</v>
      </c>
      <c r="AO206" s="41">
        <v>1383</v>
      </c>
      <c r="AP206" s="110"/>
      <c r="AQ206" s="111"/>
      <c r="AR206" s="126" t="str">
        <f t="shared" si="90"/>
        <v/>
      </c>
      <c r="AS206" s="126" t="str">
        <f t="shared" si="91"/>
        <v/>
      </c>
      <c r="AT206" s="127">
        <v>1325</v>
      </c>
      <c r="AU206" s="128"/>
      <c r="AV206" s="129"/>
      <c r="AW206" s="126" t="str">
        <f t="shared" si="92"/>
        <v/>
      </c>
      <c r="AX206" s="126" t="str">
        <f t="shared" si="93"/>
        <v/>
      </c>
      <c r="AY206" s="64" t="str">
        <f t="shared" si="94"/>
        <v/>
      </c>
      <c r="AZ206" s="97">
        <v>79.099999999999994</v>
      </c>
      <c r="BA206" s="68"/>
      <c r="BB206" s="68"/>
      <c r="BC206" s="68"/>
      <c r="BD206" s="68"/>
      <c r="BE206" s="15"/>
      <c r="BF206" s="5">
        <f t="shared" si="95"/>
        <v>9131</v>
      </c>
      <c r="BG206" s="42">
        <v>5364</v>
      </c>
      <c r="BH206" s="42">
        <v>3767</v>
      </c>
      <c r="BI206" s="42"/>
      <c r="BJ206" s="42"/>
      <c r="BK206" s="42"/>
      <c r="BL206" s="42"/>
      <c r="BM206" s="42"/>
    </row>
    <row r="207" spans="1:65" outlineLevel="5" x14ac:dyDescent="0.45">
      <c r="A207" s="22">
        <f t="shared" si="81"/>
        <v>6</v>
      </c>
      <c r="B207" s="9">
        <f t="shared" si="79"/>
        <v>44001</v>
      </c>
      <c r="C207" s="51">
        <v>455841</v>
      </c>
      <c r="D207" s="64">
        <f t="shared" si="86"/>
        <v>38.5</v>
      </c>
      <c r="E207" s="12">
        <v>38.5</v>
      </c>
      <c r="F207" s="12">
        <v>38.5</v>
      </c>
      <c r="G207" s="12">
        <v>38.5</v>
      </c>
      <c r="H207" s="12">
        <v>38.5</v>
      </c>
      <c r="I207" s="12"/>
      <c r="J207" s="12"/>
      <c r="K207" s="12"/>
      <c r="L207" s="12"/>
      <c r="M207" s="74" t="str">
        <f t="shared" si="87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8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9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 t="shared" si="96"/>
        <v>20</v>
      </c>
      <c r="AO207" s="41">
        <v>1400</v>
      </c>
      <c r="AP207" s="110"/>
      <c r="AQ207" s="111"/>
      <c r="AR207" s="126" t="str">
        <f t="shared" si="90"/>
        <v/>
      </c>
      <c r="AS207" s="126" t="str">
        <f t="shared" si="91"/>
        <v/>
      </c>
      <c r="AT207" s="127">
        <v>1630</v>
      </c>
      <c r="AU207" s="128"/>
      <c r="AV207" s="129"/>
      <c r="AW207" s="126" t="str">
        <f t="shared" si="92"/>
        <v/>
      </c>
      <c r="AX207" s="126" t="str">
        <f t="shared" si="93"/>
        <v/>
      </c>
      <c r="AY207" s="64" t="str">
        <f t="shared" si="94"/>
        <v/>
      </c>
      <c r="AZ207" s="97">
        <v>79</v>
      </c>
      <c r="BA207" s="68"/>
      <c r="BB207" s="68"/>
      <c r="BC207" s="68"/>
      <c r="BD207" s="68"/>
      <c r="BE207" s="15"/>
      <c r="BF207" s="5">
        <f t="shared" si="95"/>
        <v>8742</v>
      </c>
      <c r="BG207" s="42">
        <v>5695</v>
      </c>
      <c r="BH207" s="42">
        <v>3047</v>
      </c>
      <c r="BI207" s="42"/>
      <c r="BJ207" s="42"/>
      <c r="BK207" s="42"/>
      <c r="BL207" s="42"/>
      <c r="BM207" s="42"/>
    </row>
    <row r="208" spans="1:65" outlineLevel="5" x14ac:dyDescent="0.45">
      <c r="A208" s="22">
        <f t="shared" si="81"/>
        <v>6</v>
      </c>
      <c r="B208" s="9">
        <f t="shared" si="79"/>
        <v>44002</v>
      </c>
      <c r="C208" s="51">
        <v>360201</v>
      </c>
      <c r="D208" s="64">
        <f t="shared" si="86"/>
        <v>38</v>
      </c>
      <c r="E208" s="12">
        <v>38</v>
      </c>
      <c r="F208" s="12">
        <v>38</v>
      </c>
      <c r="G208" s="12">
        <v>38</v>
      </c>
      <c r="H208" s="12">
        <v>38</v>
      </c>
      <c r="I208" s="12"/>
      <c r="J208" s="12"/>
      <c r="K208" s="12"/>
      <c r="L208" s="12"/>
      <c r="M208" s="74" t="str">
        <f t="shared" si="87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8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9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6"/>
        <v>19.9288256227758</v>
      </c>
      <c r="AO208" s="41">
        <v>1405</v>
      </c>
      <c r="AP208" s="110"/>
      <c r="AQ208" s="111"/>
      <c r="AR208" s="126" t="str">
        <f t="shared" si="90"/>
        <v/>
      </c>
      <c r="AS208" s="126" t="str">
        <f t="shared" si="91"/>
        <v/>
      </c>
      <c r="AT208" s="127">
        <v>1442</v>
      </c>
      <c r="AU208" s="128"/>
      <c r="AV208" s="129"/>
      <c r="AW208" s="126" t="str">
        <f t="shared" si="92"/>
        <v/>
      </c>
      <c r="AX208" s="126" t="str">
        <f t="shared" si="93"/>
        <v/>
      </c>
      <c r="AY208" s="64" t="str">
        <f t="shared" si="94"/>
        <v/>
      </c>
      <c r="AZ208" s="97"/>
      <c r="BA208" s="68"/>
      <c r="BB208" s="68"/>
      <c r="BC208" s="68"/>
      <c r="BD208" s="68"/>
      <c r="BE208" s="15"/>
      <c r="BF208" s="5">
        <f t="shared" si="95"/>
        <v>4893</v>
      </c>
      <c r="BG208" s="42">
        <v>3557</v>
      </c>
      <c r="BH208" s="42">
        <v>1336</v>
      </c>
      <c r="BI208" s="42"/>
      <c r="BJ208" s="42"/>
      <c r="BK208" s="42"/>
      <c r="BL208" s="42"/>
      <c r="BM208" s="42"/>
    </row>
    <row r="209" spans="1:65" outlineLevel="5" x14ac:dyDescent="0.45">
      <c r="A209" s="22">
        <f t="shared" si="81"/>
        <v>6</v>
      </c>
      <c r="B209" s="9">
        <f t="shared" si="79"/>
        <v>44003</v>
      </c>
      <c r="C209" s="51">
        <v>348212</v>
      </c>
      <c r="D209" s="64">
        <f t="shared" si="86"/>
        <v>38.1</v>
      </c>
      <c r="E209" s="12">
        <v>38.1</v>
      </c>
      <c r="F209" s="12">
        <v>38.1</v>
      </c>
      <c r="G209" s="12">
        <v>38.1</v>
      </c>
      <c r="H209" s="12">
        <v>38.1</v>
      </c>
      <c r="I209" s="12"/>
      <c r="J209" s="12"/>
      <c r="K209" s="12"/>
      <c r="L209" s="12"/>
      <c r="M209" s="74" t="str">
        <f t="shared" si="87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8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9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 t="shared" si="96"/>
        <v>20.633750921149595</v>
      </c>
      <c r="AO209" s="41">
        <v>1357</v>
      </c>
      <c r="AP209" s="110"/>
      <c r="AQ209" s="111"/>
      <c r="AR209" s="126" t="str">
        <f t="shared" si="90"/>
        <v/>
      </c>
      <c r="AS209" s="126" t="str">
        <f t="shared" si="91"/>
        <v/>
      </c>
      <c r="AT209" s="127">
        <v>1427</v>
      </c>
      <c r="AU209" s="128"/>
      <c r="AV209" s="129"/>
      <c r="AW209" s="126" t="str">
        <f t="shared" si="92"/>
        <v/>
      </c>
      <c r="AX209" s="126" t="str">
        <f t="shared" si="93"/>
        <v/>
      </c>
      <c r="AY209" s="64" t="str">
        <f t="shared" si="94"/>
        <v/>
      </c>
      <c r="AZ209" s="97"/>
      <c r="BA209" s="68"/>
      <c r="BB209" s="68"/>
      <c r="BC209" s="68"/>
      <c r="BD209" s="68"/>
      <c r="BE209" s="15"/>
      <c r="BF209" s="5">
        <f t="shared" si="95"/>
        <v>6113</v>
      </c>
      <c r="BG209" s="42">
        <v>4918</v>
      </c>
      <c r="BH209" s="42">
        <v>1195</v>
      </c>
      <c r="BI209" s="42"/>
      <c r="BJ209" s="42"/>
      <c r="BK209" s="42"/>
      <c r="BL209" s="42"/>
      <c r="BM209" s="42"/>
    </row>
    <row r="210" spans="1:65" outlineLevel="5" x14ac:dyDescent="0.45">
      <c r="A210" s="22">
        <f t="shared" si="81"/>
        <v>6</v>
      </c>
      <c r="B210" s="9">
        <f t="shared" si="79"/>
        <v>44004</v>
      </c>
      <c r="C210" s="51">
        <v>336690</v>
      </c>
      <c r="D210" s="64">
        <f t="shared" si="86"/>
        <v>38.299999999999997</v>
      </c>
      <c r="E210" s="12">
        <v>38.299999999999997</v>
      </c>
      <c r="F210" s="12">
        <v>38.299999999999997</v>
      </c>
      <c r="G210" s="12">
        <v>38.299999999999997</v>
      </c>
      <c r="H210" s="12">
        <v>38.299999999999997</v>
      </c>
      <c r="I210" s="12"/>
      <c r="J210" s="12"/>
      <c r="K210" s="12"/>
      <c r="L210" s="12"/>
      <c r="M210" s="74" t="str">
        <f t="shared" si="87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8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9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>28000/AO210</f>
        <v>18.604651162790699</v>
      </c>
      <c r="AO210" s="41">
        <v>1505</v>
      </c>
      <c r="AP210" s="110"/>
      <c r="AQ210" s="111"/>
      <c r="AR210" s="126" t="str">
        <f t="shared" si="90"/>
        <v/>
      </c>
      <c r="AS210" s="126" t="str">
        <f t="shared" si="91"/>
        <v/>
      </c>
      <c r="AT210" s="127">
        <v>1666</v>
      </c>
      <c r="AU210" s="128"/>
      <c r="AV210" s="129"/>
      <c r="AW210" s="126" t="str">
        <f t="shared" si="92"/>
        <v/>
      </c>
      <c r="AX210" s="126" t="str">
        <f t="shared" si="93"/>
        <v/>
      </c>
      <c r="AY210" s="64" t="str">
        <f t="shared" si="94"/>
        <v/>
      </c>
      <c r="AZ210" s="97">
        <v>79.400000000000006</v>
      </c>
      <c r="BA210" s="68"/>
      <c r="BB210" s="68"/>
      <c r="BC210" s="68"/>
      <c r="BD210" s="68"/>
      <c r="BE210" s="15"/>
      <c r="BF210" s="5">
        <f t="shared" si="95"/>
        <v>8053</v>
      </c>
      <c r="BG210" s="42">
        <v>6782</v>
      </c>
      <c r="BH210" s="42">
        <v>1271</v>
      </c>
      <c r="BI210" s="42"/>
      <c r="BJ210" s="42"/>
      <c r="BK210" s="42"/>
      <c r="BL210" s="42"/>
      <c r="BM210" s="42"/>
    </row>
    <row r="211" spans="1:65" outlineLevel="5" x14ac:dyDescent="0.45">
      <c r="A211" s="22">
        <f t="shared" si="81"/>
        <v>6</v>
      </c>
      <c r="B211" s="9">
        <f t="shared" si="79"/>
        <v>44005</v>
      </c>
      <c r="C211" s="51">
        <v>327488</v>
      </c>
      <c r="D211" s="64">
        <f t="shared" si="86"/>
        <v>38.299999999999997</v>
      </c>
      <c r="E211" s="12">
        <v>38.299999999999997</v>
      </c>
      <c r="F211" s="12">
        <v>38.299999999999997</v>
      </c>
      <c r="G211" s="12">
        <v>38.299999999999997</v>
      </c>
      <c r="H211" s="12">
        <v>38.299999999999997</v>
      </c>
      <c r="I211" s="12"/>
      <c r="J211" s="12"/>
      <c r="K211" s="12"/>
      <c r="L211" s="12"/>
      <c r="M211" s="74" t="str">
        <f t="shared" si="87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8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9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6"/>
        <v>19.060585432266848</v>
      </c>
      <c r="AO211" s="41">
        <v>1469</v>
      </c>
      <c r="AP211" s="110"/>
      <c r="AQ211" s="111"/>
      <c r="AR211" s="126" t="str">
        <f t="shared" si="90"/>
        <v/>
      </c>
      <c r="AS211" s="126" t="str">
        <f t="shared" si="91"/>
        <v/>
      </c>
      <c r="AT211" s="127">
        <v>1448</v>
      </c>
      <c r="AU211" s="128"/>
      <c r="AV211" s="129"/>
      <c r="AW211" s="126" t="str">
        <f t="shared" si="92"/>
        <v/>
      </c>
      <c r="AX211" s="126" t="str">
        <f t="shared" si="93"/>
        <v/>
      </c>
      <c r="AY211" s="64" t="str">
        <f t="shared" si="94"/>
        <v/>
      </c>
      <c r="AZ211" s="97">
        <v>78.8</v>
      </c>
      <c r="BA211" s="68"/>
      <c r="BB211" s="68"/>
      <c r="BC211" s="68"/>
      <c r="BD211" s="68"/>
      <c r="BE211" s="15"/>
      <c r="BF211" s="5">
        <f t="shared" si="95"/>
        <v>7346</v>
      </c>
      <c r="BG211" s="42">
        <v>5232</v>
      </c>
      <c r="BH211" s="42">
        <v>2114</v>
      </c>
      <c r="BI211" s="42"/>
      <c r="BJ211" s="42"/>
      <c r="BK211" s="42"/>
      <c r="BL211" s="42"/>
      <c r="BM211" s="42"/>
    </row>
    <row r="212" spans="1:65" outlineLevel="5" x14ac:dyDescent="0.45">
      <c r="A212" s="22">
        <f t="shared" si="81"/>
        <v>6</v>
      </c>
      <c r="B212" s="9">
        <f t="shared" si="79"/>
        <v>44006</v>
      </c>
      <c r="C212" s="51">
        <v>341689</v>
      </c>
      <c r="D212" s="64">
        <f t="shared" si="86"/>
        <v>38.299999999999997</v>
      </c>
      <c r="E212" s="12">
        <v>38.299999999999997</v>
      </c>
      <c r="F212" s="12">
        <v>38.299999999999997</v>
      </c>
      <c r="G212" s="12">
        <v>38.299999999999997</v>
      </c>
      <c r="H212" s="12">
        <v>38.299999999999997</v>
      </c>
      <c r="I212" s="12"/>
      <c r="J212" s="12"/>
      <c r="K212" s="12"/>
      <c r="L212" s="12"/>
      <c r="M212" s="74" t="str">
        <f t="shared" si="87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8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9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6"/>
        <v>18.336607727570399</v>
      </c>
      <c r="AO212" s="41">
        <v>1527</v>
      </c>
      <c r="AP212" s="110"/>
      <c r="AQ212" s="111"/>
      <c r="AR212" s="126" t="str">
        <f t="shared" si="90"/>
        <v/>
      </c>
      <c r="AS212" s="126" t="str">
        <f t="shared" si="91"/>
        <v/>
      </c>
      <c r="AT212" s="127">
        <v>1621</v>
      </c>
      <c r="AU212" s="128"/>
      <c r="AV212" s="129"/>
      <c r="AW212" s="126" t="str">
        <f t="shared" si="92"/>
        <v/>
      </c>
      <c r="AX212" s="126" t="str">
        <f t="shared" si="93"/>
        <v/>
      </c>
      <c r="AY212" s="64" t="str">
        <f t="shared" si="94"/>
        <v/>
      </c>
      <c r="AZ212" s="97">
        <v>79.2</v>
      </c>
      <c r="BA212" s="68"/>
      <c r="BB212" s="68"/>
      <c r="BC212" s="68"/>
      <c r="BD212" s="68"/>
      <c r="BE212" s="15"/>
      <c r="BF212" s="5">
        <f t="shared" si="95"/>
        <v>7250</v>
      </c>
      <c r="BG212" s="42">
        <v>5849</v>
      </c>
      <c r="BH212" s="42">
        <v>1401</v>
      </c>
      <c r="BI212" s="42"/>
      <c r="BJ212" s="42"/>
      <c r="BK212" s="42"/>
      <c r="BL212" s="42"/>
      <c r="BM212" s="42"/>
    </row>
    <row r="213" spans="1:65" outlineLevel="5" x14ac:dyDescent="0.45">
      <c r="A213" s="22">
        <f t="shared" si="81"/>
        <v>6</v>
      </c>
      <c r="B213" s="9">
        <f t="shared" si="79"/>
        <v>44007</v>
      </c>
      <c r="C213" s="51">
        <v>500955</v>
      </c>
      <c r="D213" s="64">
        <f t="shared" si="86"/>
        <v>38.200000000000003</v>
      </c>
      <c r="E213" s="12">
        <v>38.1</v>
      </c>
      <c r="F213" s="12">
        <v>38.1</v>
      </c>
      <c r="G213" s="12">
        <v>38.299999999999997</v>
      </c>
      <c r="H213" s="12">
        <v>38.299999999999997</v>
      </c>
      <c r="I213" s="12"/>
      <c r="J213" s="12"/>
      <c r="K213" s="12"/>
      <c r="L213" s="12"/>
      <c r="M213" s="74" t="str">
        <f t="shared" si="87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8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9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 t="shared" si="96"/>
        <v>19.390581717451525</v>
      </c>
      <c r="AO213" s="41">
        <v>1444</v>
      </c>
      <c r="AP213" s="110"/>
      <c r="AQ213" s="111"/>
      <c r="AR213" s="126" t="str">
        <f t="shared" si="90"/>
        <v/>
      </c>
      <c r="AS213" s="126" t="str">
        <f t="shared" si="91"/>
        <v/>
      </c>
      <c r="AT213" s="127">
        <v>1045</v>
      </c>
      <c r="AU213" s="128"/>
      <c r="AV213" s="129"/>
      <c r="AW213" s="126" t="str">
        <f t="shared" si="92"/>
        <v/>
      </c>
      <c r="AX213" s="126" t="str">
        <f t="shared" si="93"/>
        <v/>
      </c>
      <c r="AY213" s="64" t="str">
        <f t="shared" si="94"/>
        <v/>
      </c>
      <c r="AZ213" s="97">
        <v>78.900000000000006</v>
      </c>
      <c r="BA213" s="68"/>
      <c r="BB213" s="68"/>
      <c r="BC213" s="68"/>
      <c r="BD213" s="68"/>
      <c r="BE213" s="15"/>
      <c r="BF213" s="5">
        <f t="shared" si="95"/>
        <v>6178</v>
      </c>
      <c r="BG213" s="42">
        <v>3769</v>
      </c>
      <c r="BH213" s="42">
        <v>2409</v>
      </c>
      <c r="BI213" s="42"/>
      <c r="BJ213" s="42"/>
      <c r="BK213" s="42"/>
      <c r="BL213" s="42"/>
      <c r="BM213" s="42"/>
    </row>
    <row r="214" spans="1:65" outlineLevel="5" x14ac:dyDescent="0.45">
      <c r="A214" s="22">
        <f t="shared" si="81"/>
        <v>6</v>
      </c>
      <c r="B214" s="9">
        <f t="shared" si="79"/>
        <v>44008</v>
      </c>
      <c r="C214" s="51">
        <v>453302</v>
      </c>
      <c r="D214" s="64">
        <f t="shared" si="86"/>
        <v>38.700000000000003</v>
      </c>
      <c r="E214" s="12">
        <v>38.799999999999997</v>
      </c>
      <c r="F214" s="12">
        <v>38.799999999999997</v>
      </c>
      <c r="G214" s="12">
        <v>38.5</v>
      </c>
      <c r="H214" s="12">
        <v>38.5</v>
      </c>
      <c r="I214" s="12"/>
      <c r="J214" s="12"/>
      <c r="K214" s="12"/>
      <c r="L214" s="12"/>
      <c r="M214" s="74" t="str">
        <f t="shared" si="87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8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9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6"/>
        <v>21.325209444021326</v>
      </c>
      <c r="AO214" s="41">
        <v>1313</v>
      </c>
      <c r="AP214" s="110"/>
      <c r="AQ214" s="111"/>
      <c r="AR214" s="126" t="str">
        <f t="shared" si="90"/>
        <v/>
      </c>
      <c r="AS214" s="126" t="str">
        <f t="shared" si="91"/>
        <v/>
      </c>
      <c r="AT214" s="127">
        <v>1489</v>
      </c>
      <c r="AU214" s="128"/>
      <c r="AV214" s="129"/>
      <c r="AW214" s="126" t="str">
        <f t="shared" si="92"/>
        <v/>
      </c>
      <c r="AX214" s="126" t="str">
        <f t="shared" si="93"/>
        <v/>
      </c>
      <c r="AY214" s="64" t="str">
        <f t="shared" si="94"/>
        <v/>
      </c>
      <c r="AZ214" s="97">
        <v>79.400000000000006</v>
      </c>
      <c r="BA214" s="68"/>
      <c r="BB214" s="68"/>
      <c r="BC214" s="68"/>
      <c r="BD214" s="68"/>
      <c r="BE214" s="15"/>
      <c r="BF214" s="5">
        <f t="shared" si="95"/>
        <v>10137</v>
      </c>
      <c r="BG214" s="42">
        <v>5955</v>
      </c>
      <c r="BH214" s="42">
        <v>4182</v>
      </c>
      <c r="BI214" s="42"/>
      <c r="BJ214" s="42"/>
      <c r="BK214" s="42"/>
      <c r="BL214" s="42"/>
      <c r="BM214" s="42"/>
    </row>
    <row r="215" spans="1:65" outlineLevel="5" x14ac:dyDescent="0.45">
      <c r="A215" s="22">
        <f t="shared" si="81"/>
        <v>6</v>
      </c>
      <c r="B215" s="9">
        <f t="shared" si="79"/>
        <v>44009</v>
      </c>
      <c r="C215" s="51">
        <v>401512</v>
      </c>
      <c r="D215" s="64">
        <f t="shared" si="86"/>
        <v>38.299999999999997</v>
      </c>
      <c r="E215" s="12">
        <v>38.299999999999997</v>
      </c>
      <c r="F215" s="12">
        <v>38.299999999999997</v>
      </c>
      <c r="G215" s="12">
        <v>38.299999999999997</v>
      </c>
      <c r="H215" s="12">
        <v>38.299999999999997</v>
      </c>
      <c r="I215" s="12"/>
      <c r="J215" s="12"/>
      <c r="K215" s="12"/>
      <c r="L215" s="12"/>
      <c r="M215" s="74" t="str">
        <f t="shared" si="87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8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9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6"/>
        <v>20.363636363636363</v>
      </c>
      <c r="AO215" s="41">
        <v>1375</v>
      </c>
      <c r="AP215" s="110"/>
      <c r="AQ215" s="111"/>
      <c r="AR215" s="126" t="str">
        <f t="shared" si="90"/>
        <v/>
      </c>
      <c r="AS215" s="126" t="str">
        <f t="shared" si="91"/>
        <v/>
      </c>
      <c r="AT215" s="127">
        <v>1444</v>
      </c>
      <c r="AU215" s="128"/>
      <c r="AV215" s="129"/>
      <c r="AW215" s="126" t="str">
        <f t="shared" si="92"/>
        <v/>
      </c>
      <c r="AX215" s="126" t="str">
        <f t="shared" si="93"/>
        <v/>
      </c>
      <c r="AY215" s="64" t="str">
        <f t="shared" si="94"/>
        <v/>
      </c>
      <c r="AZ215" s="97"/>
      <c r="BA215" s="68"/>
      <c r="BB215" s="68"/>
      <c r="BC215" s="68"/>
      <c r="BD215" s="68"/>
      <c r="BE215" s="15"/>
      <c r="BF215" s="5">
        <f t="shared" si="95"/>
        <v>4635</v>
      </c>
      <c r="BG215" s="42">
        <v>3425</v>
      </c>
      <c r="BH215" s="42">
        <v>1210</v>
      </c>
      <c r="BI215" s="42"/>
      <c r="BJ215" s="42"/>
      <c r="BK215" s="42"/>
      <c r="BL215" s="42"/>
      <c r="BM215" s="42"/>
    </row>
    <row r="216" spans="1:65" outlineLevel="5" x14ac:dyDescent="0.45">
      <c r="A216" s="22">
        <f t="shared" si="81"/>
        <v>6</v>
      </c>
      <c r="B216" s="9">
        <f t="shared" si="79"/>
        <v>44010</v>
      </c>
      <c r="C216" s="51">
        <v>360622</v>
      </c>
      <c r="D216" s="64">
        <f t="shared" si="86"/>
        <v>38.4</v>
      </c>
      <c r="E216" s="12">
        <v>38.5</v>
      </c>
      <c r="F216" s="12">
        <v>38.5</v>
      </c>
      <c r="G216" s="12">
        <v>38.299999999999997</v>
      </c>
      <c r="H216" s="12">
        <v>38.299999999999997</v>
      </c>
      <c r="I216" s="12"/>
      <c r="J216" s="12"/>
      <c r="K216" s="12"/>
      <c r="L216" s="12"/>
      <c r="M216" s="74" t="str">
        <f t="shared" si="87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8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9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6"/>
        <v>20.725388601036268</v>
      </c>
      <c r="AO216" s="41">
        <v>1351</v>
      </c>
      <c r="AP216" s="110"/>
      <c r="AQ216" s="111"/>
      <c r="AR216" s="126" t="str">
        <f t="shared" si="90"/>
        <v/>
      </c>
      <c r="AS216" s="126" t="str">
        <f t="shared" si="91"/>
        <v/>
      </c>
      <c r="AT216" s="127">
        <v>1504</v>
      </c>
      <c r="AU216" s="128"/>
      <c r="AV216" s="129"/>
      <c r="AW216" s="126" t="str">
        <f t="shared" si="92"/>
        <v/>
      </c>
      <c r="AX216" s="126" t="str">
        <f t="shared" si="93"/>
        <v/>
      </c>
      <c r="AY216" s="64" t="str">
        <f t="shared" si="94"/>
        <v/>
      </c>
      <c r="AZ216" s="97"/>
      <c r="BA216" s="68"/>
      <c r="BB216" s="68"/>
      <c r="BC216" s="68"/>
      <c r="BD216" s="68"/>
      <c r="BE216" s="15"/>
      <c r="BF216" s="5">
        <f t="shared" si="95"/>
        <v>6460</v>
      </c>
      <c r="BG216" s="42">
        <v>5311</v>
      </c>
      <c r="BH216" s="42">
        <v>1149</v>
      </c>
      <c r="BI216" s="42"/>
      <c r="BJ216" s="42"/>
      <c r="BK216" s="42"/>
      <c r="BL216" s="42"/>
      <c r="BM216" s="42"/>
    </row>
    <row r="217" spans="1:65" outlineLevel="5" x14ac:dyDescent="0.45">
      <c r="A217" s="22">
        <f t="shared" si="81"/>
        <v>6</v>
      </c>
      <c r="B217" s="9">
        <f t="shared" si="79"/>
        <v>44011</v>
      </c>
      <c r="C217" s="51">
        <v>388868</v>
      </c>
      <c r="D217" s="64">
        <f t="shared" si="86"/>
        <v>38.200000000000003</v>
      </c>
      <c r="E217" s="12">
        <v>38.200000000000003</v>
      </c>
      <c r="F217" s="12">
        <v>38.200000000000003</v>
      </c>
      <c r="G217" s="12">
        <v>38.200000000000003</v>
      </c>
      <c r="H217" s="12">
        <v>38.200000000000003</v>
      </c>
      <c r="I217" s="12"/>
      <c r="J217" s="12"/>
      <c r="K217" s="12"/>
      <c r="L217" s="12"/>
      <c r="M217" s="74" t="str">
        <f t="shared" si="87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8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9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6"/>
        <v>19.914651493598861</v>
      </c>
      <c r="AO217" s="41">
        <v>1406</v>
      </c>
      <c r="AP217" s="110"/>
      <c r="AQ217" s="111"/>
      <c r="AR217" s="126" t="str">
        <f t="shared" si="90"/>
        <v/>
      </c>
      <c r="AS217" s="126" t="str">
        <f t="shared" si="91"/>
        <v/>
      </c>
      <c r="AT217" s="127">
        <v>1569</v>
      </c>
      <c r="AU217" s="128"/>
      <c r="AV217" s="129"/>
      <c r="AW217" s="126" t="str">
        <f t="shared" si="92"/>
        <v/>
      </c>
      <c r="AX217" s="126" t="str">
        <f t="shared" si="93"/>
        <v/>
      </c>
      <c r="AY217" s="64" t="str">
        <f t="shared" si="94"/>
        <v/>
      </c>
      <c r="AZ217" s="97">
        <v>78.900000000000006</v>
      </c>
      <c r="BA217" s="68"/>
      <c r="BB217" s="68"/>
      <c r="BC217" s="68"/>
      <c r="BD217" s="68"/>
      <c r="BE217" s="15"/>
      <c r="BF217" s="5">
        <f t="shared" si="95"/>
        <v>7375</v>
      </c>
      <c r="BG217" s="42">
        <v>3931</v>
      </c>
      <c r="BH217" s="42">
        <v>3444</v>
      </c>
      <c r="BI217" s="42"/>
      <c r="BJ217" s="42"/>
      <c r="BK217" s="42"/>
      <c r="BL217" s="42"/>
      <c r="BM217" s="42"/>
    </row>
    <row r="218" spans="1:65" ht="17.5" outlineLevel="5" thickBot="1" x14ac:dyDescent="0.5">
      <c r="A218" s="31">
        <f t="shared" si="81"/>
        <v>6</v>
      </c>
      <c r="B218" s="32">
        <f t="shared" si="79"/>
        <v>44012</v>
      </c>
      <c r="C218" s="51">
        <v>484605</v>
      </c>
      <c r="D218" s="64">
        <f t="shared" si="86"/>
        <v>38.299999999999997</v>
      </c>
      <c r="E218" s="12">
        <v>38.299999999999997</v>
      </c>
      <c r="F218" s="12">
        <v>38.299999999999997</v>
      </c>
      <c r="G218" s="12">
        <v>38.299999999999997</v>
      </c>
      <c r="H218" s="12">
        <v>38.299999999999997</v>
      </c>
      <c r="I218" s="12"/>
      <c r="J218" s="12"/>
      <c r="K218" s="12"/>
      <c r="L218" s="12"/>
      <c r="M218" s="74" t="str">
        <f t="shared" si="87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8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9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6"/>
        <v>20.497803806734993</v>
      </c>
      <c r="AO218" s="41">
        <v>1366</v>
      </c>
      <c r="AP218" s="110"/>
      <c r="AQ218" s="111"/>
      <c r="AR218" s="126" t="str">
        <f t="shared" si="90"/>
        <v/>
      </c>
      <c r="AS218" s="126" t="str">
        <f t="shared" si="91"/>
        <v/>
      </c>
      <c r="AT218" s="127">
        <v>1383</v>
      </c>
      <c r="AU218" s="128"/>
      <c r="AV218" s="129"/>
      <c r="AW218" s="126" t="str">
        <f t="shared" si="92"/>
        <v/>
      </c>
      <c r="AX218" s="126" t="str">
        <f t="shared" si="93"/>
        <v/>
      </c>
      <c r="AY218" s="64" t="str">
        <f t="shared" si="94"/>
        <v/>
      </c>
      <c r="AZ218" s="97">
        <v>78.599999999999994</v>
      </c>
      <c r="BA218" s="68"/>
      <c r="BB218" s="68"/>
      <c r="BC218" s="68"/>
      <c r="BD218" s="68"/>
      <c r="BE218" s="15"/>
      <c r="BF218" s="5">
        <f t="shared" si="95"/>
        <v>8299</v>
      </c>
      <c r="BG218" s="42">
        <v>4473</v>
      </c>
      <c r="BH218" s="42">
        <v>3826</v>
      </c>
      <c r="BI218" s="42"/>
      <c r="BJ218" s="42"/>
      <c r="BK218" s="42"/>
      <c r="BL218" s="42"/>
      <c r="BM218" s="42"/>
    </row>
    <row r="219" spans="1:65" outlineLevel="4" x14ac:dyDescent="0.45">
      <c r="A219" s="150" t="s">
        <v>40</v>
      </c>
      <c r="B219" s="151"/>
      <c r="C219" s="50">
        <f t="shared" ref="C219:BM219" si="97">SUBTOTAL(4,C189:C218)</f>
        <v>500955</v>
      </c>
      <c r="D219" s="60">
        <f t="shared" si="97"/>
        <v>38.700000000000003</v>
      </c>
      <c r="E219" s="28">
        <f t="shared" si="97"/>
        <v>38.799999999999997</v>
      </c>
      <c r="F219" s="28">
        <f t="shared" si="97"/>
        <v>38.799999999999997</v>
      </c>
      <c r="G219" s="28">
        <f t="shared" si="97"/>
        <v>38.700000000000003</v>
      </c>
      <c r="H219" s="28">
        <f t="shared" si="97"/>
        <v>38.700000000000003</v>
      </c>
      <c r="I219" s="28">
        <f t="shared" si="97"/>
        <v>0</v>
      </c>
      <c r="J219" s="28">
        <f t="shared" si="97"/>
        <v>0</v>
      </c>
      <c r="K219" s="28">
        <f t="shared" si="97"/>
        <v>0</v>
      </c>
      <c r="L219" s="28">
        <f t="shared" si="97"/>
        <v>0</v>
      </c>
      <c r="M219" s="71">
        <f t="shared" si="97"/>
        <v>0</v>
      </c>
      <c r="N219" s="82">
        <f t="shared" si="97"/>
        <v>0</v>
      </c>
      <c r="O219" s="82">
        <f t="shared" si="97"/>
        <v>0</v>
      </c>
      <c r="P219" s="82">
        <f t="shared" si="97"/>
        <v>0</v>
      </c>
      <c r="Q219" s="82">
        <f t="shared" si="97"/>
        <v>0</v>
      </c>
      <c r="R219" s="82">
        <f t="shared" si="97"/>
        <v>0</v>
      </c>
      <c r="S219" s="82">
        <f t="shared" si="97"/>
        <v>0</v>
      </c>
      <c r="T219" s="82">
        <f t="shared" si="97"/>
        <v>0</v>
      </c>
      <c r="U219" s="82">
        <f t="shared" si="97"/>
        <v>0</v>
      </c>
      <c r="V219" s="29">
        <f t="shared" si="97"/>
        <v>0</v>
      </c>
      <c r="W219" s="39">
        <f t="shared" si="97"/>
        <v>0</v>
      </c>
      <c r="X219" s="39">
        <f t="shared" si="97"/>
        <v>0</v>
      </c>
      <c r="Y219" s="39">
        <f t="shared" si="97"/>
        <v>0</v>
      </c>
      <c r="Z219" s="39">
        <f t="shared" si="97"/>
        <v>0</v>
      </c>
      <c r="AA219" s="39">
        <f t="shared" si="97"/>
        <v>0</v>
      </c>
      <c r="AB219" s="39">
        <f t="shared" si="97"/>
        <v>0</v>
      </c>
      <c r="AC219" s="39">
        <f t="shared" si="97"/>
        <v>0</v>
      </c>
      <c r="AD219" s="39">
        <f t="shared" si="97"/>
        <v>0</v>
      </c>
      <c r="AE219" s="29">
        <f t="shared" si="97"/>
        <v>0</v>
      </c>
      <c r="AF219" s="39">
        <f t="shared" si="97"/>
        <v>0</v>
      </c>
      <c r="AG219" s="39">
        <f t="shared" si="97"/>
        <v>0</v>
      </c>
      <c r="AH219" s="39">
        <f t="shared" si="97"/>
        <v>0</v>
      </c>
      <c r="AI219" s="39">
        <f t="shared" si="97"/>
        <v>0</v>
      </c>
      <c r="AJ219" s="39">
        <f t="shared" si="97"/>
        <v>0</v>
      </c>
      <c r="AK219" s="39">
        <f t="shared" si="97"/>
        <v>0</v>
      </c>
      <c r="AL219" s="39">
        <f t="shared" si="97"/>
        <v>0</v>
      </c>
      <c r="AM219" s="39">
        <f t="shared" si="97"/>
        <v>0</v>
      </c>
      <c r="AN219" s="39">
        <f t="shared" si="97"/>
        <v>25.998142989786444</v>
      </c>
      <c r="AO219" s="39">
        <f t="shared" si="97"/>
        <v>1582</v>
      </c>
      <c r="AP219" s="104">
        <f t="shared" si="97"/>
        <v>0</v>
      </c>
      <c r="AQ219" s="105">
        <f t="shared" si="97"/>
        <v>0</v>
      </c>
      <c r="AR219" s="106">
        <f t="shared" si="97"/>
        <v>0</v>
      </c>
      <c r="AS219" s="106">
        <f t="shared" si="97"/>
        <v>0</v>
      </c>
      <c r="AT219" s="107">
        <f t="shared" si="97"/>
        <v>3236</v>
      </c>
      <c r="AU219" s="108">
        <f t="shared" si="97"/>
        <v>0</v>
      </c>
      <c r="AV219" s="109">
        <f t="shared" si="97"/>
        <v>0</v>
      </c>
      <c r="AW219" s="106">
        <f t="shared" si="97"/>
        <v>0</v>
      </c>
      <c r="AX219" s="106">
        <f t="shared" si="97"/>
        <v>0</v>
      </c>
      <c r="AY219" s="60">
        <f t="shared" si="97"/>
        <v>0</v>
      </c>
      <c r="AZ219" s="96">
        <f t="shared" si="97"/>
        <v>80</v>
      </c>
      <c r="BA219" s="67">
        <f t="shared" si="97"/>
        <v>0</v>
      </c>
      <c r="BB219" s="67">
        <f t="shared" si="97"/>
        <v>0</v>
      </c>
      <c r="BC219" s="67">
        <f t="shared" si="97"/>
        <v>0</v>
      </c>
      <c r="BD219" s="67">
        <f t="shared" si="97"/>
        <v>0</v>
      </c>
      <c r="BE219" s="27">
        <f t="shared" si="97"/>
        <v>0</v>
      </c>
      <c r="BF219" s="29">
        <f t="shared" si="97"/>
        <v>10137</v>
      </c>
      <c r="BG219" s="39">
        <f t="shared" si="97"/>
        <v>7415</v>
      </c>
      <c r="BH219" s="40">
        <f t="shared" si="97"/>
        <v>6258</v>
      </c>
      <c r="BI219" s="40">
        <f t="shared" si="97"/>
        <v>0</v>
      </c>
      <c r="BJ219" s="40">
        <f t="shared" si="97"/>
        <v>0</v>
      </c>
      <c r="BK219" s="40">
        <f t="shared" si="97"/>
        <v>0</v>
      </c>
      <c r="BL219" s="40">
        <f t="shared" si="97"/>
        <v>0</v>
      </c>
      <c r="BM219" s="27">
        <f t="shared" si="97"/>
        <v>0</v>
      </c>
    </row>
    <row r="220" spans="1:65" outlineLevel="3" x14ac:dyDescent="0.45">
      <c r="A220" s="180" t="s">
        <v>29</v>
      </c>
      <c r="B220" s="181"/>
      <c r="C220" s="51">
        <f t="shared" ref="C220:BM220" si="98">SUBTOTAL(5,C189:C218)</f>
        <v>291224</v>
      </c>
      <c r="D220" s="61">
        <f t="shared" si="98"/>
        <v>37.5</v>
      </c>
      <c r="E220" s="12">
        <f t="shared" si="98"/>
        <v>37.5</v>
      </c>
      <c r="F220" s="12">
        <f t="shared" si="98"/>
        <v>37.5</v>
      </c>
      <c r="G220" s="12">
        <f t="shared" si="98"/>
        <v>37.5</v>
      </c>
      <c r="H220" s="12">
        <f t="shared" si="98"/>
        <v>37.5</v>
      </c>
      <c r="I220" s="12">
        <f t="shared" si="98"/>
        <v>0</v>
      </c>
      <c r="J220" s="12">
        <f t="shared" si="98"/>
        <v>0</v>
      </c>
      <c r="K220" s="12">
        <f t="shared" si="98"/>
        <v>0</v>
      </c>
      <c r="L220" s="12">
        <f t="shared" si="98"/>
        <v>0</v>
      </c>
      <c r="M220" s="72">
        <f t="shared" si="98"/>
        <v>0</v>
      </c>
      <c r="N220" s="83">
        <f t="shared" si="98"/>
        <v>0</v>
      </c>
      <c r="O220" s="83">
        <f t="shared" si="98"/>
        <v>0</v>
      </c>
      <c r="P220" s="83">
        <f t="shared" si="98"/>
        <v>0</v>
      </c>
      <c r="Q220" s="83">
        <f t="shared" si="98"/>
        <v>0</v>
      </c>
      <c r="R220" s="83">
        <f t="shared" si="98"/>
        <v>0</v>
      </c>
      <c r="S220" s="83">
        <f t="shared" si="98"/>
        <v>0</v>
      </c>
      <c r="T220" s="83">
        <f t="shared" si="98"/>
        <v>0</v>
      </c>
      <c r="U220" s="83">
        <f t="shared" si="98"/>
        <v>0</v>
      </c>
      <c r="V220" s="6">
        <f t="shared" si="98"/>
        <v>0</v>
      </c>
      <c r="W220" s="41">
        <f t="shared" si="98"/>
        <v>0</v>
      </c>
      <c r="X220" s="41">
        <f t="shared" si="98"/>
        <v>0</v>
      </c>
      <c r="Y220" s="41">
        <f t="shared" si="98"/>
        <v>0</v>
      </c>
      <c r="Z220" s="41">
        <f t="shared" si="98"/>
        <v>0</v>
      </c>
      <c r="AA220" s="41">
        <f t="shared" si="98"/>
        <v>0</v>
      </c>
      <c r="AB220" s="41">
        <f t="shared" si="98"/>
        <v>0</v>
      </c>
      <c r="AC220" s="41">
        <f t="shared" si="98"/>
        <v>0</v>
      </c>
      <c r="AD220" s="41">
        <f t="shared" si="98"/>
        <v>0</v>
      </c>
      <c r="AE220" s="6">
        <f t="shared" si="98"/>
        <v>0</v>
      </c>
      <c r="AF220" s="41">
        <f t="shared" si="98"/>
        <v>0</v>
      </c>
      <c r="AG220" s="41">
        <f t="shared" si="98"/>
        <v>0</v>
      </c>
      <c r="AH220" s="41">
        <f t="shared" si="98"/>
        <v>0</v>
      </c>
      <c r="AI220" s="41">
        <f t="shared" si="98"/>
        <v>0</v>
      </c>
      <c r="AJ220" s="41">
        <f t="shared" si="98"/>
        <v>0</v>
      </c>
      <c r="AK220" s="41">
        <f t="shared" si="98"/>
        <v>0</v>
      </c>
      <c r="AL220" s="41">
        <f t="shared" si="98"/>
        <v>0</v>
      </c>
      <c r="AM220" s="41">
        <f t="shared" si="98"/>
        <v>0</v>
      </c>
      <c r="AN220" s="41">
        <f t="shared" si="98"/>
        <v>17.699115044247787</v>
      </c>
      <c r="AO220" s="41">
        <f t="shared" si="98"/>
        <v>1077</v>
      </c>
      <c r="AP220" s="110">
        <f t="shared" si="98"/>
        <v>0</v>
      </c>
      <c r="AQ220" s="111">
        <f t="shared" si="98"/>
        <v>0</v>
      </c>
      <c r="AR220" s="112">
        <f t="shared" si="98"/>
        <v>0</v>
      </c>
      <c r="AS220" s="112">
        <f t="shared" si="98"/>
        <v>0</v>
      </c>
      <c r="AT220" s="113">
        <f t="shared" si="98"/>
        <v>1045</v>
      </c>
      <c r="AU220" s="114">
        <f t="shared" si="98"/>
        <v>0</v>
      </c>
      <c r="AV220" s="115">
        <f t="shared" si="98"/>
        <v>0</v>
      </c>
      <c r="AW220" s="112">
        <f t="shared" si="98"/>
        <v>0</v>
      </c>
      <c r="AX220" s="112">
        <f t="shared" si="98"/>
        <v>0</v>
      </c>
      <c r="AY220" s="61">
        <f t="shared" si="98"/>
        <v>0</v>
      </c>
      <c r="AZ220" s="97">
        <f t="shared" si="98"/>
        <v>78.599999999999994</v>
      </c>
      <c r="BA220" s="68">
        <f t="shared" si="98"/>
        <v>0</v>
      </c>
      <c r="BB220" s="68">
        <f t="shared" si="98"/>
        <v>0</v>
      </c>
      <c r="BC220" s="68">
        <f t="shared" si="98"/>
        <v>0</v>
      </c>
      <c r="BD220" s="68">
        <f t="shared" si="98"/>
        <v>0</v>
      </c>
      <c r="BE220" s="15">
        <f t="shared" si="98"/>
        <v>0</v>
      </c>
      <c r="BF220" s="6">
        <f t="shared" si="98"/>
        <v>3236</v>
      </c>
      <c r="BG220" s="41">
        <f t="shared" si="98"/>
        <v>1974</v>
      </c>
      <c r="BH220" s="42">
        <f t="shared" si="98"/>
        <v>1004</v>
      </c>
      <c r="BI220" s="42">
        <f t="shared" si="98"/>
        <v>0</v>
      </c>
      <c r="BJ220" s="42">
        <f t="shared" si="98"/>
        <v>0</v>
      </c>
      <c r="BK220" s="42">
        <f t="shared" si="98"/>
        <v>0</v>
      </c>
      <c r="BL220" s="42">
        <f t="shared" si="98"/>
        <v>0</v>
      </c>
      <c r="BM220" s="15">
        <f t="shared" si="98"/>
        <v>0</v>
      </c>
    </row>
    <row r="221" spans="1:65" outlineLevel="2" x14ac:dyDescent="0.45">
      <c r="A221" s="180" t="s">
        <v>18</v>
      </c>
      <c r="B221" s="181"/>
      <c r="C221" s="51">
        <f>IFERROR(SUBTOTAL(1,C189:C218),"")</f>
        <v>357523.20000000001</v>
      </c>
      <c r="D221" s="61">
        <f t="shared" ref="D221:BM221" si="99">IFERROR(SUBTOTAL(1,D189:D218),"")</f>
        <v>38.286666666666669</v>
      </c>
      <c r="E221" s="12">
        <f t="shared" si="99"/>
        <v>38.289999999999992</v>
      </c>
      <c r="F221" s="12">
        <f t="shared" si="99"/>
        <v>38.289999999999992</v>
      </c>
      <c r="G221" s="12">
        <f t="shared" si="99"/>
        <v>38.273333333333326</v>
      </c>
      <c r="H221" s="12">
        <f t="shared" si="99"/>
        <v>38.273333333333326</v>
      </c>
      <c r="I221" s="12" t="str">
        <f t="shared" si="99"/>
        <v/>
      </c>
      <c r="J221" s="12" t="str">
        <f t="shared" si="99"/>
        <v/>
      </c>
      <c r="K221" s="12" t="str">
        <f t="shared" si="99"/>
        <v/>
      </c>
      <c r="L221" s="12" t="str">
        <f t="shared" si="99"/>
        <v/>
      </c>
      <c r="M221" s="72" t="str">
        <f t="shared" si="99"/>
        <v/>
      </c>
      <c r="N221" s="83" t="str">
        <f t="shared" si="99"/>
        <v/>
      </c>
      <c r="O221" s="83" t="str">
        <f t="shared" si="99"/>
        <v/>
      </c>
      <c r="P221" s="83" t="str">
        <f t="shared" si="99"/>
        <v/>
      </c>
      <c r="Q221" s="83" t="str">
        <f t="shared" si="99"/>
        <v/>
      </c>
      <c r="R221" s="83" t="str">
        <f t="shared" si="99"/>
        <v/>
      </c>
      <c r="S221" s="83" t="str">
        <f t="shared" si="99"/>
        <v/>
      </c>
      <c r="T221" s="83" t="str">
        <f t="shared" si="99"/>
        <v/>
      </c>
      <c r="U221" s="83" t="str">
        <f t="shared" si="99"/>
        <v/>
      </c>
      <c r="V221" s="6" t="str">
        <f t="shared" si="99"/>
        <v/>
      </c>
      <c r="W221" s="41" t="str">
        <f t="shared" si="99"/>
        <v/>
      </c>
      <c r="X221" s="41" t="str">
        <f t="shared" si="99"/>
        <v/>
      </c>
      <c r="Y221" s="41" t="str">
        <f t="shared" si="99"/>
        <v/>
      </c>
      <c r="Z221" s="41" t="str">
        <f t="shared" si="99"/>
        <v/>
      </c>
      <c r="AA221" s="41" t="str">
        <f t="shared" si="99"/>
        <v/>
      </c>
      <c r="AB221" s="41" t="str">
        <f t="shared" si="99"/>
        <v/>
      </c>
      <c r="AC221" s="41" t="str">
        <f t="shared" si="99"/>
        <v/>
      </c>
      <c r="AD221" s="41" t="str">
        <f t="shared" si="99"/>
        <v/>
      </c>
      <c r="AE221" s="6" t="str">
        <f t="shared" si="99"/>
        <v/>
      </c>
      <c r="AF221" s="41" t="str">
        <f t="shared" si="99"/>
        <v/>
      </c>
      <c r="AG221" s="41" t="str">
        <f t="shared" si="99"/>
        <v/>
      </c>
      <c r="AH221" s="41" t="str">
        <f t="shared" si="99"/>
        <v/>
      </c>
      <c r="AI221" s="41" t="str">
        <f t="shared" si="99"/>
        <v/>
      </c>
      <c r="AJ221" s="41" t="str">
        <f t="shared" si="99"/>
        <v/>
      </c>
      <c r="AK221" s="41" t="str">
        <f t="shared" si="99"/>
        <v/>
      </c>
      <c r="AL221" s="41" t="str">
        <f t="shared" si="99"/>
        <v/>
      </c>
      <c r="AM221" s="41" t="str">
        <f t="shared" si="99"/>
        <v/>
      </c>
      <c r="AN221" s="41">
        <f t="shared" si="99"/>
        <v>20.479550420829899</v>
      </c>
      <c r="AO221" s="41">
        <f t="shared" si="99"/>
        <v>1375.9666666666667</v>
      </c>
      <c r="AP221" s="110" t="str">
        <f t="shared" si="99"/>
        <v/>
      </c>
      <c r="AQ221" s="111" t="str">
        <f t="shared" si="99"/>
        <v/>
      </c>
      <c r="AR221" s="112" t="str">
        <f t="shared" si="99"/>
        <v/>
      </c>
      <c r="AS221" s="112" t="str">
        <f t="shared" si="99"/>
        <v/>
      </c>
      <c r="AT221" s="113">
        <f t="shared" si="99"/>
        <v>1504.7666666666667</v>
      </c>
      <c r="AU221" s="114" t="str">
        <f t="shared" si="99"/>
        <v/>
      </c>
      <c r="AV221" s="115" t="str">
        <f t="shared" si="99"/>
        <v/>
      </c>
      <c r="AW221" s="112" t="str">
        <f t="shared" si="99"/>
        <v/>
      </c>
      <c r="AX221" s="112" t="str">
        <f t="shared" si="99"/>
        <v/>
      </c>
      <c r="AY221" s="61" t="str">
        <f t="shared" si="99"/>
        <v/>
      </c>
      <c r="AZ221" s="97">
        <f t="shared" si="99"/>
        <v>79.263636363636365</v>
      </c>
      <c r="BA221" s="68" t="str">
        <f t="shared" si="99"/>
        <v/>
      </c>
      <c r="BB221" s="68" t="str">
        <f t="shared" si="99"/>
        <v/>
      </c>
      <c r="BC221" s="68" t="str">
        <f t="shared" si="99"/>
        <v/>
      </c>
      <c r="BD221" s="68" t="str">
        <f t="shared" si="99"/>
        <v/>
      </c>
      <c r="BE221" s="15" t="str">
        <f>IFERROR(SUBTOTAL(1,BE189:BE218),"")</f>
        <v/>
      </c>
      <c r="BF221" s="6">
        <f t="shared" si="99"/>
        <v>7024.166666666667</v>
      </c>
      <c r="BG221" s="41">
        <f t="shared" si="99"/>
        <v>4672.3999999999996</v>
      </c>
      <c r="BH221" s="42">
        <f t="shared" si="99"/>
        <v>2351.7666666666669</v>
      </c>
      <c r="BI221" s="42" t="str">
        <f t="shared" si="99"/>
        <v/>
      </c>
      <c r="BJ221" s="42" t="str">
        <f t="shared" si="99"/>
        <v/>
      </c>
      <c r="BK221" s="42" t="str">
        <f t="shared" si="99"/>
        <v/>
      </c>
      <c r="BL221" s="42" t="str">
        <f t="shared" si="99"/>
        <v/>
      </c>
      <c r="BM221" s="15" t="str">
        <f t="shared" si="99"/>
        <v/>
      </c>
    </row>
    <row r="222" spans="1:65" ht="17.5" outlineLevel="1" thickBot="1" x14ac:dyDescent="0.5">
      <c r="A222" s="182" t="s">
        <v>55</v>
      </c>
      <c r="B222" s="183"/>
      <c r="C222" s="52">
        <f>SUBTOTAL(9,C189:C218)</f>
        <v>10725696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41279</v>
      </c>
      <c r="AP222" s="116"/>
      <c r="AQ222" s="117"/>
      <c r="AR222" s="118"/>
      <c r="AS222" s="118"/>
      <c r="AT222" s="119">
        <f>SUBTOTAL(9,AT189:AT218)</f>
        <v>45143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100">SUBTOTAL(9,BF189:BF218)</f>
        <v>210725</v>
      </c>
      <c r="BG222" s="43">
        <f t="shared" si="100"/>
        <v>140172</v>
      </c>
      <c r="BH222" s="44">
        <f t="shared" si="100"/>
        <v>70553</v>
      </c>
      <c r="BI222" s="44">
        <f t="shared" si="100"/>
        <v>0</v>
      </c>
      <c r="BJ222" s="44">
        <f t="shared" si="100"/>
        <v>0</v>
      </c>
      <c r="BK222" s="44">
        <f t="shared" si="100"/>
        <v>0</v>
      </c>
      <c r="BL222" s="44">
        <f t="shared" si="100"/>
        <v>0</v>
      </c>
      <c r="BM222" s="16">
        <f t="shared" si="100"/>
        <v>0</v>
      </c>
    </row>
    <row r="223" spans="1:65" outlineLevel="5" x14ac:dyDescent="0.45">
      <c r="A223" s="21">
        <f t="shared" si="81"/>
        <v>7</v>
      </c>
      <c r="B223" s="33">
        <f>B218+1</f>
        <v>44013</v>
      </c>
      <c r="C223" s="51">
        <v>489595</v>
      </c>
      <c r="D223" s="64">
        <f t="shared" ref="D223:D253" si="101">IFERROR(ROUND(AVERAGE(E223:L223),1),"")</f>
        <v>38.200000000000003</v>
      </c>
      <c r="E223" s="12">
        <v>38.200000000000003</v>
      </c>
      <c r="F223" s="12">
        <v>38.200000000000003</v>
      </c>
      <c r="G223" s="12">
        <v>38.200000000000003</v>
      </c>
      <c r="H223" s="12">
        <v>38.200000000000003</v>
      </c>
      <c r="I223" s="12"/>
      <c r="J223" s="12"/>
      <c r="K223" s="12"/>
      <c r="L223" s="12"/>
      <c r="M223" s="74" t="str">
        <f t="shared" ref="M223:M253" si="102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103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4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28000/AO223</f>
        <v>19.815994338287332</v>
      </c>
      <c r="AO223" s="41">
        <v>1413</v>
      </c>
      <c r="AP223" s="110"/>
      <c r="AQ223" s="111"/>
      <c r="AR223" s="126" t="str">
        <f t="shared" ref="AR223:AR253" si="105">IFERROR(AQ223/AP223*100,"")</f>
        <v/>
      </c>
      <c r="AS223" s="126" t="str">
        <f t="shared" ref="AS223:AS253" si="106">IFERROR(100-AR223,"")</f>
        <v/>
      </c>
      <c r="AT223" s="127">
        <v>1288</v>
      </c>
      <c r="AU223" s="128"/>
      <c r="AV223" s="129"/>
      <c r="AW223" s="126" t="str">
        <f t="shared" ref="AW223:AW253" si="107">IFERROR(AV223/AU223*100,"")</f>
        <v/>
      </c>
      <c r="AX223" s="126" t="str">
        <f t="shared" ref="AX223:AX253" si="108">IFERROR(100-AW223,"")</f>
        <v/>
      </c>
      <c r="AY223" s="143" t="str">
        <f t="shared" ref="AY223:AY253" si="109">IFERROR((1-((AW223*AS223)/(AX223*AR223)))*100,"")</f>
        <v/>
      </c>
      <c r="AZ223" s="97">
        <v>79.3</v>
      </c>
      <c r="BA223" s="68"/>
      <c r="BB223" s="68"/>
      <c r="BC223" s="68"/>
      <c r="BD223" s="68"/>
      <c r="BE223" s="15"/>
      <c r="BF223" s="5">
        <f t="shared" ref="BF223:BF253" si="110">IF(SUM(BG223:BM223)=0,"",SUM(BG223:BM223))</f>
        <v>5121</v>
      </c>
      <c r="BG223" s="42">
        <v>3782</v>
      </c>
      <c r="BH223" s="42">
        <v>1339</v>
      </c>
      <c r="BI223" s="42"/>
      <c r="BJ223" s="42"/>
      <c r="BK223" s="42"/>
      <c r="BL223" s="42"/>
      <c r="BM223" s="15"/>
    </row>
    <row r="224" spans="1:65" outlineLevel="5" x14ac:dyDescent="0.45">
      <c r="A224" s="22">
        <f t="shared" si="81"/>
        <v>7</v>
      </c>
      <c r="B224" s="9">
        <f t="shared" ref="B224:B287" si="111">B223+1</f>
        <v>44014</v>
      </c>
      <c r="C224" s="51">
        <v>443059</v>
      </c>
      <c r="D224" s="64">
        <f t="shared" si="101"/>
        <v>38.4</v>
      </c>
      <c r="E224" s="12">
        <v>38.4</v>
      </c>
      <c r="F224" s="12">
        <v>38.4</v>
      </c>
      <c r="G224" s="12">
        <v>38.4</v>
      </c>
      <c r="H224" s="12">
        <v>38.4</v>
      </c>
      <c r="I224" s="12"/>
      <c r="J224" s="12"/>
      <c r="K224" s="12"/>
      <c r="L224" s="12"/>
      <c r="M224" s="74" t="str">
        <f t="shared" si="102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103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4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2">28000/AO224</f>
        <v>19.363762102351313</v>
      </c>
      <c r="AO224" s="41">
        <v>1446</v>
      </c>
      <c r="AP224" s="110"/>
      <c r="AQ224" s="111"/>
      <c r="AR224" s="126" t="str">
        <f t="shared" si="105"/>
        <v/>
      </c>
      <c r="AS224" s="126" t="str">
        <f t="shared" si="106"/>
        <v/>
      </c>
      <c r="AT224" s="127">
        <v>1376</v>
      </c>
      <c r="AU224" s="128"/>
      <c r="AV224" s="129"/>
      <c r="AW224" s="126" t="str">
        <f t="shared" si="107"/>
        <v/>
      </c>
      <c r="AX224" s="126" t="str">
        <f t="shared" si="108"/>
        <v/>
      </c>
      <c r="AY224" s="143" t="str">
        <f t="shared" si="109"/>
        <v/>
      </c>
      <c r="AZ224" s="97">
        <v>79.400000000000006</v>
      </c>
      <c r="BA224" s="68"/>
      <c r="BB224" s="68"/>
      <c r="BC224" s="68"/>
      <c r="BD224" s="68"/>
      <c r="BE224" s="15"/>
      <c r="BF224" s="5">
        <f t="shared" si="110"/>
        <v>7051</v>
      </c>
      <c r="BG224" s="42">
        <v>5737</v>
      </c>
      <c r="BH224" s="42">
        <v>1314</v>
      </c>
      <c r="BI224" s="42"/>
      <c r="BJ224" s="42"/>
      <c r="BK224" s="42"/>
      <c r="BL224" s="42"/>
      <c r="BM224" s="15"/>
    </row>
    <row r="225" spans="1:65" outlineLevel="5" x14ac:dyDescent="0.45">
      <c r="A225" s="22">
        <f t="shared" si="81"/>
        <v>7</v>
      </c>
      <c r="B225" s="9">
        <f t="shared" si="111"/>
        <v>44015</v>
      </c>
      <c r="C225" s="51">
        <v>414895</v>
      </c>
      <c r="D225" s="64">
        <f t="shared" si="101"/>
        <v>38.5</v>
      </c>
      <c r="E225" s="12">
        <v>38.5</v>
      </c>
      <c r="F225" s="12">
        <v>38.5</v>
      </c>
      <c r="G225" s="12">
        <v>38.4</v>
      </c>
      <c r="H225" s="12">
        <v>38.4</v>
      </c>
      <c r="I225" s="12"/>
      <c r="J225" s="12"/>
      <c r="K225" s="12"/>
      <c r="L225" s="12"/>
      <c r="M225" s="74" t="str">
        <f t="shared" si="102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103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4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2"/>
        <v>18.384766907419568</v>
      </c>
      <c r="AO225" s="41">
        <v>1523</v>
      </c>
      <c r="AP225" s="110"/>
      <c r="AQ225" s="111"/>
      <c r="AR225" s="126" t="str">
        <f t="shared" si="105"/>
        <v/>
      </c>
      <c r="AS225" s="126" t="str">
        <f t="shared" si="106"/>
        <v/>
      </c>
      <c r="AT225" s="127">
        <v>1261</v>
      </c>
      <c r="AU225" s="128"/>
      <c r="AV225" s="129"/>
      <c r="AW225" s="126" t="str">
        <f t="shared" si="107"/>
        <v/>
      </c>
      <c r="AX225" s="126" t="str">
        <f t="shared" si="108"/>
        <v/>
      </c>
      <c r="AY225" s="143" t="str">
        <f t="shared" si="109"/>
        <v/>
      </c>
      <c r="AZ225" s="97">
        <v>79.2</v>
      </c>
      <c r="BA225" s="68"/>
      <c r="BB225" s="68"/>
      <c r="BC225" s="68"/>
      <c r="BD225" s="68"/>
      <c r="BE225" s="15"/>
      <c r="BF225" s="5">
        <f t="shared" si="110"/>
        <v>7367</v>
      </c>
      <c r="BG225" s="42">
        <v>5967</v>
      </c>
      <c r="BH225" s="42">
        <v>1400</v>
      </c>
      <c r="BI225" s="42"/>
      <c r="BJ225" s="42"/>
      <c r="BK225" s="42"/>
      <c r="BL225" s="42"/>
      <c r="BM225" s="15"/>
    </row>
    <row r="226" spans="1:65" outlineLevel="5" x14ac:dyDescent="0.45">
      <c r="A226" s="22">
        <f t="shared" si="81"/>
        <v>7</v>
      </c>
      <c r="B226" s="9">
        <f t="shared" si="111"/>
        <v>44016</v>
      </c>
      <c r="C226" s="51">
        <v>431952</v>
      </c>
      <c r="D226" s="64">
        <f t="shared" si="101"/>
        <v>38.299999999999997</v>
      </c>
      <c r="E226" s="12">
        <v>38.4</v>
      </c>
      <c r="F226" s="12">
        <v>38.4</v>
      </c>
      <c r="G226" s="12">
        <v>38.200000000000003</v>
      </c>
      <c r="H226" s="12">
        <v>38.200000000000003</v>
      </c>
      <c r="I226" s="12"/>
      <c r="J226" s="12"/>
      <c r="K226" s="12"/>
      <c r="L226" s="12"/>
      <c r="M226" s="74" t="str">
        <f t="shared" si="102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103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4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2"/>
        <v>20.95808383233533</v>
      </c>
      <c r="AO226" s="41">
        <v>1336</v>
      </c>
      <c r="AP226" s="110"/>
      <c r="AQ226" s="111"/>
      <c r="AR226" s="126" t="str">
        <f t="shared" si="105"/>
        <v/>
      </c>
      <c r="AS226" s="126" t="str">
        <f t="shared" si="106"/>
        <v/>
      </c>
      <c r="AT226" s="127">
        <v>1322</v>
      </c>
      <c r="AU226" s="128"/>
      <c r="AV226" s="129"/>
      <c r="AW226" s="126" t="str">
        <f t="shared" si="107"/>
        <v/>
      </c>
      <c r="AX226" s="126" t="str">
        <f t="shared" si="108"/>
        <v/>
      </c>
      <c r="AY226" s="143" t="str">
        <f t="shared" si="109"/>
        <v/>
      </c>
      <c r="AZ226" s="97"/>
      <c r="BA226" s="68"/>
      <c r="BB226" s="68"/>
      <c r="BC226" s="68"/>
      <c r="BD226" s="68"/>
      <c r="BE226" s="15"/>
      <c r="BF226" s="5">
        <f t="shared" si="110"/>
        <v>5518</v>
      </c>
      <c r="BG226" s="42">
        <v>4127</v>
      </c>
      <c r="BH226" s="42">
        <v>1391</v>
      </c>
      <c r="BI226" s="42"/>
      <c r="BJ226" s="42"/>
      <c r="BK226" s="42"/>
      <c r="BL226" s="42"/>
      <c r="BM226" s="15"/>
    </row>
    <row r="227" spans="1:65" outlineLevel="5" x14ac:dyDescent="0.45">
      <c r="A227" s="22">
        <f t="shared" si="81"/>
        <v>7</v>
      </c>
      <c r="B227" s="9">
        <f t="shared" si="111"/>
        <v>44017</v>
      </c>
      <c r="C227" s="51">
        <v>373540</v>
      </c>
      <c r="D227" s="64">
        <f t="shared" si="101"/>
        <v>38.4</v>
      </c>
      <c r="E227" s="12">
        <v>38.299999999999997</v>
      </c>
      <c r="F227" s="12">
        <v>38.299999999999997</v>
      </c>
      <c r="G227" s="12">
        <v>38.5</v>
      </c>
      <c r="H227" s="12">
        <v>38.5</v>
      </c>
      <c r="I227" s="12"/>
      <c r="J227" s="12"/>
      <c r="K227" s="12"/>
      <c r="L227" s="12"/>
      <c r="M227" s="74" t="str">
        <f t="shared" si="102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103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4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2"/>
        <v>22.328548644338117</v>
      </c>
      <c r="AO227" s="41">
        <v>1254</v>
      </c>
      <c r="AP227" s="110"/>
      <c r="AQ227" s="111"/>
      <c r="AR227" s="126" t="str">
        <f t="shared" si="105"/>
        <v/>
      </c>
      <c r="AS227" s="126" t="str">
        <f t="shared" si="106"/>
        <v/>
      </c>
      <c r="AT227" s="127">
        <v>1250</v>
      </c>
      <c r="AU227" s="128"/>
      <c r="AV227" s="129"/>
      <c r="AW227" s="126" t="str">
        <f t="shared" si="107"/>
        <v/>
      </c>
      <c r="AX227" s="126" t="str">
        <f t="shared" si="108"/>
        <v/>
      </c>
      <c r="AY227" s="143" t="str">
        <f t="shared" si="109"/>
        <v/>
      </c>
      <c r="AZ227" s="97"/>
      <c r="BA227" s="68"/>
      <c r="BB227" s="68"/>
      <c r="BC227" s="68"/>
      <c r="BD227" s="68"/>
      <c r="BE227" s="15"/>
      <c r="BF227" s="5">
        <f t="shared" si="110"/>
        <v>6415</v>
      </c>
      <c r="BG227" s="42">
        <v>5219</v>
      </c>
      <c r="BH227" s="42">
        <v>1196</v>
      </c>
      <c r="BI227" s="42"/>
      <c r="BJ227" s="42"/>
      <c r="BK227" s="42"/>
      <c r="BL227" s="42"/>
      <c r="BM227" s="15"/>
    </row>
    <row r="228" spans="1:65" outlineLevel="5" x14ac:dyDescent="0.45">
      <c r="A228" s="22">
        <f t="shared" si="81"/>
        <v>7</v>
      </c>
      <c r="B228" s="9">
        <f t="shared" si="111"/>
        <v>44018</v>
      </c>
      <c r="C228" s="51">
        <v>370011</v>
      </c>
      <c r="D228" s="64">
        <f t="shared" si="101"/>
        <v>38.5</v>
      </c>
      <c r="E228" s="12">
        <v>38.5</v>
      </c>
      <c r="F228" s="12">
        <v>38.5</v>
      </c>
      <c r="G228" s="12">
        <v>38.5</v>
      </c>
      <c r="H228" s="12">
        <v>38.5</v>
      </c>
      <c r="I228" s="12"/>
      <c r="J228" s="12"/>
      <c r="K228" s="12"/>
      <c r="L228" s="12"/>
      <c r="M228" s="74" t="str">
        <f t="shared" si="102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103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4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2"/>
        <v>22.134387351778656</v>
      </c>
      <c r="AO228" s="41">
        <v>1265</v>
      </c>
      <c r="AP228" s="110"/>
      <c r="AQ228" s="111"/>
      <c r="AR228" s="126" t="str">
        <f t="shared" si="105"/>
        <v/>
      </c>
      <c r="AS228" s="126" t="str">
        <f t="shared" si="106"/>
        <v/>
      </c>
      <c r="AT228" s="127">
        <v>1386</v>
      </c>
      <c r="AU228" s="128"/>
      <c r="AV228" s="129"/>
      <c r="AW228" s="126" t="str">
        <f t="shared" si="107"/>
        <v/>
      </c>
      <c r="AX228" s="126" t="str">
        <f t="shared" si="108"/>
        <v/>
      </c>
      <c r="AY228" s="143" t="str">
        <f t="shared" si="109"/>
        <v/>
      </c>
      <c r="AZ228" s="97">
        <v>79.599999999999994</v>
      </c>
      <c r="BA228" s="68"/>
      <c r="BB228" s="68"/>
      <c r="BC228" s="68"/>
      <c r="BD228" s="68"/>
      <c r="BE228" s="15"/>
      <c r="BF228" s="5">
        <f t="shared" si="110"/>
        <v>6235</v>
      </c>
      <c r="BG228" s="42">
        <v>5026</v>
      </c>
      <c r="BH228" s="42">
        <v>1209</v>
      </c>
      <c r="BI228" s="42"/>
      <c r="BJ228" s="42"/>
      <c r="BK228" s="42"/>
      <c r="BL228" s="42"/>
      <c r="BM228" s="15"/>
    </row>
    <row r="229" spans="1:65" outlineLevel="5" x14ac:dyDescent="0.45">
      <c r="A229" s="22">
        <f t="shared" si="81"/>
        <v>7</v>
      </c>
      <c r="B229" s="9">
        <f t="shared" si="111"/>
        <v>44019</v>
      </c>
      <c r="C229" s="51">
        <v>378830</v>
      </c>
      <c r="D229" s="64">
        <f t="shared" si="101"/>
        <v>38.1</v>
      </c>
      <c r="E229" s="12">
        <v>38.1</v>
      </c>
      <c r="F229" s="12">
        <v>38.1</v>
      </c>
      <c r="G229" s="12">
        <v>38.1</v>
      </c>
      <c r="H229" s="12">
        <v>38.1</v>
      </c>
      <c r="I229" s="12"/>
      <c r="J229" s="12"/>
      <c r="K229" s="12"/>
      <c r="L229" s="12"/>
      <c r="M229" s="74" t="str">
        <f t="shared" si="102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103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4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2"/>
        <v>20.129403306973401</v>
      </c>
      <c r="AO229" s="41">
        <v>1391</v>
      </c>
      <c r="AP229" s="110"/>
      <c r="AQ229" s="111"/>
      <c r="AR229" s="126" t="str">
        <f t="shared" si="105"/>
        <v/>
      </c>
      <c r="AS229" s="126" t="str">
        <f t="shared" si="106"/>
        <v/>
      </c>
      <c r="AT229" s="127">
        <v>1531</v>
      </c>
      <c r="AU229" s="128"/>
      <c r="AV229" s="129"/>
      <c r="AW229" s="126" t="str">
        <f t="shared" si="107"/>
        <v/>
      </c>
      <c r="AX229" s="126" t="str">
        <f t="shared" si="108"/>
        <v/>
      </c>
      <c r="AY229" s="143" t="str">
        <f t="shared" si="109"/>
        <v/>
      </c>
      <c r="AZ229" s="97">
        <v>78.8</v>
      </c>
      <c r="BA229" s="68"/>
      <c r="BB229" s="68"/>
      <c r="BC229" s="68"/>
      <c r="BD229" s="68"/>
      <c r="BE229" s="15"/>
      <c r="BF229" s="5">
        <f t="shared" si="110"/>
        <v>10386</v>
      </c>
      <c r="BG229" s="42">
        <v>2682</v>
      </c>
      <c r="BH229" s="42">
        <v>7704</v>
      </c>
      <c r="BI229" s="42"/>
      <c r="BJ229" s="42"/>
      <c r="BK229" s="42"/>
      <c r="BL229" s="42"/>
      <c r="BM229" s="15"/>
    </row>
    <row r="230" spans="1:65" outlineLevel="5" x14ac:dyDescent="0.45">
      <c r="A230" s="22">
        <f t="shared" si="81"/>
        <v>7</v>
      </c>
      <c r="B230" s="9">
        <f t="shared" si="111"/>
        <v>44020</v>
      </c>
      <c r="C230" s="51">
        <v>358819</v>
      </c>
      <c r="D230" s="64">
        <f t="shared" si="101"/>
        <v>37.799999999999997</v>
      </c>
      <c r="E230" s="12">
        <v>37.799999999999997</v>
      </c>
      <c r="F230" s="12">
        <v>37.799999999999997</v>
      </c>
      <c r="G230" s="12">
        <v>37.799999999999997</v>
      </c>
      <c r="H230" s="12">
        <v>37.799999999999997</v>
      </c>
      <c r="I230" s="12"/>
      <c r="J230" s="12"/>
      <c r="K230" s="12"/>
      <c r="L230" s="12"/>
      <c r="M230" s="74" t="str">
        <f t="shared" si="102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103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4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2"/>
        <v>18.087855297157624</v>
      </c>
      <c r="AO230" s="41">
        <v>1548</v>
      </c>
      <c r="AP230" s="110"/>
      <c r="AQ230" s="111"/>
      <c r="AR230" s="126" t="str">
        <f t="shared" si="105"/>
        <v/>
      </c>
      <c r="AS230" s="126" t="str">
        <f t="shared" si="106"/>
        <v/>
      </c>
      <c r="AT230" s="127">
        <v>1905</v>
      </c>
      <c r="AU230" s="128"/>
      <c r="AV230" s="129"/>
      <c r="AW230" s="126" t="str">
        <f t="shared" si="107"/>
        <v/>
      </c>
      <c r="AX230" s="126" t="str">
        <f t="shared" si="108"/>
        <v/>
      </c>
      <c r="AY230" s="143" t="str">
        <f t="shared" si="109"/>
        <v/>
      </c>
      <c r="AZ230" s="97">
        <v>78.7</v>
      </c>
      <c r="BA230" s="68"/>
      <c r="BB230" s="68"/>
      <c r="BC230" s="68"/>
      <c r="BD230" s="68"/>
      <c r="BE230" s="15"/>
      <c r="BF230" s="5">
        <f t="shared" si="110"/>
        <v>5480</v>
      </c>
      <c r="BG230" s="42">
        <v>2599</v>
      </c>
      <c r="BH230" s="42">
        <v>2881</v>
      </c>
      <c r="BI230" s="42"/>
      <c r="BJ230" s="42"/>
      <c r="BK230" s="42"/>
      <c r="BL230" s="42"/>
      <c r="BM230" s="15"/>
    </row>
    <row r="231" spans="1:65" outlineLevel="5" x14ac:dyDescent="0.45">
      <c r="A231" s="22">
        <f t="shared" si="81"/>
        <v>7</v>
      </c>
      <c r="B231" s="9">
        <f t="shared" si="111"/>
        <v>44021</v>
      </c>
      <c r="C231" s="51">
        <v>348204</v>
      </c>
      <c r="D231" s="64">
        <f t="shared" si="101"/>
        <v>37.299999999999997</v>
      </c>
      <c r="E231" s="12">
        <v>38.1</v>
      </c>
      <c r="F231" s="12">
        <v>38.1</v>
      </c>
      <c r="G231" s="12">
        <v>36.4</v>
      </c>
      <c r="H231" s="12">
        <v>36.4</v>
      </c>
      <c r="I231" s="12"/>
      <c r="J231" s="12"/>
      <c r="K231" s="12"/>
      <c r="L231" s="12"/>
      <c r="M231" s="74" t="str">
        <f t="shared" si="102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103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4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2"/>
        <v>19.23076923076923</v>
      </c>
      <c r="AO231" s="41">
        <v>1456</v>
      </c>
      <c r="AP231" s="110"/>
      <c r="AQ231" s="111"/>
      <c r="AR231" s="126" t="str">
        <f t="shared" si="105"/>
        <v/>
      </c>
      <c r="AS231" s="126" t="str">
        <f t="shared" si="106"/>
        <v/>
      </c>
      <c r="AT231" s="127">
        <v>1652</v>
      </c>
      <c r="AU231" s="128"/>
      <c r="AV231" s="129"/>
      <c r="AW231" s="126" t="str">
        <f t="shared" si="107"/>
        <v/>
      </c>
      <c r="AX231" s="126" t="str">
        <f t="shared" si="108"/>
        <v/>
      </c>
      <c r="AY231" s="143" t="str">
        <f t="shared" si="109"/>
        <v/>
      </c>
      <c r="AZ231" s="97">
        <v>78.900000000000006</v>
      </c>
      <c r="BA231" s="68"/>
      <c r="BB231" s="68"/>
      <c r="BC231" s="68"/>
      <c r="BD231" s="68"/>
      <c r="BE231" s="15"/>
      <c r="BF231" s="5">
        <f t="shared" si="110"/>
        <v>3980</v>
      </c>
      <c r="BG231" s="42">
        <v>2910</v>
      </c>
      <c r="BH231" s="42">
        <v>1070</v>
      </c>
      <c r="BI231" s="42"/>
      <c r="BJ231" s="42"/>
      <c r="BK231" s="42"/>
      <c r="BL231" s="42"/>
      <c r="BM231" s="15"/>
    </row>
    <row r="232" spans="1:65" outlineLevel="5" x14ac:dyDescent="0.45">
      <c r="A232" s="22">
        <f t="shared" si="81"/>
        <v>7</v>
      </c>
      <c r="B232" s="9">
        <f t="shared" si="111"/>
        <v>44022</v>
      </c>
      <c r="C232" s="51">
        <v>470204</v>
      </c>
      <c r="D232" s="64">
        <f t="shared" si="101"/>
        <v>37.700000000000003</v>
      </c>
      <c r="E232" s="12">
        <v>38.299999999999997</v>
      </c>
      <c r="F232" s="12">
        <v>38.299999999999997</v>
      </c>
      <c r="G232" s="12">
        <v>37</v>
      </c>
      <c r="H232" s="12">
        <v>37</v>
      </c>
      <c r="I232" s="12"/>
      <c r="J232" s="12"/>
      <c r="K232" s="12"/>
      <c r="L232" s="12"/>
      <c r="M232" s="74" t="str">
        <f t="shared" si="102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103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4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2"/>
        <v>17.789072426937739</v>
      </c>
      <c r="AO232" s="41">
        <v>1574</v>
      </c>
      <c r="AP232" s="110"/>
      <c r="AQ232" s="111"/>
      <c r="AR232" s="126" t="str">
        <f t="shared" si="105"/>
        <v/>
      </c>
      <c r="AS232" s="126" t="str">
        <f t="shared" si="106"/>
        <v/>
      </c>
      <c r="AT232" s="127">
        <v>1725</v>
      </c>
      <c r="AU232" s="128"/>
      <c r="AV232" s="129"/>
      <c r="AW232" s="126" t="str">
        <f t="shared" si="107"/>
        <v/>
      </c>
      <c r="AX232" s="126" t="str">
        <f t="shared" si="108"/>
        <v/>
      </c>
      <c r="AY232" s="143" t="str">
        <f t="shared" si="109"/>
        <v/>
      </c>
      <c r="AZ232" s="97">
        <v>78</v>
      </c>
      <c r="BA232" s="68"/>
      <c r="BB232" s="68"/>
      <c r="BC232" s="68"/>
      <c r="BD232" s="68"/>
      <c r="BE232" s="15"/>
      <c r="BF232" s="5">
        <f t="shared" si="110"/>
        <v>8984</v>
      </c>
      <c r="BG232" s="42">
        <v>5958</v>
      </c>
      <c r="BH232" s="42">
        <v>3026</v>
      </c>
      <c r="BI232" s="42"/>
      <c r="BJ232" s="42"/>
      <c r="BK232" s="42"/>
      <c r="BL232" s="42"/>
      <c r="BM232" s="15"/>
    </row>
    <row r="233" spans="1:65" outlineLevel="5" x14ac:dyDescent="0.45">
      <c r="A233" s="22">
        <f t="shared" si="81"/>
        <v>7</v>
      </c>
      <c r="B233" s="9">
        <f t="shared" si="111"/>
        <v>44023</v>
      </c>
      <c r="C233" s="51">
        <v>476893</v>
      </c>
      <c r="D233" s="64">
        <f t="shared" si="101"/>
        <v>38.6</v>
      </c>
      <c r="E233" s="12">
        <v>38.700000000000003</v>
      </c>
      <c r="F233" s="12">
        <v>38.700000000000003</v>
      </c>
      <c r="G233" s="12">
        <v>38.5</v>
      </c>
      <c r="H233" s="12">
        <v>38.5</v>
      </c>
      <c r="I233" s="12"/>
      <c r="J233" s="12"/>
      <c r="K233" s="12"/>
      <c r="L233" s="12"/>
      <c r="M233" s="74" t="str">
        <f t="shared" si="102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103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4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2"/>
        <v>19.444444444444443</v>
      </c>
      <c r="AO233" s="41">
        <v>1440</v>
      </c>
      <c r="AP233" s="110"/>
      <c r="AQ233" s="111"/>
      <c r="AR233" s="126" t="str">
        <f t="shared" si="105"/>
        <v/>
      </c>
      <c r="AS233" s="126" t="str">
        <f t="shared" si="106"/>
        <v/>
      </c>
      <c r="AT233" s="127">
        <v>1163</v>
      </c>
      <c r="AU233" s="128"/>
      <c r="AV233" s="129"/>
      <c r="AW233" s="126" t="str">
        <f t="shared" si="107"/>
        <v/>
      </c>
      <c r="AX233" s="126" t="str">
        <f t="shared" si="108"/>
        <v/>
      </c>
      <c r="AY233" s="143" t="str">
        <f t="shared" si="109"/>
        <v/>
      </c>
      <c r="AZ233" s="97"/>
      <c r="BA233" s="68"/>
      <c r="BB233" s="68"/>
      <c r="BC233" s="68"/>
      <c r="BD233" s="68"/>
      <c r="BE233" s="15"/>
      <c r="BF233" s="5">
        <f t="shared" si="110"/>
        <v>12722</v>
      </c>
      <c r="BG233" s="42">
        <v>9153</v>
      </c>
      <c r="BH233" s="42">
        <v>3569</v>
      </c>
      <c r="BI233" s="42"/>
      <c r="BJ233" s="42"/>
      <c r="BK233" s="42"/>
      <c r="BL233" s="42"/>
      <c r="BM233" s="15"/>
    </row>
    <row r="234" spans="1:65" outlineLevel="5" x14ac:dyDescent="0.45">
      <c r="A234" s="22">
        <f t="shared" si="81"/>
        <v>7</v>
      </c>
      <c r="B234" s="9">
        <f t="shared" si="111"/>
        <v>44024</v>
      </c>
      <c r="C234" s="51">
        <v>461894</v>
      </c>
      <c r="D234" s="64">
        <f t="shared" si="101"/>
        <v>38.1</v>
      </c>
      <c r="E234" s="12">
        <v>38</v>
      </c>
      <c r="F234" s="12">
        <v>38</v>
      </c>
      <c r="G234" s="12">
        <v>38.200000000000003</v>
      </c>
      <c r="H234" s="12">
        <v>38.200000000000003</v>
      </c>
      <c r="I234" s="12"/>
      <c r="J234" s="12"/>
      <c r="K234" s="12"/>
      <c r="L234" s="12"/>
      <c r="M234" s="74" t="str">
        <f t="shared" si="102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103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4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2"/>
        <v>22.471910112359552</v>
      </c>
      <c r="AO234" s="41">
        <v>1246</v>
      </c>
      <c r="AP234" s="110"/>
      <c r="AQ234" s="111"/>
      <c r="AR234" s="126" t="str">
        <f t="shared" si="105"/>
        <v/>
      </c>
      <c r="AS234" s="126" t="str">
        <f t="shared" si="106"/>
        <v/>
      </c>
      <c r="AT234" s="127">
        <v>948</v>
      </c>
      <c r="AU234" s="128"/>
      <c r="AV234" s="129"/>
      <c r="AW234" s="126" t="str">
        <f t="shared" si="107"/>
        <v/>
      </c>
      <c r="AX234" s="126" t="str">
        <f t="shared" si="108"/>
        <v/>
      </c>
      <c r="AY234" s="143" t="str">
        <f t="shared" si="109"/>
        <v/>
      </c>
      <c r="AZ234" s="97"/>
      <c r="BA234" s="68"/>
      <c r="BB234" s="68"/>
      <c r="BC234" s="68"/>
      <c r="BD234" s="68"/>
      <c r="BE234" s="15"/>
      <c r="BF234" s="5">
        <f t="shared" si="110"/>
        <v>6376</v>
      </c>
      <c r="BG234" s="42">
        <v>3431</v>
      </c>
      <c r="BH234" s="42">
        <v>2945</v>
      </c>
      <c r="BI234" s="42"/>
      <c r="BJ234" s="42"/>
      <c r="BK234" s="42"/>
      <c r="BL234" s="42"/>
      <c r="BM234" s="15"/>
    </row>
    <row r="235" spans="1:65" outlineLevel="5" x14ac:dyDescent="0.45">
      <c r="A235" s="22">
        <f t="shared" ref="A235:A306" si="113">MONTH(B235)</f>
        <v>7</v>
      </c>
      <c r="B235" s="9">
        <f t="shared" si="111"/>
        <v>44025</v>
      </c>
      <c r="C235" s="51">
        <v>468648</v>
      </c>
      <c r="D235" s="64">
        <f t="shared" si="101"/>
        <v>38.4</v>
      </c>
      <c r="E235" s="12">
        <v>38.299999999999997</v>
      </c>
      <c r="F235" s="12">
        <v>38.299999999999997</v>
      </c>
      <c r="G235" s="12">
        <v>38.4</v>
      </c>
      <c r="H235" s="12">
        <v>38.4</v>
      </c>
      <c r="I235" s="12"/>
      <c r="J235" s="12"/>
      <c r="K235" s="12"/>
      <c r="L235" s="12"/>
      <c r="M235" s="74" t="str">
        <f t="shared" si="102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103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4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2"/>
        <v>19.337016574585636</v>
      </c>
      <c r="AO235" s="41">
        <v>1448</v>
      </c>
      <c r="AP235" s="110"/>
      <c r="AQ235" s="111"/>
      <c r="AR235" s="126" t="str">
        <f t="shared" si="105"/>
        <v/>
      </c>
      <c r="AS235" s="126" t="str">
        <f t="shared" si="106"/>
        <v/>
      </c>
      <c r="AT235" s="127">
        <v>1507</v>
      </c>
      <c r="AU235" s="128"/>
      <c r="AV235" s="129"/>
      <c r="AW235" s="126" t="str">
        <f t="shared" si="107"/>
        <v/>
      </c>
      <c r="AX235" s="126" t="str">
        <f t="shared" si="108"/>
        <v/>
      </c>
      <c r="AY235" s="143" t="str">
        <f t="shared" si="109"/>
        <v/>
      </c>
      <c r="AZ235" s="97">
        <v>77.7</v>
      </c>
      <c r="BA235" s="68"/>
      <c r="BB235" s="68"/>
      <c r="BC235" s="68"/>
      <c r="BD235" s="68"/>
      <c r="BE235" s="15"/>
      <c r="BF235" s="5">
        <f t="shared" si="110"/>
        <v>16310</v>
      </c>
      <c r="BG235" s="42">
        <v>5346</v>
      </c>
      <c r="BH235" s="42">
        <v>10964</v>
      </c>
      <c r="BI235" s="42"/>
      <c r="BJ235" s="42"/>
      <c r="BK235" s="42"/>
      <c r="BL235" s="42"/>
      <c r="BM235" s="15"/>
    </row>
    <row r="236" spans="1:65" outlineLevel="5" x14ac:dyDescent="0.45">
      <c r="A236" s="22">
        <f t="shared" si="113"/>
        <v>7</v>
      </c>
      <c r="B236" s="9">
        <f t="shared" si="111"/>
        <v>44026</v>
      </c>
      <c r="C236" s="51">
        <v>472191</v>
      </c>
      <c r="D236" s="64">
        <f t="shared" si="101"/>
        <v>38.5</v>
      </c>
      <c r="E236" s="12">
        <v>38.5</v>
      </c>
      <c r="F236" s="12">
        <v>38.5</v>
      </c>
      <c r="G236" s="12">
        <v>38.5</v>
      </c>
      <c r="H236" s="12">
        <v>38.5</v>
      </c>
      <c r="I236" s="12"/>
      <c r="J236" s="12"/>
      <c r="K236" s="12"/>
      <c r="L236" s="12"/>
      <c r="M236" s="74" t="str">
        <f t="shared" si="102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103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4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2"/>
        <v>20.78693392724573</v>
      </c>
      <c r="AO236" s="41">
        <v>1347</v>
      </c>
      <c r="AP236" s="110"/>
      <c r="AQ236" s="111"/>
      <c r="AR236" s="126" t="str">
        <f t="shared" si="105"/>
        <v/>
      </c>
      <c r="AS236" s="126" t="str">
        <f t="shared" si="106"/>
        <v/>
      </c>
      <c r="AT236" s="127">
        <v>1466</v>
      </c>
      <c r="AU236" s="128"/>
      <c r="AV236" s="129"/>
      <c r="AW236" s="126" t="str">
        <f t="shared" si="107"/>
        <v/>
      </c>
      <c r="AX236" s="126" t="str">
        <f t="shared" si="108"/>
        <v/>
      </c>
      <c r="AY236" s="143" t="str">
        <f t="shared" si="109"/>
        <v/>
      </c>
      <c r="AZ236" s="97">
        <v>77.8</v>
      </c>
      <c r="BA236" s="68"/>
      <c r="BB236" s="68"/>
      <c r="BC236" s="68"/>
      <c r="BD236" s="68"/>
      <c r="BE236" s="15"/>
      <c r="BF236" s="5">
        <f t="shared" si="110"/>
        <v>11307</v>
      </c>
      <c r="BG236" s="42">
        <v>6481</v>
      </c>
      <c r="BH236" s="42">
        <v>4826</v>
      </c>
      <c r="BI236" s="42"/>
      <c r="BJ236" s="42"/>
      <c r="BK236" s="42"/>
      <c r="BL236" s="42"/>
      <c r="BM236" s="15"/>
    </row>
    <row r="237" spans="1:65" outlineLevel="5" x14ac:dyDescent="0.45">
      <c r="A237" s="22">
        <f t="shared" si="113"/>
        <v>7</v>
      </c>
      <c r="B237" s="9">
        <f t="shared" si="111"/>
        <v>44027</v>
      </c>
      <c r="C237" s="51">
        <v>466008</v>
      </c>
      <c r="D237" s="64">
        <f t="shared" si="101"/>
        <v>38.5</v>
      </c>
      <c r="E237" s="12">
        <v>38.5</v>
      </c>
      <c r="F237" s="12">
        <v>38.5</v>
      </c>
      <c r="G237" s="12">
        <v>38.5</v>
      </c>
      <c r="H237" s="12">
        <v>38.5</v>
      </c>
      <c r="I237" s="12"/>
      <c r="J237" s="12"/>
      <c r="K237" s="12"/>
      <c r="L237" s="12"/>
      <c r="M237" s="74" t="str">
        <f t="shared" si="102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103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4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2"/>
        <v>19.485038274182326</v>
      </c>
      <c r="AO237" s="41">
        <v>1437</v>
      </c>
      <c r="AP237" s="110"/>
      <c r="AQ237" s="111"/>
      <c r="AR237" s="126" t="str">
        <f t="shared" si="105"/>
        <v/>
      </c>
      <c r="AS237" s="126" t="str">
        <f t="shared" si="106"/>
        <v/>
      </c>
      <c r="AT237" s="127">
        <v>1605</v>
      </c>
      <c r="AU237" s="128"/>
      <c r="AV237" s="129"/>
      <c r="AW237" s="126" t="str">
        <f t="shared" si="107"/>
        <v/>
      </c>
      <c r="AX237" s="126" t="str">
        <f t="shared" si="108"/>
        <v/>
      </c>
      <c r="AY237" s="143" t="str">
        <f t="shared" si="109"/>
        <v/>
      </c>
      <c r="AZ237" s="97">
        <v>78.099999999999994</v>
      </c>
      <c r="BA237" s="68"/>
      <c r="BB237" s="68"/>
      <c r="BC237" s="68"/>
      <c r="BD237" s="68"/>
      <c r="BE237" s="15"/>
      <c r="BF237" s="5">
        <f t="shared" si="110"/>
        <v>17059</v>
      </c>
      <c r="BG237" s="42">
        <v>5380</v>
      </c>
      <c r="BH237" s="42">
        <v>11679</v>
      </c>
      <c r="BI237" s="42"/>
      <c r="BJ237" s="42"/>
      <c r="BK237" s="42"/>
      <c r="BL237" s="42"/>
      <c r="BM237" s="15"/>
    </row>
    <row r="238" spans="1:65" outlineLevel="5" x14ac:dyDescent="0.45">
      <c r="A238" s="22">
        <f t="shared" si="113"/>
        <v>7</v>
      </c>
      <c r="B238" s="9">
        <f t="shared" si="111"/>
        <v>44028</v>
      </c>
      <c r="C238" s="51">
        <v>458483</v>
      </c>
      <c r="D238" s="64">
        <f t="shared" si="101"/>
        <v>38.299999999999997</v>
      </c>
      <c r="E238" s="12">
        <v>38.299999999999997</v>
      </c>
      <c r="F238" s="12">
        <v>38.299999999999997</v>
      </c>
      <c r="G238" s="12">
        <v>38.299999999999997</v>
      </c>
      <c r="H238" s="12">
        <v>38.299999999999997</v>
      </c>
      <c r="I238" s="12"/>
      <c r="J238" s="12"/>
      <c r="K238" s="12"/>
      <c r="L238" s="12"/>
      <c r="M238" s="74" t="str">
        <f t="shared" si="102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103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4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2"/>
        <v>20.334059549745824</v>
      </c>
      <c r="AO238" s="41">
        <v>1377</v>
      </c>
      <c r="AP238" s="110"/>
      <c r="AQ238" s="111"/>
      <c r="AR238" s="126" t="str">
        <f t="shared" si="105"/>
        <v/>
      </c>
      <c r="AS238" s="126" t="str">
        <f t="shared" si="106"/>
        <v/>
      </c>
      <c r="AT238" s="127">
        <v>1307</v>
      </c>
      <c r="AU238" s="128"/>
      <c r="AV238" s="129"/>
      <c r="AW238" s="126" t="str">
        <f t="shared" si="107"/>
        <v/>
      </c>
      <c r="AX238" s="126" t="str">
        <f t="shared" si="108"/>
        <v/>
      </c>
      <c r="AY238" s="143" t="str">
        <f t="shared" si="109"/>
        <v/>
      </c>
      <c r="AZ238" s="97">
        <v>78.2</v>
      </c>
      <c r="BA238" s="68"/>
      <c r="BB238" s="68"/>
      <c r="BC238" s="68"/>
      <c r="BD238" s="68"/>
      <c r="BE238" s="15"/>
      <c r="BF238" s="5">
        <f t="shared" si="110"/>
        <v>11308</v>
      </c>
      <c r="BG238" s="42">
        <v>4294</v>
      </c>
      <c r="BH238" s="42">
        <v>7014</v>
      </c>
      <c r="BI238" s="42"/>
      <c r="BJ238" s="42"/>
      <c r="BK238" s="42"/>
      <c r="BL238" s="42"/>
      <c r="BM238" s="15"/>
    </row>
    <row r="239" spans="1:65" outlineLevel="5" x14ac:dyDescent="0.45">
      <c r="A239" s="22">
        <f t="shared" si="113"/>
        <v>7</v>
      </c>
      <c r="B239" s="9">
        <f t="shared" si="111"/>
        <v>44029</v>
      </c>
      <c r="C239" s="51">
        <v>451409</v>
      </c>
      <c r="D239" s="64">
        <f t="shared" si="101"/>
        <v>38.200000000000003</v>
      </c>
      <c r="E239" s="12">
        <v>38.200000000000003</v>
      </c>
      <c r="F239" s="12">
        <v>38.200000000000003</v>
      </c>
      <c r="G239" s="12">
        <v>38.200000000000003</v>
      </c>
      <c r="H239" s="12">
        <v>38.200000000000003</v>
      </c>
      <c r="I239" s="12"/>
      <c r="J239" s="12"/>
      <c r="K239" s="12"/>
      <c r="L239" s="12"/>
      <c r="M239" s="74" t="str">
        <f t="shared" si="102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103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4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2"/>
        <v>18.983050847457626</v>
      </c>
      <c r="AO239" s="41">
        <v>1475</v>
      </c>
      <c r="AP239" s="110"/>
      <c r="AQ239" s="111"/>
      <c r="AR239" s="126" t="str">
        <f t="shared" si="105"/>
        <v/>
      </c>
      <c r="AS239" s="126" t="str">
        <f t="shared" si="106"/>
        <v/>
      </c>
      <c r="AT239" s="127">
        <v>1433</v>
      </c>
      <c r="AU239" s="128"/>
      <c r="AV239" s="129"/>
      <c r="AW239" s="126" t="str">
        <f t="shared" si="107"/>
        <v/>
      </c>
      <c r="AX239" s="126" t="str">
        <f t="shared" si="108"/>
        <v/>
      </c>
      <c r="AY239" s="143" t="str">
        <f t="shared" si="109"/>
        <v/>
      </c>
      <c r="AZ239" s="97">
        <v>79.5</v>
      </c>
      <c r="BA239" s="68"/>
      <c r="BB239" s="68"/>
      <c r="BC239" s="68"/>
      <c r="BD239" s="68"/>
      <c r="BE239" s="15"/>
      <c r="BF239" s="5">
        <f t="shared" si="110"/>
        <v>6560</v>
      </c>
      <c r="BG239" s="42">
        <v>5460</v>
      </c>
      <c r="BH239" s="42">
        <v>1100</v>
      </c>
      <c r="BI239" s="42"/>
      <c r="BJ239" s="42"/>
      <c r="BK239" s="42"/>
      <c r="BL239" s="42"/>
      <c r="BM239" s="15"/>
    </row>
    <row r="240" spans="1:65" outlineLevel="5" x14ac:dyDescent="0.45">
      <c r="A240" s="22">
        <f t="shared" si="113"/>
        <v>7</v>
      </c>
      <c r="B240" s="9">
        <f t="shared" si="111"/>
        <v>44030</v>
      </c>
      <c r="C240" s="51">
        <v>432476</v>
      </c>
      <c r="D240" s="64">
        <f t="shared" si="101"/>
        <v>38.200000000000003</v>
      </c>
      <c r="E240" s="12">
        <v>38.299999999999997</v>
      </c>
      <c r="F240" s="12">
        <v>38.299999999999997</v>
      </c>
      <c r="G240" s="12">
        <v>38</v>
      </c>
      <c r="H240" s="12">
        <v>38</v>
      </c>
      <c r="I240" s="12"/>
      <c r="J240" s="12"/>
      <c r="K240" s="12"/>
      <c r="L240" s="12"/>
      <c r="M240" s="74" t="str">
        <f t="shared" si="102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103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4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>28000/AO240</f>
        <v>19.23076923076923</v>
      </c>
      <c r="AO240" s="41">
        <v>1456</v>
      </c>
      <c r="AP240" s="110"/>
      <c r="AQ240" s="111"/>
      <c r="AR240" s="126" t="str">
        <f t="shared" si="105"/>
        <v/>
      </c>
      <c r="AS240" s="126" t="str">
        <f t="shared" si="106"/>
        <v/>
      </c>
      <c r="AT240" s="127">
        <v>1605</v>
      </c>
      <c r="AU240" s="128"/>
      <c r="AV240" s="129"/>
      <c r="AW240" s="126" t="str">
        <f t="shared" si="107"/>
        <v/>
      </c>
      <c r="AX240" s="126" t="str">
        <f t="shared" si="108"/>
        <v/>
      </c>
      <c r="AY240" s="143" t="str">
        <f t="shared" si="109"/>
        <v/>
      </c>
      <c r="AZ240" s="97"/>
      <c r="BA240" s="68"/>
      <c r="BB240" s="68"/>
      <c r="BC240" s="68"/>
      <c r="BD240" s="68"/>
      <c r="BE240" s="15"/>
      <c r="BF240" s="5">
        <f t="shared" si="110"/>
        <v>7405</v>
      </c>
      <c r="BG240" s="42">
        <v>6276</v>
      </c>
      <c r="BH240" s="42">
        <v>1129</v>
      </c>
      <c r="BI240" s="42"/>
      <c r="BJ240" s="42"/>
      <c r="BK240" s="42"/>
      <c r="BL240" s="42"/>
      <c r="BM240" s="15"/>
    </row>
    <row r="241" spans="1:65" outlineLevel="5" x14ac:dyDescent="0.45">
      <c r="A241" s="22">
        <f t="shared" si="113"/>
        <v>7</v>
      </c>
      <c r="B241" s="9">
        <f t="shared" si="111"/>
        <v>44031</v>
      </c>
      <c r="C241" s="51">
        <v>414045</v>
      </c>
      <c r="D241" s="64">
        <f t="shared" si="101"/>
        <v>38</v>
      </c>
      <c r="E241" s="12">
        <v>37.9</v>
      </c>
      <c r="F241" s="12">
        <v>37.9</v>
      </c>
      <c r="G241" s="12">
        <v>38</v>
      </c>
      <c r="H241" s="12">
        <v>38</v>
      </c>
      <c r="I241" s="12"/>
      <c r="J241" s="12"/>
      <c r="K241" s="12"/>
      <c r="L241" s="12"/>
      <c r="M241" s="74" t="str">
        <f t="shared" si="102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103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4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2"/>
        <v>18.791946308724832</v>
      </c>
      <c r="AO241" s="41">
        <v>1490</v>
      </c>
      <c r="AP241" s="110"/>
      <c r="AQ241" s="111"/>
      <c r="AR241" s="126" t="str">
        <f t="shared" si="105"/>
        <v/>
      </c>
      <c r="AS241" s="126" t="str">
        <f t="shared" si="106"/>
        <v/>
      </c>
      <c r="AT241" s="127">
        <v>1104</v>
      </c>
      <c r="AU241" s="128"/>
      <c r="AV241" s="129"/>
      <c r="AW241" s="126" t="str">
        <f t="shared" si="107"/>
        <v/>
      </c>
      <c r="AX241" s="126" t="str">
        <f t="shared" si="108"/>
        <v/>
      </c>
      <c r="AY241" s="143" t="str">
        <f t="shared" si="109"/>
        <v/>
      </c>
      <c r="AZ241" s="97"/>
      <c r="BA241" s="68"/>
      <c r="BB241" s="68"/>
      <c r="BC241" s="68"/>
      <c r="BD241" s="68"/>
      <c r="BE241" s="15"/>
      <c r="BF241" s="5">
        <f t="shared" si="110"/>
        <v>6225</v>
      </c>
      <c r="BG241" s="42">
        <v>5081</v>
      </c>
      <c r="BH241" s="42">
        <v>1144</v>
      </c>
      <c r="BI241" s="42"/>
      <c r="BJ241" s="42"/>
      <c r="BK241" s="42"/>
      <c r="BL241" s="42"/>
      <c r="BM241" s="15"/>
    </row>
    <row r="242" spans="1:65" outlineLevel="5" x14ac:dyDescent="0.45">
      <c r="A242" s="22">
        <f t="shared" si="113"/>
        <v>7</v>
      </c>
      <c r="B242" s="9">
        <f t="shared" si="111"/>
        <v>44032</v>
      </c>
      <c r="C242" s="51">
        <v>447945</v>
      </c>
      <c r="D242" s="64">
        <f t="shared" si="101"/>
        <v>38.299999999999997</v>
      </c>
      <c r="E242" s="12">
        <v>38.299999999999997</v>
      </c>
      <c r="F242" s="12">
        <v>38.299999999999997</v>
      </c>
      <c r="G242" s="12">
        <v>38.200000000000003</v>
      </c>
      <c r="H242" s="12">
        <v>38.200000000000003</v>
      </c>
      <c r="I242" s="12"/>
      <c r="J242" s="12"/>
      <c r="K242" s="12"/>
      <c r="L242" s="12"/>
      <c r="M242" s="74" t="str">
        <f t="shared" si="102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103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4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2"/>
        <v>19.377162629757784</v>
      </c>
      <c r="AO242" s="41">
        <v>1445</v>
      </c>
      <c r="AP242" s="110"/>
      <c r="AQ242" s="111"/>
      <c r="AR242" s="126" t="str">
        <f t="shared" si="105"/>
        <v/>
      </c>
      <c r="AS242" s="126" t="str">
        <f t="shared" si="106"/>
        <v/>
      </c>
      <c r="AT242" s="127">
        <v>1486</v>
      </c>
      <c r="AU242" s="128"/>
      <c r="AV242" s="129"/>
      <c r="AW242" s="126" t="str">
        <f t="shared" si="107"/>
        <v/>
      </c>
      <c r="AX242" s="126" t="str">
        <f t="shared" si="108"/>
        <v/>
      </c>
      <c r="AY242" s="143" t="str">
        <f t="shared" si="109"/>
        <v/>
      </c>
      <c r="AZ242" s="97">
        <v>79.099999999999994</v>
      </c>
      <c r="BA242" s="68"/>
      <c r="BB242" s="68"/>
      <c r="BC242" s="68"/>
      <c r="BD242" s="68"/>
      <c r="BE242" s="15"/>
      <c r="BF242" s="5">
        <f t="shared" si="110"/>
        <v>9009</v>
      </c>
      <c r="BG242" s="42">
        <v>7992</v>
      </c>
      <c r="BH242" s="42">
        <v>1017</v>
      </c>
      <c r="BI242" s="42"/>
      <c r="BJ242" s="42"/>
      <c r="BK242" s="42"/>
      <c r="BL242" s="42"/>
      <c r="BM242" s="15"/>
    </row>
    <row r="243" spans="1:65" outlineLevel="5" x14ac:dyDescent="0.45">
      <c r="A243" s="22">
        <f t="shared" si="113"/>
        <v>7</v>
      </c>
      <c r="B243" s="9">
        <f t="shared" si="111"/>
        <v>44033</v>
      </c>
      <c r="C243" s="51">
        <v>462115</v>
      </c>
      <c r="D243" s="64">
        <f t="shared" si="101"/>
        <v>38.299999999999997</v>
      </c>
      <c r="E243" s="12">
        <v>38.200000000000003</v>
      </c>
      <c r="F243" s="12">
        <v>38.200000000000003</v>
      </c>
      <c r="G243" s="12">
        <v>38.299999999999997</v>
      </c>
      <c r="H243" s="12">
        <v>38.299999999999997</v>
      </c>
      <c r="I243" s="12"/>
      <c r="J243" s="12"/>
      <c r="K243" s="12"/>
      <c r="L243" s="12"/>
      <c r="M243" s="74" t="str">
        <f t="shared" si="102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103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4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2"/>
        <v>20.78693392724573</v>
      </c>
      <c r="AO243" s="41">
        <v>1347</v>
      </c>
      <c r="AP243" s="110"/>
      <c r="AQ243" s="111"/>
      <c r="AR243" s="126" t="str">
        <f t="shared" si="105"/>
        <v/>
      </c>
      <c r="AS243" s="126" t="str">
        <f t="shared" si="106"/>
        <v/>
      </c>
      <c r="AT243" s="127">
        <v>1349</v>
      </c>
      <c r="AU243" s="128"/>
      <c r="AV243" s="129"/>
      <c r="AW243" s="126" t="str">
        <f t="shared" si="107"/>
        <v/>
      </c>
      <c r="AX243" s="126" t="str">
        <f t="shared" si="108"/>
        <v/>
      </c>
      <c r="AY243" s="143" t="str">
        <f t="shared" si="109"/>
        <v/>
      </c>
      <c r="AZ243" s="97">
        <v>79.5</v>
      </c>
      <c r="BA243" s="68"/>
      <c r="BB243" s="68"/>
      <c r="BC243" s="68"/>
      <c r="BD243" s="68"/>
      <c r="BE243" s="15"/>
      <c r="BF243" s="5">
        <f t="shared" si="110"/>
        <v>7568</v>
      </c>
      <c r="BG243" s="42">
        <v>3377</v>
      </c>
      <c r="BH243" s="42">
        <v>4191</v>
      </c>
      <c r="BI243" s="42"/>
      <c r="BJ243" s="42"/>
      <c r="BK243" s="42"/>
      <c r="BL243" s="42"/>
      <c r="BM243" s="15"/>
    </row>
    <row r="244" spans="1:65" outlineLevel="5" x14ac:dyDescent="0.45">
      <c r="A244" s="22">
        <f t="shared" si="113"/>
        <v>7</v>
      </c>
      <c r="B244" s="9">
        <f t="shared" si="111"/>
        <v>44034</v>
      </c>
      <c r="C244" s="51">
        <v>465454</v>
      </c>
      <c r="D244" s="64">
        <f t="shared" si="101"/>
        <v>38.299999999999997</v>
      </c>
      <c r="E244" s="12">
        <v>38.299999999999997</v>
      </c>
      <c r="F244" s="12">
        <v>38.299999999999997</v>
      </c>
      <c r="G244" s="12">
        <v>38.299999999999997</v>
      </c>
      <c r="H244" s="12">
        <v>38.299999999999997</v>
      </c>
      <c r="I244" s="12"/>
      <c r="J244" s="12"/>
      <c r="K244" s="12"/>
      <c r="L244" s="12"/>
      <c r="M244" s="74" t="str">
        <f t="shared" si="102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103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4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2"/>
        <v>20.833333333333332</v>
      </c>
      <c r="AO244" s="41">
        <v>1344</v>
      </c>
      <c r="AP244" s="110"/>
      <c r="AQ244" s="111"/>
      <c r="AR244" s="126" t="str">
        <f t="shared" si="105"/>
        <v/>
      </c>
      <c r="AS244" s="126" t="str">
        <f t="shared" si="106"/>
        <v/>
      </c>
      <c r="AT244" s="127">
        <v>1378</v>
      </c>
      <c r="AU244" s="128"/>
      <c r="AV244" s="129"/>
      <c r="AW244" s="126" t="str">
        <f t="shared" si="107"/>
        <v/>
      </c>
      <c r="AX244" s="126" t="str">
        <f t="shared" si="108"/>
        <v/>
      </c>
      <c r="AY244" s="143" t="str">
        <f t="shared" si="109"/>
        <v/>
      </c>
      <c r="AZ244" s="97">
        <v>78.5</v>
      </c>
      <c r="BA244" s="68"/>
      <c r="BB244" s="68"/>
      <c r="BC244" s="68"/>
      <c r="BD244" s="68"/>
      <c r="BE244" s="15"/>
      <c r="BF244" s="5">
        <f t="shared" si="110"/>
        <v>6951</v>
      </c>
      <c r="BG244" s="42">
        <v>5836</v>
      </c>
      <c r="BH244" s="42">
        <v>1115</v>
      </c>
      <c r="BI244" s="42"/>
      <c r="BJ244" s="42"/>
      <c r="BK244" s="42"/>
      <c r="BL244" s="42"/>
      <c r="BM244" s="15"/>
    </row>
    <row r="245" spans="1:65" outlineLevel="5" x14ac:dyDescent="0.45">
      <c r="A245" s="22">
        <f t="shared" si="113"/>
        <v>7</v>
      </c>
      <c r="B245" s="9">
        <f t="shared" si="111"/>
        <v>44035</v>
      </c>
      <c r="C245" s="51">
        <v>487313</v>
      </c>
      <c r="D245" s="64">
        <f t="shared" si="101"/>
        <v>38.200000000000003</v>
      </c>
      <c r="E245" s="12">
        <v>38.200000000000003</v>
      </c>
      <c r="F245" s="12">
        <v>38.200000000000003</v>
      </c>
      <c r="G245" s="12">
        <v>38.200000000000003</v>
      </c>
      <c r="H245" s="12">
        <v>38.200000000000003</v>
      </c>
      <c r="I245" s="12"/>
      <c r="J245" s="12"/>
      <c r="K245" s="12"/>
      <c r="L245" s="12"/>
      <c r="M245" s="74" t="str">
        <f t="shared" si="102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103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4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 t="shared" si="112"/>
        <v>22.617124394184167</v>
      </c>
      <c r="AO245" s="41">
        <v>1238</v>
      </c>
      <c r="AP245" s="110"/>
      <c r="AQ245" s="111"/>
      <c r="AR245" s="126" t="str">
        <f t="shared" si="105"/>
        <v/>
      </c>
      <c r="AS245" s="126" t="str">
        <f t="shared" si="106"/>
        <v/>
      </c>
      <c r="AT245" s="127">
        <v>1264</v>
      </c>
      <c r="AU245" s="128"/>
      <c r="AV245" s="129"/>
      <c r="AW245" s="126" t="str">
        <f t="shared" si="107"/>
        <v/>
      </c>
      <c r="AX245" s="126" t="str">
        <f t="shared" si="108"/>
        <v/>
      </c>
      <c r="AY245" s="143" t="str">
        <f t="shared" si="109"/>
        <v/>
      </c>
      <c r="AZ245" s="97">
        <v>77.900000000000006</v>
      </c>
      <c r="BA245" s="68"/>
      <c r="BB245" s="68"/>
      <c r="BC245" s="68"/>
      <c r="BD245" s="68"/>
      <c r="BE245" s="15"/>
      <c r="BF245" s="5">
        <f t="shared" si="110"/>
        <v>4787</v>
      </c>
      <c r="BG245" s="42">
        <v>3617</v>
      </c>
      <c r="BH245" s="42">
        <v>1170</v>
      </c>
      <c r="BI245" s="42"/>
      <c r="BJ245" s="42"/>
      <c r="BK245" s="42"/>
      <c r="BL245" s="42"/>
      <c r="BM245" s="15"/>
    </row>
    <row r="246" spans="1:65" outlineLevel="5" x14ac:dyDescent="0.45">
      <c r="A246" s="22">
        <f t="shared" si="113"/>
        <v>7</v>
      </c>
      <c r="B246" s="9">
        <f t="shared" si="111"/>
        <v>44036</v>
      </c>
      <c r="C246" s="51">
        <v>495626</v>
      </c>
      <c r="D246" s="64">
        <f t="shared" si="101"/>
        <v>38.5</v>
      </c>
      <c r="E246" s="12">
        <v>38.5</v>
      </c>
      <c r="F246" s="12">
        <v>38.5</v>
      </c>
      <c r="G246" s="12">
        <v>38.5</v>
      </c>
      <c r="H246" s="12">
        <v>38.5</v>
      </c>
      <c r="I246" s="12"/>
      <c r="J246" s="12"/>
      <c r="K246" s="12"/>
      <c r="L246" s="12"/>
      <c r="M246" s="74" t="str">
        <f t="shared" si="102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103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4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>28000/AO246</f>
        <v>23.140495867768596</v>
      </c>
      <c r="AO246" s="41">
        <v>1210</v>
      </c>
      <c r="AP246" s="110"/>
      <c r="AQ246" s="111"/>
      <c r="AR246" s="126" t="str">
        <f t="shared" si="105"/>
        <v/>
      </c>
      <c r="AS246" s="126" t="str">
        <f t="shared" si="106"/>
        <v/>
      </c>
      <c r="AT246" s="127">
        <v>1372</v>
      </c>
      <c r="AU246" s="128"/>
      <c r="AV246" s="129"/>
      <c r="AW246" s="126" t="str">
        <f t="shared" si="107"/>
        <v/>
      </c>
      <c r="AX246" s="126" t="str">
        <f t="shared" si="108"/>
        <v/>
      </c>
      <c r="AY246" s="143" t="str">
        <f t="shared" si="109"/>
        <v/>
      </c>
      <c r="AZ246" s="97">
        <v>78.2</v>
      </c>
      <c r="BA246" s="68"/>
      <c r="BB246" s="68"/>
      <c r="BC246" s="68"/>
      <c r="BD246" s="68"/>
      <c r="BE246" s="15"/>
      <c r="BF246" s="5">
        <f t="shared" si="110"/>
        <v>8133</v>
      </c>
      <c r="BG246" s="42">
        <v>7031</v>
      </c>
      <c r="BH246" s="42">
        <v>1102</v>
      </c>
      <c r="BI246" s="42"/>
      <c r="BJ246" s="42"/>
      <c r="BK246" s="42"/>
      <c r="BL246" s="42"/>
      <c r="BM246" s="15"/>
    </row>
    <row r="247" spans="1:65" outlineLevel="5" x14ac:dyDescent="0.45">
      <c r="A247" s="22">
        <f t="shared" si="113"/>
        <v>7</v>
      </c>
      <c r="B247" s="9">
        <f t="shared" si="111"/>
        <v>44037</v>
      </c>
      <c r="C247" s="51">
        <v>478626</v>
      </c>
      <c r="D247" s="64">
        <f t="shared" si="101"/>
        <v>38.299999999999997</v>
      </c>
      <c r="E247" s="12">
        <v>38.299999999999997</v>
      </c>
      <c r="F247" s="12">
        <v>38.299999999999997</v>
      </c>
      <c r="G247" s="12">
        <v>38.299999999999997</v>
      </c>
      <c r="H247" s="12">
        <v>38.299999999999997</v>
      </c>
      <c r="I247" s="12"/>
      <c r="J247" s="12"/>
      <c r="K247" s="12"/>
      <c r="L247" s="12"/>
      <c r="M247" s="74" t="str">
        <f t="shared" si="102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103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4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2"/>
        <v>23.372287145242069</v>
      </c>
      <c r="AO247" s="41">
        <v>1198</v>
      </c>
      <c r="AP247" s="110"/>
      <c r="AQ247" s="111"/>
      <c r="AR247" s="126" t="str">
        <f t="shared" si="105"/>
        <v/>
      </c>
      <c r="AS247" s="126" t="str">
        <f t="shared" si="106"/>
        <v/>
      </c>
      <c r="AT247" s="127">
        <v>1057</v>
      </c>
      <c r="AU247" s="128"/>
      <c r="AV247" s="129"/>
      <c r="AW247" s="126" t="str">
        <f t="shared" si="107"/>
        <v/>
      </c>
      <c r="AX247" s="126" t="str">
        <f t="shared" si="108"/>
        <v/>
      </c>
      <c r="AY247" s="143" t="str">
        <f t="shared" si="109"/>
        <v/>
      </c>
      <c r="AZ247" s="97"/>
      <c r="BA247" s="68"/>
      <c r="BB247" s="68"/>
      <c r="BC247" s="68"/>
      <c r="BD247" s="68"/>
      <c r="BE247" s="15"/>
      <c r="BF247" s="5">
        <f t="shared" si="110"/>
        <v>4195</v>
      </c>
      <c r="BG247" s="42">
        <v>3119</v>
      </c>
      <c r="BH247" s="42">
        <v>1076</v>
      </c>
      <c r="BI247" s="42"/>
      <c r="BJ247" s="42"/>
      <c r="BK247" s="42"/>
      <c r="BL247" s="42"/>
      <c r="BM247" s="15"/>
    </row>
    <row r="248" spans="1:65" outlineLevel="5" x14ac:dyDescent="0.45">
      <c r="A248" s="22">
        <f t="shared" si="113"/>
        <v>7</v>
      </c>
      <c r="B248" s="9">
        <f t="shared" si="111"/>
        <v>44038</v>
      </c>
      <c r="C248" s="51">
        <v>442928</v>
      </c>
      <c r="D248" s="64">
        <f t="shared" si="101"/>
        <v>38</v>
      </c>
      <c r="E248" s="12">
        <v>38</v>
      </c>
      <c r="F248" s="12">
        <v>38</v>
      </c>
      <c r="G248" s="12">
        <v>38</v>
      </c>
      <c r="H248" s="12">
        <v>38</v>
      </c>
      <c r="I248" s="12"/>
      <c r="J248" s="12"/>
      <c r="K248" s="12"/>
      <c r="L248" s="12"/>
      <c r="M248" s="74" t="str">
        <f t="shared" si="102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103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4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2"/>
        <v>23.993144815766925</v>
      </c>
      <c r="AO248" s="41">
        <v>1167</v>
      </c>
      <c r="AP248" s="110"/>
      <c r="AQ248" s="111"/>
      <c r="AR248" s="126" t="str">
        <f t="shared" si="105"/>
        <v/>
      </c>
      <c r="AS248" s="126" t="str">
        <f t="shared" si="106"/>
        <v/>
      </c>
      <c r="AT248" s="127">
        <v>1290</v>
      </c>
      <c r="AU248" s="128"/>
      <c r="AV248" s="129"/>
      <c r="AW248" s="126" t="str">
        <f t="shared" si="107"/>
        <v/>
      </c>
      <c r="AX248" s="126" t="str">
        <f t="shared" si="108"/>
        <v/>
      </c>
      <c r="AY248" s="143" t="str">
        <f t="shared" si="109"/>
        <v/>
      </c>
      <c r="AZ248" s="97"/>
      <c r="BA248" s="68"/>
      <c r="BB248" s="68"/>
      <c r="BC248" s="68"/>
      <c r="BD248" s="68"/>
      <c r="BE248" s="15"/>
      <c r="BF248" s="5">
        <f t="shared" si="110"/>
        <v>2701</v>
      </c>
      <c r="BG248" s="42">
        <v>1700</v>
      </c>
      <c r="BH248" s="42">
        <v>1001</v>
      </c>
      <c r="BI248" s="42"/>
      <c r="BJ248" s="42"/>
      <c r="BK248" s="42"/>
      <c r="BL248" s="42"/>
      <c r="BM248" s="15"/>
    </row>
    <row r="249" spans="1:65" outlineLevel="5" x14ac:dyDescent="0.45">
      <c r="A249" s="22">
        <f t="shared" si="113"/>
        <v>7</v>
      </c>
      <c r="B249" s="9">
        <f t="shared" si="111"/>
        <v>44039</v>
      </c>
      <c r="C249" s="51">
        <v>459366</v>
      </c>
      <c r="D249" s="64">
        <f t="shared" si="101"/>
        <v>38.299999999999997</v>
      </c>
      <c r="E249" s="12">
        <v>38.299999999999997</v>
      </c>
      <c r="F249" s="12">
        <v>38.299999999999997</v>
      </c>
      <c r="G249" s="12">
        <v>38.200000000000003</v>
      </c>
      <c r="H249" s="12">
        <v>38.200000000000003</v>
      </c>
      <c r="I249" s="12"/>
      <c r="J249" s="12"/>
      <c r="K249" s="12"/>
      <c r="L249" s="12"/>
      <c r="M249" s="74" t="str">
        <f t="shared" si="102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103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4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2"/>
        <v>20.289855072463769</v>
      </c>
      <c r="AO249" s="41">
        <v>1380</v>
      </c>
      <c r="AP249" s="110"/>
      <c r="AQ249" s="111"/>
      <c r="AR249" s="126" t="str">
        <f t="shared" si="105"/>
        <v/>
      </c>
      <c r="AS249" s="126" t="str">
        <f t="shared" si="106"/>
        <v/>
      </c>
      <c r="AT249" s="127">
        <v>1511</v>
      </c>
      <c r="AU249" s="128"/>
      <c r="AV249" s="129"/>
      <c r="AW249" s="126" t="str">
        <f t="shared" si="107"/>
        <v/>
      </c>
      <c r="AX249" s="126" t="str">
        <f t="shared" si="108"/>
        <v/>
      </c>
      <c r="AY249" s="143" t="str">
        <f t="shared" si="109"/>
        <v/>
      </c>
      <c r="AZ249" s="97">
        <v>78.3</v>
      </c>
      <c r="BA249" s="68"/>
      <c r="BB249" s="68"/>
      <c r="BC249" s="68"/>
      <c r="BD249" s="68"/>
      <c r="BE249" s="15"/>
      <c r="BF249" s="5">
        <f t="shared" si="110"/>
        <v>8303</v>
      </c>
      <c r="BG249" s="42">
        <v>7240</v>
      </c>
      <c r="BH249" s="42">
        <v>1063</v>
      </c>
      <c r="BI249" s="42"/>
      <c r="BJ249" s="42"/>
      <c r="BK249" s="42"/>
      <c r="BL249" s="42"/>
      <c r="BM249" s="15"/>
    </row>
    <row r="250" spans="1:65" outlineLevel="5" x14ac:dyDescent="0.45">
      <c r="A250" s="22">
        <f t="shared" si="113"/>
        <v>7</v>
      </c>
      <c r="B250" s="9">
        <f t="shared" si="111"/>
        <v>44040</v>
      </c>
      <c r="C250" s="51">
        <v>493821</v>
      </c>
      <c r="D250" s="64">
        <f t="shared" si="101"/>
        <v>38.4</v>
      </c>
      <c r="E250" s="12">
        <v>38.299999999999997</v>
      </c>
      <c r="F250" s="12">
        <v>38.299999999999997</v>
      </c>
      <c r="G250" s="12">
        <v>38.5</v>
      </c>
      <c r="H250" s="12">
        <v>38.5</v>
      </c>
      <c r="I250" s="12"/>
      <c r="J250" s="12"/>
      <c r="K250" s="12"/>
      <c r="L250" s="12"/>
      <c r="M250" s="74" t="str">
        <f t="shared" si="102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103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4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2"/>
        <v>20.187454938716655</v>
      </c>
      <c r="AO250" s="41">
        <v>1387</v>
      </c>
      <c r="AP250" s="110"/>
      <c r="AQ250" s="111"/>
      <c r="AR250" s="126" t="str">
        <f t="shared" si="105"/>
        <v/>
      </c>
      <c r="AS250" s="126" t="str">
        <f t="shared" si="106"/>
        <v/>
      </c>
      <c r="AT250" s="127">
        <v>1105</v>
      </c>
      <c r="AU250" s="128"/>
      <c r="AV250" s="129"/>
      <c r="AW250" s="126" t="str">
        <f t="shared" si="107"/>
        <v/>
      </c>
      <c r="AX250" s="126" t="str">
        <f t="shared" si="108"/>
        <v/>
      </c>
      <c r="AY250" s="143" t="str">
        <f t="shared" si="109"/>
        <v/>
      </c>
      <c r="AZ250" s="97">
        <v>77.900000000000006</v>
      </c>
      <c r="BA250" s="68"/>
      <c r="BB250" s="68"/>
      <c r="BC250" s="68"/>
      <c r="BD250" s="68"/>
      <c r="BE250" s="15"/>
      <c r="BF250" s="5">
        <f t="shared" si="110"/>
        <v>6818</v>
      </c>
      <c r="BG250" s="42">
        <v>5765</v>
      </c>
      <c r="BH250" s="42">
        <v>1053</v>
      </c>
      <c r="BI250" s="42"/>
      <c r="BJ250" s="42"/>
      <c r="BK250" s="42"/>
      <c r="BL250" s="42"/>
      <c r="BM250" s="15"/>
    </row>
    <row r="251" spans="1:65" outlineLevel="5" x14ac:dyDescent="0.45">
      <c r="A251" s="22">
        <f t="shared" si="113"/>
        <v>7</v>
      </c>
      <c r="B251" s="9">
        <f t="shared" si="111"/>
        <v>44041</v>
      </c>
      <c r="C251" s="51">
        <v>480628</v>
      </c>
      <c r="D251" s="64">
        <f t="shared" si="101"/>
        <v>38.5</v>
      </c>
      <c r="E251" s="12">
        <v>38.5</v>
      </c>
      <c r="F251" s="12">
        <v>38.5</v>
      </c>
      <c r="G251" s="12">
        <v>38.5</v>
      </c>
      <c r="H251" s="12">
        <v>38.5</v>
      </c>
      <c r="I251" s="12"/>
      <c r="J251" s="12"/>
      <c r="K251" s="12"/>
      <c r="L251" s="12"/>
      <c r="M251" s="74" t="str">
        <f t="shared" si="102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103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4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2"/>
        <v>19.649122807017545</v>
      </c>
      <c r="AO251" s="41">
        <v>1425</v>
      </c>
      <c r="AP251" s="110"/>
      <c r="AQ251" s="111"/>
      <c r="AR251" s="126" t="str">
        <f t="shared" si="105"/>
        <v/>
      </c>
      <c r="AS251" s="126" t="str">
        <f t="shared" si="106"/>
        <v/>
      </c>
      <c r="AT251" s="127">
        <v>1555</v>
      </c>
      <c r="AU251" s="128"/>
      <c r="AV251" s="129"/>
      <c r="AW251" s="126" t="str">
        <f t="shared" si="107"/>
        <v/>
      </c>
      <c r="AX251" s="126" t="str">
        <f t="shared" si="108"/>
        <v/>
      </c>
      <c r="AY251" s="143" t="str">
        <f t="shared" si="109"/>
        <v/>
      </c>
      <c r="AZ251" s="97">
        <v>78</v>
      </c>
      <c r="BA251" s="68"/>
      <c r="BB251" s="68"/>
      <c r="BC251" s="68"/>
      <c r="BD251" s="68"/>
      <c r="BE251" s="15"/>
      <c r="BF251" s="5">
        <f t="shared" si="110"/>
        <v>7166</v>
      </c>
      <c r="BG251" s="42">
        <v>6157</v>
      </c>
      <c r="BH251" s="42">
        <v>1009</v>
      </c>
      <c r="BI251" s="42"/>
      <c r="BJ251" s="42"/>
      <c r="BK251" s="42"/>
      <c r="BL251" s="42"/>
      <c r="BM251" s="15"/>
    </row>
    <row r="252" spans="1:65" outlineLevel="5" x14ac:dyDescent="0.45">
      <c r="A252" s="22">
        <f t="shared" si="113"/>
        <v>7</v>
      </c>
      <c r="B252" s="9">
        <f t="shared" si="111"/>
        <v>44042</v>
      </c>
      <c r="C252" s="51">
        <v>494429</v>
      </c>
      <c r="D252" s="64">
        <f t="shared" si="101"/>
        <v>38.4</v>
      </c>
      <c r="E252" s="12">
        <v>38.299999999999997</v>
      </c>
      <c r="F252" s="12">
        <v>38.299999999999997</v>
      </c>
      <c r="G252" s="12">
        <v>38.5</v>
      </c>
      <c r="H252" s="12">
        <v>38.5</v>
      </c>
      <c r="I252" s="12"/>
      <c r="J252" s="12"/>
      <c r="K252" s="12"/>
      <c r="L252" s="12"/>
      <c r="M252" s="74" t="str">
        <f t="shared" si="102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103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4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2"/>
        <v>27.000964320154292</v>
      </c>
      <c r="AO252" s="41">
        <v>1037</v>
      </c>
      <c r="AP252" s="110"/>
      <c r="AQ252" s="111"/>
      <c r="AR252" s="126" t="str">
        <f t="shared" si="105"/>
        <v/>
      </c>
      <c r="AS252" s="126" t="str">
        <f t="shared" si="106"/>
        <v/>
      </c>
      <c r="AT252" s="127">
        <v>981</v>
      </c>
      <c r="AU252" s="128"/>
      <c r="AV252" s="129"/>
      <c r="AW252" s="126" t="str">
        <f t="shared" si="107"/>
        <v/>
      </c>
      <c r="AX252" s="126" t="str">
        <f t="shared" si="108"/>
        <v/>
      </c>
      <c r="AY252" s="143" t="str">
        <f t="shared" si="109"/>
        <v/>
      </c>
      <c r="AZ252" s="97"/>
      <c r="BA252" s="68"/>
      <c r="BB252" s="68"/>
      <c r="BC252" s="68"/>
      <c r="BD252" s="68"/>
      <c r="BE252" s="15"/>
      <c r="BF252" s="5">
        <f t="shared" si="110"/>
        <v>3865</v>
      </c>
      <c r="BG252" s="42">
        <v>2840</v>
      </c>
      <c r="BH252" s="42">
        <v>1025</v>
      </c>
      <c r="BI252" s="42"/>
      <c r="BJ252" s="42"/>
      <c r="BK252" s="42"/>
      <c r="BL252" s="42"/>
      <c r="BM252" s="15"/>
    </row>
    <row r="253" spans="1:65" ht="17.5" outlineLevel="5" thickBot="1" x14ac:dyDescent="0.5">
      <c r="A253" s="31">
        <f t="shared" si="113"/>
        <v>7</v>
      </c>
      <c r="B253" s="32">
        <f t="shared" si="111"/>
        <v>44043</v>
      </c>
      <c r="C253" s="51">
        <v>471533</v>
      </c>
      <c r="D253" s="64">
        <f t="shared" si="101"/>
        <v>38.200000000000003</v>
      </c>
      <c r="E253" s="12">
        <v>38.200000000000003</v>
      </c>
      <c r="F253" s="12">
        <v>38.200000000000003</v>
      </c>
      <c r="G253" s="12">
        <v>38.200000000000003</v>
      </c>
      <c r="H253" s="12">
        <v>38.200000000000003</v>
      </c>
      <c r="I253" s="12"/>
      <c r="J253" s="12"/>
      <c r="K253" s="12"/>
      <c r="L253" s="12"/>
      <c r="M253" s="74" t="str">
        <f t="shared" si="102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103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4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2"/>
        <v>20.304568527918782</v>
      </c>
      <c r="AO253" s="41">
        <v>1379</v>
      </c>
      <c r="AP253" s="110"/>
      <c r="AQ253" s="111"/>
      <c r="AR253" s="126" t="str">
        <f t="shared" si="105"/>
        <v/>
      </c>
      <c r="AS253" s="126" t="str">
        <f t="shared" si="106"/>
        <v/>
      </c>
      <c r="AT253" s="127">
        <v>1327</v>
      </c>
      <c r="AU253" s="128"/>
      <c r="AV253" s="129"/>
      <c r="AW253" s="126" t="str">
        <f t="shared" si="107"/>
        <v/>
      </c>
      <c r="AX253" s="126" t="str">
        <f t="shared" si="108"/>
        <v/>
      </c>
      <c r="AY253" s="143" t="str">
        <f t="shared" si="109"/>
        <v/>
      </c>
      <c r="AZ253" s="97">
        <v>79</v>
      </c>
      <c r="BA253" s="68"/>
      <c r="BB253" s="68"/>
      <c r="BC253" s="68"/>
      <c r="BD253" s="68"/>
      <c r="BE253" s="15"/>
      <c r="BF253" s="5">
        <f t="shared" si="110"/>
        <v>5872</v>
      </c>
      <c r="BG253" s="42">
        <v>4330</v>
      </c>
      <c r="BH253" s="42">
        <v>1542</v>
      </c>
      <c r="BI253" s="42"/>
      <c r="BJ253" s="42"/>
      <c r="BK253" s="42"/>
      <c r="BL253" s="42"/>
      <c r="BM253" s="15"/>
    </row>
    <row r="254" spans="1:65" outlineLevel="4" x14ac:dyDescent="0.45">
      <c r="A254" s="150" t="s">
        <v>41</v>
      </c>
      <c r="B254" s="151"/>
      <c r="C254" s="50">
        <f t="shared" ref="C254:BM254" si="114">SUBTOTAL(4,C223:C253)</f>
        <v>495626</v>
      </c>
      <c r="D254" s="60">
        <f t="shared" si="114"/>
        <v>38.6</v>
      </c>
      <c r="E254" s="28">
        <f t="shared" si="114"/>
        <v>38.700000000000003</v>
      </c>
      <c r="F254" s="28">
        <f t="shared" si="114"/>
        <v>38.700000000000003</v>
      </c>
      <c r="G254" s="28">
        <f t="shared" si="114"/>
        <v>38.5</v>
      </c>
      <c r="H254" s="28">
        <f t="shared" si="114"/>
        <v>38.5</v>
      </c>
      <c r="I254" s="28">
        <f t="shared" si="114"/>
        <v>0</v>
      </c>
      <c r="J254" s="28">
        <f t="shared" si="114"/>
        <v>0</v>
      </c>
      <c r="K254" s="28">
        <f t="shared" si="114"/>
        <v>0</v>
      </c>
      <c r="L254" s="28">
        <f t="shared" si="114"/>
        <v>0</v>
      </c>
      <c r="M254" s="71">
        <f t="shared" si="114"/>
        <v>0</v>
      </c>
      <c r="N254" s="82">
        <f t="shared" si="114"/>
        <v>0</v>
      </c>
      <c r="O254" s="82">
        <f t="shared" si="114"/>
        <v>0</v>
      </c>
      <c r="P254" s="82">
        <f t="shared" si="114"/>
        <v>0</v>
      </c>
      <c r="Q254" s="82">
        <f t="shared" si="114"/>
        <v>0</v>
      </c>
      <c r="R254" s="82">
        <f t="shared" si="114"/>
        <v>0</v>
      </c>
      <c r="S254" s="82">
        <f t="shared" si="114"/>
        <v>0</v>
      </c>
      <c r="T254" s="82">
        <f t="shared" si="114"/>
        <v>0</v>
      </c>
      <c r="U254" s="82">
        <f t="shared" si="114"/>
        <v>0</v>
      </c>
      <c r="V254" s="29">
        <f t="shared" si="114"/>
        <v>0</v>
      </c>
      <c r="W254" s="39">
        <f t="shared" si="114"/>
        <v>0</v>
      </c>
      <c r="X254" s="39">
        <f t="shared" si="114"/>
        <v>0</v>
      </c>
      <c r="Y254" s="39">
        <f t="shared" si="114"/>
        <v>0</v>
      </c>
      <c r="Z254" s="39">
        <f t="shared" si="114"/>
        <v>0</v>
      </c>
      <c r="AA254" s="39">
        <f t="shared" si="114"/>
        <v>0</v>
      </c>
      <c r="AB254" s="39">
        <f t="shared" si="114"/>
        <v>0</v>
      </c>
      <c r="AC254" s="39">
        <f t="shared" si="114"/>
        <v>0</v>
      </c>
      <c r="AD254" s="39">
        <f t="shared" si="114"/>
        <v>0</v>
      </c>
      <c r="AE254" s="29">
        <f t="shared" si="114"/>
        <v>0</v>
      </c>
      <c r="AF254" s="39">
        <f t="shared" si="114"/>
        <v>0</v>
      </c>
      <c r="AG254" s="39">
        <f t="shared" si="114"/>
        <v>0</v>
      </c>
      <c r="AH254" s="39">
        <f t="shared" si="114"/>
        <v>0</v>
      </c>
      <c r="AI254" s="39">
        <f t="shared" si="114"/>
        <v>0</v>
      </c>
      <c r="AJ254" s="39">
        <f t="shared" si="114"/>
        <v>0</v>
      </c>
      <c r="AK254" s="39">
        <f t="shared" si="114"/>
        <v>0</v>
      </c>
      <c r="AL254" s="39">
        <f t="shared" si="114"/>
        <v>0</v>
      </c>
      <c r="AM254" s="39">
        <f t="shared" si="114"/>
        <v>0</v>
      </c>
      <c r="AN254" s="39">
        <f t="shared" si="114"/>
        <v>27.000964320154292</v>
      </c>
      <c r="AO254" s="39">
        <f t="shared" si="114"/>
        <v>1574</v>
      </c>
      <c r="AP254" s="104">
        <f t="shared" si="114"/>
        <v>0</v>
      </c>
      <c r="AQ254" s="105">
        <f t="shared" si="114"/>
        <v>0</v>
      </c>
      <c r="AR254" s="106">
        <f t="shared" si="114"/>
        <v>0</v>
      </c>
      <c r="AS254" s="106">
        <f t="shared" si="114"/>
        <v>0</v>
      </c>
      <c r="AT254" s="107">
        <f t="shared" si="114"/>
        <v>1905</v>
      </c>
      <c r="AU254" s="108">
        <f t="shared" si="114"/>
        <v>0</v>
      </c>
      <c r="AV254" s="109">
        <f t="shared" si="114"/>
        <v>0</v>
      </c>
      <c r="AW254" s="106">
        <f t="shared" si="114"/>
        <v>0</v>
      </c>
      <c r="AX254" s="106">
        <f t="shared" si="114"/>
        <v>0</v>
      </c>
      <c r="AY254" s="60">
        <f t="shared" si="114"/>
        <v>0</v>
      </c>
      <c r="AZ254" s="96">
        <f t="shared" si="114"/>
        <v>79.599999999999994</v>
      </c>
      <c r="BA254" s="67">
        <f t="shared" si="114"/>
        <v>0</v>
      </c>
      <c r="BB254" s="67">
        <f t="shared" si="114"/>
        <v>0</v>
      </c>
      <c r="BC254" s="67">
        <f t="shared" si="114"/>
        <v>0</v>
      </c>
      <c r="BD254" s="67">
        <f t="shared" si="114"/>
        <v>0</v>
      </c>
      <c r="BE254" s="27">
        <f t="shared" si="114"/>
        <v>0</v>
      </c>
      <c r="BF254" s="29">
        <f t="shared" si="114"/>
        <v>17059</v>
      </c>
      <c r="BG254" s="39">
        <f t="shared" si="114"/>
        <v>9153</v>
      </c>
      <c r="BH254" s="40">
        <f t="shared" si="114"/>
        <v>11679</v>
      </c>
      <c r="BI254" s="40">
        <f t="shared" si="114"/>
        <v>0</v>
      </c>
      <c r="BJ254" s="40">
        <f t="shared" si="114"/>
        <v>0</v>
      </c>
      <c r="BK254" s="40">
        <f t="shared" si="114"/>
        <v>0</v>
      </c>
      <c r="BL254" s="40">
        <f t="shared" si="114"/>
        <v>0</v>
      </c>
      <c r="BM254" s="27">
        <f t="shared" si="114"/>
        <v>0</v>
      </c>
    </row>
    <row r="255" spans="1:65" outlineLevel="3" x14ac:dyDescent="0.45">
      <c r="A255" s="180" t="s">
        <v>30</v>
      </c>
      <c r="B255" s="181"/>
      <c r="C255" s="51">
        <f t="shared" ref="C255:BM255" si="115">SUBTOTAL(5,C223:C253)</f>
        <v>348204</v>
      </c>
      <c r="D255" s="61">
        <f t="shared" si="115"/>
        <v>37.299999999999997</v>
      </c>
      <c r="E255" s="12">
        <f t="shared" si="115"/>
        <v>37.799999999999997</v>
      </c>
      <c r="F255" s="12">
        <f t="shared" si="115"/>
        <v>37.799999999999997</v>
      </c>
      <c r="G255" s="12">
        <f t="shared" si="115"/>
        <v>36.4</v>
      </c>
      <c r="H255" s="12">
        <f t="shared" si="115"/>
        <v>36.4</v>
      </c>
      <c r="I255" s="12">
        <f t="shared" si="115"/>
        <v>0</v>
      </c>
      <c r="J255" s="12">
        <f t="shared" si="115"/>
        <v>0</v>
      </c>
      <c r="K255" s="12">
        <f t="shared" si="115"/>
        <v>0</v>
      </c>
      <c r="L255" s="12">
        <f t="shared" si="115"/>
        <v>0</v>
      </c>
      <c r="M255" s="72">
        <f t="shared" si="115"/>
        <v>0</v>
      </c>
      <c r="N255" s="83">
        <f t="shared" si="115"/>
        <v>0</v>
      </c>
      <c r="O255" s="83">
        <f t="shared" si="115"/>
        <v>0</v>
      </c>
      <c r="P255" s="83">
        <f t="shared" si="115"/>
        <v>0</v>
      </c>
      <c r="Q255" s="83">
        <f t="shared" si="115"/>
        <v>0</v>
      </c>
      <c r="R255" s="83">
        <f t="shared" si="115"/>
        <v>0</v>
      </c>
      <c r="S255" s="83">
        <f t="shared" si="115"/>
        <v>0</v>
      </c>
      <c r="T255" s="83">
        <f t="shared" si="115"/>
        <v>0</v>
      </c>
      <c r="U255" s="83">
        <f t="shared" si="115"/>
        <v>0</v>
      </c>
      <c r="V255" s="6">
        <f t="shared" si="115"/>
        <v>0</v>
      </c>
      <c r="W255" s="41">
        <f t="shared" si="115"/>
        <v>0</v>
      </c>
      <c r="X255" s="41">
        <f t="shared" si="115"/>
        <v>0</v>
      </c>
      <c r="Y255" s="41">
        <f t="shared" si="115"/>
        <v>0</v>
      </c>
      <c r="Z255" s="41">
        <f t="shared" si="115"/>
        <v>0</v>
      </c>
      <c r="AA255" s="41">
        <f t="shared" si="115"/>
        <v>0</v>
      </c>
      <c r="AB255" s="41">
        <f t="shared" si="115"/>
        <v>0</v>
      </c>
      <c r="AC255" s="41">
        <f t="shared" si="115"/>
        <v>0</v>
      </c>
      <c r="AD255" s="41">
        <f t="shared" si="115"/>
        <v>0</v>
      </c>
      <c r="AE255" s="6">
        <f t="shared" si="115"/>
        <v>0</v>
      </c>
      <c r="AF255" s="41">
        <f t="shared" si="115"/>
        <v>0</v>
      </c>
      <c r="AG255" s="41">
        <f t="shared" si="115"/>
        <v>0</v>
      </c>
      <c r="AH255" s="41">
        <f t="shared" si="115"/>
        <v>0</v>
      </c>
      <c r="AI255" s="41">
        <f t="shared" si="115"/>
        <v>0</v>
      </c>
      <c r="AJ255" s="41">
        <f t="shared" si="115"/>
        <v>0</v>
      </c>
      <c r="AK255" s="41">
        <f t="shared" si="115"/>
        <v>0</v>
      </c>
      <c r="AL255" s="41">
        <f t="shared" si="115"/>
        <v>0</v>
      </c>
      <c r="AM255" s="41">
        <f t="shared" si="115"/>
        <v>0</v>
      </c>
      <c r="AN255" s="41">
        <f t="shared" si="115"/>
        <v>17.789072426937739</v>
      </c>
      <c r="AO255" s="41">
        <f t="shared" si="115"/>
        <v>1037</v>
      </c>
      <c r="AP255" s="110">
        <f t="shared" si="115"/>
        <v>0</v>
      </c>
      <c r="AQ255" s="111">
        <f t="shared" si="115"/>
        <v>0</v>
      </c>
      <c r="AR255" s="112">
        <f t="shared" si="115"/>
        <v>0</v>
      </c>
      <c r="AS255" s="112">
        <f t="shared" si="115"/>
        <v>0</v>
      </c>
      <c r="AT255" s="113">
        <f t="shared" si="115"/>
        <v>948</v>
      </c>
      <c r="AU255" s="114">
        <f t="shared" si="115"/>
        <v>0</v>
      </c>
      <c r="AV255" s="115">
        <f t="shared" si="115"/>
        <v>0</v>
      </c>
      <c r="AW255" s="112">
        <f t="shared" si="115"/>
        <v>0</v>
      </c>
      <c r="AX255" s="112">
        <f t="shared" si="115"/>
        <v>0</v>
      </c>
      <c r="AY255" s="61">
        <f t="shared" si="115"/>
        <v>0</v>
      </c>
      <c r="AZ255" s="97">
        <f t="shared" si="115"/>
        <v>77.7</v>
      </c>
      <c r="BA255" s="68">
        <f t="shared" si="115"/>
        <v>0</v>
      </c>
      <c r="BB255" s="68">
        <f t="shared" si="115"/>
        <v>0</v>
      </c>
      <c r="BC255" s="68">
        <f t="shared" si="115"/>
        <v>0</v>
      </c>
      <c r="BD255" s="68">
        <f t="shared" si="115"/>
        <v>0</v>
      </c>
      <c r="BE255" s="15">
        <f t="shared" si="115"/>
        <v>0</v>
      </c>
      <c r="BF255" s="6">
        <f t="shared" si="115"/>
        <v>2701</v>
      </c>
      <c r="BG255" s="41">
        <f t="shared" si="115"/>
        <v>1700</v>
      </c>
      <c r="BH255" s="42">
        <f t="shared" si="115"/>
        <v>1001</v>
      </c>
      <c r="BI255" s="42">
        <f t="shared" si="115"/>
        <v>0</v>
      </c>
      <c r="BJ255" s="42">
        <f t="shared" si="115"/>
        <v>0</v>
      </c>
      <c r="BK255" s="42">
        <f t="shared" si="115"/>
        <v>0</v>
      </c>
      <c r="BL255" s="42">
        <f t="shared" si="115"/>
        <v>0</v>
      </c>
      <c r="BM255" s="15">
        <f t="shared" si="115"/>
        <v>0</v>
      </c>
    </row>
    <row r="256" spans="1:65" outlineLevel="2" x14ac:dyDescent="0.45">
      <c r="A256" s="180" t="s">
        <v>19</v>
      </c>
      <c r="B256" s="181"/>
      <c r="C256" s="51">
        <f>IFERROR(SUBTOTAL(1,C223:C253),"")</f>
        <v>447127.09677419357</v>
      </c>
      <c r="D256" s="61">
        <f t="shared" ref="D256:BM256" si="116">IFERROR(SUBTOTAL(1,D223:D253),"")</f>
        <v>38.248387096774195</v>
      </c>
      <c r="E256" s="12">
        <f t="shared" si="116"/>
        <v>38.280645161290323</v>
      </c>
      <c r="F256" s="12">
        <f t="shared" si="116"/>
        <v>38.280645161290323</v>
      </c>
      <c r="G256" s="12">
        <f t="shared" si="116"/>
        <v>38.187096774193549</v>
      </c>
      <c r="H256" s="12">
        <f t="shared" si="116"/>
        <v>38.187096774193549</v>
      </c>
      <c r="I256" s="12" t="str">
        <f t="shared" si="116"/>
        <v/>
      </c>
      <c r="J256" s="12" t="str">
        <f t="shared" si="116"/>
        <v/>
      </c>
      <c r="K256" s="12" t="str">
        <f t="shared" si="116"/>
        <v/>
      </c>
      <c r="L256" s="12" t="str">
        <f t="shared" si="116"/>
        <v/>
      </c>
      <c r="M256" s="72" t="str">
        <f t="shared" si="116"/>
        <v/>
      </c>
      <c r="N256" s="83" t="str">
        <f t="shared" si="116"/>
        <v/>
      </c>
      <c r="O256" s="83" t="str">
        <f t="shared" si="116"/>
        <v/>
      </c>
      <c r="P256" s="83" t="str">
        <f t="shared" si="116"/>
        <v/>
      </c>
      <c r="Q256" s="83" t="str">
        <f t="shared" si="116"/>
        <v/>
      </c>
      <c r="R256" s="83" t="str">
        <f t="shared" si="116"/>
        <v/>
      </c>
      <c r="S256" s="83" t="str">
        <f t="shared" si="116"/>
        <v/>
      </c>
      <c r="T256" s="83" t="str">
        <f t="shared" si="116"/>
        <v/>
      </c>
      <c r="U256" s="83" t="str">
        <f t="shared" si="116"/>
        <v/>
      </c>
      <c r="V256" s="6" t="str">
        <f t="shared" si="116"/>
        <v/>
      </c>
      <c r="W256" s="41" t="str">
        <f t="shared" si="116"/>
        <v/>
      </c>
      <c r="X256" s="41" t="str">
        <f t="shared" si="116"/>
        <v/>
      </c>
      <c r="Y256" s="41" t="str">
        <f t="shared" si="116"/>
        <v/>
      </c>
      <c r="Z256" s="41" t="str">
        <f t="shared" si="116"/>
        <v/>
      </c>
      <c r="AA256" s="41" t="str">
        <f t="shared" si="116"/>
        <v/>
      </c>
      <c r="AB256" s="41" t="str">
        <f t="shared" si="116"/>
        <v/>
      </c>
      <c r="AC256" s="41" t="str">
        <f t="shared" si="116"/>
        <v/>
      </c>
      <c r="AD256" s="41" t="str">
        <f t="shared" si="116"/>
        <v/>
      </c>
      <c r="AE256" s="6" t="str">
        <f t="shared" si="116"/>
        <v/>
      </c>
      <c r="AF256" s="41" t="str">
        <f t="shared" si="116"/>
        <v/>
      </c>
      <c r="AG256" s="41" t="str">
        <f t="shared" si="116"/>
        <v/>
      </c>
      <c r="AH256" s="41" t="str">
        <f t="shared" si="116"/>
        <v/>
      </c>
      <c r="AI256" s="41" t="str">
        <f t="shared" si="116"/>
        <v/>
      </c>
      <c r="AJ256" s="41" t="str">
        <f t="shared" si="116"/>
        <v/>
      </c>
      <c r="AK256" s="41" t="str">
        <f t="shared" si="116"/>
        <v/>
      </c>
      <c r="AL256" s="41" t="str">
        <f t="shared" si="116"/>
        <v/>
      </c>
      <c r="AM256" s="41" t="str">
        <f t="shared" si="116"/>
        <v/>
      </c>
      <c r="AN256" s="41">
        <f t="shared" si="116"/>
        <v>20.601298725401069</v>
      </c>
      <c r="AO256" s="41">
        <f t="shared" si="116"/>
        <v>1370.2903225806451</v>
      </c>
      <c r="AP256" s="110" t="str">
        <f t="shared" si="116"/>
        <v/>
      </c>
      <c r="AQ256" s="111" t="str">
        <f t="shared" si="116"/>
        <v/>
      </c>
      <c r="AR256" s="112" t="str">
        <f t="shared" si="116"/>
        <v/>
      </c>
      <c r="AS256" s="112" t="str">
        <f t="shared" si="116"/>
        <v/>
      </c>
      <c r="AT256" s="113">
        <f t="shared" si="116"/>
        <v>1371.258064516129</v>
      </c>
      <c r="AU256" s="114" t="str">
        <f t="shared" si="116"/>
        <v/>
      </c>
      <c r="AV256" s="115" t="str">
        <f t="shared" si="116"/>
        <v/>
      </c>
      <c r="AW256" s="112" t="str">
        <f t="shared" si="116"/>
        <v/>
      </c>
      <c r="AX256" s="112" t="str">
        <f t="shared" si="116"/>
        <v/>
      </c>
      <c r="AY256" s="61" t="str">
        <f t="shared" si="116"/>
        <v/>
      </c>
      <c r="AZ256" s="97">
        <f t="shared" si="116"/>
        <v>78.618181818181824</v>
      </c>
      <c r="BA256" s="68" t="str">
        <f t="shared" si="116"/>
        <v/>
      </c>
      <c r="BB256" s="68" t="str">
        <f t="shared" si="116"/>
        <v/>
      </c>
      <c r="BC256" s="68" t="str">
        <f t="shared" si="116"/>
        <v/>
      </c>
      <c r="BD256" s="68" t="str">
        <f t="shared" si="116"/>
        <v/>
      </c>
      <c r="BE256" s="15" t="str">
        <f>IFERROR(SUBTOTAL(1,BE223:BE253),"")</f>
        <v/>
      </c>
      <c r="BF256" s="6">
        <f t="shared" si="116"/>
        <v>7650.8709677419356</v>
      </c>
      <c r="BG256" s="41">
        <f t="shared" si="116"/>
        <v>4964.9354838709678</v>
      </c>
      <c r="BH256" s="42">
        <f t="shared" si="116"/>
        <v>2685.9354838709678</v>
      </c>
      <c r="BI256" s="42" t="str">
        <f t="shared" si="116"/>
        <v/>
      </c>
      <c r="BJ256" s="42" t="str">
        <f t="shared" si="116"/>
        <v/>
      </c>
      <c r="BK256" s="42" t="str">
        <f t="shared" si="116"/>
        <v/>
      </c>
      <c r="BL256" s="42" t="str">
        <f t="shared" si="116"/>
        <v/>
      </c>
      <c r="BM256" s="15" t="str">
        <f t="shared" si="116"/>
        <v/>
      </c>
    </row>
    <row r="257" spans="1:65" ht="17.5" outlineLevel="1" thickBot="1" x14ac:dyDescent="0.5">
      <c r="A257" s="182" t="s">
        <v>54</v>
      </c>
      <c r="B257" s="183"/>
      <c r="C257" s="52">
        <f>SUBTOTAL(9,C223:C253)</f>
        <v>13860940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42479</v>
      </c>
      <c r="AP257" s="116"/>
      <c r="AQ257" s="117"/>
      <c r="AR257" s="118"/>
      <c r="AS257" s="118"/>
      <c r="AT257" s="119">
        <f>SUBTOTAL(9,AT223:AT253)</f>
        <v>42509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7">SUBTOTAL(9,BF223:BF253)</f>
        <v>237177</v>
      </c>
      <c r="BG257" s="43">
        <f t="shared" si="117"/>
        <v>153913</v>
      </c>
      <c r="BH257" s="44">
        <f t="shared" si="117"/>
        <v>83264</v>
      </c>
      <c r="BI257" s="44">
        <f t="shared" si="117"/>
        <v>0</v>
      </c>
      <c r="BJ257" s="44">
        <f t="shared" si="117"/>
        <v>0</v>
      </c>
      <c r="BK257" s="44">
        <f t="shared" si="117"/>
        <v>0</v>
      </c>
      <c r="BL257" s="44">
        <f t="shared" si="117"/>
        <v>0</v>
      </c>
      <c r="BM257" s="16">
        <f t="shared" si="117"/>
        <v>0</v>
      </c>
    </row>
    <row r="258" spans="1:65" outlineLevel="5" x14ac:dyDescent="0.45">
      <c r="A258" s="21">
        <f t="shared" si="113"/>
        <v>8</v>
      </c>
      <c r="B258" s="33">
        <f>B253+1</f>
        <v>44044</v>
      </c>
      <c r="C258" s="51">
        <v>469182</v>
      </c>
      <c r="D258" s="64">
        <f t="shared" ref="D258:D288" si="118">IFERROR(ROUND(AVERAGE(E258:L258),1),"")</f>
        <v>38.5</v>
      </c>
      <c r="E258" s="12">
        <v>38.5</v>
      </c>
      <c r="F258" s="12">
        <v>38.5</v>
      </c>
      <c r="G258" s="12">
        <v>38.5</v>
      </c>
      <c r="H258" s="12">
        <v>38.5</v>
      </c>
      <c r="I258" s="12"/>
      <c r="J258" s="12"/>
      <c r="K258" s="12"/>
      <c r="L258" s="12"/>
      <c r="M258" s="74" t="str">
        <f t="shared" ref="M258:M288" si="119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20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1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28000/AO258</f>
        <v>22.782750203417411</v>
      </c>
      <c r="AO258" s="41">
        <v>1229</v>
      </c>
      <c r="AP258" s="110"/>
      <c r="AQ258" s="111"/>
      <c r="AR258" s="126" t="str">
        <f t="shared" ref="AR258:AR288" si="122">IFERROR(AQ258/AP258*100,"")</f>
        <v/>
      </c>
      <c r="AS258" s="126" t="str">
        <f t="shared" ref="AS258:AS288" si="123">IFERROR(100-AR258,"")</f>
        <v/>
      </c>
      <c r="AT258" s="127">
        <v>1277</v>
      </c>
      <c r="AU258" s="128"/>
      <c r="AV258" s="129"/>
      <c r="AW258" s="126" t="str">
        <f t="shared" ref="AW258:AW288" si="124">IFERROR(AV258/AU258*100,"")</f>
        <v/>
      </c>
      <c r="AX258" s="126" t="str">
        <f t="shared" ref="AX258:AX288" si="125">IFERROR(100-AW258,"")</f>
        <v/>
      </c>
      <c r="AY258" s="64" t="str">
        <f t="shared" ref="AY258:AY288" si="126">IFERROR((1-((AW258*AS258)/(AX258*AR258)))*100,"")</f>
        <v/>
      </c>
      <c r="AZ258" s="97"/>
      <c r="BA258" s="68"/>
      <c r="BB258" s="68"/>
      <c r="BC258" s="68"/>
      <c r="BD258" s="68"/>
      <c r="BE258" s="15"/>
      <c r="BF258" s="5">
        <f t="shared" ref="BF258:BF288" si="127">IF(SUM(BG258:BM258)=0,"",SUM(BG258:BM258))</f>
        <v>6548</v>
      </c>
      <c r="BG258" s="42">
        <v>5685</v>
      </c>
      <c r="BH258" s="42">
        <v>863</v>
      </c>
      <c r="BI258" s="42"/>
      <c r="BJ258" s="42"/>
      <c r="BK258" s="42"/>
      <c r="BL258" s="42"/>
      <c r="BM258" s="15"/>
    </row>
    <row r="259" spans="1:65" outlineLevel="5" x14ac:dyDescent="0.45">
      <c r="A259" s="22">
        <f t="shared" si="113"/>
        <v>8</v>
      </c>
      <c r="B259" s="9">
        <f t="shared" si="111"/>
        <v>44045</v>
      </c>
      <c r="C259" s="51">
        <v>457426</v>
      </c>
      <c r="D259" s="64">
        <f t="shared" si="118"/>
        <v>38</v>
      </c>
      <c r="E259" s="12">
        <v>38</v>
      </c>
      <c r="F259" s="12">
        <v>38</v>
      </c>
      <c r="G259" s="12">
        <v>38</v>
      </c>
      <c r="H259" s="12">
        <v>38</v>
      </c>
      <c r="I259" s="12"/>
      <c r="J259" s="12"/>
      <c r="K259" s="12"/>
      <c r="L259" s="12"/>
      <c r="M259" s="74" t="str">
        <f t="shared" si="119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20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1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8">28000/AO259</f>
        <v>22.239872915011915</v>
      </c>
      <c r="AO259" s="41">
        <v>1259</v>
      </c>
      <c r="AP259" s="110"/>
      <c r="AQ259" s="111"/>
      <c r="AR259" s="126" t="str">
        <f t="shared" si="122"/>
        <v/>
      </c>
      <c r="AS259" s="126" t="str">
        <f t="shared" si="123"/>
        <v/>
      </c>
      <c r="AT259" s="127">
        <v>1267</v>
      </c>
      <c r="AU259" s="128"/>
      <c r="AV259" s="129"/>
      <c r="AW259" s="126" t="str">
        <f t="shared" si="124"/>
        <v/>
      </c>
      <c r="AX259" s="126" t="str">
        <f t="shared" si="125"/>
        <v/>
      </c>
      <c r="AY259" s="64" t="str">
        <f t="shared" si="126"/>
        <v/>
      </c>
      <c r="AZ259" s="97"/>
      <c r="BA259" s="68"/>
      <c r="BB259" s="68"/>
      <c r="BC259" s="68"/>
      <c r="BD259" s="68"/>
      <c r="BE259" s="15"/>
      <c r="BF259" s="5">
        <f t="shared" si="127"/>
        <v>3993</v>
      </c>
      <c r="BG259" s="42">
        <v>3137</v>
      </c>
      <c r="BH259" s="42">
        <v>856</v>
      </c>
      <c r="BI259" s="42"/>
      <c r="BJ259" s="42"/>
      <c r="BK259" s="42"/>
      <c r="BL259" s="42"/>
      <c r="BM259" s="15"/>
    </row>
    <row r="260" spans="1:65" outlineLevel="5" x14ac:dyDescent="0.45">
      <c r="A260" s="22">
        <f t="shared" si="113"/>
        <v>8</v>
      </c>
      <c r="B260" s="9">
        <f t="shared" si="111"/>
        <v>44046</v>
      </c>
      <c r="C260" s="51">
        <v>430418</v>
      </c>
      <c r="D260" s="64">
        <f t="shared" si="118"/>
        <v>38.299999999999997</v>
      </c>
      <c r="E260" s="12">
        <v>38.299999999999997</v>
      </c>
      <c r="F260" s="12">
        <v>38.299999999999997</v>
      </c>
      <c r="G260" s="12">
        <v>38.200000000000003</v>
      </c>
      <c r="H260" s="12">
        <v>38.200000000000003</v>
      </c>
      <c r="I260" s="12"/>
      <c r="J260" s="12"/>
      <c r="K260" s="12"/>
      <c r="L260" s="12"/>
      <c r="M260" s="74" t="str">
        <f t="shared" si="119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20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1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8"/>
        <v>21.036814425244177</v>
      </c>
      <c r="AO260" s="41">
        <v>1331</v>
      </c>
      <c r="AP260" s="110"/>
      <c r="AQ260" s="111"/>
      <c r="AR260" s="126" t="str">
        <f t="shared" si="122"/>
        <v/>
      </c>
      <c r="AS260" s="126" t="str">
        <f t="shared" si="123"/>
        <v/>
      </c>
      <c r="AT260" s="127">
        <v>1507</v>
      </c>
      <c r="AU260" s="128"/>
      <c r="AV260" s="129"/>
      <c r="AW260" s="126" t="str">
        <f t="shared" si="124"/>
        <v/>
      </c>
      <c r="AX260" s="126" t="str">
        <f t="shared" si="125"/>
        <v/>
      </c>
      <c r="AY260" s="64" t="str">
        <f t="shared" si="126"/>
        <v/>
      </c>
      <c r="AZ260" s="97">
        <v>79.3</v>
      </c>
      <c r="BA260" s="68"/>
      <c r="BB260" s="68"/>
      <c r="BC260" s="68"/>
      <c r="BD260" s="68"/>
      <c r="BE260" s="15"/>
      <c r="BF260" s="5">
        <f t="shared" si="127"/>
        <v>5135</v>
      </c>
      <c r="BG260" s="42">
        <v>4295</v>
      </c>
      <c r="BH260" s="42">
        <v>840</v>
      </c>
      <c r="BI260" s="42"/>
      <c r="BJ260" s="42"/>
      <c r="BK260" s="42"/>
      <c r="BL260" s="42"/>
      <c r="BM260" s="15"/>
    </row>
    <row r="261" spans="1:65" outlineLevel="5" x14ac:dyDescent="0.45">
      <c r="A261" s="22">
        <f t="shared" si="113"/>
        <v>8</v>
      </c>
      <c r="B261" s="9">
        <f t="shared" si="111"/>
        <v>44047</v>
      </c>
      <c r="C261" s="51">
        <v>426194</v>
      </c>
      <c r="D261" s="64">
        <f t="shared" si="118"/>
        <v>38.4</v>
      </c>
      <c r="E261" s="12">
        <v>38.299999999999997</v>
      </c>
      <c r="F261" s="12">
        <v>38.299999999999997</v>
      </c>
      <c r="G261" s="12">
        <v>38.5</v>
      </c>
      <c r="H261" s="12">
        <v>38.5</v>
      </c>
      <c r="I261" s="12"/>
      <c r="J261" s="12"/>
      <c r="K261" s="12"/>
      <c r="L261" s="12"/>
      <c r="M261" s="74" t="str">
        <f t="shared" si="119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20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1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8"/>
        <v>20.348837209302324</v>
      </c>
      <c r="AO261" s="41">
        <v>1376</v>
      </c>
      <c r="AP261" s="110"/>
      <c r="AQ261" s="111"/>
      <c r="AR261" s="126" t="str">
        <f t="shared" si="122"/>
        <v/>
      </c>
      <c r="AS261" s="126" t="str">
        <f t="shared" si="123"/>
        <v/>
      </c>
      <c r="AT261" s="127">
        <v>1256</v>
      </c>
      <c r="AU261" s="128"/>
      <c r="AV261" s="129"/>
      <c r="AW261" s="126" t="str">
        <f t="shared" si="124"/>
        <v/>
      </c>
      <c r="AX261" s="126" t="str">
        <f t="shared" si="125"/>
        <v/>
      </c>
      <c r="AY261" s="64" t="str">
        <f t="shared" si="126"/>
        <v/>
      </c>
      <c r="AZ261" s="97">
        <v>78.8</v>
      </c>
      <c r="BA261" s="68"/>
      <c r="BB261" s="68"/>
      <c r="BC261" s="68"/>
      <c r="BD261" s="68"/>
      <c r="BE261" s="15"/>
      <c r="BF261" s="5">
        <f t="shared" si="127"/>
        <v>6834</v>
      </c>
      <c r="BG261" s="42">
        <v>5951</v>
      </c>
      <c r="BH261" s="42">
        <v>883</v>
      </c>
      <c r="BI261" s="42"/>
      <c r="BJ261" s="42"/>
      <c r="BK261" s="42"/>
      <c r="BL261" s="42"/>
      <c r="BM261" s="15"/>
    </row>
    <row r="262" spans="1:65" outlineLevel="5" x14ac:dyDescent="0.45">
      <c r="A262" s="22">
        <f t="shared" si="113"/>
        <v>8</v>
      </c>
      <c r="B262" s="9">
        <f t="shared" si="111"/>
        <v>44048</v>
      </c>
      <c r="C262" s="51">
        <v>417538</v>
      </c>
      <c r="D262" s="64">
        <f t="shared" si="118"/>
        <v>38.6</v>
      </c>
      <c r="E262" s="12">
        <v>38.700000000000003</v>
      </c>
      <c r="F262" s="12">
        <v>38.700000000000003</v>
      </c>
      <c r="G262" s="12">
        <v>38.4</v>
      </c>
      <c r="H262" s="12">
        <v>38.4</v>
      </c>
      <c r="I262" s="12"/>
      <c r="J262" s="12"/>
      <c r="K262" s="12"/>
      <c r="L262" s="12"/>
      <c r="M262" s="74" t="str">
        <f t="shared" si="119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20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1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8"/>
        <v>21.132075471698112</v>
      </c>
      <c r="AO262" s="41">
        <v>1325</v>
      </c>
      <c r="AP262" s="110"/>
      <c r="AQ262" s="111"/>
      <c r="AR262" s="126" t="str">
        <f t="shared" si="122"/>
        <v/>
      </c>
      <c r="AS262" s="126" t="str">
        <f t="shared" si="123"/>
        <v/>
      </c>
      <c r="AT262" s="127">
        <v>1130</v>
      </c>
      <c r="AU262" s="128"/>
      <c r="AV262" s="129"/>
      <c r="AW262" s="126" t="str">
        <f t="shared" si="124"/>
        <v/>
      </c>
      <c r="AX262" s="126" t="str">
        <f t="shared" si="125"/>
        <v/>
      </c>
      <c r="AY262" s="64" t="str">
        <f t="shared" si="126"/>
        <v/>
      </c>
      <c r="AZ262" s="97">
        <v>77.900000000000006</v>
      </c>
      <c r="BA262" s="68"/>
      <c r="BB262" s="68"/>
      <c r="BC262" s="68"/>
      <c r="BD262" s="68"/>
      <c r="BE262" s="15"/>
      <c r="BF262" s="5">
        <f t="shared" si="127"/>
        <v>4792</v>
      </c>
      <c r="BG262" s="42">
        <v>3871</v>
      </c>
      <c r="BH262" s="42">
        <v>921</v>
      </c>
      <c r="BI262" s="42"/>
      <c r="BJ262" s="42"/>
      <c r="BK262" s="42"/>
      <c r="BL262" s="42"/>
      <c r="BM262" s="15"/>
    </row>
    <row r="263" spans="1:65" outlineLevel="5" x14ac:dyDescent="0.45">
      <c r="A263" s="22">
        <f t="shared" si="113"/>
        <v>8</v>
      </c>
      <c r="B263" s="9">
        <f t="shared" si="111"/>
        <v>44049</v>
      </c>
      <c r="C263" s="51">
        <v>439004</v>
      </c>
      <c r="D263" s="64">
        <f t="shared" si="118"/>
        <v>38.299999999999997</v>
      </c>
      <c r="E263" s="12">
        <v>38.299999999999997</v>
      </c>
      <c r="F263" s="12">
        <v>38.299999999999997</v>
      </c>
      <c r="G263" s="12">
        <v>38.200000000000003</v>
      </c>
      <c r="H263" s="12">
        <v>38.200000000000003</v>
      </c>
      <c r="I263" s="12"/>
      <c r="J263" s="12"/>
      <c r="K263" s="12"/>
      <c r="L263" s="12"/>
      <c r="M263" s="74" t="str">
        <f t="shared" si="119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20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1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8"/>
        <v>20.848845867460909</v>
      </c>
      <c r="AO263" s="41">
        <v>1343</v>
      </c>
      <c r="AP263" s="110"/>
      <c r="AQ263" s="111"/>
      <c r="AR263" s="126" t="str">
        <f t="shared" si="122"/>
        <v/>
      </c>
      <c r="AS263" s="126" t="str">
        <f t="shared" si="123"/>
        <v/>
      </c>
      <c r="AT263" s="127">
        <v>1390</v>
      </c>
      <c r="AU263" s="128"/>
      <c r="AV263" s="129"/>
      <c r="AW263" s="126" t="str">
        <f t="shared" si="124"/>
        <v/>
      </c>
      <c r="AX263" s="126" t="str">
        <f t="shared" si="125"/>
        <v/>
      </c>
      <c r="AY263" s="64" t="str">
        <f t="shared" si="126"/>
        <v/>
      </c>
      <c r="AZ263" s="97">
        <v>78.2</v>
      </c>
      <c r="BA263" s="68"/>
      <c r="BB263" s="68"/>
      <c r="BC263" s="68"/>
      <c r="BD263" s="68"/>
      <c r="BE263" s="15"/>
      <c r="BF263" s="5">
        <f t="shared" si="127"/>
        <v>4619</v>
      </c>
      <c r="BG263" s="42">
        <v>3320</v>
      </c>
      <c r="BH263" s="42">
        <v>1299</v>
      </c>
      <c r="BI263" s="42"/>
      <c r="BJ263" s="42"/>
      <c r="BK263" s="42"/>
      <c r="BL263" s="42"/>
      <c r="BM263" s="15"/>
    </row>
    <row r="264" spans="1:65" outlineLevel="5" x14ac:dyDescent="0.45">
      <c r="A264" s="22">
        <f t="shared" si="113"/>
        <v>8</v>
      </c>
      <c r="B264" s="9">
        <f t="shared" si="111"/>
        <v>44050</v>
      </c>
      <c r="C264" s="51">
        <v>420407</v>
      </c>
      <c r="D264" s="64">
        <f t="shared" si="118"/>
        <v>38.700000000000003</v>
      </c>
      <c r="E264" s="12">
        <v>38.6</v>
      </c>
      <c r="F264" s="12">
        <v>38.6</v>
      </c>
      <c r="G264" s="12">
        <v>38.700000000000003</v>
      </c>
      <c r="H264" s="12">
        <v>38.700000000000003</v>
      </c>
      <c r="I264" s="12"/>
      <c r="J264" s="12"/>
      <c r="K264" s="12"/>
      <c r="L264" s="12"/>
      <c r="M264" s="74" t="str">
        <f t="shared" si="119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20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1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8"/>
        <v>20.275162925416364</v>
      </c>
      <c r="AO264" s="41">
        <v>1381</v>
      </c>
      <c r="AP264" s="110"/>
      <c r="AQ264" s="111"/>
      <c r="AR264" s="126" t="str">
        <f t="shared" si="122"/>
        <v/>
      </c>
      <c r="AS264" s="126" t="str">
        <f t="shared" si="123"/>
        <v/>
      </c>
      <c r="AT264" s="127">
        <v>1400</v>
      </c>
      <c r="AU264" s="128"/>
      <c r="AV264" s="129"/>
      <c r="AW264" s="126" t="str">
        <f t="shared" si="124"/>
        <v/>
      </c>
      <c r="AX264" s="126" t="str">
        <f t="shared" si="125"/>
        <v/>
      </c>
      <c r="AY264" s="64" t="str">
        <f t="shared" si="126"/>
        <v/>
      </c>
      <c r="AZ264" s="97">
        <v>79</v>
      </c>
      <c r="BA264" s="68"/>
      <c r="BB264" s="68"/>
      <c r="BC264" s="68"/>
      <c r="BD264" s="68"/>
      <c r="BE264" s="15"/>
      <c r="BF264" s="5">
        <f t="shared" si="127"/>
        <v>7148</v>
      </c>
      <c r="BG264" s="42">
        <v>5388</v>
      </c>
      <c r="BH264" s="42">
        <v>1760</v>
      </c>
      <c r="BI264" s="42"/>
      <c r="BJ264" s="42"/>
      <c r="BK264" s="42"/>
      <c r="BL264" s="42"/>
      <c r="BM264" s="15"/>
    </row>
    <row r="265" spans="1:65" outlineLevel="5" x14ac:dyDescent="0.45">
      <c r="A265" s="22">
        <f t="shared" si="113"/>
        <v>8</v>
      </c>
      <c r="B265" s="9">
        <f t="shared" si="111"/>
        <v>44051</v>
      </c>
      <c r="C265" s="51">
        <v>507574</v>
      </c>
      <c r="D265" s="64">
        <f t="shared" si="118"/>
        <v>38.200000000000003</v>
      </c>
      <c r="E265" s="12">
        <v>38.200000000000003</v>
      </c>
      <c r="F265" s="12">
        <v>38.200000000000003</v>
      </c>
      <c r="G265" s="12">
        <v>38.200000000000003</v>
      </c>
      <c r="H265" s="12">
        <v>38.200000000000003</v>
      </c>
      <c r="I265" s="12"/>
      <c r="J265" s="12"/>
      <c r="K265" s="12"/>
      <c r="L265" s="12"/>
      <c r="M265" s="74" t="str">
        <f t="shared" si="119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20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1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f t="shared" si="128"/>
        <v>21.228203184230477</v>
      </c>
      <c r="AO265" s="41">
        <v>1319</v>
      </c>
      <c r="AP265" s="110"/>
      <c r="AQ265" s="111"/>
      <c r="AR265" s="126" t="str">
        <f t="shared" si="122"/>
        <v/>
      </c>
      <c r="AS265" s="126" t="str">
        <f t="shared" si="123"/>
        <v/>
      </c>
      <c r="AT265" s="127">
        <v>1396</v>
      </c>
      <c r="AU265" s="128"/>
      <c r="AV265" s="129"/>
      <c r="AW265" s="126" t="str">
        <f t="shared" si="124"/>
        <v/>
      </c>
      <c r="AX265" s="126" t="str">
        <f t="shared" si="125"/>
        <v/>
      </c>
      <c r="AY265" s="64" t="str">
        <f t="shared" si="126"/>
        <v/>
      </c>
      <c r="AZ265" s="97"/>
      <c r="BA265" s="68"/>
      <c r="BB265" s="68"/>
      <c r="BC265" s="68"/>
      <c r="BD265" s="68"/>
      <c r="BE265" s="15"/>
      <c r="BF265" s="5">
        <f t="shared" si="127"/>
        <v>3459</v>
      </c>
      <c r="BG265" s="42">
        <v>2460</v>
      </c>
      <c r="BH265" s="42">
        <v>999</v>
      </c>
      <c r="BI265" s="42"/>
      <c r="BJ265" s="42"/>
      <c r="BK265" s="42"/>
      <c r="BL265" s="42"/>
      <c r="BM265" s="15"/>
    </row>
    <row r="266" spans="1:65" outlineLevel="5" x14ac:dyDescent="0.45">
      <c r="A266" s="22">
        <f t="shared" si="113"/>
        <v>8</v>
      </c>
      <c r="B266" s="9">
        <f t="shared" si="111"/>
        <v>44052</v>
      </c>
      <c r="C266" s="51">
        <v>495656</v>
      </c>
      <c r="D266" s="64">
        <f t="shared" si="118"/>
        <v>37.799999999999997</v>
      </c>
      <c r="E266" s="12">
        <v>37.799999999999997</v>
      </c>
      <c r="F266" s="12">
        <v>37.799999999999997</v>
      </c>
      <c r="G266" s="12">
        <v>37.799999999999997</v>
      </c>
      <c r="H266" s="12">
        <v>37.799999999999997</v>
      </c>
      <c r="I266" s="12"/>
      <c r="J266" s="12"/>
      <c r="K266" s="12"/>
      <c r="L266" s="12"/>
      <c r="M266" s="74" t="str">
        <f t="shared" si="119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20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1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8"/>
        <v>23.372287145242069</v>
      </c>
      <c r="AO266" s="41">
        <v>1198</v>
      </c>
      <c r="AP266" s="110"/>
      <c r="AQ266" s="111"/>
      <c r="AR266" s="126" t="str">
        <f t="shared" si="122"/>
        <v/>
      </c>
      <c r="AS266" s="126" t="str">
        <f t="shared" si="123"/>
        <v/>
      </c>
      <c r="AT266" s="127">
        <v>1211</v>
      </c>
      <c r="AU266" s="128"/>
      <c r="AV266" s="129"/>
      <c r="AW266" s="126" t="str">
        <f t="shared" si="124"/>
        <v/>
      </c>
      <c r="AX266" s="126" t="str">
        <f t="shared" si="125"/>
        <v/>
      </c>
      <c r="AY266" s="64" t="str">
        <f t="shared" si="126"/>
        <v/>
      </c>
      <c r="AZ266" s="97"/>
      <c r="BA266" s="68"/>
      <c r="BB266" s="68"/>
      <c r="BC266" s="68"/>
      <c r="BD266" s="68"/>
      <c r="BE266" s="15"/>
      <c r="BF266" s="5">
        <f t="shared" si="127"/>
        <v>3989</v>
      </c>
      <c r="BG266" s="42">
        <v>3079</v>
      </c>
      <c r="BH266" s="42">
        <v>910</v>
      </c>
      <c r="BI266" s="42"/>
      <c r="BJ266" s="42"/>
      <c r="BK266" s="42"/>
      <c r="BL266" s="42"/>
      <c r="BM266" s="15"/>
    </row>
    <row r="267" spans="1:65" outlineLevel="5" x14ac:dyDescent="0.45">
      <c r="A267" s="22">
        <f t="shared" si="113"/>
        <v>8</v>
      </c>
      <c r="B267" s="9">
        <f t="shared" si="111"/>
        <v>44053</v>
      </c>
      <c r="C267" s="51">
        <v>491858</v>
      </c>
      <c r="D267" s="64">
        <f t="shared" si="118"/>
        <v>38</v>
      </c>
      <c r="E267" s="12">
        <v>38</v>
      </c>
      <c r="F267" s="12">
        <v>38</v>
      </c>
      <c r="G267" s="12">
        <v>38</v>
      </c>
      <c r="H267" s="12">
        <v>38</v>
      </c>
      <c r="I267" s="12"/>
      <c r="J267" s="12"/>
      <c r="K267" s="12"/>
      <c r="L267" s="12"/>
      <c r="M267" s="74" t="str">
        <f t="shared" si="119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20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1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8"/>
        <v>22.18700475435816</v>
      </c>
      <c r="AO267" s="41">
        <v>1262</v>
      </c>
      <c r="AP267" s="110"/>
      <c r="AQ267" s="111"/>
      <c r="AR267" s="126" t="str">
        <f t="shared" si="122"/>
        <v/>
      </c>
      <c r="AS267" s="126" t="str">
        <f t="shared" si="123"/>
        <v/>
      </c>
      <c r="AT267" s="127">
        <v>1325</v>
      </c>
      <c r="AU267" s="128"/>
      <c r="AV267" s="129"/>
      <c r="AW267" s="126" t="str">
        <f t="shared" si="124"/>
        <v/>
      </c>
      <c r="AX267" s="126" t="str">
        <f t="shared" si="125"/>
        <v/>
      </c>
      <c r="AY267" s="64" t="str">
        <f t="shared" si="126"/>
        <v/>
      </c>
      <c r="AZ267" s="97">
        <v>77.5</v>
      </c>
      <c r="BA267" s="68"/>
      <c r="BB267" s="68"/>
      <c r="BC267" s="68"/>
      <c r="BD267" s="68"/>
      <c r="BE267" s="15"/>
      <c r="BF267" s="5">
        <f t="shared" si="127"/>
        <v>5717</v>
      </c>
      <c r="BG267" s="42">
        <v>4994</v>
      </c>
      <c r="BH267" s="42">
        <v>723</v>
      </c>
      <c r="BI267" s="42"/>
      <c r="BJ267" s="42"/>
      <c r="BK267" s="42"/>
      <c r="BL267" s="42"/>
      <c r="BM267" s="15"/>
    </row>
    <row r="268" spans="1:65" outlineLevel="5" x14ac:dyDescent="0.45">
      <c r="A268" s="22">
        <f t="shared" si="113"/>
        <v>8</v>
      </c>
      <c r="B268" s="9">
        <f t="shared" si="111"/>
        <v>44054</v>
      </c>
      <c r="C268" s="51">
        <v>476492</v>
      </c>
      <c r="D268" s="64">
        <f t="shared" si="118"/>
        <v>38.299999999999997</v>
      </c>
      <c r="E268" s="12">
        <v>38.299999999999997</v>
      </c>
      <c r="F268" s="12">
        <v>38.299999999999997</v>
      </c>
      <c r="G268" s="12">
        <v>38.299999999999997</v>
      </c>
      <c r="H268" s="12">
        <v>38.299999999999997</v>
      </c>
      <c r="I268" s="12"/>
      <c r="J268" s="12"/>
      <c r="K268" s="12"/>
      <c r="L268" s="12"/>
      <c r="M268" s="74" t="str">
        <f t="shared" si="119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20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1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8"/>
        <v>19.390581717451525</v>
      </c>
      <c r="AO268" s="41">
        <v>1444</v>
      </c>
      <c r="AP268" s="110"/>
      <c r="AQ268" s="111"/>
      <c r="AR268" s="126" t="str">
        <f t="shared" si="122"/>
        <v/>
      </c>
      <c r="AS268" s="126" t="str">
        <f t="shared" si="123"/>
        <v/>
      </c>
      <c r="AT268" s="127">
        <v>1359</v>
      </c>
      <c r="AU268" s="128"/>
      <c r="AV268" s="129"/>
      <c r="AW268" s="126" t="str">
        <f t="shared" si="124"/>
        <v/>
      </c>
      <c r="AX268" s="126" t="str">
        <f t="shared" si="125"/>
        <v/>
      </c>
      <c r="AY268" s="64" t="str">
        <f t="shared" si="126"/>
        <v/>
      </c>
      <c r="AZ268" s="97">
        <v>77.599999999999994</v>
      </c>
      <c r="BA268" s="68"/>
      <c r="BB268" s="68"/>
      <c r="BC268" s="68"/>
      <c r="BD268" s="68"/>
      <c r="BE268" s="15"/>
      <c r="BF268" s="5">
        <f t="shared" si="127"/>
        <v>6398</v>
      </c>
      <c r="BG268" s="42">
        <v>5391</v>
      </c>
      <c r="BH268" s="42">
        <v>1007</v>
      </c>
      <c r="BI268" s="42"/>
      <c r="BJ268" s="42"/>
      <c r="BK268" s="42"/>
      <c r="BL268" s="42"/>
      <c r="BM268" s="15"/>
    </row>
    <row r="269" spans="1:65" outlineLevel="5" x14ac:dyDescent="0.45">
      <c r="A269" s="22">
        <f t="shared" si="113"/>
        <v>8</v>
      </c>
      <c r="B269" s="9">
        <f t="shared" si="111"/>
        <v>44055</v>
      </c>
      <c r="C269" s="51">
        <v>472828</v>
      </c>
      <c r="D269" s="64">
        <f t="shared" si="118"/>
        <v>38.700000000000003</v>
      </c>
      <c r="E269" s="12">
        <v>38.6</v>
      </c>
      <c r="F269" s="12">
        <v>38.6</v>
      </c>
      <c r="G269" s="12">
        <v>38.700000000000003</v>
      </c>
      <c r="H269" s="12">
        <v>38.700000000000003</v>
      </c>
      <c r="I269" s="12"/>
      <c r="J269" s="12"/>
      <c r="K269" s="12"/>
      <c r="L269" s="12"/>
      <c r="M269" s="74" t="str">
        <f t="shared" si="119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20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1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8"/>
        <v>19.404019404019405</v>
      </c>
      <c r="AO269" s="41">
        <v>1443</v>
      </c>
      <c r="AP269" s="110"/>
      <c r="AQ269" s="111"/>
      <c r="AR269" s="126" t="str">
        <f t="shared" si="122"/>
        <v/>
      </c>
      <c r="AS269" s="126" t="str">
        <f t="shared" si="123"/>
        <v/>
      </c>
      <c r="AT269" s="127">
        <v>1204</v>
      </c>
      <c r="AU269" s="128"/>
      <c r="AV269" s="129"/>
      <c r="AW269" s="126" t="str">
        <f t="shared" si="124"/>
        <v/>
      </c>
      <c r="AX269" s="126" t="str">
        <f t="shared" si="125"/>
        <v/>
      </c>
      <c r="AY269" s="64" t="str">
        <f t="shared" si="126"/>
        <v/>
      </c>
      <c r="AZ269" s="97">
        <v>78</v>
      </c>
      <c r="BA269" s="68"/>
      <c r="BB269" s="68"/>
      <c r="BC269" s="68"/>
      <c r="BD269" s="68"/>
      <c r="BE269" s="15"/>
      <c r="BF269" s="5">
        <f t="shared" si="127"/>
        <v>6484</v>
      </c>
      <c r="BG269" s="42">
        <v>5544</v>
      </c>
      <c r="BH269" s="42">
        <v>940</v>
      </c>
      <c r="BI269" s="42"/>
      <c r="BJ269" s="42"/>
      <c r="BK269" s="42"/>
      <c r="BL269" s="42"/>
      <c r="BM269" s="15"/>
    </row>
    <row r="270" spans="1:65" outlineLevel="5" x14ac:dyDescent="0.45">
      <c r="A270" s="22">
        <f t="shared" si="113"/>
        <v>8</v>
      </c>
      <c r="B270" s="9">
        <f t="shared" si="111"/>
        <v>44056</v>
      </c>
      <c r="C270" s="51">
        <v>476373</v>
      </c>
      <c r="D270" s="64">
        <f t="shared" si="118"/>
        <v>38.6</v>
      </c>
      <c r="E270" s="12">
        <v>38.5</v>
      </c>
      <c r="F270" s="12">
        <v>38.5</v>
      </c>
      <c r="G270" s="12">
        <v>38.700000000000003</v>
      </c>
      <c r="H270" s="12">
        <v>38.700000000000003</v>
      </c>
      <c r="I270" s="12"/>
      <c r="J270" s="12"/>
      <c r="K270" s="12"/>
      <c r="L270" s="12"/>
      <c r="M270" s="74" t="str">
        <f t="shared" si="119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20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1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8"/>
        <v>19.444444444444443</v>
      </c>
      <c r="AO270" s="41">
        <v>1440</v>
      </c>
      <c r="AP270" s="110"/>
      <c r="AQ270" s="111"/>
      <c r="AR270" s="126" t="str">
        <f t="shared" si="122"/>
        <v/>
      </c>
      <c r="AS270" s="126" t="str">
        <f t="shared" si="123"/>
        <v/>
      </c>
      <c r="AT270" s="127">
        <v>1414</v>
      </c>
      <c r="AU270" s="128"/>
      <c r="AV270" s="129"/>
      <c r="AW270" s="126" t="str">
        <f t="shared" si="124"/>
        <v/>
      </c>
      <c r="AX270" s="126" t="str">
        <f t="shared" si="125"/>
        <v/>
      </c>
      <c r="AY270" s="64" t="str">
        <f t="shared" si="126"/>
        <v/>
      </c>
      <c r="AZ270" s="97">
        <v>77.8</v>
      </c>
      <c r="BA270" s="68"/>
      <c r="BB270" s="68"/>
      <c r="BC270" s="68"/>
      <c r="BD270" s="68"/>
      <c r="BE270" s="15"/>
      <c r="BF270" s="5">
        <f t="shared" si="127"/>
        <v>5080</v>
      </c>
      <c r="BG270" s="42">
        <v>4192</v>
      </c>
      <c r="BH270" s="42">
        <v>888</v>
      </c>
      <c r="BI270" s="42"/>
      <c r="BJ270" s="42"/>
      <c r="BK270" s="42"/>
      <c r="BL270" s="42"/>
      <c r="BM270" s="15"/>
    </row>
    <row r="271" spans="1:65" outlineLevel="5" x14ac:dyDescent="0.45">
      <c r="A271" s="22">
        <f t="shared" si="113"/>
        <v>8</v>
      </c>
      <c r="B271" s="9">
        <f t="shared" si="111"/>
        <v>44057</v>
      </c>
      <c r="C271" s="51">
        <v>457937</v>
      </c>
      <c r="D271" s="64">
        <f t="shared" si="118"/>
        <v>38.799999999999997</v>
      </c>
      <c r="E271" s="12">
        <v>38.700000000000003</v>
      </c>
      <c r="F271" s="12">
        <v>38.700000000000003</v>
      </c>
      <c r="G271" s="12">
        <v>38.799999999999997</v>
      </c>
      <c r="H271" s="12">
        <v>38.799999999999997</v>
      </c>
      <c r="I271" s="12"/>
      <c r="J271" s="12"/>
      <c r="K271" s="12"/>
      <c r="L271" s="12"/>
      <c r="M271" s="74" t="str">
        <f t="shared" si="119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20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1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8"/>
        <v>19.350380096751902</v>
      </c>
      <c r="AO271" s="41">
        <v>1447</v>
      </c>
      <c r="AP271" s="110"/>
      <c r="AQ271" s="111"/>
      <c r="AR271" s="126" t="str">
        <f t="shared" si="122"/>
        <v/>
      </c>
      <c r="AS271" s="126" t="str">
        <f t="shared" si="123"/>
        <v/>
      </c>
      <c r="AT271" s="127">
        <v>1464</v>
      </c>
      <c r="AU271" s="128"/>
      <c r="AV271" s="129"/>
      <c r="AW271" s="126" t="str">
        <f t="shared" si="124"/>
        <v/>
      </c>
      <c r="AX271" s="126" t="str">
        <f t="shared" si="125"/>
        <v/>
      </c>
      <c r="AY271" s="64" t="str">
        <f t="shared" si="126"/>
        <v/>
      </c>
      <c r="AZ271" s="97">
        <v>77.400000000000006</v>
      </c>
      <c r="BA271" s="68"/>
      <c r="BB271" s="68"/>
      <c r="BC271" s="68"/>
      <c r="BD271" s="68"/>
      <c r="BE271" s="15"/>
      <c r="BF271" s="5">
        <f t="shared" si="127"/>
        <v>3057</v>
      </c>
      <c r="BG271" s="42">
        <v>2178</v>
      </c>
      <c r="BH271" s="42">
        <v>879</v>
      </c>
      <c r="BI271" s="42"/>
      <c r="BJ271" s="42"/>
      <c r="BK271" s="42"/>
      <c r="BL271" s="42"/>
      <c r="BM271" s="15"/>
    </row>
    <row r="272" spans="1:65" outlineLevel="5" x14ac:dyDescent="0.45">
      <c r="A272" s="22">
        <f t="shared" si="113"/>
        <v>8</v>
      </c>
      <c r="B272" s="9">
        <f t="shared" si="111"/>
        <v>44058</v>
      </c>
      <c r="C272" s="51">
        <v>447958</v>
      </c>
      <c r="D272" s="64">
        <f t="shared" si="118"/>
        <v>38.700000000000003</v>
      </c>
      <c r="E272" s="12">
        <v>38.700000000000003</v>
      </c>
      <c r="F272" s="12">
        <v>38.700000000000003</v>
      </c>
      <c r="G272" s="12">
        <v>38.700000000000003</v>
      </c>
      <c r="H272" s="12">
        <v>38.700000000000003</v>
      </c>
      <c r="I272" s="12"/>
      <c r="J272" s="12"/>
      <c r="K272" s="12"/>
      <c r="L272" s="12"/>
      <c r="M272" s="74" t="str">
        <f t="shared" si="119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20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1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8"/>
        <v>22.544283413848632</v>
      </c>
      <c r="AO272" s="41">
        <v>1242</v>
      </c>
      <c r="AP272" s="110"/>
      <c r="AQ272" s="111"/>
      <c r="AR272" s="126" t="str">
        <f t="shared" si="122"/>
        <v/>
      </c>
      <c r="AS272" s="126" t="str">
        <f t="shared" si="123"/>
        <v/>
      </c>
      <c r="AT272" s="127">
        <v>1305</v>
      </c>
      <c r="AU272" s="128"/>
      <c r="AV272" s="129"/>
      <c r="AW272" s="126" t="str">
        <f t="shared" si="124"/>
        <v/>
      </c>
      <c r="AX272" s="126" t="str">
        <f t="shared" si="125"/>
        <v/>
      </c>
      <c r="AY272" s="64" t="str">
        <f t="shared" si="126"/>
        <v/>
      </c>
      <c r="AZ272" s="97"/>
      <c r="BA272" s="68"/>
      <c r="BB272" s="68"/>
      <c r="BC272" s="68"/>
      <c r="BD272" s="68"/>
      <c r="BE272" s="15"/>
      <c r="BF272" s="5">
        <f t="shared" si="127"/>
        <v>4117</v>
      </c>
      <c r="BG272" s="42">
        <v>3288</v>
      </c>
      <c r="BH272" s="42">
        <v>829</v>
      </c>
      <c r="BI272" s="42"/>
      <c r="BJ272" s="42"/>
      <c r="BK272" s="42"/>
      <c r="BL272" s="42"/>
      <c r="BM272" s="15"/>
    </row>
    <row r="273" spans="1:65" outlineLevel="5" x14ac:dyDescent="0.45">
      <c r="A273" s="22">
        <f t="shared" si="113"/>
        <v>8</v>
      </c>
      <c r="B273" s="9">
        <f t="shared" si="111"/>
        <v>44059</v>
      </c>
      <c r="C273" s="51">
        <v>458243</v>
      </c>
      <c r="D273" s="64">
        <f t="shared" si="118"/>
        <v>38.299999999999997</v>
      </c>
      <c r="E273" s="12">
        <v>38.299999999999997</v>
      </c>
      <c r="F273" s="12">
        <v>38.299999999999997</v>
      </c>
      <c r="G273" s="12">
        <v>38.299999999999997</v>
      </c>
      <c r="H273" s="12">
        <v>38.299999999999997</v>
      </c>
      <c r="I273" s="12"/>
      <c r="J273" s="12"/>
      <c r="K273" s="12"/>
      <c r="L273" s="12"/>
      <c r="M273" s="74" t="str">
        <f t="shared" si="119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20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1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>28000/AO273</f>
        <v>22.727272727272727</v>
      </c>
      <c r="AO273" s="41">
        <v>1232</v>
      </c>
      <c r="AP273" s="110"/>
      <c r="AQ273" s="111"/>
      <c r="AR273" s="126" t="str">
        <f t="shared" si="122"/>
        <v/>
      </c>
      <c r="AS273" s="126" t="str">
        <f t="shared" si="123"/>
        <v/>
      </c>
      <c r="AT273" s="127">
        <v>1247</v>
      </c>
      <c r="AU273" s="128"/>
      <c r="AV273" s="129"/>
      <c r="AW273" s="126" t="str">
        <f t="shared" si="124"/>
        <v/>
      </c>
      <c r="AX273" s="126" t="str">
        <f t="shared" si="125"/>
        <v/>
      </c>
      <c r="AY273" s="64" t="str">
        <f t="shared" si="126"/>
        <v/>
      </c>
      <c r="AZ273" s="97"/>
      <c r="BA273" s="68"/>
      <c r="BB273" s="68"/>
      <c r="BC273" s="68"/>
      <c r="BD273" s="68"/>
      <c r="BE273" s="15"/>
      <c r="BF273" s="5">
        <f t="shared" si="127"/>
        <v>3666</v>
      </c>
      <c r="BG273" s="42">
        <v>2886</v>
      </c>
      <c r="BH273" s="42">
        <v>780</v>
      </c>
      <c r="BI273" s="42"/>
      <c r="BJ273" s="42"/>
      <c r="BK273" s="42"/>
      <c r="BL273" s="42"/>
      <c r="BM273" s="15"/>
    </row>
    <row r="274" spans="1:65" outlineLevel="5" x14ac:dyDescent="0.45">
      <c r="A274" s="22">
        <f t="shared" si="113"/>
        <v>8</v>
      </c>
      <c r="B274" s="9">
        <f t="shared" si="111"/>
        <v>44060</v>
      </c>
      <c r="C274" s="51">
        <v>447217</v>
      </c>
      <c r="D274" s="64">
        <f t="shared" si="118"/>
        <v>38.200000000000003</v>
      </c>
      <c r="E274" s="12">
        <v>38.200000000000003</v>
      </c>
      <c r="F274" s="12">
        <v>38.200000000000003</v>
      </c>
      <c r="G274" s="12">
        <v>38.200000000000003</v>
      </c>
      <c r="H274" s="12">
        <v>38.200000000000003</v>
      </c>
      <c r="I274" s="12"/>
      <c r="J274" s="12"/>
      <c r="K274" s="12"/>
      <c r="L274" s="12"/>
      <c r="M274" s="74" t="str">
        <f t="shared" si="119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20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1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 t="shared" si="128"/>
        <v>20.158387329013678</v>
      </c>
      <c r="AO274" s="41">
        <v>1389</v>
      </c>
      <c r="AP274" s="110"/>
      <c r="AQ274" s="111"/>
      <c r="AR274" s="126" t="str">
        <f t="shared" si="122"/>
        <v/>
      </c>
      <c r="AS274" s="126" t="str">
        <f t="shared" si="123"/>
        <v/>
      </c>
      <c r="AT274" s="127">
        <v>1402</v>
      </c>
      <c r="AU274" s="128"/>
      <c r="AV274" s="129"/>
      <c r="AW274" s="126" t="str">
        <f t="shared" si="124"/>
        <v/>
      </c>
      <c r="AX274" s="126" t="str">
        <f t="shared" si="125"/>
        <v/>
      </c>
      <c r="AY274" s="64" t="str">
        <f t="shared" si="126"/>
        <v/>
      </c>
      <c r="AZ274" s="97"/>
      <c r="BA274" s="68"/>
      <c r="BB274" s="68"/>
      <c r="BC274" s="68"/>
      <c r="BD274" s="68"/>
      <c r="BE274" s="15"/>
      <c r="BF274" s="5">
        <f t="shared" si="127"/>
        <v>6330</v>
      </c>
      <c r="BG274" s="42">
        <v>3069</v>
      </c>
      <c r="BH274" s="42">
        <v>3261</v>
      </c>
      <c r="BI274" s="42"/>
      <c r="BJ274" s="42"/>
      <c r="BK274" s="42"/>
      <c r="BL274" s="42"/>
      <c r="BM274" s="15"/>
    </row>
    <row r="275" spans="1:65" outlineLevel="5" x14ac:dyDescent="0.45">
      <c r="A275" s="22">
        <f t="shared" si="113"/>
        <v>8</v>
      </c>
      <c r="B275" s="9">
        <f t="shared" si="111"/>
        <v>44061</v>
      </c>
      <c r="C275" s="51">
        <v>442595</v>
      </c>
      <c r="D275" s="64">
        <f t="shared" si="118"/>
        <v>38.299999999999997</v>
      </c>
      <c r="E275" s="12">
        <v>38.299999999999997</v>
      </c>
      <c r="F275" s="12">
        <v>38.299999999999997</v>
      </c>
      <c r="G275" s="12">
        <v>38.299999999999997</v>
      </c>
      <c r="H275" s="12">
        <v>38.299999999999997</v>
      </c>
      <c r="I275" s="12"/>
      <c r="J275" s="12"/>
      <c r="K275" s="12"/>
      <c r="L275" s="12"/>
      <c r="M275" s="74" t="str">
        <f t="shared" si="119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20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1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8"/>
        <v>22.116903633491312</v>
      </c>
      <c r="AO275" s="41">
        <v>1266</v>
      </c>
      <c r="AP275" s="110"/>
      <c r="AQ275" s="111"/>
      <c r="AR275" s="126" t="str">
        <f t="shared" si="122"/>
        <v/>
      </c>
      <c r="AS275" s="126" t="str">
        <f t="shared" si="123"/>
        <v/>
      </c>
      <c r="AT275" s="127">
        <v>1397</v>
      </c>
      <c r="AU275" s="128"/>
      <c r="AV275" s="129"/>
      <c r="AW275" s="126" t="str">
        <f t="shared" si="124"/>
        <v/>
      </c>
      <c r="AX275" s="126" t="str">
        <f t="shared" si="125"/>
        <v/>
      </c>
      <c r="AY275" s="64" t="str">
        <f t="shared" si="126"/>
        <v/>
      </c>
      <c r="AZ275" s="97">
        <v>78.099999999999994</v>
      </c>
      <c r="BA275" s="68"/>
      <c r="BB275" s="68"/>
      <c r="BC275" s="68"/>
      <c r="BD275" s="68"/>
      <c r="BE275" s="15"/>
      <c r="BF275" s="5">
        <f t="shared" si="127"/>
        <v>4438</v>
      </c>
      <c r="BG275" s="42">
        <v>3565</v>
      </c>
      <c r="BH275" s="42">
        <v>873</v>
      </c>
      <c r="BI275" s="42"/>
      <c r="BJ275" s="42"/>
      <c r="BK275" s="42"/>
      <c r="BL275" s="42"/>
      <c r="BM275" s="15"/>
    </row>
    <row r="276" spans="1:65" outlineLevel="5" x14ac:dyDescent="0.45">
      <c r="A276" s="22">
        <f t="shared" si="113"/>
        <v>8</v>
      </c>
      <c r="B276" s="9">
        <f t="shared" si="111"/>
        <v>44062</v>
      </c>
      <c r="C276" s="51">
        <v>425772</v>
      </c>
      <c r="D276" s="64">
        <f t="shared" si="118"/>
        <v>38.200000000000003</v>
      </c>
      <c r="E276" s="12">
        <v>38.200000000000003</v>
      </c>
      <c r="F276" s="12">
        <v>38.200000000000003</v>
      </c>
      <c r="G276" s="12">
        <v>38.200000000000003</v>
      </c>
      <c r="H276" s="12">
        <v>38.200000000000003</v>
      </c>
      <c r="I276" s="12"/>
      <c r="J276" s="12"/>
      <c r="K276" s="12"/>
      <c r="L276" s="12"/>
      <c r="M276" s="74" t="str">
        <f t="shared" si="119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20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1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8"/>
        <v>19.58041958041958</v>
      </c>
      <c r="AO276" s="41">
        <v>1430</v>
      </c>
      <c r="AP276" s="110"/>
      <c r="AQ276" s="111"/>
      <c r="AR276" s="126" t="str">
        <f t="shared" si="122"/>
        <v/>
      </c>
      <c r="AS276" s="126" t="str">
        <f t="shared" si="123"/>
        <v/>
      </c>
      <c r="AT276" s="127">
        <v>1265</v>
      </c>
      <c r="AU276" s="128"/>
      <c r="AV276" s="129"/>
      <c r="AW276" s="126" t="str">
        <f t="shared" si="124"/>
        <v/>
      </c>
      <c r="AX276" s="126" t="str">
        <f t="shared" si="125"/>
        <v/>
      </c>
      <c r="AY276" s="64" t="str">
        <f t="shared" si="126"/>
        <v/>
      </c>
      <c r="AZ276" s="97">
        <v>78.2</v>
      </c>
      <c r="BA276" s="68"/>
      <c r="BB276" s="68"/>
      <c r="BC276" s="68"/>
      <c r="BD276" s="68"/>
      <c r="BE276" s="15"/>
      <c r="BF276" s="5">
        <f t="shared" si="127"/>
        <v>4652</v>
      </c>
      <c r="BG276" s="42">
        <v>3808</v>
      </c>
      <c r="BH276" s="42">
        <v>844</v>
      </c>
      <c r="BI276" s="42"/>
      <c r="BJ276" s="42"/>
      <c r="BK276" s="42"/>
      <c r="BL276" s="42"/>
      <c r="BM276" s="15"/>
    </row>
    <row r="277" spans="1:65" outlineLevel="5" x14ac:dyDescent="0.45">
      <c r="A277" s="22">
        <f t="shared" si="113"/>
        <v>8</v>
      </c>
      <c r="B277" s="9">
        <f t="shared" si="111"/>
        <v>44063</v>
      </c>
      <c r="C277" s="51">
        <v>408379</v>
      </c>
      <c r="D277" s="64">
        <f t="shared" si="118"/>
        <v>38.4</v>
      </c>
      <c r="E277" s="12">
        <v>38.5</v>
      </c>
      <c r="F277" s="12">
        <v>38.5</v>
      </c>
      <c r="G277" s="12">
        <v>38.299999999999997</v>
      </c>
      <c r="H277" s="12">
        <v>38.299999999999997</v>
      </c>
      <c r="I277" s="12"/>
      <c r="J277" s="12"/>
      <c r="K277" s="12"/>
      <c r="L277" s="12"/>
      <c r="M277" s="74" t="str">
        <f t="shared" si="119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20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1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 t="shared" si="128"/>
        <v>21.29277566539924</v>
      </c>
      <c r="AO277" s="41">
        <v>1315</v>
      </c>
      <c r="AP277" s="110"/>
      <c r="AQ277" s="111"/>
      <c r="AR277" s="126" t="str">
        <f t="shared" si="122"/>
        <v/>
      </c>
      <c r="AS277" s="126" t="str">
        <f t="shared" si="123"/>
        <v/>
      </c>
      <c r="AT277" s="127">
        <v>1112</v>
      </c>
      <c r="AU277" s="128"/>
      <c r="AV277" s="129"/>
      <c r="AW277" s="126" t="str">
        <f t="shared" si="124"/>
        <v/>
      </c>
      <c r="AX277" s="126" t="str">
        <f t="shared" si="125"/>
        <v/>
      </c>
      <c r="AY277" s="64" t="str">
        <f t="shared" si="126"/>
        <v/>
      </c>
      <c r="AZ277" s="97">
        <v>78</v>
      </c>
      <c r="BA277" s="68"/>
      <c r="BB277" s="68"/>
      <c r="BC277" s="68"/>
      <c r="BD277" s="68"/>
      <c r="BE277" s="15"/>
      <c r="BF277" s="5">
        <f t="shared" si="127"/>
        <v>5290</v>
      </c>
      <c r="BG277" s="42">
        <v>4002</v>
      </c>
      <c r="BH277" s="42">
        <v>1288</v>
      </c>
      <c r="BI277" s="42"/>
      <c r="BJ277" s="42"/>
      <c r="BK277" s="42"/>
      <c r="BL277" s="42"/>
      <c r="BM277" s="15"/>
    </row>
    <row r="278" spans="1:65" outlineLevel="5" x14ac:dyDescent="0.45">
      <c r="A278" s="22">
        <f t="shared" si="113"/>
        <v>8</v>
      </c>
      <c r="B278" s="9">
        <f t="shared" si="111"/>
        <v>44064</v>
      </c>
      <c r="C278" s="51">
        <v>397416</v>
      </c>
      <c r="D278" s="64">
        <f t="shared" si="118"/>
        <v>38.5</v>
      </c>
      <c r="E278" s="12">
        <v>38.5</v>
      </c>
      <c r="F278" s="12">
        <v>38.5</v>
      </c>
      <c r="G278" s="12">
        <v>38.4</v>
      </c>
      <c r="H278" s="12">
        <v>38.4</v>
      </c>
      <c r="I278" s="12"/>
      <c r="J278" s="12"/>
      <c r="K278" s="12"/>
      <c r="L278" s="12"/>
      <c r="M278" s="74" t="str">
        <f t="shared" si="119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20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1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8"/>
        <v>18.842530282637956</v>
      </c>
      <c r="AO278" s="41">
        <v>1486</v>
      </c>
      <c r="AP278" s="110"/>
      <c r="AQ278" s="111"/>
      <c r="AR278" s="126" t="str">
        <f t="shared" si="122"/>
        <v/>
      </c>
      <c r="AS278" s="126" t="str">
        <f t="shared" si="123"/>
        <v/>
      </c>
      <c r="AT278" s="127">
        <v>1305</v>
      </c>
      <c r="AU278" s="128"/>
      <c r="AV278" s="129"/>
      <c r="AW278" s="126" t="str">
        <f t="shared" si="124"/>
        <v/>
      </c>
      <c r="AX278" s="126" t="str">
        <f t="shared" si="125"/>
        <v/>
      </c>
      <c r="AY278" s="64" t="str">
        <f t="shared" si="126"/>
        <v/>
      </c>
      <c r="AZ278" s="97">
        <v>77.900000000000006</v>
      </c>
      <c r="BA278" s="68"/>
      <c r="BB278" s="68"/>
      <c r="BC278" s="68"/>
      <c r="BD278" s="68"/>
      <c r="BE278" s="15"/>
      <c r="BF278" s="5">
        <f t="shared" si="127"/>
        <v>8851</v>
      </c>
      <c r="BG278" s="42">
        <v>2998</v>
      </c>
      <c r="BH278" s="42">
        <v>5853</v>
      </c>
      <c r="BI278" s="42"/>
      <c r="BJ278" s="42"/>
      <c r="BK278" s="42"/>
      <c r="BL278" s="42"/>
      <c r="BM278" s="15"/>
    </row>
    <row r="279" spans="1:65" outlineLevel="5" x14ac:dyDescent="0.45">
      <c r="A279" s="22">
        <f t="shared" si="113"/>
        <v>8</v>
      </c>
      <c r="B279" s="9">
        <f t="shared" si="111"/>
        <v>44065</v>
      </c>
      <c r="C279" s="51">
        <v>399168</v>
      </c>
      <c r="D279" s="64">
        <f t="shared" si="118"/>
        <v>38.4</v>
      </c>
      <c r="E279" s="12">
        <v>38.299999999999997</v>
      </c>
      <c r="F279" s="12">
        <v>38.299999999999997</v>
      </c>
      <c r="G279" s="12">
        <v>38.4</v>
      </c>
      <c r="H279" s="12">
        <v>38.4</v>
      </c>
      <c r="I279" s="12"/>
      <c r="J279" s="12"/>
      <c r="K279" s="12"/>
      <c r="L279" s="12"/>
      <c r="M279" s="74" t="str">
        <f t="shared" si="119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20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1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8"/>
        <v>19.485038274182326</v>
      </c>
      <c r="AO279" s="41">
        <v>1437</v>
      </c>
      <c r="AP279" s="110"/>
      <c r="AQ279" s="111"/>
      <c r="AR279" s="126" t="str">
        <f t="shared" si="122"/>
        <v/>
      </c>
      <c r="AS279" s="126" t="str">
        <f t="shared" si="123"/>
        <v/>
      </c>
      <c r="AT279" s="127">
        <v>1429</v>
      </c>
      <c r="AU279" s="128"/>
      <c r="AV279" s="129"/>
      <c r="AW279" s="126" t="str">
        <f t="shared" si="124"/>
        <v/>
      </c>
      <c r="AX279" s="126" t="str">
        <f t="shared" si="125"/>
        <v/>
      </c>
      <c r="AY279" s="64" t="str">
        <f t="shared" si="126"/>
        <v/>
      </c>
      <c r="AZ279" s="97"/>
      <c r="BA279" s="68"/>
      <c r="BB279" s="68"/>
      <c r="BC279" s="68"/>
      <c r="BD279" s="68"/>
      <c r="BE279" s="15"/>
      <c r="BF279" s="5">
        <f t="shared" si="127"/>
        <v>4456</v>
      </c>
      <c r="BG279" s="42">
        <v>3536</v>
      </c>
      <c r="BH279" s="42">
        <v>920</v>
      </c>
      <c r="BI279" s="42"/>
      <c r="BJ279" s="42"/>
      <c r="BK279" s="42"/>
      <c r="BL279" s="42"/>
      <c r="BM279" s="15"/>
    </row>
    <row r="280" spans="1:65" outlineLevel="5" x14ac:dyDescent="0.45">
      <c r="A280" s="22">
        <f t="shared" si="113"/>
        <v>8</v>
      </c>
      <c r="B280" s="9">
        <f t="shared" si="111"/>
        <v>44066</v>
      </c>
      <c r="C280" s="51">
        <v>412629</v>
      </c>
      <c r="D280" s="64">
        <f t="shared" si="118"/>
        <v>38.6</v>
      </c>
      <c r="E280" s="12">
        <v>38.4</v>
      </c>
      <c r="F280" s="12">
        <v>38.4</v>
      </c>
      <c r="G280" s="12">
        <v>38.700000000000003</v>
      </c>
      <c r="H280" s="12">
        <v>38.700000000000003</v>
      </c>
      <c r="I280" s="12"/>
      <c r="J280" s="12"/>
      <c r="K280" s="12"/>
      <c r="L280" s="12"/>
      <c r="M280" s="74" t="str">
        <f t="shared" si="119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20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1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8"/>
        <v>22.082018927444796</v>
      </c>
      <c r="AO280" s="41">
        <v>1268</v>
      </c>
      <c r="AP280" s="110"/>
      <c r="AQ280" s="111"/>
      <c r="AR280" s="126" t="str">
        <f t="shared" si="122"/>
        <v/>
      </c>
      <c r="AS280" s="126" t="str">
        <f t="shared" si="123"/>
        <v/>
      </c>
      <c r="AT280" s="127">
        <v>1302</v>
      </c>
      <c r="AU280" s="128"/>
      <c r="AV280" s="129"/>
      <c r="AW280" s="126" t="str">
        <f t="shared" si="124"/>
        <v/>
      </c>
      <c r="AX280" s="126" t="str">
        <f t="shared" si="125"/>
        <v/>
      </c>
      <c r="AY280" s="64" t="str">
        <f t="shared" si="126"/>
        <v/>
      </c>
      <c r="AZ280" s="97"/>
      <c r="BA280" s="68"/>
      <c r="BB280" s="68"/>
      <c r="BC280" s="68"/>
      <c r="BD280" s="68"/>
      <c r="BE280" s="15"/>
      <c r="BF280" s="5">
        <f t="shared" si="127"/>
        <v>5443</v>
      </c>
      <c r="BG280" s="42">
        <v>4592</v>
      </c>
      <c r="BH280" s="42">
        <v>851</v>
      </c>
      <c r="BI280" s="42"/>
      <c r="BJ280" s="42"/>
      <c r="BK280" s="42"/>
      <c r="BL280" s="42"/>
      <c r="BM280" s="15"/>
    </row>
    <row r="281" spans="1:65" outlineLevel="5" x14ac:dyDescent="0.45">
      <c r="A281" s="22">
        <f t="shared" si="113"/>
        <v>8</v>
      </c>
      <c r="B281" s="9">
        <f t="shared" si="111"/>
        <v>44067</v>
      </c>
      <c r="C281" s="51">
        <v>407300</v>
      </c>
      <c r="D281" s="64">
        <f t="shared" si="118"/>
        <v>38.5</v>
      </c>
      <c r="E281" s="12">
        <v>38.5</v>
      </c>
      <c r="F281" s="12">
        <v>38.5</v>
      </c>
      <c r="G281" s="12">
        <v>38.5</v>
      </c>
      <c r="H281" s="12">
        <v>38.5</v>
      </c>
      <c r="I281" s="12"/>
      <c r="J281" s="12"/>
      <c r="K281" s="12"/>
      <c r="L281" s="12"/>
      <c r="M281" s="74" t="str">
        <f t="shared" si="119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20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1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8"/>
        <v>19.635343618513325</v>
      </c>
      <c r="AO281" s="41">
        <v>1426</v>
      </c>
      <c r="AP281" s="110"/>
      <c r="AQ281" s="111"/>
      <c r="AR281" s="126" t="str">
        <f t="shared" si="122"/>
        <v/>
      </c>
      <c r="AS281" s="126" t="str">
        <f t="shared" si="123"/>
        <v/>
      </c>
      <c r="AT281" s="127">
        <v>1528</v>
      </c>
      <c r="AU281" s="128"/>
      <c r="AV281" s="129"/>
      <c r="AW281" s="126" t="str">
        <f t="shared" si="124"/>
        <v/>
      </c>
      <c r="AX281" s="126" t="str">
        <f t="shared" si="125"/>
        <v/>
      </c>
      <c r="AY281" s="64" t="str">
        <f t="shared" si="126"/>
        <v/>
      </c>
      <c r="AZ281" s="97">
        <v>77.8</v>
      </c>
      <c r="BA281" s="68"/>
      <c r="BB281" s="68"/>
      <c r="BC281" s="68"/>
      <c r="BD281" s="68"/>
      <c r="BE281" s="15"/>
      <c r="BF281" s="5">
        <f t="shared" si="127"/>
        <v>8211</v>
      </c>
      <c r="BG281" s="42">
        <v>3355</v>
      </c>
      <c r="BH281" s="42">
        <v>4856</v>
      </c>
      <c r="BI281" s="42"/>
      <c r="BJ281" s="42"/>
      <c r="BK281" s="42"/>
      <c r="BL281" s="42"/>
      <c r="BM281" s="15"/>
    </row>
    <row r="282" spans="1:65" outlineLevel="5" x14ac:dyDescent="0.45">
      <c r="A282" s="22">
        <f t="shared" si="113"/>
        <v>8</v>
      </c>
      <c r="B282" s="9">
        <f t="shared" si="111"/>
        <v>44068</v>
      </c>
      <c r="C282" s="51">
        <v>390642</v>
      </c>
      <c r="D282" s="64">
        <f t="shared" si="118"/>
        <v>38</v>
      </c>
      <c r="E282" s="12">
        <v>38</v>
      </c>
      <c r="F282" s="12">
        <v>38</v>
      </c>
      <c r="G282" s="12">
        <v>38</v>
      </c>
      <c r="H282" s="12">
        <v>38</v>
      </c>
      <c r="I282" s="12"/>
      <c r="J282" s="12"/>
      <c r="K282" s="12"/>
      <c r="L282" s="12"/>
      <c r="M282" s="74" t="str">
        <f t="shared" si="119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20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1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 t="shared" si="128"/>
        <v>19.607843137254903</v>
      </c>
      <c r="AO282" s="41">
        <v>1428</v>
      </c>
      <c r="AP282" s="110"/>
      <c r="AQ282" s="111"/>
      <c r="AR282" s="126" t="str">
        <f t="shared" si="122"/>
        <v/>
      </c>
      <c r="AS282" s="126" t="str">
        <f t="shared" si="123"/>
        <v/>
      </c>
      <c r="AT282" s="127">
        <v>1444</v>
      </c>
      <c r="AU282" s="128"/>
      <c r="AV282" s="129"/>
      <c r="AW282" s="126" t="str">
        <f t="shared" si="124"/>
        <v/>
      </c>
      <c r="AX282" s="126" t="str">
        <f t="shared" si="125"/>
        <v/>
      </c>
      <c r="AY282" s="64" t="str">
        <f t="shared" si="126"/>
        <v/>
      </c>
      <c r="AZ282" s="97">
        <v>79.900000000000006</v>
      </c>
      <c r="BA282" s="68"/>
      <c r="BB282" s="68"/>
      <c r="BC282" s="68"/>
      <c r="BD282" s="68"/>
      <c r="BE282" s="15"/>
      <c r="BF282" s="5">
        <f t="shared" si="127"/>
        <v>4433</v>
      </c>
      <c r="BG282" s="42">
        <v>1906</v>
      </c>
      <c r="BH282" s="42">
        <v>2527</v>
      </c>
      <c r="BI282" s="42"/>
      <c r="BJ282" s="42"/>
      <c r="BK282" s="42"/>
      <c r="BL282" s="42"/>
      <c r="BM282" s="15"/>
    </row>
    <row r="283" spans="1:65" outlineLevel="5" x14ac:dyDescent="0.45">
      <c r="A283" s="22">
        <f t="shared" si="113"/>
        <v>8</v>
      </c>
      <c r="B283" s="9">
        <f t="shared" si="111"/>
        <v>44069</v>
      </c>
      <c r="C283" s="51">
        <v>376612</v>
      </c>
      <c r="D283" s="64">
        <f t="shared" si="118"/>
        <v>38.5</v>
      </c>
      <c r="E283" s="12">
        <v>38.5</v>
      </c>
      <c r="F283" s="12">
        <v>38.5</v>
      </c>
      <c r="G283" s="12">
        <v>38.5</v>
      </c>
      <c r="H283" s="12">
        <v>38.5</v>
      </c>
      <c r="I283" s="12"/>
      <c r="J283" s="12"/>
      <c r="K283" s="12"/>
      <c r="L283" s="12"/>
      <c r="M283" s="74" t="str">
        <f t="shared" si="119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20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1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8"/>
        <v>19.008825526137134</v>
      </c>
      <c r="AO283" s="41">
        <v>1473</v>
      </c>
      <c r="AP283" s="110"/>
      <c r="AQ283" s="111"/>
      <c r="AR283" s="126" t="str">
        <f t="shared" si="122"/>
        <v/>
      </c>
      <c r="AS283" s="126" t="str">
        <f t="shared" si="123"/>
        <v/>
      </c>
      <c r="AT283" s="127">
        <v>1402</v>
      </c>
      <c r="AU283" s="128"/>
      <c r="AV283" s="129"/>
      <c r="AW283" s="126" t="str">
        <f t="shared" si="124"/>
        <v/>
      </c>
      <c r="AX283" s="126" t="str">
        <f t="shared" si="125"/>
        <v/>
      </c>
      <c r="AY283" s="64" t="str">
        <f t="shared" si="126"/>
        <v/>
      </c>
      <c r="AZ283" s="97">
        <v>78.099999999999994</v>
      </c>
      <c r="BA283" s="68"/>
      <c r="BB283" s="68"/>
      <c r="BC283" s="68"/>
      <c r="BD283" s="68"/>
      <c r="BE283" s="15"/>
      <c r="BF283" s="5">
        <f t="shared" si="127"/>
        <v>6206</v>
      </c>
      <c r="BG283" s="42">
        <v>5287</v>
      </c>
      <c r="BH283" s="42">
        <v>919</v>
      </c>
      <c r="BI283" s="42"/>
      <c r="BJ283" s="42"/>
      <c r="BK283" s="42"/>
      <c r="BL283" s="42"/>
      <c r="BM283" s="15"/>
    </row>
    <row r="284" spans="1:65" outlineLevel="5" x14ac:dyDescent="0.45">
      <c r="A284" s="22">
        <f t="shared" si="113"/>
        <v>8</v>
      </c>
      <c r="B284" s="9">
        <f t="shared" si="111"/>
        <v>44070</v>
      </c>
      <c r="C284" s="51">
        <v>440467</v>
      </c>
      <c r="D284" s="64">
        <f t="shared" si="118"/>
        <v>38.4</v>
      </c>
      <c r="E284" s="12">
        <v>38.5</v>
      </c>
      <c r="F284" s="12">
        <v>38.5</v>
      </c>
      <c r="G284" s="12">
        <v>38.299999999999997</v>
      </c>
      <c r="H284" s="12">
        <v>38.299999999999997</v>
      </c>
      <c r="I284" s="12"/>
      <c r="J284" s="12"/>
      <c r="K284" s="12"/>
      <c r="L284" s="12"/>
      <c r="M284" s="74" t="str">
        <f t="shared" si="119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20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1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8"/>
        <v>20.92675635276532</v>
      </c>
      <c r="AO284" s="41">
        <v>1338</v>
      </c>
      <c r="AP284" s="110"/>
      <c r="AQ284" s="111"/>
      <c r="AR284" s="126" t="str">
        <f t="shared" si="122"/>
        <v/>
      </c>
      <c r="AS284" s="126" t="str">
        <f t="shared" si="123"/>
        <v/>
      </c>
      <c r="AT284" s="127">
        <v>1278</v>
      </c>
      <c r="AU284" s="128"/>
      <c r="AV284" s="129"/>
      <c r="AW284" s="126" t="str">
        <f t="shared" si="124"/>
        <v/>
      </c>
      <c r="AX284" s="126" t="str">
        <f t="shared" si="125"/>
        <v/>
      </c>
      <c r="AY284" s="64" t="str">
        <f t="shared" si="126"/>
        <v/>
      </c>
      <c r="AZ284" s="97">
        <v>78</v>
      </c>
      <c r="BA284" s="68"/>
      <c r="BB284" s="68"/>
      <c r="BC284" s="68"/>
      <c r="BD284" s="68"/>
      <c r="BE284" s="15"/>
      <c r="BF284" s="5">
        <f t="shared" si="127"/>
        <v>3400</v>
      </c>
      <c r="BG284" s="42">
        <v>2487</v>
      </c>
      <c r="BH284" s="42">
        <v>913</v>
      </c>
      <c r="BI284" s="42"/>
      <c r="BJ284" s="42"/>
      <c r="BK284" s="42"/>
      <c r="BL284" s="42"/>
      <c r="BM284" s="15"/>
    </row>
    <row r="285" spans="1:65" outlineLevel="5" x14ac:dyDescent="0.45">
      <c r="A285" s="22">
        <f t="shared" si="113"/>
        <v>8</v>
      </c>
      <c r="B285" s="9">
        <f t="shared" si="111"/>
        <v>44071</v>
      </c>
      <c r="C285" s="51">
        <v>446542</v>
      </c>
      <c r="D285" s="64">
        <f t="shared" si="118"/>
        <v>38.299999999999997</v>
      </c>
      <c r="E285" s="12">
        <v>38.1</v>
      </c>
      <c r="F285" s="12">
        <v>38.1</v>
      </c>
      <c r="G285" s="12">
        <v>38.5</v>
      </c>
      <c r="H285" s="12">
        <v>38.5</v>
      </c>
      <c r="I285" s="12"/>
      <c r="J285" s="12"/>
      <c r="K285" s="12"/>
      <c r="L285" s="12"/>
      <c r="M285" s="74" t="str">
        <f t="shared" si="119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20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1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>28000/AO285</f>
        <v>20.05730659025788</v>
      </c>
      <c r="AO285" s="41">
        <v>1396</v>
      </c>
      <c r="AP285" s="110"/>
      <c r="AQ285" s="111"/>
      <c r="AR285" s="126" t="str">
        <f t="shared" si="122"/>
        <v/>
      </c>
      <c r="AS285" s="126" t="str">
        <f t="shared" si="123"/>
        <v/>
      </c>
      <c r="AT285" s="127">
        <v>1232</v>
      </c>
      <c r="AU285" s="128"/>
      <c r="AV285" s="129"/>
      <c r="AW285" s="126" t="str">
        <f t="shared" si="124"/>
        <v/>
      </c>
      <c r="AX285" s="126" t="str">
        <f t="shared" si="125"/>
        <v/>
      </c>
      <c r="AY285" s="64" t="str">
        <f t="shared" si="126"/>
        <v/>
      </c>
      <c r="AZ285" s="97">
        <v>77.7</v>
      </c>
      <c r="BA285" s="68"/>
      <c r="BB285" s="68"/>
      <c r="BC285" s="68"/>
      <c r="BD285" s="68"/>
      <c r="BE285" s="15"/>
      <c r="BF285" s="5">
        <f t="shared" si="127"/>
        <v>4761</v>
      </c>
      <c r="BG285" s="42">
        <v>3068</v>
      </c>
      <c r="BH285" s="42">
        <v>1693</v>
      </c>
      <c r="BI285" s="42"/>
      <c r="BJ285" s="42"/>
      <c r="BK285" s="42"/>
      <c r="BL285" s="42"/>
      <c r="BM285" s="15"/>
    </row>
    <row r="286" spans="1:65" outlineLevel="5" x14ac:dyDescent="0.45">
      <c r="A286" s="22">
        <f t="shared" si="113"/>
        <v>8</v>
      </c>
      <c r="B286" s="9">
        <f t="shared" si="111"/>
        <v>44072</v>
      </c>
      <c r="C286" s="51">
        <v>419633</v>
      </c>
      <c r="D286" s="64">
        <f t="shared" si="118"/>
        <v>38.1</v>
      </c>
      <c r="E286" s="12">
        <v>38.1</v>
      </c>
      <c r="F286" s="12">
        <v>38.1</v>
      </c>
      <c r="G286" s="12">
        <v>38</v>
      </c>
      <c r="H286" s="12">
        <v>38</v>
      </c>
      <c r="I286" s="12"/>
      <c r="J286" s="12"/>
      <c r="K286" s="12"/>
      <c r="L286" s="12"/>
      <c r="M286" s="74" t="str">
        <f t="shared" si="119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20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1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8"/>
        <v>20</v>
      </c>
      <c r="AO286" s="41">
        <v>1400</v>
      </c>
      <c r="AP286" s="110"/>
      <c r="AQ286" s="111"/>
      <c r="AR286" s="126" t="str">
        <f t="shared" si="122"/>
        <v/>
      </c>
      <c r="AS286" s="126" t="str">
        <f t="shared" si="123"/>
        <v/>
      </c>
      <c r="AT286" s="127">
        <v>1321</v>
      </c>
      <c r="AU286" s="128"/>
      <c r="AV286" s="129"/>
      <c r="AW286" s="126" t="str">
        <f t="shared" si="124"/>
        <v/>
      </c>
      <c r="AX286" s="126" t="str">
        <f t="shared" si="125"/>
        <v/>
      </c>
      <c r="AY286" s="64" t="str">
        <f t="shared" si="126"/>
        <v/>
      </c>
      <c r="AZ286" s="97"/>
      <c r="BA286" s="68"/>
      <c r="BB286" s="68"/>
      <c r="BC286" s="68"/>
      <c r="BD286" s="68"/>
      <c r="BE286" s="15"/>
      <c r="BF286" s="5">
        <f t="shared" si="127"/>
        <v>3329</v>
      </c>
      <c r="BG286" s="42">
        <v>1998</v>
      </c>
      <c r="BH286" s="42">
        <v>1331</v>
      </c>
      <c r="BI286" s="42"/>
      <c r="BJ286" s="42"/>
      <c r="BK286" s="42"/>
      <c r="BL286" s="42"/>
      <c r="BM286" s="15"/>
    </row>
    <row r="287" spans="1:65" outlineLevel="5" x14ac:dyDescent="0.45">
      <c r="A287" s="22">
        <f t="shared" si="113"/>
        <v>8</v>
      </c>
      <c r="B287" s="9">
        <f t="shared" si="111"/>
        <v>44073</v>
      </c>
      <c r="C287" s="51">
        <v>373663</v>
      </c>
      <c r="D287" s="64">
        <f t="shared" si="118"/>
        <v>37.6</v>
      </c>
      <c r="E287" s="12">
        <v>38.1</v>
      </c>
      <c r="F287" s="12">
        <v>38.1</v>
      </c>
      <c r="G287" s="12">
        <v>37</v>
      </c>
      <c r="H287" s="12">
        <v>37</v>
      </c>
      <c r="I287" s="12"/>
      <c r="J287" s="12"/>
      <c r="K287" s="12"/>
      <c r="L287" s="12"/>
      <c r="M287" s="74" t="str">
        <f t="shared" si="119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20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1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8"/>
        <v>21.555042340261739</v>
      </c>
      <c r="AO287" s="41">
        <v>1299</v>
      </c>
      <c r="AP287" s="110"/>
      <c r="AQ287" s="111"/>
      <c r="AR287" s="126" t="str">
        <f t="shared" si="122"/>
        <v/>
      </c>
      <c r="AS287" s="126" t="str">
        <f t="shared" si="123"/>
        <v/>
      </c>
      <c r="AT287" s="127">
        <v>1349</v>
      </c>
      <c r="AU287" s="128"/>
      <c r="AV287" s="129"/>
      <c r="AW287" s="126" t="str">
        <f t="shared" si="124"/>
        <v/>
      </c>
      <c r="AX287" s="126" t="str">
        <f t="shared" si="125"/>
        <v/>
      </c>
      <c r="AY287" s="64" t="str">
        <f t="shared" si="126"/>
        <v/>
      </c>
      <c r="AZ287" s="97"/>
      <c r="BA287" s="68"/>
      <c r="BB287" s="68"/>
      <c r="BC287" s="68"/>
      <c r="BD287" s="68"/>
      <c r="BE287" s="15"/>
      <c r="BF287" s="5">
        <f t="shared" si="127"/>
        <v>5425</v>
      </c>
      <c r="BG287" s="42">
        <v>3825</v>
      </c>
      <c r="BH287" s="42">
        <v>1600</v>
      </c>
      <c r="BI287" s="42"/>
      <c r="BJ287" s="42"/>
      <c r="BK287" s="42"/>
      <c r="BL287" s="42"/>
      <c r="BM287" s="15"/>
    </row>
    <row r="288" spans="1:65" ht="17.5" outlineLevel="5" thickBot="1" x14ac:dyDescent="0.5">
      <c r="A288" s="31">
        <f t="shared" si="113"/>
        <v>8</v>
      </c>
      <c r="B288" s="32">
        <f t="shared" ref="B288:B351" si="129">B287+1</f>
        <v>44074</v>
      </c>
      <c r="C288" s="51">
        <v>378486</v>
      </c>
      <c r="D288" s="64">
        <f t="shared" si="118"/>
        <v>38.5</v>
      </c>
      <c r="E288" s="12">
        <v>38.5</v>
      </c>
      <c r="F288" s="12">
        <v>38.5</v>
      </c>
      <c r="G288" s="12">
        <v>38.5</v>
      </c>
      <c r="H288" s="12">
        <v>38.6</v>
      </c>
      <c r="I288" s="12"/>
      <c r="J288" s="12"/>
      <c r="K288" s="12"/>
      <c r="L288" s="12"/>
      <c r="M288" s="74" t="str">
        <f t="shared" si="119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20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1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8"/>
        <v>20.014295925661187</v>
      </c>
      <c r="AO288" s="41">
        <v>1399</v>
      </c>
      <c r="AP288" s="110"/>
      <c r="AQ288" s="111"/>
      <c r="AR288" s="126" t="str">
        <f t="shared" si="122"/>
        <v/>
      </c>
      <c r="AS288" s="126" t="str">
        <f t="shared" si="123"/>
        <v/>
      </c>
      <c r="AT288" s="127">
        <v>1434</v>
      </c>
      <c r="AU288" s="128"/>
      <c r="AV288" s="129"/>
      <c r="AW288" s="126" t="str">
        <f t="shared" si="124"/>
        <v/>
      </c>
      <c r="AX288" s="126" t="str">
        <f t="shared" si="125"/>
        <v/>
      </c>
      <c r="AY288" s="64" t="str">
        <f t="shared" si="126"/>
        <v/>
      </c>
      <c r="AZ288" s="97">
        <v>78</v>
      </c>
      <c r="BA288" s="68"/>
      <c r="BB288" s="68"/>
      <c r="BC288" s="68"/>
      <c r="BD288" s="68"/>
      <c r="BE288" s="15"/>
      <c r="BF288" s="5">
        <f t="shared" si="127"/>
        <v>7796</v>
      </c>
      <c r="BG288" s="42">
        <v>6100</v>
      </c>
      <c r="BH288" s="42">
        <v>1696</v>
      </c>
      <c r="BI288" s="42"/>
      <c r="BJ288" s="42"/>
      <c r="BK288" s="42"/>
      <c r="BL288" s="42"/>
      <c r="BM288" s="15"/>
    </row>
    <row r="289" spans="1:65" outlineLevel="4" x14ac:dyDescent="0.45">
      <c r="A289" s="150" t="s">
        <v>42</v>
      </c>
      <c r="B289" s="151"/>
      <c r="C289" s="50">
        <f t="shared" ref="C289:BM289" si="130">SUBTOTAL(4,C258:C288)</f>
        <v>507574</v>
      </c>
      <c r="D289" s="60">
        <f t="shared" si="130"/>
        <v>38.799999999999997</v>
      </c>
      <c r="E289" s="28">
        <f t="shared" si="130"/>
        <v>38.700000000000003</v>
      </c>
      <c r="F289" s="28">
        <f t="shared" si="130"/>
        <v>38.700000000000003</v>
      </c>
      <c r="G289" s="28">
        <f t="shared" si="130"/>
        <v>38.799999999999997</v>
      </c>
      <c r="H289" s="28">
        <f t="shared" si="130"/>
        <v>38.799999999999997</v>
      </c>
      <c r="I289" s="28">
        <f t="shared" si="130"/>
        <v>0</v>
      </c>
      <c r="J289" s="28">
        <f t="shared" si="130"/>
        <v>0</v>
      </c>
      <c r="K289" s="28">
        <f t="shared" si="130"/>
        <v>0</v>
      </c>
      <c r="L289" s="28">
        <f t="shared" si="130"/>
        <v>0</v>
      </c>
      <c r="M289" s="71">
        <f t="shared" si="130"/>
        <v>0</v>
      </c>
      <c r="N289" s="82">
        <f t="shared" si="130"/>
        <v>0</v>
      </c>
      <c r="O289" s="82">
        <f t="shared" si="130"/>
        <v>0</v>
      </c>
      <c r="P289" s="82">
        <f t="shared" si="130"/>
        <v>0</v>
      </c>
      <c r="Q289" s="82">
        <f t="shared" si="130"/>
        <v>0</v>
      </c>
      <c r="R289" s="82">
        <f t="shared" si="130"/>
        <v>0</v>
      </c>
      <c r="S289" s="82">
        <f t="shared" si="130"/>
        <v>0</v>
      </c>
      <c r="T289" s="82">
        <f t="shared" si="130"/>
        <v>0</v>
      </c>
      <c r="U289" s="82">
        <f t="shared" si="130"/>
        <v>0</v>
      </c>
      <c r="V289" s="29">
        <f t="shared" si="130"/>
        <v>0</v>
      </c>
      <c r="W289" s="39">
        <f t="shared" si="130"/>
        <v>0</v>
      </c>
      <c r="X289" s="39">
        <f t="shared" si="130"/>
        <v>0</v>
      </c>
      <c r="Y289" s="39">
        <f t="shared" si="130"/>
        <v>0</v>
      </c>
      <c r="Z289" s="39">
        <f t="shared" si="130"/>
        <v>0</v>
      </c>
      <c r="AA289" s="39">
        <f t="shared" si="130"/>
        <v>0</v>
      </c>
      <c r="AB289" s="39">
        <f t="shared" si="130"/>
        <v>0</v>
      </c>
      <c r="AC289" s="39">
        <f t="shared" si="130"/>
        <v>0</v>
      </c>
      <c r="AD289" s="39">
        <f t="shared" si="130"/>
        <v>0</v>
      </c>
      <c r="AE289" s="29">
        <f t="shared" si="130"/>
        <v>0</v>
      </c>
      <c r="AF289" s="39">
        <f t="shared" si="130"/>
        <v>0</v>
      </c>
      <c r="AG289" s="39">
        <f t="shared" si="130"/>
        <v>0</v>
      </c>
      <c r="AH289" s="39">
        <f t="shared" si="130"/>
        <v>0</v>
      </c>
      <c r="AI289" s="39">
        <f t="shared" si="130"/>
        <v>0</v>
      </c>
      <c r="AJ289" s="39">
        <f t="shared" si="130"/>
        <v>0</v>
      </c>
      <c r="AK289" s="39">
        <f t="shared" si="130"/>
        <v>0</v>
      </c>
      <c r="AL289" s="39">
        <f t="shared" si="130"/>
        <v>0</v>
      </c>
      <c r="AM289" s="39">
        <f t="shared" si="130"/>
        <v>0</v>
      </c>
      <c r="AN289" s="39">
        <f t="shared" si="130"/>
        <v>23.372287145242069</v>
      </c>
      <c r="AO289" s="39">
        <f t="shared" si="130"/>
        <v>1486</v>
      </c>
      <c r="AP289" s="104">
        <f t="shared" si="130"/>
        <v>0</v>
      </c>
      <c r="AQ289" s="105">
        <f t="shared" si="130"/>
        <v>0</v>
      </c>
      <c r="AR289" s="106">
        <f t="shared" si="130"/>
        <v>0</v>
      </c>
      <c r="AS289" s="106">
        <f t="shared" si="130"/>
        <v>0</v>
      </c>
      <c r="AT289" s="107">
        <f t="shared" si="130"/>
        <v>1528</v>
      </c>
      <c r="AU289" s="108">
        <f t="shared" si="130"/>
        <v>0</v>
      </c>
      <c r="AV289" s="109">
        <f t="shared" si="130"/>
        <v>0</v>
      </c>
      <c r="AW289" s="106">
        <f t="shared" si="130"/>
        <v>0</v>
      </c>
      <c r="AX289" s="106">
        <f t="shared" si="130"/>
        <v>0</v>
      </c>
      <c r="AY289" s="60">
        <f t="shared" si="130"/>
        <v>0</v>
      </c>
      <c r="AZ289" s="96">
        <f t="shared" si="130"/>
        <v>79.900000000000006</v>
      </c>
      <c r="BA289" s="67">
        <f t="shared" si="130"/>
        <v>0</v>
      </c>
      <c r="BB289" s="67">
        <f t="shared" si="130"/>
        <v>0</v>
      </c>
      <c r="BC289" s="67">
        <f t="shared" si="130"/>
        <v>0</v>
      </c>
      <c r="BD289" s="67">
        <f t="shared" si="130"/>
        <v>0</v>
      </c>
      <c r="BE289" s="27">
        <f t="shared" si="130"/>
        <v>0</v>
      </c>
      <c r="BF289" s="29">
        <f t="shared" si="130"/>
        <v>8851</v>
      </c>
      <c r="BG289" s="39">
        <f t="shared" si="130"/>
        <v>6100</v>
      </c>
      <c r="BH289" s="40">
        <f t="shared" si="130"/>
        <v>5853</v>
      </c>
      <c r="BI289" s="40">
        <f t="shared" si="130"/>
        <v>0</v>
      </c>
      <c r="BJ289" s="40">
        <f t="shared" si="130"/>
        <v>0</v>
      </c>
      <c r="BK289" s="40">
        <f t="shared" si="130"/>
        <v>0</v>
      </c>
      <c r="BL289" s="40">
        <f t="shared" si="130"/>
        <v>0</v>
      </c>
      <c r="BM289" s="27">
        <f t="shared" si="130"/>
        <v>0</v>
      </c>
    </row>
    <row r="290" spans="1:65" outlineLevel="3" x14ac:dyDescent="0.45">
      <c r="A290" s="180" t="s">
        <v>31</v>
      </c>
      <c r="B290" s="181"/>
      <c r="C290" s="51">
        <f t="shared" ref="C290:BM290" si="131">SUBTOTAL(5,C258:C288)</f>
        <v>373663</v>
      </c>
      <c r="D290" s="61">
        <f t="shared" si="131"/>
        <v>37.6</v>
      </c>
      <c r="E290" s="12">
        <f t="shared" si="131"/>
        <v>37.799999999999997</v>
      </c>
      <c r="F290" s="12">
        <f t="shared" si="131"/>
        <v>37.799999999999997</v>
      </c>
      <c r="G290" s="12">
        <f t="shared" si="131"/>
        <v>37</v>
      </c>
      <c r="H290" s="12">
        <f t="shared" si="131"/>
        <v>37</v>
      </c>
      <c r="I290" s="12">
        <f t="shared" si="131"/>
        <v>0</v>
      </c>
      <c r="J290" s="12">
        <f t="shared" si="131"/>
        <v>0</v>
      </c>
      <c r="K290" s="12">
        <f t="shared" si="131"/>
        <v>0</v>
      </c>
      <c r="L290" s="12">
        <f t="shared" si="131"/>
        <v>0</v>
      </c>
      <c r="M290" s="72">
        <f t="shared" si="131"/>
        <v>0</v>
      </c>
      <c r="N290" s="83">
        <f t="shared" si="131"/>
        <v>0</v>
      </c>
      <c r="O290" s="83">
        <f t="shared" si="131"/>
        <v>0</v>
      </c>
      <c r="P290" s="83">
        <f t="shared" si="131"/>
        <v>0</v>
      </c>
      <c r="Q290" s="83">
        <f t="shared" si="131"/>
        <v>0</v>
      </c>
      <c r="R290" s="83">
        <f t="shared" si="131"/>
        <v>0</v>
      </c>
      <c r="S290" s="83">
        <f t="shared" si="131"/>
        <v>0</v>
      </c>
      <c r="T290" s="83">
        <f t="shared" si="131"/>
        <v>0</v>
      </c>
      <c r="U290" s="83">
        <f t="shared" si="131"/>
        <v>0</v>
      </c>
      <c r="V290" s="6">
        <f t="shared" si="131"/>
        <v>0</v>
      </c>
      <c r="W290" s="41">
        <f t="shared" si="131"/>
        <v>0</v>
      </c>
      <c r="X290" s="41">
        <f t="shared" si="131"/>
        <v>0</v>
      </c>
      <c r="Y290" s="41">
        <f t="shared" si="131"/>
        <v>0</v>
      </c>
      <c r="Z290" s="41">
        <f t="shared" si="131"/>
        <v>0</v>
      </c>
      <c r="AA290" s="41">
        <f t="shared" si="131"/>
        <v>0</v>
      </c>
      <c r="AB290" s="41">
        <f t="shared" si="131"/>
        <v>0</v>
      </c>
      <c r="AC290" s="41">
        <f t="shared" si="131"/>
        <v>0</v>
      </c>
      <c r="AD290" s="41">
        <f t="shared" si="131"/>
        <v>0</v>
      </c>
      <c r="AE290" s="6">
        <f t="shared" si="131"/>
        <v>0</v>
      </c>
      <c r="AF290" s="41">
        <f t="shared" si="131"/>
        <v>0</v>
      </c>
      <c r="AG290" s="41">
        <f t="shared" si="131"/>
        <v>0</v>
      </c>
      <c r="AH290" s="41">
        <f t="shared" si="131"/>
        <v>0</v>
      </c>
      <c r="AI290" s="41">
        <f t="shared" si="131"/>
        <v>0</v>
      </c>
      <c r="AJ290" s="41">
        <f t="shared" si="131"/>
        <v>0</v>
      </c>
      <c r="AK290" s="41">
        <f t="shared" si="131"/>
        <v>0</v>
      </c>
      <c r="AL290" s="41">
        <f t="shared" si="131"/>
        <v>0</v>
      </c>
      <c r="AM290" s="41">
        <f t="shared" si="131"/>
        <v>0</v>
      </c>
      <c r="AN290" s="41">
        <f t="shared" si="131"/>
        <v>18.842530282637956</v>
      </c>
      <c r="AO290" s="41">
        <f t="shared" si="131"/>
        <v>1198</v>
      </c>
      <c r="AP290" s="110">
        <f t="shared" si="131"/>
        <v>0</v>
      </c>
      <c r="AQ290" s="111">
        <f t="shared" si="131"/>
        <v>0</v>
      </c>
      <c r="AR290" s="112">
        <f t="shared" si="131"/>
        <v>0</v>
      </c>
      <c r="AS290" s="112">
        <f t="shared" si="131"/>
        <v>0</v>
      </c>
      <c r="AT290" s="113">
        <f t="shared" si="131"/>
        <v>1112</v>
      </c>
      <c r="AU290" s="114">
        <f t="shared" si="131"/>
        <v>0</v>
      </c>
      <c r="AV290" s="115">
        <f t="shared" si="131"/>
        <v>0</v>
      </c>
      <c r="AW290" s="112">
        <f t="shared" si="131"/>
        <v>0</v>
      </c>
      <c r="AX290" s="112">
        <f t="shared" si="131"/>
        <v>0</v>
      </c>
      <c r="AY290" s="61">
        <f t="shared" si="131"/>
        <v>0</v>
      </c>
      <c r="AZ290" s="97">
        <f t="shared" si="131"/>
        <v>77.400000000000006</v>
      </c>
      <c r="BA290" s="68">
        <f t="shared" si="131"/>
        <v>0</v>
      </c>
      <c r="BB290" s="68">
        <f t="shared" si="131"/>
        <v>0</v>
      </c>
      <c r="BC290" s="68">
        <f t="shared" si="131"/>
        <v>0</v>
      </c>
      <c r="BD290" s="68">
        <f t="shared" si="131"/>
        <v>0</v>
      </c>
      <c r="BE290" s="15">
        <f t="shared" si="131"/>
        <v>0</v>
      </c>
      <c r="BF290" s="6">
        <f t="shared" si="131"/>
        <v>3057</v>
      </c>
      <c r="BG290" s="41">
        <f t="shared" si="131"/>
        <v>1906</v>
      </c>
      <c r="BH290" s="42">
        <f t="shared" si="131"/>
        <v>723</v>
      </c>
      <c r="BI290" s="42">
        <f t="shared" si="131"/>
        <v>0</v>
      </c>
      <c r="BJ290" s="42">
        <f t="shared" si="131"/>
        <v>0</v>
      </c>
      <c r="BK290" s="42">
        <f t="shared" si="131"/>
        <v>0</v>
      </c>
      <c r="BL290" s="42">
        <f t="shared" si="131"/>
        <v>0</v>
      </c>
      <c r="BM290" s="15">
        <f t="shared" si="131"/>
        <v>0</v>
      </c>
    </row>
    <row r="291" spans="1:65" outlineLevel="2" x14ac:dyDescent="0.45">
      <c r="A291" s="180" t="s">
        <v>20</v>
      </c>
      <c r="B291" s="181"/>
      <c r="C291" s="51">
        <f>IFERROR(SUBTOTAL(1,C258:C288),"")</f>
        <v>435858.3548387097</v>
      </c>
      <c r="D291" s="61">
        <f t="shared" ref="D291:BM291" si="132">IFERROR(SUBTOTAL(1,D258:D288),"")</f>
        <v>38.345161290322572</v>
      </c>
      <c r="E291" s="12">
        <f t="shared" si="132"/>
        <v>38.338709677419345</v>
      </c>
      <c r="F291" s="12">
        <f t="shared" si="132"/>
        <v>38.338709677419345</v>
      </c>
      <c r="G291" s="12">
        <f t="shared" si="132"/>
        <v>38.316129032258061</v>
      </c>
      <c r="H291" s="12">
        <f t="shared" si="132"/>
        <v>38.319354838709671</v>
      </c>
      <c r="I291" s="12" t="str">
        <f t="shared" si="132"/>
        <v/>
      </c>
      <c r="J291" s="12" t="str">
        <f t="shared" si="132"/>
        <v/>
      </c>
      <c r="K291" s="12" t="str">
        <f t="shared" si="132"/>
        <v/>
      </c>
      <c r="L291" s="12" t="str">
        <f t="shared" si="132"/>
        <v/>
      </c>
      <c r="M291" s="72" t="str">
        <f t="shared" si="132"/>
        <v/>
      </c>
      <c r="N291" s="83" t="str">
        <f t="shared" si="132"/>
        <v/>
      </c>
      <c r="O291" s="83" t="str">
        <f t="shared" si="132"/>
        <v/>
      </c>
      <c r="P291" s="83" t="str">
        <f t="shared" si="132"/>
        <v/>
      </c>
      <c r="Q291" s="83" t="str">
        <f t="shared" si="132"/>
        <v/>
      </c>
      <c r="R291" s="83" t="str">
        <f t="shared" si="132"/>
        <v/>
      </c>
      <c r="S291" s="83" t="str">
        <f t="shared" si="132"/>
        <v/>
      </c>
      <c r="T291" s="83" t="str">
        <f t="shared" si="132"/>
        <v/>
      </c>
      <c r="U291" s="83" t="str">
        <f t="shared" si="132"/>
        <v/>
      </c>
      <c r="V291" s="6" t="str">
        <f t="shared" si="132"/>
        <v/>
      </c>
      <c r="W291" s="41" t="str">
        <f t="shared" si="132"/>
        <v/>
      </c>
      <c r="X291" s="41" t="str">
        <f t="shared" si="132"/>
        <v/>
      </c>
      <c r="Y291" s="41" t="str">
        <f t="shared" si="132"/>
        <v/>
      </c>
      <c r="Z291" s="41" t="str">
        <f t="shared" si="132"/>
        <v/>
      </c>
      <c r="AA291" s="41" t="str">
        <f t="shared" si="132"/>
        <v/>
      </c>
      <c r="AB291" s="41" t="str">
        <f t="shared" si="132"/>
        <v/>
      </c>
      <c r="AC291" s="41" t="str">
        <f t="shared" si="132"/>
        <v/>
      </c>
      <c r="AD291" s="41" t="str">
        <f t="shared" si="132"/>
        <v/>
      </c>
      <c r="AE291" s="6" t="str">
        <f t="shared" si="132"/>
        <v/>
      </c>
      <c r="AF291" s="41" t="str">
        <f t="shared" si="132"/>
        <v/>
      </c>
      <c r="AG291" s="41" t="str">
        <f t="shared" si="132"/>
        <v/>
      </c>
      <c r="AH291" s="41" t="str">
        <f t="shared" si="132"/>
        <v/>
      </c>
      <c r="AI291" s="41" t="str">
        <f t="shared" si="132"/>
        <v/>
      </c>
      <c r="AJ291" s="41" t="str">
        <f t="shared" si="132"/>
        <v/>
      </c>
      <c r="AK291" s="41" t="str">
        <f t="shared" si="132"/>
        <v/>
      </c>
      <c r="AL291" s="41" t="str">
        <f t="shared" si="132"/>
        <v/>
      </c>
      <c r="AM291" s="41" t="str">
        <f t="shared" si="132"/>
        <v/>
      </c>
      <c r="AN291" s="41">
        <f t="shared" si="132"/>
        <v>20.731494293180994</v>
      </c>
      <c r="AO291" s="41">
        <f t="shared" si="132"/>
        <v>1355.516129032258</v>
      </c>
      <c r="AP291" s="110" t="str">
        <f t="shared" si="132"/>
        <v/>
      </c>
      <c r="AQ291" s="111" t="str">
        <f t="shared" si="132"/>
        <v/>
      </c>
      <c r="AR291" s="112" t="str">
        <f t="shared" si="132"/>
        <v/>
      </c>
      <c r="AS291" s="112" t="str">
        <f t="shared" si="132"/>
        <v/>
      </c>
      <c r="AT291" s="113">
        <f t="shared" si="132"/>
        <v>1333.9354838709678</v>
      </c>
      <c r="AU291" s="114" t="str">
        <f t="shared" si="132"/>
        <v/>
      </c>
      <c r="AV291" s="115" t="str">
        <f t="shared" si="132"/>
        <v/>
      </c>
      <c r="AW291" s="112" t="str">
        <f t="shared" si="132"/>
        <v/>
      </c>
      <c r="AX291" s="112" t="str">
        <f t="shared" si="132"/>
        <v/>
      </c>
      <c r="AY291" s="61" t="str">
        <f t="shared" si="132"/>
        <v/>
      </c>
      <c r="AZ291" s="97">
        <f t="shared" si="132"/>
        <v>78.16</v>
      </c>
      <c r="BA291" s="68" t="str">
        <f t="shared" si="132"/>
        <v/>
      </c>
      <c r="BB291" s="68" t="str">
        <f t="shared" si="132"/>
        <v/>
      </c>
      <c r="BC291" s="68" t="str">
        <f t="shared" si="132"/>
        <v/>
      </c>
      <c r="BD291" s="68" t="str">
        <f t="shared" si="132"/>
        <v/>
      </c>
      <c r="BE291" s="15" t="str">
        <f>IFERROR(SUBTOTAL(1,BE258:BE288),"")</f>
        <v/>
      </c>
      <c r="BF291" s="6">
        <f t="shared" si="132"/>
        <v>5292.1612903225805</v>
      </c>
      <c r="BG291" s="41">
        <f t="shared" si="132"/>
        <v>3846.9354838709678</v>
      </c>
      <c r="BH291" s="42">
        <f t="shared" si="132"/>
        <v>1445.2258064516129</v>
      </c>
      <c r="BI291" s="42" t="str">
        <f t="shared" si="132"/>
        <v/>
      </c>
      <c r="BJ291" s="42" t="str">
        <f t="shared" si="132"/>
        <v/>
      </c>
      <c r="BK291" s="42" t="str">
        <f t="shared" si="132"/>
        <v/>
      </c>
      <c r="BL291" s="42" t="str">
        <f t="shared" si="132"/>
        <v/>
      </c>
      <c r="BM291" s="15" t="str">
        <f t="shared" si="132"/>
        <v/>
      </c>
    </row>
    <row r="292" spans="1:65" ht="17.5" outlineLevel="1" thickBot="1" x14ac:dyDescent="0.5">
      <c r="A292" s="182" t="s">
        <v>53</v>
      </c>
      <c r="B292" s="183"/>
      <c r="C292" s="52">
        <f>SUBTOTAL(9,C258:C288)</f>
        <v>13511609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42021</v>
      </c>
      <c r="AP292" s="116"/>
      <c r="AQ292" s="117"/>
      <c r="AR292" s="118"/>
      <c r="AS292" s="118"/>
      <c r="AT292" s="119">
        <f>SUBTOTAL(9,AT258:AT288)</f>
        <v>41352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3">SUBTOTAL(9,BF258:BF288)</f>
        <v>164057</v>
      </c>
      <c r="BG292" s="43">
        <f t="shared" si="133"/>
        <v>119255</v>
      </c>
      <c r="BH292" s="44">
        <f t="shared" si="133"/>
        <v>44802</v>
      </c>
      <c r="BI292" s="44">
        <f t="shared" si="133"/>
        <v>0</v>
      </c>
      <c r="BJ292" s="44">
        <f t="shared" si="133"/>
        <v>0</v>
      </c>
      <c r="BK292" s="44">
        <f t="shared" si="133"/>
        <v>0</v>
      </c>
      <c r="BL292" s="44">
        <f t="shared" si="133"/>
        <v>0</v>
      </c>
      <c r="BM292" s="16">
        <f t="shared" si="133"/>
        <v>0</v>
      </c>
    </row>
    <row r="293" spans="1:65" outlineLevel="5" x14ac:dyDescent="0.45">
      <c r="A293" s="21">
        <f t="shared" si="113"/>
        <v>9</v>
      </c>
      <c r="B293" s="33">
        <f>B288+1</f>
        <v>44075</v>
      </c>
      <c r="C293" s="51">
        <v>360633</v>
      </c>
      <c r="D293" s="64">
        <f t="shared" ref="D293:D322" si="134">IFERROR(ROUND(AVERAGE(E293:L293),1),"")</f>
        <v>38.299999999999997</v>
      </c>
      <c r="E293" s="12">
        <v>38.299999999999997</v>
      </c>
      <c r="F293" s="12">
        <v>38.299999999999997</v>
      </c>
      <c r="G293" s="12">
        <v>38.299999999999997</v>
      </c>
      <c r="H293" s="12">
        <v>38.299999999999997</v>
      </c>
      <c r="I293" s="12"/>
      <c r="J293" s="12"/>
      <c r="K293" s="12"/>
      <c r="L293" s="12"/>
      <c r="M293" s="74" t="str">
        <f t="shared" ref="M293:M322" si="135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36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7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28000/AO293</f>
        <v>17.971758664955072</v>
      </c>
      <c r="AO293" s="41">
        <v>1558</v>
      </c>
      <c r="AP293" s="110"/>
      <c r="AQ293" s="111"/>
      <c r="AR293" s="126" t="str">
        <f t="shared" ref="AR293:AR322" si="138">IFERROR(AQ293/AP293*100,"")</f>
        <v/>
      </c>
      <c r="AS293" s="126" t="str">
        <f t="shared" ref="AS293:AS322" si="139">IFERROR(100-AR293,"")</f>
        <v/>
      </c>
      <c r="AT293" s="127">
        <v>1591</v>
      </c>
      <c r="AU293" s="128"/>
      <c r="AV293" s="129"/>
      <c r="AW293" s="126" t="str">
        <f t="shared" ref="AW293:AW322" si="140">IFERROR(AV293/AU293*100,"")</f>
        <v/>
      </c>
      <c r="AX293" s="126" t="str">
        <f t="shared" ref="AX293:AX322" si="141">IFERROR(100-AW293,"")</f>
        <v/>
      </c>
      <c r="AY293" s="64" t="str">
        <f t="shared" ref="AY293:AY322" si="142">IFERROR((1-((AW293*AS293)/(AX293*AR293)))*100,"")</f>
        <v/>
      </c>
      <c r="AZ293" s="97">
        <v>79.5</v>
      </c>
      <c r="BA293" s="68"/>
      <c r="BB293" s="68"/>
      <c r="BC293" s="68"/>
      <c r="BD293" s="68"/>
      <c r="BE293" s="15"/>
      <c r="BF293" s="5">
        <f t="shared" ref="BF293:BF322" si="143">IF(SUM(BG293:BM293)=0,"",SUM(BG293:BM293))</f>
        <v>6730</v>
      </c>
      <c r="BG293" s="42">
        <v>2667</v>
      </c>
      <c r="BH293" s="42">
        <v>4063</v>
      </c>
      <c r="BI293" s="42"/>
      <c r="BJ293" s="42"/>
      <c r="BK293" s="42"/>
      <c r="BL293" s="42"/>
      <c r="BM293" s="15"/>
    </row>
    <row r="294" spans="1:65" outlineLevel="5" x14ac:dyDescent="0.45">
      <c r="A294" s="22">
        <f t="shared" si="113"/>
        <v>9</v>
      </c>
      <c r="B294" s="9">
        <f t="shared" si="129"/>
        <v>44076</v>
      </c>
      <c r="C294" s="51">
        <v>395726</v>
      </c>
      <c r="D294" s="64">
        <f t="shared" si="134"/>
        <v>38.5</v>
      </c>
      <c r="E294" s="12">
        <v>38.5</v>
      </c>
      <c r="F294" s="12">
        <v>38.5</v>
      </c>
      <c r="G294" s="12">
        <v>38.5</v>
      </c>
      <c r="H294" s="12">
        <v>38.5</v>
      </c>
      <c r="I294" s="12"/>
      <c r="J294" s="12"/>
      <c r="K294" s="12"/>
      <c r="L294" s="12"/>
      <c r="M294" s="74" t="str">
        <f t="shared" si="135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36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7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4">28000/AO294</f>
        <v>17.4346201743462</v>
      </c>
      <c r="AO294" s="41">
        <v>1606</v>
      </c>
      <c r="AP294" s="110"/>
      <c r="AQ294" s="111"/>
      <c r="AR294" s="126" t="str">
        <f t="shared" si="138"/>
        <v/>
      </c>
      <c r="AS294" s="126" t="str">
        <f t="shared" si="139"/>
        <v/>
      </c>
      <c r="AT294" s="127">
        <v>1777</v>
      </c>
      <c r="AU294" s="128"/>
      <c r="AV294" s="129"/>
      <c r="AW294" s="126" t="str">
        <f t="shared" si="140"/>
        <v/>
      </c>
      <c r="AX294" s="126" t="str">
        <f t="shared" si="141"/>
        <v/>
      </c>
      <c r="AY294" s="64" t="str">
        <f t="shared" si="142"/>
        <v/>
      </c>
      <c r="AZ294" s="97">
        <v>77.8</v>
      </c>
      <c r="BA294" s="68"/>
      <c r="BB294" s="68"/>
      <c r="BC294" s="68"/>
      <c r="BD294" s="68"/>
      <c r="BE294" s="15"/>
      <c r="BF294" s="5">
        <f t="shared" si="143"/>
        <v>6588</v>
      </c>
      <c r="BG294" s="42">
        <v>4884</v>
      </c>
      <c r="BH294" s="42">
        <v>1704</v>
      </c>
      <c r="BI294" s="42"/>
      <c r="BJ294" s="42"/>
      <c r="BK294" s="42"/>
      <c r="BL294" s="42"/>
      <c r="BM294" s="15"/>
    </row>
    <row r="295" spans="1:65" outlineLevel="5" x14ac:dyDescent="0.45">
      <c r="A295" s="22">
        <f t="shared" si="113"/>
        <v>9</v>
      </c>
      <c r="B295" s="9">
        <f t="shared" si="129"/>
        <v>44077</v>
      </c>
      <c r="C295" s="51">
        <v>450532</v>
      </c>
      <c r="D295" s="64">
        <f t="shared" si="134"/>
        <v>38.299999999999997</v>
      </c>
      <c r="E295" s="12">
        <v>38.200000000000003</v>
      </c>
      <c r="F295" s="12">
        <v>38.200000000000003</v>
      </c>
      <c r="G295" s="12">
        <v>38.299999999999997</v>
      </c>
      <c r="H295" s="12">
        <v>38.299999999999997</v>
      </c>
      <c r="I295" s="12"/>
      <c r="J295" s="12"/>
      <c r="K295" s="12"/>
      <c r="L295" s="12"/>
      <c r="M295" s="74" t="str">
        <f t="shared" si="135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36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7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4"/>
        <v>20.423048869438365</v>
      </c>
      <c r="AO295" s="41">
        <v>1371</v>
      </c>
      <c r="AP295" s="110"/>
      <c r="AQ295" s="111"/>
      <c r="AR295" s="126" t="str">
        <f t="shared" si="138"/>
        <v/>
      </c>
      <c r="AS295" s="126" t="str">
        <f t="shared" si="139"/>
        <v/>
      </c>
      <c r="AT295" s="127">
        <v>1502</v>
      </c>
      <c r="AU295" s="128"/>
      <c r="AV295" s="129"/>
      <c r="AW295" s="126" t="str">
        <f t="shared" si="140"/>
        <v/>
      </c>
      <c r="AX295" s="126" t="str">
        <f t="shared" si="141"/>
        <v/>
      </c>
      <c r="AY295" s="64" t="str">
        <f t="shared" si="142"/>
        <v/>
      </c>
      <c r="AZ295" s="97">
        <v>78.7</v>
      </c>
      <c r="BA295" s="68"/>
      <c r="BB295" s="68"/>
      <c r="BC295" s="68"/>
      <c r="BD295" s="68"/>
      <c r="BE295" s="15"/>
      <c r="BF295" s="5">
        <f t="shared" si="143"/>
        <v>5397</v>
      </c>
      <c r="BG295" s="42">
        <v>2751</v>
      </c>
      <c r="BH295" s="42">
        <v>2646</v>
      </c>
      <c r="BI295" s="42"/>
      <c r="BJ295" s="42"/>
      <c r="BK295" s="42"/>
      <c r="BL295" s="42"/>
      <c r="BM295" s="15"/>
    </row>
    <row r="296" spans="1:65" outlineLevel="5" x14ac:dyDescent="0.45">
      <c r="A296" s="22">
        <f t="shared" si="113"/>
        <v>9</v>
      </c>
      <c r="B296" s="9">
        <f t="shared" si="129"/>
        <v>44078</v>
      </c>
      <c r="C296" s="51">
        <v>442273</v>
      </c>
      <c r="D296" s="64">
        <f t="shared" si="134"/>
        <v>38.5</v>
      </c>
      <c r="E296" s="12">
        <v>38.5</v>
      </c>
      <c r="F296" s="12">
        <v>38.5</v>
      </c>
      <c r="G296" s="12">
        <v>38.5</v>
      </c>
      <c r="H296" s="12">
        <v>38.5</v>
      </c>
      <c r="I296" s="12"/>
      <c r="J296" s="12"/>
      <c r="K296" s="12"/>
      <c r="L296" s="12"/>
      <c r="M296" s="74" t="str">
        <f t="shared" si="135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36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7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4"/>
        <v>18.530774321641296</v>
      </c>
      <c r="AO296" s="41">
        <v>1511</v>
      </c>
      <c r="AP296" s="110"/>
      <c r="AQ296" s="111"/>
      <c r="AR296" s="126" t="str">
        <f t="shared" si="138"/>
        <v/>
      </c>
      <c r="AS296" s="126" t="str">
        <f t="shared" si="139"/>
        <v/>
      </c>
      <c r="AT296" s="127">
        <v>1470</v>
      </c>
      <c r="AU296" s="128"/>
      <c r="AV296" s="129"/>
      <c r="AW296" s="126" t="str">
        <f t="shared" si="140"/>
        <v/>
      </c>
      <c r="AX296" s="126" t="str">
        <f t="shared" si="141"/>
        <v/>
      </c>
      <c r="AY296" s="64" t="str">
        <f t="shared" si="142"/>
        <v/>
      </c>
      <c r="AZ296" s="97">
        <v>77.8</v>
      </c>
      <c r="BA296" s="68"/>
      <c r="BB296" s="68"/>
      <c r="BC296" s="68"/>
      <c r="BD296" s="68"/>
      <c r="BE296" s="15"/>
      <c r="BF296" s="5">
        <f t="shared" si="143"/>
        <v>7934</v>
      </c>
      <c r="BG296" s="42">
        <v>5618</v>
      </c>
      <c r="BH296" s="42">
        <v>2316</v>
      </c>
      <c r="BI296" s="42"/>
      <c r="BJ296" s="42"/>
      <c r="BK296" s="42"/>
      <c r="BL296" s="42"/>
      <c r="BM296" s="15"/>
    </row>
    <row r="297" spans="1:65" outlineLevel="5" x14ac:dyDescent="0.45">
      <c r="A297" s="22">
        <f t="shared" si="113"/>
        <v>9</v>
      </c>
      <c r="B297" s="9">
        <f t="shared" si="129"/>
        <v>44079</v>
      </c>
      <c r="C297" s="51">
        <v>464166</v>
      </c>
      <c r="D297" s="64">
        <f t="shared" si="134"/>
        <v>37.700000000000003</v>
      </c>
      <c r="E297" s="12">
        <v>37.5</v>
      </c>
      <c r="F297" s="12">
        <v>37.5</v>
      </c>
      <c r="G297" s="12">
        <v>37.799999999999997</v>
      </c>
      <c r="H297" s="12">
        <v>37.799999999999997</v>
      </c>
      <c r="I297" s="12"/>
      <c r="J297" s="12"/>
      <c r="K297" s="12"/>
      <c r="L297" s="12"/>
      <c r="M297" s="74" t="str">
        <f t="shared" si="135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36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7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4"/>
        <v>18.312622629169393</v>
      </c>
      <c r="AO297" s="41">
        <v>1529</v>
      </c>
      <c r="AP297" s="110"/>
      <c r="AQ297" s="111"/>
      <c r="AR297" s="126" t="str">
        <f t="shared" si="138"/>
        <v/>
      </c>
      <c r="AS297" s="126" t="str">
        <f t="shared" si="139"/>
        <v/>
      </c>
      <c r="AT297" s="127">
        <v>1042</v>
      </c>
      <c r="AU297" s="128"/>
      <c r="AV297" s="129"/>
      <c r="AW297" s="126" t="str">
        <f t="shared" si="140"/>
        <v/>
      </c>
      <c r="AX297" s="126" t="str">
        <f t="shared" si="141"/>
        <v/>
      </c>
      <c r="AY297" s="64" t="str">
        <f t="shared" si="142"/>
        <v/>
      </c>
      <c r="AZ297" s="97"/>
      <c r="BA297" s="68"/>
      <c r="BB297" s="68"/>
      <c r="BC297" s="68"/>
      <c r="BD297" s="68"/>
      <c r="BE297" s="15"/>
      <c r="BF297" s="5">
        <f t="shared" si="143"/>
        <v>925</v>
      </c>
      <c r="BG297" s="42">
        <v>925</v>
      </c>
      <c r="BH297" s="42"/>
      <c r="BI297" s="42"/>
      <c r="BJ297" s="42"/>
      <c r="BK297" s="42"/>
      <c r="BL297" s="42"/>
      <c r="BM297" s="15"/>
    </row>
    <row r="298" spans="1:65" outlineLevel="5" x14ac:dyDescent="0.45">
      <c r="A298" s="22">
        <f t="shared" si="113"/>
        <v>9</v>
      </c>
      <c r="B298" s="9">
        <f t="shared" si="129"/>
        <v>44080</v>
      </c>
      <c r="C298" s="51">
        <v>504664</v>
      </c>
      <c r="D298" s="64">
        <f t="shared" si="134"/>
        <v>38.1</v>
      </c>
      <c r="E298" s="12">
        <v>38</v>
      </c>
      <c r="F298" s="12">
        <v>38</v>
      </c>
      <c r="G298" s="12">
        <v>38.1</v>
      </c>
      <c r="H298" s="12">
        <v>38.1</v>
      </c>
      <c r="I298" s="12"/>
      <c r="J298" s="12"/>
      <c r="K298" s="12"/>
      <c r="L298" s="12"/>
      <c r="M298" s="74" t="str">
        <f t="shared" si="135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36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7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4"/>
        <v>25.878003696857672</v>
      </c>
      <c r="AO298" s="41">
        <v>1082</v>
      </c>
      <c r="AP298" s="110"/>
      <c r="AQ298" s="111"/>
      <c r="AR298" s="126" t="str">
        <f t="shared" si="138"/>
        <v/>
      </c>
      <c r="AS298" s="126" t="str">
        <f t="shared" si="139"/>
        <v/>
      </c>
      <c r="AT298" s="127">
        <v>1209</v>
      </c>
      <c r="AU298" s="128"/>
      <c r="AV298" s="129"/>
      <c r="AW298" s="126" t="str">
        <f t="shared" si="140"/>
        <v/>
      </c>
      <c r="AX298" s="126" t="str">
        <f t="shared" si="141"/>
        <v/>
      </c>
      <c r="AY298" s="64" t="str">
        <f t="shared" si="142"/>
        <v/>
      </c>
      <c r="AZ298" s="97"/>
      <c r="BA298" s="68"/>
      <c r="BB298" s="68"/>
      <c r="BC298" s="68"/>
      <c r="BD298" s="68"/>
      <c r="BE298" s="15"/>
      <c r="BF298" s="5">
        <f t="shared" si="143"/>
        <v>4863</v>
      </c>
      <c r="BG298" s="42">
        <v>4863</v>
      </c>
      <c r="BH298" s="42"/>
      <c r="BI298" s="42"/>
      <c r="BJ298" s="42"/>
      <c r="BK298" s="42"/>
      <c r="BL298" s="42"/>
      <c r="BM298" s="15"/>
    </row>
    <row r="299" spans="1:65" outlineLevel="5" x14ac:dyDescent="0.45">
      <c r="A299" s="22">
        <f t="shared" si="113"/>
        <v>9</v>
      </c>
      <c r="B299" s="9">
        <f t="shared" si="129"/>
        <v>44081</v>
      </c>
      <c r="C299" s="51">
        <v>488293</v>
      </c>
      <c r="D299" s="64">
        <f t="shared" si="134"/>
        <v>38.299999999999997</v>
      </c>
      <c r="E299" s="12">
        <v>38.200000000000003</v>
      </c>
      <c r="F299" s="12">
        <v>38.200000000000003</v>
      </c>
      <c r="G299" s="12">
        <v>38.4</v>
      </c>
      <c r="H299" s="12">
        <v>38.4</v>
      </c>
      <c r="I299" s="12"/>
      <c r="J299" s="12"/>
      <c r="K299" s="12"/>
      <c r="L299" s="12"/>
      <c r="M299" s="74" t="str">
        <f t="shared" si="135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36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7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4"/>
        <v>21.722265321955003</v>
      </c>
      <c r="AO299" s="41">
        <v>1289</v>
      </c>
      <c r="AP299" s="110"/>
      <c r="AQ299" s="111"/>
      <c r="AR299" s="126" t="str">
        <f t="shared" si="138"/>
        <v/>
      </c>
      <c r="AS299" s="126" t="str">
        <f t="shared" si="139"/>
        <v/>
      </c>
      <c r="AT299" s="127">
        <v>1376</v>
      </c>
      <c r="AU299" s="128"/>
      <c r="AV299" s="129"/>
      <c r="AW299" s="126" t="str">
        <f t="shared" si="140"/>
        <v/>
      </c>
      <c r="AX299" s="126" t="str">
        <f t="shared" si="141"/>
        <v/>
      </c>
      <c r="AY299" s="64" t="str">
        <f t="shared" si="142"/>
        <v/>
      </c>
      <c r="AZ299" s="97">
        <v>77.599999999999994</v>
      </c>
      <c r="BA299" s="68"/>
      <c r="BB299" s="68"/>
      <c r="BC299" s="68"/>
      <c r="BD299" s="68"/>
      <c r="BE299" s="15"/>
      <c r="BF299" s="5">
        <f t="shared" si="143"/>
        <v>5788</v>
      </c>
      <c r="BG299" s="42">
        <v>5788</v>
      </c>
      <c r="BH299" s="42"/>
      <c r="BI299" s="42"/>
      <c r="BJ299" s="42"/>
      <c r="BK299" s="42"/>
      <c r="BL299" s="42"/>
      <c r="BM299" s="15"/>
    </row>
    <row r="300" spans="1:65" outlineLevel="5" x14ac:dyDescent="0.45">
      <c r="A300" s="22">
        <f t="shared" si="113"/>
        <v>9</v>
      </c>
      <c r="B300" s="9">
        <f t="shared" si="129"/>
        <v>44082</v>
      </c>
      <c r="C300" s="51">
        <v>506228</v>
      </c>
      <c r="D300" s="64">
        <f t="shared" si="134"/>
        <v>38.299999999999997</v>
      </c>
      <c r="E300" s="12">
        <v>38.299999999999997</v>
      </c>
      <c r="F300" s="12">
        <v>38.299999999999997</v>
      </c>
      <c r="G300" s="12">
        <v>38.299999999999997</v>
      </c>
      <c r="H300" s="12">
        <v>38.299999999999997</v>
      </c>
      <c r="I300" s="12"/>
      <c r="J300" s="12"/>
      <c r="K300" s="12"/>
      <c r="L300" s="12"/>
      <c r="M300" s="74" t="str">
        <f t="shared" si="135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36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7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4"/>
        <v>19.621583742116329</v>
      </c>
      <c r="AO300" s="41">
        <v>1427</v>
      </c>
      <c r="AP300" s="110"/>
      <c r="AQ300" s="111"/>
      <c r="AR300" s="126" t="str">
        <f t="shared" si="138"/>
        <v/>
      </c>
      <c r="AS300" s="126" t="str">
        <f t="shared" si="139"/>
        <v/>
      </c>
      <c r="AT300" s="127">
        <v>1422</v>
      </c>
      <c r="AU300" s="128"/>
      <c r="AV300" s="129"/>
      <c r="AW300" s="126" t="str">
        <f t="shared" si="140"/>
        <v/>
      </c>
      <c r="AX300" s="126" t="str">
        <f t="shared" si="141"/>
        <v/>
      </c>
      <c r="AY300" s="64" t="str">
        <f t="shared" si="142"/>
        <v/>
      </c>
      <c r="AZ300" s="97">
        <v>78</v>
      </c>
      <c r="BA300" s="68"/>
      <c r="BB300" s="68"/>
      <c r="BC300" s="68"/>
      <c r="BD300" s="68"/>
      <c r="BE300" s="15"/>
      <c r="BF300" s="5">
        <f t="shared" si="143"/>
        <v>4491</v>
      </c>
      <c r="BG300" s="42">
        <v>4136</v>
      </c>
      <c r="BH300" s="42">
        <v>355</v>
      </c>
      <c r="BI300" s="42"/>
      <c r="BJ300" s="42"/>
      <c r="BK300" s="42"/>
      <c r="BL300" s="42"/>
      <c r="BM300" s="15"/>
    </row>
    <row r="301" spans="1:65" outlineLevel="5" x14ac:dyDescent="0.45">
      <c r="A301" s="22">
        <f t="shared" si="113"/>
        <v>9</v>
      </c>
      <c r="B301" s="9">
        <f t="shared" si="129"/>
        <v>44083</v>
      </c>
      <c r="C301" s="51">
        <v>492003</v>
      </c>
      <c r="D301" s="64">
        <f t="shared" si="134"/>
        <v>38.5</v>
      </c>
      <c r="E301" s="12">
        <v>38.5</v>
      </c>
      <c r="F301" s="12">
        <v>38.5</v>
      </c>
      <c r="G301" s="12">
        <v>38.5</v>
      </c>
      <c r="H301" s="12">
        <v>38.5</v>
      </c>
      <c r="I301" s="12"/>
      <c r="J301" s="12"/>
      <c r="K301" s="12"/>
      <c r="L301" s="12"/>
      <c r="M301" s="74" t="str">
        <f t="shared" si="135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36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7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4"/>
        <v>18.829858776059179</v>
      </c>
      <c r="AO301" s="41">
        <v>1487</v>
      </c>
      <c r="AP301" s="110"/>
      <c r="AQ301" s="111"/>
      <c r="AR301" s="126" t="str">
        <f t="shared" si="138"/>
        <v/>
      </c>
      <c r="AS301" s="126" t="str">
        <f t="shared" si="139"/>
        <v/>
      </c>
      <c r="AT301" s="127">
        <v>1602</v>
      </c>
      <c r="AU301" s="128"/>
      <c r="AV301" s="129"/>
      <c r="AW301" s="126" t="str">
        <f t="shared" si="140"/>
        <v/>
      </c>
      <c r="AX301" s="126" t="str">
        <f t="shared" si="141"/>
        <v/>
      </c>
      <c r="AY301" s="64" t="str">
        <f t="shared" si="142"/>
        <v/>
      </c>
      <c r="AZ301" s="97">
        <v>78.099999999999994</v>
      </c>
      <c r="BA301" s="68"/>
      <c r="BB301" s="68"/>
      <c r="BC301" s="68"/>
      <c r="BD301" s="68"/>
      <c r="BE301" s="15"/>
      <c r="BF301" s="5">
        <f t="shared" si="143"/>
        <v>5104</v>
      </c>
      <c r="BG301" s="42">
        <v>5104</v>
      </c>
      <c r="BH301" s="42"/>
      <c r="BI301" s="42"/>
      <c r="BJ301" s="42"/>
      <c r="BK301" s="42"/>
      <c r="BL301" s="42"/>
      <c r="BM301" s="15"/>
    </row>
    <row r="302" spans="1:65" outlineLevel="5" x14ac:dyDescent="0.45">
      <c r="A302" s="22">
        <f t="shared" si="113"/>
        <v>9</v>
      </c>
      <c r="B302" s="9">
        <f t="shared" si="129"/>
        <v>44084</v>
      </c>
      <c r="C302" s="51">
        <v>475330</v>
      </c>
      <c r="D302" s="64">
        <f t="shared" si="134"/>
        <v>38.5</v>
      </c>
      <c r="E302" s="12">
        <v>38.5</v>
      </c>
      <c r="F302" s="12">
        <v>38.5</v>
      </c>
      <c r="G302" s="12">
        <v>38.5</v>
      </c>
      <c r="H302" s="12">
        <v>38.5</v>
      </c>
      <c r="I302" s="12"/>
      <c r="J302" s="12"/>
      <c r="K302" s="12"/>
      <c r="L302" s="12"/>
      <c r="M302" s="74" t="str">
        <f t="shared" si="135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36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7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4"/>
        <v>20.408163265306122</v>
      </c>
      <c r="AO302" s="41">
        <v>1372</v>
      </c>
      <c r="AP302" s="110"/>
      <c r="AQ302" s="111"/>
      <c r="AR302" s="126" t="str">
        <f t="shared" si="138"/>
        <v/>
      </c>
      <c r="AS302" s="126" t="str">
        <f t="shared" si="139"/>
        <v/>
      </c>
      <c r="AT302" s="127">
        <v>1361</v>
      </c>
      <c r="AU302" s="128"/>
      <c r="AV302" s="129"/>
      <c r="AW302" s="126" t="str">
        <f t="shared" si="140"/>
        <v/>
      </c>
      <c r="AX302" s="126" t="str">
        <f t="shared" si="141"/>
        <v/>
      </c>
      <c r="AY302" s="64" t="str">
        <f t="shared" si="142"/>
        <v/>
      </c>
      <c r="AZ302" s="97">
        <v>78.099999999999994</v>
      </c>
      <c r="BA302" s="68"/>
      <c r="BB302" s="68"/>
      <c r="BC302" s="68"/>
      <c r="BD302" s="68"/>
      <c r="BE302" s="15"/>
      <c r="BF302" s="5">
        <f t="shared" si="143"/>
        <v>3496</v>
      </c>
      <c r="BG302" s="42">
        <v>3496</v>
      </c>
      <c r="BH302" s="42"/>
      <c r="BI302" s="42"/>
      <c r="BJ302" s="42"/>
      <c r="BK302" s="42"/>
      <c r="BL302" s="42"/>
      <c r="BM302" s="15"/>
    </row>
    <row r="303" spans="1:65" outlineLevel="5" x14ac:dyDescent="0.45">
      <c r="A303" s="22">
        <f t="shared" si="113"/>
        <v>9</v>
      </c>
      <c r="B303" s="9">
        <f t="shared" si="129"/>
        <v>44085</v>
      </c>
      <c r="C303" s="51">
        <v>456585</v>
      </c>
      <c r="D303" s="64">
        <f t="shared" si="134"/>
        <v>38.5</v>
      </c>
      <c r="E303" s="12">
        <v>38.5</v>
      </c>
      <c r="F303" s="12">
        <v>38.5</v>
      </c>
      <c r="G303" s="12">
        <v>38.5</v>
      </c>
      <c r="H303" s="12">
        <v>38.5</v>
      </c>
      <c r="I303" s="12"/>
      <c r="J303" s="12"/>
      <c r="K303" s="12"/>
      <c r="L303" s="12"/>
      <c r="M303" s="74" t="str">
        <f t="shared" si="135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36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7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4"/>
        <v>20.452885317750184</v>
      </c>
      <c r="AO303" s="41">
        <v>1369</v>
      </c>
      <c r="AP303" s="110"/>
      <c r="AQ303" s="111"/>
      <c r="AR303" s="126" t="str">
        <f t="shared" si="138"/>
        <v/>
      </c>
      <c r="AS303" s="126" t="str">
        <f t="shared" si="139"/>
        <v/>
      </c>
      <c r="AT303" s="127">
        <v>1589</v>
      </c>
      <c r="AU303" s="128"/>
      <c r="AV303" s="129"/>
      <c r="AW303" s="126" t="str">
        <f t="shared" si="140"/>
        <v/>
      </c>
      <c r="AX303" s="126" t="str">
        <f t="shared" si="141"/>
        <v/>
      </c>
      <c r="AY303" s="64" t="str">
        <f t="shared" si="142"/>
        <v/>
      </c>
      <c r="AZ303" s="97">
        <v>78</v>
      </c>
      <c r="BA303" s="68"/>
      <c r="BB303" s="68"/>
      <c r="BC303" s="68"/>
      <c r="BD303" s="68"/>
      <c r="BE303" s="15"/>
      <c r="BF303" s="5">
        <f t="shared" si="143"/>
        <v>3954</v>
      </c>
      <c r="BG303" s="42">
        <v>3954</v>
      </c>
      <c r="BH303" s="42"/>
      <c r="BI303" s="42"/>
      <c r="BJ303" s="42"/>
      <c r="BK303" s="42"/>
      <c r="BL303" s="42"/>
      <c r="BM303" s="15"/>
    </row>
    <row r="304" spans="1:65" outlineLevel="5" x14ac:dyDescent="0.45">
      <c r="A304" s="22">
        <f t="shared" si="113"/>
        <v>9</v>
      </c>
      <c r="B304" s="9">
        <f t="shared" si="129"/>
        <v>44086</v>
      </c>
      <c r="C304" s="51">
        <v>475067</v>
      </c>
      <c r="D304" s="64">
        <f t="shared" si="134"/>
        <v>38.1</v>
      </c>
      <c r="E304" s="12">
        <v>38</v>
      </c>
      <c r="F304" s="12">
        <v>38</v>
      </c>
      <c r="G304" s="12">
        <v>38.200000000000003</v>
      </c>
      <c r="H304" s="12">
        <v>38.200000000000003</v>
      </c>
      <c r="I304" s="12"/>
      <c r="J304" s="12"/>
      <c r="K304" s="12"/>
      <c r="L304" s="12"/>
      <c r="M304" s="74" t="str">
        <f t="shared" si="135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36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7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4"/>
        <v>20.260492040520983</v>
      </c>
      <c r="AO304" s="41">
        <v>1382</v>
      </c>
      <c r="AP304" s="110"/>
      <c r="AQ304" s="111"/>
      <c r="AR304" s="126" t="str">
        <f t="shared" si="138"/>
        <v/>
      </c>
      <c r="AS304" s="126" t="str">
        <f t="shared" si="139"/>
        <v/>
      </c>
      <c r="AT304" s="127">
        <v>1179</v>
      </c>
      <c r="AU304" s="128"/>
      <c r="AV304" s="129"/>
      <c r="AW304" s="126" t="str">
        <f t="shared" si="140"/>
        <v/>
      </c>
      <c r="AX304" s="126" t="str">
        <f t="shared" si="141"/>
        <v/>
      </c>
      <c r="AY304" s="64" t="str">
        <f t="shared" si="142"/>
        <v/>
      </c>
      <c r="AZ304" s="97"/>
      <c r="BA304" s="68"/>
      <c r="BB304" s="68"/>
      <c r="BC304" s="68"/>
      <c r="BD304" s="68"/>
      <c r="BE304" s="15"/>
      <c r="BF304" s="5">
        <f t="shared" si="143"/>
        <v>3543</v>
      </c>
      <c r="BG304" s="42">
        <v>3543</v>
      </c>
      <c r="BH304" s="42"/>
      <c r="BI304" s="42"/>
      <c r="BJ304" s="42"/>
      <c r="BK304" s="42"/>
      <c r="BL304" s="42"/>
      <c r="BM304" s="15"/>
    </row>
    <row r="305" spans="1:65" outlineLevel="5" x14ac:dyDescent="0.45">
      <c r="A305" s="22">
        <f t="shared" si="113"/>
        <v>9</v>
      </c>
      <c r="B305" s="9">
        <f t="shared" si="129"/>
        <v>44087</v>
      </c>
      <c r="C305" s="51">
        <v>434448</v>
      </c>
      <c r="D305" s="64">
        <f t="shared" si="134"/>
        <v>38.4</v>
      </c>
      <c r="E305" s="12">
        <v>38.5</v>
      </c>
      <c r="F305" s="12">
        <v>38.5</v>
      </c>
      <c r="G305" s="12">
        <v>38.200000000000003</v>
      </c>
      <c r="H305" s="12">
        <v>38.200000000000003</v>
      </c>
      <c r="I305" s="12"/>
      <c r="J305" s="12"/>
      <c r="K305" s="12"/>
      <c r="L305" s="12"/>
      <c r="M305" s="74" t="str">
        <f t="shared" si="135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36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7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4"/>
        <v>19.28374655647383</v>
      </c>
      <c r="AO305" s="41">
        <v>1452</v>
      </c>
      <c r="AP305" s="110"/>
      <c r="AQ305" s="111"/>
      <c r="AR305" s="126" t="str">
        <f t="shared" si="138"/>
        <v/>
      </c>
      <c r="AS305" s="126" t="str">
        <f t="shared" si="139"/>
        <v/>
      </c>
      <c r="AT305" s="127">
        <v>1553</v>
      </c>
      <c r="AU305" s="128"/>
      <c r="AV305" s="129"/>
      <c r="AW305" s="126" t="str">
        <f t="shared" si="140"/>
        <v/>
      </c>
      <c r="AX305" s="126" t="str">
        <f t="shared" si="141"/>
        <v/>
      </c>
      <c r="AY305" s="64" t="str">
        <f t="shared" si="142"/>
        <v/>
      </c>
      <c r="AZ305" s="97"/>
      <c r="BA305" s="68"/>
      <c r="BB305" s="68"/>
      <c r="BC305" s="68"/>
      <c r="BD305" s="68"/>
      <c r="BE305" s="15"/>
      <c r="BF305" s="5">
        <f t="shared" si="143"/>
        <v>5061</v>
      </c>
      <c r="BG305" s="42">
        <v>5061</v>
      </c>
      <c r="BH305" s="42"/>
      <c r="BI305" s="42"/>
      <c r="BJ305" s="42"/>
      <c r="BK305" s="42"/>
      <c r="BL305" s="42"/>
      <c r="BM305" s="15"/>
    </row>
    <row r="306" spans="1:65" outlineLevel="5" x14ac:dyDescent="0.45">
      <c r="A306" s="22">
        <f t="shared" si="113"/>
        <v>9</v>
      </c>
      <c r="B306" s="9">
        <f t="shared" si="129"/>
        <v>44088</v>
      </c>
      <c r="C306" s="51">
        <v>424065</v>
      </c>
      <c r="D306" s="64">
        <f t="shared" si="134"/>
        <v>38.700000000000003</v>
      </c>
      <c r="E306" s="12">
        <v>38.6</v>
      </c>
      <c r="F306" s="12">
        <v>38.6</v>
      </c>
      <c r="G306" s="12">
        <v>38.700000000000003</v>
      </c>
      <c r="H306" s="12">
        <v>38.700000000000003</v>
      </c>
      <c r="I306" s="12"/>
      <c r="J306" s="12"/>
      <c r="K306" s="12"/>
      <c r="L306" s="12"/>
      <c r="M306" s="74" t="str">
        <f t="shared" si="135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36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7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4"/>
        <v>17.960230917254652</v>
      </c>
      <c r="AO306" s="41">
        <v>1559</v>
      </c>
      <c r="AP306" s="110"/>
      <c r="AQ306" s="111"/>
      <c r="AR306" s="126" t="str">
        <f t="shared" si="138"/>
        <v/>
      </c>
      <c r="AS306" s="126" t="str">
        <f t="shared" si="139"/>
        <v/>
      </c>
      <c r="AT306" s="127">
        <v>1407</v>
      </c>
      <c r="AU306" s="128"/>
      <c r="AV306" s="129"/>
      <c r="AW306" s="126" t="str">
        <f t="shared" si="140"/>
        <v/>
      </c>
      <c r="AX306" s="126" t="str">
        <f t="shared" si="141"/>
        <v/>
      </c>
      <c r="AY306" s="64" t="str">
        <f t="shared" si="142"/>
        <v/>
      </c>
      <c r="AZ306" s="97">
        <v>78.599999999999994</v>
      </c>
      <c r="BA306" s="68"/>
      <c r="BB306" s="68"/>
      <c r="BC306" s="68"/>
      <c r="BD306" s="68"/>
      <c r="BE306" s="15"/>
      <c r="BF306" s="5">
        <f t="shared" si="143"/>
        <v>5516</v>
      </c>
      <c r="BG306" s="42">
        <v>5516</v>
      </c>
      <c r="BH306" s="42"/>
      <c r="BI306" s="42"/>
      <c r="BJ306" s="42"/>
      <c r="BK306" s="42"/>
      <c r="BL306" s="42"/>
      <c r="BM306" s="15"/>
    </row>
    <row r="307" spans="1:65" outlineLevel="5" x14ac:dyDescent="0.45">
      <c r="A307" s="22">
        <f t="shared" ref="A307:A378" si="145">MONTH(B307)</f>
        <v>9</v>
      </c>
      <c r="B307" s="9">
        <f t="shared" si="129"/>
        <v>44089</v>
      </c>
      <c r="C307" s="51">
        <v>403854</v>
      </c>
      <c r="D307" s="64">
        <f t="shared" si="134"/>
        <v>38.6</v>
      </c>
      <c r="E307" s="12">
        <v>38.5</v>
      </c>
      <c r="F307" s="12">
        <v>38.799999999999997</v>
      </c>
      <c r="G307" s="12">
        <v>38.6</v>
      </c>
      <c r="H307" s="12">
        <v>38.4</v>
      </c>
      <c r="I307" s="12"/>
      <c r="J307" s="12"/>
      <c r="K307" s="12"/>
      <c r="L307" s="12"/>
      <c r="M307" s="74" t="str">
        <f t="shared" si="135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36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7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>28000/AO307</f>
        <v>20.895522388059703</v>
      </c>
      <c r="AO307" s="41">
        <v>1340</v>
      </c>
      <c r="AP307" s="110"/>
      <c r="AQ307" s="111"/>
      <c r="AR307" s="126" t="str">
        <f t="shared" si="138"/>
        <v/>
      </c>
      <c r="AS307" s="126" t="str">
        <f t="shared" si="139"/>
        <v/>
      </c>
      <c r="AT307" s="127">
        <v>1421</v>
      </c>
      <c r="AU307" s="128"/>
      <c r="AV307" s="129"/>
      <c r="AW307" s="126" t="str">
        <f t="shared" si="140"/>
        <v/>
      </c>
      <c r="AX307" s="126" t="str">
        <f t="shared" si="141"/>
        <v/>
      </c>
      <c r="AY307" s="64" t="str">
        <f t="shared" si="142"/>
        <v/>
      </c>
      <c r="AZ307" s="97">
        <v>78.5</v>
      </c>
      <c r="BA307" s="68"/>
      <c r="BB307" s="68"/>
      <c r="BC307" s="68"/>
      <c r="BD307" s="68"/>
      <c r="BE307" s="15"/>
      <c r="BF307" s="5">
        <f t="shared" si="143"/>
        <v>5834</v>
      </c>
      <c r="BG307" s="42">
        <v>4362</v>
      </c>
      <c r="BH307" s="42">
        <v>1472</v>
      </c>
      <c r="BI307" s="42"/>
      <c r="BJ307" s="42"/>
      <c r="BK307" s="42"/>
      <c r="BL307" s="42"/>
      <c r="BM307" s="15"/>
    </row>
    <row r="308" spans="1:65" outlineLevel="5" x14ac:dyDescent="0.45">
      <c r="A308" s="22">
        <f t="shared" si="145"/>
        <v>9</v>
      </c>
      <c r="B308" s="9">
        <f t="shared" si="129"/>
        <v>44090</v>
      </c>
      <c r="C308" s="51">
        <v>370947</v>
      </c>
      <c r="D308" s="64">
        <f t="shared" si="134"/>
        <v>37.700000000000003</v>
      </c>
      <c r="E308" s="12">
        <v>36.299999999999997</v>
      </c>
      <c r="F308" s="12">
        <v>38.4</v>
      </c>
      <c r="G308" s="12">
        <v>37.6</v>
      </c>
      <c r="H308" s="12">
        <v>38.4</v>
      </c>
      <c r="I308" s="12"/>
      <c r="J308" s="12"/>
      <c r="K308" s="12"/>
      <c r="L308" s="12"/>
      <c r="M308" s="74" t="str">
        <f t="shared" si="135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36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7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4"/>
        <v>21.65506573859242</v>
      </c>
      <c r="AO308" s="41">
        <v>1293</v>
      </c>
      <c r="AP308" s="110"/>
      <c r="AQ308" s="111"/>
      <c r="AR308" s="126" t="str">
        <f t="shared" si="138"/>
        <v/>
      </c>
      <c r="AS308" s="126" t="str">
        <f t="shared" si="139"/>
        <v/>
      </c>
      <c r="AT308" s="127">
        <v>1321</v>
      </c>
      <c r="AU308" s="128"/>
      <c r="AV308" s="129"/>
      <c r="AW308" s="126" t="str">
        <f t="shared" si="140"/>
        <v/>
      </c>
      <c r="AX308" s="126" t="str">
        <f t="shared" si="141"/>
        <v/>
      </c>
      <c r="AY308" s="64" t="str">
        <f t="shared" si="142"/>
        <v/>
      </c>
      <c r="AZ308" s="97">
        <v>78</v>
      </c>
      <c r="BA308" s="68"/>
      <c r="BB308" s="68"/>
      <c r="BC308" s="68"/>
      <c r="BD308" s="68"/>
      <c r="BE308" s="15"/>
      <c r="BF308" s="5">
        <f t="shared" si="143"/>
        <v>4935</v>
      </c>
      <c r="BG308" s="42">
        <v>3630</v>
      </c>
      <c r="BH308" s="42">
        <v>1305</v>
      </c>
      <c r="BI308" s="42"/>
      <c r="BJ308" s="42"/>
      <c r="BK308" s="42"/>
      <c r="BL308" s="42"/>
      <c r="BM308" s="15"/>
    </row>
    <row r="309" spans="1:65" outlineLevel="5" x14ac:dyDescent="0.45">
      <c r="A309" s="22">
        <f t="shared" si="145"/>
        <v>9</v>
      </c>
      <c r="B309" s="9">
        <f t="shared" si="129"/>
        <v>44091</v>
      </c>
      <c r="C309" s="51">
        <v>400115</v>
      </c>
      <c r="D309" s="64">
        <f t="shared" si="134"/>
        <v>38.299999999999997</v>
      </c>
      <c r="E309" s="12">
        <v>38.299999999999997</v>
      </c>
      <c r="F309" s="12">
        <v>38.299999999999997</v>
      </c>
      <c r="G309" s="12">
        <v>38.299999999999997</v>
      </c>
      <c r="H309" s="12">
        <v>38.299999999999997</v>
      </c>
      <c r="I309" s="12"/>
      <c r="J309" s="12"/>
      <c r="K309" s="12"/>
      <c r="L309" s="12"/>
      <c r="M309" s="74" t="str">
        <f t="shared" si="135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36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7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 t="shared" si="144"/>
        <v>19.525801952580196</v>
      </c>
      <c r="AO309" s="41">
        <v>1434</v>
      </c>
      <c r="AP309" s="110"/>
      <c r="AQ309" s="111"/>
      <c r="AR309" s="126" t="str">
        <f t="shared" si="138"/>
        <v/>
      </c>
      <c r="AS309" s="126" t="str">
        <f t="shared" si="139"/>
        <v/>
      </c>
      <c r="AT309" s="127">
        <v>1591</v>
      </c>
      <c r="AU309" s="128"/>
      <c r="AV309" s="129"/>
      <c r="AW309" s="126" t="str">
        <f t="shared" si="140"/>
        <v/>
      </c>
      <c r="AX309" s="126" t="str">
        <f t="shared" si="141"/>
        <v/>
      </c>
      <c r="AY309" s="64" t="str">
        <f t="shared" si="142"/>
        <v/>
      </c>
      <c r="AZ309" s="97">
        <v>78</v>
      </c>
      <c r="BA309" s="68"/>
      <c r="BB309" s="68"/>
      <c r="BC309" s="68"/>
      <c r="BD309" s="68"/>
      <c r="BE309" s="15"/>
      <c r="BF309" s="5">
        <f t="shared" si="143"/>
        <v>5889</v>
      </c>
      <c r="BG309" s="42">
        <v>4838</v>
      </c>
      <c r="BH309" s="42">
        <v>1051</v>
      </c>
      <c r="BI309" s="42"/>
      <c r="BJ309" s="42"/>
      <c r="BK309" s="42"/>
      <c r="BL309" s="42"/>
      <c r="BM309" s="15"/>
    </row>
    <row r="310" spans="1:65" outlineLevel="5" x14ac:dyDescent="0.45">
      <c r="A310" s="22">
        <f t="shared" si="145"/>
        <v>9</v>
      </c>
      <c r="B310" s="9">
        <f t="shared" si="129"/>
        <v>44092</v>
      </c>
      <c r="C310" s="51">
        <v>440084</v>
      </c>
      <c r="D310" s="64">
        <f t="shared" si="134"/>
        <v>38.5</v>
      </c>
      <c r="E310" s="12">
        <v>38.5</v>
      </c>
      <c r="F310" s="12">
        <v>38.5</v>
      </c>
      <c r="G310" s="12">
        <v>38.5</v>
      </c>
      <c r="H310" s="12">
        <v>38.5</v>
      </c>
      <c r="I310" s="12"/>
      <c r="J310" s="12"/>
      <c r="K310" s="12"/>
      <c r="L310" s="12"/>
      <c r="M310" s="74" t="str">
        <f t="shared" si="135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36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7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4"/>
        <v>17.209588199139521</v>
      </c>
      <c r="AO310" s="41">
        <v>1627</v>
      </c>
      <c r="AP310" s="110"/>
      <c r="AQ310" s="111"/>
      <c r="AR310" s="126" t="str">
        <f t="shared" si="138"/>
        <v/>
      </c>
      <c r="AS310" s="126" t="str">
        <f t="shared" si="139"/>
        <v/>
      </c>
      <c r="AT310" s="127">
        <v>1684</v>
      </c>
      <c r="AU310" s="128"/>
      <c r="AV310" s="129"/>
      <c r="AW310" s="126" t="str">
        <f t="shared" si="140"/>
        <v/>
      </c>
      <c r="AX310" s="126" t="str">
        <f t="shared" si="141"/>
        <v/>
      </c>
      <c r="AY310" s="64" t="str">
        <f t="shared" si="142"/>
        <v/>
      </c>
      <c r="AZ310" s="97">
        <v>77.8</v>
      </c>
      <c r="BA310" s="68"/>
      <c r="BB310" s="68"/>
      <c r="BC310" s="68"/>
      <c r="BD310" s="68"/>
      <c r="BE310" s="15"/>
      <c r="BF310" s="5">
        <f t="shared" si="143"/>
        <v>7272</v>
      </c>
      <c r="BG310" s="42">
        <v>5985</v>
      </c>
      <c r="BH310" s="42">
        <v>1287</v>
      </c>
      <c r="BI310" s="42"/>
      <c r="BJ310" s="42"/>
      <c r="BK310" s="42"/>
      <c r="BL310" s="42"/>
      <c r="BM310" s="15"/>
    </row>
    <row r="311" spans="1:65" outlineLevel="5" x14ac:dyDescent="0.45">
      <c r="A311" s="22">
        <f t="shared" si="145"/>
        <v>9</v>
      </c>
      <c r="B311" s="9">
        <f t="shared" si="129"/>
        <v>44093</v>
      </c>
      <c r="C311" s="51">
        <v>372325</v>
      </c>
      <c r="D311" s="64">
        <f t="shared" si="134"/>
        <v>38.1</v>
      </c>
      <c r="E311" s="12">
        <v>38</v>
      </c>
      <c r="F311" s="12">
        <v>38</v>
      </c>
      <c r="G311" s="12">
        <v>38.200000000000003</v>
      </c>
      <c r="H311" s="12">
        <v>38.200000000000003</v>
      </c>
      <c r="I311" s="12"/>
      <c r="J311" s="12"/>
      <c r="K311" s="12"/>
      <c r="L311" s="12"/>
      <c r="M311" s="74" t="str">
        <f t="shared" si="135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36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7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f t="shared" si="144"/>
        <v>19.607843137254903</v>
      </c>
      <c r="AO311" s="41">
        <v>1428</v>
      </c>
      <c r="AP311" s="110"/>
      <c r="AQ311" s="111"/>
      <c r="AR311" s="126" t="str">
        <f t="shared" si="138"/>
        <v/>
      </c>
      <c r="AS311" s="126" t="str">
        <f t="shared" si="139"/>
        <v/>
      </c>
      <c r="AT311" s="127">
        <v>1413</v>
      </c>
      <c r="AU311" s="128"/>
      <c r="AV311" s="129"/>
      <c r="AW311" s="126" t="str">
        <f t="shared" si="140"/>
        <v/>
      </c>
      <c r="AX311" s="126" t="str">
        <f t="shared" si="141"/>
        <v/>
      </c>
      <c r="AY311" s="64" t="str">
        <f t="shared" si="142"/>
        <v/>
      </c>
      <c r="AZ311" s="97"/>
      <c r="BA311" s="68"/>
      <c r="BB311" s="68"/>
      <c r="BC311" s="68"/>
      <c r="BD311" s="68"/>
      <c r="BE311" s="15"/>
      <c r="BF311" s="5">
        <f t="shared" si="143"/>
        <v>2246</v>
      </c>
      <c r="BG311" s="42">
        <v>2246</v>
      </c>
      <c r="BH311" s="42"/>
      <c r="BI311" s="42"/>
      <c r="BJ311" s="42"/>
      <c r="BK311" s="42"/>
      <c r="BL311" s="42"/>
      <c r="BM311" s="15"/>
    </row>
    <row r="312" spans="1:65" outlineLevel="5" x14ac:dyDescent="0.45">
      <c r="A312" s="22">
        <f t="shared" si="145"/>
        <v>9</v>
      </c>
      <c r="B312" s="9">
        <f t="shared" si="129"/>
        <v>44094</v>
      </c>
      <c r="C312" s="51">
        <v>361724</v>
      </c>
      <c r="D312" s="64">
        <f t="shared" si="134"/>
        <v>38.299999999999997</v>
      </c>
      <c r="E312" s="12">
        <v>38.299999999999997</v>
      </c>
      <c r="F312" s="12">
        <v>38.299999999999997</v>
      </c>
      <c r="G312" s="12">
        <v>38.299999999999997</v>
      </c>
      <c r="H312" s="12">
        <v>38.299999999999997</v>
      </c>
      <c r="I312" s="12"/>
      <c r="J312" s="12"/>
      <c r="K312" s="12"/>
      <c r="L312" s="12"/>
      <c r="M312" s="74" t="str">
        <f t="shared" si="135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36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7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 t="shared" si="144"/>
        <v>22.764227642276424</v>
      </c>
      <c r="AO312" s="41">
        <v>1230</v>
      </c>
      <c r="AP312" s="110"/>
      <c r="AQ312" s="111"/>
      <c r="AR312" s="126" t="str">
        <f t="shared" si="138"/>
        <v/>
      </c>
      <c r="AS312" s="126" t="str">
        <f t="shared" si="139"/>
        <v/>
      </c>
      <c r="AT312" s="127">
        <v>1135</v>
      </c>
      <c r="AU312" s="128"/>
      <c r="AV312" s="129"/>
      <c r="AW312" s="126" t="str">
        <f t="shared" si="140"/>
        <v/>
      </c>
      <c r="AX312" s="126" t="str">
        <f t="shared" si="141"/>
        <v/>
      </c>
      <c r="AY312" s="64" t="str">
        <f t="shared" si="142"/>
        <v/>
      </c>
      <c r="AZ312" s="97"/>
      <c r="BA312" s="68"/>
      <c r="BB312" s="68"/>
      <c r="BC312" s="68"/>
      <c r="BD312" s="68"/>
      <c r="BE312" s="15"/>
      <c r="BF312" s="5">
        <f t="shared" si="143"/>
        <v>5507</v>
      </c>
      <c r="BG312" s="42">
        <v>5507</v>
      </c>
      <c r="BH312" s="42"/>
      <c r="BI312" s="42"/>
      <c r="BJ312" s="42"/>
      <c r="BK312" s="42"/>
      <c r="BL312" s="42"/>
      <c r="BM312" s="15"/>
    </row>
    <row r="313" spans="1:65" outlineLevel="5" x14ac:dyDescent="0.45">
      <c r="A313" s="22">
        <f t="shared" si="145"/>
        <v>9</v>
      </c>
      <c r="B313" s="9">
        <f t="shared" si="129"/>
        <v>44095</v>
      </c>
      <c r="C313" s="51">
        <v>356418</v>
      </c>
      <c r="D313" s="64">
        <f t="shared" si="134"/>
        <v>38.4</v>
      </c>
      <c r="E313" s="12">
        <v>38.5</v>
      </c>
      <c r="F313" s="12">
        <v>38.5</v>
      </c>
      <c r="G313" s="12">
        <v>38.299999999999997</v>
      </c>
      <c r="H313" s="12">
        <v>38.299999999999997</v>
      </c>
      <c r="I313" s="12"/>
      <c r="J313" s="12"/>
      <c r="K313" s="12"/>
      <c r="L313" s="12"/>
      <c r="M313" s="74" t="str">
        <f t="shared" si="135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36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7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4"/>
        <v>19.073569482288828</v>
      </c>
      <c r="AO313" s="41">
        <v>1468</v>
      </c>
      <c r="AP313" s="110"/>
      <c r="AQ313" s="111"/>
      <c r="AR313" s="126" t="str">
        <f t="shared" si="138"/>
        <v/>
      </c>
      <c r="AS313" s="126" t="str">
        <f t="shared" si="139"/>
        <v/>
      </c>
      <c r="AT313" s="127">
        <v>1347</v>
      </c>
      <c r="AU313" s="128"/>
      <c r="AV313" s="129"/>
      <c r="AW313" s="126" t="str">
        <f t="shared" si="140"/>
        <v/>
      </c>
      <c r="AX313" s="126" t="str">
        <f t="shared" si="141"/>
        <v/>
      </c>
      <c r="AY313" s="64" t="str">
        <f t="shared" si="142"/>
        <v/>
      </c>
      <c r="AZ313" s="97">
        <v>79.2</v>
      </c>
      <c r="BA313" s="68"/>
      <c r="BB313" s="68"/>
      <c r="BC313" s="68"/>
      <c r="BD313" s="68"/>
      <c r="BE313" s="15"/>
      <c r="BF313" s="5">
        <f t="shared" si="143"/>
        <v>3605</v>
      </c>
      <c r="BG313" s="42">
        <v>3605</v>
      </c>
      <c r="BH313" s="42"/>
      <c r="BI313" s="42"/>
      <c r="BJ313" s="42"/>
      <c r="BK313" s="42"/>
      <c r="BL313" s="42"/>
      <c r="BM313" s="15"/>
    </row>
    <row r="314" spans="1:65" outlineLevel="5" x14ac:dyDescent="0.45">
      <c r="A314" s="22">
        <f t="shared" si="145"/>
        <v>9</v>
      </c>
      <c r="B314" s="9">
        <f t="shared" si="129"/>
        <v>44096</v>
      </c>
      <c r="C314" s="51">
        <v>345542</v>
      </c>
      <c r="D314" s="64">
        <f t="shared" si="134"/>
        <v>38.5</v>
      </c>
      <c r="E314" s="12">
        <v>38.299999999999997</v>
      </c>
      <c r="F314" s="12">
        <v>38.299999999999997</v>
      </c>
      <c r="G314" s="12">
        <v>38.6</v>
      </c>
      <c r="H314" s="12">
        <v>38.6</v>
      </c>
      <c r="I314" s="12"/>
      <c r="J314" s="12"/>
      <c r="K314" s="12"/>
      <c r="L314" s="12"/>
      <c r="M314" s="74" t="str">
        <f t="shared" si="135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36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7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4"/>
        <v>19.23076923076923</v>
      </c>
      <c r="AO314" s="41">
        <v>1456</v>
      </c>
      <c r="AP314" s="110"/>
      <c r="AQ314" s="111"/>
      <c r="AR314" s="126" t="str">
        <f t="shared" si="138"/>
        <v/>
      </c>
      <c r="AS314" s="126" t="str">
        <f t="shared" si="139"/>
        <v/>
      </c>
      <c r="AT314" s="127">
        <v>1442</v>
      </c>
      <c r="AU314" s="128"/>
      <c r="AV314" s="129"/>
      <c r="AW314" s="126" t="str">
        <f t="shared" si="140"/>
        <v/>
      </c>
      <c r="AX314" s="126" t="str">
        <f t="shared" si="141"/>
        <v/>
      </c>
      <c r="AY314" s="64" t="str">
        <f t="shared" si="142"/>
        <v/>
      </c>
      <c r="AZ314" s="97">
        <v>78.8</v>
      </c>
      <c r="BA314" s="68"/>
      <c r="BB314" s="68"/>
      <c r="BC314" s="68"/>
      <c r="BD314" s="68"/>
      <c r="BE314" s="15"/>
      <c r="BF314" s="5">
        <f t="shared" si="143"/>
        <v>7449</v>
      </c>
      <c r="BG314" s="42">
        <v>7031</v>
      </c>
      <c r="BH314" s="42">
        <v>418</v>
      </c>
      <c r="BI314" s="42"/>
      <c r="BJ314" s="42"/>
      <c r="BK314" s="42"/>
      <c r="BL314" s="42"/>
      <c r="BM314" s="15"/>
    </row>
    <row r="315" spans="1:65" outlineLevel="5" x14ac:dyDescent="0.45">
      <c r="A315" s="22">
        <f t="shared" si="145"/>
        <v>9</v>
      </c>
      <c r="B315" s="9">
        <f t="shared" si="129"/>
        <v>44097</v>
      </c>
      <c r="C315" s="51">
        <v>344534</v>
      </c>
      <c r="D315" s="64">
        <f t="shared" si="134"/>
        <v>37.6</v>
      </c>
      <c r="E315" s="12">
        <v>36</v>
      </c>
      <c r="F315" s="12">
        <v>38.799999999999997</v>
      </c>
      <c r="G315" s="12">
        <v>37.4</v>
      </c>
      <c r="H315" s="12">
        <v>38.299999999999997</v>
      </c>
      <c r="I315" s="12"/>
      <c r="J315" s="12"/>
      <c r="K315" s="12"/>
      <c r="L315" s="12"/>
      <c r="M315" s="74" t="str">
        <f t="shared" si="135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36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7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>28000/AO315</f>
        <v>20.408163265306122</v>
      </c>
      <c r="AO315" s="41">
        <v>1372</v>
      </c>
      <c r="AP315" s="110"/>
      <c r="AQ315" s="111"/>
      <c r="AR315" s="126" t="str">
        <f t="shared" si="138"/>
        <v/>
      </c>
      <c r="AS315" s="126" t="str">
        <f t="shared" si="139"/>
        <v/>
      </c>
      <c r="AT315" s="127">
        <v>1554</v>
      </c>
      <c r="AU315" s="128"/>
      <c r="AV315" s="129"/>
      <c r="AW315" s="126" t="str">
        <f t="shared" si="140"/>
        <v/>
      </c>
      <c r="AX315" s="126" t="str">
        <f t="shared" si="141"/>
        <v/>
      </c>
      <c r="AY315" s="64" t="str">
        <f t="shared" si="142"/>
        <v/>
      </c>
      <c r="AZ315" s="97">
        <v>78.7</v>
      </c>
      <c r="BA315" s="68"/>
      <c r="BB315" s="68"/>
      <c r="BC315" s="68"/>
      <c r="BD315" s="68"/>
      <c r="BE315" s="15"/>
      <c r="BF315" s="5">
        <f t="shared" si="143"/>
        <v>8237</v>
      </c>
      <c r="BG315" s="42">
        <v>5183</v>
      </c>
      <c r="BH315" s="42">
        <v>3054</v>
      </c>
      <c r="BI315" s="42"/>
      <c r="BJ315" s="42"/>
      <c r="BK315" s="42"/>
      <c r="BL315" s="42"/>
      <c r="BM315" s="15"/>
    </row>
    <row r="316" spans="1:65" outlineLevel="5" x14ac:dyDescent="0.45">
      <c r="A316" s="22">
        <f t="shared" si="145"/>
        <v>9</v>
      </c>
      <c r="B316" s="9">
        <f t="shared" si="129"/>
        <v>44098</v>
      </c>
      <c r="C316" s="51">
        <v>345796</v>
      </c>
      <c r="D316" s="64">
        <f t="shared" si="134"/>
        <v>38.299999999999997</v>
      </c>
      <c r="E316" s="12">
        <v>38.299999999999997</v>
      </c>
      <c r="F316" s="12">
        <v>38.299999999999997</v>
      </c>
      <c r="G316" s="12">
        <v>38.299999999999997</v>
      </c>
      <c r="H316" s="12">
        <v>38.299999999999997</v>
      </c>
      <c r="I316" s="12"/>
      <c r="J316" s="12"/>
      <c r="K316" s="12"/>
      <c r="L316" s="12"/>
      <c r="M316" s="74" t="str">
        <f t="shared" si="135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36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7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4"/>
        <v>21.212121212121211</v>
      </c>
      <c r="AO316" s="41">
        <v>1320</v>
      </c>
      <c r="AP316" s="110"/>
      <c r="AQ316" s="111"/>
      <c r="AR316" s="126" t="str">
        <f t="shared" si="138"/>
        <v/>
      </c>
      <c r="AS316" s="126" t="str">
        <f t="shared" si="139"/>
        <v/>
      </c>
      <c r="AT316" s="127">
        <v>1258</v>
      </c>
      <c r="AU316" s="128"/>
      <c r="AV316" s="129"/>
      <c r="AW316" s="126" t="str">
        <f t="shared" si="140"/>
        <v/>
      </c>
      <c r="AX316" s="126" t="str">
        <f t="shared" si="141"/>
        <v/>
      </c>
      <c r="AY316" s="64" t="str">
        <f t="shared" si="142"/>
        <v/>
      </c>
      <c r="AZ316" s="97">
        <v>78</v>
      </c>
      <c r="BA316" s="68"/>
      <c r="BB316" s="68"/>
      <c r="BC316" s="68"/>
      <c r="BD316" s="68"/>
      <c r="BE316" s="15"/>
      <c r="BF316" s="5">
        <f t="shared" si="143"/>
        <v>5296</v>
      </c>
      <c r="BG316" s="42">
        <v>2870</v>
      </c>
      <c r="BH316" s="42">
        <v>2426</v>
      </c>
      <c r="BI316" s="42"/>
      <c r="BJ316" s="42"/>
      <c r="BK316" s="42"/>
      <c r="BL316" s="42"/>
      <c r="BM316" s="15"/>
    </row>
    <row r="317" spans="1:65" outlineLevel="5" x14ac:dyDescent="0.45">
      <c r="A317" s="22">
        <f t="shared" si="145"/>
        <v>9</v>
      </c>
      <c r="B317" s="9">
        <f t="shared" si="129"/>
        <v>44099</v>
      </c>
      <c r="C317" s="51">
        <v>337215</v>
      </c>
      <c r="D317" s="64">
        <f t="shared" si="134"/>
        <v>38.5</v>
      </c>
      <c r="E317" s="12">
        <v>38.5</v>
      </c>
      <c r="F317" s="12">
        <v>38.5</v>
      </c>
      <c r="G317" s="12">
        <v>38.5</v>
      </c>
      <c r="H317" s="12">
        <v>38.5</v>
      </c>
      <c r="I317" s="12"/>
      <c r="J317" s="12"/>
      <c r="K317" s="12"/>
      <c r="L317" s="12"/>
      <c r="M317" s="74" t="str">
        <f t="shared" si="135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36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7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4"/>
        <v>16.519174041297934</v>
      </c>
      <c r="AO317" s="41">
        <v>1695</v>
      </c>
      <c r="AP317" s="110"/>
      <c r="AQ317" s="111"/>
      <c r="AR317" s="126" t="str">
        <f t="shared" si="138"/>
        <v/>
      </c>
      <c r="AS317" s="126" t="str">
        <f t="shared" si="139"/>
        <v/>
      </c>
      <c r="AT317" s="127">
        <v>1828</v>
      </c>
      <c r="AU317" s="128"/>
      <c r="AV317" s="129"/>
      <c r="AW317" s="126" t="str">
        <f t="shared" si="140"/>
        <v/>
      </c>
      <c r="AX317" s="126" t="str">
        <f t="shared" si="141"/>
        <v/>
      </c>
      <c r="AY317" s="64" t="str">
        <f t="shared" si="142"/>
        <v/>
      </c>
      <c r="AZ317" s="97">
        <v>79</v>
      </c>
      <c r="BA317" s="68"/>
      <c r="BB317" s="68"/>
      <c r="BC317" s="68"/>
      <c r="BD317" s="68"/>
      <c r="BE317" s="15"/>
      <c r="BF317" s="5">
        <f t="shared" si="143"/>
        <v>9047</v>
      </c>
      <c r="BG317" s="42">
        <v>7212</v>
      </c>
      <c r="BH317" s="42">
        <v>1835</v>
      </c>
      <c r="BI317" s="42"/>
      <c r="BJ317" s="42"/>
      <c r="BK317" s="42"/>
      <c r="BL317" s="42"/>
      <c r="BM317" s="15"/>
    </row>
    <row r="318" spans="1:65" outlineLevel="5" x14ac:dyDescent="0.45">
      <c r="A318" s="22">
        <f t="shared" si="145"/>
        <v>9</v>
      </c>
      <c r="B318" s="9">
        <f t="shared" si="129"/>
        <v>44100</v>
      </c>
      <c r="C318" s="51">
        <v>340820</v>
      </c>
      <c r="D318" s="64">
        <f t="shared" si="134"/>
        <v>38.299999999999997</v>
      </c>
      <c r="E318" s="12">
        <v>38.299999999999997</v>
      </c>
      <c r="F318" s="12">
        <v>38.299999999999997</v>
      </c>
      <c r="G318" s="12">
        <v>38.299999999999997</v>
      </c>
      <c r="H318" s="12">
        <v>38.299999999999997</v>
      </c>
      <c r="I318" s="12"/>
      <c r="J318" s="12"/>
      <c r="K318" s="12"/>
      <c r="L318" s="12"/>
      <c r="M318" s="74" t="str">
        <f t="shared" si="135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36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7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4"/>
        <v>23.972602739726028</v>
      </c>
      <c r="AO318" s="41">
        <v>1168</v>
      </c>
      <c r="AP318" s="110"/>
      <c r="AQ318" s="111"/>
      <c r="AR318" s="126" t="str">
        <f t="shared" si="138"/>
        <v/>
      </c>
      <c r="AS318" s="126" t="str">
        <f t="shared" si="139"/>
        <v/>
      </c>
      <c r="AT318" s="127">
        <v>1292</v>
      </c>
      <c r="AU318" s="128"/>
      <c r="AV318" s="129"/>
      <c r="AW318" s="126" t="str">
        <f t="shared" si="140"/>
        <v/>
      </c>
      <c r="AX318" s="126" t="str">
        <f t="shared" si="141"/>
        <v/>
      </c>
      <c r="AY318" s="64" t="str">
        <f t="shared" si="142"/>
        <v/>
      </c>
      <c r="AZ318" s="97"/>
      <c r="BA318" s="68"/>
      <c r="BB318" s="68"/>
      <c r="BC318" s="68"/>
      <c r="BD318" s="68"/>
      <c r="BE318" s="15"/>
      <c r="BF318" s="5">
        <f t="shared" si="143"/>
        <v>4484</v>
      </c>
      <c r="BG318" s="42">
        <v>2632</v>
      </c>
      <c r="BH318" s="42">
        <v>1852</v>
      </c>
      <c r="BI318" s="42"/>
      <c r="BJ318" s="42"/>
      <c r="BK318" s="42"/>
      <c r="BL318" s="42"/>
      <c r="BM318" s="15"/>
    </row>
    <row r="319" spans="1:65" outlineLevel="5" x14ac:dyDescent="0.45">
      <c r="A319" s="22">
        <f t="shared" si="145"/>
        <v>9</v>
      </c>
      <c r="B319" s="9">
        <f t="shared" si="129"/>
        <v>44101</v>
      </c>
      <c r="C319" s="51">
        <v>334089</v>
      </c>
      <c r="D319" s="64">
        <f t="shared" si="134"/>
        <v>38</v>
      </c>
      <c r="E319" s="12">
        <v>38</v>
      </c>
      <c r="F319" s="12">
        <v>38</v>
      </c>
      <c r="G319" s="12">
        <v>38</v>
      </c>
      <c r="H319" s="12">
        <v>38</v>
      </c>
      <c r="I319" s="12"/>
      <c r="J319" s="12"/>
      <c r="K319" s="12"/>
      <c r="L319" s="12"/>
      <c r="M319" s="74" t="str">
        <f t="shared" si="135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36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7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4"/>
        <v>22.239872915011915</v>
      </c>
      <c r="AO319" s="41">
        <v>1259</v>
      </c>
      <c r="AP319" s="110"/>
      <c r="AQ319" s="111"/>
      <c r="AR319" s="126" t="str">
        <f t="shared" si="138"/>
        <v/>
      </c>
      <c r="AS319" s="126" t="str">
        <f t="shared" si="139"/>
        <v/>
      </c>
      <c r="AT319" s="127">
        <v>1410</v>
      </c>
      <c r="AU319" s="128"/>
      <c r="AV319" s="129"/>
      <c r="AW319" s="126" t="str">
        <f t="shared" si="140"/>
        <v/>
      </c>
      <c r="AX319" s="126" t="str">
        <f t="shared" si="141"/>
        <v/>
      </c>
      <c r="AY319" s="64" t="str">
        <f t="shared" si="142"/>
        <v/>
      </c>
      <c r="AZ319" s="97"/>
      <c r="BA319" s="68"/>
      <c r="BB319" s="68"/>
      <c r="BC319" s="68"/>
      <c r="BD319" s="68"/>
      <c r="BE319" s="15"/>
      <c r="BF319" s="5">
        <f t="shared" si="143"/>
        <v>6212</v>
      </c>
      <c r="BG319" s="42">
        <v>4319</v>
      </c>
      <c r="BH319" s="42">
        <v>1893</v>
      </c>
      <c r="BI319" s="42"/>
      <c r="BJ319" s="42"/>
      <c r="BK319" s="42"/>
      <c r="BL319" s="42"/>
      <c r="BM319" s="15"/>
    </row>
    <row r="320" spans="1:65" outlineLevel="5" x14ac:dyDescent="0.45">
      <c r="A320" s="22">
        <f t="shared" si="145"/>
        <v>9</v>
      </c>
      <c r="B320" s="9">
        <f t="shared" si="129"/>
        <v>44102</v>
      </c>
      <c r="C320" s="51">
        <v>331508</v>
      </c>
      <c r="D320" s="64">
        <f t="shared" si="134"/>
        <v>38.5</v>
      </c>
      <c r="E320" s="12">
        <v>38.5</v>
      </c>
      <c r="F320" s="12">
        <v>38.5</v>
      </c>
      <c r="G320" s="12">
        <v>38.5</v>
      </c>
      <c r="H320" s="12">
        <v>38.5</v>
      </c>
      <c r="I320" s="12"/>
      <c r="J320" s="12"/>
      <c r="K320" s="12"/>
      <c r="L320" s="12"/>
      <c r="M320" s="74" t="str">
        <f t="shared" si="135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36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7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 t="shared" si="144"/>
        <v>21.021021021021021</v>
      </c>
      <c r="AO320" s="41">
        <v>1332</v>
      </c>
      <c r="AP320" s="110"/>
      <c r="AQ320" s="111"/>
      <c r="AR320" s="126" t="str">
        <f t="shared" si="138"/>
        <v/>
      </c>
      <c r="AS320" s="126" t="str">
        <f t="shared" si="139"/>
        <v/>
      </c>
      <c r="AT320" s="127">
        <v>1385</v>
      </c>
      <c r="AU320" s="128"/>
      <c r="AV320" s="129"/>
      <c r="AW320" s="126" t="str">
        <f t="shared" si="140"/>
        <v/>
      </c>
      <c r="AX320" s="126" t="str">
        <f t="shared" si="141"/>
        <v/>
      </c>
      <c r="AY320" s="64" t="str">
        <f t="shared" si="142"/>
        <v/>
      </c>
      <c r="AZ320" s="97">
        <v>80</v>
      </c>
      <c r="BA320" s="68"/>
      <c r="BB320" s="68"/>
      <c r="BC320" s="68"/>
      <c r="BD320" s="68"/>
      <c r="BE320" s="15"/>
      <c r="BF320" s="5">
        <f t="shared" si="143"/>
        <v>11336</v>
      </c>
      <c r="BG320" s="42">
        <v>6962</v>
      </c>
      <c r="BH320" s="42">
        <v>4374</v>
      </c>
      <c r="BI320" s="42"/>
      <c r="BJ320" s="42"/>
      <c r="BK320" s="42"/>
      <c r="BL320" s="42"/>
      <c r="BM320" s="15"/>
    </row>
    <row r="321" spans="1:65" outlineLevel="5" x14ac:dyDescent="0.45">
      <c r="A321" s="22">
        <f t="shared" si="145"/>
        <v>9</v>
      </c>
      <c r="B321" s="9">
        <f t="shared" si="129"/>
        <v>44103</v>
      </c>
      <c r="C321" s="51">
        <v>338448</v>
      </c>
      <c r="D321" s="64">
        <f t="shared" si="134"/>
        <v>38.6</v>
      </c>
      <c r="E321" s="12">
        <v>38.700000000000003</v>
      </c>
      <c r="F321" s="12">
        <v>38.700000000000003</v>
      </c>
      <c r="G321" s="12">
        <v>38.5</v>
      </c>
      <c r="H321" s="12">
        <v>38.5</v>
      </c>
      <c r="I321" s="12"/>
      <c r="J321" s="12"/>
      <c r="K321" s="12"/>
      <c r="L321" s="12"/>
      <c r="M321" s="74" t="str">
        <f t="shared" si="135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36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7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4"/>
        <v>18.704074816299265</v>
      </c>
      <c r="AO321" s="41">
        <v>1497</v>
      </c>
      <c r="AP321" s="110"/>
      <c r="AQ321" s="111"/>
      <c r="AR321" s="126" t="str">
        <f t="shared" si="138"/>
        <v/>
      </c>
      <c r="AS321" s="126" t="str">
        <f t="shared" si="139"/>
        <v/>
      </c>
      <c r="AT321" s="127">
        <v>1177</v>
      </c>
      <c r="AU321" s="128"/>
      <c r="AV321" s="129"/>
      <c r="AW321" s="126" t="str">
        <f t="shared" si="140"/>
        <v/>
      </c>
      <c r="AX321" s="126" t="str">
        <f t="shared" si="141"/>
        <v/>
      </c>
      <c r="AY321" s="64" t="str">
        <f t="shared" si="142"/>
        <v/>
      </c>
      <c r="AZ321" s="97">
        <v>78.8</v>
      </c>
      <c r="BA321" s="68"/>
      <c r="BB321" s="68"/>
      <c r="BC321" s="68"/>
      <c r="BD321" s="68"/>
      <c r="BE321" s="15"/>
      <c r="BF321" s="5">
        <f t="shared" si="143"/>
        <v>7730</v>
      </c>
      <c r="BG321" s="42">
        <v>4678</v>
      </c>
      <c r="BH321" s="42">
        <v>3052</v>
      </c>
      <c r="BI321" s="42"/>
      <c r="BJ321" s="42"/>
      <c r="BK321" s="42"/>
      <c r="BL321" s="42"/>
      <c r="BM321" s="15"/>
    </row>
    <row r="322" spans="1:65" ht="17.5" outlineLevel="5" thickBot="1" x14ac:dyDescent="0.5">
      <c r="A322" s="31">
        <f t="shared" si="145"/>
        <v>9</v>
      </c>
      <c r="B322" s="32">
        <f t="shared" si="129"/>
        <v>44104</v>
      </c>
      <c r="C322" s="51">
        <v>340853</v>
      </c>
      <c r="D322" s="64">
        <f t="shared" si="134"/>
        <v>38.6</v>
      </c>
      <c r="E322" s="12">
        <v>38.5</v>
      </c>
      <c r="F322" s="12">
        <v>38.5</v>
      </c>
      <c r="G322" s="12">
        <v>38.700000000000003</v>
      </c>
      <c r="H322" s="12">
        <v>38.700000000000003</v>
      </c>
      <c r="I322" s="12"/>
      <c r="J322" s="12"/>
      <c r="K322" s="12"/>
      <c r="L322" s="12"/>
      <c r="M322" s="74" t="str">
        <f t="shared" si="135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36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7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4"/>
        <v>17.766497461928935</v>
      </c>
      <c r="AO322" s="41">
        <v>1576</v>
      </c>
      <c r="AP322" s="110"/>
      <c r="AQ322" s="111"/>
      <c r="AR322" s="126" t="str">
        <f t="shared" si="138"/>
        <v/>
      </c>
      <c r="AS322" s="126" t="str">
        <f t="shared" si="139"/>
        <v/>
      </c>
      <c r="AT322" s="127">
        <v>1488</v>
      </c>
      <c r="AU322" s="128"/>
      <c r="AV322" s="129"/>
      <c r="AW322" s="126" t="str">
        <f t="shared" si="140"/>
        <v/>
      </c>
      <c r="AX322" s="126" t="str">
        <f t="shared" si="141"/>
        <v/>
      </c>
      <c r="AY322" s="64" t="str">
        <f t="shared" si="142"/>
        <v/>
      </c>
      <c r="AZ322" s="97"/>
      <c r="BA322" s="68"/>
      <c r="BB322" s="68"/>
      <c r="BC322" s="68"/>
      <c r="BD322" s="68"/>
      <c r="BE322" s="15"/>
      <c r="BF322" s="5">
        <f t="shared" si="143"/>
        <v>8750</v>
      </c>
      <c r="BG322" s="42">
        <v>5340</v>
      </c>
      <c r="BH322" s="42">
        <v>3410</v>
      </c>
      <c r="BI322" s="42"/>
      <c r="BJ322" s="42"/>
      <c r="BK322" s="42"/>
      <c r="BL322" s="42"/>
      <c r="BM322" s="15"/>
    </row>
    <row r="323" spans="1:65" outlineLevel="4" x14ac:dyDescent="0.45">
      <c r="A323" s="150" t="s">
        <v>43</v>
      </c>
      <c r="B323" s="151"/>
      <c r="C323" s="50">
        <f t="shared" ref="C323:BM323" si="146">SUBTOTAL(4,C293:C322)</f>
        <v>506228</v>
      </c>
      <c r="D323" s="60">
        <f t="shared" si="146"/>
        <v>38.700000000000003</v>
      </c>
      <c r="E323" s="28">
        <f t="shared" si="146"/>
        <v>38.700000000000003</v>
      </c>
      <c r="F323" s="28">
        <f t="shared" si="146"/>
        <v>38.799999999999997</v>
      </c>
      <c r="G323" s="28">
        <f t="shared" si="146"/>
        <v>38.700000000000003</v>
      </c>
      <c r="H323" s="28">
        <f t="shared" si="146"/>
        <v>38.700000000000003</v>
      </c>
      <c r="I323" s="28">
        <f t="shared" si="146"/>
        <v>0</v>
      </c>
      <c r="J323" s="28">
        <f t="shared" si="146"/>
        <v>0</v>
      </c>
      <c r="K323" s="28">
        <f t="shared" si="146"/>
        <v>0</v>
      </c>
      <c r="L323" s="28">
        <f t="shared" si="146"/>
        <v>0</v>
      </c>
      <c r="M323" s="71">
        <f t="shared" si="146"/>
        <v>0</v>
      </c>
      <c r="N323" s="82">
        <f t="shared" si="146"/>
        <v>0</v>
      </c>
      <c r="O323" s="82">
        <f t="shared" si="146"/>
        <v>0</v>
      </c>
      <c r="P323" s="82">
        <f t="shared" si="146"/>
        <v>0</v>
      </c>
      <c r="Q323" s="82">
        <f t="shared" si="146"/>
        <v>0</v>
      </c>
      <c r="R323" s="82">
        <f t="shared" si="146"/>
        <v>0</v>
      </c>
      <c r="S323" s="82">
        <f t="shared" si="146"/>
        <v>0</v>
      </c>
      <c r="T323" s="82">
        <f t="shared" si="146"/>
        <v>0</v>
      </c>
      <c r="U323" s="82">
        <f t="shared" si="146"/>
        <v>0</v>
      </c>
      <c r="V323" s="29">
        <f t="shared" si="146"/>
        <v>0</v>
      </c>
      <c r="W323" s="39">
        <f t="shared" si="146"/>
        <v>0</v>
      </c>
      <c r="X323" s="39">
        <f t="shared" si="146"/>
        <v>0</v>
      </c>
      <c r="Y323" s="39">
        <f t="shared" si="146"/>
        <v>0</v>
      </c>
      <c r="Z323" s="39">
        <f t="shared" si="146"/>
        <v>0</v>
      </c>
      <c r="AA323" s="39">
        <f t="shared" si="146"/>
        <v>0</v>
      </c>
      <c r="AB323" s="39">
        <f t="shared" si="146"/>
        <v>0</v>
      </c>
      <c r="AC323" s="39">
        <f t="shared" si="146"/>
        <v>0</v>
      </c>
      <c r="AD323" s="39">
        <f t="shared" si="146"/>
        <v>0</v>
      </c>
      <c r="AE323" s="29">
        <f t="shared" si="146"/>
        <v>0</v>
      </c>
      <c r="AF323" s="39">
        <f t="shared" si="146"/>
        <v>0</v>
      </c>
      <c r="AG323" s="39">
        <f t="shared" si="146"/>
        <v>0</v>
      </c>
      <c r="AH323" s="39">
        <f t="shared" si="146"/>
        <v>0</v>
      </c>
      <c r="AI323" s="39">
        <f t="shared" si="146"/>
        <v>0</v>
      </c>
      <c r="AJ323" s="39">
        <f t="shared" si="146"/>
        <v>0</v>
      </c>
      <c r="AK323" s="39">
        <f t="shared" si="146"/>
        <v>0</v>
      </c>
      <c r="AL323" s="39">
        <f t="shared" si="146"/>
        <v>0</v>
      </c>
      <c r="AM323" s="39">
        <f t="shared" si="146"/>
        <v>0</v>
      </c>
      <c r="AN323" s="39">
        <f>SUBTOTAL(4,AN293:AN322)</f>
        <v>25.878003696857672</v>
      </c>
      <c r="AO323" s="39">
        <f t="shared" ref="AO323:AX323" si="147">SUBTOTAL(4,AO293:AO322)</f>
        <v>1695</v>
      </c>
      <c r="AP323" s="104">
        <f t="shared" si="147"/>
        <v>0</v>
      </c>
      <c r="AQ323" s="105">
        <f t="shared" si="147"/>
        <v>0</v>
      </c>
      <c r="AR323" s="106">
        <f t="shared" si="147"/>
        <v>0</v>
      </c>
      <c r="AS323" s="106">
        <f t="shared" si="147"/>
        <v>0</v>
      </c>
      <c r="AT323" s="107">
        <f t="shared" si="147"/>
        <v>1828</v>
      </c>
      <c r="AU323" s="108">
        <f t="shared" si="147"/>
        <v>0</v>
      </c>
      <c r="AV323" s="109">
        <f t="shared" si="147"/>
        <v>0</v>
      </c>
      <c r="AW323" s="106">
        <f t="shared" si="147"/>
        <v>0</v>
      </c>
      <c r="AX323" s="106">
        <f t="shared" si="147"/>
        <v>0</v>
      </c>
      <c r="AY323" s="60">
        <f t="shared" si="146"/>
        <v>0</v>
      </c>
      <c r="AZ323" s="96">
        <f t="shared" si="146"/>
        <v>80</v>
      </c>
      <c r="BA323" s="67">
        <f t="shared" si="146"/>
        <v>0</v>
      </c>
      <c r="BB323" s="67">
        <f t="shared" si="146"/>
        <v>0</v>
      </c>
      <c r="BC323" s="67">
        <f t="shared" si="146"/>
        <v>0</v>
      </c>
      <c r="BD323" s="67">
        <f t="shared" si="146"/>
        <v>0</v>
      </c>
      <c r="BE323" s="27">
        <f t="shared" si="146"/>
        <v>0</v>
      </c>
      <c r="BF323" s="29">
        <f t="shared" si="146"/>
        <v>11336</v>
      </c>
      <c r="BG323" s="39">
        <f t="shared" si="146"/>
        <v>7212</v>
      </c>
      <c r="BH323" s="40">
        <f t="shared" si="146"/>
        <v>4374</v>
      </c>
      <c r="BI323" s="40">
        <f t="shared" si="146"/>
        <v>0</v>
      </c>
      <c r="BJ323" s="40">
        <f t="shared" si="146"/>
        <v>0</v>
      </c>
      <c r="BK323" s="40">
        <f t="shared" si="146"/>
        <v>0</v>
      </c>
      <c r="BL323" s="40">
        <f t="shared" si="146"/>
        <v>0</v>
      </c>
      <c r="BM323" s="27">
        <f t="shared" si="146"/>
        <v>0</v>
      </c>
    </row>
    <row r="324" spans="1:65" outlineLevel="3" x14ac:dyDescent="0.45">
      <c r="A324" s="180" t="s">
        <v>32</v>
      </c>
      <c r="B324" s="181"/>
      <c r="C324" s="51">
        <f t="shared" ref="C324:BM324" si="148">SUBTOTAL(5,C293:C322)</f>
        <v>331508</v>
      </c>
      <c r="D324" s="61">
        <f t="shared" si="148"/>
        <v>37.6</v>
      </c>
      <c r="E324" s="12">
        <f t="shared" si="148"/>
        <v>36</v>
      </c>
      <c r="F324" s="12">
        <f t="shared" si="148"/>
        <v>37.5</v>
      </c>
      <c r="G324" s="12">
        <f t="shared" si="148"/>
        <v>37.4</v>
      </c>
      <c r="H324" s="12">
        <f t="shared" si="148"/>
        <v>37.799999999999997</v>
      </c>
      <c r="I324" s="12">
        <f t="shared" si="148"/>
        <v>0</v>
      </c>
      <c r="J324" s="12">
        <f t="shared" si="148"/>
        <v>0</v>
      </c>
      <c r="K324" s="12">
        <f t="shared" si="148"/>
        <v>0</v>
      </c>
      <c r="L324" s="12">
        <f t="shared" si="148"/>
        <v>0</v>
      </c>
      <c r="M324" s="72">
        <f t="shared" si="148"/>
        <v>0</v>
      </c>
      <c r="N324" s="83">
        <f t="shared" si="148"/>
        <v>0</v>
      </c>
      <c r="O324" s="83">
        <f t="shared" si="148"/>
        <v>0</v>
      </c>
      <c r="P324" s="83">
        <f t="shared" si="148"/>
        <v>0</v>
      </c>
      <c r="Q324" s="83">
        <f t="shared" si="148"/>
        <v>0</v>
      </c>
      <c r="R324" s="83">
        <f t="shared" si="148"/>
        <v>0</v>
      </c>
      <c r="S324" s="83">
        <f t="shared" si="148"/>
        <v>0</v>
      </c>
      <c r="T324" s="83">
        <f t="shared" si="148"/>
        <v>0</v>
      </c>
      <c r="U324" s="83">
        <f t="shared" si="148"/>
        <v>0</v>
      </c>
      <c r="V324" s="6">
        <f t="shared" si="148"/>
        <v>0</v>
      </c>
      <c r="W324" s="41">
        <f t="shared" si="148"/>
        <v>0</v>
      </c>
      <c r="X324" s="41">
        <f t="shared" si="148"/>
        <v>0</v>
      </c>
      <c r="Y324" s="41">
        <f t="shared" si="148"/>
        <v>0</v>
      </c>
      <c r="Z324" s="41">
        <f t="shared" si="148"/>
        <v>0</v>
      </c>
      <c r="AA324" s="41">
        <f t="shared" si="148"/>
        <v>0</v>
      </c>
      <c r="AB324" s="41">
        <f t="shared" si="148"/>
        <v>0</v>
      </c>
      <c r="AC324" s="41">
        <f t="shared" si="148"/>
        <v>0</v>
      </c>
      <c r="AD324" s="41">
        <f t="shared" si="148"/>
        <v>0</v>
      </c>
      <c r="AE324" s="6">
        <f t="shared" si="148"/>
        <v>0</v>
      </c>
      <c r="AF324" s="41">
        <f t="shared" si="148"/>
        <v>0</v>
      </c>
      <c r="AG324" s="41">
        <f t="shared" si="148"/>
        <v>0</v>
      </c>
      <c r="AH324" s="41">
        <f t="shared" si="148"/>
        <v>0</v>
      </c>
      <c r="AI324" s="41">
        <f t="shared" si="148"/>
        <v>0</v>
      </c>
      <c r="AJ324" s="41">
        <f t="shared" si="148"/>
        <v>0</v>
      </c>
      <c r="AK324" s="41">
        <f t="shared" si="148"/>
        <v>0</v>
      </c>
      <c r="AL324" s="41">
        <f t="shared" si="148"/>
        <v>0</v>
      </c>
      <c r="AM324" s="41">
        <f t="shared" si="148"/>
        <v>0</v>
      </c>
      <c r="AN324" s="41">
        <f>SUBTOTAL(5,AN293:AN322)</f>
        <v>16.519174041297934</v>
      </c>
      <c r="AO324" s="41">
        <f t="shared" ref="AO324:AX324" si="149">SUBTOTAL(5,AO293:AO322)</f>
        <v>1082</v>
      </c>
      <c r="AP324" s="110">
        <f t="shared" si="149"/>
        <v>0</v>
      </c>
      <c r="AQ324" s="111">
        <f t="shared" si="149"/>
        <v>0</v>
      </c>
      <c r="AR324" s="112">
        <f t="shared" si="149"/>
        <v>0</v>
      </c>
      <c r="AS324" s="112">
        <f t="shared" si="149"/>
        <v>0</v>
      </c>
      <c r="AT324" s="113">
        <f t="shared" si="149"/>
        <v>1042</v>
      </c>
      <c r="AU324" s="114">
        <f t="shared" si="149"/>
        <v>0</v>
      </c>
      <c r="AV324" s="115">
        <f t="shared" si="149"/>
        <v>0</v>
      </c>
      <c r="AW324" s="112">
        <f t="shared" si="149"/>
        <v>0</v>
      </c>
      <c r="AX324" s="112">
        <f t="shared" si="149"/>
        <v>0</v>
      </c>
      <c r="AY324" s="61">
        <f t="shared" si="148"/>
        <v>0</v>
      </c>
      <c r="AZ324" s="97">
        <f t="shared" si="148"/>
        <v>77.599999999999994</v>
      </c>
      <c r="BA324" s="68">
        <f t="shared" si="148"/>
        <v>0</v>
      </c>
      <c r="BB324" s="68">
        <f t="shared" si="148"/>
        <v>0</v>
      </c>
      <c r="BC324" s="68">
        <f t="shared" si="148"/>
        <v>0</v>
      </c>
      <c r="BD324" s="68">
        <f t="shared" si="148"/>
        <v>0</v>
      </c>
      <c r="BE324" s="15">
        <f t="shared" si="148"/>
        <v>0</v>
      </c>
      <c r="BF324" s="6">
        <f t="shared" si="148"/>
        <v>925</v>
      </c>
      <c r="BG324" s="41">
        <f t="shared" si="148"/>
        <v>925</v>
      </c>
      <c r="BH324" s="42">
        <f t="shared" si="148"/>
        <v>355</v>
      </c>
      <c r="BI324" s="42">
        <f t="shared" si="148"/>
        <v>0</v>
      </c>
      <c r="BJ324" s="42">
        <f t="shared" si="148"/>
        <v>0</v>
      </c>
      <c r="BK324" s="42">
        <f t="shared" si="148"/>
        <v>0</v>
      </c>
      <c r="BL324" s="42">
        <f t="shared" si="148"/>
        <v>0</v>
      </c>
      <c r="BM324" s="15">
        <f t="shared" si="148"/>
        <v>0</v>
      </c>
    </row>
    <row r="325" spans="1:65" outlineLevel="2" x14ac:dyDescent="0.45">
      <c r="A325" s="180" t="s">
        <v>21</v>
      </c>
      <c r="B325" s="181"/>
      <c r="C325" s="51">
        <f>IFERROR(SUBTOTAL(1,C293:C322),"")</f>
        <v>404476.16666666669</v>
      </c>
      <c r="D325" s="61">
        <f t="shared" ref="D325:BM325" si="150">IFERROR(SUBTOTAL(1,D293:D322),"")</f>
        <v>38.316666666666656</v>
      </c>
      <c r="E325" s="12">
        <f t="shared" si="150"/>
        <v>38.186666666666653</v>
      </c>
      <c r="F325" s="12">
        <f t="shared" si="150"/>
        <v>38.359999999999992</v>
      </c>
      <c r="G325" s="12">
        <f t="shared" si="150"/>
        <v>38.313333333333325</v>
      </c>
      <c r="H325" s="12">
        <f t="shared" si="150"/>
        <v>38.36333333333333</v>
      </c>
      <c r="I325" s="12" t="str">
        <f t="shared" si="150"/>
        <v/>
      </c>
      <c r="J325" s="12" t="str">
        <f t="shared" si="150"/>
        <v/>
      </c>
      <c r="K325" s="12" t="str">
        <f t="shared" si="150"/>
        <v/>
      </c>
      <c r="L325" s="12" t="str">
        <f t="shared" si="150"/>
        <v/>
      </c>
      <c r="M325" s="72" t="str">
        <f t="shared" si="150"/>
        <v/>
      </c>
      <c r="N325" s="83" t="str">
        <f t="shared" si="150"/>
        <v/>
      </c>
      <c r="O325" s="83" t="str">
        <f t="shared" si="150"/>
        <v/>
      </c>
      <c r="P325" s="83" t="str">
        <f t="shared" si="150"/>
        <v/>
      </c>
      <c r="Q325" s="83" t="str">
        <f t="shared" si="150"/>
        <v/>
      </c>
      <c r="R325" s="83" t="str">
        <f t="shared" si="150"/>
        <v/>
      </c>
      <c r="S325" s="83" t="str">
        <f t="shared" si="150"/>
        <v/>
      </c>
      <c r="T325" s="83" t="str">
        <f t="shared" si="150"/>
        <v/>
      </c>
      <c r="U325" s="83" t="str">
        <f t="shared" si="150"/>
        <v/>
      </c>
      <c r="V325" s="6" t="str">
        <f t="shared" si="150"/>
        <v/>
      </c>
      <c r="W325" s="41" t="str">
        <f t="shared" si="150"/>
        <v/>
      </c>
      <c r="X325" s="41" t="str">
        <f t="shared" si="150"/>
        <v/>
      </c>
      <c r="Y325" s="41" t="str">
        <f t="shared" si="150"/>
        <v/>
      </c>
      <c r="Z325" s="41" t="str">
        <f t="shared" si="150"/>
        <v/>
      </c>
      <c r="AA325" s="41" t="str">
        <f t="shared" si="150"/>
        <v/>
      </c>
      <c r="AB325" s="41" t="str">
        <f t="shared" si="150"/>
        <v/>
      </c>
      <c r="AC325" s="41" t="str">
        <f t="shared" si="150"/>
        <v/>
      </c>
      <c r="AD325" s="41" t="str">
        <f t="shared" si="150"/>
        <v/>
      </c>
      <c r="AE325" s="6" t="str">
        <f t="shared" si="150"/>
        <v/>
      </c>
      <c r="AF325" s="41" t="str">
        <f t="shared" si="150"/>
        <v/>
      </c>
      <c r="AG325" s="41" t="str">
        <f t="shared" si="150"/>
        <v/>
      </c>
      <c r="AH325" s="41" t="str">
        <f t="shared" si="150"/>
        <v/>
      </c>
      <c r="AI325" s="41" t="str">
        <f t="shared" si="150"/>
        <v/>
      </c>
      <c r="AJ325" s="41" t="str">
        <f t="shared" si="150"/>
        <v/>
      </c>
      <c r="AK325" s="41" t="str">
        <f t="shared" si="150"/>
        <v/>
      </c>
      <c r="AL325" s="41" t="str">
        <f t="shared" si="150"/>
        <v/>
      </c>
      <c r="AM325" s="41" t="str">
        <f t="shared" si="150"/>
        <v/>
      </c>
      <c r="AN325" s="41">
        <f>IFERROR(SUBTOTAL(1,AN293:AN322),"")</f>
        <v>19.963198984583929</v>
      </c>
      <c r="AO325" s="41">
        <f t="shared" si="150"/>
        <v>1416.3</v>
      </c>
      <c r="AP325" s="110" t="str">
        <f t="shared" si="150"/>
        <v/>
      </c>
      <c r="AQ325" s="111" t="str">
        <f t="shared" si="150"/>
        <v/>
      </c>
      <c r="AR325" s="112" t="str">
        <f t="shared" si="150"/>
        <v/>
      </c>
      <c r="AS325" s="112" t="str">
        <f t="shared" si="150"/>
        <v/>
      </c>
      <c r="AT325" s="113">
        <f t="shared" si="150"/>
        <v>1427.5333333333333</v>
      </c>
      <c r="AU325" s="114" t="str">
        <f t="shared" si="150"/>
        <v/>
      </c>
      <c r="AV325" s="115" t="str">
        <f t="shared" si="150"/>
        <v/>
      </c>
      <c r="AW325" s="112" t="str">
        <f t="shared" si="150"/>
        <v/>
      </c>
      <c r="AX325" s="112" t="str">
        <f t="shared" si="150"/>
        <v/>
      </c>
      <c r="AY325" s="61" t="str">
        <f t="shared" si="150"/>
        <v/>
      </c>
      <c r="AZ325" s="97">
        <f t="shared" si="150"/>
        <v>78.428571428571431</v>
      </c>
      <c r="BA325" s="68" t="str">
        <f t="shared" si="150"/>
        <v/>
      </c>
      <c r="BB325" s="68" t="str">
        <f t="shared" si="150"/>
        <v/>
      </c>
      <c r="BC325" s="68" t="str">
        <f t="shared" si="150"/>
        <v/>
      </c>
      <c r="BD325" s="68" t="str">
        <f t="shared" si="150"/>
        <v/>
      </c>
      <c r="BE325" s="15" t="str">
        <f>IFERROR(SUBTOTAL(1,BE293:BE322),"")</f>
        <v/>
      </c>
      <c r="BF325" s="6">
        <f t="shared" si="150"/>
        <v>5773.9666666666662</v>
      </c>
      <c r="BG325" s="41">
        <f t="shared" si="150"/>
        <v>4490.2</v>
      </c>
      <c r="BH325" s="42">
        <f t="shared" si="150"/>
        <v>2139.6111111111113</v>
      </c>
      <c r="BI325" s="42" t="str">
        <f t="shared" si="150"/>
        <v/>
      </c>
      <c r="BJ325" s="42" t="str">
        <f t="shared" si="150"/>
        <v/>
      </c>
      <c r="BK325" s="42" t="str">
        <f t="shared" si="150"/>
        <v/>
      </c>
      <c r="BL325" s="42" t="str">
        <f t="shared" si="150"/>
        <v/>
      </c>
      <c r="BM325" s="15" t="str">
        <f t="shared" si="150"/>
        <v/>
      </c>
    </row>
    <row r="326" spans="1:65" ht="17.5" outlineLevel="1" thickBot="1" x14ac:dyDescent="0.5">
      <c r="A326" s="182" t="s">
        <v>52</v>
      </c>
      <c r="B326" s="183"/>
      <c r="C326" s="52">
        <f>SUBTOTAL(9,C293:C322)</f>
        <v>12134285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42489</v>
      </c>
      <c r="AP326" s="116"/>
      <c r="AQ326" s="117"/>
      <c r="AR326" s="118"/>
      <c r="AS326" s="118"/>
      <c r="AT326" s="119">
        <f>SUBTOTAL(9,AT293:AT322)</f>
        <v>42826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1">SUBTOTAL(9,BF293:BF322)</f>
        <v>173219</v>
      </c>
      <c r="BG326" s="43">
        <f t="shared" si="151"/>
        <v>134706</v>
      </c>
      <c r="BH326" s="44">
        <f t="shared" si="151"/>
        <v>38513</v>
      </c>
      <c r="BI326" s="44">
        <f t="shared" si="151"/>
        <v>0</v>
      </c>
      <c r="BJ326" s="44">
        <f t="shared" si="151"/>
        <v>0</v>
      </c>
      <c r="BK326" s="44">
        <f t="shared" si="151"/>
        <v>0</v>
      </c>
      <c r="BL326" s="44">
        <f t="shared" si="151"/>
        <v>0</v>
      </c>
      <c r="BM326" s="16">
        <f t="shared" si="151"/>
        <v>0</v>
      </c>
    </row>
    <row r="327" spans="1:65" outlineLevel="5" x14ac:dyDescent="0.45">
      <c r="A327" s="21">
        <f t="shared" si="145"/>
        <v>10</v>
      </c>
      <c r="B327" s="33">
        <f>B322+1</f>
        <v>44105</v>
      </c>
      <c r="C327" s="51">
        <v>310753</v>
      </c>
      <c r="D327" s="64">
        <f t="shared" ref="D327:D357" si="152">IFERROR(ROUND(AVERAGE(E327:L327),1),"")</f>
        <v>38.6</v>
      </c>
      <c r="E327" s="12">
        <v>38.5</v>
      </c>
      <c r="F327" s="12">
        <v>38.5</v>
      </c>
      <c r="G327" s="12">
        <v>38.700000000000003</v>
      </c>
      <c r="H327" s="12">
        <v>38.700000000000003</v>
      </c>
      <c r="I327" s="12"/>
      <c r="J327" s="12"/>
      <c r="K327" s="12"/>
      <c r="L327" s="12"/>
      <c r="M327" s="74" t="str">
        <f t="shared" ref="M327:M357" si="153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54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5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28000/AO327</f>
        <v>21.892103205629397</v>
      </c>
      <c r="AO327" s="41">
        <v>1279</v>
      </c>
      <c r="AP327" s="110"/>
      <c r="AQ327" s="111"/>
      <c r="AR327" s="126" t="str">
        <f t="shared" ref="AR327:AR357" si="156">IFERROR(AQ327/AP327*100,"")</f>
        <v/>
      </c>
      <c r="AS327" s="126" t="str">
        <f t="shared" ref="AS327:AS357" si="157">IFERROR(100-AR327,"")</f>
        <v/>
      </c>
      <c r="AT327" s="127">
        <v>1233</v>
      </c>
      <c r="AU327" s="128"/>
      <c r="AV327" s="129"/>
      <c r="AW327" s="126" t="str">
        <f t="shared" ref="AW327:AW357" si="158">IFERROR(AV327/AU327*100,"")</f>
        <v/>
      </c>
      <c r="AX327" s="126" t="str">
        <f t="shared" ref="AX327:AX357" si="159">IFERROR(100-AW327,"")</f>
        <v/>
      </c>
      <c r="AY327" s="64" t="str">
        <f t="shared" ref="AY327:AY357" si="160">IFERROR((1-((AW327*AS327)/(AX327*AR327)))*100,"")</f>
        <v/>
      </c>
      <c r="AZ327" s="97"/>
      <c r="BA327" s="68"/>
      <c r="BB327" s="68"/>
      <c r="BC327" s="68"/>
      <c r="BD327" s="68"/>
      <c r="BE327" s="15"/>
      <c r="BF327" s="5">
        <f t="shared" ref="BF327:BF357" si="161">IF(SUM(BG327:BM327)=0,"",SUM(BG327:BM327))</f>
        <v>6799</v>
      </c>
      <c r="BG327" s="41">
        <v>4932</v>
      </c>
      <c r="BH327" s="42">
        <v>1867</v>
      </c>
      <c r="BI327" s="42"/>
      <c r="BJ327" s="42"/>
      <c r="BK327" s="42"/>
      <c r="BL327" s="42"/>
      <c r="BM327" s="15"/>
    </row>
    <row r="328" spans="1:65" outlineLevel="5" x14ac:dyDescent="0.45">
      <c r="A328" s="22">
        <f t="shared" si="145"/>
        <v>10</v>
      </c>
      <c r="B328" s="9">
        <f t="shared" si="129"/>
        <v>44106</v>
      </c>
      <c r="C328" s="51">
        <v>312909</v>
      </c>
      <c r="D328" s="64">
        <f t="shared" si="152"/>
        <v>38.700000000000003</v>
      </c>
      <c r="E328" s="12">
        <v>38.700000000000003</v>
      </c>
      <c r="F328" s="12">
        <v>38.700000000000003</v>
      </c>
      <c r="G328" s="12">
        <v>38.6</v>
      </c>
      <c r="H328" s="12">
        <v>38.6</v>
      </c>
      <c r="I328" s="12"/>
      <c r="J328" s="12"/>
      <c r="K328" s="12"/>
      <c r="L328" s="12"/>
      <c r="M328" s="74" t="str">
        <f t="shared" si="153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54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5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2">28000/AO328</f>
        <v>22.727272727272727</v>
      </c>
      <c r="AO328" s="41">
        <v>1232</v>
      </c>
      <c r="AP328" s="110"/>
      <c r="AQ328" s="111"/>
      <c r="AR328" s="126" t="str">
        <f t="shared" si="156"/>
        <v/>
      </c>
      <c r="AS328" s="126" t="str">
        <f t="shared" si="157"/>
        <v/>
      </c>
      <c r="AT328" s="127">
        <v>1299</v>
      </c>
      <c r="AU328" s="128"/>
      <c r="AV328" s="129"/>
      <c r="AW328" s="126" t="str">
        <f t="shared" si="158"/>
        <v/>
      </c>
      <c r="AX328" s="126" t="str">
        <f t="shared" si="159"/>
        <v/>
      </c>
      <c r="AY328" s="64" t="str">
        <f t="shared" si="160"/>
        <v/>
      </c>
      <c r="AZ328" s="97"/>
      <c r="BA328" s="68"/>
      <c r="BB328" s="68"/>
      <c r="BC328" s="68"/>
      <c r="BD328" s="68"/>
      <c r="BE328" s="15"/>
      <c r="BF328" s="5">
        <f t="shared" si="161"/>
        <v>6082</v>
      </c>
      <c r="BG328" s="41">
        <v>4199</v>
      </c>
      <c r="BH328" s="42">
        <v>1883</v>
      </c>
      <c r="BI328" s="42"/>
      <c r="BJ328" s="42"/>
      <c r="BK328" s="42"/>
      <c r="BL328" s="42"/>
      <c r="BM328" s="15"/>
    </row>
    <row r="329" spans="1:65" outlineLevel="5" x14ac:dyDescent="0.45">
      <c r="A329" s="22">
        <f t="shared" si="145"/>
        <v>10</v>
      </c>
      <c r="B329" s="9">
        <f t="shared" si="129"/>
        <v>44107</v>
      </c>
      <c r="C329" s="51">
        <v>318232</v>
      </c>
      <c r="D329" s="64">
        <f t="shared" si="152"/>
        <v>38.5</v>
      </c>
      <c r="E329" s="12">
        <v>38.5</v>
      </c>
      <c r="F329" s="12">
        <v>38.5</v>
      </c>
      <c r="G329" s="12">
        <v>38.5</v>
      </c>
      <c r="H329" s="12">
        <v>38.5</v>
      </c>
      <c r="I329" s="12"/>
      <c r="J329" s="12"/>
      <c r="K329" s="12"/>
      <c r="L329" s="12"/>
      <c r="M329" s="74" t="str">
        <f t="shared" si="153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54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5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2"/>
        <v>19.830028328611899</v>
      </c>
      <c r="AO329" s="41">
        <v>1412</v>
      </c>
      <c r="AP329" s="110"/>
      <c r="AQ329" s="111"/>
      <c r="AR329" s="126" t="str">
        <f t="shared" si="156"/>
        <v/>
      </c>
      <c r="AS329" s="126" t="str">
        <f t="shared" si="157"/>
        <v/>
      </c>
      <c r="AT329" s="127">
        <v>1511</v>
      </c>
      <c r="AU329" s="128"/>
      <c r="AV329" s="129"/>
      <c r="AW329" s="126" t="str">
        <f t="shared" si="158"/>
        <v/>
      </c>
      <c r="AX329" s="126" t="str">
        <f t="shared" si="159"/>
        <v/>
      </c>
      <c r="AY329" s="64" t="str">
        <f t="shared" si="160"/>
        <v/>
      </c>
      <c r="AZ329" s="97"/>
      <c r="BA329" s="68"/>
      <c r="BB329" s="68"/>
      <c r="BC329" s="68"/>
      <c r="BD329" s="68"/>
      <c r="BE329" s="15"/>
      <c r="BF329" s="5">
        <f t="shared" si="161"/>
        <v>8264</v>
      </c>
      <c r="BG329" s="41">
        <v>6385</v>
      </c>
      <c r="BH329" s="42">
        <v>1879</v>
      </c>
      <c r="BI329" s="42"/>
      <c r="BJ329" s="42"/>
      <c r="BK329" s="42"/>
      <c r="BL329" s="42"/>
      <c r="BM329" s="15"/>
    </row>
    <row r="330" spans="1:65" outlineLevel="5" x14ac:dyDescent="0.45">
      <c r="A330" s="22">
        <f t="shared" si="145"/>
        <v>10</v>
      </c>
      <c r="B330" s="9">
        <f t="shared" si="129"/>
        <v>44108</v>
      </c>
      <c r="C330" s="51">
        <v>322217</v>
      </c>
      <c r="D330" s="64">
        <f t="shared" si="152"/>
        <v>38</v>
      </c>
      <c r="E330" s="12">
        <v>38</v>
      </c>
      <c r="F330" s="12">
        <v>38</v>
      </c>
      <c r="G330" s="12">
        <v>38</v>
      </c>
      <c r="H330" s="12">
        <v>38</v>
      </c>
      <c r="I330" s="12"/>
      <c r="J330" s="12"/>
      <c r="K330" s="12"/>
      <c r="L330" s="12"/>
      <c r="M330" s="74" t="str">
        <f t="shared" si="153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54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5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2"/>
        <v>23.352793994995828</v>
      </c>
      <c r="AO330" s="41">
        <v>1199</v>
      </c>
      <c r="AP330" s="110"/>
      <c r="AQ330" s="111"/>
      <c r="AR330" s="126" t="str">
        <f t="shared" si="156"/>
        <v/>
      </c>
      <c r="AS330" s="126" t="str">
        <f t="shared" si="157"/>
        <v/>
      </c>
      <c r="AT330" s="127">
        <v>1169</v>
      </c>
      <c r="AU330" s="128"/>
      <c r="AV330" s="129"/>
      <c r="AW330" s="126" t="str">
        <f t="shared" si="158"/>
        <v/>
      </c>
      <c r="AX330" s="126" t="str">
        <f t="shared" si="159"/>
        <v/>
      </c>
      <c r="AY330" s="64" t="str">
        <f t="shared" si="160"/>
        <v/>
      </c>
      <c r="AZ330" s="97"/>
      <c r="BA330" s="68"/>
      <c r="BB330" s="68"/>
      <c r="BC330" s="68"/>
      <c r="BD330" s="68"/>
      <c r="BE330" s="15"/>
      <c r="BF330" s="5">
        <f t="shared" si="161"/>
        <v>1710</v>
      </c>
      <c r="BG330" s="41"/>
      <c r="BH330" s="42">
        <v>1710</v>
      </c>
      <c r="BI330" s="42"/>
      <c r="BJ330" s="42"/>
      <c r="BK330" s="42"/>
      <c r="BL330" s="42"/>
      <c r="BM330" s="15"/>
    </row>
    <row r="331" spans="1:65" outlineLevel="5" x14ac:dyDescent="0.45">
      <c r="A331" s="22">
        <f t="shared" si="145"/>
        <v>10</v>
      </c>
      <c r="B331" s="9">
        <f t="shared" si="129"/>
        <v>44109</v>
      </c>
      <c r="C331" s="51">
        <v>307480</v>
      </c>
      <c r="D331" s="64">
        <f t="shared" si="152"/>
        <v>38</v>
      </c>
      <c r="E331" s="12">
        <v>38</v>
      </c>
      <c r="F331" s="12">
        <v>38</v>
      </c>
      <c r="G331" s="12">
        <v>38</v>
      </c>
      <c r="H331" s="12">
        <v>38</v>
      </c>
      <c r="I331" s="12"/>
      <c r="J331" s="12"/>
      <c r="K331" s="12"/>
      <c r="L331" s="12"/>
      <c r="M331" s="74" t="str">
        <f t="shared" si="153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54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5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2"/>
        <v>18.217306441119064</v>
      </c>
      <c r="AO331" s="41">
        <v>1537</v>
      </c>
      <c r="AP331" s="110"/>
      <c r="AQ331" s="111"/>
      <c r="AR331" s="126" t="str">
        <f t="shared" si="156"/>
        <v/>
      </c>
      <c r="AS331" s="126" t="str">
        <f t="shared" si="157"/>
        <v/>
      </c>
      <c r="AT331" s="127">
        <v>1363</v>
      </c>
      <c r="AU331" s="128"/>
      <c r="AV331" s="129"/>
      <c r="AW331" s="126" t="str">
        <f t="shared" si="158"/>
        <v/>
      </c>
      <c r="AX331" s="126" t="str">
        <f t="shared" si="159"/>
        <v/>
      </c>
      <c r="AY331" s="64" t="str">
        <f t="shared" si="160"/>
        <v/>
      </c>
      <c r="AZ331" s="97">
        <v>79.400000000000006</v>
      </c>
      <c r="BA331" s="68"/>
      <c r="BB331" s="68"/>
      <c r="BC331" s="68"/>
      <c r="BD331" s="68"/>
      <c r="BE331" s="15"/>
      <c r="BF331" s="5">
        <f t="shared" si="161"/>
        <v>8622</v>
      </c>
      <c r="BG331" s="41">
        <v>6745</v>
      </c>
      <c r="BH331" s="42">
        <v>1877</v>
      </c>
      <c r="BI331" s="42"/>
      <c r="BJ331" s="42"/>
      <c r="BK331" s="42"/>
      <c r="BL331" s="42"/>
      <c r="BM331" s="15"/>
    </row>
    <row r="332" spans="1:65" outlineLevel="5" x14ac:dyDescent="0.45">
      <c r="A332" s="22">
        <f t="shared" si="145"/>
        <v>10</v>
      </c>
      <c r="B332" s="9">
        <f t="shared" si="129"/>
        <v>44110</v>
      </c>
      <c r="C332" s="51">
        <v>301070</v>
      </c>
      <c r="D332" s="64">
        <f t="shared" si="152"/>
        <v>38.5</v>
      </c>
      <c r="E332" s="12">
        <v>38.5</v>
      </c>
      <c r="F332" s="12">
        <v>38.5</v>
      </c>
      <c r="G332" s="12">
        <v>38.5</v>
      </c>
      <c r="H332" s="12">
        <v>38.5</v>
      </c>
      <c r="I332" s="12"/>
      <c r="J332" s="12"/>
      <c r="K332" s="12"/>
      <c r="L332" s="12"/>
      <c r="M332" s="74" t="str">
        <f t="shared" si="153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54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5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2"/>
        <v>17.369727047146402</v>
      </c>
      <c r="AO332" s="41">
        <v>1612</v>
      </c>
      <c r="AP332" s="110"/>
      <c r="AQ332" s="111"/>
      <c r="AR332" s="126" t="str">
        <f t="shared" si="156"/>
        <v/>
      </c>
      <c r="AS332" s="126" t="str">
        <f t="shared" si="157"/>
        <v/>
      </c>
      <c r="AT332" s="127">
        <v>1559</v>
      </c>
      <c r="AU332" s="128"/>
      <c r="AV332" s="129"/>
      <c r="AW332" s="126" t="str">
        <f t="shared" si="158"/>
        <v/>
      </c>
      <c r="AX332" s="126" t="str">
        <f t="shared" si="159"/>
        <v/>
      </c>
      <c r="AY332" s="64" t="str">
        <f t="shared" si="160"/>
        <v/>
      </c>
      <c r="AZ332" s="97">
        <v>78.5</v>
      </c>
      <c r="BA332" s="68"/>
      <c r="BB332" s="68"/>
      <c r="BC332" s="68"/>
      <c r="BD332" s="68"/>
      <c r="BE332" s="15"/>
      <c r="BF332" s="5">
        <f t="shared" si="161"/>
        <v>13885</v>
      </c>
      <c r="BG332" s="41">
        <v>7727</v>
      </c>
      <c r="BH332" s="42">
        <v>6158</v>
      </c>
      <c r="BI332" s="42"/>
      <c r="BJ332" s="42"/>
      <c r="BK332" s="42"/>
      <c r="BL332" s="42"/>
      <c r="BM332" s="15"/>
    </row>
    <row r="333" spans="1:65" outlineLevel="5" x14ac:dyDescent="0.45">
      <c r="A333" s="22">
        <f t="shared" si="145"/>
        <v>10</v>
      </c>
      <c r="B333" s="9">
        <f t="shared" si="129"/>
        <v>44111</v>
      </c>
      <c r="C333" s="51">
        <v>307984</v>
      </c>
      <c r="D333" s="64">
        <f t="shared" si="152"/>
        <v>38.6</v>
      </c>
      <c r="E333" s="12">
        <v>38.5</v>
      </c>
      <c r="F333" s="12">
        <v>38.5</v>
      </c>
      <c r="G333" s="12">
        <v>38.700000000000003</v>
      </c>
      <c r="H333" s="12">
        <v>38.700000000000003</v>
      </c>
      <c r="I333" s="12"/>
      <c r="J333" s="12"/>
      <c r="K333" s="12"/>
      <c r="L333" s="12"/>
      <c r="M333" s="74" t="str">
        <f t="shared" si="153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54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5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2"/>
        <v>17.937219730941703</v>
      </c>
      <c r="AO333" s="41">
        <v>1561</v>
      </c>
      <c r="AP333" s="110"/>
      <c r="AQ333" s="111"/>
      <c r="AR333" s="126" t="str">
        <f t="shared" si="156"/>
        <v/>
      </c>
      <c r="AS333" s="126" t="str">
        <f t="shared" si="157"/>
        <v/>
      </c>
      <c r="AT333" s="127">
        <v>1520</v>
      </c>
      <c r="AU333" s="128"/>
      <c r="AV333" s="129"/>
      <c r="AW333" s="126" t="str">
        <f t="shared" si="158"/>
        <v/>
      </c>
      <c r="AX333" s="126" t="str">
        <f t="shared" si="159"/>
        <v/>
      </c>
      <c r="AY333" s="64" t="str">
        <f t="shared" si="160"/>
        <v/>
      </c>
      <c r="AZ333" s="97">
        <v>79.599999999999994</v>
      </c>
      <c r="BA333" s="68"/>
      <c r="BB333" s="68"/>
      <c r="BC333" s="68"/>
      <c r="BD333" s="68"/>
      <c r="BE333" s="15"/>
      <c r="BF333" s="5">
        <f t="shared" si="161"/>
        <v>8677</v>
      </c>
      <c r="BG333" s="41">
        <v>5516</v>
      </c>
      <c r="BH333" s="42">
        <v>3161</v>
      </c>
      <c r="BI333" s="42"/>
      <c r="BJ333" s="42"/>
      <c r="BK333" s="42"/>
      <c r="BL333" s="42"/>
      <c r="BM333" s="15"/>
    </row>
    <row r="334" spans="1:65" outlineLevel="5" x14ac:dyDescent="0.45">
      <c r="A334" s="22">
        <f t="shared" si="145"/>
        <v>10</v>
      </c>
      <c r="B334" s="9">
        <f t="shared" si="129"/>
        <v>44112</v>
      </c>
      <c r="C334" s="51">
        <v>306818</v>
      </c>
      <c r="D334" s="64">
        <f t="shared" si="152"/>
        <v>38.799999999999997</v>
      </c>
      <c r="E334" s="12">
        <v>38.799999999999997</v>
      </c>
      <c r="F334" s="12">
        <v>38.799999999999997</v>
      </c>
      <c r="G334" s="12">
        <v>38.799999999999997</v>
      </c>
      <c r="H334" s="12">
        <v>38.799999999999997</v>
      </c>
      <c r="I334" s="12"/>
      <c r="J334" s="12"/>
      <c r="K334" s="12"/>
      <c r="L334" s="12"/>
      <c r="M334" s="74" t="str">
        <f t="shared" si="153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54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5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2"/>
        <v>16.949152542372882</v>
      </c>
      <c r="AO334" s="41">
        <v>1652</v>
      </c>
      <c r="AP334" s="110"/>
      <c r="AQ334" s="111"/>
      <c r="AR334" s="126" t="str">
        <f t="shared" si="156"/>
        <v/>
      </c>
      <c r="AS334" s="126" t="str">
        <f t="shared" si="157"/>
        <v/>
      </c>
      <c r="AT334" s="127">
        <v>1623</v>
      </c>
      <c r="AU334" s="128"/>
      <c r="AV334" s="129"/>
      <c r="AW334" s="126" t="str">
        <f t="shared" si="158"/>
        <v/>
      </c>
      <c r="AX334" s="126" t="str">
        <f t="shared" si="159"/>
        <v/>
      </c>
      <c r="AY334" s="64" t="str">
        <f t="shared" si="160"/>
        <v/>
      </c>
      <c r="AZ334" s="97">
        <v>79.5</v>
      </c>
      <c r="BA334" s="68"/>
      <c r="BB334" s="68"/>
      <c r="BC334" s="68"/>
      <c r="BD334" s="68"/>
      <c r="BE334" s="15"/>
      <c r="BF334" s="5">
        <f t="shared" si="161"/>
        <v>8105</v>
      </c>
      <c r="BG334" s="41">
        <v>6545</v>
      </c>
      <c r="BH334" s="42">
        <v>1560</v>
      </c>
      <c r="BI334" s="42"/>
      <c r="BJ334" s="42"/>
      <c r="BK334" s="42"/>
      <c r="BL334" s="42"/>
      <c r="BM334" s="15"/>
    </row>
    <row r="335" spans="1:65" outlineLevel="5" x14ac:dyDescent="0.45">
      <c r="A335" s="22">
        <f t="shared" si="145"/>
        <v>10</v>
      </c>
      <c r="B335" s="9">
        <f t="shared" si="129"/>
        <v>44113</v>
      </c>
      <c r="C335" s="51">
        <v>310480</v>
      </c>
      <c r="D335" s="64">
        <f t="shared" si="152"/>
        <v>38.700000000000003</v>
      </c>
      <c r="E335" s="12">
        <v>38.9</v>
      </c>
      <c r="F335" s="12">
        <v>38.9</v>
      </c>
      <c r="G335" s="12">
        <v>38.4</v>
      </c>
      <c r="H335" s="12">
        <v>38.4</v>
      </c>
      <c r="I335" s="12"/>
      <c r="J335" s="12"/>
      <c r="K335" s="12"/>
      <c r="L335" s="12"/>
      <c r="M335" s="74" t="str">
        <f t="shared" si="153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54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5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2"/>
        <v>17.114914425427873</v>
      </c>
      <c r="AO335" s="41">
        <v>1636</v>
      </c>
      <c r="AP335" s="110"/>
      <c r="AQ335" s="111"/>
      <c r="AR335" s="126" t="str">
        <f t="shared" si="156"/>
        <v/>
      </c>
      <c r="AS335" s="126" t="str">
        <f t="shared" si="157"/>
        <v/>
      </c>
      <c r="AT335" s="127">
        <v>1669</v>
      </c>
      <c r="AU335" s="128"/>
      <c r="AV335" s="129"/>
      <c r="AW335" s="126" t="str">
        <f t="shared" si="158"/>
        <v/>
      </c>
      <c r="AX335" s="126" t="str">
        <f t="shared" si="159"/>
        <v/>
      </c>
      <c r="AY335" s="64" t="str">
        <f t="shared" si="160"/>
        <v/>
      </c>
      <c r="AZ335" s="97"/>
      <c r="BA335" s="68"/>
      <c r="BB335" s="68"/>
      <c r="BC335" s="68"/>
      <c r="BD335" s="68"/>
      <c r="BE335" s="15"/>
      <c r="BF335" s="5">
        <f t="shared" si="161"/>
        <v>6826</v>
      </c>
      <c r="BG335" s="41">
        <v>5266</v>
      </c>
      <c r="BH335" s="42">
        <v>1560</v>
      </c>
      <c r="BI335" s="42"/>
      <c r="BJ335" s="42"/>
      <c r="BK335" s="42"/>
      <c r="BL335" s="42"/>
      <c r="BM335" s="15"/>
    </row>
    <row r="336" spans="1:65" outlineLevel="5" x14ac:dyDescent="0.45">
      <c r="A336" s="22">
        <f t="shared" si="145"/>
        <v>10</v>
      </c>
      <c r="B336" s="9">
        <f t="shared" si="129"/>
        <v>44114</v>
      </c>
      <c r="C336" s="51">
        <v>297086</v>
      </c>
      <c r="D336" s="64">
        <f t="shared" si="152"/>
        <v>38.6</v>
      </c>
      <c r="E336" s="12">
        <v>38.700000000000003</v>
      </c>
      <c r="F336" s="12">
        <v>38.700000000000003</v>
      </c>
      <c r="G336" s="12">
        <v>38.5</v>
      </c>
      <c r="H336" s="12">
        <v>38.5</v>
      </c>
      <c r="I336" s="12"/>
      <c r="J336" s="12"/>
      <c r="K336" s="12"/>
      <c r="L336" s="12"/>
      <c r="M336" s="74" t="str">
        <f t="shared" si="153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54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5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2"/>
        <v>19.676739283204498</v>
      </c>
      <c r="AO336" s="41">
        <v>1423</v>
      </c>
      <c r="AP336" s="110"/>
      <c r="AQ336" s="111"/>
      <c r="AR336" s="126" t="str">
        <f t="shared" si="156"/>
        <v/>
      </c>
      <c r="AS336" s="126" t="str">
        <f t="shared" si="157"/>
        <v/>
      </c>
      <c r="AT336" s="127">
        <v>1499</v>
      </c>
      <c r="AU336" s="128"/>
      <c r="AV336" s="129"/>
      <c r="AW336" s="126" t="str">
        <f t="shared" si="158"/>
        <v/>
      </c>
      <c r="AX336" s="126" t="str">
        <f t="shared" si="159"/>
        <v/>
      </c>
      <c r="AY336" s="64" t="str">
        <f t="shared" si="160"/>
        <v/>
      </c>
      <c r="AZ336" s="97"/>
      <c r="BA336" s="68"/>
      <c r="BB336" s="68"/>
      <c r="BC336" s="68"/>
      <c r="BD336" s="68"/>
      <c r="BE336" s="15"/>
      <c r="BF336" s="5">
        <f t="shared" si="161"/>
        <v>6758</v>
      </c>
      <c r="BG336" s="41">
        <v>5198</v>
      </c>
      <c r="BH336" s="42">
        <v>1560</v>
      </c>
      <c r="BI336" s="42"/>
      <c r="BJ336" s="42"/>
      <c r="BK336" s="42"/>
      <c r="BL336" s="42"/>
      <c r="BM336" s="15"/>
    </row>
    <row r="337" spans="1:65" outlineLevel="5" x14ac:dyDescent="0.45">
      <c r="A337" s="22">
        <f t="shared" si="145"/>
        <v>10</v>
      </c>
      <c r="B337" s="9">
        <f t="shared" si="129"/>
        <v>44115</v>
      </c>
      <c r="C337" s="51">
        <v>313393</v>
      </c>
      <c r="D337" s="64">
        <f t="shared" si="152"/>
        <v>38.6</v>
      </c>
      <c r="E337" s="12">
        <v>38.6</v>
      </c>
      <c r="F337" s="12">
        <v>38.6</v>
      </c>
      <c r="G337" s="12">
        <v>38.6</v>
      </c>
      <c r="H337" s="12">
        <v>38.6</v>
      </c>
      <c r="I337" s="12"/>
      <c r="J337" s="12"/>
      <c r="K337" s="12"/>
      <c r="L337" s="12"/>
      <c r="M337" s="74" t="str">
        <f t="shared" si="153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54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5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2"/>
        <v>21.357742181540807</v>
      </c>
      <c r="AO337" s="41">
        <v>1311</v>
      </c>
      <c r="AP337" s="110"/>
      <c r="AQ337" s="111"/>
      <c r="AR337" s="126" t="str">
        <f t="shared" si="156"/>
        <v/>
      </c>
      <c r="AS337" s="126" t="str">
        <f t="shared" si="157"/>
        <v/>
      </c>
      <c r="AT337" s="127">
        <v>1364</v>
      </c>
      <c r="AU337" s="128"/>
      <c r="AV337" s="129"/>
      <c r="AW337" s="126" t="str">
        <f t="shared" si="158"/>
        <v/>
      </c>
      <c r="AX337" s="126" t="str">
        <f t="shared" si="159"/>
        <v/>
      </c>
      <c r="AY337" s="64" t="str">
        <f t="shared" si="160"/>
        <v/>
      </c>
      <c r="AZ337" s="97"/>
      <c r="BA337" s="68"/>
      <c r="BB337" s="68"/>
      <c r="BC337" s="68"/>
      <c r="BD337" s="68"/>
      <c r="BE337" s="15"/>
      <c r="BF337" s="5">
        <f t="shared" si="161"/>
        <v>8480</v>
      </c>
      <c r="BG337" s="41">
        <v>6920</v>
      </c>
      <c r="BH337" s="42">
        <v>1560</v>
      </c>
      <c r="BI337" s="42"/>
      <c r="BJ337" s="42"/>
      <c r="BK337" s="42"/>
      <c r="BL337" s="42"/>
      <c r="BM337" s="15"/>
    </row>
    <row r="338" spans="1:65" outlineLevel="5" x14ac:dyDescent="0.45">
      <c r="A338" s="22">
        <f t="shared" si="145"/>
        <v>10</v>
      </c>
      <c r="B338" s="9">
        <f t="shared" si="129"/>
        <v>44116</v>
      </c>
      <c r="C338" s="51">
        <v>323744</v>
      </c>
      <c r="D338" s="64">
        <f t="shared" si="152"/>
        <v>38.799999999999997</v>
      </c>
      <c r="E338" s="12">
        <v>38.799999999999997</v>
      </c>
      <c r="F338" s="12">
        <v>38.799999999999997</v>
      </c>
      <c r="G338" s="12">
        <v>38.799999999999997</v>
      </c>
      <c r="H338" s="12">
        <v>38.799999999999997</v>
      </c>
      <c r="I338" s="12"/>
      <c r="J338" s="12"/>
      <c r="K338" s="12"/>
      <c r="L338" s="12"/>
      <c r="M338" s="74" t="str">
        <f t="shared" si="153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54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5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2"/>
        <v>18.146467919637072</v>
      </c>
      <c r="AO338" s="41">
        <v>1543</v>
      </c>
      <c r="AP338" s="110"/>
      <c r="AQ338" s="111"/>
      <c r="AR338" s="126" t="str">
        <f t="shared" si="156"/>
        <v/>
      </c>
      <c r="AS338" s="126" t="str">
        <f t="shared" si="157"/>
        <v/>
      </c>
      <c r="AT338" s="127">
        <v>1722</v>
      </c>
      <c r="AU338" s="128"/>
      <c r="AV338" s="129"/>
      <c r="AW338" s="126" t="str">
        <f t="shared" si="158"/>
        <v/>
      </c>
      <c r="AX338" s="126" t="str">
        <f t="shared" si="159"/>
        <v/>
      </c>
      <c r="AY338" s="64" t="str">
        <f t="shared" si="160"/>
        <v/>
      </c>
      <c r="AZ338" s="97">
        <v>78.599999999999994</v>
      </c>
      <c r="BA338" s="68"/>
      <c r="BB338" s="68"/>
      <c r="BC338" s="68"/>
      <c r="BD338" s="68"/>
      <c r="BE338" s="15"/>
      <c r="BF338" s="5">
        <f t="shared" si="161"/>
        <v>8872</v>
      </c>
      <c r="BG338" s="41">
        <v>7312</v>
      </c>
      <c r="BH338" s="42">
        <v>1560</v>
      </c>
      <c r="BI338" s="42"/>
      <c r="BJ338" s="42"/>
      <c r="BK338" s="42"/>
      <c r="BL338" s="42"/>
      <c r="BM338" s="15"/>
    </row>
    <row r="339" spans="1:65" outlineLevel="5" x14ac:dyDescent="0.45">
      <c r="A339" s="22">
        <f t="shared" si="145"/>
        <v>10</v>
      </c>
      <c r="B339" s="9">
        <f t="shared" si="129"/>
        <v>44117</v>
      </c>
      <c r="C339" s="51">
        <v>321896</v>
      </c>
      <c r="D339" s="64">
        <f t="shared" si="152"/>
        <v>38.5</v>
      </c>
      <c r="E339" s="12">
        <v>38.5</v>
      </c>
      <c r="F339" s="12">
        <v>38.5</v>
      </c>
      <c r="G339" s="12">
        <v>38.5</v>
      </c>
      <c r="H339" s="12">
        <v>38.5</v>
      </c>
      <c r="I339" s="12"/>
      <c r="J339" s="12"/>
      <c r="K339" s="12"/>
      <c r="L339" s="12"/>
      <c r="M339" s="74" t="str">
        <f t="shared" si="153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54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5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>28000/AO339</f>
        <v>18.264840182648403</v>
      </c>
      <c r="AO339" s="41">
        <v>1533</v>
      </c>
      <c r="AP339" s="110"/>
      <c r="AQ339" s="111"/>
      <c r="AR339" s="126" t="str">
        <f t="shared" si="156"/>
        <v/>
      </c>
      <c r="AS339" s="126" t="str">
        <f t="shared" si="157"/>
        <v/>
      </c>
      <c r="AT339" s="127">
        <v>1469</v>
      </c>
      <c r="AU339" s="128"/>
      <c r="AV339" s="129"/>
      <c r="AW339" s="126" t="str">
        <f t="shared" si="158"/>
        <v/>
      </c>
      <c r="AX339" s="126" t="str">
        <f t="shared" si="159"/>
        <v/>
      </c>
      <c r="AY339" s="64" t="str">
        <f t="shared" si="160"/>
        <v/>
      </c>
      <c r="AZ339" s="97">
        <v>78.900000000000006</v>
      </c>
      <c r="BA339" s="68"/>
      <c r="BB339" s="68"/>
      <c r="BC339" s="68"/>
      <c r="BD339" s="68"/>
      <c r="BE339" s="15"/>
      <c r="BF339" s="5">
        <f t="shared" si="161"/>
        <v>7305</v>
      </c>
      <c r="BG339" s="41">
        <v>2745</v>
      </c>
      <c r="BH339" s="42">
        <v>4560</v>
      </c>
      <c r="BI339" s="42"/>
      <c r="BJ339" s="42"/>
      <c r="BK339" s="42"/>
      <c r="BL339" s="42"/>
      <c r="BM339" s="15"/>
    </row>
    <row r="340" spans="1:65" outlineLevel="5" x14ac:dyDescent="0.45">
      <c r="A340" s="22">
        <f t="shared" si="145"/>
        <v>10</v>
      </c>
      <c r="B340" s="9">
        <f t="shared" si="129"/>
        <v>44118</v>
      </c>
      <c r="C340" s="51">
        <v>313191</v>
      </c>
      <c r="D340" s="64">
        <f t="shared" si="152"/>
        <v>38.5</v>
      </c>
      <c r="E340" s="12">
        <v>38.5</v>
      </c>
      <c r="F340" s="12">
        <v>38.5</v>
      </c>
      <c r="G340" s="12">
        <v>38.5</v>
      </c>
      <c r="H340" s="12">
        <v>38.5</v>
      </c>
      <c r="I340" s="12"/>
      <c r="J340" s="12"/>
      <c r="K340" s="12"/>
      <c r="L340" s="12"/>
      <c r="M340" s="74" t="str">
        <f t="shared" si="153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54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5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2"/>
        <v>19.099590723055936</v>
      </c>
      <c r="AO340" s="41">
        <v>1466</v>
      </c>
      <c r="AP340" s="110"/>
      <c r="AQ340" s="111"/>
      <c r="AR340" s="126" t="str">
        <f t="shared" si="156"/>
        <v/>
      </c>
      <c r="AS340" s="126" t="str">
        <f t="shared" si="157"/>
        <v/>
      </c>
      <c r="AT340" s="127">
        <v>1415</v>
      </c>
      <c r="AU340" s="128"/>
      <c r="AV340" s="129"/>
      <c r="AW340" s="126" t="str">
        <f t="shared" si="158"/>
        <v/>
      </c>
      <c r="AX340" s="126" t="str">
        <f t="shared" si="159"/>
        <v/>
      </c>
      <c r="AY340" s="64" t="str">
        <f t="shared" si="160"/>
        <v/>
      </c>
      <c r="AZ340" s="97">
        <v>79.2</v>
      </c>
      <c r="BA340" s="68"/>
      <c r="BB340" s="68"/>
      <c r="BC340" s="68"/>
      <c r="BD340" s="68"/>
      <c r="BE340" s="15"/>
      <c r="BF340" s="5">
        <f t="shared" si="161"/>
        <v>8486</v>
      </c>
      <c r="BG340" s="41">
        <v>6640</v>
      </c>
      <c r="BH340" s="42">
        <v>1846</v>
      </c>
      <c r="BI340" s="42"/>
      <c r="BJ340" s="42"/>
      <c r="BK340" s="42"/>
      <c r="BL340" s="42"/>
      <c r="BM340" s="15"/>
    </row>
    <row r="341" spans="1:65" outlineLevel="5" x14ac:dyDescent="0.45">
      <c r="A341" s="22">
        <f t="shared" si="145"/>
        <v>10</v>
      </c>
      <c r="B341" s="9">
        <f t="shared" si="129"/>
        <v>44119</v>
      </c>
      <c r="C341" s="51">
        <v>307540</v>
      </c>
      <c r="D341" s="64">
        <f t="shared" si="152"/>
        <v>38.700000000000003</v>
      </c>
      <c r="E341" s="12">
        <v>38.6</v>
      </c>
      <c r="F341" s="12">
        <v>38.6</v>
      </c>
      <c r="G341" s="12">
        <v>38.700000000000003</v>
      </c>
      <c r="H341" s="12">
        <v>38.700000000000003</v>
      </c>
      <c r="I341" s="12"/>
      <c r="J341" s="12"/>
      <c r="K341" s="12"/>
      <c r="L341" s="12"/>
      <c r="M341" s="74" t="str">
        <f t="shared" si="153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54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5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2"/>
        <v>19.444444444444443</v>
      </c>
      <c r="AO341" s="41">
        <v>1440</v>
      </c>
      <c r="AP341" s="110"/>
      <c r="AQ341" s="111"/>
      <c r="AR341" s="126" t="str">
        <f t="shared" si="156"/>
        <v/>
      </c>
      <c r="AS341" s="126" t="str">
        <f t="shared" si="157"/>
        <v/>
      </c>
      <c r="AT341" s="127">
        <v>1294</v>
      </c>
      <c r="AU341" s="128"/>
      <c r="AV341" s="129"/>
      <c r="AW341" s="126" t="str">
        <f t="shared" si="158"/>
        <v/>
      </c>
      <c r="AX341" s="126" t="str">
        <f t="shared" si="159"/>
        <v/>
      </c>
      <c r="AY341" s="64" t="str">
        <f t="shared" si="160"/>
        <v/>
      </c>
      <c r="AZ341" s="97">
        <v>79.2</v>
      </c>
      <c r="BA341" s="68"/>
      <c r="BB341" s="68"/>
      <c r="BC341" s="68"/>
      <c r="BD341" s="68"/>
      <c r="BE341" s="15"/>
      <c r="BF341" s="5">
        <f t="shared" si="161"/>
        <v>7384</v>
      </c>
      <c r="BG341" s="41">
        <v>5380</v>
      </c>
      <c r="BH341" s="42">
        <v>2004</v>
      </c>
      <c r="BI341" s="42"/>
      <c r="BJ341" s="42"/>
      <c r="BK341" s="42"/>
      <c r="BL341" s="42"/>
      <c r="BM341" s="15"/>
    </row>
    <row r="342" spans="1:65" outlineLevel="5" x14ac:dyDescent="0.45">
      <c r="A342" s="22">
        <f t="shared" si="145"/>
        <v>10</v>
      </c>
      <c r="B342" s="9">
        <f t="shared" si="129"/>
        <v>44120</v>
      </c>
      <c r="C342" s="51">
        <v>302567</v>
      </c>
      <c r="D342" s="64">
        <f t="shared" si="152"/>
        <v>38.700000000000003</v>
      </c>
      <c r="E342" s="12">
        <v>38.700000000000003</v>
      </c>
      <c r="F342" s="12">
        <v>38.700000000000003</v>
      </c>
      <c r="G342" s="12">
        <v>38.700000000000003</v>
      </c>
      <c r="H342" s="12">
        <v>38.700000000000003</v>
      </c>
      <c r="I342" s="12"/>
      <c r="J342" s="12"/>
      <c r="K342" s="12"/>
      <c r="L342" s="12"/>
      <c r="M342" s="74" t="str">
        <f t="shared" si="153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54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5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2"/>
        <v>19.430950728660651</v>
      </c>
      <c r="AO342" s="41">
        <v>1441</v>
      </c>
      <c r="AP342" s="110"/>
      <c r="AQ342" s="111"/>
      <c r="AR342" s="126" t="str">
        <f t="shared" si="156"/>
        <v/>
      </c>
      <c r="AS342" s="126" t="str">
        <f t="shared" si="157"/>
        <v/>
      </c>
      <c r="AT342" s="127">
        <v>1509</v>
      </c>
      <c r="AU342" s="128"/>
      <c r="AV342" s="129"/>
      <c r="AW342" s="126" t="str">
        <f t="shared" si="158"/>
        <v/>
      </c>
      <c r="AX342" s="126" t="str">
        <f t="shared" si="159"/>
        <v/>
      </c>
      <c r="AY342" s="64" t="str">
        <f t="shared" si="160"/>
        <v/>
      </c>
      <c r="AZ342" s="97">
        <v>79.3</v>
      </c>
      <c r="BA342" s="68"/>
      <c r="BB342" s="68"/>
      <c r="BC342" s="68"/>
      <c r="BD342" s="68"/>
      <c r="BE342" s="15"/>
      <c r="BF342" s="5">
        <f t="shared" si="161"/>
        <v>10034</v>
      </c>
      <c r="BG342" s="41">
        <v>6895</v>
      </c>
      <c r="BH342" s="42">
        <v>3139</v>
      </c>
      <c r="BI342" s="42"/>
      <c r="BJ342" s="42"/>
      <c r="BK342" s="42"/>
      <c r="BL342" s="42"/>
      <c r="BM342" s="15"/>
    </row>
    <row r="343" spans="1:65" outlineLevel="5" x14ac:dyDescent="0.45">
      <c r="A343" s="22">
        <f t="shared" si="145"/>
        <v>10</v>
      </c>
      <c r="B343" s="9">
        <f t="shared" si="129"/>
        <v>44121</v>
      </c>
      <c r="C343" s="51">
        <v>307042</v>
      </c>
      <c r="D343" s="64">
        <f t="shared" si="152"/>
        <v>38</v>
      </c>
      <c r="E343" s="12">
        <v>38</v>
      </c>
      <c r="F343" s="12">
        <v>38</v>
      </c>
      <c r="G343" s="12">
        <v>38</v>
      </c>
      <c r="H343" s="12">
        <v>38</v>
      </c>
      <c r="I343" s="12"/>
      <c r="J343" s="12"/>
      <c r="K343" s="12"/>
      <c r="L343" s="12"/>
      <c r="M343" s="74" t="str">
        <f t="shared" si="153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54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5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 t="shared" si="162"/>
        <v>20.14388489208633</v>
      </c>
      <c r="AO343" s="41">
        <v>1390</v>
      </c>
      <c r="AP343" s="110"/>
      <c r="AQ343" s="111"/>
      <c r="AR343" s="126" t="str">
        <f t="shared" si="156"/>
        <v/>
      </c>
      <c r="AS343" s="126" t="str">
        <f t="shared" si="157"/>
        <v/>
      </c>
      <c r="AT343" s="127">
        <v>1465</v>
      </c>
      <c r="AU343" s="128"/>
      <c r="AV343" s="129"/>
      <c r="AW343" s="126" t="str">
        <f t="shared" si="158"/>
        <v/>
      </c>
      <c r="AX343" s="126" t="str">
        <f t="shared" si="159"/>
        <v/>
      </c>
      <c r="AY343" s="64" t="str">
        <f t="shared" si="160"/>
        <v/>
      </c>
      <c r="AZ343" s="97"/>
      <c r="BA343" s="68"/>
      <c r="BB343" s="68"/>
      <c r="BC343" s="68"/>
      <c r="BD343" s="68"/>
      <c r="BE343" s="15"/>
      <c r="BF343" s="5">
        <f t="shared" si="161"/>
        <v>4627</v>
      </c>
      <c r="BG343" s="41">
        <v>2650</v>
      </c>
      <c r="BH343" s="42">
        <v>1977</v>
      </c>
      <c r="BI343" s="42"/>
      <c r="BJ343" s="42"/>
      <c r="BK343" s="42"/>
      <c r="BL343" s="42"/>
      <c r="BM343" s="15"/>
    </row>
    <row r="344" spans="1:65" outlineLevel="5" x14ac:dyDescent="0.45">
      <c r="A344" s="22">
        <f t="shared" si="145"/>
        <v>10</v>
      </c>
      <c r="B344" s="9">
        <f t="shared" si="129"/>
        <v>44122</v>
      </c>
      <c r="C344" s="51">
        <v>298643</v>
      </c>
      <c r="D344" s="64">
        <f t="shared" si="152"/>
        <v>38.200000000000003</v>
      </c>
      <c r="E344" s="12">
        <v>38.200000000000003</v>
      </c>
      <c r="F344" s="12">
        <v>38.200000000000003</v>
      </c>
      <c r="G344" s="12">
        <v>38.200000000000003</v>
      </c>
      <c r="H344" s="12">
        <v>38.200000000000003</v>
      </c>
      <c r="I344" s="12"/>
      <c r="J344" s="12"/>
      <c r="K344" s="12"/>
      <c r="L344" s="12"/>
      <c r="M344" s="74" t="str">
        <f t="shared" si="153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54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5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2"/>
        <v>18.041237113402062</v>
      </c>
      <c r="AO344" s="41">
        <v>1552</v>
      </c>
      <c r="AP344" s="110"/>
      <c r="AQ344" s="111"/>
      <c r="AR344" s="126" t="str">
        <f t="shared" si="156"/>
        <v/>
      </c>
      <c r="AS344" s="126" t="str">
        <f t="shared" si="157"/>
        <v/>
      </c>
      <c r="AT344" s="127">
        <v>1581</v>
      </c>
      <c r="AU344" s="128"/>
      <c r="AV344" s="129"/>
      <c r="AW344" s="126" t="str">
        <f t="shared" si="158"/>
        <v/>
      </c>
      <c r="AX344" s="126" t="str">
        <f t="shared" si="159"/>
        <v/>
      </c>
      <c r="AY344" s="64" t="str">
        <f t="shared" si="160"/>
        <v/>
      </c>
      <c r="AZ344" s="97"/>
      <c r="BA344" s="68"/>
      <c r="BB344" s="68"/>
      <c r="BC344" s="68"/>
      <c r="BD344" s="68"/>
      <c r="BE344" s="15"/>
      <c r="BF344" s="5">
        <f t="shared" si="161"/>
        <v>9062</v>
      </c>
      <c r="BG344" s="41">
        <v>7103</v>
      </c>
      <c r="BH344" s="42">
        <v>1959</v>
      </c>
      <c r="BI344" s="42"/>
      <c r="BJ344" s="42"/>
      <c r="BK344" s="42"/>
      <c r="BL344" s="42"/>
      <c r="BM344" s="15"/>
    </row>
    <row r="345" spans="1:65" outlineLevel="5" x14ac:dyDescent="0.45">
      <c r="A345" s="22">
        <f t="shared" si="145"/>
        <v>10</v>
      </c>
      <c r="B345" s="9">
        <f t="shared" si="129"/>
        <v>44123</v>
      </c>
      <c r="C345" s="51">
        <v>309845</v>
      </c>
      <c r="D345" s="64">
        <f t="shared" si="152"/>
        <v>38.6</v>
      </c>
      <c r="E345" s="12">
        <v>38.6</v>
      </c>
      <c r="F345" s="12">
        <v>38.6</v>
      </c>
      <c r="G345" s="12">
        <v>38.6</v>
      </c>
      <c r="H345" s="12">
        <v>38.6</v>
      </c>
      <c r="I345" s="12"/>
      <c r="J345" s="12"/>
      <c r="K345" s="12"/>
      <c r="L345" s="12"/>
      <c r="M345" s="74" t="str">
        <f t="shared" si="153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54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5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 t="shared" si="162"/>
        <v>17.412935323383085</v>
      </c>
      <c r="AO345" s="41">
        <v>1608</v>
      </c>
      <c r="AP345" s="110"/>
      <c r="AQ345" s="111"/>
      <c r="AR345" s="126" t="str">
        <f t="shared" si="156"/>
        <v/>
      </c>
      <c r="AS345" s="126" t="str">
        <f t="shared" si="157"/>
        <v/>
      </c>
      <c r="AT345" s="127">
        <v>1777</v>
      </c>
      <c r="AU345" s="128"/>
      <c r="AV345" s="129"/>
      <c r="AW345" s="126" t="str">
        <f t="shared" si="158"/>
        <v/>
      </c>
      <c r="AX345" s="126" t="str">
        <f t="shared" si="159"/>
        <v/>
      </c>
      <c r="AY345" s="64" t="str">
        <f t="shared" si="160"/>
        <v/>
      </c>
      <c r="AZ345" s="97">
        <v>78.599999999999994</v>
      </c>
      <c r="BA345" s="68"/>
      <c r="BB345" s="68"/>
      <c r="BC345" s="68"/>
      <c r="BD345" s="68"/>
      <c r="BE345" s="15"/>
      <c r="BF345" s="5">
        <f t="shared" si="161"/>
        <v>14285</v>
      </c>
      <c r="BG345" s="41">
        <v>8848</v>
      </c>
      <c r="BH345" s="42">
        <v>5437</v>
      </c>
      <c r="BI345" s="42"/>
      <c r="BJ345" s="42"/>
      <c r="BK345" s="42"/>
      <c r="BL345" s="42"/>
      <c r="BM345" s="15"/>
    </row>
    <row r="346" spans="1:65" outlineLevel="5" x14ac:dyDescent="0.45">
      <c r="A346" s="22">
        <f t="shared" si="145"/>
        <v>10</v>
      </c>
      <c r="B346" s="9">
        <f t="shared" si="129"/>
        <v>44124</v>
      </c>
      <c r="C346" s="51">
        <v>298103</v>
      </c>
      <c r="D346" s="64">
        <f t="shared" si="152"/>
        <v>38.700000000000003</v>
      </c>
      <c r="E346" s="12">
        <v>38.700000000000003</v>
      </c>
      <c r="F346" s="12">
        <v>38.700000000000003</v>
      </c>
      <c r="G346" s="12">
        <v>38.700000000000003</v>
      </c>
      <c r="H346" s="12">
        <v>38.700000000000003</v>
      </c>
      <c r="I346" s="12"/>
      <c r="J346" s="12"/>
      <c r="K346" s="12"/>
      <c r="L346" s="12"/>
      <c r="M346" s="74" t="str">
        <f t="shared" si="153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54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5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>28000/AO346</f>
        <v>15.873015873015873</v>
      </c>
      <c r="AO346" s="41">
        <v>1764</v>
      </c>
      <c r="AP346" s="110"/>
      <c r="AQ346" s="111"/>
      <c r="AR346" s="126" t="str">
        <f t="shared" si="156"/>
        <v/>
      </c>
      <c r="AS346" s="126" t="str">
        <f t="shared" si="157"/>
        <v/>
      </c>
      <c r="AT346" s="127">
        <v>1798</v>
      </c>
      <c r="AU346" s="128"/>
      <c r="AV346" s="129"/>
      <c r="AW346" s="126" t="str">
        <f t="shared" si="158"/>
        <v/>
      </c>
      <c r="AX346" s="126" t="str">
        <f t="shared" si="159"/>
        <v/>
      </c>
      <c r="AY346" s="64" t="str">
        <f t="shared" si="160"/>
        <v/>
      </c>
      <c r="AZ346" s="97">
        <v>79</v>
      </c>
      <c r="BA346" s="68"/>
      <c r="BB346" s="68"/>
      <c r="BC346" s="68"/>
      <c r="BD346" s="68"/>
      <c r="BE346" s="15"/>
      <c r="BF346" s="5">
        <f t="shared" si="161"/>
        <v>8918</v>
      </c>
      <c r="BG346" s="41">
        <v>6918</v>
      </c>
      <c r="BH346" s="42">
        <v>2000</v>
      </c>
      <c r="BI346" s="42"/>
      <c r="BJ346" s="42"/>
      <c r="BK346" s="42"/>
      <c r="BL346" s="42"/>
      <c r="BM346" s="15"/>
    </row>
    <row r="347" spans="1:65" outlineLevel="5" x14ac:dyDescent="0.45">
      <c r="A347" s="22">
        <f t="shared" si="145"/>
        <v>10</v>
      </c>
      <c r="B347" s="9">
        <f t="shared" si="129"/>
        <v>44125</v>
      </c>
      <c r="C347" s="51">
        <v>299956</v>
      </c>
      <c r="D347" s="64">
        <f t="shared" si="152"/>
        <v>38.5</v>
      </c>
      <c r="E347" s="12">
        <v>38.5</v>
      </c>
      <c r="F347" s="12">
        <v>38.5</v>
      </c>
      <c r="G347" s="12">
        <v>38.5</v>
      </c>
      <c r="H347" s="12">
        <v>38.5</v>
      </c>
      <c r="I347" s="12"/>
      <c r="J347" s="12"/>
      <c r="K347" s="12"/>
      <c r="L347" s="12"/>
      <c r="M347" s="74" t="str">
        <f t="shared" si="153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54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5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2"/>
        <v>17.283950617283949</v>
      </c>
      <c r="AO347" s="41">
        <v>1620</v>
      </c>
      <c r="AP347" s="110"/>
      <c r="AQ347" s="111"/>
      <c r="AR347" s="126" t="str">
        <f t="shared" si="156"/>
        <v/>
      </c>
      <c r="AS347" s="126" t="str">
        <f t="shared" si="157"/>
        <v/>
      </c>
      <c r="AT347" s="127">
        <v>1792</v>
      </c>
      <c r="AU347" s="128"/>
      <c r="AV347" s="129"/>
      <c r="AW347" s="126" t="str">
        <f t="shared" si="158"/>
        <v/>
      </c>
      <c r="AX347" s="126" t="str">
        <f t="shared" si="159"/>
        <v/>
      </c>
      <c r="AY347" s="64" t="str">
        <f t="shared" si="160"/>
        <v/>
      </c>
      <c r="AZ347" s="97">
        <v>78.8</v>
      </c>
      <c r="BA347" s="68"/>
      <c r="BB347" s="68"/>
      <c r="BC347" s="68"/>
      <c r="BD347" s="68"/>
      <c r="BE347" s="15"/>
      <c r="BF347" s="5">
        <f t="shared" si="161"/>
        <v>9689</v>
      </c>
      <c r="BG347" s="41">
        <v>7726</v>
      </c>
      <c r="BH347" s="42">
        <v>1963</v>
      </c>
      <c r="BI347" s="42"/>
      <c r="BJ347" s="42"/>
      <c r="BK347" s="42"/>
      <c r="BL347" s="42"/>
      <c r="BM347" s="15"/>
    </row>
    <row r="348" spans="1:65" outlineLevel="5" x14ac:dyDescent="0.45">
      <c r="A348" s="22">
        <f t="shared" si="145"/>
        <v>10</v>
      </c>
      <c r="B348" s="9">
        <f t="shared" si="129"/>
        <v>44126</v>
      </c>
      <c r="C348" s="51">
        <v>385623</v>
      </c>
      <c r="D348" s="64">
        <f t="shared" si="152"/>
        <v>38.5</v>
      </c>
      <c r="E348" s="12">
        <v>38.5</v>
      </c>
      <c r="F348" s="12">
        <v>38.5</v>
      </c>
      <c r="G348" s="12">
        <v>38.5</v>
      </c>
      <c r="H348" s="12">
        <v>38.5</v>
      </c>
      <c r="I348" s="12"/>
      <c r="J348" s="12"/>
      <c r="K348" s="12"/>
      <c r="L348" s="12"/>
      <c r="M348" s="74" t="str">
        <f t="shared" si="153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54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5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2"/>
        <v>17.994858611825194</v>
      </c>
      <c r="AO348" s="41">
        <v>1556</v>
      </c>
      <c r="AP348" s="110"/>
      <c r="AQ348" s="111"/>
      <c r="AR348" s="126" t="str">
        <f t="shared" si="156"/>
        <v/>
      </c>
      <c r="AS348" s="126" t="str">
        <f t="shared" si="157"/>
        <v/>
      </c>
      <c r="AT348" s="127">
        <v>1357</v>
      </c>
      <c r="AU348" s="128"/>
      <c r="AV348" s="129"/>
      <c r="AW348" s="126" t="str">
        <f t="shared" si="158"/>
        <v/>
      </c>
      <c r="AX348" s="126" t="str">
        <f t="shared" si="159"/>
        <v/>
      </c>
      <c r="AY348" s="64" t="str">
        <f t="shared" si="160"/>
        <v/>
      </c>
      <c r="AZ348" s="97">
        <v>78.2</v>
      </c>
      <c r="BA348" s="68"/>
      <c r="BB348" s="68"/>
      <c r="BC348" s="68"/>
      <c r="BD348" s="68"/>
      <c r="BE348" s="15"/>
      <c r="BF348" s="5">
        <f t="shared" si="161"/>
        <v>7250</v>
      </c>
      <c r="BG348" s="41">
        <v>5246</v>
      </c>
      <c r="BH348" s="42">
        <v>2004</v>
      </c>
      <c r="BI348" s="42"/>
      <c r="BJ348" s="42"/>
      <c r="BK348" s="42"/>
      <c r="BL348" s="42"/>
      <c r="BM348" s="15"/>
    </row>
    <row r="349" spans="1:65" outlineLevel="5" x14ac:dyDescent="0.45">
      <c r="A349" s="22">
        <f t="shared" si="145"/>
        <v>10</v>
      </c>
      <c r="B349" s="9">
        <f t="shared" si="129"/>
        <v>44127</v>
      </c>
      <c r="C349" s="51">
        <v>335567</v>
      </c>
      <c r="D349" s="64">
        <f t="shared" si="152"/>
        <v>38.700000000000003</v>
      </c>
      <c r="E349" s="12">
        <v>38.700000000000003</v>
      </c>
      <c r="F349" s="12">
        <v>38.700000000000003</v>
      </c>
      <c r="G349" s="12">
        <v>38.6</v>
      </c>
      <c r="H349" s="12">
        <v>38.6</v>
      </c>
      <c r="I349" s="12"/>
      <c r="J349" s="12"/>
      <c r="K349" s="12"/>
      <c r="L349" s="12"/>
      <c r="M349" s="74" t="str">
        <f t="shared" si="153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54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5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2"/>
        <v>16.260162601626018</v>
      </c>
      <c r="AO349" s="41">
        <v>1722</v>
      </c>
      <c r="AP349" s="110"/>
      <c r="AQ349" s="111"/>
      <c r="AR349" s="126" t="str">
        <f t="shared" si="156"/>
        <v/>
      </c>
      <c r="AS349" s="126" t="str">
        <f t="shared" si="157"/>
        <v/>
      </c>
      <c r="AT349" s="127">
        <v>1395</v>
      </c>
      <c r="AU349" s="128"/>
      <c r="AV349" s="129"/>
      <c r="AW349" s="126" t="str">
        <f t="shared" si="158"/>
        <v/>
      </c>
      <c r="AX349" s="126" t="str">
        <f t="shared" si="159"/>
        <v/>
      </c>
      <c r="AY349" s="64" t="str">
        <f t="shared" si="160"/>
        <v/>
      </c>
      <c r="AZ349" s="97">
        <v>78.099999999999994</v>
      </c>
      <c r="BA349" s="68"/>
      <c r="BB349" s="68"/>
      <c r="BC349" s="68"/>
      <c r="BD349" s="68"/>
      <c r="BE349" s="15"/>
      <c r="BF349" s="5">
        <f t="shared" si="161"/>
        <v>11750</v>
      </c>
      <c r="BG349" s="41">
        <v>6865</v>
      </c>
      <c r="BH349" s="42">
        <v>4885</v>
      </c>
      <c r="BI349" s="42"/>
      <c r="BJ349" s="42"/>
      <c r="BK349" s="42"/>
      <c r="BL349" s="42"/>
      <c r="BM349" s="15"/>
    </row>
    <row r="350" spans="1:65" outlineLevel="5" x14ac:dyDescent="0.45">
      <c r="A350" s="22">
        <f t="shared" si="145"/>
        <v>10</v>
      </c>
      <c r="B350" s="9">
        <f t="shared" si="129"/>
        <v>44128</v>
      </c>
      <c r="C350" s="51">
        <v>311424</v>
      </c>
      <c r="D350" s="64">
        <f t="shared" si="152"/>
        <v>38.299999999999997</v>
      </c>
      <c r="E350" s="12">
        <v>38.299999999999997</v>
      </c>
      <c r="F350" s="12">
        <v>38.299999999999997</v>
      </c>
      <c r="G350" s="12">
        <v>38.299999999999997</v>
      </c>
      <c r="H350" s="12">
        <v>38.299999999999997</v>
      </c>
      <c r="I350" s="12"/>
      <c r="J350" s="12"/>
      <c r="K350" s="12"/>
      <c r="L350" s="12"/>
      <c r="M350" s="74" t="str">
        <f t="shared" si="153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54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5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2"/>
        <v>15.267175572519085</v>
      </c>
      <c r="AO350" s="41">
        <v>1834</v>
      </c>
      <c r="AP350" s="110"/>
      <c r="AQ350" s="111"/>
      <c r="AR350" s="126" t="str">
        <f t="shared" si="156"/>
        <v/>
      </c>
      <c r="AS350" s="126" t="str">
        <f t="shared" si="157"/>
        <v/>
      </c>
      <c r="AT350" s="127">
        <v>1696</v>
      </c>
      <c r="AU350" s="128"/>
      <c r="AV350" s="129"/>
      <c r="AW350" s="126" t="str">
        <f t="shared" si="158"/>
        <v/>
      </c>
      <c r="AX350" s="126" t="str">
        <f t="shared" si="159"/>
        <v/>
      </c>
      <c r="AY350" s="64" t="str">
        <f t="shared" si="160"/>
        <v/>
      </c>
      <c r="AZ350" s="97"/>
      <c r="BA350" s="68"/>
      <c r="BB350" s="68"/>
      <c r="BC350" s="68"/>
      <c r="BD350" s="68"/>
      <c r="BE350" s="15"/>
      <c r="BF350" s="5">
        <f t="shared" si="161"/>
        <v>12559</v>
      </c>
      <c r="BG350" s="41">
        <v>6488</v>
      </c>
      <c r="BH350" s="42">
        <v>6071</v>
      </c>
      <c r="BI350" s="42"/>
      <c r="BJ350" s="42"/>
      <c r="BK350" s="42"/>
      <c r="BL350" s="42"/>
      <c r="BM350" s="15"/>
    </row>
    <row r="351" spans="1:65" outlineLevel="5" x14ac:dyDescent="0.45">
      <c r="A351" s="22">
        <f t="shared" si="145"/>
        <v>10</v>
      </c>
      <c r="B351" s="9">
        <f t="shared" si="129"/>
        <v>44129</v>
      </c>
      <c r="C351" s="51">
        <v>307767</v>
      </c>
      <c r="D351" s="64">
        <f t="shared" si="152"/>
        <v>38.700000000000003</v>
      </c>
      <c r="E351" s="12">
        <v>38.9</v>
      </c>
      <c r="F351" s="12">
        <v>38.9</v>
      </c>
      <c r="G351" s="12">
        <v>38.5</v>
      </c>
      <c r="H351" s="12">
        <v>38.5</v>
      </c>
      <c r="I351" s="12"/>
      <c r="J351" s="12"/>
      <c r="K351" s="12"/>
      <c r="L351" s="12"/>
      <c r="M351" s="74" t="str">
        <f t="shared" si="153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54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5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 t="shared" si="162"/>
        <v>19.9288256227758</v>
      </c>
      <c r="AO351" s="41">
        <v>1405</v>
      </c>
      <c r="AP351" s="110"/>
      <c r="AQ351" s="111"/>
      <c r="AR351" s="126" t="str">
        <f t="shared" si="156"/>
        <v/>
      </c>
      <c r="AS351" s="126" t="str">
        <f t="shared" si="157"/>
        <v/>
      </c>
      <c r="AT351" s="127">
        <v>1513</v>
      </c>
      <c r="AU351" s="128"/>
      <c r="AV351" s="129"/>
      <c r="AW351" s="126" t="str">
        <f t="shared" si="158"/>
        <v/>
      </c>
      <c r="AX351" s="126" t="str">
        <f t="shared" si="159"/>
        <v/>
      </c>
      <c r="AY351" s="64" t="str">
        <f t="shared" si="160"/>
        <v/>
      </c>
      <c r="AZ351" s="97"/>
      <c r="BA351" s="68"/>
      <c r="BB351" s="68"/>
      <c r="BC351" s="68"/>
      <c r="BD351" s="68"/>
      <c r="BE351" s="15"/>
      <c r="BF351" s="5">
        <f t="shared" si="161"/>
        <v>9913</v>
      </c>
      <c r="BG351" s="41">
        <v>7954</v>
      </c>
      <c r="BH351" s="42">
        <v>1959</v>
      </c>
      <c r="BI351" s="42"/>
      <c r="BJ351" s="42"/>
      <c r="BK351" s="42"/>
      <c r="BL351" s="42"/>
      <c r="BM351" s="15"/>
    </row>
    <row r="352" spans="1:65" outlineLevel="5" x14ac:dyDescent="0.45">
      <c r="A352" s="22">
        <f t="shared" si="145"/>
        <v>10</v>
      </c>
      <c r="B352" s="9">
        <f t="shared" ref="B352:B415" si="163">B351+1</f>
        <v>44130</v>
      </c>
      <c r="C352" s="51">
        <v>313565</v>
      </c>
      <c r="D352" s="64">
        <f t="shared" si="152"/>
        <v>38.6</v>
      </c>
      <c r="E352" s="12">
        <v>38.700000000000003</v>
      </c>
      <c r="F352" s="12">
        <v>38.700000000000003</v>
      </c>
      <c r="G352" s="12">
        <v>38.4</v>
      </c>
      <c r="H352" s="12">
        <v>38.4</v>
      </c>
      <c r="I352" s="12"/>
      <c r="J352" s="12"/>
      <c r="K352" s="12"/>
      <c r="L352" s="12"/>
      <c r="M352" s="74" t="str">
        <f t="shared" si="153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54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5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 t="shared" si="162"/>
        <v>19.457956914523976</v>
      </c>
      <c r="AO352" s="41">
        <v>1439</v>
      </c>
      <c r="AP352" s="110"/>
      <c r="AQ352" s="111"/>
      <c r="AR352" s="126" t="str">
        <f t="shared" si="156"/>
        <v/>
      </c>
      <c r="AS352" s="126" t="str">
        <f t="shared" si="157"/>
        <v/>
      </c>
      <c r="AT352" s="127">
        <v>1537</v>
      </c>
      <c r="AU352" s="128"/>
      <c r="AV352" s="129"/>
      <c r="AW352" s="126" t="str">
        <f t="shared" si="158"/>
        <v/>
      </c>
      <c r="AX352" s="126" t="str">
        <f t="shared" si="159"/>
        <v/>
      </c>
      <c r="AY352" s="64" t="str">
        <f t="shared" si="160"/>
        <v/>
      </c>
      <c r="AZ352" s="97">
        <v>79</v>
      </c>
      <c r="BA352" s="68"/>
      <c r="BB352" s="68"/>
      <c r="BC352" s="68"/>
      <c r="BD352" s="68"/>
      <c r="BE352" s="15"/>
      <c r="BF352" s="5">
        <f t="shared" si="161"/>
        <v>9419</v>
      </c>
      <c r="BG352" s="41">
        <v>5474</v>
      </c>
      <c r="BH352" s="42">
        <v>3945</v>
      </c>
      <c r="BI352" s="42"/>
      <c r="BJ352" s="42"/>
      <c r="BK352" s="42"/>
      <c r="BL352" s="42"/>
      <c r="BM352" s="15"/>
    </row>
    <row r="353" spans="1:65" outlineLevel="5" x14ac:dyDescent="0.45">
      <c r="A353" s="22">
        <f t="shared" si="145"/>
        <v>10</v>
      </c>
      <c r="B353" s="9">
        <f t="shared" si="163"/>
        <v>44131</v>
      </c>
      <c r="C353" s="51">
        <v>309130</v>
      </c>
      <c r="D353" s="64">
        <f t="shared" si="152"/>
        <v>38.6</v>
      </c>
      <c r="E353" s="12">
        <v>38.6</v>
      </c>
      <c r="F353" s="12">
        <v>38.6</v>
      </c>
      <c r="G353" s="12">
        <v>38.6</v>
      </c>
      <c r="H353" s="12">
        <v>38.6</v>
      </c>
      <c r="I353" s="12"/>
      <c r="J353" s="12"/>
      <c r="K353" s="12"/>
      <c r="L353" s="12"/>
      <c r="M353" s="74" t="str">
        <f t="shared" si="153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54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5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2"/>
        <v>17.937219730941703</v>
      </c>
      <c r="AO353" s="41">
        <v>1561</v>
      </c>
      <c r="AP353" s="110"/>
      <c r="AQ353" s="111"/>
      <c r="AR353" s="126" t="str">
        <f t="shared" si="156"/>
        <v/>
      </c>
      <c r="AS353" s="126" t="str">
        <f t="shared" si="157"/>
        <v/>
      </c>
      <c r="AT353" s="127">
        <v>1705</v>
      </c>
      <c r="AU353" s="128"/>
      <c r="AV353" s="129"/>
      <c r="AW353" s="126" t="str">
        <f t="shared" si="158"/>
        <v/>
      </c>
      <c r="AX353" s="126" t="str">
        <f t="shared" si="159"/>
        <v/>
      </c>
      <c r="AY353" s="64" t="str">
        <f t="shared" si="160"/>
        <v/>
      </c>
      <c r="AZ353" s="97">
        <v>78.8</v>
      </c>
      <c r="BA353" s="68"/>
      <c r="BB353" s="68"/>
      <c r="BC353" s="68"/>
      <c r="BD353" s="68"/>
      <c r="BE353" s="15"/>
      <c r="BF353" s="5">
        <f t="shared" si="161"/>
        <v>10366</v>
      </c>
      <c r="BG353" s="41">
        <v>6210</v>
      </c>
      <c r="BH353" s="42">
        <v>4156</v>
      </c>
      <c r="BI353" s="42"/>
      <c r="BJ353" s="42"/>
      <c r="BK353" s="42"/>
      <c r="BL353" s="42"/>
      <c r="BM353" s="15"/>
    </row>
    <row r="354" spans="1:65" outlineLevel="5" x14ac:dyDescent="0.45">
      <c r="A354" s="22">
        <f t="shared" si="145"/>
        <v>10</v>
      </c>
      <c r="B354" s="9">
        <f t="shared" si="163"/>
        <v>44132</v>
      </c>
      <c r="C354" s="51">
        <v>308845</v>
      </c>
      <c r="D354" s="64">
        <f t="shared" si="152"/>
        <v>38.5</v>
      </c>
      <c r="E354" s="12">
        <v>38.5</v>
      </c>
      <c r="F354" s="12">
        <v>38.5</v>
      </c>
      <c r="G354" s="12">
        <v>38.5</v>
      </c>
      <c r="H354" s="12">
        <v>38.5</v>
      </c>
      <c r="I354" s="12"/>
      <c r="J354" s="12"/>
      <c r="K354" s="12"/>
      <c r="L354" s="12"/>
      <c r="M354" s="74" t="str">
        <f t="shared" si="153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54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5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2"/>
        <v>17.5</v>
      </c>
      <c r="AO354" s="41">
        <v>1600</v>
      </c>
      <c r="AP354" s="110"/>
      <c r="AQ354" s="111"/>
      <c r="AR354" s="126" t="str">
        <f t="shared" si="156"/>
        <v/>
      </c>
      <c r="AS354" s="126" t="str">
        <f t="shared" si="157"/>
        <v/>
      </c>
      <c r="AT354" s="127">
        <v>1692</v>
      </c>
      <c r="AU354" s="128"/>
      <c r="AV354" s="129"/>
      <c r="AW354" s="126" t="str">
        <f t="shared" si="158"/>
        <v/>
      </c>
      <c r="AX354" s="126" t="str">
        <f t="shared" si="159"/>
        <v/>
      </c>
      <c r="AY354" s="64" t="str">
        <f t="shared" si="160"/>
        <v/>
      </c>
      <c r="AZ354" s="97">
        <v>79.400000000000006</v>
      </c>
      <c r="BA354" s="68"/>
      <c r="BB354" s="68"/>
      <c r="BC354" s="68"/>
      <c r="BD354" s="68"/>
      <c r="BE354" s="15"/>
      <c r="BF354" s="5">
        <f t="shared" si="161"/>
        <v>9774</v>
      </c>
      <c r="BG354" s="41">
        <v>7793</v>
      </c>
      <c r="BH354" s="42">
        <v>1981</v>
      </c>
      <c r="BI354" s="42"/>
      <c r="BJ354" s="42"/>
      <c r="BK354" s="42"/>
      <c r="BL354" s="42"/>
      <c r="BM354" s="15"/>
    </row>
    <row r="355" spans="1:65" outlineLevel="5" x14ac:dyDescent="0.45">
      <c r="A355" s="22">
        <f t="shared" si="145"/>
        <v>10</v>
      </c>
      <c r="B355" s="9">
        <f t="shared" si="163"/>
        <v>44133</v>
      </c>
      <c r="C355" s="51">
        <v>311344</v>
      </c>
      <c r="D355" s="64">
        <f t="shared" si="152"/>
        <v>38.200000000000003</v>
      </c>
      <c r="E355" s="12">
        <v>38</v>
      </c>
      <c r="F355" s="12">
        <v>38</v>
      </c>
      <c r="G355" s="12">
        <v>38.299999999999997</v>
      </c>
      <c r="H355" s="12">
        <v>38.299999999999997</v>
      </c>
      <c r="I355" s="12"/>
      <c r="J355" s="12"/>
      <c r="K355" s="12"/>
      <c r="L355" s="12"/>
      <c r="M355" s="74" t="str">
        <f t="shared" si="153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54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5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2"/>
        <v>17.576898932831135</v>
      </c>
      <c r="AO355" s="41">
        <v>1593</v>
      </c>
      <c r="AP355" s="110"/>
      <c r="AQ355" s="111"/>
      <c r="AR355" s="126" t="str">
        <f t="shared" si="156"/>
        <v/>
      </c>
      <c r="AS355" s="126" t="str">
        <f t="shared" si="157"/>
        <v/>
      </c>
      <c r="AT355" s="127">
        <v>1597</v>
      </c>
      <c r="AU355" s="128"/>
      <c r="AV355" s="129"/>
      <c r="AW355" s="126" t="str">
        <f t="shared" si="158"/>
        <v/>
      </c>
      <c r="AX355" s="126" t="str">
        <f t="shared" si="159"/>
        <v/>
      </c>
      <c r="AY355" s="64" t="str">
        <f t="shared" si="160"/>
        <v/>
      </c>
      <c r="AZ355" s="97">
        <v>79</v>
      </c>
      <c r="BA355" s="68"/>
      <c r="BB355" s="68"/>
      <c r="BC355" s="68"/>
      <c r="BD355" s="68"/>
      <c r="BE355" s="15"/>
      <c r="BF355" s="5">
        <f t="shared" si="161"/>
        <v>7246</v>
      </c>
      <c r="BG355" s="41">
        <v>5180</v>
      </c>
      <c r="BH355" s="42">
        <v>2066</v>
      </c>
      <c r="BI355" s="42"/>
      <c r="BJ355" s="42"/>
      <c r="BK355" s="42"/>
      <c r="BL355" s="42"/>
      <c r="BM355" s="15"/>
    </row>
    <row r="356" spans="1:65" outlineLevel="5" x14ac:dyDescent="0.45">
      <c r="A356" s="22">
        <f t="shared" si="145"/>
        <v>10</v>
      </c>
      <c r="B356" s="9">
        <f t="shared" si="163"/>
        <v>44134</v>
      </c>
      <c r="C356" s="51">
        <v>316295</v>
      </c>
      <c r="D356" s="64">
        <f t="shared" si="152"/>
        <v>38.4</v>
      </c>
      <c r="E356" s="12">
        <v>38.5</v>
      </c>
      <c r="F356" s="12">
        <v>38.5</v>
      </c>
      <c r="G356" s="12">
        <v>38.299999999999997</v>
      </c>
      <c r="H356" s="12">
        <v>38.299999999999997</v>
      </c>
      <c r="I356" s="12"/>
      <c r="J356" s="12"/>
      <c r="K356" s="12"/>
      <c r="L356" s="12"/>
      <c r="M356" s="74" t="str">
        <f t="shared" si="153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54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5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2"/>
        <v>18.704074816299265</v>
      </c>
      <c r="AO356" s="41">
        <v>1497</v>
      </c>
      <c r="AP356" s="110"/>
      <c r="AQ356" s="111"/>
      <c r="AR356" s="126" t="str">
        <f t="shared" si="156"/>
        <v/>
      </c>
      <c r="AS356" s="126" t="str">
        <f t="shared" si="157"/>
        <v/>
      </c>
      <c r="AT356" s="127">
        <v>1584</v>
      </c>
      <c r="AU356" s="128"/>
      <c r="AV356" s="129"/>
      <c r="AW356" s="126" t="str">
        <f t="shared" si="158"/>
        <v/>
      </c>
      <c r="AX356" s="126" t="str">
        <f t="shared" si="159"/>
        <v/>
      </c>
      <c r="AY356" s="64" t="str">
        <f t="shared" si="160"/>
        <v/>
      </c>
      <c r="AZ356" s="97">
        <v>79</v>
      </c>
      <c r="BA356" s="68"/>
      <c r="BB356" s="68"/>
      <c r="BC356" s="68"/>
      <c r="BD356" s="68"/>
      <c r="BE356" s="15"/>
      <c r="BF356" s="5">
        <f t="shared" si="161"/>
        <v>9965</v>
      </c>
      <c r="BG356" s="41">
        <v>7919</v>
      </c>
      <c r="BH356" s="42">
        <v>2046</v>
      </c>
      <c r="BI356" s="42"/>
      <c r="BJ356" s="42"/>
      <c r="BK356" s="42"/>
      <c r="BL356" s="42"/>
      <c r="BM356" s="15"/>
    </row>
    <row r="357" spans="1:65" ht="17.5" outlineLevel="5" thickBot="1" x14ac:dyDescent="0.5">
      <c r="A357" s="31">
        <f t="shared" si="145"/>
        <v>10</v>
      </c>
      <c r="B357" s="32">
        <f t="shared" si="163"/>
        <v>44135</v>
      </c>
      <c r="C357" s="51">
        <v>315905</v>
      </c>
      <c r="D357" s="64">
        <f t="shared" si="152"/>
        <v>38.4</v>
      </c>
      <c r="E357" s="12">
        <v>38.299999999999997</v>
      </c>
      <c r="F357" s="12">
        <v>38.299999999999997</v>
      </c>
      <c r="G357" s="12">
        <v>38.5</v>
      </c>
      <c r="H357" s="12">
        <v>38.5</v>
      </c>
      <c r="I357" s="12"/>
      <c r="J357" s="12"/>
      <c r="K357" s="12"/>
      <c r="L357" s="12"/>
      <c r="M357" s="74" t="str">
        <f t="shared" si="153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54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5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2"/>
        <v>16.617210682492583</v>
      </c>
      <c r="AO357" s="41">
        <v>1685</v>
      </c>
      <c r="AP357" s="110"/>
      <c r="AQ357" s="111"/>
      <c r="AR357" s="126" t="str">
        <f t="shared" si="156"/>
        <v/>
      </c>
      <c r="AS357" s="126" t="str">
        <f t="shared" si="157"/>
        <v/>
      </c>
      <c r="AT357" s="127">
        <v>1315</v>
      </c>
      <c r="AU357" s="128"/>
      <c r="AV357" s="129"/>
      <c r="AW357" s="126" t="str">
        <f t="shared" si="158"/>
        <v/>
      </c>
      <c r="AX357" s="126" t="str">
        <f t="shared" si="159"/>
        <v/>
      </c>
      <c r="AY357" s="64" t="str">
        <f t="shared" si="160"/>
        <v/>
      </c>
      <c r="AZ357" s="97"/>
      <c r="BA357" s="68"/>
      <c r="BB357" s="68"/>
      <c r="BC357" s="68"/>
      <c r="BD357" s="68"/>
      <c r="BE357" s="15"/>
      <c r="BF357" s="5">
        <f t="shared" si="161"/>
        <v>10041</v>
      </c>
      <c r="BG357" s="41">
        <v>8041</v>
      </c>
      <c r="BH357" s="42">
        <v>2000</v>
      </c>
      <c r="BI357" s="42"/>
      <c r="BJ357" s="42"/>
      <c r="BK357" s="42"/>
      <c r="BL357" s="42"/>
      <c r="BM357" s="15"/>
    </row>
    <row r="358" spans="1:65" outlineLevel="4" x14ac:dyDescent="0.45">
      <c r="A358" s="150" t="s">
        <v>48</v>
      </c>
      <c r="B358" s="151"/>
      <c r="C358" s="50">
        <f t="shared" ref="C358:BM358" si="164">SUBTOTAL(4,C327:C357)</f>
        <v>385623</v>
      </c>
      <c r="D358" s="60">
        <f t="shared" si="164"/>
        <v>38.799999999999997</v>
      </c>
      <c r="E358" s="28">
        <f t="shared" si="164"/>
        <v>38.9</v>
      </c>
      <c r="F358" s="28">
        <f t="shared" si="164"/>
        <v>38.9</v>
      </c>
      <c r="G358" s="28">
        <f t="shared" si="164"/>
        <v>38.799999999999997</v>
      </c>
      <c r="H358" s="28">
        <f t="shared" si="164"/>
        <v>38.799999999999997</v>
      </c>
      <c r="I358" s="28">
        <f t="shared" si="164"/>
        <v>0</v>
      </c>
      <c r="J358" s="28">
        <f t="shared" si="164"/>
        <v>0</v>
      </c>
      <c r="K358" s="28">
        <f t="shared" si="164"/>
        <v>0</v>
      </c>
      <c r="L358" s="28">
        <f t="shared" si="164"/>
        <v>0</v>
      </c>
      <c r="M358" s="71">
        <f t="shared" si="164"/>
        <v>0</v>
      </c>
      <c r="N358" s="82">
        <f t="shared" si="164"/>
        <v>0</v>
      </c>
      <c r="O358" s="82">
        <f t="shared" si="164"/>
        <v>0</v>
      </c>
      <c r="P358" s="82">
        <f t="shared" si="164"/>
        <v>0</v>
      </c>
      <c r="Q358" s="82">
        <f t="shared" si="164"/>
        <v>0</v>
      </c>
      <c r="R358" s="82">
        <f t="shared" si="164"/>
        <v>0</v>
      </c>
      <c r="S358" s="82">
        <f t="shared" si="164"/>
        <v>0</v>
      </c>
      <c r="T358" s="82">
        <f t="shared" si="164"/>
        <v>0</v>
      </c>
      <c r="U358" s="82">
        <f t="shared" si="164"/>
        <v>0</v>
      </c>
      <c r="V358" s="29">
        <f t="shared" si="164"/>
        <v>0</v>
      </c>
      <c r="W358" s="39">
        <f t="shared" si="164"/>
        <v>0</v>
      </c>
      <c r="X358" s="39">
        <f t="shared" si="164"/>
        <v>0</v>
      </c>
      <c r="Y358" s="39">
        <f t="shared" si="164"/>
        <v>0</v>
      </c>
      <c r="Z358" s="39">
        <f t="shared" si="164"/>
        <v>0</v>
      </c>
      <c r="AA358" s="39">
        <f t="shared" si="164"/>
        <v>0</v>
      </c>
      <c r="AB358" s="39">
        <f t="shared" si="164"/>
        <v>0</v>
      </c>
      <c r="AC358" s="39">
        <f t="shared" si="164"/>
        <v>0</v>
      </c>
      <c r="AD358" s="39">
        <f t="shared" si="164"/>
        <v>0</v>
      </c>
      <c r="AE358" s="29">
        <f t="shared" si="164"/>
        <v>0</v>
      </c>
      <c r="AF358" s="39">
        <f t="shared" si="164"/>
        <v>0</v>
      </c>
      <c r="AG358" s="39">
        <f t="shared" si="164"/>
        <v>0</v>
      </c>
      <c r="AH358" s="39">
        <f t="shared" si="164"/>
        <v>0</v>
      </c>
      <c r="AI358" s="39">
        <f t="shared" si="164"/>
        <v>0</v>
      </c>
      <c r="AJ358" s="39">
        <f t="shared" si="164"/>
        <v>0</v>
      </c>
      <c r="AK358" s="39">
        <f t="shared" si="164"/>
        <v>0</v>
      </c>
      <c r="AL358" s="39">
        <f t="shared" si="164"/>
        <v>0</v>
      </c>
      <c r="AM358" s="39">
        <f t="shared" si="164"/>
        <v>0</v>
      </c>
      <c r="AN358" s="39">
        <f t="shared" si="164"/>
        <v>23.352793994995828</v>
      </c>
      <c r="AO358" s="39">
        <f t="shared" si="164"/>
        <v>1834</v>
      </c>
      <c r="AP358" s="104">
        <f t="shared" si="164"/>
        <v>0</v>
      </c>
      <c r="AQ358" s="105">
        <f t="shared" si="164"/>
        <v>0</v>
      </c>
      <c r="AR358" s="106">
        <f t="shared" si="164"/>
        <v>0</v>
      </c>
      <c r="AS358" s="106">
        <f t="shared" si="164"/>
        <v>0</v>
      </c>
      <c r="AT358" s="107">
        <f t="shared" si="164"/>
        <v>1798</v>
      </c>
      <c r="AU358" s="108">
        <f t="shared" si="164"/>
        <v>0</v>
      </c>
      <c r="AV358" s="109">
        <f t="shared" si="164"/>
        <v>0</v>
      </c>
      <c r="AW358" s="106">
        <f t="shared" si="164"/>
        <v>0</v>
      </c>
      <c r="AX358" s="106">
        <f t="shared" si="164"/>
        <v>0</v>
      </c>
      <c r="AY358" s="60">
        <f t="shared" si="164"/>
        <v>0</v>
      </c>
      <c r="AZ358" s="96">
        <f t="shared" si="164"/>
        <v>79.599999999999994</v>
      </c>
      <c r="BA358" s="67">
        <f t="shared" si="164"/>
        <v>0</v>
      </c>
      <c r="BB358" s="67">
        <f t="shared" si="164"/>
        <v>0</v>
      </c>
      <c r="BC358" s="67">
        <f t="shared" si="164"/>
        <v>0</v>
      </c>
      <c r="BD358" s="67">
        <f t="shared" si="164"/>
        <v>0</v>
      </c>
      <c r="BE358" s="27">
        <f t="shared" si="164"/>
        <v>0</v>
      </c>
      <c r="BF358" s="29">
        <f t="shared" si="164"/>
        <v>14285</v>
      </c>
      <c r="BG358" s="39">
        <f t="shared" si="164"/>
        <v>8848</v>
      </c>
      <c r="BH358" s="40">
        <f t="shared" si="164"/>
        <v>6158</v>
      </c>
      <c r="BI358" s="40">
        <f t="shared" si="164"/>
        <v>0</v>
      </c>
      <c r="BJ358" s="40">
        <f t="shared" si="164"/>
        <v>0</v>
      </c>
      <c r="BK358" s="40">
        <f t="shared" si="164"/>
        <v>0</v>
      </c>
      <c r="BL358" s="40">
        <f t="shared" si="164"/>
        <v>0</v>
      </c>
      <c r="BM358" s="27">
        <f t="shared" si="164"/>
        <v>0</v>
      </c>
    </row>
    <row r="359" spans="1:65" outlineLevel="3" x14ac:dyDescent="0.45">
      <c r="A359" s="180" t="s">
        <v>49</v>
      </c>
      <c r="B359" s="181"/>
      <c r="C359" s="51">
        <f t="shared" ref="C359:BM359" si="165">SUBTOTAL(5,C327:C357)</f>
        <v>297086</v>
      </c>
      <c r="D359" s="61">
        <f t="shared" si="165"/>
        <v>38</v>
      </c>
      <c r="E359" s="12">
        <f t="shared" si="165"/>
        <v>38</v>
      </c>
      <c r="F359" s="12">
        <f t="shared" si="165"/>
        <v>38</v>
      </c>
      <c r="G359" s="12">
        <f t="shared" si="165"/>
        <v>38</v>
      </c>
      <c r="H359" s="12">
        <f t="shared" si="165"/>
        <v>38</v>
      </c>
      <c r="I359" s="12">
        <f t="shared" si="165"/>
        <v>0</v>
      </c>
      <c r="J359" s="12">
        <f t="shared" si="165"/>
        <v>0</v>
      </c>
      <c r="K359" s="12">
        <f t="shared" si="165"/>
        <v>0</v>
      </c>
      <c r="L359" s="12">
        <f t="shared" si="165"/>
        <v>0</v>
      </c>
      <c r="M359" s="72">
        <f t="shared" si="165"/>
        <v>0</v>
      </c>
      <c r="N359" s="83">
        <f t="shared" si="165"/>
        <v>0</v>
      </c>
      <c r="O359" s="83">
        <f t="shared" si="165"/>
        <v>0</v>
      </c>
      <c r="P359" s="83">
        <f t="shared" si="165"/>
        <v>0</v>
      </c>
      <c r="Q359" s="83">
        <f t="shared" si="165"/>
        <v>0</v>
      </c>
      <c r="R359" s="83">
        <f t="shared" si="165"/>
        <v>0</v>
      </c>
      <c r="S359" s="83">
        <f t="shared" si="165"/>
        <v>0</v>
      </c>
      <c r="T359" s="83">
        <f t="shared" si="165"/>
        <v>0</v>
      </c>
      <c r="U359" s="83">
        <f t="shared" si="165"/>
        <v>0</v>
      </c>
      <c r="V359" s="6">
        <f t="shared" si="165"/>
        <v>0</v>
      </c>
      <c r="W359" s="41">
        <f t="shared" si="165"/>
        <v>0</v>
      </c>
      <c r="X359" s="41">
        <f t="shared" si="165"/>
        <v>0</v>
      </c>
      <c r="Y359" s="41">
        <f t="shared" si="165"/>
        <v>0</v>
      </c>
      <c r="Z359" s="41">
        <f t="shared" si="165"/>
        <v>0</v>
      </c>
      <c r="AA359" s="41">
        <f t="shared" si="165"/>
        <v>0</v>
      </c>
      <c r="AB359" s="41">
        <f t="shared" si="165"/>
        <v>0</v>
      </c>
      <c r="AC359" s="41">
        <f t="shared" si="165"/>
        <v>0</v>
      </c>
      <c r="AD359" s="41">
        <f t="shared" si="165"/>
        <v>0</v>
      </c>
      <c r="AE359" s="6">
        <f t="shared" si="165"/>
        <v>0</v>
      </c>
      <c r="AF359" s="41">
        <f t="shared" si="165"/>
        <v>0</v>
      </c>
      <c r="AG359" s="41">
        <f t="shared" si="165"/>
        <v>0</v>
      </c>
      <c r="AH359" s="41">
        <f t="shared" si="165"/>
        <v>0</v>
      </c>
      <c r="AI359" s="41">
        <f t="shared" si="165"/>
        <v>0</v>
      </c>
      <c r="AJ359" s="41">
        <f t="shared" si="165"/>
        <v>0</v>
      </c>
      <c r="AK359" s="41">
        <f t="shared" si="165"/>
        <v>0</v>
      </c>
      <c r="AL359" s="41">
        <f t="shared" si="165"/>
        <v>0</v>
      </c>
      <c r="AM359" s="41">
        <f t="shared" si="165"/>
        <v>0</v>
      </c>
      <c r="AN359" s="41">
        <f t="shared" si="165"/>
        <v>15.267175572519085</v>
      </c>
      <c r="AO359" s="41">
        <f t="shared" si="165"/>
        <v>1199</v>
      </c>
      <c r="AP359" s="110">
        <f t="shared" si="165"/>
        <v>0</v>
      </c>
      <c r="AQ359" s="111">
        <f t="shared" si="165"/>
        <v>0</v>
      </c>
      <c r="AR359" s="112">
        <f t="shared" si="165"/>
        <v>0</v>
      </c>
      <c r="AS359" s="112">
        <f t="shared" si="165"/>
        <v>0</v>
      </c>
      <c r="AT359" s="113">
        <f t="shared" si="165"/>
        <v>1169</v>
      </c>
      <c r="AU359" s="114">
        <f t="shared" si="165"/>
        <v>0</v>
      </c>
      <c r="AV359" s="115">
        <f t="shared" si="165"/>
        <v>0</v>
      </c>
      <c r="AW359" s="112">
        <f t="shared" si="165"/>
        <v>0</v>
      </c>
      <c r="AX359" s="112">
        <f t="shared" si="165"/>
        <v>0</v>
      </c>
      <c r="AY359" s="61">
        <f t="shared" si="165"/>
        <v>0</v>
      </c>
      <c r="AZ359" s="97">
        <f t="shared" si="165"/>
        <v>78.099999999999994</v>
      </c>
      <c r="BA359" s="68">
        <f t="shared" si="165"/>
        <v>0</v>
      </c>
      <c r="BB359" s="68">
        <f t="shared" si="165"/>
        <v>0</v>
      </c>
      <c r="BC359" s="68">
        <f t="shared" si="165"/>
        <v>0</v>
      </c>
      <c r="BD359" s="68">
        <f t="shared" si="165"/>
        <v>0</v>
      </c>
      <c r="BE359" s="15">
        <f t="shared" si="165"/>
        <v>0</v>
      </c>
      <c r="BF359" s="6">
        <f t="shared" si="165"/>
        <v>1710</v>
      </c>
      <c r="BG359" s="41">
        <f t="shared" si="165"/>
        <v>2650</v>
      </c>
      <c r="BH359" s="42">
        <f t="shared" si="165"/>
        <v>1560</v>
      </c>
      <c r="BI359" s="42">
        <f t="shared" si="165"/>
        <v>0</v>
      </c>
      <c r="BJ359" s="42">
        <f t="shared" si="165"/>
        <v>0</v>
      </c>
      <c r="BK359" s="42">
        <f t="shared" si="165"/>
        <v>0</v>
      </c>
      <c r="BL359" s="42">
        <f t="shared" si="165"/>
        <v>0</v>
      </c>
      <c r="BM359" s="15">
        <f t="shared" si="165"/>
        <v>0</v>
      </c>
    </row>
    <row r="360" spans="1:65" outlineLevel="2" x14ac:dyDescent="0.45">
      <c r="A360" s="180" t="s">
        <v>50</v>
      </c>
      <c r="B360" s="181"/>
      <c r="C360" s="51">
        <f>IFERROR(SUBTOTAL(1,C327:C357),"")</f>
        <v>313110.12903225806</v>
      </c>
      <c r="D360" s="61">
        <f t="shared" ref="D360:BM360" si="166">IFERROR(SUBTOTAL(1,D327:D357),"")</f>
        <v>38.506451612903241</v>
      </c>
      <c r="E360" s="12">
        <f t="shared" si="166"/>
        <v>38.509677419354844</v>
      </c>
      <c r="F360" s="12">
        <f t="shared" si="166"/>
        <v>38.509677419354844</v>
      </c>
      <c r="G360" s="12">
        <f t="shared" si="166"/>
        <v>38.483870967741936</v>
      </c>
      <c r="H360" s="12">
        <f t="shared" si="166"/>
        <v>38.483870967741936</v>
      </c>
      <c r="I360" s="12" t="str">
        <f t="shared" si="166"/>
        <v/>
      </c>
      <c r="J360" s="12" t="str">
        <f t="shared" si="166"/>
        <v/>
      </c>
      <c r="K360" s="12" t="str">
        <f t="shared" si="166"/>
        <v/>
      </c>
      <c r="L360" s="12" t="str">
        <f t="shared" si="166"/>
        <v/>
      </c>
      <c r="M360" s="72" t="str">
        <f t="shared" si="166"/>
        <v/>
      </c>
      <c r="N360" s="83" t="str">
        <f t="shared" si="166"/>
        <v/>
      </c>
      <c r="O360" s="83" t="str">
        <f t="shared" si="166"/>
        <v/>
      </c>
      <c r="P360" s="83" t="str">
        <f t="shared" si="166"/>
        <v/>
      </c>
      <c r="Q360" s="83" t="str">
        <f t="shared" si="166"/>
        <v/>
      </c>
      <c r="R360" s="83" t="str">
        <f t="shared" si="166"/>
        <v/>
      </c>
      <c r="S360" s="83" t="str">
        <f t="shared" si="166"/>
        <v/>
      </c>
      <c r="T360" s="83" t="str">
        <f t="shared" si="166"/>
        <v/>
      </c>
      <c r="U360" s="83" t="str">
        <f t="shared" si="166"/>
        <v/>
      </c>
      <c r="V360" s="6" t="str">
        <f t="shared" si="166"/>
        <v/>
      </c>
      <c r="W360" s="41" t="str">
        <f t="shared" si="166"/>
        <v/>
      </c>
      <c r="X360" s="41" t="str">
        <f t="shared" si="166"/>
        <v/>
      </c>
      <c r="Y360" s="41" t="str">
        <f t="shared" si="166"/>
        <v/>
      </c>
      <c r="Z360" s="41" t="str">
        <f t="shared" si="166"/>
        <v/>
      </c>
      <c r="AA360" s="41" t="str">
        <f t="shared" si="166"/>
        <v/>
      </c>
      <c r="AB360" s="41" t="str">
        <f t="shared" si="166"/>
        <v/>
      </c>
      <c r="AC360" s="41" t="str">
        <f t="shared" si="166"/>
        <v/>
      </c>
      <c r="AD360" s="41" t="str">
        <f t="shared" si="166"/>
        <v/>
      </c>
      <c r="AE360" s="6" t="str">
        <f t="shared" si="166"/>
        <v/>
      </c>
      <c r="AF360" s="41" t="str">
        <f t="shared" si="166"/>
        <v/>
      </c>
      <c r="AG360" s="41" t="str">
        <f t="shared" si="166"/>
        <v/>
      </c>
      <c r="AH360" s="41" t="str">
        <f t="shared" si="166"/>
        <v/>
      </c>
      <c r="AI360" s="41" t="str">
        <f t="shared" si="166"/>
        <v/>
      </c>
      <c r="AJ360" s="41" t="str">
        <f t="shared" si="166"/>
        <v/>
      </c>
      <c r="AK360" s="41" t="str">
        <f t="shared" si="166"/>
        <v/>
      </c>
      <c r="AL360" s="41" t="str">
        <f t="shared" si="166"/>
        <v/>
      </c>
      <c r="AM360" s="41" t="str">
        <f t="shared" si="166"/>
        <v/>
      </c>
      <c r="AN360" s="41">
        <f t="shared" si="166"/>
        <v>18.606796813281147</v>
      </c>
      <c r="AO360" s="41">
        <f t="shared" si="166"/>
        <v>1519.4516129032259</v>
      </c>
      <c r="AP360" s="110" t="str">
        <f t="shared" si="166"/>
        <v/>
      </c>
      <c r="AQ360" s="111" t="str">
        <f t="shared" si="166"/>
        <v/>
      </c>
      <c r="AR360" s="112" t="str">
        <f t="shared" si="166"/>
        <v/>
      </c>
      <c r="AS360" s="112" t="str">
        <f t="shared" si="166"/>
        <v/>
      </c>
      <c r="AT360" s="113">
        <f t="shared" si="166"/>
        <v>1516.8387096774193</v>
      </c>
      <c r="AU360" s="114" t="str">
        <f t="shared" si="166"/>
        <v/>
      </c>
      <c r="AV360" s="115" t="str">
        <f t="shared" si="166"/>
        <v/>
      </c>
      <c r="AW360" s="112" t="str">
        <f t="shared" si="166"/>
        <v/>
      </c>
      <c r="AX360" s="112" t="str">
        <f t="shared" si="166"/>
        <v/>
      </c>
      <c r="AY360" s="61" t="str">
        <f t="shared" si="166"/>
        <v/>
      </c>
      <c r="AZ360" s="97">
        <f t="shared" si="166"/>
        <v>78.952631578947361</v>
      </c>
      <c r="BA360" s="68" t="str">
        <f t="shared" si="166"/>
        <v/>
      </c>
      <c r="BB360" s="68" t="str">
        <f t="shared" si="166"/>
        <v/>
      </c>
      <c r="BC360" s="68" t="str">
        <f t="shared" si="166"/>
        <v/>
      </c>
      <c r="BD360" s="68" t="str">
        <f t="shared" si="166"/>
        <v/>
      </c>
      <c r="BE360" s="15" t="str">
        <f>IFERROR(SUBTOTAL(1,BE327:BE357),"")</f>
        <v/>
      </c>
      <c r="BF360" s="6">
        <f t="shared" si="166"/>
        <v>8746.8709677419356</v>
      </c>
      <c r="BG360" s="41">
        <f t="shared" si="166"/>
        <v>6294</v>
      </c>
      <c r="BH360" s="42">
        <f t="shared" si="166"/>
        <v>2655.9032258064517</v>
      </c>
      <c r="BI360" s="42" t="str">
        <f t="shared" si="166"/>
        <v/>
      </c>
      <c r="BJ360" s="42" t="str">
        <f t="shared" si="166"/>
        <v/>
      </c>
      <c r="BK360" s="42" t="str">
        <f t="shared" si="166"/>
        <v/>
      </c>
      <c r="BL360" s="42" t="str">
        <f t="shared" si="166"/>
        <v/>
      </c>
      <c r="BM360" s="15" t="str">
        <f t="shared" si="166"/>
        <v/>
      </c>
    </row>
    <row r="361" spans="1:65" ht="17.5" outlineLevel="1" thickBot="1" x14ac:dyDescent="0.5">
      <c r="A361" s="182" t="s">
        <v>51</v>
      </c>
      <c r="B361" s="183"/>
      <c r="C361" s="52">
        <f>SUBTOTAL(9,C327:C357)</f>
        <v>9706414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47103</v>
      </c>
      <c r="AP361" s="116"/>
      <c r="AQ361" s="117"/>
      <c r="AR361" s="118"/>
      <c r="AS361" s="118"/>
      <c r="AT361" s="119">
        <f>SUBTOTAL(9,AT327:AT357)</f>
        <v>47022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7">SUBTOTAL(9,BF327:BF357)</f>
        <v>271153</v>
      </c>
      <c r="BG361" s="43">
        <f t="shared" si="167"/>
        <v>188820</v>
      </c>
      <c r="BH361" s="44">
        <f t="shared" si="167"/>
        <v>82333</v>
      </c>
      <c r="BI361" s="44">
        <f t="shared" si="167"/>
        <v>0</v>
      </c>
      <c r="BJ361" s="44">
        <f t="shared" si="167"/>
        <v>0</v>
      </c>
      <c r="BK361" s="44">
        <f t="shared" si="167"/>
        <v>0</v>
      </c>
      <c r="BL361" s="44">
        <f t="shared" si="167"/>
        <v>0</v>
      </c>
      <c r="BM361" s="16">
        <f t="shared" si="167"/>
        <v>0</v>
      </c>
    </row>
    <row r="362" spans="1:65" outlineLevel="5" x14ac:dyDescent="0.45">
      <c r="A362" s="21">
        <f t="shared" si="145"/>
        <v>11</v>
      </c>
      <c r="B362" s="33">
        <f>B357+1</f>
        <v>44136</v>
      </c>
      <c r="C362" s="51">
        <v>308121</v>
      </c>
      <c r="D362" s="64">
        <f t="shared" ref="D362:D391" si="168">IFERROR(ROUND(AVERAGE(E362:L362),1),"")</f>
        <v>38.5</v>
      </c>
      <c r="E362" s="12">
        <v>38.299999999999997</v>
      </c>
      <c r="F362" s="12">
        <v>38.299999999999997</v>
      </c>
      <c r="G362" s="12">
        <v>38.700000000000003</v>
      </c>
      <c r="H362" s="12">
        <v>38.700000000000003</v>
      </c>
      <c r="I362" s="12"/>
      <c r="J362" s="12"/>
      <c r="K362" s="12"/>
      <c r="L362" s="12"/>
      <c r="M362" s="74" t="str">
        <f t="shared" ref="M362:M391" si="169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70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1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28000/AO362</f>
        <v>18.134715025906736</v>
      </c>
      <c r="AO362" s="41">
        <v>1544</v>
      </c>
      <c r="AP362" s="110"/>
      <c r="AQ362" s="111"/>
      <c r="AR362" s="126" t="str">
        <f t="shared" ref="AR362:AR391" si="172">IFERROR(AQ362/AP362*100,"")</f>
        <v/>
      </c>
      <c r="AS362" s="126" t="str">
        <f t="shared" ref="AS362:AS391" si="173">IFERROR(100-AR362,"")</f>
        <v/>
      </c>
      <c r="AT362" s="127">
        <v>1394</v>
      </c>
      <c r="AU362" s="128"/>
      <c r="AV362" s="129"/>
      <c r="AW362" s="126" t="str">
        <f t="shared" ref="AW362:AW391" si="174">IFERROR(AV362/AU362*100,"")</f>
        <v/>
      </c>
      <c r="AX362" s="126" t="str">
        <f t="shared" ref="AX362:AX391" si="175">IFERROR(100-AW362,"")</f>
        <v/>
      </c>
      <c r="AY362" s="64" t="str">
        <f t="shared" ref="AY362:AY391" si="176">IFERROR((1-((AW362*AS362)/(AX362*AR362)))*100,"")</f>
        <v/>
      </c>
      <c r="AZ362" s="97"/>
      <c r="BA362" s="68"/>
      <c r="BB362" s="68"/>
      <c r="BC362" s="68"/>
      <c r="BD362" s="68"/>
      <c r="BE362" s="15"/>
      <c r="BF362" s="5">
        <f t="shared" ref="BF362:BF391" si="177">IF(SUM(BG362:BM362)=0,"",SUM(BG362:BM362))</f>
        <v>8858</v>
      </c>
      <c r="BG362" s="41">
        <v>6904</v>
      </c>
      <c r="BH362" s="42">
        <v>1954</v>
      </c>
      <c r="BI362" s="42"/>
      <c r="BJ362" s="42"/>
      <c r="BK362" s="42"/>
      <c r="BL362" s="42"/>
      <c r="BM362" s="15"/>
    </row>
    <row r="363" spans="1:65" outlineLevel="5" x14ac:dyDescent="0.45">
      <c r="A363" s="22">
        <f t="shared" si="145"/>
        <v>11</v>
      </c>
      <c r="B363" s="9">
        <f t="shared" si="163"/>
        <v>44137</v>
      </c>
      <c r="C363" s="51">
        <v>326016</v>
      </c>
      <c r="D363" s="64">
        <f t="shared" si="168"/>
        <v>38.5</v>
      </c>
      <c r="E363" s="12">
        <v>38.700000000000003</v>
      </c>
      <c r="F363" s="12">
        <v>38.700000000000003</v>
      </c>
      <c r="G363" s="12">
        <v>38.299999999999997</v>
      </c>
      <c r="H363" s="12">
        <v>38.299999999999997</v>
      </c>
      <c r="I363" s="12"/>
      <c r="J363" s="12"/>
      <c r="K363" s="12"/>
      <c r="L363" s="12"/>
      <c r="M363" s="74" t="str">
        <f t="shared" si="169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70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1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8">28000/AO363</f>
        <v>17.823042647994907</v>
      </c>
      <c r="AO363" s="41">
        <v>1571</v>
      </c>
      <c r="AP363" s="110"/>
      <c r="AQ363" s="111"/>
      <c r="AR363" s="126" t="str">
        <f t="shared" si="172"/>
        <v/>
      </c>
      <c r="AS363" s="126" t="str">
        <f t="shared" si="173"/>
        <v/>
      </c>
      <c r="AT363" s="127">
        <v>1749</v>
      </c>
      <c r="AU363" s="128"/>
      <c r="AV363" s="129"/>
      <c r="AW363" s="126" t="str">
        <f t="shared" si="174"/>
        <v/>
      </c>
      <c r="AX363" s="126" t="str">
        <f t="shared" si="175"/>
        <v/>
      </c>
      <c r="AY363" s="64" t="str">
        <f t="shared" si="176"/>
        <v/>
      </c>
      <c r="AZ363" s="97">
        <v>78.7</v>
      </c>
      <c r="BA363" s="68"/>
      <c r="BB363" s="68"/>
      <c r="BC363" s="68"/>
      <c r="BD363" s="68"/>
      <c r="BE363" s="15"/>
      <c r="BF363" s="5">
        <f t="shared" si="177"/>
        <v>8967</v>
      </c>
      <c r="BG363" s="41">
        <v>6918</v>
      </c>
      <c r="BH363" s="42">
        <v>2049</v>
      </c>
      <c r="BI363" s="42"/>
      <c r="BJ363" s="42"/>
      <c r="BK363" s="42"/>
      <c r="BL363" s="42"/>
      <c r="BM363" s="15"/>
    </row>
    <row r="364" spans="1:65" outlineLevel="5" x14ac:dyDescent="0.45">
      <c r="A364" s="22">
        <f t="shared" si="145"/>
        <v>11</v>
      </c>
      <c r="B364" s="9">
        <f t="shared" si="163"/>
        <v>44138</v>
      </c>
      <c r="C364" s="51">
        <v>303534</v>
      </c>
      <c r="D364" s="64">
        <f t="shared" si="168"/>
        <v>38.799999999999997</v>
      </c>
      <c r="E364" s="12">
        <v>38.799999999999997</v>
      </c>
      <c r="F364" s="12">
        <v>38.799999999999997</v>
      </c>
      <c r="G364" s="12">
        <v>38.799999999999997</v>
      </c>
      <c r="H364" s="12">
        <v>38.799999999999997</v>
      </c>
      <c r="I364" s="12"/>
      <c r="J364" s="12"/>
      <c r="K364" s="12"/>
      <c r="L364" s="12"/>
      <c r="M364" s="74" t="str">
        <f t="shared" si="169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70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1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8"/>
        <v>19.872249822569199</v>
      </c>
      <c r="AO364" s="41">
        <v>1409</v>
      </c>
      <c r="AP364" s="110"/>
      <c r="AQ364" s="111"/>
      <c r="AR364" s="126" t="str">
        <f t="shared" si="172"/>
        <v/>
      </c>
      <c r="AS364" s="126" t="str">
        <f t="shared" si="173"/>
        <v/>
      </c>
      <c r="AT364" s="127">
        <v>1463</v>
      </c>
      <c r="AU364" s="128"/>
      <c r="AV364" s="129"/>
      <c r="AW364" s="126" t="str">
        <f t="shared" si="174"/>
        <v/>
      </c>
      <c r="AX364" s="126" t="str">
        <f t="shared" si="175"/>
        <v/>
      </c>
      <c r="AY364" s="64" t="str">
        <f t="shared" si="176"/>
        <v/>
      </c>
      <c r="AZ364" s="97">
        <v>79.900000000000006</v>
      </c>
      <c r="BA364" s="68"/>
      <c r="BB364" s="68"/>
      <c r="BC364" s="68"/>
      <c r="BD364" s="68"/>
      <c r="BE364" s="15"/>
      <c r="BF364" s="5">
        <f t="shared" si="177"/>
        <v>10079</v>
      </c>
      <c r="BG364" s="41">
        <v>7979</v>
      </c>
      <c r="BH364" s="42">
        <v>2100</v>
      </c>
      <c r="BI364" s="42"/>
      <c r="BJ364" s="42"/>
      <c r="BK364" s="42"/>
      <c r="BL364" s="42"/>
      <c r="BM364" s="15"/>
    </row>
    <row r="365" spans="1:65" outlineLevel="5" x14ac:dyDescent="0.45">
      <c r="A365" s="22">
        <f t="shared" si="145"/>
        <v>11</v>
      </c>
      <c r="B365" s="9">
        <f t="shared" si="163"/>
        <v>44139</v>
      </c>
      <c r="C365" s="51">
        <v>303302</v>
      </c>
      <c r="D365" s="64">
        <f t="shared" si="168"/>
        <v>38.700000000000003</v>
      </c>
      <c r="E365" s="12">
        <v>38.700000000000003</v>
      </c>
      <c r="F365" s="12">
        <v>38.700000000000003</v>
      </c>
      <c r="G365" s="12">
        <v>38.700000000000003</v>
      </c>
      <c r="H365" s="12">
        <v>38.700000000000003</v>
      </c>
      <c r="I365" s="12"/>
      <c r="J365" s="12"/>
      <c r="K365" s="12"/>
      <c r="L365" s="12"/>
      <c r="M365" s="74" t="str">
        <f t="shared" si="169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70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1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8"/>
        <v>17.960230917254652</v>
      </c>
      <c r="AO365" s="41">
        <v>1559</v>
      </c>
      <c r="AP365" s="110"/>
      <c r="AQ365" s="111"/>
      <c r="AR365" s="126" t="str">
        <f t="shared" si="172"/>
        <v/>
      </c>
      <c r="AS365" s="126" t="str">
        <f t="shared" si="173"/>
        <v/>
      </c>
      <c r="AT365" s="127">
        <v>1587</v>
      </c>
      <c r="AU365" s="128"/>
      <c r="AV365" s="129"/>
      <c r="AW365" s="126" t="str">
        <f t="shared" si="174"/>
        <v/>
      </c>
      <c r="AX365" s="126" t="str">
        <f t="shared" si="175"/>
        <v/>
      </c>
      <c r="AY365" s="64" t="str">
        <f t="shared" si="176"/>
        <v/>
      </c>
      <c r="AZ365" s="97">
        <v>78.900000000000006</v>
      </c>
      <c r="BA365" s="68"/>
      <c r="BB365" s="68"/>
      <c r="BC365" s="68"/>
      <c r="BD365" s="68"/>
      <c r="BE365" s="15"/>
      <c r="BF365" s="5">
        <f t="shared" si="177"/>
        <v>10856</v>
      </c>
      <c r="BG365" s="41">
        <v>6537</v>
      </c>
      <c r="BH365" s="42">
        <v>4319</v>
      </c>
      <c r="BI365" s="42"/>
      <c r="BJ365" s="42"/>
      <c r="BK365" s="42"/>
      <c r="BL365" s="42"/>
      <c r="BM365" s="15"/>
    </row>
    <row r="366" spans="1:65" outlineLevel="5" x14ac:dyDescent="0.45">
      <c r="A366" s="22">
        <f t="shared" si="145"/>
        <v>11</v>
      </c>
      <c r="B366" s="9">
        <f t="shared" si="163"/>
        <v>44140</v>
      </c>
      <c r="C366" s="51">
        <v>303864</v>
      </c>
      <c r="D366" s="64">
        <f t="shared" si="168"/>
        <v>38.299999999999997</v>
      </c>
      <c r="E366" s="12">
        <v>38.299999999999997</v>
      </c>
      <c r="F366" s="12">
        <v>38.299999999999997</v>
      </c>
      <c r="G366" s="12">
        <v>38.299999999999997</v>
      </c>
      <c r="H366" s="12">
        <v>38.299999999999997</v>
      </c>
      <c r="I366" s="12"/>
      <c r="J366" s="12"/>
      <c r="K366" s="12"/>
      <c r="L366" s="12"/>
      <c r="M366" s="74" t="str">
        <f t="shared" si="169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70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1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8"/>
        <v>16.422287390029325</v>
      </c>
      <c r="AO366" s="41">
        <v>1705</v>
      </c>
      <c r="AP366" s="110"/>
      <c r="AQ366" s="111"/>
      <c r="AR366" s="126" t="str">
        <f t="shared" si="172"/>
        <v/>
      </c>
      <c r="AS366" s="126" t="str">
        <f t="shared" si="173"/>
        <v/>
      </c>
      <c r="AT366" s="127">
        <v>1846</v>
      </c>
      <c r="AU366" s="128"/>
      <c r="AV366" s="129"/>
      <c r="AW366" s="126" t="str">
        <f t="shared" si="174"/>
        <v/>
      </c>
      <c r="AX366" s="126" t="str">
        <f t="shared" si="175"/>
        <v/>
      </c>
      <c r="AY366" s="64" t="str">
        <f t="shared" si="176"/>
        <v/>
      </c>
      <c r="AZ366" s="97">
        <v>78.7</v>
      </c>
      <c r="BA366" s="68"/>
      <c r="BB366" s="68"/>
      <c r="BC366" s="68"/>
      <c r="BD366" s="68"/>
      <c r="BE366" s="15"/>
      <c r="BF366" s="5">
        <f t="shared" si="177"/>
        <v>8489</v>
      </c>
      <c r="BG366" s="41">
        <v>6354</v>
      </c>
      <c r="BH366" s="42">
        <v>2135</v>
      </c>
      <c r="BI366" s="42"/>
      <c r="BJ366" s="42"/>
      <c r="BK366" s="42"/>
      <c r="BL366" s="42"/>
      <c r="BM366" s="15"/>
    </row>
    <row r="367" spans="1:65" outlineLevel="5" x14ac:dyDescent="0.45">
      <c r="A367" s="22">
        <f t="shared" si="145"/>
        <v>11</v>
      </c>
      <c r="B367" s="9">
        <f t="shared" si="163"/>
        <v>44141</v>
      </c>
      <c r="C367" s="51">
        <v>305486</v>
      </c>
      <c r="D367" s="64">
        <f t="shared" si="168"/>
        <v>38.200000000000003</v>
      </c>
      <c r="E367" s="12">
        <v>38.200000000000003</v>
      </c>
      <c r="F367" s="12">
        <v>38.200000000000003</v>
      </c>
      <c r="G367" s="12">
        <v>38.200000000000003</v>
      </c>
      <c r="H367" s="12">
        <v>38.200000000000003</v>
      </c>
      <c r="I367" s="12"/>
      <c r="J367" s="12"/>
      <c r="K367" s="12"/>
      <c r="L367" s="12"/>
      <c r="M367" s="74" t="str">
        <f t="shared" si="169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70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1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8"/>
        <v>19.008825526137134</v>
      </c>
      <c r="AO367" s="41">
        <v>1473</v>
      </c>
      <c r="AP367" s="110"/>
      <c r="AQ367" s="111"/>
      <c r="AR367" s="126" t="str">
        <f t="shared" si="172"/>
        <v/>
      </c>
      <c r="AS367" s="126" t="str">
        <f t="shared" si="173"/>
        <v/>
      </c>
      <c r="AT367" s="127">
        <v>1645</v>
      </c>
      <c r="AU367" s="128"/>
      <c r="AV367" s="129"/>
      <c r="AW367" s="126" t="str">
        <f t="shared" si="174"/>
        <v/>
      </c>
      <c r="AX367" s="126" t="str">
        <f t="shared" si="175"/>
        <v/>
      </c>
      <c r="AY367" s="64" t="str">
        <f t="shared" si="176"/>
        <v/>
      </c>
      <c r="AZ367" s="97">
        <v>79.3</v>
      </c>
      <c r="BA367" s="68"/>
      <c r="BB367" s="68"/>
      <c r="BC367" s="68"/>
      <c r="BD367" s="68"/>
      <c r="BE367" s="15"/>
      <c r="BF367" s="5">
        <f t="shared" si="177"/>
        <v>9682</v>
      </c>
      <c r="BG367" s="41">
        <v>6662</v>
      </c>
      <c r="BH367" s="42">
        <v>3020</v>
      </c>
      <c r="BI367" s="42"/>
      <c r="BJ367" s="42"/>
      <c r="BK367" s="42"/>
      <c r="BL367" s="42"/>
      <c r="BM367" s="15"/>
    </row>
    <row r="368" spans="1:65" outlineLevel="5" x14ac:dyDescent="0.45">
      <c r="A368" s="22">
        <f t="shared" si="145"/>
        <v>11</v>
      </c>
      <c r="B368" s="9">
        <f t="shared" si="163"/>
        <v>44142</v>
      </c>
      <c r="C368" s="51">
        <v>317473</v>
      </c>
      <c r="D368" s="64">
        <f t="shared" si="168"/>
        <v>38</v>
      </c>
      <c r="E368" s="12">
        <v>38</v>
      </c>
      <c r="F368" s="12">
        <v>38</v>
      </c>
      <c r="G368" s="12">
        <v>38</v>
      </c>
      <c r="H368" s="12">
        <v>38</v>
      </c>
      <c r="I368" s="12"/>
      <c r="J368" s="12"/>
      <c r="K368" s="12"/>
      <c r="L368" s="12"/>
      <c r="M368" s="74" t="str">
        <f t="shared" si="169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70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1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8"/>
        <v>21.621621621621621</v>
      </c>
      <c r="AO368" s="41">
        <v>1295</v>
      </c>
      <c r="AP368" s="110"/>
      <c r="AQ368" s="111"/>
      <c r="AR368" s="126" t="str">
        <f t="shared" si="172"/>
        <v/>
      </c>
      <c r="AS368" s="126" t="str">
        <f t="shared" si="173"/>
        <v/>
      </c>
      <c r="AT368" s="127">
        <v>1787</v>
      </c>
      <c r="AU368" s="128"/>
      <c r="AV368" s="129"/>
      <c r="AW368" s="126" t="str">
        <f t="shared" si="174"/>
        <v/>
      </c>
      <c r="AX368" s="126" t="str">
        <f t="shared" si="175"/>
        <v/>
      </c>
      <c r="AY368" s="64" t="str">
        <f t="shared" si="176"/>
        <v/>
      </c>
      <c r="AZ368" s="97"/>
      <c r="BA368" s="68"/>
      <c r="BB368" s="68"/>
      <c r="BC368" s="68"/>
      <c r="BD368" s="68"/>
      <c r="BE368" s="15"/>
      <c r="BF368" s="5">
        <f t="shared" si="177"/>
        <v>9148</v>
      </c>
      <c r="BG368" s="41">
        <v>5319</v>
      </c>
      <c r="BH368" s="42">
        <v>3829</v>
      </c>
      <c r="BI368" s="42"/>
      <c r="BJ368" s="42"/>
      <c r="BK368" s="42"/>
      <c r="BL368" s="42"/>
      <c r="BM368" s="15"/>
    </row>
    <row r="369" spans="1:65" outlineLevel="5" x14ac:dyDescent="0.45">
      <c r="A369" s="22">
        <f t="shared" si="145"/>
        <v>11</v>
      </c>
      <c r="B369" s="9">
        <f t="shared" si="163"/>
        <v>44143</v>
      </c>
      <c r="C369" s="51">
        <v>308099</v>
      </c>
      <c r="D369" s="64">
        <f t="shared" si="168"/>
        <v>37.4</v>
      </c>
      <c r="E369" s="12">
        <v>37.299999999999997</v>
      </c>
      <c r="F369" s="12">
        <v>37.299999999999997</v>
      </c>
      <c r="G369" s="12">
        <v>37.4</v>
      </c>
      <c r="H369" s="12">
        <v>37.4</v>
      </c>
      <c r="I369" s="12"/>
      <c r="J369" s="12"/>
      <c r="K369" s="12"/>
      <c r="L369" s="12"/>
      <c r="M369" s="74" t="str">
        <f t="shared" si="169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70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1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8"/>
        <v>21.857923497267759</v>
      </c>
      <c r="AO369" s="41">
        <v>1281</v>
      </c>
      <c r="AP369" s="110"/>
      <c r="AQ369" s="111"/>
      <c r="AR369" s="126" t="str">
        <f t="shared" si="172"/>
        <v/>
      </c>
      <c r="AS369" s="126" t="str">
        <f t="shared" si="173"/>
        <v/>
      </c>
      <c r="AT369" s="127">
        <v>1698</v>
      </c>
      <c r="AU369" s="128"/>
      <c r="AV369" s="129"/>
      <c r="AW369" s="126" t="str">
        <f t="shared" si="174"/>
        <v/>
      </c>
      <c r="AX369" s="126" t="str">
        <f t="shared" si="175"/>
        <v/>
      </c>
      <c r="AY369" s="64" t="str">
        <f t="shared" si="176"/>
        <v/>
      </c>
      <c r="AZ369" s="97"/>
      <c r="BA369" s="68"/>
      <c r="BB369" s="68"/>
      <c r="BC369" s="68"/>
      <c r="BD369" s="68"/>
      <c r="BE369" s="15"/>
      <c r="BF369" s="5">
        <f t="shared" si="177"/>
        <v>5506</v>
      </c>
      <c r="BG369" s="41">
        <v>3512</v>
      </c>
      <c r="BH369" s="42">
        <v>1994</v>
      </c>
      <c r="BI369" s="42"/>
      <c r="BJ369" s="42"/>
      <c r="BK369" s="42"/>
      <c r="BL369" s="42"/>
      <c r="BM369" s="15"/>
    </row>
    <row r="370" spans="1:65" outlineLevel="5" x14ac:dyDescent="0.45">
      <c r="A370" s="22">
        <f t="shared" si="145"/>
        <v>11</v>
      </c>
      <c r="B370" s="9">
        <f t="shared" si="163"/>
        <v>44144</v>
      </c>
      <c r="C370" s="51">
        <v>285081</v>
      </c>
      <c r="D370" s="64">
        <f t="shared" si="168"/>
        <v>37.9</v>
      </c>
      <c r="E370" s="12">
        <v>37.700000000000003</v>
      </c>
      <c r="F370" s="12">
        <v>37.700000000000003</v>
      </c>
      <c r="G370" s="12">
        <v>38</v>
      </c>
      <c r="H370" s="12">
        <v>38</v>
      </c>
      <c r="I370" s="12"/>
      <c r="J370" s="12"/>
      <c r="K370" s="12"/>
      <c r="L370" s="12"/>
      <c r="M370" s="74" t="str">
        <f t="shared" si="169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70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1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8"/>
        <v>18.604651162790699</v>
      </c>
      <c r="AO370" s="41">
        <v>1505</v>
      </c>
      <c r="AP370" s="110"/>
      <c r="AQ370" s="111"/>
      <c r="AR370" s="126" t="str">
        <f t="shared" si="172"/>
        <v/>
      </c>
      <c r="AS370" s="126" t="str">
        <f t="shared" si="173"/>
        <v/>
      </c>
      <c r="AT370" s="127">
        <v>1804</v>
      </c>
      <c r="AU370" s="128"/>
      <c r="AV370" s="129"/>
      <c r="AW370" s="126" t="str">
        <f t="shared" si="174"/>
        <v/>
      </c>
      <c r="AX370" s="126" t="str">
        <f t="shared" si="175"/>
        <v/>
      </c>
      <c r="AY370" s="64" t="str">
        <f t="shared" si="176"/>
        <v/>
      </c>
      <c r="AZ370" s="97">
        <v>79.400000000000006</v>
      </c>
      <c r="BA370" s="68"/>
      <c r="BB370" s="68"/>
      <c r="BC370" s="68"/>
      <c r="BD370" s="68"/>
      <c r="BE370" s="15"/>
      <c r="BF370" s="5">
        <f t="shared" si="177"/>
        <v>14233</v>
      </c>
      <c r="BG370" s="41">
        <v>8037</v>
      </c>
      <c r="BH370" s="42">
        <v>6196</v>
      </c>
      <c r="BI370" s="42"/>
      <c r="BJ370" s="42"/>
      <c r="BK370" s="42"/>
      <c r="BL370" s="42"/>
      <c r="BM370" s="15"/>
    </row>
    <row r="371" spans="1:65" outlineLevel="5" x14ac:dyDescent="0.45">
      <c r="A371" s="22">
        <f t="shared" si="145"/>
        <v>11</v>
      </c>
      <c r="B371" s="9">
        <f t="shared" si="163"/>
        <v>44145</v>
      </c>
      <c r="C371" s="51">
        <v>284480</v>
      </c>
      <c r="D371" s="64">
        <f t="shared" si="168"/>
        <v>38.4</v>
      </c>
      <c r="E371" s="12">
        <v>38.4</v>
      </c>
      <c r="F371" s="12">
        <v>38.4</v>
      </c>
      <c r="G371" s="12">
        <v>38.4</v>
      </c>
      <c r="H371" s="12">
        <v>38.4</v>
      </c>
      <c r="I371" s="12"/>
      <c r="J371" s="12"/>
      <c r="K371" s="12"/>
      <c r="L371" s="12"/>
      <c r="M371" s="74" t="str">
        <f t="shared" si="169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70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1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8"/>
        <v>20.14388489208633</v>
      </c>
      <c r="AO371" s="41">
        <v>1390</v>
      </c>
      <c r="AP371" s="110"/>
      <c r="AQ371" s="111"/>
      <c r="AR371" s="126" t="str">
        <f t="shared" si="172"/>
        <v/>
      </c>
      <c r="AS371" s="126" t="str">
        <f t="shared" si="173"/>
        <v/>
      </c>
      <c r="AT371" s="127">
        <v>1949</v>
      </c>
      <c r="AU371" s="128"/>
      <c r="AV371" s="129"/>
      <c r="AW371" s="126" t="str">
        <f t="shared" si="174"/>
        <v/>
      </c>
      <c r="AX371" s="126" t="str">
        <f t="shared" si="175"/>
        <v/>
      </c>
      <c r="AY371" s="64" t="str">
        <f t="shared" si="176"/>
        <v/>
      </c>
      <c r="AZ371" s="97">
        <v>78.400000000000006</v>
      </c>
      <c r="BA371" s="68"/>
      <c r="BB371" s="68"/>
      <c r="BC371" s="68"/>
      <c r="BD371" s="68"/>
      <c r="BE371" s="15"/>
      <c r="BF371" s="5">
        <f t="shared" si="177"/>
        <v>10502</v>
      </c>
      <c r="BG371" s="41">
        <v>8358</v>
      </c>
      <c r="BH371" s="42">
        <v>2144</v>
      </c>
      <c r="BI371" s="42"/>
      <c r="BJ371" s="42"/>
      <c r="BK371" s="42"/>
      <c r="BL371" s="42"/>
      <c r="BM371" s="15"/>
    </row>
    <row r="372" spans="1:65" outlineLevel="5" x14ac:dyDescent="0.45">
      <c r="A372" s="22">
        <f t="shared" si="145"/>
        <v>11</v>
      </c>
      <c r="B372" s="9">
        <f t="shared" si="163"/>
        <v>44146</v>
      </c>
      <c r="C372" s="51">
        <v>293302</v>
      </c>
      <c r="D372" s="64">
        <f t="shared" si="168"/>
        <v>38.4</v>
      </c>
      <c r="E372" s="12">
        <v>38.4</v>
      </c>
      <c r="F372" s="12">
        <v>38.4</v>
      </c>
      <c r="G372" s="12">
        <v>38.299999999999997</v>
      </c>
      <c r="H372" s="12">
        <v>38.299999999999997</v>
      </c>
      <c r="I372" s="12"/>
      <c r="J372" s="12"/>
      <c r="K372" s="12"/>
      <c r="L372" s="12"/>
      <c r="M372" s="74" t="str">
        <f t="shared" si="169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70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1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8"/>
        <v>19.444444444444443</v>
      </c>
      <c r="AO372" s="41">
        <v>1440</v>
      </c>
      <c r="AP372" s="110"/>
      <c r="AQ372" s="111"/>
      <c r="AR372" s="126" t="str">
        <f t="shared" si="172"/>
        <v/>
      </c>
      <c r="AS372" s="126" t="str">
        <f t="shared" si="173"/>
        <v/>
      </c>
      <c r="AT372" s="127">
        <v>1794</v>
      </c>
      <c r="AU372" s="128"/>
      <c r="AV372" s="129"/>
      <c r="AW372" s="126" t="str">
        <f t="shared" si="174"/>
        <v/>
      </c>
      <c r="AX372" s="126" t="str">
        <f t="shared" si="175"/>
        <v/>
      </c>
      <c r="AY372" s="64" t="str">
        <f t="shared" si="176"/>
        <v/>
      </c>
      <c r="AZ372" s="97">
        <v>79</v>
      </c>
      <c r="BA372" s="68"/>
      <c r="BB372" s="68"/>
      <c r="BC372" s="68"/>
      <c r="BD372" s="68"/>
      <c r="BE372" s="15"/>
      <c r="BF372" s="5">
        <f t="shared" si="177"/>
        <v>10892</v>
      </c>
      <c r="BG372" s="41">
        <v>6788</v>
      </c>
      <c r="BH372" s="42">
        <v>4104</v>
      </c>
      <c r="BI372" s="42"/>
      <c r="BJ372" s="42"/>
      <c r="BK372" s="42"/>
      <c r="BL372" s="42"/>
      <c r="BM372" s="15"/>
    </row>
    <row r="373" spans="1:65" outlineLevel="5" x14ac:dyDescent="0.45">
      <c r="A373" s="22">
        <f t="shared" si="145"/>
        <v>11</v>
      </c>
      <c r="B373" s="9">
        <f t="shared" si="163"/>
        <v>44147</v>
      </c>
      <c r="C373" s="51">
        <v>310121</v>
      </c>
      <c r="D373" s="64">
        <f t="shared" si="168"/>
        <v>38.1</v>
      </c>
      <c r="E373" s="12">
        <v>38.1</v>
      </c>
      <c r="F373" s="12">
        <v>38.1</v>
      </c>
      <c r="G373" s="12">
        <v>38.1</v>
      </c>
      <c r="H373" s="12">
        <v>38.1</v>
      </c>
      <c r="I373" s="12"/>
      <c r="J373" s="12"/>
      <c r="K373" s="12"/>
      <c r="L373" s="12"/>
      <c r="M373" s="74" t="str">
        <f t="shared" si="169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70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1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8"/>
        <v>20.114942528735632</v>
      </c>
      <c r="AO373" s="41">
        <v>1392</v>
      </c>
      <c r="AP373" s="110"/>
      <c r="AQ373" s="111"/>
      <c r="AR373" s="126" t="str">
        <f t="shared" si="172"/>
        <v/>
      </c>
      <c r="AS373" s="126" t="str">
        <f t="shared" si="173"/>
        <v/>
      </c>
      <c r="AT373" s="127">
        <v>2096</v>
      </c>
      <c r="AU373" s="128"/>
      <c r="AV373" s="129"/>
      <c r="AW373" s="126" t="str">
        <f t="shared" si="174"/>
        <v/>
      </c>
      <c r="AX373" s="126" t="str">
        <f t="shared" si="175"/>
        <v/>
      </c>
      <c r="AY373" s="64" t="str">
        <f t="shared" si="176"/>
        <v/>
      </c>
      <c r="AZ373" s="97">
        <v>78.8</v>
      </c>
      <c r="BA373" s="68"/>
      <c r="BB373" s="68"/>
      <c r="BC373" s="68"/>
      <c r="BD373" s="68"/>
      <c r="BE373" s="15"/>
      <c r="BF373" s="5">
        <f t="shared" si="177"/>
        <v>8233</v>
      </c>
      <c r="BG373" s="41">
        <v>6156</v>
      </c>
      <c r="BH373" s="42">
        <v>2077</v>
      </c>
      <c r="BI373" s="42"/>
      <c r="BJ373" s="42"/>
      <c r="BK373" s="42"/>
      <c r="BL373" s="42"/>
      <c r="BM373" s="15"/>
    </row>
    <row r="374" spans="1:65" outlineLevel="5" x14ac:dyDescent="0.45">
      <c r="A374" s="22">
        <f t="shared" si="145"/>
        <v>11</v>
      </c>
      <c r="B374" s="9">
        <f t="shared" si="163"/>
        <v>44148</v>
      </c>
      <c r="C374" s="51">
        <v>291013</v>
      </c>
      <c r="D374" s="64">
        <f t="shared" si="168"/>
        <v>38</v>
      </c>
      <c r="E374" s="12">
        <v>38</v>
      </c>
      <c r="F374" s="12">
        <v>38</v>
      </c>
      <c r="G374" s="12">
        <v>38</v>
      </c>
      <c r="H374" s="12">
        <v>38</v>
      </c>
      <c r="I374" s="12"/>
      <c r="J374" s="12"/>
      <c r="K374" s="12"/>
      <c r="L374" s="12"/>
      <c r="M374" s="74" t="str">
        <f t="shared" si="169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70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1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>28000/AO374</f>
        <v>17.348203221809168</v>
      </c>
      <c r="AO374" s="41">
        <v>1614</v>
      </c>
      <c r="AP374" s="110"/>
      <c r="AQ374" s="111"/>
      <c r="AR374" s="126" t="str">
        <f t="shared" si="172"/>
        <v/>
      </c>
      <c r="AS374" s="126" t="str">
        <f t="shared" si="173"/>
        <v/>
      </c>
      <c r="AT374" s="127">
        <v>2152</v>
      </c>
      <c r="AU374" s="128"/>
      <c r="AV374" s="129"/>
      <c r="AW374" s="126" t="str">
        <f t="shared" si="174"/>
        <v/>
      </c>
      <c r="AX374" s="126" t="str">
        <f t="shared" si="175"/>
        <v/>
      </c>
      <c r="AY374" s="64" t="str">
        <f t="shared" si="176"/>
        <v/>
      </c>
      <c r="AZ374" s="97">
        <v>80</v>
      </c>
      <c r="BA374" s="68"/>
      <c r="BB374" s="68"/>
      <c r="BC374" s="68"/>
      <c r="BD374" s="68"/>
      <c r="BE374" s="15"/>
      <c r="BF374" s="5">
        <f t="shared" si="177"/>
        <v>9509</v>
      </c>
      <c r="BG374" s="41">
        <v>7452</v>
      </c>
      <c r="BH374" s="42">
        <v>2057</v>
      </c>
      <c r="BI374" s="42"/>
      <c r="BJ374" s="42"/>
      <c r="BK374" s="42"/>
      <c r="BL374" s="42"/>
      <c r="BM374" s="15"/>
    </row>
    <row r="375" spans="1:65" outlineLevel="5" x14ac:dyDescent="0.45">
      <c r="A375" s="22">
        <f t="shared" si="145"/>
        <v>11</v>
      </c>
      <c r="B375" s="9">
        <f t="shared" si="163"/>
        <v>44149</v>
      </c>
      <c r="C375" s="51">
        <v>310605</v>
      </c>
      <c r="D375" s="64">
        <f t="shared" si="168"/>
        <v>38</v>
      </c>
      <c r="E375" s="12">
        <v>38</v>
      </c>
      <c r="F375" s="12">
        <v>38</v>
      </c>
      <c r="G375" s="12">
        <v>38</v>
      </c>
      <c r="H375" s="12">
        <v>38</v>
      </c>
      <c r="I375" s="12"/>
      <c r="J375" s="12"/>
      <c r="K375" s="12"/>
      <c r="L375" s="12"/>
      <c r="M375" s="74" t="str">
        <f t="shared" si="169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70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1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8"/>
        <v>18.906144496961513</v>
      </c>
      <c r="AO375" s="41">
        <v>1481</v>
      </c>
      <c r="AP375" s="110"/>
      <c r="AQ375" s="111"/>
      <c r="AR375" s="126" t="str">
        <f t="shared" si="172"/>
        <v/>
      </c>
      <c r="AS375" s="126" t="str">
        <f t="shared" si="173"/>
        <v/>
      </c>
      <c r="AT375" s="127">
        <v>1587</v>
      </c>
      <c r="AU375" s="128"/>
      <c r="AV375" s="129"/>
      <c r="AW375" s="126" t="str">
        <f t="shared" si="174"/>
        <v/>
      </c>
      <c r="AX375" s="126" t="str">
        <f t="shared" si="175"/>
        <v/>
      </c>
      <c r="AY375" s="64" t="str">
        <f t="shared" si="176"/>
        <v/>
      </c>
      <c r="AZ375" s="97"/>
      <c r="BA375" s="68"/>
      <c r="BB375" s="68"/>
      <c r="BC375" s="68"/>
      <c r="BD375" s="68"/>
      <c r="BE375" s="15"/>
      <c r="BF375" s="5">
        <f t="shared" si="177"/>
        <v>9497</v>
      </c>
      <c r="BG375" s="41">
        <v>7448</v>
      </c>
      <c r="BH375" s="42">
        <v>2049</v>
      </c>
      <c r="BI375" s="42"/>
      <c r="BJ375" s="42"/>
      <c r="BK375" s="42"/>
      <c r="BL375" s="42"/>
      <c r="BM375" s="15"/>
    </row>
    <row r="376" spans="1:65" outlineLevel="5" x14ac:dyDescent="0.45">
      <c r="A376" s="22">
        <f t="shared" si="145"/>
        <v>11</v>
      </c>
      <c r="B376" s="9">
        <f t="shared" si="163"/>
        <v>44150</v>
      </c>
      <c r="C376" s="51">
        <v>308041</v>
      </c>
      <c r="D376" s="64">
        <f t="shared" si="168"/>
        <v>38.5</v>
      </c>
      <c r="E376" s="12">
        <v>38.5</v>
      </c>
      <c r="F376" s="12">
        <v>38.5</v>
      </c>
      <c r="G376" s="12">
        <v>38.5</v>
      </c>
      <c r="H376" s="12">
        <v>38.5</v>
      </c>
      <c r="I376" s="12"/>
      <c r="J376" s="12"/>
      <c r="K376" s="12"/>
      <c r="L376" s="12"/>
      <c r="M376" s="74" t="str">
        <f t="shared" si="169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70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1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8"/>
        <v>19.099590723055936</v>
      </c>
      <c r="AO376" s="41">
        <v>1466</v>
      </c>
      <c r="AP376" s="110"/>
      <c r="AQ376" s="111"/>
      <c r="AR376" s="126" t="str">
        <f t="shared" si="172"/>
        <v/>
      </c>
      <c r="AS376" s="126" t="str">
        <f t="shared" si="173"/>
        <v/>
      </c>
      <c r="AT376" s="127">
        <v>1462</v>
      </c>
      <c r="AU376" s="128"/>
      <c r="AV376" s="129"/>
      <c r="AW376" s="126" t="str">
        <f t="shared" si="174"/>
        <v/>
      </c>
      <c r="AX376" s="126" t="str">
        <f t="shared" si="175"/>
        <v/>
      </c>
      <c r="AY376" s="64" t="str">
        <f t="shared" si="176"/>
        <v/>
      </c>
      <c r="AZ376" s="97"/>
      <c r="BA376" s="68"/>
      <c r="BB376" s="68"/>
      <c r="BC376" s="68"/>
      <c r="BD376" s="68"/>
      <c r="BE376" s="15"/>
      <c r="BF376" s="5">
        <f t="shared" si="177"/>
        <v>9839</v>
      </c>
      <c r="BG376" s="41">
        <v>7834</v>
      </c>
      <c r="BH376" s="42">
        <v>2005</v>
      </c>
      <c r="BI376" s="42"/>
      <c r="BJ376" s="42"/>
      <c r="BK376" s="42"/>
      <c r="BL376" s="42"/>
      <c r="BM376" s="15"/>
    </row>
    <row r="377" spans="1:65" outlineLevel="5" x14ac:dyDescent="0.45">
      <c r="A377" s="22">
        <f t="shared" si="145"/>
        <v>11</v>
      </c>
      <c r="B377" s="9">
        <f t="shared" si="163"/>
        <v>44151</v>
      </c>
      <c r="C377" s="51">
        <v>305847</v>
      </c>
      <c r="D377" s="64">
        <f t="shared" si="168"/>
        <v>38.700000000000003</v>
      </c>
      <c r="E377" s="12">
        <v>38.700000000000003</v>
      </c>
      <c r="F377" s="12">
        <v>38.700000000000003</v>
      </c>
      <c r="G377" s="12">
        <v>38.6</v>
      </c>
      <c r="H377" s="12">
        <v>38.6</v>
      </c>
      <c r="I377" s="12"/>
      <c r="J377" s="12"/>
      <c r="K377" s="12"/>
      <c r="L377" s="12"/>
      <c r="M377" s="74" t="str">
        <f t="shared" si="169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70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1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8"/>
        <v>18.041237113402062</v>
      </c>
      <c r="AO377" s="41">
        <v>1552</v>
      </c>
      <c r="AP377" s="110"/>
      <c r="AQ377" s="111"/>
      <c r="AR377" s="126" t="str">
        <f t="shared" si="172"/>
        <v/>
      </c>
      <c r="AS377" s="126" t="str">
        <f t="shared" si="173"/>
        <v/>
      </c>
      <c r="AT377" s="127">
        <v>1645</v>
      </c>
      <c r="AU377" s="128"/>
      <c r="AV377" s="129"/>
      <c r="AW377" s="126" t="str">
        <f t="shared" si="174"/>
        <v/>
      </c>
      <c r="AX377" s="126" t="str">
        <f t="shared" si="175"/>
        <v/>
      </c>
      <c r="AY377" s="64" t="str">
        <f t="shared" si="176"/>
        <v/>
      </c>
      <c r="AZ377" s="97">
        <v>78.8</v>
      </c>
      <c r="BA377" s="68"/>
      <c r="BB377" s="68"/>
      <c r="BC377" s="68"/>
      <c r="BD377" s="68"/>
      <c r="BE377" s="15"/>
      <c r="BF377" s="5">
        <f t="shared" si="177"/>
        <v>9788</v>
      </c>
      <c r="BG377" s="41">
        <v>7775</v>
      </c>
      <c r="BH377" s="42">
        <v>2013</v>
      </c>
      <c r="BI377" s="42"/>
      <c r="BJ377" s="42"/>
      <c r="BK377" s="42"/>
      <c r="BL377" s="42"/>
      <c r="BM377" s="15"/>
    </row>
    <row r="378" spans="1:65" outlineLevel="5" x14ac:dyDescent="0.45">
      <c r="A378" s="22">
        <f t="shared" si="145"/>
        <v>11</v>
      </c>
      <c r="B378" s="9">
        <f t="shared" si="163"/>
        <v>44152</v>
      </c>
      <c r="C378" s="51">
        <v>293082</v>
      </c>
      <c r="D378" s="64">
        <f t="shared" si="168"/>
        <v>38.799999999999997</v>
      </c>
      <c r="E378" s="12">
        <v>38.700000000000003</v>
      </c>
      <c r="F378" s="12">
        <v>38.700000000000003</v>
      </c>
      <c r="G378" s="12">
        <v>38.9</v>
      </c>
      <c r="H378" s="12">
        <v>38.9</v>
      </c>
      <c r="I378" s="12"/>
      <c r="J378" s="12"/>
      <c r="K378" s="12"/>
      <c r="L378" s="12"/>
      <c r="M378" s="74" t="str">
        <f t="shared" si="169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70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1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 t="shared" si="178"/>
        <v>19.377162629757784</v>
      </c>
      <c r="AO378" s="41">
        <v>1445</v>
      </c>
      <c r="AP378" s="110"/>
      <c r="AQ378" s="111"/>
      <c r="AR378" s="126" t="str">
        <f t="shared" si="172"/>
        <v/>
      </c>
      <c r="AS378" s="126" t="str">
        <f t="shared" si="173"/>
        <v/>
      </c>
      <c r="AT378" s="127">
        <v>2080</v>
      </c>
      <c r="AU378" s="128"/>
      <c r="AV378" s="129"/>
      <c r="AW378" s="126" t="str">
        <f t="shared" si="174"/>
        <v/>
      </c>
      <c r="AX378" s="126" t="str">
        <f t="shared" si="175"/>
        <v/>
      </c>
      <c r="AY378" s="64" t="str">
        <f t="shared" si="176"/>
        <v/>
      </c>
      <c r="AZ378" s="97">
        <v>79</v>
      </c>
      <c r="BA378" s="68"/>
      <c r="BB378" s="68"/>
      <c r="BC378" s="68"/>
      <c r="BD378" s="68"/>
      <c r="BE378" s="15"/>
      <c r="BF378" s="5">
        <f t="shared" si="177"/>
        <v>9143</v>
      </c>
      <c r="BG378" s="41">
        <v>6116</v>
      </c>
      <c r="BH378" s="42">
        <v>3027</v>
      </c>
      <c r="BI378" s="42"/>
      <c r="BJ378" s="42"/>
      <c r="BK378" s="42"/>
      <c r="BL378" s="42"/>
      <c r="BM378" s="15"/>
    </row>
    <row r="379" spans="1:65" outlineLevel="5" x14ac:dyDescent="0.45">
      <c r="A379" s="22">
        <f t="shared" ref="A379:A426" si="179">MONTH(B379)</f>
        <v>11</v>
      </c>
      <c r="B379" s="9">
        <f t="shared" si="163"/>
        <v>44153</v>
      </c>
      <c r="C379" s="51">
        <v>310898</v>
      </c>
      <c r="D379" s="64">
        <f t="shared" si="168"/>
        <v>38.799999999999997</v>
      </c>
      <c r="E379" s="12">
        <v>38.5</v>
      </c>
      <c r="F379" s="12">
        <v>38.5</v>
      </c>
      <c r="G379" s="12">
        <v>39.1</v>
      </c>
      <c r="H379" s="12">
        <v>39.1</v>
      </c>
      <c r="I379" s="12"/>
      <c r="J379" s="12"/>
      <c r="K379" s="12"/>
      <c r="L379" s="12"/>
      <c r="M379" s="74" t="str">
        <f t="shared" si="169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70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1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8"/>
        <v>22.204599524187152</v>
      </c>
      <c r="AO379" s="41">
        <v>1261</v>
      </c>
      <c r="AP379" s="110"/>
      <c r="AQ379" s="111"/>
      <c r="AR379" s="126" t="str">
        <f t="shared" si="172"/>
        <v/>
      </c>
      <c r="AS379" s="126" t="str">
        <f t="shared" si="173"/>
        <v/>
      </c>
      <c r="AT379" s="127">
        <v>1922</v>
      </c>
      <c r="AU379" s="128"/>
      <c r="AV379" s="129"/>
      <c r="AW379" s="126" t="str">
        <f t="shared" si="174"/>
        <v/>
      </c>
      <c r="AX379" s="126" t="str">
        <f t="shared" si="175"/>
        <v/>
      </c>
      <c r="AY379" s="64" t="str">
        <f t="shared" si="176"/>
        <v/>
      </c>
      <c r="AZ379" s="97">
        <v>79</v>
      </c>
      <c r="BA379" s="68"/>
      <c r="BB379" s="68"/>
      <c r="BC379" s="68"/>
      <c r="BD379" s="68"/>
      <c r="BE379" s="15"/>
      <c r="BF379" s="5">
        <f t="shared" si="177"/>
        <v>11249</v>
      </c>
      <c r="BG379" s="41">
        <v>5809</v>
      </c>
      <c r="BH379" s="42">
        <v>5440</v>
      </c>
      <c r="BI379" s="42"/>
      <c r="BJ379" s="42"/>
      <c r="BK379" s="42"/>
      <c r="BL379" s="42"/>
      <c r="BM379" s="15"/>
    </row>
    <row r="380" spans="1:65" outlineLevel="5" x14ac:dyDescent="0.45">
      <c r="A380" s="22">
        <f t="shared" si="179"/>
        <v>11</v>
      </c>
      <c r="B380" s="9">
        <f t="shared" si="163"/>
        <v>44154</v>
      </c>
      <c r="C380" s="51">
        <v>436200</v>
      </c>
      <c r="D380" s="64">
        <f t="shared" si="168"/>
        <v>37.799999999999997</v>
      </c>
      <c r="E380" s="12">
        <v>38.299999999999997</v>
      </c>
      <c r="F380" s="12">
        <v>38.299999999999997</v>
      </c>
      <c r="G380" s="12">
        <v>37.299999999999997</v>
      </c>
      <c r="H380" s="12">
        <v>37.299999999999997</v>
      </c>
      <c r="I380" s="12"/>
      <c r="J380" s="12"/>
      <c r="K380" s="12"/>
      <c r="L380" s="12"/>
      <c r="M380" s="74" t="str">
        <f t="shared" si="169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70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1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 t="shared" si="178"/>
        <v>19.830028328611899</v>
      </c>
      <c r="AO380" s="41">
        <v>1412</v>
      </c>
      <c r="AP380" s="110"/>
      <c r="AQ380" s="111"/>
      <c r="AR380" s="126" t="str">
        <f t="shared" si="172"/>
        <v/>
      </c>
      <c r="AS380" s="126" t="str">
        <f t="shared" si="173"/>
        <v/>
      </c>
      <c r="AT380" s="127">
        <v>1564</v>
      </c>
      <c r="AU380" s="128"/>
      <c r="AV380" s="129"/>
      <c r="AW380" s="126" t="str">
        <f t="shared" si="174"/>
        <v/>
      </c>
      <c r="AX380" s="126" t="str">
        <f t="shared" si="175"/>
        <v/>
      </c>
      <c r="AY380" s="64" t="str">
        <f t="shared" si="176"/>
        <v/>
      </c>
      <c r="AZ380" s="97">
        <v>78.8</v>
      </c>
      <c r="BA380" s="68"/>
      <c r="BB380" s="68"/>
      <c r="BC380" s="68"/>
      <c r="BD380" s="68"/>
      <c r="BE380" s="15"/>
      <c r="BF380" s="5">
        <f t="shared" si="177"/>
        <v>7800</v>
      </c>
      <c r="BG380" s="41">
        <v>2599</v>
      </c>
      <c r="BH380" s="42">
        <v>5201</v>
      </c>
      <c r="BI380" s="42"/>
      <c r="BJ380" s="42"/>
      <c r="BK380" s="42"/>
      <c r="BL380" s="42"/>
      <c r="BM380" s="15"/>
    </row>
    <row r="381" spans="1:65" outlineLevel="5" x14ac:dyDescent="0.45">
      <c r="A381" s="22">
        <f t="shared" si="179"/>
        <v>11</v>
      </c>
      <c r="B381" s="9">
        <f t="shared" si="163"/>
        <v>44155</v>
      </c>
      <c r="C381" s="51">
        <v>360640</v>
      </c>
      <c r="D381" s="64">
        <f t="shared" si="168"/>
        <v>37.799999999999997</v>
      </c>
      <c r="E381" s="12">
        <v>37.799999999999997</v>
      </c>
      <c r="F381" s="12">
        <v>37.799999999999997</v>
      </c>
      <c r="G381" s="12">
        <v>37.799999999999997</v>
      </c>
      <c r="H381" s="12">
        <v>37.799999999999997</v>
      </c>
      <c r="I381" s="12"/>
      <c r="J381" s="12"/>
      <c r="K381" s="12"/>
      <c r="L381" s="12"/>
      <c r="M381" s="74" t="str">
        <f t="shared" si="169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70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1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8"/>
        <v>17.532874139010644</v>
      </c>
      <c r="AO381" s="41">
        <v>1597</v>
      </c>
      <c r="AP381" s="110"/>
      <c r="AQ381" s="111"/>
      <c r="AR381" s="126" t="str">
        <f t="shared" si="172"/>
        <v/>
      </c>
      <c r="AS381" s="126" t="str">
        <f t="shared" si="173"/>
        <v/>
      </c>
      <c r="AT381" s="127">
        <v>2229</v>
      </c>
      <c r="AU381" s="128"/>
      <c r="AV381" s="129"/>
      <c r="AW381" s="126" t="str">
        <f t="shared" si="174"/>
        <v/>
      </c>
      <c r="AX381" s="126" t="str">
        <f t="shared" si="175"/>
        <v/>
      </c>
      <c r="AY381" s="64" t="str">
        <f t="shared" si="176"/>
        <v/>
      </c>
      <c r="AZ381" s="97">
        <v>78.3</v>
      </c>
      <c r="BA381" s="68"/>
      <c r="BB381" s="68"/>
      <c r="BC381" s="68"/>
      <c r="BD381" s="68"/>
      <c r="BE381" s="15"/>
      <c r="BF381" s="5">
        <f t="shared" si="177"/>
        <v>9697</v>
      </c>
      <c r="BG381" s="41">
        <v>7581</v>
      </c>
      <c r="BH381" s="42">
        <v>2116</v>
      </c>
      <c r="BI381" s="42"/>
      <c r="BJ381" s="42"/>
      <c r="BK381" s="42"/>
      <c r="BL381" s="42"/>
      <c r="BM381" s="15"/>
    </row>
    <row r="382" spans="1:65" outlineLevel="5" x14ac:dyDescent="0.45">
      <c r="A382" s="22">
        <f t="shared" si="179"/>
        <v>11</v>
      </c>
      <c r="B382" s="9">
        <f t="shared" si="163"/>
        <v>44156</v>
      </c>
      <c r="C382" s="51">
        <v>321345</v>
      </c>
      <c r="D382" s="64">
        <f t="shared" si="168"/>
        <v>38.200000000000003</v>
      </c>
      <c r="E382" s="12">
        <v>38.200000000000003</v>
      </c>
      <c r="F382" s="12">
        <v>38.200000000000003</v>
      </c>
      <c r="G382" s="12">
        <v>38.200000000000003</v>
      </c>
      <c r="H382" s="12">
        <v>38.200000000000003</v>
      </c>
      <c r="I382" s="12"/>
      <c r="J382" s="12"/>
      <c r="K382" s="12"/>
      <c r="L382" s="12"/>
      <c r="M382" s="74" t="str">
        <f t="shared" si="169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70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1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>28000/AO382</f>
        <v>18.396846254927727</v>
      </c>
      <c r="AO382" s="41">
        <v>1522</v>
      </c>
      <c r="AP382" s="110"/>
      <c r="AQ382" s="111"/>
      <c r="AR382" s="126" t="str">
        <f t="shared" si="172"/>
        <v/>
      </c>
      <c r="AS382" s="126" t="str">
        <f t="shared" si="173"/>
        <v/>
      </c>
      <c r="AT382" s="127">
        <v>1747</v>
      </c>
      <c r="AU382" s="128"/>
      <c r="AV382" s="129"/>
      <c r="AW382" s="126" t="str">
        <f t="shared" si="174"/>
        <v/>
      </c>
      <c r="AX382" s="126" t="str">
        <f t="shared" si="175"/>
        <v/>
      </c>
      <c r="AY382" s="64" t="str">
        <f t="shared" si="176"/>
        <v/>
      </c>
      <c r="AZ382" s="97"/>
      <c r="BA382" s="68"/>
      <c r="BB382" s="68"/>
      <c r="BC382" s="68"/>
      <c r="BD382" s="68"/>
      <c r="BE382" s="15"/>
      <c r="BF382" s="5">
        <f t="shared" si="177"/>
        <v>10797</v>
      </c>
      <c r="BG382" s="41">
        <v>8734</v>
      </c>
      <c r="BH382" s="42">
        <v>2063</v>
      </c>
      <c r="BI382" s="42"/>
      <c r="BJ382" s="42"/>
      <c r="BK382" s="42"/>
      <c r="BL382" s="42"/>
      <c r="BM382" s="15"/>
    </row>
    <row r="383" spans="1:65" outlineLevel="5" x14ac:dyDescent="0.45">
      <c r="A383" s="22">
        <f t="shared" si="179"/>
        <v>11</v>
      </c>
      <c r="B383" s="9">
        <f t="shared" si="163"/>
        <v>44157</v>
      </c>
      <c r="C383" s="51">
        <v>319677</v>
      </c>
      <c r="D383" s="64">
        <f t="shared" si="168"/>
        <v>38.5</v>
      </c>
      <c r="E383" s="12">
        <v>38.5</v>
      </c>
      <c r="F383" s="12">
        <v>38.5</v>
      </c>
      <c r="G383" s="12">
        <v>38.5</v>
      </c>
      <c r="H383" s="12">
        <v>38.5</v>
      </c>
      <c r="I383" s="12"/>
      <c r="J383" s="12"/>
      <c r="K383" s="12"/>
      <c r="L383" s="12"/>
      <c r="M383" s="74" t="str">
        <f t="shared" si="169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70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1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8"/>
        <v>23.48993288590604</v>
      </c>
      <c r="AO383" s="41">
        <v>1192</v>
      </c>
      <c r="AP383" s="110"/>
      <c r="AQ383" s="111"/>
      <c r="AR383" s="126" t="str">
        <f t="shared" si="172"/>
        <v/>
      </c>
      <c r="AS383" s="126" t="str">
        <f t="shared" si="173"/>
        <v/>
      </c>
      <c r="AT383" s="127">
        <v>1297</v>
      </c>
      <c r="AU383" s="128"/>
      <c r="AV383" s="129"/>
      <c r="AW383" s="126" t="str">
        <f t="shared" si="174"/>
        <v/>
      </c>
      <c r="AX383" s="126" t="str">
        <f t="shared" si="175"/>
        <v/>
      </c>
      <c r="AY383" s="64" t="str">
        <f t="shared" si="176"/>
        <v/>
      </c>
      <c r="AZ383" s="97"/>
      <c r="BA383" s="68"/>
      <c r="BB383" s="68"/>
      <c r="BC383" s="68"/>
      <c r="BD383" s="68"/>
      <c r="BE383" s="15"/>
      <c r="BF383" s="5">
        <f t="shared" si="177"/>
        <v>10155</v>
      </c>
      <c r="BG383" s="41">
        <v>8129</v>
      </c>
      <c r="BH383" s="42">
        <v>2026</v>
      </c>
      <c r="BI383" s="42"/>
      <c r="BJ383" s="42"/>
      <c r="BK383" s="42"/>
      <c r="BL383" s="42"/>
      <c r="BM383" s="15"/>
    </row>
    <row r="384" spans="1:65" outlineLevel="5" x14ac:dyDescent="0.45">
      <c r="A384" s="22">
        <f t="shared" si="179"/>
        <v>11</v>
      </c>
      <c r="B384" s="9">
        <f t="shared" si="163"/>
        <v>44158</v>
      </c>
      <c r="C384" s="51">
        <v>317130</v>
      </c>
      <c r="D384" s="64">
        <f t="shared" si="168"/>
        <v>38</v>
      </c>
      <c r="E384" s="12">
        <v>38</v>
      </c>
      <c r="F384" s="12">
        <v>38</v>
      </c>
      <c r="G384" s="12">
        <v>38</v>
      </c>
      <c r="H384" s="12">
        <v>38</v>
      </c>
      <c r="I384" s="12"/>
      <c r="J384" s="12"/>
      <c r="K384" s="12"/>
      <c r="L384" s="12"/>
      <c r="M384" s="74" t="str">
        <f t="shared" si="169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70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1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8"/>
        <v>25.431425976385103</v>
      </c>
      <c r="AO384" s="41">
        <v>1101</v>
      </c>
      <c r="AP384" s="110"/>
      <c r="AQ384" s="111"/>
      <c r="AR384" s="126" t="str">
        <f t="shared" si="172"/>
        <v/>
      </c>
      <c r="AS384" s="126" t="str">
        <f t="shared" si="173"/>
        <v/>
      </c>
      <c r="AT384" s="127">
        <v>1184</v>
      </c>
      <c r="AU384" s="128"/>
      <c r="AV384" s="129"/>
      <c r="AW384" s="126" t="str">
        <f t="shared" si="174"/>
        <v/>
      </c>
      <c r="AX384" s="126" t="str">
        <f t="shared" si="175"/>
        <v/>
      </c>
      <c r="AY384" s="64" t="str">
        <f t="shared" si="176"/>
        <v/>
      </c>
      <c r="AZ384" s="97">
        <v>78.7</v>
      </c>
      <c r="BA384" s="68"/>
      <c r="BB384" s="68"/>
      <c r="BC384" s="68"/>
      <c r="BD384" s="68"/>
      <c r="BE384" s="15"/>
      <c r="BF384" s="5">
        <f t="shared" si="177"/>
        <v>9763</v>
      </c>
      <c r="BG384" s="41">
        <v>3270</v>
      </c>
      <c r="BH384" s="42">
        <v>6493</v>
      </c>
      <c r="BI384" s="42"/>
      <c r="BJ384" s="42"/>
      <c r="BK384" s="42"/>
      <c r="BL384" s="42"/>
      <c r="BM384" s="15"/>
    </row>
    <row r="385" spans="1:65" outlineLevel="5" x14ac:dyDescent="0.45">
      <c r="A385" s="22">
        <f t="shared" si="179"/>
        <v>11</v>
      </c>
      <c r="B385" s="9">
        <f t="shared" si="163"/>
        <v>44159</v>
      </c>
      <c r="C385" s="51">
        <v>304274</v>
      </c>
      <c r="D385" s="64">
        <f t="shared" si="168"/>
        <v>38.200000000000003</v>
      </c>
      <c r="E385" s="12">
        <v>38.299999999999997</v>
      </c>
      <c r="F385" s="12">
        <v>38.299999999999997</v>
      </c>
      <c r="G385" s="12">
        <v>38.1</v>
      </c>
      <c r="H385" s="12">
        <v>38.1</v>
      </c>
      <c r="I385" s="12"/>
      <c r="J385" s="12"/>
      <c r="K385" s="12"/>
      <c r="L385" s="12"/>
      <c r="M385" s="74" t="str">
        <f t="shared" si="169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70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1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f t="shared" si="178"/>
        <v>31.111111111111111</v>
      </c>
      <c r="AO385" s="41">
        <v>900</v>
      </c>
      <c r="AP385" s="110"/>
      <c r="AQ385" s="111"/>
      <c r="AR385" s="126" t="str">
        <f t="shared" si="172"/>
        <v/>
      </c>
      <c r="AS385" s="126" t="str">
        <f t="shared" si="173"/>
        <v/>
      </c>
      <c r="AT385" s="127">
        <v>950</v>
      </c>
      <c r="AU385" s="128"/>
      <c r="AV385" s="129"/>
      <c r="AW385" s="126" t="str">
        <f t="shared" si="174"/>
        <v/>
      </c>
      <c r="AX385" s="126" t="str">
        <f t="shared" si="175"/>
        <v/>
      </c>
      <c r="AY385" s="64" t="str">
        <f t="shared" si="176"/>
        <v/>
      </c>
      <c r="AZ385" s="97">
        <v>78.599999999999994</v>
      </c>
      <c r="BA385" s="68"/>
      <c r="BB385" s="68"/>
      <c r="BC385" s="68"/>
      <c r="BD385" s="68"/>
      <c r="BE385" s="15"/>
      <c r="BF385" s="5">
        <f t="shared" si="177"/>
        <v>7080</v>
      </c>
      <c r="BG385" s="41">
        <v>5376</v>
      </c>
      <c r="BH385" s="42">
        <v>1704</v>
      </c>
      <c r="BI385" s="42"/>
      <c r="BJ385" s="42"/>
      <c r="BK385" s="42"/>
      <c r="BL385" s="42"/>
      <c r="BM385" s="15"/>
    </row>
    <row r="386" spans="1:65" outlineLevel="5" x14ac:dyDescent="0.45">
      <c r="A386" s="22">
        <f t="shared" si="179"/>
        <v>11</v>
      </c>
      <c r="B386" s="9">
        <f t="shared" si="163"/>
        <v>44160</v>
      </c>
      <c r="C386" s="51">
        <v>311777</v>
      </c>
      <c r="D386" s="64">
        <f t="shared" si="168"/>
        <v>38</v>
      </c>
      <c r="E386" s="12">
        <v>37.9</v>
      </c>
      <c r="F386" s="12">
        <v>37.9</v>
      </c>
      <c r="G386" s="12">
        <v>38</v>
      </c>
      <c r="H386" s="12">
        <v>38</v>
      </c>
      <c r="I386" s="12"/>
      <c r="J386" s="12"/>
      <c r="K386" s="12"/>
      <c r="L386" s="12"/>
      <c r="M386" s="74" t="str">
        <f t="shared" si="169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70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1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8"/>
        <v>30.204962243797194</v>
      </c>
      <c r="AO386" s="41">
        <v>927</v>
      </c>
      <c r="AP386" s="110"/>
      <c r="AQ386" s="111"/>
      <c r="AR386" s="126" t="str">
        <f t="shared" si="172"/>
        <v/>
      </c>
      <c r="AS386" s="126" t="str">
        <f t="shared" si="173"/>
        <v/>
      </c>
      <c r="AT386" s="127">
        <v>1524</v>
      </c>
      <c r="AU386" s="128"/>
      <c r="AV386" s="129"/>
      <c r="AW386" s="126" t="str">
        <f t="shared" si="174"/>
        <v/>
      </c>
      <c r="AX386" s="126" t="str">
        <f t="shared" si="175"/>
        <v/>
      </c>
      <c r="AY386" s="64" t="str">
        <f t="shared" si="176"/>
        <v/>
      </c>
      <c r="AZ386" s="97">
        <v>79</v>
      </c>
      <c r="BA386" s="68"/>
      <c r="BB386" s="68"/>
      <c r="BC386" s="68"/>
      <c r="BD386" s="68"/>
      <c r="BE386" s="15"/>
      <c r="BF386" s="5">
        <f t="shared" si="177"/>
        <v>6080</v>
      </c>
      <c r="BG386" s="41">
        <v>3939</v>
      </c>
      <c r="BH386" s="42">
        <v>2141</v>
      </c>
      <c r="BI386" s="42"/>
      <c r="BJ386" s="42"/>
      <c r="BK386" s="42"/>
      <c r="BL386" s="42"/>
      <c r="BM386" s="15"/>
    </row>
    <row r="387" spans="1:65" outlineLevel="5" x14ac:dyDescent="0.45">
      <c r="A387" s="22">
        <f t="shared" si="179"/>
        <v>11</v>
      </c>
      <c r="B387" s="9">
        <f t="shared" si="163"/>
        <v>44161</v>
      </c>
      <c r="C387" s="51">
        <v>299417</v>
      </c>
      <c r="D387" s="64">
        <f t="shared" si="168"/>
        <v>38.5</v>
      </c>
      <c r="E387" s="12">
        <v>38.6</v>
      </c>
      <c r="F387" s="12">
        <v>38.6</v>
      </c>
      <c r="G387" s="12">
        <v>38.4</v>
      </c>
      <c r="H387" s="12">
        <v>38.4</v>
      </c>
      <c r="I387" s="12"/>
      <c r="J387" s="12"/>
      <c r="K387" s="12"/>
      <c r="L387" s="12"/>
      <c r="M387" s="74" t="str">
        <f t="shared" si="169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70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1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8"/>
        <v>27.450980392156861</v>
      </c>
      <c r="AO387" s="41">
        <v>1020</v>
      </c>
      <c r="AP387" s="110"/>
      <c r="AQ387" s="111"/>
      <c r="AR387" s="126" t="str">
        <f t="shared" si="172"/>
        <v/>
      </c>
      <c r="AS387" s="126" t="str">
        <f t="shared" si="173"/>
        <v/>
      </c>
      <c r="AT387" s="127">
        <v>1006</v>
      </c>
      <c r="AU387" s="128"/>
      <c r="AV387" s="129"/>
      <c r="AW387" s="126" t="str">
        <f t="shared" si="174"/>
        <v/>
      </c>
      <c r="AX387" s="126" t="str">
        <f t="shared" si="175"/>
        <v/>
      </c>
      <c r="AY387" s="64" t="str">
        <f t="shared" si="176"/>
        <v/>
      </c>
      <c r="AZ387" s="97">
        <v>79</v>
      </c>
      <c r="BA387" s="68"/>
      <c r="BB387" s="68"/>
      <c r="BC387" s="68"/>
      <c r="BD387" s="68"/>
      <c r="BE387" s="15"/>
      <c r="BF387" s="5">
        <f t="shared" si="177"/>
        <v>8898</v>
      </c>
      <c r="BG387" s="41">
        <v>6778</v>
      </c>
      <c r="BH387" s="42">
        <v>2120</v>
      </c>
      <c r="BI387" s="42"/>
      <c r="BJ387" s="42"/>
      <c r="BK387" s="42"/>
      <c r="BL387" s="42"/>
      <c r="BM387" s="15"/>
    </row>
    <row r="388" spans="1:65" outlineLevel="5" x14ac:dyDescent="0.45">
      <c r="A388" s="22">
        <f t="shared" si="179"/>
        <v>11</v>
      </c>
      <c r="B388" s="9">
        <f t="shared" si="163"/>
        <v>44162</v>
      </c>
      <c r="C388" s="51">
        <v>308576</v>
      </c>
      <c r="D388" s="64">
        <f t="shared" si="168"/>
        <v>38.6</v>
      </c>
      <c r="E388" s="12">
        <v>38.700000000000003</v>
      </c>
      <c r="F388" s="12">
        <v>38.700000000000003</v>
      </c>
      <c r="G388" s="12">
        <v>38.5</v>
      </c>
      <c r="H388" s="12">
        <v>38.5</v>
      </c>
      <c r="I388" s="12"/>
      <c r="J388" s="12"/>
      <c r="K388" s="12"/>
      <c r="L388" s="12"/>
      <c r="M388" s="74" t="str">
        <f t="shared" si="169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70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1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8"/>
        <v>21.96078431372549</v>
      </c>
      <c r="AO388" s="41">
        <v>1275</v>
      </c>
      <c r="AP388" s="110"/>
      <c r="AQ388" s="111"/>
      <c r="AR388" s="126" t="str">
        <f t="shared" si="172"/>
        <v/>
      </c>
      <c r="AS388" s="126" t="str">
        <f t="shared" si="173"/>
        <v/>
      </c>
      <c r="AT388" s="127">
        <v>1365</v>
      </c>
      <c r="AU388" s="128"/>
      <c r="AV388" s="129"/>
      <c r="AW388" s="126" t="str">
        <f t="shared" si="174"/>
        <v/>
      </c>
      <c r="AX388" s="126" t="str">
        <f t="shared" si="175"/>
        <v/>
      </c>
      <c r="AY388" s="64" t="str">
        <f t="shared" si="176"/>
        <v/>
      </c>
      <c r="AZ388" s="97">
        <v>78.599999999999994</v>
      </c>
      <c r="BA388" s="68"/>
      <c r="BB388" s="68"/>
      <c r="BC388" s="68"/>
      <c r="BD388" s="68"/>
      <c r="BE388" s="15"/>
      <c r="BF388" s="5">
        <f t="shared" si="177"/>
        <v>8839</v>
      </c>
      <c r="BG388" s="41">
        <v>6542</v>
      </c>
      <c r="BH388" s="42">
        <v>2297</v>
      </c>
      <c r="BI388" s="42"/>
      <c r="BJ388" s="42"/>
      <c r="BK388" s="42"/>
      <c r="BL388" s="42"/>
      <c r="BM388" s="15"/>
    </row>
    <row r="389" spans="1:65" outlineLevel="5" x14ac:dyDescent="0.45">
      <c r="A389" s="22">
        <f t="shared" si="179"/>
        <v>11</v>
      </c>
      <c r="B389" s="9">
        <f t="shared" si="163"/>
        <v>44163</v>
      </c>
      <c r="C389" s="51">
        <v>299567</v>
      </c>
      <c r="D389" s="64">
        <f t="shared" si="168"/>
        <v>37.799999999999997</v>
      </c>
      <c r="E389" s="12">
        <v>37.799999999999997</v>
      </c>
      <c r="F389" s="12">
        <v>37.799999999999997</v>
      </c>
      <c r="G389" s="12">
        <v>37.799999999999997</v>
      </c>
      <c r="H389" s="12">
        <v>37.799999999999997</v>
      </c>
      <c r="I389" s="12"/>
      <c r="J389" s="12"/>
      <c r="K389" s="12"/>
      <c r="L389" s="12"/>
      <c r="M389" s="74" t="str">
        <f t="shared" si="169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70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1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8"/>
        <v>21.50537634408602</v>
      </c>
      <c r="AO389" s="41">
        <v>1302</v>
      </c>
      <c r="AP389" s="110"/>
      <c r="AQ389" s="111"/>
      <c r="AR389" s="126" t="str">
        <f t="shared" si="172"/>
        <v/>
      </c>
      <c r="AS389" s="126" t="str">
        <f t="shared" si="173"/>
        <v/>
      </c>
      <c r="AT389" s="127">
        <v>1395</v>
      </c>
      <c r="AU389" s="128"/>
      <c r="AV389" s="129"/>
      <c r="AW389" s="126" t="str">
        <f t="shared" si="174"/>
        <v/>
      </c>
      <c r="AX389" s="126" t="str">
        <f t="shared" si="175"/>
        <v/>
      </c>
      <c r="AY389" s="64" t="str">
        <f t="shared" si="176"/>
        <v/>
      </c>
      <c r="AZ389" s="97"/>
      <c r="BA389" s="68"/>
      <c r="BB389" s="68"/>
      <c r="BC389" s="68"/>
      <c r="BD389" s="68"/>
      <c r="BE389" s="15"/>
      <c r="BF389" s="5">
        <f t="shared" si="177"/>
        <v>6258</v>
      </c>
      <c r="BG389" s="41">
        <v>4056</v>
      </c>
      <c r="BH389" s="42">
        <v>2202</v>
      </c>
      <c r="BI389" s="42"/>
      <c r="BJ389" s="42"/>
      <c r="BK389" s="42"/>
      <c r="BL389" s="42"/>
      <c r="BM389" s="15"/>
    </row>
    <row r="390" spans="1:65" outlineLevel="5" x14ac:dyDescent="0.45">
      <c r="A390" s="22">
        <f t="shared" si="179"/>
        <v>11</v>
      </c>
      <c r="B390" s="9">
        <f t="shared" si="163"/>
        <v>44164</v>
      </c>
      <c r="C390" s="51">
        <v>303510</v>
      </c>
      <c r="D390" s="64">
        <f t="shared" si="168"/>
        <v>38</v>
      </c>
      <c r="E390" s="12">
        <v>38</v>
      </c>
      <c r="F390" s="12">
        <v>38</v>
      </c>
      <c r="G390" s="12">
        <v>38</v>
      </c>
      <c r="H390" s="12">
        <v>38</v>
      </c>
      <c r="I390" s="12"/>
      <c r="J390" s="12"/>
      <c r="K390" s="12"/>
      <c r="L390" s="12"/>
      <c r="M390" s="74" t="str">
        <f t="shared" si="169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70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1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8"/>
        <v>26.717557251908396</v>
      </c>
      <c r="AO390" s="41">
        <v>1048</v>
      </c>
      <c r="AP390" s="110"/>
      <c r="AQ390" s="111"/>
      <c r="AR390" s="126" t="str">
        <f t="shared" si="172"/>
        <v/>
      </c>
      <c r="AS390" s="126" t="str">
        <f t="shared" si="173"/>
        <v/>
      </c>
      <c r="AT390" s="127">
        <v>1184</v>
      </c>
      <c r="AU390" s="128"/>
      <c r="AV390" s="129"/>
      <c r="AW390" s="126" t="str">
        <f t="shared" si="174"/>
        <v/>
      </c>
      <c r="AX390" s="126" t="str">
        <f t="shared" si="175"/>
        <v/>
      </c>
      <c r="AY390" s="64" t="str">
        <f t="shared" si="176"/>
        <v/>
      </c>
      <c r="AZ390" s="97"/>
      <c r="BA390" s="68"/>
      <c r="BB390" s="68"/>
      <c r="BC390" s="68"/>
      <c r="BD390" s="68"/>
      <c r="BE390" s="15"/>
      <c r="BF390" s="5">
        <f t="shared" si="177"/>
        <v>8547</v>
      </c>
      <c r="BG390" s="41">
        <v>6376</v>
      </c>
      <c r="BH390" s="42">
        <v>2171</v>
      </c>
      <c r="BI390" s="42"/>
      <c r="BJ390" s="42"/>
      <c r="BK390" s="42"/>
      <c r="BL390" s="42"/>
      <c r="BM390" s="15"/>
    </row>
    <row r="391" spans="1:65" ht="17.5" outlineLevel="5" thickBot="1" x14ac:dyDescent="0.5">
      <c r="A391" s="31">
        <f t="shared" si="179"/>
        <v>11</v>
      </c>
      <c r="B391" s="32">
        <f t="shared" si="163"/>
        <v>44165</v>
      </c>
      <c r="C391" s="51">
        <v>295996</v>
      </c>
      <c r="D391" s="64">
        <f t="shared" si="168"/>
        <v>37.799999999999997</v>
      </c>
      <c r="E391" s="12">
        <v>38</v>
      </c>
      <c r="F391" s="12">
        <v>38</v>
      </c>
      <c r="G391" s="12">
        <v>37.5</v>
      </c>
      <c r="H391" s="12">
        <v>37.5</v>
      </c>
      <c r="I391" s="12"/>
      <c r="J391" s="12"/>
      <c r="K391" s="12"/>
      <c r="L391" s="12"/>
      <c r="M391" s="74" t="str">
        <f t="shared" si="169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70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1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8"/>
        <v>22.4</v>
      </c>
      <c r="AO391" s="41">
        <v>1250</v>
      </c>
      <c r="AP391" s="110"/>
      <c r="AQ391" s="111"/>
      <c r="AR391" s="126" t="str">
        <f t="shared" si="172"/>
        <v/>
      </c>
      <c r="AS391" s="126" t="str">
        <f t="shared" si="173"/>
        <v/>
      </c>
      <c r="AT391" s="127">
        <v>1521</v>
      </c>
      <c r="AU391" s="128"/>
      <c r="AV391" s="129"/>
      <c r="AW391" s="126" t="str">
        <f t="shared" si="174"/>
        <v/>
      </c>
      <c r="AX391" s="126" t="str">
        <f t="shared" si="175"/>
        <v/>
      </c>
      <c r="AY391" s="64" t="str">
        <f t="shared" si="176"/>
        <v/>
      </c>
      <c r="AZ391" s="97">
        <v>78.599999999999994</v>
      </c>
      <c r="BA391" s="68"/>
      <c r="BB391" s="68"/>
      <c r="BC391" s="68"/>
      <c r="BD391" s="68"/>
      <c r="BE391" s="15"/>
      <c r="BF391" s="5">
        <f t="shared" si="177"/>
        <v>8786</v>
      </c>
      <c r="BG391" s="41">
        <v>6575</v>
      </c>
      <c r="BH391" s="42">
        <v>2211</v>
      </c>
      <c r="BI391" s="42"/>
      <c r="BJ391" s="42"/>
      <c r="BK391" s="42"/>
      <c r="BL391" s="42"/>
      <c r="BM391" s="15"/>
    </row>
    <row r="392" spans="1:65" outlineLevel="4" x14ac:dyDescent="0.45">
      <c r="A392" s="150" t="s">
        <v>44</v>
      </c>
      <c r="B392" s="151"/>
      <c r="C392" s="50">
        <f t="shared" ref="C392:BM392" si="180">SUBTOTAL(4,C362:C391)</f>
        <v>436200</v>
      </c>
      <c r="D392" s="60">
        <f t="shared" si="180"/>
        <v>38.799999999999997</v>
      </c>
      <c r="E392" s="28">
        <f t="shared" si="180"/>
        <v>38.799999999999997</v>
      </c>
      <c r="F392" s="28">
        <f t="shared" si="180"/>
        <v>38.799999999999997</v>
      </c>
      <c r="G392" s="28">
        <f t="shared" si="180"/>
        <v>39.1</v>
      </c>
      <c r="H392" s="28">
        <f t="shared" si="180"/>
        <v>39.1</v>
      </c>
      <c r="I392" s="28">
        <f t="shared" si="180"/>
        <v>0</v>
      </c>
      <c r="J392" s="28">
        <f t="shared" si="180"/>
        <v>0</v>
      </c>
      <c r="K392" s="28">
        <f t="shared" si="180"/>
        <v>0</v>
      </c>
      <c r="L392" s="28">
        <f t="shared" si="180"/>
        <v>0</v>
      </c>
      <c r="M392" s="71">
        <f t="shared" si="180"/>
        <v>0</v>
      </c>
      <c r="N392" s="82">
        <f t="shared" si="180"/>
        <v>0</v>
      </c>
      <c r="O392" s="82">
        <f t="shared" si="180"/>
        <v>0</v>
      </c>
      <c r="P392" s="82">
        <f t="shared" si="180"/>
        <v>0</v>
      </c>
      <c r="Q392" s="82">
        <f t="shared" si="180"/>
        <v>0</v>
      </c>
      <c r="R392" s="82">
        <f t="shared" si="180"/>
        <v>0</v>
      </c>
      <c r="S392" s="82">
        <f t="shared" si="180"/>
        <v>0</v>
      </c>
      <c r="T392" s="82">
        <f t="shared" si="180"/>
        <v>0</v>
      </c>
      <c r="U392" s="82">
        <f t="shared" si="180"/>
        <v>0</v>
      </c>
      <c r="V392" s="29">
        <f t="shared" si="180"/>
        <v>0</v>
      </c>
      <c r="W392" s="39">
        <f t="shared" si="180"/>
        <v>0</v>
      </c>
      <c r="X392" s="39">
        <f t="shared" si="180"/>
        <v>0</v>
      </c>
      <c r="Y392" s="39">
        <f t="shared" si="180"/>
        <v>0</v>
      </c>
      <c r="Z392" s="39">
        <f t="shared" si="180"/>
        <v>0</v>
      </c>
      <c r="AA392" s="39">
        <f t="shared" si="180"/>
        <v>0</v>
      </c>
      <c r="AB392" s="39">
        <f t="shared" si="180"/>
        <v>0</v>
      </c>
      <c r="AC392" s="39">
        <f t="shared" si="180"/>
        <v>0</v>
      </c>
      <c r="AD392" s="39">
        <f t="shared" si="180"/>
        <v>0</v>
      </c>
      <c r="AE392" s="29">
        <f t="shared" si="180"/>
        <v>0</v>
      </c>
      <c r="AF392" s="39">
        <f t="shared" si="180"/>
        <v>0</v>
      </c>
      <c r="AG392" s="39">
        <f t="shared" si="180"/>
        <v>0</v>
      </c>
      <c r="AH392" s="39">
        <f t="shared" si="180"/>
        <v>0</v>
      </c>
      <c r="AI392" s="39">
        <f t="shared" si="180"/>
        <v>0</v>
      </c>
      <c r="AJ392" s="39">
        <f t="shared" si="180"/>
        <v>0</v>
      </c>
      <c r="AK392" s="39">
        <f t="shared" si="180"/>
        <v>0</v>
      </c>
      <c r="AL392" s="39">
        <f t="shared" si="180"/>
        <v>0</v>
      </c>
      <c r="AM392" s="39">
        <f t="shared" si="180"/>
        <v>0</v>
      </c>
      <c r="AN392" s="39">
        <f t="shared" si="180"/>
        <v>31.111111111111111</v>
      </c>
      <c r="AO392" s="39">
        <f t="shared" si="180"/>
        <v>1705</v>
      </c>
      <c r="AP392" s="104">
        <f t="shared" si="180"/>
        <v>0</v>
      </c>
      <c r="AQ392" s="105">
        <f t="shared" si="180"/>
        <v>0</v>
      </c>
      <c r="AR392" s="106">
        <f t="shared" si="180"/>
        <v>0</v>
      </c>
      <c r="AS392" s="106">
        <f t="shared" si="180"/>
        <v>0</v>
      </c>
      <c r="AT392" s="107">
        <f t="shared" si="180"/>
        <v>2229</v>
      </c>
      <c r="AU392" s="108">
        <f t="shared" si="180"/>
        <v>0</v>
      </c>
      <c r="AV392" s="109">
        <f t="shared" si="180"/>
        <v>0</v>
      </c>
      <c r="AW392" s="106">
        <f t="shared" si="180"/>
        <v>0</v>
      </c>
      <c r="AX392" s="106">
        <f t="shared" si="180"/>
        <v>0</v>
      </c>
      <c r="AY392" s="60">
        <f t="shared" si="180"/>
        <v>0</v>
      </c>
      <c r="AZ392" s="96">
        <f t="shared" si="180"/>
        <v>80</v>
      </c>
      <c r="BA392" s="67">
        <f t="shared" si="180"/>
        <v>0</v>
      </c>
      <c r="BB392" s="67">
        <f t="shared" si="180"/>
        <v>0</v>
      </c>
      <c r="BC392" s="67">
        <f t="shared" si="180"/>
        <v>0</v>
      </c>
      <c r="BD392" s="67">
        <f t="shared" si="180"/>
        <v>0</v>
      </c>
      <c r="BE392" s="27">
        <f t="shared" si="180"/>
        <v>0</v>
      </c>
      <c r="BF392" s="29">
        <f t="shared" si="180"/>
        <v>14233</v>
      </c>
      <c r="BG392" s="39">
        <f t="shared" si="180"/>
        <v>8734</v>
      </c>
      <c r="BH392" s="40">
        <f t="shared" si="180"/>
        <v>6493</v>
      </c>
      <c r="BI392" s="40">
        <f t="shared" si="180"/>
        <v>0</v>
      </c>
      <c r="BJ392" s="40">
        <f t="shared" si="180"/>
        <v>0</v>
      </c>
      <c r="BK392" s="40">
        <f t="shared" si="180"/>
        <v>0</v>
      </c>
      <c r="BL392" s="40">
        <f t="shared" si="180"/>
        <v>0</v>
      </c>
      <c r="BM392" s="27">
        <f t="shared" si="180"/>
        <v>0</v>
      </c>
    </row>
    <row r="393" spans="1:65" outlineLevel="3" x14ac:dyDescent="0.45">
      <c r="A393" s="180" t="s">
        <v>33</v>
      </c>
      <c r="B393" s="181"/>
      <c r="C393" s="51">
        <f t="shared" ref="C393:BM393" si="181">SUBTOTAL(5,C362:C391)</f>
        <v>284480</v>
      </c>
      <c r="D393" s="61">
        <f t="shared" si="181"/>
        <v>37.4</v>
      </c>
      <c r="E393" s="12">
        <f t="shared" si="181"/>
        <v>37.299999999999997</v>
      </c>
      <c r="F393" s="12">
        <f t="shared" si="181"/>
        <v>37.299999999999997</v>
      </c>
      <c r="G393" s="12">
        <f t="shared" si="181"/>
        <v>37.299999999999997</v>
      </c>
      <c r="H393" s="12">
        <f t="shared" si="181"/>
        <v>37.299999999999997</v>
      </c>
      <c r="I393" s="12">
        <f t="shared" si="181"/>
        <v>0</v>
      </c>
      <c r="J393" s="12">
        <f t="shared" si="181"/>
        <v>0</v>
      </c>
      <c r="K393" s="12">
        <f t="shared" si="181"/>
        <v>0</v>
      </c>
      <c r="L393" s="12">
        <f t="shared" si="181"/>
        <v>0</v>
      </c>
      <c r="M393" s="72">
        <f t="shared" si="181"/>
        <v>0</v>
      </c>
      <c r="N393" s="83">
        <f t="shared" si="181"/>
        <v>0</v>
      </c>
      <c r="O393" s="83">
        <f t="shared" si="181"/>
        <v>0</v>
      </c>
      <c r="P393" s="83">
        <f t="shared" si="181"/>
        <v>0</v>
      </c>
      <c r="Q393" s="83">
        <f t="shared" si="181"/>
        <v>0</v>
      </c>
      <c r="R393" s="83">
        <f t="shared" si="181"/>
        <v>0</v>
      </c>
      <c r="S393" s="83">
        <f t="shared" si="181"/>
        <v>0</v>
      </c>
      <c r="T393" s="83">
        <f t="shared" si="181"/>
        <v>0</v>
      </c>
      <c r="U393" s="83">
        <f t="shared" si="181"/>
        <v>0</v>
      </c>
      <c r="V393" s="6">
        <f t="shared" si="181"/>
        <v>0</v>
      </c>
      <c r="W393" s="41">
        <f t="shared" si="181"/>
        <v>0</v>
      </c>
      <c r="X393" s="41">
        <f t="shared" si="181"/>
        <v>0</v>
      </c>
      <c r="Y393" s="41">
        <f t="shared" si="181"/>
        <v>0</v>
      </c>
      <c r="Z393" s="41">
        <f t="shared" si="181"/>
        <v>0</v>
      </c>
      <c r="AA393" s="41">
        <f t="shared" si="181"/>
        <v>0</v>
      </c>
      <c r="AB393" s="41">
        <f t="shared" si="181"/>
        <v>0</v>
      </c>
      <c r="AC393" s="41">
        <f t="shared" si="181"/>
        <v>0</v>
      </c>
      <c r="AD393" s="41">
        <f t="shared" si="181"/>
        <v>0</v>
      </c>
      <c r="AE393" s="6">
        <f t="shared" si="181"/>
        <v>0</v>
      </c>
      <c r="AF393" s="41">
        <f t="shared" si="181"/>
        <v>0</v>
      </c>
      <c r="AG393" s="41">
        <f t="shared" si="181"/>
        <v>0</v>
      </c>
      <c r="AH393" s="41">
        <f t="shared" si="181"/>
        <v>0</v>
      </c>
      <c r="AI393" s="41">
        <f t="shared" si="181"/>
        <v>0</v>
      </c>
      <c r="AJ393" s="41">
        <f t="shared" si="181"/>
        <v>0</v>
      </c>
      <c r="AK393" s="41">
        <f t="shared" si="181"/>
        <v>0</v>
      </c>
      <c r="AL393" s="41">
        <f t="shared" si="181"/>
        <v>0</v>
      </c>
      <c r="AM393" s="41">
        <f t="shared" si="181"/>
        <v>0</v>
      </c>
      <c r="AN393" s="41">
        <f t="shared" si="181"/>
        <v>16.422287390029325</v>
      </c>
      <c r="AO393" s="41">
        <f t="shared" si="181"/>
        <v>900</v>
      </c>
      <c r="AP393" s="110">
        <f t="shared" si="181"/>
        <v>0</v>
      </c>
      <c r="AQ393" s="111">
        <f t="shared" si="181"/>
        <v>0</v>
      </c>
      <c r="AR393" s="112">
        <f t="shared" si="181"/>
        <v>0</v>
      </c>
      <c r="AS393" s="112">
        <f t="shared" si="181"/>
        <v>0</v>
      </c>
      <c r="AT393" s="113">
        <f t="shared" si="181"/>
        <v>950</v>
      </c>
      <c r="AU393" s="114">
        <f t="shared" si="181"/>
        <v>0</v>
      </c>
      <c r="AV393" s="115">
        <f t="shared" si="181"/>
        <v>0</v>
      </c>
      <c r="AW393" s="112">
        <f t="shared" si="181"/>
        <v>0</v>
      </c>
      <c r="AX393" s="112">
        <f t="shared" si="181"/>
        <v>0</v>
      </c>
      <c r="AY393" s="61">
        <f t="shared" si="181"/>
        <v>0</v>
      </c>
      <c r="AZ393" s="97">
        <f t="shared" si="181"/>
        <v>78.3</v>
      </c>
      <c r="BA393" s="68">
        <f t="shared" si="181"/>
        <v>0</v>
      </c>
      <c r="BB393" s="68">
        <f t="shared" si="181"/>
        <v>0</v>
      </c>
      <c r="BC393" s="68">
        <f t="shared" si="181"/>
        <v>0</v>
      </c>
      <c r="BD393" s="68">
        <f t="shared" si="181"/>
        <v>0</v>
      </c>
      <c r="BE393" s="15">
        <f t="shared" si="181"/>
        <v>0</v>
      </c>
      <c r="BF393" s="6">
        <f t="shared" si="181"/>
        <v>5506</v>
      </c>
      <c r="BG393" s="41">
        <f t="shared" si="181"/>
        <v>2599</v>
      </c>
      <c r="BH393" s="42">
        <f t="shared" si="181"/>
        <v>1704</v>
      </c>
      <c r="BI393" s="42">
        <f t="shared" si="181"/>
        <v>0</v>
      </c>
      <c r="BJ393" s="42">
        <f t="shared" si="181"/>
        <v>0</v>
      </c>
      <c r="BK393" s="42">
        <f t="shared" si="181"/>
        <v>0</v>
      </c>
      <c r="BL393" s="42">
        <f t="shared" si="181"/>
        <v>0</v>
      </c>
      <c r="BM393" s="15">
        <f t="shared" si="181"/>
        <v>0</v>
      </c>
    </row>
    <row r="394" spans="1:65" outlineLevel="2" x14ac:dyDescent="0.45">
      <c r="A394" s="180" t="s">
        <v>22</v>
      </c>
      <c r="B394" s="181"/>
      <c r="C394" s="51">
        <f>IFERROR(SUBTOTAL(1,C362:C391),"")</f>
        <v>311549.13333333336</v>
      </c>
      <c r="D394" s="61">
        <f t="shared" ref="D394:BM394" si="182">IFERROR(SUBTOTAL(1,D362:D391),"")</f>
        <v>38.239999999999995</v>
      </c>
      <c r="E394" s="12">
        <f t="shared" si="182"/>
        <v>38.246666666666663</v>
      </c>
      <c r="F394" s="12">
        <f t="shared" si="182"/>
        <v>38.246666666666663</v>
      </c>
      <c r="G394" s="12">
        <f t="shared" si="182"/>
        <v>38.213333333333331</v>
      </c>
      <c r="H394" s="12">
        <f t="shared" si="182"/>
        <v>38.213333333333331</v>
      </c>
      <c r="I394" s="12" t="str">
        <f t="shared" si="182"/>
        <v/>
      </c>
      <c r="J394" s="12" t="str">
        <f t="shared" si="182"/>
        <v/>
      </c>
      <c r="K394" s="12" t="str">
        <f t="shared" si="182"/>
        <v/>
      </c>
      <c r="L394" s="12" t="str">
        <f t="shared" si="182"/>
        <v/>
      </c>
      <c r="M394" s="72" t="str">
        <f t="shared" si="182"/>
        <v/>
      </c>
      <c r="N394" s="83" t="str">
        <f t="shared" si="182"/>
        <v/>
      </c>
      <c r="O394" s="83" t="str">
        <f t="shared" si="182"/>
        <v/>
      </c>
      <c r="P394" s="83" t="str">
        <f t="shared" si="182"/>
        <v/>
      </c>
      <c r="Q394" s="83" t="str">
        <f t="shared" si="182"/>
        <v/>
      </c>
      <c r="R394" s="83" t="str">
        <f t="shared" si="182"/>
        <v/>
      </c>
      <c r="S394" s="83" t="str">
        <f t="shared" si="182"/>
        <v/>
      </c>
      <c r="T394" s="83" t="str">
        <f t="shared" si="182"/>
        <v/>
      </c>
      <c r="U394" s="83" t="str">
        <f t="shared" si="182"/>
        <v/>
      </c>
      <c r="V394" s="6" t="str">
        <f t="shared" si="182"/>
        <v/>
      </c>
      <c r="W394" s="41" t="str">
        <f t="shared" si="182"/>
        <v/>
      </c>
      <c r="X394" s="41" t="str">
        <f t="shared" si="182"/>
        <v/>
      </c>
      <c r="Y394" s="41" t="str">
        <f t="shared" si="182"/>
        <v/>
      </c>
      <c r="Z394" s="41" t="str">
        <f t="shared" si="182"/>
        <v/>
      </c>
      <c r="AA394" s="41" t="str">
        <f t="shared" si="182"/>
        <v/>
      </c>
      <c r="AB394" s="41" t="str">
        <f t="shared" si="182"/>
        <v/>
      </c>
      <c r="AC394" s="41" t="str">
        <f t="shared" si="182"/>
        <v/>
      </c>
      <c r="AD394" s="41" t="str">
        <f t="shared" si="182"/>
        <v/>
      </c>
      <c r="AE394" s="6" t="str">
        <f t="shared" si="182"/>
        <v/>
      </c>
      <c r="AF394" s="41" t="str">
        <f t="shared" si="182"/>
        <v/>
      </c>
      <c r="AG394" s="41" t="str">
        <f t="shared" si="182"/>
        <v/>
      </c>
      <c r="AH394" s="41" t="str">
        <f t="shared" si="182"/>
        <v/>
      </c>
      <c r="AI394" s="41" t="str">
        <f t="shared" si="182"/>
        <v/>
      </c>
      <c r="AJ394" s="41" t="str">
        <f t="shared" si="182"/>
        <v/>
      </c>
      <c r="AK394" s="41" t="str">
        <f t="shared" si="182"/>
        <v/>
      </c>
      <c r="AL394" s="41" t="str">
        <f t="shared" si="182"/>
        <v/>
      </c>
      <c r="AM394" s="41" t="str">
        <f t="shared" si="182"/>
        <v/>
      </c>
      <c r="AN394" s="41">
        <f t="shared" si="182"/>
        <v>21.06725454758795</v>
      </c>
      <c r="AO394" s="41">
        <f t="shared" si="182"/>
        <v>1364.3</v>
      </c>
      <c r="AP394" s="110" t="str">
        <f t="shared" si="182"/>
        <v/>
      </c>
      <c r="AQ394" s="111" t="str">
        <f t="shared" si="182"/>
        <v/>
      </c>
      <c r="AR394" s="112" t="str">
        <f t="shared" si="182"/>
        <v/>
      </c>
      <c r="AS394" s="112" t="str">
        <f t="shared" si="182"/>
        <v/>
      </c>
      <c r="AT394" s="113">
        <f t="shared" si="182"/>
        <v>1620.8666666666666</v>
      </c>
      <c r="AU394" s="114" t="str">
        <f t="shared" si="182"/>
        <v/>
      </c>
      <c r="AV394" s="115" t="str">
        <f t="shared" si="182"/>
        <v/>
      </c>
      <c r="AW394" s="112" t="str">
        <f t="shared" si="182"/>
        <v/>
      </c>
      <c r="AX394" s="112" t="str">
        <f t="shared" si="182"/>
        <v/>
      </c>
      <c r="AY394" s="61" t="str">
        <f t="shared" si="182"/>
        <v/>
      </c>
      <c r="AZ394" s="97">
        <f t="shared" si="182"/>
        <v>78.928571428571416</v>
      </c>
      <c r="BA394" s="68" t="str">
        <f t="shared" si="182"/>
        <v/>
      </c>
      <c r="BB394" s="68" t="str">
        <f t="shared" si="182"/>
        <v/>
      </c>
      <c r="BC394" s="68" t="str">
        <f t="shared" si="182"/>
        <v/>
      </c>
      <c r="BD394" s="68" t="str">
        <f t="shared" si="182"/>
        <v/>
      </c>
      <c r="BE394" s="15" t="str">
        <f>IFERROR(SUBTOTAL(1,BE362:BE391),"")</f>
        <v/>
      </c>
      <c r="BF394" s="6">
        <f t="shared" si="182"/>
        <v>9239</v>
      </c>
      <c r="BG394" s="41">
        <f t="shared" si="182"/>
        <v>6397.1</v>
      </c>
      <c r="BH394" s="42">
        <f t="shared" si="182"/>
        <v>2841.9</v>
      </c>
      <c r="BI394" s="42" t="str">
        <f t="shared" si="182"/>
        <v/>
      </c>
      <c r="BJ394" s="42" t="str">
        <f t="shared" si="182"/>
        <v/>
      </c>
      <c r="BK394" s="42" t="str">
        <f t="shared" si="182"/>
        <v/>
      </c>
      <c r="BL394" s="42" t="str">
        <f t="shared" si="182"/>
        <v/>
      </c>
      <c r="BM394" s="15" t="str">
        <f t="shared" si="182"/>
        <v/>
      </c>
    </row>
    <row r="395" spans="1:65" ht="17.5" outlineLevel="1" thickBot="1" x14ac:dyDescent="0.5">
      <c r="A395" s="182" t="s">
        <v>47</v>
      </c>
      <c r="B395" s="183"/>
      <c r="C395" s="52">
        <f>SUBTOTAL(9,C362:C391)</f>
        <v>9346474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40929</v>
      </c>
      <c r="AP395" s="116"/>
      <c r="AQ395" s="117"/>
      <c r="AR395" s="118"/>
      <c r="AS395" s="118"/>
      <c r="AT395" s="119">
        <f>SUBTOTAL(9,AT362:AT391)</f>
        <v>48626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3">SUBTOTAL(9,BF362:BF391)</f>
        <v>277170</v>
      </c>
      <c r="BG395" s="43">
        <f t="shared" si="183"/>
        <v>191913</v>
      </c>
      <c r="BH395" s="44">
        <f t="shared" si="183"/>
        <v>85257</v>
      </c>
      <c r="BI395" s="44">
        <f t="shared" si="183"/>
        <v>0</v>
      </c>
      <c r="BJ395" s="44">
        <f t="shared" si="183"/>
        <v>0</v>
      </c>
      <c r="BK395" s="44">
        <f t="shared" si="183"/>
        <v>0</v>
      </c>
      <c r="BL395" s="44">
        <f t="shared" si="183"/>
        <v>0</v>
      </c>
      <c r="BM395" s="16">
        <f t="shared" si="183"/>
        <v>0</v>
      </c>
    </row>
    <row r="396" spans="1:65" outlineLevel="5" x14ac:dyDescent="0.45">
      <c r="A396" s="21">
        <f t="shared" si="179"/>
        <v>12</v>
      </c>
      <c r="B396" s="33">
        <f>B391+1</f>
        <v>44166</v>
      </c>
      <c r="C396" s="51">
        <v>0</v>
      </c>
      <c r="D396" s="64">
        <f t="shared" ref="D396:D426" si="184">IFERROR(ROUND(AVERAGE(E396:L396),1),"")</f>
        <v>38.299999999999997</v>
      </c>
      <c r="E396" s="12">
        <v>38.299999999999997</v>
      </c>
      <c r="F396" s="12">
        <v>38.299999999999997</v>
      </c>
      <c r="G396" s="12">
        <v>38.299999999999997</v>
      </c>
      <c r="H396" s="12">
        <v>38.299999999999997</v>
      </c>
      <c r="I396" s="12"/>
      <c r="J396" s="12"/>
      <c r="K396" s="12"/>
      <c r="L396" s="12"/>
      <c r="M396" s="74" t="str">
        <f t="shared" ref="M396:M426" si="185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86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7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f>28000/AO396</f>
        <v>21.29277566539924</v>
      </c>
      <c r="AO396" s="41">
        <v>1315</v>
      </c>
      <c r="AP396" s="110"/>
      <c r="AQ396" s="111"/>
      <c r="AR396" s="126" t="str">
        <f t="shared" ref="AR396:AR426" si="188">IFERROR(AQ396/AP396*100,"")</f>
        <v/>
      </c>
      <c r="AS396" s="126" t="str">
        <f t="shared" ref="AS396:AS426" si="189">IFERROR(100-AR396,"")</f>
        <v/>
      </c>
      <c r="AT396" s="127">
        <v>1470</v>
      </c>
      <c r="AU396" s="128"/>
      <c r="AV396" s="129"/>
      <c r="AW396" s="126" t="str">
        <f t="shared" ref="AW396:AW426" si="190">IFERROR(AV396/AU396*100,"")</f>
        <v/>
      </c>
      <c r="AX396" s="126" t="str">
        <f t="shared" ref="AX396:AX426" si="191">IFERROR(100-AW396,"")</f>
        <v/>
      </c>
      <c r="AY396" s="64" t="str">
        <f t="shared" ref="AY396:AY426" si="192">IFERROR((1-((AW396*AS396)/(AX396*AR396)))*100,"")</f>
        <v/>
      </c>
      <c r="AZ396" s="97">
        <v>79</v>
      </c>
      <c r="BA396" s="68"/>
      <c r="BB396" s="68"/>
      <c r="BC396" s="68"/>
      <c r="BD396" s="68"/>
      <c r="BE396" s="15"/>
      <c r="BF396" s="5">
        <f t="shared" ref="BF396:BF426" si="193">IF(SUM(BG396:BM396)=0,"",SUM(BG396:BM396))</f>
        <v>11224</v>
      </c>
      <c r="BG396" s="41">
        <v>8988</v>
      </c>
      <c r="BH396" s="42">
        <v>2236</v>
      </c>
      <c r="BI396" s="42"/>
      <c r="BJ396" s="42"/>
      <c r="BK396" s="42"/>
      <c r="BL396" s="42"/>
      <c r="BM396" s="15"/>
    </row>
    <row r="397" spans="1:65" outlineLevel="5" x14ac:dyDescent="0.45">
      <c r="A397" s="22">
        <f t="shared" si="179"/>
        <v>12</v>
      </c>
      <c r="B397" s="9">
        <f t="shared" si="163"/>
        <v>44167</v>
      </c>
      <c r="C397" s="51">
        <v>292554</v>
      </c>
      <c r="D397" s="64">
        <f t="shared" si="184"/>
        <v>37.9</v>
      </c>
      <c r="E397" s="12">
        <v>37.700000000000003</v>
      </c>
      <c r="F397" s="12">
        <v>37.700000000000003</v>
      </c>
      <c r="G397" s="12">
        <v>38</v>
      </c>
      <c r="H397" s="12">
        <v>38</v>
      </c>
      <c r="I397" s="12"/>
      <c r="J397" s="12"/>
      <c r="K397" s="12"/>
      <c r="L397" s="12"/>
      <c r="M397" s="74" t="str">
        <f t="shared" si="185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86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7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5" si="194">28000/AO397</f>
        <v>17.643352236925015</v>
      </c>
      <c r="AO397" s="41">
        <v>1587</v>
      </c>
      <c r="AP397" s="110"/>
      <c r="AQ397" s="111"/>
      <c r="AR397" s="126" t="str">
        <f t="shared" si="188"/>
        <v/>
      </c>
      <c r="AS397" s="126" t="str">
        <f t="shared" si="189"/>
        <v/>
      </c>
      <c r="AT397" s="127">
        <v>1034</v>
      </c>
      <c r="AU397" s="128"/>
      <c r="AV397" s="129"/>
      <c r="AW397" s="126" t="str">
        <f t="shared" si="190"/>
        <v/>
      </c>
      <c r="AX397" s="126" t="str">
        <f t="shared" si="191"/>
        <v/>
      </c>
      <c r="AY397" s="64" t="str">
        <f t="shared" si="192"/>
        <v/>
      </c>
      <c r="AZ397" s="97">
        <v>79.599999999999994</v>
      </c>
      <c r="BA397" s="68"/>
      <c r="BB397" s="68"/>
      <c r="BC397" s="68"/>
      <c r="BD397" s="68"/>
      <c r="BE397" s="15"/>
      <c r="BF397" s="5">
        <f t="shared" si="193"/>
        <v>9924</v>
      </c>
      <c r="BG397" s="41">
        <v>7731</v>
      </c>
      <c r="BH397" s="42">
        <v>2193</v>
      </c>
      <c r="BI397" s="42"/>
      <c r="BJ397" s="42"/>
      <c r="BK397" s="42"/>
      <c r="BL397" s="42"/>
      <c r="BM397" s="15"/>
    </row>
    <row r="398" spans="1:65" outlineLevel="5" x14ac:dyDescent="0.45">
      <c r="A398" s="22">
        <f t="shared" si="179"/>
        <v>12</v>
      </c>
      <c r="B398" s="9">
        <f t="shared" si="163"/>
        <v>44168</v>
      </c>
      <c r="C398" s="51">
        <v>294279</v>
      </c>
      <c r="D398" s="64">
        <f t="shared" si="184"/>
        <v>37.299999999999997</v>
      </c>
      <c r="E398" s="12">
        <v>37.299999999999997</v>
      </c>
      <c r="F398" s="12">
        <v>37.299999999999997</v>
      </c>
      <c r="G398" s="12">
        <v>37.299999999999997</v>
      </c>
      <c r="H398" s="12">
        <v>37.299999999999997</v>
      </c>
      <c r="I398" s="12"/>
      <c r="J398" s="12"/>
      <c r="K398" s="12"/>
      <c r="L398" s="12"/>
      <c r="M398" s="74" t="str">
        <f t="shared" si="185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86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7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4"/>
        <v>21.772939346811821</v>
      </c>
      <c r="AO398" s="41">
        <v>1286</v>
      </c>
      <c r="AP398" s="110"/>
      <c r="AQ398" s="111"/>
      <c r="AR398" s="126" t="str">
        <f t="shared" si="188"/>
        <v/>
      </c>
      <c r="AS398" s="126" t="str">
        <f t="shared" si="189"/>
        <v/>
      </c>
      <c r="AT398" s="127">
        <v>1732</v>
      </c>
      <c r="AU398" s="128"/>
      <c r="AV398" s="129"/>
      <c r="AW398" s="126" t="str">
        <f t="shared" si="190"/>
        <v/>
      </c>
      <c r="AX398" s="126" t="str">
        <f t="shared" si="191"/>
        <v/>
      </c>
      <c r="AY398" s="64" t="str">
        <f t="shared" si="192"/>
        <v/>
      </c>
      <c r="AZ398" s="97">
        <v>78.400000000000006</v>
      </c>
      <c r="BA398" s="68"/>
      <c r="BB398" s="68"/>
      <c r="BC398" s="68"/>
      <c r="BD398" s="68"/>
      <c r="BE398" s="15"/>
      <c r="BF398" s="5">
        <f t="shared" si="193"/>
        <v>10075</v>
      </c>
      <c r="BG398" s="41">
        <v>7864</v>
      </c>
      <c r="BH398" s="42">
        <v>2211</v>
      </c>
      <c r="BI398" s="42"/>
      <c r="BJ398" s="42"/>
      <c r="BK398" s="42"/>
      <c r="BL398" s="42"/>
      <c r="BM398" s="15"/>
    </row>
    <row r="399" spans="1:65" outlineLevel="5" x14ac:dyDescent="0.45">
      <c r="A399" s="22">
        <f t="shared" si="179"/>
        <v>12</v>
      </c>
      <c r="B399" s="9">
        <f t="shared" si="163"/>
        <v>44169</v>
      </c>
      <c r="C399" s="51">
        <v>283376</v>
      </c>
      <c r="D399" s="64">
        <f t="shared" si="184"/>
        <v>37.200000000000003</v>
      </c>
      <c r="E399" s="12">
        <v>37.5</v>
      </c>
      <c r="F399" s="12">
        <v>37.5</v>
      </c>
      <c r="G399" s="12">
        <v>36.799999999999997</v>
      </c>
      <c r="H399" s="12">
        <v>36.799999999999997</v>
      </c>
      <c r="I399" s="12"/>
      <c r="J399" s="12"/>
      <c r="K399" s="12"/>
      <c r="L399" s="12"/>
      <c r="M399" s="74" t="str">
        <f t="shared" si="185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86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7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4"/>
        <v>20.319303338171263</v>
      </c>
      <c r="AO399" s="41">
        <v>1378</v>
      </c>
      <c r="AP399" s="110"/>
      <c r="AQ399" s="111"/>
      <c r="AR399" s="126" t="str">
        <f t="shared" si="188"/>
        <v/>
      </c>
      <c r="AS399" s="126" t="str">
        <f t="shared" si="189"/>
        <v/>
      </c>
      <c r="AT399" s="127">
        <v>1464</v>
      </c>
      <c r="AU399" s="128"/>
      <c r="AV399" s="129"/>
      <c r="AW399" s="126" t="str">
        <f t="shared" si="190"/>
        <v/>
      </c>
      <c r="AX399" s="126" t="str">
        <f t="shared" si="191"/>
        <v/>
      </c>
      <c r="AY399" s="64" t="str">
        <f t="shared" si="192"/>
        <v/>
      </c>
      <c r="AZ399" s="97">
        <v>78.400000000000006</v>
      </c>
      <c r="BA399" s="68"/>
      <c r="BB399" s="68"/>
      <c r="BC399" s="68"/>
      <c r="BD399" s="68"/>
      <c r="BE399" s="15"/>
      <c r="BF399" s="5">
        <f t="shared" si="193"/>
        <v>11655</v>
      </c>
      <c r="BG399" s="41">
        <v>9428</v>
      </c>
      <c r="BH399" s="42">
        <v>2227</v>
      </c>
      <c r="BI399" s="42"/>
      <c r="BJ399" s="42"/>
      <c r="BK399" s="42"/>
      <c r="BL399" s="42"/>
      <c r="BM399" s="15"/>
    </row>
    <row r="400" spans="1:65" outlineLevel="5" x14ac:dyDescent="0.45">
      <c r="A400" s="22">
        <f t="shared" si="179"/>
        <v>12</v>
      </c>
      <c r="B400" s="9">
        <f t="shared" si="163"/>
        <v>44170</v>
      </c>
      <c r="C400" s="51">
        <v>293382</v>
      </c>
      <c r="D400" s="64">
        <f t="shared" si="184"/>
        <v>38.700000000000003</v>
      </c>
      <c r="E400" s="12">
        <v>38.299999999999997</v>
      </c>
      <c r="F400" s="12">
        <v>38.299999999999997</v>
      </c>
      <c r="G400" s="12">
        <v>39</v>
      </c>
      <c r="H400" s="12">
        <v>39</v>
      </c>
      <c r="I400" s="12"/>
      <c r="J400" s="12"/>
      <c r="K400" s="12"/>
      <c r="L400" s="12"/>
      <c r="M400" s="74" t="str">
        <f t="shared" si="185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86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7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4"/>
        <v>25.089605734767026</v>
      </c>
      <c r="AO400" s="41">
        <v>1116</v>
      </c>
      <c r="AP400" s="110"/>
      <c r="AQ400" s="111"/>
      <c r="AR400" s="126" t="str">
        <f t="shared" si="188"/>
        <v/>
      </c>
      <c r="AS400" s="126" t="str">
        <f t="shared" si="189"/>
        <v/>
      </c>
      <c r="AT400" s="127">
        <v>1325</v>
      </c>
      <c r="AU400" s="128"/>
      <c r="AV400" s="129"/>
      <c r="AW400" s="126" t="str">
        <f t="shared" si="190"/>
        <v/>
      </c>
      <c r="AX400" s="126" t="str">
        <f t="shared" si="191"/>
        <v/>
      </c>
      <c r="AY400" s="64" t="str">
        <f t="shared" si="192"/>
        <v/>
      </c>
      <c r="AZ400" s="97"/>
      <c r="BA400" s="68"/>
      <c r="BB400" s="68"/>
      <c r="BC400" s="68"/>
      <c r="BD400" s="68"/>
      <c r="BE400" s="15"/>
      <c r="BF400" s="5">
        <f t="shared" si="193"/>
        <v>13216</v>
      </c>
      <c r="BG400" s="41">
        <v>10981</v>
      </c>
      <c r="BH400" s="42">
        <v>2235</v>
      </c>
      <c r="BI400" s="42"/>
      <c r="BJ400" s="42"/>
      <c r="BK400" s="42"/>
      <c r="BL400" s="42"/>
      <c r="BM400" s="15"/>
    </row>
    <row r="401" spans="1:65" outlineLevel="5" x14ac:dyDescent="0.45">
      <c r="A401" s="22">
        <f t="shared" si="179"/>
        <v>12</v>
      </c>
      <c r="B401" s="9">
        <f t="shared" si="163"/>
        <v>44171</v>
      </c>
      <c r="C401" s="51">
        <v>288217</v>
      </c>
      <c r="D401" s="64">
        <f t="shared" si="184"/>
        <v>38</v>
      </c>
      <c r="E401" s="12">
        <v>38</v>
      </c>
      <c r="F401" s="12">
        <v>38</v>
      </c>
      <c r="G401" s="12">
        <v>38</v>
      </c>
      <c r="H401" s="12">
        <v>38</v>
      </c>
      <c r="I401" s="12"/>
      <c r="J401" s="12"/>
      <c r="K401" s="12"/>
      <c r="L401" s="12"/>
      <c r="M401" s="74" t="str">
        <f t="shared" si="185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86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7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4"/>
        <v>24.626209322779243</v>
      </c>
      <c r="AO401" s="41">
        <v>1137</v>
      </c>
      <c r="AP401" s="110"/>
      <c r="AQ401" s="111"/>
      <c r="AR401" s="126" t="str">
        <f t="shared" si="188"/>
        <v/>
      </c>
      <c r="AS401" s="126" t="str">
        <f t="shared" si="189"/>
        <v/>
      </c>
      <c r="AT401" s="127">
        <v>1179</v>
      </c>
      <c r="AU401" s="128"/>
      <c r="AV401" s="129"/>
      <c r="AW401" s="126" t="str">
        <f t="shared" si="190"/>
        <v/>
      </c>
      <c r="AX401" s="126" t="str">
        <f t="shared" si="191"/>
        <v/>
      </c>
      <c r="AY401" s="64" t="str">
        <f t="shared" si="192"/>
        <v/>
      </c>
      <c r="AZ401" s="97"/>
      <c r="BA401" s="68"/>
      <c r="BB401" s="68"/>
      <c r="BC401" s="68"/>
      <c r="BD401" s="68"/>
      <c r="BE401" s="15"/>
      <c r="BF401" s="5">
        <f t="shared" si="193"/>
        <v>5150</v>
      </c>
      <c r="BG401" s="41">
        <v>3746</v>
      </c>
      <c r="BH401" s="42">
        <v>1404</v>
      </c>
      <c r="BI401" s="42"/>
      <c r="BJ401" s="42"/>
      <c r="BK401" s="42"/>
      <c r="BL401" s="42"/>
      <c r="BM401" s="15"/>
    </row>
    <row r="402" spans="1:65" outlineLevel="5" x14ac:dyDescent="0.45">
      <c r="A402" s="22">
        <f t="shared" si="179"/>
        <v>12</v>
      </c>
      <c r="B402" s="9">
        <f t="shared" si="163"/>
        <v>44172</v>
      </c>
      <c r="C402" s="51">
        <v>300127</v>
      </c>
      <c r="D402" s="64">
        <f t="shared" si="184"/>
        <v>28.4</v>
      </c>
      <c r="E402" s="12">
        <v>37.799999999999997</v>
      </c>
      <c r="F402" s="12">
        <v>37.799999999999997</v>
      </c>
      <c r="G402" s="12">
        <v>0</v>
      </c>
      <c r="H402" s="12">
        <v>37.799999999999997</v>
      </c>
      <c r="I402" s="12"/>
      <c r="J402" s="12"/>
      <c r="K402" s="12"/>
      <c r="L402" s="12"/>
      <c r="M402" s="74" t="str">
        <f t="shared" si="185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86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7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4"/>
        <v>21.978021978021978</v>
      </c>
      <c r="AO402" s="41">
        <v>1274</v>
      </c>
      <c r="AP402" s="110"/>
      <c r="AQ402" s="111"/>
      <c r="AR402" s="126" t="str">
        <f t="shared" si="188"/>
        <v/>
      </c>
      <c r="AS402" s="126" t="str">
        <f t="shared" si="189"/>
        <v/>
      </c>
      <c r="AT402" s="127">
        <v>1318</v>
      </c>
      <c r="AU402" s="128"/>
      <c r="AV402" s="129"/>
      <c r="AW402" s="126" t="str">
        <f t="shared" si="190"/>
        <v/>
      </c>
      <c r="AX402" s="126" t="str">
        <f t="shared" si="191"/>
        <v/>
      </c>
      <c r="AY402" s="64" t="str">
        <f t="shared" si="192"/>
        <v/>
      </c>
      <c r="AZ402" s="97">
        <v>78.5</v>
      </c>
      <c r="BA402" s="68"/>
      <c r="BB402" s="68"/>
      <c r="BC402" s="68"/>
      <c r="BD402" s="68"/>
      <c r="BE402" s="15"/>
      <c r="BF402" s="5">
        <f t="shared" si="193"/>
        <v>8201</v>
      </c>
      <c r="BG402" s="41">
        <v>6532</v>
      </c>
      <c r="BH402" s="42">
        <v>1669</v>
      </c>
      <c r="BI402" s="42"/>
      <c r="BJ402" s="42"/>
      <c r="BK402" s="42"/>
      <c r="BL402" s="42"/>
      <c r="BM402" s="15"/>
    </row>
    <row r="403" spans="1:65" outlineLevel="5" x14ac:dyDescent="0.45">
      <c r="A403" s="22">
        <f t="shared" si="179"/>
        <v>12</v>
      </c>
      <c r="B403" s="9">
        <f t="shared" si="163"/>
        <v>44173</v>
      </c>
      <c r="C403" s="51">
        <v>286565</v>
      </c>
      <c r="D403" s="64">
        <f t="shared" si="184"/>
        <v>38.299999999999997</v>
      </c>
      <c r="E403" s="12">
        <v>38.299999999999997</v>
      </c>
      <c r="F403" s="12">
        <v>38.299999999999997</v>
      </c>
      <c r="G403" s="12">
        <v>38.299999999999997</v>
      </c>
      <c r="H403" s="12">
        <v>38.299999999999997</v>
      </c>
      <c r="I403" s="12"/>
      <c r="J403" s="12"/>
      <c r="K403" s="12"/>
      <c r="L403" s="12"/>
      <c r="M403" s="74" t="str">
        <f t="shared" si="185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86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7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4"/>
        <v>23.064250411861615</v>
      </c>
      <c r="AO403" s="41">
        <v>1214</v>
      </c>
      <c r="AP403" s="110"/>
      <c r="AQ403" s="111"/>
      <c r="AR403" s="126" t="str">
        <f t="shared" si="188"/>
        <v/>
      </c>
      <c r="AS403" s="126" t="str">
        <f t="shared" si="189"/>
        <v/>
      </c>
      <c r="AT403" s="127">
        <v>1446</v>
      </c>
      <c r="AU403" s="128"/>
      <c r="AV403" s="129"/>
      <c r="AW403" s="126" t="str">
        <f t="shared" si="190"/>
        <v/>
      </c>
      <c r="AX403" s="126" t="str">
        <f t="shared" si="191"/>
        <v/>
      </c>
      <c r="AY403" s="64" t="str">
        <f t="shared" si="192"/>
        <v/>
      </c>
      <c r="AZ403" s="97">
        <v>79</v>
      </c>
      <c r="BA403" s="68"/>
      <c r="BB403" s="68"/>
      <c r="BC403" s="68"/>
      <c r="BD403" s="68"/>
      <c r="BE403" s="15"/>
      <c r="BF403" s="5">
        <f t="shared" si="193"/>
        <v>11612</v>
      </c>
      <c r="BG403" s="41">
        <v>9349</v>
      </c>
      <c r="BH403" s="42">
        <v>2263</v>
      </c>
      <c r="BI403" s="42"/>
      <c r="BJ403" s="42"/>
      <c r="BK403" s="42"/>
      <c r="BL403" s="42"/>
      <c r="BM403" s="15"/>
    </row>
    <row r="404" spans="1:65" outlineLevel="5" x14ac:dyDescent="0.45">
      <c r="A404" s="22">
        <f t="shared" si="179"/>
        <v>12</v>
      </c>
      <c r="B404" s="9">
        <f t="shared" si="163"/>
        <v>44174</v>
      </c>
      <c r="C404" s="51">
        <v>289903</v>
      </c>
      <c r="D404" s="64">
        <f t="shared" si="184"/>
        <v>38.5</v>
      </c>
      <c r="E404" s="12">
        <v>38.5</v>
      </c>
      <c r="F404" s="12">
        <v>38.5</v>
      </c>
      <c r="G404" s="12">
        <v>38.5</v>
      </c>
      <c r="H404" s="12">
        <v>38.5</v>
      </c>
      <c r="I404" s="12"/>
      <c r="J404" s="12"/>
      <c r="K404" s="12"/>
      <c r="L404" s="12"/>
      <c r="M404" s="74" t="str">
        <f t="shared" si="185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86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7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4"/>
        <v>22.526146419951729</v>
      </c>
      <c r="AO404" s="41">
        <v>1243</v>
      </c>
      <c r="AP404" s="110"/>
      <c r="AQ404" s="111"/>
      <c r="AR404" s="126" t="str">
        <f t="shared" si="188"/>
        <v/>
      </c>
      <c r="AS404" s="126" t="str">
        <f t="shared" si="189"/>
        <v/>
      </c>
      <c r="AT404" s="127">
        <v>1337</v>
      </c>
      <c r="AU404" s="128"/>
      <c r="AV404" s="129"/>
      <c r="AW404" s="126" t="str">
        <f t="shared" si="190"/>
        <v/>
      </c>
      <c r="AX404" s="126" t="str">
        <f t="shared" si="191"/>
        <v/>
      </c>
      <c r="AY404" s="64" t="str">
        <f t="shared" si="192"/>
        <v/>
      </c>
      <c r="AZ404" s="97">
        <v>79.8</v>
      </c>
      <c r="BA404" s="68"/>
      <c r="BB404" s="68"/>
      <c r="BC404" s="68"/>
      <c r="BD404" s="68"/>
      <c r="BE404" s="15"/>
      <c r="BF404" s="5">
        <f t="shared" si="193"/>
        <v>9977</v>
      </c>
      <c r="BG404" s="41">
        <v>8445</v>
      </c>
      <c r="BH404" s="42">
        <v>1532</v>
      </c>
      <c r="BI404" s="42"/>
      <c r="BJ404" s="42"/>
      <c r="BK404" s="42"/>
      <c r="BL404" s="42"/>
      <c r="BM404" s="15"/>
    </row>
    <row r="405" spans="1:65" outlineLevel="5" x14ac:dyDescent="0.45">
      <c r="A405" s="22">
        <f t="shared" si="179"/>
        <v>12</v>
      </c>
      <c r="B405" s="9">
        <f t="shared" si="163"/>
        <v>44175</v>
      </c>
      <c r="C405" s="51">
        <v>287128</v>
      </c>
      <c r="D405" s="64">
        <f t="shared" si="184"/>
        <v>38.6</v>
      </c>
      <c r="E405" s="12">
        <v>38.799999999999997</v>
      </c>
      <c r="F405" s="12">
        <v>38.799999999999997</v>
      </c>
      <c r="G405" s="12">
        <v>38.4</v>
      </c>
      <c r="H405" s="12">
        <v>38.4</v>
      </c>
      <c r="I405" s="12"/>
      <c r="J405" s="12"/>
      <c r="K405" s="12"/>
      <c r="L405" s="12"/>
      <c r="M405" s="74" t="str">
        <f t="shared" si="185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86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7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4"/>
        <v>21.638330757341578</v>
      </c>
      <c r="AO405" s="41">
        <v>1294</v>
      </c>
      <c r="AP405" s="110"/>
      <c r="AQ405" s="111"/>
      <c r="AR405" s="126" t="str">
        <f t="shared" si="188"/>
        <v/>
      </c>
      <c r="AS405" s="126" t="str">
        <f t="shared" si="189"/>
        <v/>
      </c>
      <c r="AT405" s="127">
        <v>1163</v>
      </c>
      <c r="AU405" s="128"/>
      <c r="AV405" s="129"/>
      <c r="AW405" s="126" t="str">
        <f t="shared" si="190"/>
        <v/>
      </c>
      <c r="AX405" s="126" t="str">
        <f t="shared" si="191"/>
        <v/>
      </c>
      <c r="AY405" s="64" t="str">
        <f t="shared" si="192"/>
        <v/>
      </c>
      <c r="AZ405" s="97">
        <v>79.8</v>
      </c>
      <c r="BA405" s="68"/>
      <c r="BB405" s="68"/>
      <c r="BC405" s="68"/>
      <c r="BD405" s="68"/>
      <c r="BE405" s="15"/>
      <c r="BF405" s="5">
        <f t="shared" si="193"/>
        <v>8799</v>
      </c>
      <c r="BG405" s="41">
        <v>6550</v>
      </c>
      <c r="BH405" s="42">
        <v>2249</v>
      </c>
      <c r="BI405" s="42"/>
      <c r="BJ405" s="42"/>
      <c r="BK405" s="42"/>
      <c r="BL405" s="42"/>
      <c r="BM405" s="15"/>
    </row>
    <row r="406" spans="1:65" outlineLevel="5" x14ac:dyDescent="0.45">
      <c r="A406" s="22">
        <f t="shared" si="179"/>
        <v>12</v>
      </c>
      <c r="B406" s="9">
        <f t="shared" si="163"/>
        <v>44176</v>
      </c>
      <c r="C406" s="51">
        <v>290463</v>
      </c>
      <c r="D406" s="64">
        <f t="shared" si="184"/>
        <v>37.9</v>
      </c>
      <c r="E406" s="12">
        <v>37.5</v>
      </c>
      <c r="F406" s="12">
        <v>37.5</v>
      </c>
      <c r="G406" s="12">
        <v>38.299999999999997</v>
      </c>
      <c r="H406" s="12">
        <v>38.299999999999997</v>
      </c>
      <c r="I406" s="12"/>
      <c r="J406" s="12"/>
      <c r="K406" s="12"/>
      <c r="L406" s="12"/>
      <c r="M406" s="74" t="str">
        <f t="shared" si="185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86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7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4"/>
        <v>22.875816993464053</v>
      </c>
      <c r="AO406" s="41">
        <v>1224</v>
      </c>
      <c r="AP406" s="110"/>
      <c r="AQ406" s="111"/>
      <c r="AR406" s="126" t="str">
        <f t="shared" si="188"/>
        <v/>
      </c>
      <c r="AS406" s="126" t="str">
        <f t="shared" si="189"/>
        <v/>
      </c>
      <c r="AT406" s="127">
        <v>1252</v>
      </c>
      <c r="AU406" s="128"/>
      <c r="AV406" s="129"/>
      <c r="AW406" s="126" t="str">
        <f t="shared" si="190"/>
        <v/>
      </c>
      <c r="AX406" s="126" t="str">
        <f t="shared" si="191"/>
        <v/>
      </c>
      <c r="AY406" s="64" t="str">
        <f t="shared" si="192"/>
        <v/>
      </c>
      <c r="AZ406" s="97">
        <v>78.3</v>
      </c>
      <c r="BA406" s="68"/>
      <c r="BB406" s="68"/>
      <c r="BC406" s="68"/>
      <c r="BD406" s="68"/>
      <c r="BE406" s="15"/>
      <c r="BF406" s="5">
        <f t="shared" si="193"/>
        <v>9246</v>
      </c>
      <c r="BG406" s="41">
        <v>7662</v>
      </c>
      <c r="BH406" s="42">
        <v>1584</v>
      </c>
      <c r="BI406" s="42"/>
      <c r="BJ406" s="42"/>
      <c r="BK406" s="42"/>
      <c r="BL406" s="42"/>
      <c r="BM406" s="15"/>
    </row>
    <row r="407" spans="1:65" outlineLevel="5" x14ac:dyDescent="0.45">
      <c r="A407" s="22">
        <f t="shared" si="179"/>
        <v>12</v>
      </c>
      <c r="B407" s="9">
        <f t="shared" si="163"/>
        <v>44177</v>
      </c>
      <c r="C407" s="51">
        <v>292887</v>
      </c>
      <c r="D407" s="64">
        <f t="shared" si="184"/>
        <v>38.5</v>
      </c>
      <c r="E407" s="12">
        <v>38.6</v>
      </c>
      <c r="F407" s="12">
        <v>38.6</v>
      </c>
      <c r="G407" s="12">
        <v>38.4</v>
      </c>
      <c r="H407" s="12">
        <v>38.4</v>
      </c>
      <c r="I407" s="12"/>
      <c r="J407" s="12"/>
      <c r="K407" s="12"/>
      <c r="L407" s="12"/>
      <c r="M407" s="74" t="str">
        <f t="shared" si="185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86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7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4"/>
        <v>23.789294817332202</v>
      </c>
      <c r="AO407" s="41">
        <v>1177</v>
      </c>
      <c r="AP407" s="110"/>
      <c r="AQ407" s="111"/>
      <c r="AR407" s="126" t="str">
        <f t="shared" si="188"/>
        <v/>
      </c>
      <c r="AS407" s="126" t="str">
        <f t="shared" si="189"/>
        <v/>
      </c>
      <c r="AT407" s="127">
        <v>1338</v>
      </c>
      <c r="AU407" s="128"/>
      <c r="AV407" s="129"/>
      <c r="AW407" s="126" t="str">
        <f t="shared" si="190"/>
        <v/>
      </c>
      <c r="AX407" s="126" t="str">
        <f t="shared" si="191"/>
        <v/>
      </c>
      <c r="AY407" s="64" t="str">
        <f t="shared" si="192"/>
        <v/>
      </c>
      <c r="AZ407" s="97"/>
      <c r="BA407" s="68"/>
      <c r="BB407" s="68"/>
      <c r="BC407" s="68"/>
      <c r="BD407" s="68"/>
      <c r="BE407" s="15"/>
      <c r="BF407" s="5">
        <f t="shared" si="193"/>
        <v>9348</v>
      </c>
      <c r="BG407" s="41">
        <v>7700</v>
      </c>
      <c r="BH407" s="42">
        <v>1648</v>
      </c>
      <c r="BI407" s="42"/>
      <c r="BJ407" s="42"/>
      <c r="BK407" s="42"/>
      <c r="BL407" s="42"/>
      <c r="BM407" s="15"/>
    </row>
    <row r="408" spans="1:65" outlineLevel="5" x14ac:dyDescent="0.45">
      <c r="A408" s="22">
        <f t="shared" si="179"/>
        <v>12</v>
      </c>
      <c r="B408" s="9">
        <f t="shared" si="163"/>
        <v>44178</v>
      </c>
      <c r="C408" s="51">
        <v>301265</v>
      </c>
      <c r="D408" s="64">
        <f t="shared" si="184"/>
        <v>38.5</v>
      </c>
      <c r="E408" s="12">
        <v>38.4</v>
      </c>
      <c r="F408" s="12">
        <v>38.4</v>
      </c>
      <c r="G408" s="12">
        <v>38.5</v>
      </c>
      <c r="H408" s="12">
        <v>38.5</v>
      </c>
      <c r="I408" s="12"/>
      <c r="J408" s="12"/>
      <c r="K408" s="12"/>
      <c r="L408" s="12"/>
      <c r="M408" s="74" t="str">
        <f t="shared" si="185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86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7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4"/>
        <v>27.237354085603112</v>
      </c>
      <c r="AO408" s="41">
        <v>1028</v>
      </c>
      <c r="AP408" s="110"/>
      <c r="AQ408" s="111"/>
      <c r="AR408" s="126" t="str">
        <f t="shared" si="188"/>
        <v/>
      </c>
      <c r="AS408" s="126" t="str">
        <f t="shared" si="189"/>
        <v/>
      </c>
      <c r="AT408" s="127">
        <v>1306</v>
      </c>
      <c r="AU408" s="128"/>
      <c r="AV408" s="129"/>
      <c r="AW408" s="126" t="str">
        <f t="shared" si="190"/>
        <v/>
      </c>
      <c r="AX408" s="126" t="str">
        <f t="shared" si="191"/>
        <v/>
      </c>
      <c r="AY408" s="64" t="str">
        <f t="shared" si="192"/>
        <v/>
      </c>
      <c r="AZ408" s="97"/>
      <c r="BA408" s="68"/>
      <c r="BB408" s="68"/>
      <c r="BC408" s="68"/>
      <c r="BD408" s="68"/>
      <c r="BE408" s="15"/>
      <c r="BF408" s="5">
        <f t="shared" si="193"/>
        <v>7218</v>
      </c>
      <c r="BG408" s="41">
        <v>5694</v>
      </c>
      <c r="BH408" s="42">
        <v>1524</v>
      </c>
      <c r="BI408" s="42"/>
      <c r="BJ408" s="42"/>
      <c r="BK408" s="42"/>
      <c r="BL408" s="42"/>
      <c r="BM408" s="15"/>
    </row>
    <row r="409" spans="1:65" outlineLevel="5" x14ac:dyDescent="0.45">
      <c r="A409" s="22">
        <f t="shared" si="179"/>
        <v>12</v>
      </c>
      <c r="B409" s="9">
        <f t="shared" si="163"/>
        <v>44179</v>
      </c>
      <c r="C409" s="51">
        <v>282597</v>
      </c>
      <c r="D409" s="64">
        <f t="shared" si="184"/>
        <v>28.5</v>
      </c>
      <c r="E409" s="12">
        <v>38</v>
      </c>
      <c r="F409" s="12">
        <v>38</v>
      </c>
      <c r="G409" s="12">
        <v>0</v>
      </c>
      <c r="H409" s="12">
        <v>38</v>
      </c>
      <c r="I409" s="12"/>
      <c r="J409" s="12"/>
      <c r="K409" s="12"/>
      <c r="L409" s="12"/>
      <c r="M409" s="74" t="str">
        <f t="shared" si="185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86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7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4"/>
        <v>18.076178179470627</v>
      </c>
      <c r="AO409" s="41">
        <v>1549</v>
      </c>
      <c r="AP409" s="110"/>
      <c r="AQ409" s="111"/>
      <c r="AR409" s="126" t="str">
        <f t="shared" si="188"/>
        <v/>
      </c>
      <c r="AS409" s="126" t="str">
        <f t="shared" si="189"/>
        <v/>
      </c>
      <c r="AT409" s="127">
        <v>1450</v>
      </c>
      <c r="AU409" s="128"/>
      <c r="AV409" s="129"/>
      <c r="AW409" s="126" t="str">
        <f t="shared" si="190"/>
        <v/>
      </c>
      <c r="AX409" s="126" t="str">
        <f t="shared" si="191"/>
        <v/>
      </c>
      <c r="AY409" s="64" t="str">
        <f t="shared" si="192"/>
        <v/>
      </c>
      <c r="AZ409" s="97">
        <v>79.599999999999994</v>
      </c>
      <c r="BA409" s="68"/>
      <c r="BB409" s="68"/>
      <c r="BC409" s="68"/>
      <c r="BD409" s="68"/>
      <c r="BE409" s="15"/>
      <c r="BF409" s="5">
        <f t="shared" si="193"/>
        <v>9117</v>
      </c>
      <c r="BG409" s="41">
        <v>7414</v>
      </c>
      <c r="BH409" s="42">
        <v>1703</v>
      </c>
      <c r="BI409" s="42"/>
      <c r="BJ409" s="42"/>
      <c r="BK409" s="42"/>
      <c r="BL409" s="42"/>
      <c r="BM409" s="15"/>
    </row>
    <row r="410" spans="1:65" outlineLevel="5" x14ac:dyDescent="0.45">
      <c r="A410" s="22">
        <f t="shared" si="179"/>
        <v>12</v>
      </c>
      <c r="B410" s="9">
        <f t="shared" si="163"/>
        <v>44180</v>
      </c>
      <c r="C410" s="51">
        <v>280459</v>
      </c>
      <c r="D410" s="64">
        <f t="shared" si="184"/>
        <v>37.200000000000003</v>
      </c>
      <c r="E410" s="12">
        <v>37.200000000000003</v>
      </c>
      <c r="F410" s="12">
        <v>37.200000000000003</v>
      </c>
      <c r="G410" s="12"/>
      <c r="H410" s="12">
        <v>37.200000000000003</v>
      </c>
      <c r="I410" s="12"/>
      <c r="J410" s="12"/>
      <c r="K410" s="12"/>
      <c r="L410" s="12"/>
      <c r="M410" s="74" t="str">
        <f t="shared" si="185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86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7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4"/>
        <v>18.995929443690638</v>
      </c>
      <c r="AO410" s="41">
        <v>1474</v>
      </c>
      <c r="AP410" s="110"/>
      <c r="AQ410" s="111"/>
      <c r="AR410" s="126" t="str">
        <f t="shared" si="188"/>
        <v/>
      </c>
      <c r="AS410" s="126" t="str">
        <f t="shared" si="189"/>
        <v/>
      </c>
      <c r="AT410" s="127">
        <v>1480</v>
      </c>
      <c r="AU410" s="128"/>
      <c r="AV410" s="129"/>
      <c r="AW410" s="126" t="str">
        <f t="shared" si="190"/>
        <v/>
      </c>
      <c r="AX410" s="126" t="str">
        <f t="shared" si="191"/>
        <v/>
      </c>
      <c r="AY410" s="64" t="str">
        <f t="shared" si="192"/>
        <v/>
      </c>
      <c r="AZ410" s="97">
        <v>79.5</v>
      </c>
      <c r="BA410" s="68"/>
      <c r="BB410" s="68"/>
      <c r="BC410" s="68"/>
      <c r="BD410" s="68"/>
      <c r="BE410" s="15"/>
      <c r="BF410" s="5">
        <f t="shared" si="193"/>
        <v>8546</v>
      </c>
      <c r="BG410" s="41">
        <v>6978</v>
      </c>
      <c r="BH410" s="42">
        <v>1568</v>
      </c>
      <c r="BI410" s="42"/>
      <c r="BJ410" s="42"/>
      <c r="BK410" s="42"/>
      <c r="BL410" s="42"/>
      <c r="BM410" s="15"/>
    </row>
    <row r="411" spans="1:65" outlineLevel="5" x14ac:dyDescent="0.45">
      <c r="A411" s="22">
        <f t="shared" si="179"/>
        <v>12</v>
      </c>
      <c r="B411" s="9">
        <f t="shared" si="163"/>
        <v>44181</v>
      </c>
      <c r="C411" s="51">
        <v>294318</v>
      </c>
      <c r="D411" s="64">
        <f t="shared" si="184"/>
        <v>37.5</v>
      </c>
      <c r="E411" s="12">
        <v>37.5</v>
      </c>
      <c r="F411" s="12">
        <v>37.5</v>
      </c>
      <c r="G411" s="12">
        <v>37.5</v>
      </c>
      <c r="H411" s="12">
        <v>37.5</v>
      </c>
      <c r="I411" s="12"/>
      <c r="J411" s="12"/>
      <c r="K411" s="12"/>
      <c r="L411" s="12"/>
      <c r="M411" s="74" t="str">
        <f t="shared" si="185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86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7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4"/>
        <v>22.151898734177216</v>
      </c>
      <c r="AO411" s="41">
        <v>1264</v>
      </c>
      <c r="AP411" s="110"/>
      <c r="AQ411" s="111"/>
      <c r="AR411" s="126" t="str">
        <f t="shared" si="188"/>
        <v/>
      </c>
      <c r="AS411" s="126" t="str">
        <f t="shared" si="189"/>
        <v/>
      </c>
      <c r="AT411" s="127">
        <v>1310</v>
      </c>
      <c r="AU411" s="128"/>
      <c r="AV411" s="129"/>
      <c r="AW411" s="126" t="str">
        <f t="shared" si="190"/>
        <v/>
      </c>
      <c r="AX411" s="126" t="str">
        <f t="shared" si="191"/>
        <v/>
      </c>
      <c r="AY411" s="64" t="str">
        <f t="shared" si="192"/>
        <v/>
      </c>
      <c r="AZ411" s="97">
        <v>79.099999999999994</v>
      </c>
      <c r="BA411" s="68"/>
      <c r="BB411" s="68"/>
      <c r="BC411" s="68"/>
      <c r="BD411" s="68"/>
      <c r="BE411" s="15"/>
      <c r="BF411" s="5">
        <f t="shared" si="193"/>
        <v>9300</v>
      </c>
      <c r="BG411" s="41">
        <v>7656</v>
      </c>
      <c r="BH411" s="42">
        <v>1644</v>
      </c>
      <c r="BI411" s="42"/>
      <c r="BJ411" s="42"/>
      <c r="BK411" s="42"/>
      <c r="BL411" s="42"/>
      <c r="BM411" s="15"/>
    </row>
    <row r="412" spans="1:65" outlineLevel="5" x14ac:dyDescent="0.45">
      <c r="A412" s="22">
        <f t="shared" si="179"/>
        <v>12</v>
      </c>
      <c r="B412" s="9">
        <f t="shared" si="163"/>
        <v>44182</v>
      </c>
      <c r="C412" s="51">
        <v>284256</v>
      </c>
      <c r="D412" s="64">
        <f t="shared" si="184"/>
        <v>37.700000000000003</v>
      </c>
      <c r="E412" s="12">
        <v>37.799999999999997</v>
      </c>
      <c r="F412" s="12">
        <v>37.799999999999997</v>
      </c>
      <c r="G412" s="12">
        <v>37.5</v>
      </c>
      <c r="H412" s="12">
        <v>37.5</v>
      </c>
      <c r="I412" s="12"/>
      <c r="J412" s="12"/>
      <c r="K412" s="12"/>
      <c r="L412" s="12"/>
      <c r="M412" s="74" t="str">
        <f t="shared" si="185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86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7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>28000/AO412</f>
        <v>23.411371237458194</v>
      </c>
      <c r="AO412" s="41">
        <v>1196</v>
      </c>
      <c r="AP412" s="110"/>
      <c r="AQ412" s="111"/>
      <c r="AR412" s="126" t="str">
        <f t="shared" si="188"/>
        <v/>
      </c>
      <c r="AS412" s="126" t="str">
        <f t="shared" si="189"/>
        <v/>
      </c>
      <c r="AT412" s="127">
        <v>1315</v>
      </c>
      <c r="AU412" s="128"/>
      <c r="AV412" s="129"/>
      <c r="AW412" s="126" t="str">
        <f t="shared" si="190"/>
        <v/>
      </c>
      <c r="AX412" s="126" t="str">
        <f t="shared" si="191"/>
        <v/>
      </c>
      <c r="AY412" s="64" t="str">
        <f t="shared" si="192"/>
        <v/>
      </c>
      <c r="AZ412" s="97">
        <v>79</v>
      </c>
      <c r="BA412" s="68"/>
      <c r="BB412" s="68"/>
      <c r="BC412" s="68"/>
      <c r="BD412" s="68"/>
      <c r="BE412" s="15"/>
      <c r="BF412" s="5">
        <f t="shared" si="193"/>
        <v>11545</v>
      </c>
      <c r="BG412" s="41">
        <v>9915</v>
      </c>
      <c r="BH412" s="42">
        <v>1630</v>
      </c>
      <c r="BI412" s="42"/>
      <c r="BJ412" s="42"/>
      <c r="BK412" s="42"/>
      <c r="BL412" s="42"/>
      <c r="BM412" s="15"/>
    </row>
    <row r="413" spans="1:65" outlineLevel="5" x14ac:dyDescent="0.45">
      <c r="A413" s="22">
        <f t="shared" si="179"/>
        <v>12</v>
      </c>
      <c r="B413" s="9">
        <f t="shared" si="163"/>
        <v>44183</v>
      </c>
      <c r="C413" s="51">
        <v>267637</v>
      </c>
      <c r="D413" s="64">
        <f t="shared" si="184"/>
        <v>37.799999999999997</v>
      </c>
      <c r="E413" s="12">
        <v>38</v>
      </c>
      <c r="F413" s="12">
        <v>38</v>
      </c>
      <c r="G413" s="12">
        <v>37.6</v>
      </c>
      <c r="H413" s="12">
        <v>37.6</v>
      </c>
      <c r="I413" s="12"/>
      <c r="J413" s="12"/>
      <c r="K413" s="12"/>
      <c r="L413" s="12"/>
      <c r="M413" s="74" t="str">
        <f t="shared" si="185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86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7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 t="shared" si="194"/>
        <v>17.478152309612984</v>
      </c>
      <c r="AO413" s="41">
        <v>1602</v>
      </c>
      <c r="AP413" s="110"/>
      <c r="AQ413" s="111"/>
      <c r="AR413" s="126" t="str">
        <f t="shared" si="188"/>
        <v/>
      </c>
      <c r="AS413" s="126" t="str">
        <f t="shared" si="189"/>
        <v/>
      </c>
      <c r="AT413" s="127">
        <v>1248</v>
      </c>
      <c r="AU413" s="128"/>
      <c r="AV413" s="129"/>
      <c r="AW413" s="126" t="str">
        <f t="shared" si="190"/>
        <v/>
      </c>
      <c r="AX413" s="126" t="str">
        <f t="shared" si="191"/>
        <v/>
      </c>
      <c r="AY413" s="64" t="str">
        <f t="shared" si="192"/>
        <v/>
      </c>
      <c r="AZ413" s="97">
        <v>78.8</v>
      </c>
      <c r="BA413" s="68"/>
      <c r="BB413" s="68"/>
      <c r="BC413" s="68"/>
      <c r="BD413" s="68"/>
      <c r="BE413" s="15"/>
      <c r="BF413" s="5">
        <f t="shared" si="193"/>
        <v>10993</v>
      </c>
      <c r="BG413" s="41">
        <v>9859</v>
      </c>
      <c r="BH413" s="42">
        <v>1134</v>
      </c>
      <c r="BI413" s="42"/>
      <c r="BJ413" s="42"/>
      <c r="BK413" s="42"/>
      <c r="BL413" s="42"/>
      <c r="BM413" s="15"/>
    </row>
    <row r="414" spans="1:65" outlineLevel="5" x14ac:dyDescent="0.45">
      <c r="A414" s="22">
        <f t="shared" si="179"/>
        <v>12</v>
      </c>
      <c r="B414" s="9">
        <f t="shared" si="163"/>
        <v>44184</v>
      </c>
      <c r="C414" s="51">
        <v>279469</v>
      </c>
      <c r="D414" s="64">
        <f t="shared" si="184"/>
        <v>38</v>
      </c>
      <c r="E414" s="12">
        <v>38</v>
      </c>
      <c r="F414" s="12">
        <v>38</v>
      </c>
      <c r="G414" s="12">
        <v>37.9</v>
      </c>
      <c r="H414" s="12">
        <v>37.9</v>
      </c>
      <c r="I414" s="12"/>
      <c r="J414" s="12"/>
      <c r="K414" s="12"/>
      <c r="L414" s="12"/>
      <c r="M414" s="74" t="str">
        <f t="shared" si="185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86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7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 t="shared" si="194"/>
        <v>19.900497512437809</v>
      </c>
      <c r="AO414" s="41">
        <v>1407</v>
      </c>
      <c r="AP414" s="110"/>
      <c r="AQ414" s="111"/>
      <c r="AR414" s="126" t="str">
        <f t="shared" si="188"/>
        <v/>
      </c>
      <c r="AS414" s="126" t="str">
        <f t="shared" si="189"/>
        <v/>
      </c>
      <c r="AT414" s="127">
        <v>1503</v>
      </c>
      <c r="AU414" s="128"/>
      <c r="AV414" s="129"/>
      <c r="AW414" s="126" t="str">
        <f t="shared" si="190"/>
        <v/>
      </c>
      <c r="AX414" s="126" t="str">
        <f t="shared" si="191"/>
        <v/>
      </c>
      <c r="AY414" s="64" t="str">
        <f t="shared" si="192"/>
        <v/>
      </c>
      <c r="AZ414" s="97"/>
      <c r="BA414" s="68"/>
      <c r="BB414" s="68"/>
      <c r="BC414" s="68"/>
      <c r="BD414" s="68"/>
      <c r="BE414" s="15"/>
      <c r="BF414" s="5">
        <f t="shared" si="193"/>
        <v>10750</v>
      </c>
      <c r="BG414" s="41">
        <v>9140</v>
      </c>
      <c r="BH414" s="42">
        <v>1610</v>
      </c>
      <c r="BI414" s="42"/>
      <c r="BJ414" s="42"/>
      <c r="BK414" s="42"/>
      <c r="BL414" s="42"/>
      <c r="BM414" s="15"/>
    </row>
    <row r="415" spans="1:65" outlineLevel="5" x14ac:dyDescent="0.45">
      <c r="A415" s="22">
        <f t="shared" si="179"/>
        <v>12</v>
      </c>
      <c r="B415" s="9">
        <f t="shared" si="163"/>
        <v>44185</v>
      </c>
      <c r="C415" s="51">
        <v>268772</v>
      </c>
      <c r="D415" s="64">
        <f t="shared" si="184"/>
        <v>37.4</v>
      </c>
      <c r="E415" s="12">
        <v>37.6</v>
      </c>
      <c r="F415" s="12">
        <v>37.6</v>
      </c>
      <c r="G415" s="12">
        <v>37.200000000000003</v>
      </c>
      <c r="H415" s="12">
        <v>37.200000000000003</v>
      </c>
      <c r="I415" s="12"/>
      <c r="J415" s="12"/>
      <c r="K415" s="12"/>
      <c r="L415" s="12"/>
      <c r="M415" s="74" t="str">
        <f t="shared" si="185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86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7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 t="shared" si="194"/>
        <v>25.385312783318223</v>
      </c>
      <c r="AO415" s="41">
        <v>1103</v>
      </c>
      <c r="AP415" s="110"/>
      <c r="AQ415" s="111"/>
      <c r="AR415" s="126" t="str">
        <f t="shared" si="188"/>
        <v/>
      </c>
      <c r="AS415" s="126" t="str">
        <f t="shared" si="189"/>
        <v/>
      </c>
      <c r="AT415" s="127">
        <v>1499</v>
      </c>
      <c r="AU415" s="128"/>
      <c r="AV415" s="129"/>
      <c r="AW415" s="126" t="str">
        <f t="shared" si="190"/>
        <v/>
      </c>
      <c r="AX415" s="126" t="str">
        <f t="shared" si="191"/>
        <v/>
      </c>
      <c r="AY415" s="64" t="str">
        <f t="shared" si="192"/>
        <v/>
      </c>
      <c r="AZ415" s="97"/>
      <c r="BA415" s="68"/>
      <c r="BB415" s="68"/>
      <c r="BC415" s="68"/>
      <c r="BD415" s="68"/>
      <c r="BE415" s="15"/>
      <c r="BF415" s="5">
        <f t="shared" si="193"/>
        <v>7488</v>
      </c>
      <c r="BG415" s="41">
        <v>5856</v>
      </c>
      <c r="BH415" s="42">
        <v>1632</v>
      </c>
      <c r="BI415" s="42"/>
      <c r="BJ415" s="42"/>
      <c r="BK415" s="42"/>
      <c r="BL415" s="42"/>
      <c r="BM415" s="15"/>
    </row>
    <row r="416" spans="1:65" outlineLevel="5" x14ac:dyDescent="0.45">
      <c r="A416" s="22">
        <f t="shared" si="179"/>
        <v>12</v>
      </c>
      <c r="B416" s="9">
        <f t="shared" ref="B416:B426" si="195">B415+1</f>
        <v>44186</v>
      </c>
      <c r="C416" s="51">
        <v>266099</v>
      </c>
      <c r="D416" s="64">
        <f t="shared" si="184"/>
        <v>37</v>
      </c>
      <c r="E416" s="12">
        <v>37.299999999999997</v>
      </c>
      <c r="F416" s="12">
        <v>37.299999999999997</v>
      </c>
      <c r="G416" s="12">
        <v>36.700000000000003</v>
      </c>
      <c r="H416" s="12">
        <v>36.700000000000003</v>
      </c>
      <c r="I416" s="12"/>
      <c r="J416" s="12"/>
      <c r="K416" s="12"/>
      <c r="L416" s="12"/>
      <c r="M416" s="74" t="str">
        <f t="shared" si="185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86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7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4"/>
        <v>18.71657754010695</v>
      </c>
      <c r="AO416" s="41">
        <v>1496</v>
      </c>
      <c r="AP416" s="110"/>
      <c r="AQ416" s="111"/>
      <c r="AR416" s="126" t="str">
        <f t="shared" si="188"/>
        <v/>
      </c>
      <c r="AS416" s="126" t="str">
        <f t="shared" si="189"/>
        <v/>
      </c>
      <c r="AT416" s="127">
        <v>1495</v>
      </c>
      <c r="AU416" s="128"/>
      <c r="AV416" s="129"/>
      <c r="AW416" s="126" t="str">
        <f t="shared" si="190"/>
        <v/>
      </c>
      <c r="AX416" s="126" t="str">
        <f t="shared" si="191"/>
        <v/>
      </c>
      <c r="AY416" s="64" t="str">
        <f t="shared" si="192"/>
        <v/>
      </c>
      <c r="AZ416" s="97">
        <v>78.8</v>
      </c>
      <c r="BA416" s="68"/>
      <c r="BB416" s="68"/>
      <c r="BC416" s="68"/>
      <c r="BD416" s="68"/>
      <c r="BE416" s="15"/>
      <c r="BF416" s="5">
        <f t="shared" si="193"/>
        <v>9872</v>
      </c>
      <c r="BG416" s="41">
        <v>8298</v>
      </c>
      <c r="BH416" s="42">
        <v>1574</v>
      </c>
      <c r="BI416" s="42"/>
      <c r="BJ416" s="42"/>
      <c r="BK416" s="42"/>
      <c r="BL416" s="42"/>
      <c r="BM416" s="15"/>
    </row>
    <row r="417" spans="1:65" outlineLevel="5" x14ac:dyDescent="0.45">
      <c r="A417" s="22">
        <f t="shared" si="179"/>
        <v>12</v>
      </c>
      <c r="B417" s="9">
        <f t="shared" si="195"/>
        <v>44187</v>
      </c>
      <c r="C417" s="51">
        <v>264099</v>
      </c>
      <c r="D417" s="64">
        <f t="shared" si="184"/>
        <v>27.8</v>
      </c>
      <c r="E417" s="12">
        <v>37</v>
      </c>
      <c r="F417" s="12">
        <v>37</v>
      </c>
      <c r="G417" s="12">
        <v>0</v>
      </c>
      <c r="H417" s="12">
        <v>37</v>
      </c>
      <c r="I417" s="12"/>
      <c r="J417" s="12"/>
      <c r="K417" s="12"/>
      <c r="L417" s="12"/>
      <c r="M417" s="74" t="str">
        <f t="shared" si="185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86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7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f t="shared" si="194"/>
        <v>19.086571233810499</v>
      </c>
      <c r="AO417" s="41">
        <v>1467</v>
      </c>
      <c r="AP417" s="110"/>
      <c r="AQ417" s="111"/>
      <c r="AR417" s="126" t="str">
        <f t="shared" si="188"/>
        <v/>
      </c>
      <c r="AS417" s="126" t="str">
        <f t="shared" si="189"/>
        <v/>
      </c>
      <c r="AT417" s="127">
        <v>1812</v>
      </c>
      <c r="AU417" s="128"/>
      <c r="AV417" s="129"/>
      <c r="AW417" s="126" t="str">
        <f t="shared" si="190"/>
        <v/>
      </c>
      <c r="AX417" s="126" t="str">
        <f t="shared" si="191"/>
        <v/>
      </c>
      <c r="AY417" s="64" t="str">
        <f t="shared" si="192"/>
        <v/>
      </c>
      <c r="AZ417" s="97">
        <v>79.2</v>
      </c>
      <c r="BA417" s="68"/>
      <c r="BB417" s="68"/>
      <c r="BC417" s="68"/>
      <c r="BD417" s="68"/>
      <c r="BE417" s="15"/>
      <c r="BF417" s="5">
        <f t="shared" si="193"/>
        <v>10128</v>
      </c>
      <c r="BG417" s="41">
        <v>8462</v>
      </c>
      <c r="BH417" s="42">
        <v>1666</v>
      </c>
      <c r="BI417" s="42"/>
      <c r="BJ417" s="42"/>
      <c r="BK417" s="42"/>
      <c r="BL417" s="42"/>
      <c r="BM417" s="15"/>
    </row>
    <row r="418" spans="1:65" outlineLevel="5" x14ac:dyDescent="0.45">
      <c r="A418" s="22">
        <f t="shared" si="179"/>
        <v>12</v>
      </c>
      <c r="B418" s="9">
        <f t="shared" si="195"/>
        <v>44188</v>
      </c>
      <c r="C418" s="51">
        <v>278396</v>
      </c>
      <c r="D418" s="64">
        <f t="shared" si="184"/>
        <v>27.9</v>
      </c>
      <c r="E418" s="12">
        <v>37.200000000000003</v>
      </c>
      <c r="F418" s="12">
        <v>37.200000000000003</v>
      </c>
      <c r="G418" s="12">
        <v>0</v>
      </c>
      <c r="H418" s="12">
        <v>37.200000000000003</v>
      </c>
      <c r="I418" s="12"/>
      <c r="J418" s="12"/>
      <c r="K418" s="12"/>
      <c r="L418" s="12"/>
      <c r="M418" s="74" t="str">
        <f t="shared" si="185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86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7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4"/>
        <v>18.641810918774965</v>
      </c>
      <c r="AO418" s="41">
        <v>1502</v>
      </c>
      <c r="AP418" s="110"/>
      <c r="AQ418" s="111"/>
      <c r="AR418" s="126" t="str">
        <f t="shared" si="188"/>
        <v/>
      </c>
      <c r="AS418" s="126" t="str">
        <f t="shared" si="189"/>
        <v/>
      </c>
      <c r="AT418" s="127">
        <v>1739</v>
      </c>
      <c r="AU418" s="128"/>
      <c r="AV418" s="129"/>
      <c r="AW418" s="126" t="str">
        <f t="shared" si="190"/>
        <v/>
      </c>
      <c r="AX418" s="126" t="str">
        <f t="shared" si="191"/>
        <v/>
      </c>
      <c r="AY418" s="64" t="str">
        <f t="shared" si="192"/>
        <v/>
      </c>
      <c r="AZ418" s="97">
        <v>79.2</v>
      </c>
      <c r="BA418" s="68"/>
      <c r="BB418" s="68"/>
      <c r="BC418" s="68"/>
      <c r="BD418" s="68"/>
      <c r="BE418" s="15"/>
      <c r="BF418" s="5">
        <f t="shared" si="193"/>
        <v>11448</v>
      </c>
      <c r="BG418" s="41">
        <v>9850</v>
      </c>
      <c r="BH418" s="42">
        <v>1598</v>
      </c>
      <c r="BI418" s="42"/>
      <c r="BJ418" s="42"/>
      <c r="BK418" s="42"/>
      <c r="BL418" s="42"/>
      <c r="BM418" s="15"/>
    </row>
    <row r="419" spans="1:65" outlineLevel="5" x14ac:dyDescent="0.45">
      <c r="A419" s="22">
        <f t="shared" si="179"/>
        <v>12</v>
      </c>
      <c r="B419" s="9">
        <f t="shared" si="195"/>
        <v>44189</v>
      </c>
      <c r="C419" s="51">
        <v>277979</v>
      </c>
      <c r="D419" s="64">
        <f t="shared" si="184"/>
        <v>38</v>
      </c>
      <c r="E419" s="12">
        <v>38</v>
      </c>
      <c r="F419" s="12">
        <v>38</v>
      </c>
      <c r="G419" s="12">
        <v>38</v>
      </c>
      <c r="H419" s="12">
        <v>38</v>
      </c>
      <c r="I419" s="12"/>
      <c r="J419" s="12"/>
      <c r="K419" s="12"/>
      <c r="L419" s="12"/>
      <c r="M419" s="74" t="str">
        <f t="shared" si="185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86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7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4"/>
        <v>23.159636062861868</v>
      </c>
      <c r="AO419" s="41">
        <v>1209</v>
      </c>
      <c r="AP419" s="110"/>
      <c r="AQ419" s="111"/>
      <c r="AR419" s="126" t="str">
        <f t="shared" si="188"/>
        <v/>
      </c>
      <c r="AS419" s="126" t="str">
        <f t="shared" si="189"/>
        <v/>
      </c>
      <c r="AT419" s="127">
        <v>1411</v>
      </c>
      <c r="AU419" s="128"/>
      <c r="AV419" s="129"/>
      <c r="AW419" s="126" t="str">
        <f t="shared" si="190"/>
        <v/>
      </c>
      <c r="AX419" s="126" t="str">
        <f t="shared" si="191"/>
        <v/>
      </c>
      <c r="AY419" s="64" t="str">
        <f t="shared" si="192"/>
        <v/>
      </c>
      <c r="AZ419" s="97">
        <v>78.7</v>
      </c>
      <c r="BA419" s="68"/>
      <c r="BB419" s="68"/>
      <c r="BC419" s="68"/>
      <c r="BD419" s="68"/>
      <c r="BE419" s="15"/>
      <c r="BF419" s="5">
        <f t="shared" si="193"/>
        <v>11797</v>
      </c>
      <c r="BG419" s="41">
        <v>9755</v>
      </c>
      <c r="BH419" s="42">
        <v>2042</v>
      </c>
      <c r="BI419" s="42"/>
      <c r="BJ419" s="42"/>
      <c r="BK419" s="42"/>
      <c r="BL419" s="42"/>
      <c r="BM419" s="15"/>
    </row>
    <row r="420" spans="1:65" outlineLevel="5" x14ac:dyDescent="0.45">
      <c r="A420" s="22">
        <f t="shared" si="179"/>
        <v>12</v>
      </c>
      <c r="B420" s="9">
        <f t="shared" si="195"/>
        <v>44190</v>
      </c>
      <c r="C420" s="51">
        <v>287577</v>
      </c>
      <c r="D420" s="64">
        <f t="shared" si="184"/>
        <v>38</v>
      </c>
      <c r="E420" s="12">
        <v>38</v>
      </c>
      <c r="F420" s="12">
        <v>38</v>
      </c>
      <c r="G420" s="12">
        <v>38</v>
      </c>
      <c r="H420" s="12">
        <v>38</v>
      </c>
      <c r="I420" s="12"/>
      <c r="J420" s="12"/>
      <c r="K420" s="12"/>
      <c r="L420" s="12"/>
      <c r="M420" s="74" t="str">
        <f t="shared" si="185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86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7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>28000/AO420</f>
        <v>22.508038585209004</v>
      </c>
      <c r="AO420" s="41">
        <v>1244</v>
      </c>
      <c r="AP420" s="110"/>
      <c r="AQ420" s="111"/>
      <c r="AR420" s="126" t="str">
        <f t="shared" si="188"/>
        <v/>
      </c>
      <c r="AS420" s="126" t="str">
        <f t="shared" si="189"/>
        <v/>
      </c>
      <c r="AT420" s="127">
        <v>1406</v>
      </c>
      <c r="AU420" s="128"/>
      <c r="AV420" s="129"/>
      <c r="AW420" s="126" t="str">
        <f t="shared" si="190"/>
        <v/>
      </c>
      <c r="AX420" s="126" t="str">
        <f t="shared" si="191"/>
        <v/>
      </c>
      <c r="AY420" s="64" t="str">
        <f t="shared" si="192"/>
        <v/>
      </c>
      <c r="AZ420" s="97"/>
      <c r="BA420" s="68"/>
      <c r="BB420" s="68"/>
      <c r="BC420" s="68"/>
      <c r="BD420" s="68"/>
      <c r="BE420" s="15"/>
      <c r="BF420" s="5">
        <f t="shared" si="193"/>
        <v>9635</v>
      </c>
      <c r="BG420" s="41">
        <v>8005</v>
      </c>
      <c r="BH420" s="42">
        <v>1630</v>
      </c>
      <c r="BI420" s="42"/>
      <c r="BJ420" s="42"/>
      <c r="BK420" s="42"/>
      <c r="BL420" s="42"/>
      <c r="BM420" s="15"/>
    </row>
    <row r="421" spans="1:65" outlineLevel="5" x14ac:dyDescent="0.45">
      <c r="A421" s="22">
        <f t="shared" si="179"/>
        <v>12</v>
      </c>
      <c r="B421" s="9">
        <f t="shared" si="195"/>
        <v>44191</v>
      </c>
      <c r="C421" s="51">
        <v>276233</v>
      </c>
      <c r="D421" s="64">
        <f t="shared" si="184"/>
        <v>38.4</v>
      </c>
      <c r="E421" s="12">
        <v>38.200000000000003</v>
      </c>
      <c r="F421" s="12">
        <v>38.200000000000003</v>
      </c>
      <c r="G421" s="12">
        <v>38.6</v>
      </c>
      <c r="H421" s="12">
        <v>38.6</v>
      </c>
      <c r="I421" s="12"/>
      <c r="J421" s="12"/>
      <c r="K421" s="12"/>
      <c r="L421" s="12"/>
      <c r="M421" s="74" t="str">
        <f t="shared" si="185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86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7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4"/>
        <v>21.325209444021326</v>
      </c>
      <c r="AO421" s="41">
        <v>1313</v>
      </c>
      <c r="AP421" s="110"/>
      <c r="AQ421" s="111"/>
      <c r="AR421" s="126" t="str">
        <f t="shared" si="188"/>
        <v/>
      </c>
      <c r="AS421" s="126" t="str">
        <f t="shared" si="189"/>
        <v/>
      </c>
      <c r="AT421" s="127">
        <v>1222</v>
      </c>
      <c r="AU421" s="128"/>
      <c r="AV421" s="129"/>
      <c r="AW421" s="126" t="str">
        <f t="shared" si="190"/>
        <v/>
      </c>
      <c r="AX421" s="126" t="str">
        <f t="shared" si="191"/>
        <v/>
      </c>
      <c r="AY421" s="64" t="str">
        <f t="shared" si="192"/>
        <v/>
      </c>
      <c r="AZ421" s="97"/>
      <c r="BA421" s="68"/>
      <c r="BB421" s="68"/>
      <c r="BC421" s="68"/>
      <c r="BD421" s="68"/>
      <c r="BE421" s="15"/>
      <c r="BF421" s="5">
        <f t="shared" si="193"/>
        <v>11172</v>
      </c>
      <c r="BG421" s="41">
        <v>9704</v>
      </c>
      <c r="BH421" s="42">
        <v>1468</v>
      </c>
      <c r="BI421" s="42"/>
      <c r="BJ421" s="42"/>
      <c r="BK421" s="42"/>
      <c r="BL421" s="42"/>
      <c r="BM421" s="15"/>
    </row>
    <row r="422" spans="1:65" outlineLevel="5" x14ac:dyDescent="0.45">
      <c r="A422" s="22">
        <f t="shared" si="179"/>
        <v>12</v>
      </c>
      <c r="B422" s="9">
        <f t="shared" si="195"/>
        <v>44192</v>
      </c>
      <c r="C422" s="51">
        <v>269779</v>
      </c>
      <c r="D422" s="64">
        <f t="shared" si="184"/>
        <v>38.5</v>
      </c>
      <c r="E422" s="12">
        <v>38.200000000000003</v>
      </c>
      <c r="F422" s="12">
        <v>38.200000000000003</v>
      </c>
      <c r="G422" s="12">
        <v>38.799999999999997</v>
      </c>
      <c r="H422" s="12">
        <v>38.799999999999997</v>
      </c>
      <c r="I422" s="12"/>
      <c r="J422" s="12"/>
      <c r="K422" s="12"/>
      <c r="L422" s="12"/>
      <c r="M422" s="74" t="str">
        <f t="shared" si="185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86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7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4"/>
        <v>22.894521668029437</v>
      </c>
      <c r="AO422" s="41">
        <v>1223</v>
      </c>
      <c r="AP422" s="110"/>
      <c r="AQ422" s="111"/>
      <c r="AR422" s="126" t="str">
        <f t="shared" si="188"/>
        <v/>
      </c>
      <c r="AS422" s="126" t="str">
        <f t="shared" si="189"/>
        <v/>
      </c>
      <c r="AT422" s="127">
        <v>1155</v>
      </c>
      <c r="AU422" s="128"/>
      <c r="AV422" s="129"/>
      <c r="AW422" s="126" t="str">
        <f t="shared" si="190"/>
        <v/>
      </c>
      <c r="AX422" s="126" t="str">
        <f t="shared" si="191"/>
        <v/>
      </c>
      <c r="AY422" s="64" t="str">
        <f t="shared" si="192"/>
        <v/>
      </c>
      <c r="AZ422" s="97"/>
      <c r="BA422" s="68"/>
      <c r="BB422" s="68"/>
      <c r="BC422" s="68"/>
      <c r="BD422" s="68"/>
      <c r="BE422" s="15"/>
      <c r="BF422" s="5">
        <f t="shared" si="193"/>
        <v>7630</v>
      </c>
      <c r="BG422" s="41">
        <v>6043</v>
      </c>
      <c r="BH422" s="42">
        <v>1587</v>
      </c>
      <c r="BI422" s="42"/>
      <c r="BJ422" s="42"/>
      <c r="BK422" s="42"/>
      <c r="BL422" s="42"/>
      <c r="BM422" s="15"/>
    </row>
    <row r="423" spans="1:65" outlineLevel="5" x14ac:dyDescent="0.45">
      <c r="A423" s="22">
        <f t="shared" si="179"/>
        <v>12</v>
      </c>
      <c r="B423" s="9">
        <f t="shared" si="195"/>
        <v>44193</v>
      </c>
      <c r="C423" s="51">
        <v>279118</v>
      </c>
      <c r="D423" s="64">
        <f t="shared" si="184"/>
        <v>38</v>
      </c>
      <c r="E423" s="12">
        <v>37.799999999999997</v>
      </c>
      <c r="F423" s="12">
        <v>37.799999999999997</v>
      </c>
      <c r="G423" s="12">
        <v>38.1</v>
      </c>
      <c r="H423" s="12">
        <v>38.1</v>
      </c>
      <c r="I423" s="12"/>
      <c r="J423" s="12"/>
      <c r="K423" s="12"/>
      <c r="L423" s="12"/>
      <c r="M423" s="74" t="str">
        <f t="shared" si="185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86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7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4"/>
        <v>21.036814425244177</v>
      </c>
      <c r="AO423" s="41">
        <v>1331</v>
      </c>
      <c r="AP423" s="110"/>
      <c r="AQ423" s="111"/>
      <c r="AR423" s="126" t="str">
        <f t="shared" si="188"/>
        <v/>
      </c>
      <c r="AS423" s="126" t="str">
        <f t="shared" si="189"/>
        <v/>
      </c>
      <c r="AT423" s="127">
        <v>1344</v>
      </c>
      <c r="AU423" s="128"/>
      <c r="AV423" s="129"/>
      <c r="AW423" s="126" t="str">
        <f t="shared" si="190"/>
        <v/>
      </c>
      <c r="AX423" s="126" t="str">
        <f t="shared" si="191"/>
        <v/>
      </c>
      <c r="AY423" s="64" t="str">
        <f t="shared" si="192"/>
        <v/>
      </c>
      <c r="AZ423" s="97">
        <v>79.099999999999994</v>
      </c>
      <c r="BA423" s="68"/>
      <c r="BB423" s="68"/>
      <c r="BC423" s="68"/>
      <c r="BD423" s="68"/>
      <c r="BE423" s="15"/>
      <c r="BF423" s="5">
        <f t="shared" si="193"/>
        <v>9403</v>
      </c>
      <c r="BG423" s="41">
        <v>7820</v>
      </c>
      <c r="BH423" s="42">
        <v>1583</v>
      </c>
      <c r="BI423" s="42"/>
      <c r="BJ423" s="42"/>
      <c r="BK423" s="42"/>
      <c r="BL423" s="42"/>
      <c r="BM423" s="15"/>
    </row>
    <row r="424" spans="1:65" outlineLevel="5" x14ac:dyDescent="0.45">
      <c r="A424" s="22">
        <f t="shared" si="179"/>
        <v>12</v>
      </c>
      <c r="B424" s="9">
        <f t="shared" si="195"/>
        <v>44194</v>
      </c>
      <c r="C424" s="51">
        <v>286079</v>
      </c>
      <c r="D424" s="64">
        <f t="shared" si="184"/>
        <v>38.700000000000003</v>
      </c>
      <c r="E424" s="12">
        <v>38.9</v>
      </c>
      <c r="F424" s="12">
        <v>38.9</v>
      </c>
      <c r="G424" s="12">
        <v>38.5</v>
      </c>
      <c r="H424" s="12">
        <v>38.5</v>
      </c>
      <c r="I424" s="12"/>
      <c r="J424" s="12"/>
      <c r="K424" s="12"/>
      <c r="L424" s="12"/>
      <c r="M424" s="74" t="str">
        <f t="shared" si="185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86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7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4"/>
        <v>24.75685234305924</v>
      </c>
      <c r="AO424" s="41">
        <v>1131</v>
      </c>
      <c r="AP424" s="110"/>
      <c r="AQ424" s="111"/>
      <c r="AR424" s="126" t="str">
        <f t="shared" si="188"/>
        <v/>
      </c>
      <c r="AS424" s="126" t="str">
        <f t="shared" si="189"/>
        <v/>
      </c>
      <c r="AT424" s="127">
        <v>1310</v>
      </c>
      <c r="AU424" s="128"/>
      <c r="AV424" s="129"/>
      <c r="AW424" s="126" t="str">
        <f t="shared" si="190"/>
        <v/>
      </c>
      <c r="AX424" s="126" t="str">
        <f t="shared" si="191"/>
        <v/>
      </c>
      <c r="AY424" s="64" t="str">
        <f t="shared" si="192"/>
        <v/>
      </c>
      <c r="AZ424" s="97">
        <v>79</v>
      </c>
      <c r="BA424" s="68"/>
      <c r="BB424" s="68"/>
      <c r="BC424" s="68"/>
      <c r="BD424" s="68"/>
      <c r="BE424" s="15"/>
      <c r="BF424" s="5">
        <f t="shared" si="193"/>
        <v>12318</v>
      </c>
      <c r="BG424" s="41">
        <v>10734</v>
      </c>
      <c r="BH424" s="42">
        <v>1584</v>
      </c>
      <c r="BI424" s="42"/>
      <c r="BJ424" s="42"/>
      <c r="BK424" s="42"/>
      <c r="BL424" s="42"/>
      <c r="BM424" s="15"/>
    </row>
    <row r="425" spans="1:65" outlineLevel="5" x14ac:dyDescent="0.45">
      <c r="A425" s="22">
        <f t="shared" si="179"/>
        <v>12</v>
      </c>
      <c r="B425" s="9">
        <f t="shared" si="195"/>
        <v>44195</v>
      </c>
      <c r="C425" s="51">
        <v>307919</v>
      </c>
      <c r="D425" s="64">
        <f t="shared" si="184"/>
        <v>38.5</v>
      </c>
      <c r="E425" s="12">
        <v>38.5</v>
      </c>
      <c r="F425" s="12">
        <v>38.5</v>
      </c>
      <c r="G425" s="12"/>
      <c r="H425" s="12">
        <v>38.5</v>
      </c>
      <c r="I425" s="12"/>
      <c r="J425" s="12"/>
      <c r="K425" s="12"/>
      <c r="L425" s="12"/>
      <c r="M425" s="74" t="str">
        <f t="shared" si="185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86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7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4"/>
        <v>22.801302931596091</v>
      </c>
      <c r="AO425" s="41">
        <v>1228</v>
      </c>
      <c r="AP425" s="110"/>
      <c r="AQ425" s="111"/>
      <c r="AR425" s="126" t="str">
        <f t="shared" si="188"/>
        <v/>
      </c>
      <c r="AS425" s="126" t="str">
        <f t="shared" si="189"/>
        <v/>
      </c>
      <c r="AT425" s="127">
        <v>1402</v>
      </c>
      <c r="AU425" s="128"/>
      <c r="AV425" s="129"/>
      <c r="AW425" s="126" t="str">
        <f t="shared" si="190"/>
        <v/>
      </c>
      <c r="AX425" s="126" t="str">
        <f t="shared" si="191"/>
        <v/>
      </c>
      <c r="AY425" s="64" t="str">
        <f t="shared" si="192"/>
        <v/>
      </c>
      <c r="AZ425" s="97">
        <v>79</v>
      </c>
      <c r="BA425" s="68"/>
      <c r="BB425" s="68"/>
      <c r="BC425" s="68"/>
      <c r="BD425" s="68"/>
      <c r="BE425" s="15"/>
      <c r="BF425" s="5">
        <f t="shared" si="193"/>
        <v>10278</v>
      </c>
      <c r="BG425" s="41">
        <v>7016</v>
      </c>
      <c r="BH425" s="42">
        <v>3262</v>
      </c>
      <c r="BI425" s="42"/>
      <c r="BJ425" s="42"/>
      <c r="BK425" s="42"/>
      <c r="BL425" s="42"/>
      <c r="BM425" s="15"/>
    </row>
    <row r="426" spans="1:65" ht="17.5" outlineLevel="5" thickBot="1" x14ac:dyDescent="0.5">
      <c r="A426" s="23">
        <f t="shared" si="179"/>
        <v>12</v>
      </c>
      <c r="B426" s="10">
        <f t="shared" si="195"/>
        <v>44196</v>
      </c>
      <c r="C426" s="52">
        <v>285876</v>
      </c>
      <c r="D426" s="64">
        <f t="shared" si="184"/>
        <v>38.200000000000003</v>
      </c>
      <c r="E426" s="13">
        <v>38</v>
      </c>
      <c r="F426" s="13">
        <v>38</v>
      </c>
      <c r="G426" s="13"/>
      <c r="H426" s="13">
        <v>38.5</v>
      </c>
      <c r="I426" s="13"/>
      <c r="J426" s="13"/>
      <c r="K426" s="13"/>
      <c r="L426" s="13"/>
      <c r="M426" s="74" t="str">
        <f t="shared" si="185"/>
        <v/>
      </c>
      <c r="N426" s="88"/>
      <c r="O426" s="88"/>
      <c r="P426" s="88"/>
      <c r="Q426" s="88"/>
      <c r="R426" s="88"/>
      <c r="S426" s="88"/>
      <c r="T426" s="88"/>
      <c r="U426" s="88"/>
      <c r="V426" s="5" t="str">
        <f t="shared" si="186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7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>28000/AO426</f>
        <v>21.472392638036808</v>
      </c>
      <c r="AO426" s="43">
        <v>1304</v>
      </c>
      <c r="AP426" s="134"/>
      <c r="AQ426" s="135"/>
      <c r="AR426" s="126" t="str">
        <f t="shared" si="188"/>
        <v/>
      </c>
      <c r="AS426" s="126" t="str">
        <f t="shared" si="189"/>
        <v/>
      </c>
      <c r="AT426" s="127">
        <v>1623</v>
      </c>
      <c r="AU426" s="128"/>
      <c r="AV426" s="129"/>
      <c r="AW426" s="126" t="str">
        <f t="shared" si="190"/>
        <v/>
      </c>
      <c r="AX426" s="126" t="str">
        <f t="shared" si="191"/>
        <v/>
      </c>
      <c r="AY426" s="64" t="str">
        <f t="shared" si="192"/>
        <v/>
      </c>
      <c r="AZ426" s="99">
        <v>78.7</v>
      </c>
      <c r="BA426" s="77"/>
      <c r="BB426" s="77"/>
      <c r="BC426" s="77"/>
      <c r="BD426" s="77"/>
      <c r="BE426" s="16"/>
      <c r="BF426" s="5">
        <f t="shared" si="193"/>
        <v>9410</v>
      </c>
      <c r="BG426" s="43">
        <v>7772</v>
      </c>
      <c r="BH426" s="44">
        <v>1638</v>
      </c>
      <c r="BI426" s="44"/>
      <c r="BJ426" s="44"/>
      <c r="BK426" s="44"/>
      <c r="BL426" s="44"/>
      <c r="BM426" s="16"/>
    </row>
    <row r="427" spans="1:65" outlineLevel="4" x14ac:dyDescent="0.45">
      <c r="A427" s="150" t="s">
        <v>45</v>
      </c>
      <c r="B427" s="151"/>
      <c r="C427" s="50">
        <f t="shared" ref="C427:BM427" si="196">SUBTOTAL(4,C396:C426)</f>
        <v>307919</v>
      </c>
      <c r="D427" s="60">
        <f t="shared" si="196"/>
        <v>38.700000000000003</v>
      </c>
      <c r="E427" s="28">
        <f t="shared" si="196"/>
        <v>38.9</v>
      </c>
      <c r="F427" s="28">
        <f t="shared" si="196"/>
        <v>38.9</v>
      </c>
      <c r="G427" s="28">
        <f t="shared" si="196"/>
        <v>39</v>
      </c>
      <c r="H427" s="28">
        <f t="shared" si="196"/>
        <v>39</v>
      </c>
      <c r="I427" s="28">
        <f t="shared" si="196"/>
        <v>0</v>
      </c>
      <c r="J427" s="28">
        <f t="shared" si="196"/>
        <v>0</v>
      </c>
      <c r="K427" s="28">
        <f t="shared" si="196"/>
        <v>0</v>
      </c>
      <c r="L427" s="28">
        <f t="shared" si="196"/>
        <v>0</v>
      </c>
      <c r="M427" s="71">
        <f t="shared" si="196"/>
        <v>0</v>
      </c>
      <c r="N427" s="82">
        <f t="shared" si="196"/>
        <v>0</v>
      </c>
      <c r="O427" s="82">
        <f t="shared" si="196"/>
        <v>0</v>
      </c>
      <c r="P427" s="82">
        <f t="shared" si="196"/>
        <v>0</v>
      </c>
      <c r="Q427" s="82">
        <f t="shared" si="196"/>
        <v>0</v>
      </c>
      <c r="R427" s="82">
        <f t="shared" si="196"/>
        <v>0</v>
      </c>
      <c r="S427" s="82">
        <f t="shared" si="196"/>
        <v>0</v>
      </c>
      <c r="T427" s="82">
        <f t="shared" si="196"/>
        <v>0</v>
      </c>
      <c r="U427" s="82">
        <f t="shared" si="196"/>
        <v>0</v>
      </c>
      <c r="V427" s="29">
        <f t="shared" si="196"/>
        <v>0</v>
      </c>
      <c r="W427" s="39">
        <f t="shared" si="196"/>
        <v>0</v>
      </c>
      <c r="X427" s="39">
        <f t="shared" si="196"/>
        <v>0</v>
      </c>
      <c r="Y427" s="39">
        <f t="shared" si="196"/>
        <v>0</v>
      </c>
      <c r="Z427" s="39">
        <f t="shared" si="196"/>
        <v>0</v>
      </c>
      <c r="AA427" s="39">
        <f t="shared" si="196"/>
        <v>0</v>
      </c>
      <c r="AB427" s="39">
        <f t="shared" si="196"/>
        <v>0</v>
      </c>
      <c r="AC427" s="39">
        <f t="shared" si="196"/>
        <v>0</v>
      </c>
      <c r="AD427" s="39">
        <f t="shared" si="196"/>
        <v>0</v>
      </c>
      <c r="AE427" s="29">
        <f t="shared" si="196"/>
        <v>0</v>
      </c>
      <c r="AF427" s="39">
        <f t="shared" si="196"/>
        <v>0</v>
      </c>
      <c r="AG427" s="39">
        <f t="shared" si="196"/>
        <v>0</v>
      </c>
      <c r="AH427" s="39">
        <f t="shared" si="196"/>
        <v>0</v>
      </c>
      <c r="AI427" s="39">
        <f t="shared" si="196"/>
        <v>0</v>
      </c>
      <c r="AJ427" s="39">
        <f t="shared" si="196"/>
        <v>0</v>
      </c>
      <c r="AK427" s="39">
        <f t="shared" si="196"/>
        <v>0</v>
      </c>
      <c r="AL427" s="39">
        <f t="shared" si="196"/>
        <v>0</v>
      </c>
      <c r="AM427" s="39">
        <f t="shared" si="196"/>
        <v>0</v>
      </c>
      <c r="AN427" s="39">
        <f t="shared" si="196"/>
        <v>27.237354085603112</v>
      </c>
      <c r="AO427" s="39">
        <f t="shared" si="196"/>
        <v>1602</v>
      </c>
      <c r="AP427" s="104">
        <f t="shared" si="196"/>
        <v>0</v>
      </c>
      <c r="AQ427" s="105">
        <f t="shared" si="196"/>
        <v>0</v>
      </c>
      <c r="AR427" s="106">
        <f t="shared" si="196"/>
        <v>0</v>
      </c>
      <c r="AS427" s="106">
        <f t="shared" si="196"/>
        <v>0</v>
      </c>
      <c r="AT427" s="107">
        <f t="shared" si="196"/>
        <v>1812</v>
      </c>
      <c r="AU427" s="108">
        <f t="shared" si="196"/>
        <v>0</v>
      </c>
      <c r="AV427" s="109">
        <f t="shared" si="196"/>
        <v>0</v>
      </c>
      <c r="AW427" s="106">
        <f t="shared" si="196"/>
        <v>0</v>
      </c>
      <c r="AX427" s="106">
        <f t="shared" si="196"/>
        <v>0</v>
      </c>
      <c r="AY427" s="60">
        <f t="shared" si="196"/>
        <v>0</v>
      </c>
      <c r="AZ427" s="96">
        <f t="shared" si="196"/>
        <v>79.8</v>
      </c>
      <c r="BA427" s="67">
        <f t="shared" si="196"/>
        <v>0</v>
      </c>
      <c r="BB427" s="67">
        <f t="shared" si="196"/>
        <v>0</v>
      </c>
      <c r="BC427" s="67">
        <f t="shared" si="196"/>
        <v>0</v>
      </c>
      <c r="BD427" s="67">
        <f t="shared" si="196"/>
        <v>0</v>
      </c>
      <c r="BE427" s="27">
        <f t="shared" si="196"/>
        <v>0</v>
      </c>
      <c r="BF427" s="29">
        <f t="shared" si="196"/>
        <v>13216</v>
      </c>
      <c r="BG427" s="39">
        <f t="shared" si="196"/>
        <v>10981</v>
      </c>
      <c r="BH427" s="40">
        <f t="shared" si="196"/>
        <v>3262</v>
      </c>
      <c r="BI427" s="40">
        <f t="shared" si="196"/>
        <v>0</v>
      </c>
      <c r="BJ427" s="40">
        <f t="shared" si="196"/>
        <v>0</v>
      </c>
      <c r="BK427" s="40">
        <f t="shared" si="196"/>
        <v>0</v>
      </c>
      <c r="BL427" s="40">
        <f t="shared" si="196"/>
        <v>0</v>
      </c>
      <c r="BM427" s="27">
        <f t="shared" si="196"/>
        <v>0</v>
      </c>
    </row>
    <row r="428" spans="1:65" outlineLevel="3" x14ac:dyDescent="0.45">
      <c r="A428" s="180" t="s">
        <v>34</v>
      </c>
      <c r="B428" s="181"/>
      <c r="C428" s="51">
        <f t="shared" ref="C428:BM428" si="197">SUBTOTAL(5,C396:C426)</f>
        <v>0</v>
      </c>
      <c r="D428" s="61">
        <f t="shared" si="197"/>
        <v>27.8</v>
      </c>
      <c r="E428" s="12">
        <f t="shared" si="197"/>
        <v>37</v>
      </c>
      <c r="F428" s="12">
        <f t="shared" si="197"/>
        <v>37</v>
      </c>
      <c r="G428" s="12">
        <f t="shared" si="197"/>
        <v>0</v>
      </c>
      <c r="H428" s="12">
        <f t="shared" si="197"/>
        <v>36.700000000000003</v>
      </c>
      <c r="I428" s="12">
        <f t="shared" si="197"/>
        <v>0</v>
      </c>
      <c r="J428" s="12">
        <f t="shared" si="197"/>
        <v>0</v>
      </c>
      <c r="K428" s="12">
        <f t="shared" si="197"/>
        <v>0</v>
      </c>
      <c r="L428" s="12">
        <f t="shared" si="197"/>
        <v>0</v>
      </c>
      <c r="M428" s="72">
        <f t="shared" si="197"/>
        <v>0</v>
      </c>
      <c r="N428" s="83">
        <f t="shared" si="197"/>
        <v>0</v>
      </c>
      <c r="O428" s="83">
        <f t="shared" si="197"/>
        <v>0</v>
      </c>
      <c r="P428" s="83">
        <f t="shared" si="197"/>
        <v>0</v>
      </c>
      <c r="Q428" s="83">
        <f t="shared" si="197"/>
        <v>0</v>
      </c>
      <c r="R428" s="83">
        <f t="shared" si="197"/>
        <v>0</v>
      </c>
      <c r="S428" s="83">
        <f t="shared" si="197"/>
        <v>0</v>
      </c>
      <c r="T428" s="83">
        <f t="shared" si="197"/>
        <v>0</v>
      </c>
      <c r="U428" s="83">
        <f t="shared" si="197"/>
        <v>0</v>
      </c>
      <c r="V428" s="6">
        <f t="shared" si="197"/>
        <v>0</v>
      </c>
      <c r="W428" s="41">
        <f t="shared" si="197"/>
        <v>0</v>
      </c>
      <c r="X428" s="41">
        <f t="shared" si="197"/>
        <v>0</v>
      </c>
      <c r="Y428" s="41">
        <f t="shared" si="197"/>
        <v>0</v>
      </c>
      <c r="Z428" s="41">
        <f t="shared" si="197"/>
        <v>0</v>
      </c>
      <c r="AA428" s="41">
        <f t="shared" si="197"/>
        <v>0</v>
      </c>
      <c r="AB428" s="41">
        <f t="shared" si="197"/>
        <v>0</v>
      </c>
      <c r="AC428" s="41">
        <f t="shared" si="197"/>
        <v>0</v>
      </c>
      <c r="AD428" s="41">
        <f t="shared" si="197"/>
        <v>0</v>
      </c>
      <c r="AE428" s="6">
        <f t="shared" si="197"/>
        <v>0</v>
      </c>
      <c r="AF428" s="41">
        <f t="shared" si="197"/>
        <v>0</v>
      </c>
      <c r="AG428" s="41">
        <f t="shared" si="197"/>
        <v>0</v>
      </c>
      <c r="AH428" s="41">
        <f t="shared" si="197"/>
        <v>0</v>
      </c>
      <c r="AI428" s="41">
        <f t="shared" si="197"/>
        <v>0</v>
      </c>
      <c r="AJ428" s="41">
        <f t="shared" si="197"/>
        <v>0</v>
      </c>
      <c r="AK428" s="41">
        <f t="shared" si="197"/>
        <v>0</v>
      </c>
      <c r="AL428" s="41">
        <f t="shared" si="197"/>
        <v>0</v>
      </c>
      <c r="AM428" s="41">
        <f t="shared" si="197"/>
        <v>0</v>
      </c>
      <c r="AN428" s="41">
        <f t="shared" si="197"/>
        <v>17.478152309612984</v>
      </c>
      <c r="AO428" s="41">
        <f t="shared" si="197"/>
        <v>1028</v>
      </c>
      <c r="AP428" s="110">
        <f t="shared" si="197"/>
        <v>0</v>
      </c>
      <c r="AQ428" s="111">
        <f t="shared" si="197"/>
        <v>0</v>
      </c>
      <c r="AR428" s="112">
        <f t="shared" si="197"/>
        <v>0</v>
      </c>
      <c r="AS428" s="112">
        <f t="shared" si="197"/>
        <v>0</v>
      </c>
      <c r="AT428" s="113">
        <f t="shared" si="197"/>
        <v>1034</v>
      </c>
      <c r="AU428" s="114">
        <f t="shared" si="197"/>
        <v>0</v>
      </c>
      <c r="AV428" s="115">
        <f t="shared" si="197"/>
        <v>0</v>
      </c>
      <c r="AW428" s="112">
        <f t="shared" si="197"/>
        <v>0</v>
      </c>
      <c r="AX428" s="112">
        <f t="shared" si="197"/>
        <v>0</v>
      </c>
      <c r="AY428" s="61">
        <f t="shared" si="197"/>
        <v>0</v>
      </c>
      <c r="AZ428" s="97">
        <f t="shared" si="197"/>
        <v>78.3</v>
      </c>
      <c r="BA428" s="68">
        <f t="shared" si="197"/>
        <v>0</v>
      </c>
      <c r="BB428" s="68">
        <f t="shared" si="197"/>
        <v>0</v>
      </c>
      <c r="BC428" s="68">
        <f t="shared" si="197"/>
        <v>0</v>
      </c>
      <c r="BD428" s="68">
        <f t="shared" si="197"/>
        <v>0</v>
      </c>
      <c r="BE428" s="15">
        <f t="shared" si="197"/>
        <v>0</v>
      </c>
      <c r="BF428" s="6">
        <f t="shared" si="197"/>
        <v>5150</v>
      </c>
      <c r="BG428" s="41">
        <f t="shared" si="197"/>
        <v>3746</v>
      </c>
      <c r="BH428" s="42">
        <f t="shared" si="197"/>
        <v>1134</v>
      </c>
      <c r="BI428" s="42">
        <f t="shared" si="197"/>
        <v>0</v>
      </c>
      <c r="BJ428" s="42">
        <f t="shared" si="197"/>
        <v>0</v>
      </c>
      <c r="BK428" s="42">
        <f t="shared" si="197"/>
        <v>0</v>
      </c>
      <c r="BL428" s="42">
        <f t="shared" si="197"/>
        <v>0</v>
      </c>
      <c r="BM428" s="15">
        <f t="shared" si="197"/>
        <v>0</v>
      </c>
    </row>
    <row r="429" spans="1:65" outlineLevel="2" x14ac:dyDescent="0.45">
      <c r="A429" s="180" t="s">
        <v>23</v>
      </c>
      <c r="B429" s="181"/>
      <c r="C429" s="51">
        <f>IFERROR(SUBTOTAL(1,C396:C426),"")</f>
        <v>275380.90322580643</v>
      </c>
      <c r="D429" s="61">
        <f t="shared" ref="D429:BM429" si="198">IFERROR(SUBTOTAL(1,D396:D426),"")</f>
        <v>36.748387096774188</v>
      </c>
      <c r="E429" s="12">
        <f t="shared" si="198"/>
        <v>37.941935483870978</v>
      </c>
      <c r="F429" s="12">
        <f t="shared" si="198"/>
        <v>37.941935483870978</v>
      </c>
      <c r="G429" s="12">
        <f t="shared" si="198"/>
        <v>32.578571428571429</v>
      </c>
      <c r="H429" s="12">
        <f t="shared" si="198"/>
        <v>37.948387096774198</v>
      </c>
      <c r="I429" s="12" t="str">
        <f t="shared" si="198"/>
        <v/>
      </c>
      <c r="J429" s="12" t="str">
        <f t="shared" si="198"/>
        <v/>
      </c>
      <c r="K429" s="12" t="str">
        <f t="shared" si="198"/>
        <v/>
      </c>
      <c r="L429" s="12" t="str">
        <f t="shared" si="198"/>
        <v/>
      </c>
      <c r="M429" s="72" t="str">
        <f t="shared" si="198"/>
        <v/>
      </c>
      <c r="N429" s="83" t="str">
        <f t="shared" si="198"/>
        <v/>
      </c>
      <c r="O429" s="83" t="str">
        <f t="shared" si="198"/>
        <v/>
      </c>
      <c r="P429" s="83" t="str">
        <f t="shared" si="198"/>
        <v/>
      </c>
      <c r="Q429" s="83" t="str">
        <f t="shared" si="198"/>
        <v/>
      </c>
      <c r="R429" s="83" t="str">
        <f t="shared" si="198"/>
        <v/>
      </c>
      <c r="S429" s="83" t="str">
        <f t="shared" si="198"/>
        <v/>
      </c>
      <c r="T429" s="83" t="str">
        <f t="shared" si="198"/>
        <v/>
      </c>
      <c r="U429" s="83" t="str">
        <f t="shared" si="198"/>
        <v/>
      </c>
      <c r="V429" s="6" t="str">
        <f t="shared" si="198"/>
        <v/>
      </c>
      <c r="W429" s="41" t="str">
        <f t="shared" si="198"/>
        <v/>
      </c>
      <c r="X429" s="41" t="str">
        <f t="shared" si="198"/>
        <v/>
      </c>
      <c r="Y429" s="41" t="str">
        <f t="shared" si="198"/>
        <v/>
      </c>
      <c r="Z429" s="41" t="str">
        <f t="shared" si="198"/>
        <v/>
      </c>
      <c r="AA429" s="41" t="str">
        <f t="shared" si="198"/>
        <v/>
      </c>
      <c r="AB429" s="41" t="str">
        <f t="shared" si="198"/>
        <v/>
      </c>
      <c r="AC429" s="41" t="str">
        <f t="shared" si="198"/>
        <v/>
      </c>
      <c r="AD429" s="41" t="str">
        <f t="shared" si="198"/>
        <v/>
      </c>
      <c r="AE429" s="6" t="str">
        <f t="shared" si="198"/>
        <v/>
      </c>
      <c r="AF429" s="41" t="str">
        <f t="shared" si="198"/>
        <v/>
      </c>
      <c r="AG429" s="41" t="str">
        <f t="shared" si="198"/>
        <v/>
      </c>
      <c r="AH429" s="41" t="str">
        <f t="shared" si="198"/>
        <v/>
      </c>
      <c r="AI429" s="41" t="str">
        <f t="shared" si="198"/>
        <v/>
      </c>
      <c r="AJ429" s="41" t="str">
        <f t="shared" si="198"/>
        <v/>
      </c>
      <c r="AK429" s="41" t="str">
        <f t="shared" si="198"/>
        <v/>
      </c>
      <c r="AL429" s="41" t="str">
        <f t="shared" si="198"/>
        <v/>
      </c>
      <c r="AM429" s="41" t="str">
        <f t="shared" si="198"/>
        <v/>
      </c>
      <c r="AN429" s="41">
        <f t="shared" si="198"/>
        <v>21.795240938688579</v>
      </c>
      <c r="AO429" s="41">
        <f t="shared" si="198"/>
        <v>1300.516129032258</v>
      </c>
      <c r="AP429" s="110" t="str">
        <f t="shared" si="198"/>
        <v/>
      </c>
      <c r="AQ429" s="111" t="str">
        <f t="shared" si="198"/>
        <v/>
      </c>
      <c r="AR429" s="112" t="str">
        <f t="shared" si="198"/>
        <v/>
      </c>
      <c r="AS429" s="112" t="str">
        <f t="shared" si="198"/>
        <v/>
      </c>
      <c r="AT429" s="113">
        <f t="shared" si="198"/>
        <v>1389.9354838709678</v>
      </c>
      <c r="AU429" s="114" t="str">
        <f t="shared" si="198"/>
        <v/>
      </c>
      <c r="AV429" s="115" t="str">
        <f t="shared" si="198"/>
        <v/>
      </c>
      <c r="AW429" s="112" t="str">
        <f t="shared" si="198"/>
        <v/>
      </c>
      <c r="AX429" s="112" t="str">
        <f t="shared" si="198"/>
        <v/>
      </c>
      <c r="AY429" s="61" t="str">
        <f t="shared" si="198"/>
        <v/>
      </c>
      <c r="AZ429" s="97">
        <f t="shared" si="198"/>
        <v>79.022727272727266</v>
      </c>
      <c r="BA429" s="68" t="str">
        <f t="shared" si="198"/>
        <v/>
      </c>
      <c r="BB429" s="68" t="str">
        <f t="shared" si="198"/>
        <v/>
      </c>
      <c r="BC429" s="68" t="str">
        <f t="shared" si="198"/>
        <v/>
      </c>
      <c r="BD429" s="68" t="str">
        <f t="shared" si="198"/>
        <v/>
      </c>
      <c r="BE429" s="15" t="str">
        <f>IFERROR(SUBTOTAL(1,BE396:BE426),"")</f>
        <v/>
      </c>
      <c r="BF429" s="6">
        <f t="shared" si="198"/>
        <v>9886.2903225806458</v>
      </c>
      <c r="BG429" s="41">
        <f t="shared" si="198"/>
        <v>8095.0645161290322</v>
      </c>
      <c r="BH429" s="42">
        <f t="shared" si="198"/>
        <v>1791.2258064516129</v>
      </c>
      <c r="BI429" s="42" t="str">
        <f t="shared" si="198"/>
        <v/>
      </c>
      <c r="BJ429" s="42" t="str">
        <f t="shared" si="198"/>
        <v/>
      </c>
      <c r="BK429" s="42" t="str">
        <f t="shared" si="198"/>
        <v/>
      </c>
      <c r="BL429" s="42" t="str">
        <f t="shared" si="198"/>
        <v/>
      </c>
      <c r="BM429" s="15" t="str">
        <f t="shared" si="198"/>
        <v/>
      </c>
    </row>
    <row r="430" spans="1:65" ht="17.5" outlineLevel="1" thickBot="1" x14ac:dyDescent="0.5">
      <c r="A430" s="182" t="s">
        <v>46</v>
      </c>
      <c r="B430" s="183"/>
      <c r="C430" s="52">
        <f>SUBTOTAL(9,C396:C426)</f>
        <v>8536808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40316</v>
      </c>
      <c r="AP430" s="116"/>
      <c r="AQ430" s="117"/>
      <c r="AR430" s="118"/>
      <c r="AS430" s="118"/>
      <c r="AT430" s="119">
        <f>SUBTOTAL(9,AT396:AT426)</f>
        <v>43088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9">SUBTOTAL(9,BF396:BF426)</f>
        <v>306475</v>
      </c>
      <c r="BG430" s="43">
        <f t="shared" si="199"/>
        <v>250947</v>
      </c>
      <c r="BH430" s="44">
        <f t="shared" si="199"/>
        <v>55528</v>
      </c>
      <c r="BI430" s="44">
        <f t="shared" si="199"/>
        <v>0</v>
      </c>
      <c r="BJ430" s="44">
        <f t="shared" si="199"/>
        <v>0</v>
      </c>
      <c r="BK430" s="44">
        <f t="shared" si="199"/>
        <v>0</v>
      </c>
      <c r="BL430" s="44">
        <f t="shared" si="199"/>
        <v>0</v>
      </c>
      <c r="BM430" s="16">
        <f t="shared" si="199"/>
        <v>0</v>
      </c>
    </row>
    <row r="431" spans="1:65" outlineLevel="1" x14ac:dyDescent="0.45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M431"/>
  <sheetViews>
    <sheetView showGridLines="0" zoomScale="70" zoomScaleNormal="70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7" outlineLevelRow="5" outlineLevelCol="1" x14ac:dyDescent="0.45"/>
  <cols>
    <col min="1" max="1" width="6" style="20" bestFit="1" customWidth="1"/>
    <col min="2" max="2" width="11.08203125" style="2" bestFit="1" customWidth="1"/>
    <col min="3" max="3" width="14.582031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58203125" style="4" customWidth="1"/>
    <col min="42" max="43" width="8.58203125" style="100" customWidth="1"/>
    <col min="44" max="44" width="10.58203125" style="100" customWidth="1"/>
    <col min="45" max="45" width="10.58203125" style="100" bestFit="1" customWidth="1"/>
    <col min="46" max="46" width="14.58203125" style="101" customWidth="1"/>
    <col min="47" max="48" width="8.58203125" style="102" customWidth="1"/>
    <col min="49" max="49" width="10.58203125" style="100" customWidth="1"/>
    <col min="50" max="50" width="10.58203125" style="100" bestFit="1" customWidth="1"/>
    <col min="51" max="51" width="11.58203125" style="3" customWidth="1"/>
    <col min="52" max="56" width="11.58203125" style="53" customWidth="1"/>
    <col min="57" max="57" width="14.58203125" style="4" customWidth="1"/>
    <col min="58" max="58" width="20.33203125" style="4" bestFit="1" customWidth="1"/>
    <col min="59" max="59" width="14" style="4" customWidth="1" outlineLevel="1"/>
    <col min="60" max="60" width="20.83203125" style="4" customWidth="1" outlineLevel="1"/>
    <col min="61" max="61" width="18.83203125" style="4" customWidth="1" outlineLevel="1"/>
    <col min="62" max="63" width="20.25" style="4" customWidth="1" outlineLevel="1"/>
    <col min="64" max="65" width="20.83203125" style="4" customWidth="1" outlineLevel="1"/>
  </cols>
  <sheetData>
    <row r="1" spans="1:65" ht="20.5" x14ac:dyDescent="0.45">
      <c r="A1" s="19" t="s">
        <v>104</v>
      </c>
    </row>
    <row r="2" spans="1:65" s="35" customFormat="1" x14ac:dyDescent="0.45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45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45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5" thickBot="1" x14ac:dyDescent="0.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5">
      <c r="A6" s="172" t="s">
        <v>61</v>
      </c>
      <c r="B6" s="173"/>
      <c r="C6" s="156" t="s">
        <v>2</v>
      </c>
      <c r="D6" s="176" t="s">
        <v>68</v>
      </c>
      <c r="E6" s="177"/>
      <c r="F6" s="177"/>
      <c r="G6" s="177"/>
      <c r="H6" s="177"/>
      <c r="I6" s="177"/>
      <c r="J6" s="177"/>
      <c r="K6" s="177"/>
      <c r="L6" s="177"/>
      <c r="M6" s="178" t="s">
        <v>77</v>
      </c>
      <c r="N6" s="179"/>
      <c r="O6" s="179"/>
      <c r="P6" s="179"/>
      <c r="Q6" s="179"/>
      <c r="R6" s="179"/>
      <c r="S6" s="179"/>
      <c r="T6" s="179"/>
      <c r="U6" s="179"/>
      <c r="V6" s="160" t="s">
        <v>80</v>
      </c>
      <c r="W6" s="156"/>
      <c r="X6" s="156"/>
      <c r="Y6" s="156"/>
      <c r="Z6" s="156"/>
      <c r="AA6" s="156"/>
      <c r="AB6" s="156"/>
      <c r="AC6" s="156"/>
      <c r="AD6" s="156"/>
      <c r="AE6" s="146" t="s">
        <v>82</v>
      </c>
      <c r="AF6" s="156"/>
      <c r="AG6" s="156"/>
      <c r="AH6" s="156"/>
      <c r="AI6" s="156"/>
      <c r="AJ6" s="156"/>
      <c r="AK6" s="156"/>
      <c r="AL6" s="156"/>
      <c r="AM6" s="156"/>
      <c r="AN6" s="146" t="s">
        <v>67</v>
      </c>
      <c r="AO6" s="160" t="s">
        <v>1</v>
      </c>
      <c r="AP6" s="164" t="s">
        <v>93</v>
      </c>
      <c r="AQ6" s="166" t="s">
        <v>94</v>
      </c>
      <c r="AR6" s="168" t="s">
        <v>95</v>
      </c>
      <c r="AS6" s="168" t="s">
        <v>91</v>
      </c>
      <c r="AT6" s="162" t="s">
        <v>66</v>
      </c>
      <c r="AU6" s="164" t="s">
        <v>96</v>
      </c>
      <c r="AV6" s="166" t="s">
        <v>97</v>
      </c>
      <c r="AW6" s="168" t="s">
        <v>98</v>
      </c>
      <c r="AX6" s="168" t="s">
        <v>92</v>
      </c>
      <c r="AY6" s="170" t="s">
        <v>89</v>
      </c>
      <c r="AZ6" s="152" t="s">
        <v>87</v>
      </c>
      <c r="BA6" s="154" t="s">
        <v>105</v>
      </c>
      <c r="BB6" s="155"/>
      <c r="BC6" s="155"/>
      <c r="BD6" s="155"/>
      <c r="BE6" s="156" t="s">
        <v>102</v>
      </c>
      <c r="BF6" s="158" t="s">
        <v>3</v>
      </c>
      <c r="BG6" s="160" t="s">
        <v>4</v>
      </c>
      <c r="BH6" s="146" t="s">
        <v>7</v>
      </c>
      <c r="BI6" s="146" t="s">
        <v>8</v>
      </c>
      <c r="BJ6" s="146" t="s">
        <v>6</v>
      </c>
      <c r="BK6" s="146" t="s">
        <v>5</v>
      </c>
      <c r="BL6" s="146" t="s">
        <v>9</v>
      </c>
      <c r="BM6" s="148" t="s">
        <v>10</v>
      </c>
    </row>
    <row r="7" spans="1:65" s="1" customFormat="1" ht="34.5" thickBot="1" x14ac:dyDescent="0.5">
      <c r="A7" s="174"/>
      <c r="B7" s="175"/>
      <c r="C7" s="157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47"/>
      <c r="AO7" s="161"/>
      <c r="AP7" s="165"/>
      <c r="AQ7" s="167"/>
      <c r="AR7" s="169"/>
      <c r="AS7" s="169"/>
      <c r="AT7" s="163"/>
      <c r="AU7" s="165"/>
      <c r="AV7" s="167"/>
      <c r="AW7" s="169"/>
      <c r="AX7" s="169"/>
      <c r="AY7" s="171"/>
      <c r="AZ7" s="153"/>
      <c r="BA7" s="65" t="s">
        <v>84</v>
      </c>
      <c r="BB7" s="65" t="s">
        <v>85</v>
      </c>
      <c r="BC7" s="65" t="s">
        <v>86</v>
      </c>
      <c r="BD7" s="66" t="s">
        <v>90</v>
      </c>
      <c r="BE7" s="157"/>
      <c r="BF7" s="159"/>
      <c r="BG7" s="161"/>
      <c r="BH7" s="147"/>
      <c r="BI7" s="147"/>
      <c r="BJ7" s="147"/>
      <c r="BK7" s="147"/>
      <c r="BL7" s="147"/>
      <c r="BM7" s="149"/>
    </row>
    <row r="8" spans="1:65" x14ac:dyDescent="0.45">
      <c r="A8" s="150" t="s">
        <v>12</v>
      </c>
      <c r="B8" s="151"/>
      <c r="C8" s="50">
        <f t="shared" ref="C8:BM8" si="0">SUBTOTAL(4,C17:C426)</f>
        <v>504048</v>
      </c>
      <c r="D8" s="60">
        <f t="shared" si="0"/>
        <v>39.200000000000003</v>
      </c>
      <c r="E8" s="28">
        <f t="shared" si="0"/>
        <v>337.2</v>
      </c>
      <c r="F8" s="28">
        <f t="shared" si="0"/>
        <v>39.200000000000003</v>
      </c>
      <c r="G8" s="28">
        <f t="shared" si="0"/>
        <v>39.1</v>
      </c>
      <c r="H8" s="28">
        <f t="shared" si="0"/>
        <v>39.1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0</v>
      </c>
      <c r="N8" s="82">
        <f t="shared" si="0"/>
        <v>0</v>
      </c>
      <c r="O8" s="82">
        <f t="shared" si="0"/>
        <v>0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35.087719298245617</v>
      </c>
      <c r="AO8" s="39">
        <f t="shared" si="0"/>
        <v>2133</v>
      </c>
      <c r="AP8" s="104">
        <f t="shared" si="0"/>
        <v>0</v>
      </c>
      <c r="AQ8" s="105">
        <f t="shared" si="0"/>
        <v>0</v>
      </c>
      <c r="AR8" s="106">
        <f t="shared" si="0"/>
        <v>0</v>
      </c>
      <c r="AS8" s="106">
        <f t="shared" si="0"/>
        <v>0</v>
      </c>
      <c r="AT8" s="107">
        <f t="shared" si="0"/>
        <v>3392</v>
      </c>
      <c r="AU8" s="108">
        <f t="shared" si="0"/>
        <v>0</v>
      </c>
      <c r="AV8" s="109">
        <f t="shared" si="0"/>
        <v>0</v>
      </c>
      <c r="AW8" s="106">
        <f t="shared" si="0"/>
        <v>0</v>
      </c>
      <c r="AX8" s="106">
        <f t="shared" si="0"/>
        <v>0</v>
      </c>
      <c r="AY8" s="60">
        <f t="shared" si="0"/>
        <v>0</v>
      </c>
      <c r="AZ8" s="96">
        <f t="shared" si="0"/>
        <v>80</v>
      </c>
      <c r="BA8" s="67">
        <f t="shared" si="0"/>
        <v>0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420</v>
      </c>
      <c r="BF8" s="29">
        <f t="shared" si="0"/>
        <v>18337</v>
      </c>
      <c r="BG8" s="39">
        <f t="shared" si="0"/>
        <v>13509</v>
      </c>
      <c r="BH8" s="40">
        <f t="shared" si="0"/>
        <v>8195</v>
      </c>
      <c r="BI8" s="40">
        <f t="shared" si="0"/>
        <v>7520</v>
      </c>
      <c r="BJ8" s="40">
        <f t="shared" si="0"/>
        <v>0</v>
      </c>
      <c r="BK8" s="40">
        <f t="shared" si="0"/>
        <v>0</v>
      </c>
      <c r="BL8" s="40">
        <f t="shared" si="0"/>
        <v>363600</v>
      </c>
      <c r="BM8" s="27">
        <f t="shared" si="0"/>
        <v>0</v>
      </c>
    </row>
    <row r="9" spans="1:65" x14ac:dyDescent="0.45">
      <c r="A9" s="180" t="s">
        <v>11</v>
      </c>
      <c r="B9" s="181"/>
      <c r="C9" s="51">
        <f t="shared" ref="C9:BM9" si="1">SUBTOTAL(5,C17:C426)</f>
        <v>267189</v>
      </c>
      <c r="D9" s="61">
        <f t="shared" si="1"/>
        <v>36</v>
      </c>
      <c r="E9" s="12">
        <f t="shared" si="1"/>
        <v>27.9</v>
      </c>
      <c r="F9" s="12">
        <f t="shared" si="1"/>
        <v>34.700000000000003</v>
      </c>
      <c r="G9" s="12">
        <f t="shared" si="1"/>
        <v>34</v>
      </c>
      <c r="H9" s="12">
        <f t="shared" si="1"/>
        <v>35.200000000000003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0</v>
      </c>
      <c r="N9" s="83">
        <f t="shared" si="1"/>
        <v>0</v>
      </c>
      <c r="O9" s="83">
        <f t="shared" si="1"/>
        <v>0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13.127051101734645</v>
      </c>
      <c r="AO9" s="41">
        <f t="shared" si="1"/>
        <v>798</v>
      </c>
      <c r="AP9" s="110">
        <f t="shared" si="1"/>
        <v>0</v>
      </c>
      <c r="AQ9" s="111">
        <f t="shared" si="1"/>
        <v>0</v>
      </c>
      <c r="AR9" s="112">
        <f t="shared" si="1"/>
        <v>0</v>
      </c>
      <c r="AS9" s="112">
        <f t="shared" si="1"/>
        <v>0</v>
      </c>
      <c r="AT9" s="113">
        <f t="shared" si="1"/>
        <v>603</v>
      </c>
      <c r="AU9" s="114">
        <f t="shared" si="1"/>
        <v>0</v>
      </c>
      <c r="AV9" s="115">
        <f t="shared" si="1"/>
        <v>0</v>
      </c>
      <c r="AW9" s="112">
        <f t="shared" si="1"/>
        <v>0</v>
      </c>
      <c r="AX9" s="112">
        <f t="shared" si="1"/>
        <v>0</v>
      </c>
      <c r="AY9" s="61">
        <f t="shared" si="1"/>
        <v>0</v>
      </c>
      <c r="AZ9" s="97">
        <f t="shared" si="1"/>
        <v>77</v>
      </c>
      <c r="BA9" s="68">
        <f t="shared" si="1"/>
        <v>0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70</v>
      </c>
      <c r="BF9" s="6">
        <f t="shared" si="1"/>
        <v>1935</v>
      </c>
      <c r="BG9" s="41">
        <f t="shared" si="1"/>
        <v>715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1051</v>
      </c>
      <c r="BM9" s="15">
        <f t="shared" si="1"/>
        <v>0</v>
      </c>
    </row>
    <row r="10" spans="1:65" x14ac:dyDescent="0.45">
      <c r="A10" s="180" t="s">
        <v>62</v>
      </c>
      <c r="B10" s="181"/>
      <c r="C10" s="51">
        <f>IFERROR(SUBTOTAL(1,C17:C426),"")</f>
        <v>351708.1616438356</v>
      </c>
      <c r="D10" s="61">
        <f t="shared" ref="D10:BM10" si="2">IFERROR(SUBTOTAL(1,D17:D426),"")</f>
        <v>37.821321321321314</v>
      </c>
      <c r="E10" s="12">
        <f t="shared" si="2"/>
        <v>37.817582417582408</v>
      </c>
      <c r="F10" s="12">
        <f t="shared" si="2"/>
        <v>38.067032967032958</v>
      </c>
      <c r="G10" s="12">
        <f t="shared" si="2"/>
        <v>37.603021978021985</v>
      </c>
      <c r="H10" s="12">
        <f t="shared" si="2"/>
        <v>38.054670329670365</v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 t="str">
        <f t="shared" si="2"/>
        <v/>
      </c>
      <c r="N10" s="83" t="str">
        <f t="shared" si="2"/>
        <v/>
      </c>
      <c r="O10" s="83" t="str">
        <f t="shared" si="2"/>
        <v/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20.539603978236936</v>
      </c>
      <c r="AO10" s="41">
        <f t="shared" si="2"/>
        <v>1406.7041095890411</v>
      </c>
      <c r="AP10" s="110" t="str">
        <f t="shared" si="2"/>
        <v/>
      </c>
      <c r="AQ10" s="111" t="str">
        <f t="shared" si="2"/>
        <v/>
      </c>
      <c r="AR10" s="112" t="str">
        <f t="shared" si="2"/>
        <v/>
      </c>
      <c r="AS10" s="112" t="str">
        <f t="shared" si="2"/>
        <v/>
      </c>
      <c r="AT10" s="113">
        <f t="shared" si="2"/>
        <v>1551.8314917127072</v>
      </c>
      <c r="AU10" s="114" t="str">
        <f t="shared" si="2"/>
        <v/>
      </c>
      <c r="AV10" s="115" t="str">
        <f t="shared" si="2"/>
        <v/>
      </c>
      <c r="AW10" s="112" t="str">
        <f t="shared" si="2"/>
        <v/>
      </c>
      <c r="AX10" s="112" t="str">
        <f t="shared" si="2"/>
        <v/>
      </c>
      <c r="AY10" s="61" t="str">
        <f t="shared" si="2"/>
        <v/>
      </c>
      <c r="AZ10" s="97">
        <f t="shared" si="2"/>
        <v>78.595000000000013</v>
      </c>
      <c r="BA10" s="68" t="str">
        <f t="shared" si="2"/>
        <v/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>
        <f>IFERROR(SUBTOTAL(1,BE17:BE426),"")</f>
        <v>284.82089552238807</v>
      </c>
      <c r="BF10" s="6">
        <f t="shared" si="2"/>
        <v>9181.8520547945209</v>
      </c>
      <c r="BG10" s="41">
        <f t="shared" si="2"/>
        <v>6828.625</v>
      </c>
      <c r="BH10" s="42">
        <f t="shared" si="2"/>
        <v>1618.4844192634562</v>
      </c>
      <c r="BI10" s="42">
        <f t="shared" si="2"/>
        <v>908.88700564971748</v>
      </c>
      <c r="BJ10" s="42" t="str">
        <f t="shared" si="2"/>
        <v/>
      </c>
      <c r="BK10" s="42" t="str">
        <f t="shared" si="2"/>
        <v/>
      </c>
      <c r="BL10" s="42">
        <f t="shared" si="2"/>
        <v>220139</v>
      </c>
      <c r="BM10" s="15" t="str">
        <f t="shared" si="2"/>
        <v/>
      </c>
    </row>
    <row r="11" spans="1:65" ht="17.5" thickBot="1" x14ac:dyDescent="0.5">
      <c r="A11" s="182" t="s">
        <v>64</v>
      </c>
      <c r="B11" s="183"/>
      <c r="C11" s="52">
        <f>SUBTOTAL(9,C17:C426)</f>
        <v>128373479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512000</v>
      </c>
      <c r="AP11" s="116"/>
      <c r="AQ11" s="117"/>
      <c r="AR11" s="118"/>
      <c r="AS11" s="118"/>
      <c r="AT11" s="119">
        <f>SUBTOTAL(9,AT17:AT425)</f>
        <v>560047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37866</v>
      </c>
      <c r="BF11" s="7">
        <f t="shared" ref="BF11:BM11" si="3">SUBTOTAL(9,BF17:BF425)</f>
        <v>3335904</v>
      </c>
      <c r="BG11" s="43">
        <f t="shared" si="3"/>
        <v>2444796</v>
      </c>
      <c r="BH11" s="44">
        <f t="shared" si="3"/>
        <v>570806</v>
      </c>
      <c r="BI11" s="44">
        <f t="shared" si="3"/>
        <v>320302</v>
      </c>
      <c r="BJ11" s="44">
        <f t="shared" si="3"/>
        <v>0</v>
      </c>
      <c r="BK11" s="44">
        <f t="shared" si="3"/>
        <v>0</v>
      </c>
      <c r="BL11" s="44">
        <v>2266846</v>
      </c>
      <c r="BM11" s="16">
        <f t="shared" si="3"/>
        <v>0</v>
      </c>
    </row>
    <row r="12" spans="1:65" ht="17.5" thickBot="1" x14ac:dyDescent="0.5">
      <c r="A12" s="182" t="s">
        <v>63</v>
      </c>
      <c r="B12" s="183"/>
      <c r="C12" s="52">
        <f>IFERROR(SUBTOTAL(9,C17:C426)/COUNTA(C17:C47,C52:C80,C85:C115,C120:C149,C154:C184,C189:C218,C223:C253,C258:C288,C293:C322,C327:C357,C362:C391,C396:C426),"")</f>
        <v>351708.1616438356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1406.7041095890411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1551.8314917127072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>
        <f>IFERROR(SUBTOTAL(9,BE17:BE426)/COUNTA(BE17:BE47,BE52:BE80,BE85:BE115,BE120:BE149,BE154:BE184,BE189:BE218,BE223:BE253,BE258:BE288,BE293:BE322,BE327:BE357,BE362:BE391,BE396:BE426),"")</f>
        <v>284.82089552238807</v>
      </c>
      <c r="BF12" s="79">
        <f>SUBTOTAL(9,BF17:BF426)/COUNTA(BF17:BF47,BF52:BF80,BF85:BF115,BF120:BF149,BF154:BF184,BF189:BF218,BF223:BF253,BF258:BF288,BF293:BF322,BF327:BF357,BF362:BF391,BF396:BF426)</f>
        <v>9156.7650273224044</v>
      </c>
      <c r="BG12" s="78">
        <f>IFERROR(SUBTOTAL(9,BG17:BG426)/COUNTA(BG17:BG47,BG52:BG80,BG85:BG115,BG120:BG149,BG154:BG184,BG189:BG218,BG223:BG253,BG258:BG288,BG293:BG322,BG327:BG357,BG362:BG391,BG396:BG426),"")</f>
        <v>6828.625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1618.4844192634562</v>
      </c>
      <c r="BI12" s="37">
        <f t="shared" si="4"/>
        <v>908.88700564971748</v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45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5" thickBot="1" x14ac:dyDescent="0.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5">
      <c r="A15" s="184" t="s">
        <v>0</v>
      </c>
      <c r="B15" s="186" t="s">
        <v>88</v>
      </c>
      <c r="C15" s="156" t="s">
        <v>2</v>
      </c>
      <c r="D15" s="176" t="s">
        <v>68</v>
      </c>
      <c r="E15" s="177"/>
      <c r="F15" s="177"/>
      <c r="G15" s="177"/>
      <c r="H15" s="177"/>
      <c r="I15" s="177"/>
      <c r="J15" s="177"/>
      <c r="K15" s="177"/>
      <c r="L15" s="177"/>
      <c r="M15" s="178" t="s">
        <v>77</v>
      </c>
      <c r="N15" s="179"/>
      <c r="O15" s="179"/>
      <c r="P15" s="179"/>
      <c r="Q15" s="179"/>
      <c r="R15" s="179"/>
      <c r="S15" s="179"/>
      <c r="T15" s="179"/>
      <c r="U15" s="179"/>
      <c r="V15" s="160" t="s">
        <v>80</v>
      </c>
      <c r="W15" s="156"/>
      <c r="X15" s="156"/>
      <c r="Y15" s="156"/>
      <c r="Z15" s="156"/>
      <c r="AA15" s="156"/>
      <c r="AB15" s="156"/>
      <c r="AC15" s="156"/>
      <c r="AD15" s="156"/>
      <c r="AE15" s="146" t="s">
        <v>82</v>
      </c>
      <c r="AF15" s="156"/>
      <c r="AG15" s="156"/>
      <c r="AH15" s="156"/>
      <c r="AI15" s="156"/>
      <c r="AJ15" s="156"/>
      <c r="AK15" s="156"/>
      <c r="AL15" s="156"/>
      <c r="AM15" s="156"/>
      <c r="AN15" s="146" t="s">
        <v>67</v>
      </c>
      <c r="AO15" s="160" t="s">
        <v>1</v>
      </c>
      <c r="AP15" s="164" t="s">
        <v>93</v>
      </c>
      <c r="AQ15" s="166" t="s">
        <v>94</v>
      </c>
      <c r="AR15" s="168" t="s">
        <v>95</v>
      </c>
      <c r="AS15" s="168" t="s">
        <v>91</v>
      </c>
      <c r="AT15" s="162" t="s">
        <v>66</v>
      </c>
      <c r="AU15" s="164" t="s">
        <v>96</v>
      </c>
      <c r="AV15" s="166" t="s">
        <v>97</v>
      </c>
      <c r="AW15" s="168" t="s">
        <v>98</v>
      </c>
      <c r="AX15" s="168" t="s">
        <v>92</v>
      </c>
      <c r="AY15" s="170" t="s">
        <v>89</v>
      </c>
      <c r="AZ15" s="152" t="s">
        <v>87</v>
      </c>
      <c r="BA15" s="154" t="s">
        <v>106</v>
      </c>
      <c r="BB15" s="155"/>
      <c r="BC15" s="155"/>
      <c r="BD15" s="155"/>
      <c r="BE15" s="156" t="s">
        <v>102</v>
      </c>
      <c r="BF15" s="158" t="s">
        <v>3</v>
      </c>
      <c r="BG15" s="160" t="s">
        <v>4</v>
      </c>
      <c r="BH15" s="146" t="s">
        <v>7</v>
      </c>
      <c r="BI15" s="146" t="s">
        <v>8</v>
      </c>
      <c r="BJ15" s="146" t="s">
        <v>6</v>
      </c>
      <c r="BK15" s="146" t="s">
        <v>5</v>
      </c>
      <c r="BL15" s="146" t="s">
        <v>9</v>
      </c>
      <c r="BM15" s="148" t="s">
        <v>10</v>
      </c>
    </row>
    <row r="16" spans="1:65" s="1" customFormat="1" ht="34.5" thickBot="1" x14ac:dyDescent="0.5">
      <c r="A16" s="185"/>
      <c r="B16" s="187"/>
      <c r="C16" s="157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47"/>
      <c r="AO16" s="161"/>
      <c r="AP16" s="165"/>
      <c r="AQ16" s="167"/>
      <c r="AR16" s="169"/>
      <c r="AS16" s="169"/>
      <c r="AT16" s="163"/>
      <c r="AU16" s="165"/>
      <c r="AV16" s="167"/>
      <c r="AW16" s="169"/>
      <c r="AX16" s="169"/>
      <c r="AY16" s="171"/>
      <c r="AZ16" s="153"/>
      <c r="BA16" s="65" t="s">
        <v>84</v>
      </c>
      <c r="BB16" s="65" t="s">
        <v>85</v>
      </c>
      <c r="BC16" s="65" t="s">
        <v>86</v>
      </c>
      <c r="BD16" s="66" t="s">
        <v>90</v>
      </c>
      <c r="BE16" s="157"/>
      <c r="BF16" s="159"/>
      <c r="BG16" s="161"/>
      <c r="BH16" s="147"/>
      <c r="BI16" s="147"/>
      <c r="BJ16" s="147"/>
      <c r="BK16" s="147"/>
      <c r="BL16" s="147"/>
      <c r="BM16" s="149"/>
    </row>
    <row r="17" spans="1:65" outlineLevel="5" x14ac:dyDescent="0.45">
      <c r="A17" s="21">
        <f>MONTH(B17)</f>
        <v>1</v>
      </c>
      <c r="B17" s="8">
        <v>44197</v>
      </c>
      <c r="C17" s="51">
        <v>278249</v>
      </c>
      <c r="D17" s="64">
        <f>IFERROR(ROUND(AVERAGE(E17:L17),1),"")</f>
        <v>37.799999999999997</v>
      </c>
      <c r="E17" s="12">
        <v>37.5</v>
      </c>
      <c r="F17" s="12">
        <v>37.5</v>
      </c>
      <c r="G17" s="12">
        <v>38</v>
      </c>
      <c r="H17" s="12">
        <v>38</v>
      </c>
      <c r="I17" s="11"/>
      <c r="J17" s="11"/>
      <c r="K17" s="11"/>
      <c r="L17" s="11"/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28000/AO17</f>
        <v>25.270758122743683</v>
      </c>
      <c r="AO17" s="41">
        <v>1108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1572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7917</v>
      </c>
      <c r="BG17" s="42">
        <v>6307</v>
      </c>
      <c r="BH17" s="42">
        <v>1610</v>
      </c>
      <c r="BI17" s="42">
        <v>0</v>
      </c>
      <c r="BJ17" s="42"/>
      <c r="BK17" s="42"/>
      <c r="BL17" s="42"/>
      <c r="BM17" s="14"/>
    </row>
    <row r="18" spans="1:65" outlineLevel="5" x14ac:dyDescent="0.45">
      <c r="A18" s="22">
        <f t="shared" ref="A18:A90" si="5">MONTH(B18)</f>
        <v>1</v>
      </c>
      <c r="B18" s="9">
        <f>B17+1</f>
        <v>44198</v>
      </c>
      <c r="C18" s="51">
        <v>278200</v>
      </c>
      <c r="D18" s="64">
        <f t="shared" ref="D18:D47" si="6">IFERROR(ROUND(AVERAGE(E18:L18),1),"")</f>
        <v>38</v>
      </c>
      <c r="E18" s="12">
        <v>38</v>
      </c>
      <c r="F18" s="12">
        <v>38</v>
      </c>
      <c r="G18" s="12">
        <v>38</v>
      </c>
      <c r="H18" s="12">
        <v>38</v>
      </c>
      <c r="I18" s="12"/>
      <c r="J18" s="12"/>
      <c r="K18" s="12"/>
      <c r="L18" s="12"/>
      <c r="M18" s="74" t="str">
        <f t="shared" ref="M18:M47" si="7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28000/AO18</f>
        <v>27.972027972027973</v>
      </c>
      <c r="AO18" s="41">
        <v>1001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1334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/>
      <c r="BA18" s="68"/>
      <c r="BB18" s="68"/>
      <c r="BC18" s="68"/>
      <c r="BD18" s="68"/>
      <c r="BE18" s="15"/>
      <c r="BF18" s="5">
        <f t="shared" ref="BF18:BF47" si="12">IF(SUM(BG18:BM18)=0,"",SUM(BG18:BM18))</f>
        <v>8948</v>
      </c>
      <c r="BG18" s="42">
        <v>7318</v>
      </c>
      <c r="BH18" s="42">
        <v>1630</v>
      </c>
      <c r="BI18" s="42">
        <v>0</v>
      </c>
      <c r="BJ18" s="42"/>
      <c r="BK18" s="42"/>
      <c r="BL18" s="42"/>
      <c r="BM18" s="15"/>
    </row>
    <row r="19" spans="1:65" outlineLevel="5" x14ac:dyDescent="0.45">
      <c r="A19" s="22">
        <f t="shared" si="5"/>
        <v>1</v>
      </c>
      <c r="B19" s="9">
        <f t="shared" ref="B19:B79" si="13">B18+1</f>
        <v>44199</v>
      </c>
      <c r="C19" s="51">
        <v>279608</v>
      </c>
      <c r="D19" s="64">
        <f t="shared" si="6"/>
        <v>38.299999999999997</v>
      </c>
      <c r="E19" s="12">
        <v>38.299999999999997</v>
      </c>
      <c r="F19" s="12">
        <v>38.299999999999997</v>
      </c>
      <c r="G19" s="12">
        <v>38.200000000000003</v>
      </c>
      <c r="H19" s="12">
        <v>38.200000000000003</v>
      </c>
      <c r="I19" s="12"/>
      <c r="J19" s="12"/>
      <c r="K19" s="12"/>
      <c r="L19" s="12"/>
      <c r="M19" s="74" t="str">
        <f t="shared" si="7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25.157232704402517</v>
      </c>
      <c r="AO19" s="41">
        <v>1113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1270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/>
      <c r="BA19" s="68"/>
      <c r="BB19" s="68"/>
      <c r="BC19" s="68"/>
      <c r="BD19" s="68"/>
      <c r="BE19" s="15"/>
      <c r="BF19" s="5">
        <f t="shared" si="12"/>
        <v>11338</v>
      </c>
      <c r="BG19" s="42">
        <v>9768</v>
      </c>
      <c r="BH19" s="42">
        <v>1570</v>
      </c>
      <c r="BI19" s="42">
        <v>0</v>
      </c>
      <c r="BJ19" s="42"/>
      <c r="BK19" s="42"/>
      <c r="BL19" s="42"/>
      <c r="BM19" s="15"/>
    </row>
    <row r="20" spans="1:65" outlineLevel="5" x14ac:dyDescent="0.45">
      <c r="A20" s="22">
        <f t="shared" si="5"/>
        <v>1</v>
      </c>
      <c r="B20" s="9">
        <f t="shared" si="13"/>
        <v>44200</v>
      </c>
      <c r="C20" s="51">
        <v>297809</v>
      </c>
      <c r="D20" s="64">
        <f t="shared" si="6"/>
        <v>38</v>
      </c>
      <c r="E20" s="12">
        <v>38</v>
      </c>
      <c r="F20" s="12">
        <v>38</v>
      </c>
      <c r="G20" s="12">
        <v>37.9</v>
      </c>
      <c r="H20" s="12">
        <v>37.9</v>
      </c>
      <c r="I20" s="12"/>
      <c r="J20" s="12"/>
      <c r="K20" s="12"/>
      <c r="L20" s="12"/>
      <c r="M20" s="74" t="str">
        <f t="shared" si="7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17.199017199017199</v>
      </c>
      <c r="AO20" s="41">
        <v>1628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774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>
        <v>78.900000000000006</v>
      </c>
      <c r="BA20" s="68"/>
      <c r="BB20" s="68"/>
      <c r="BC20" s="68"/>
      <c r="BD20" s="68"/>
      <c r="BE20" s="15"/>
      <c r="BF20" s="5">
        <f t="shared" si="12"/>
        <v>11507</v>
      </c>
      <c r="BG20" s="42">
        <v>9917</v>
      </c>
      <c r="BH20" s="42">
        <v>1590</v>
      </c>
      <c r="BI20" s="42">
        <v>0</v>
      </c>
      <c r="BJ20" s="42"/>
      <c r="BK20" s="42"/>
      <c r="BL20" s="42"/>
      <c r="BM20" s="15"/>
    </row>
    <row r="21" spans="1:65" outlineLevel="5" x14ac:dyDescent="0.45">
      <c r="A21" s="22">
        <f t="shared" si="5"/>
        <v>1</v>
      </c>
      <c r="B21" s="9">
        <f t="shared" si="13"/>
        <v>44201</v>
      </c>
      <c r="C21" s="51">
        <v>287588</v>
      </c>
      <c r="D21" s="64">
        <f t="shared" si="6"/>
        <v>37.700000000000003</v>
      </c>
      <c r="E21" s="12">
        <v>37.5</v>
      </c>
      <c r="F21" s="12">
        <v>37.5</v>
      </c>
      <c r="G21" s="12">
        <v>37.799999999999997</v>
      </c>
      <c r="H21" s="12">
        <v>37.799999999999997</v>
      </c>
      <c r="I21" s="12"/>
      <c r="J21" s="12"/>
      <c r="K21" s="12"/>
      <c r="L21" s="12"/>
      <c r="M21" s="74" t="str">
        <f t="shared" si="7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15.668718522663681</v>
      </c>
      <c r="AO21" s="41">
        <v>1787</v>
      </c>
      <c r="AP21" s="110"/>
      <c r="AQ21" s="111"/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/>
      <c r="AU21" s="114"/>
      <c r="AV21" s="115"/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>
        <v>79.2</v>
      </c>
      <c r="BA21" s="68"/>
      <c r="BB21" s="68"/>
      <c r="BC21" s="68"/>
      <c r="BD21" s="68"/>
      <c r="BE21" s="15"/>
      <c r="BF21" s="5">
        <f t="shared" si="12"/>
        <v>11476</v>
      </c>
      <c r="BG21" s="42">
        <v>9994</v>
      </c>
      <c r="BH21" s="42">
        <v>1482</v>
      </c>
      <c r="BI21" s="42">
        <v>0</v>
      </c>
      <c r="BJ21" s="42"/>
      <c r="BK21" s="42"/>
      <c r="BL21" s="42"/>
      <c r="BM21" s="15"/>
    </row>
    <row r="22" spans="1:65" outlineLevel="5" x14ac:dyDescent="0.45">
      <c r="A22" s="22">
        <f t="shared" si="5"/>
        <v>1</v>
      </c>
      <c r="B22" s="9">
        <f t="shared" si="13"/>
        <v>44202</v>
      </c>
      <c r="C22" s="51">
        <v>279991</v>
      </c>
      <c r="D22" s="64">
        <f t="shared" si="6"/>
        <v>36.799999999999997</v>
      </c>
      <c r="E22" s="12">
        <v>36.700000000000003</v>
      </c>
      <c r="F22" s="12">
        <v>36.700000000000003</v>
      </c>
      <c r="G22" s="12">
        <v>36.799999999999997</v>
      </c>
      <c r="H22" s="12">
        <v>36.799999999999997</v>
      </c>
      <c r="I22" s="12"/>
      <c r="J22" s="12"/>
      <c r="K22" s="12"/>
      <c r="L22" s="12"/>
      <c r="M22" s="74" t="str">
        <f t="shared" si="7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16.816816816816818</v>
      </c>
      <c r="AO22" s="41">
        <v>1665</v>
      </c>
      <c r="AP22" s="110"/>
      <c r="AQ22" s="111"/>
      <c r="AR22" s="126" t="str">
        <f t="shared" si="14"/>
        <v/>
      </c>
      <c r="AS22" s="126" t="str">
        <f t="shared" si="15"/>
        <v/>
      </c>
      <c r="AT22" s="127"/>
      <c r="AU22" s="114"/>
      <c r="AV22" s="115"/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>
        <v>78.400000000000006</v>
      </c>
      <c r="BA22" s="68"/>
      <c r="BB22" s="68"/>
      <c r="BC22" s="68"/>
      <c r="BD22" s="68"/>
      <c r="BE22" s="15"/>
      <c r="BF22" s="5">
        <f t="shared" si="12"/>
        <v>10443</v>
      </c>
      <c r="BG22" s="42">
        <v>8781</v>
      </c>
      <c r="BH22" s="42">
        <v>1662</v>
      </c>
      <c r="BI22" s="42">
        <v>0</v>
      </c>
      <c r="BJ22" s="42"/>
      <c r="BK22" s="42"/>
      <c r="BL22" s="42"/>
      <c r="BM22" s="15"/>
    </row>
    <row r="23" spans="1:65" outlineLevel="5" x14ac:dyDescent="0.45">
      <c r="A23" s="22">
        <f t="shared" si="5"/>
        <v>1</v>
      </c>
      <c r="B23" s="9">
        <f t="shared" si="13"/>
        <v>44203</v>
      </c>
      <c r="C23" s="51">
        <v>271060</v>
      </c>
      <c r="D23" s="64">
        <f t="shared" si="6"/>
        <v>36.6</v>
      </c>
      <c r="E23" s="12">
        <v>36.6</v>
      </c>
      <c r="F23" s="12">
        <v>36.6</v>
      </c>
      <c r="G23" s="12">
        <v>36.6</v>
      </c>
      <c r="H23" s="12">
        <v>36.6</v>
      </c>
      <c r="I23" s="12"/>
      <c r="J23" s="12"/>
      <c r="K23" s="12"/>
      <c r="L23" s="12"/>
      <c r="M23" s="74" t="str">
        <f t="shared" si="7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18.45748187211602</v>
      </c>
      <c r="AO23" s="41">
        <v>1517</v>
      </c>
      <c r="AP23" s="110"/>
      <c r="AQ23" s="111"/>
      <c r="AR23" s="126" t="str">
        <f t="shared" si="14"/>
        <v/>
      </c>
      <c r="AS23" s="126" t="str">
        <f t="shared" si="15"/>
        <v/>
      </c>
      <c r="AT23" s="127"/>
      <c r="AU23" s="114"/>
      <c r="AV23" s="115"/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/>
      <c r="BA23" s="68"/>
      <c r="BB23" s="68"/>
      <c r="BC23" s="68"/>
      <c r="BD23" s="68"/>
      <c r="BE23" s="15"/>
      <c r="BF23" s="5">
        <f t="shared" si="12"/>
        <v>11647</v>
      </c>
      <c r="BG23" s="42">
        <v>10005</v>
      </c>
      <c r="BH23" s="42">
        <v>1642</v>
      </c>
      <c r="BI23" s="42">
        <v>0</v>
      </c>
      <c r="BJ23" s="42"/>
      <c r="BK23" s="42"/>
      <c r="BL23" s="42"/>
      <c r="BM23" s="15"/>
    </row>
    <row r="24" spans="1:65" outlineLevel="5" x14ac:dyDescent="0.45">
      <c r="A24" s="22">
        <f t="shared" si="5"/>
        <v>1</v>
      </c>
      <c r="B24" s="9">
        <f t="shared" si="13"/>
        <v>44204</v>
      </c>
      <c r="C24" s="51">
        <v>277559</v>
      </c>
      <c r="D24" s="64">
        <f t="shared" si="6"/>
        <v>36.700000000000003</v>
      </c>
      <c r="E24" s="12">
        <v>36.700000000000003</v>
      </c>
      <c r="F24" s="12">
        <v>36.700000000000003</v>
      </c>
      <c r="G24" s="12">
        <v>36.700000000000003</v>
      </c>
      <c r="H24" s="12">
        <v>36.700000000000003</v>
      </c>
      <c r="I24" s="12"/>
      <c r="J24" s="12"/>
      <c r="K24" s="12"/>
      <c r="L24" s="12"/>
      <c r="M24" s="74" t="str">
        <f t="shared" si="7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22.18700475435816</v>
      </c>
      <c r="AO24" s="41">
        <v>1262</v>
      </c>
      <c r="AP24" s="110"/>
      <c r="AQ24" s="111"/>
      <c r="AR24" s="126" t="str">
        <f t="shared" si="14"/>
        <v/>
      </c>
      <c r="AS24" s="126" t="str">
        <f t="shared" si="15"/>
        <v/>
      </c>
      <c r="AT24" s="127">
        <v>791</v>
      </c>
      <c r="AU24" s="114"/>
      <c r="AV24" s="115"/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>
        <v>79</v>
      </c>
      <c r="BA24" s="68"/>
      <c r="BB24" s="68"/>
      <c r="BC24" s="68"/>
      <c r="BD24" s="68"/>
      <c r="BE24" s="15"/>
      <c r="BF24" s="5">
        <f t="shared" si="12"/>
        <v>11527</v>
      </c>
      <c r="BG24" s="42">
        <v>9912</v>
      </c>
      <c r="BH24" s="42">
        <v>1615</v>
      </c>
      <c r="BI24" s="42">
        <v>0</v>
      </c>
      <c r="BJ24" s="42"/>
      <c r="BK24" s="42"/>
      <c r="BL24" s="42"/>
      <c r="BM24" s="15"/>
    </row>
    <row r="25" spans="1:65" outlineLevel="5" x14ac:dyDescent="0.45">
      <c r="A25" s="22">
        <f t="shared" si="5"/>
        <v>1</v>
      </c>
      <c r="B25" s="9">
        <f t="shared" si="13"/>
        <v>44205</v>
      </c>
      <c r="C25" s="51">
        <v>275502</v>
      </c>
      <c r="D25" s="64">
        <f t="shared" si="6"/>
        <v>37</v>
      </c>
      <c r="E25" s="12">
        <v>37</v>
      </c>
      <c r="F25" s="12">
        <v>37</v>
      </c>
      <c r="G25" s="12">
        <v>37</v>
      </c>
      <c r="H25" s="12">
        <v>37</v>
      </c>
      <c r="I25" s="12"/>
      <c r="J25" s="12"/>
      <c r="K25" s="12"/>
      <c r="L25" s="12"/>
      <c r="M25" s="74" t="str">
        <f t="shared" si="7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26.022304832713754</v>
      </c>
      <c r="AO25" s="41">
        <v>1076</v>
      </c>
      <c r="AP25" s="110"/>
      <c r="AQ25" s="111"/>
      <c r="AR25" s="126" t="str">
        <f t="shared" si="14"/>
        <v/>
      </c>
      <c r="AS25" s="126" t="str">
        <f t="shared" si="15"/>
        <v/>
      </c>
      <c r="AT25" s="127">
        <v>1615</v>
      </c>
      <c r="AU25" s="114"/>
      <c r="AV25" s="115"/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/>
      <c r="BA25" s="68"/>
      <c r="BB25" s="68"/>
      <c r="BC25" s="68"/>
      <c r="BD25" s="68"/>
      <c r="BE25" s="15"/>
      <c r="BF25" s="5">
        <f t="shared" si="12"/>
        <v>6196</v>
      </c>
      <c r="BG25" s="42">
        <v>5830</v>
      </c>
      <c r="BH25" s="42">
        <v>366</v>
      </c>
      <c r="BI25" s="42">
        <v>0</v>
      </c>
      <c r="BJ25" s="42"/>
      <c r="BK25" s="42"/>
      <c r="BL25" s="42"/>
      <c r="BM25" s="15"/>
    </row>
    <row r="26" spans="1:65" outlineLevel="5" x14ac:dyDescent="0.45">
      <c r="A26" s="22">
        <f t="shared" si="5"/>
        <v>1</v>
      </c>
      <c r="B26" s="9">
        <f t="shared" si="13"/>
        <v>44206</v>
      </c>
      <c r="C26" s="51">
        <v>280927</v>
      </c>
      <c r="D26" s="64">
        <f t="shared" si="6"/>
        <v>37</v>
      </c>
      <c r="E26" s="12">
        <v>37</v>
      </c>
      <c r="F26" s="12">
        <v>37</v>
      </c>
      <c r="G26" s="12">
        <v>37</v>
      </c>
      <c r="H26" s="12">
        <v>37</v>
      </c>
      <c r="I26" s="12"/>
      <c r="J26" s="12"/>
      <c r="K26" s="12"/>
      <c r="L26" s="12"/>
      <c r="M26" s="74" t="str">
        <f t="shared" si="7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29.227557411273487</v>
      </c>
      <c r="AO26" s="41">
        <v>958</v>
      </c>
      <c r="AP26" s="110"/>
      <c r="AQ26" s="111"/>
      <c r="AR26" s="126" t="str">
        <f t="shared" si="14"/>
        <v/>
      </c>
      <c r="AS26" s="126" t="str">
        <f t="shared" si="15"/>
        <v/>
      </c>
      <c r="AT26" s="127">
        <v>1081</v>
      </c>
      <c r="AU26" s="114"/>
      <c r="AV26" s="115"/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/>
      <c r="BA26" s="68"/>
      <c r="BB26" s="68"/>
      <c r="BC26" s="68"/>
      <c r="BD26" s="68"/>
      <c r="BE26" s="15"/>
      <c r="BF26" s="5">
        <f t="shared" si="12"/>
        <v>9663</v>
      </c>
      <c r="BG26" s="42">
        <v>9663</v>
      </c>
      <c r="BH26" s="42"/>
      <c r="BI26" s="42">
        <v>0</v>
      </c>
      <c r="BJ26" s="42"/>
      <c r="BK26" s="42"/>
      <c r="BL26" s="42"/>
      <c r="BM26" s="15"/>
    </row>
    <row r="27" spans="1:65" outlineLevel="5" x14ac:dyDescent="0.45">
      <c r="A27" s="22">
        <f t="shared" si="5"/>
        <v>1</v>
      </c>
      <c r="B27" s="9">
        <f t="shared" si="13"/>
        <v>44207</v>
      </c>
      <c r="C27" s="51">
        <v>289644</v>
      </c>
      <c r="D27" s="64">
        <f t="shared" si="6"/>
        <v>37.1</v>
      </c>
      <c r="E27" s="12">
        <v>37.200000000000003</v>
      </c>
      <c r="F27" s="12">
        <v>37.200000000000003</v>
      </c>
      <c r="G27" s="12">
        <v>37</v>
      </c>
      <c r="H27" s="12">
        <v>37</v>
      </c>
      <c r="I27" s="12"/>
      <c r="J27" s="12"/>
      <c r="K27" s="12"/>
      <c r="L27" s="12"/>
      <c r="M27" s="74" t="str">
        <f t="shared" si="7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22.18700475435816</v>
      </c>
      <c r="AO27" s="41">
        <v>1262</v>
      </c>
      <c r="AP27" s="110"/>
      <c r="AQ27" s="111"/>
      <c r="AR27" s="126" t="str">
        <f t="shared" si="14"/>
        <v/>
      </c>
      <c r="AS27" s="126" t="str">
        <f t="shared" si="15"/>
        <v/>
      </c>
      <c r="AT27" s="127">
        <v>1564</v>
      </c>
      <c r="AU27" s="114"/>
      <c r="AV27" s="115"/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/>
      <c r="BA27" s="68"/>
      <c r="BB27" s="68"/>
      <c r="BC27" s="68"/>
      <c r="BD27" s="68"/>
      <c r="BE27" s="15"/>
      <c r="BF27" s="5">
        <f t="shared" si="12"/>
        <v>10679</v>
      </c>
      <c r="BG27" s="42">
        <v>9519</v>
      </c>
      <c r="BH27" s="42">
        <v>1160</v>
      </c>
      <c r="BI27" s="42">
        <v>0</v>
      </c>
      <c r="BJ27" s="42"/>
      <c r="BK27" s="42"/>
      <c r="BL27" s="42"/>
      <c r="BM27" s="15"/>
    </row>
    <row r="28" spans="1:65" outlineLevel="5" x14ac:dyDescent="0.45">
      <c r="A28" s="22">
        <f t="shared" si="5"/>
        <v>1</v>
      </c>
      <c r="B28" s="9">
        <f t="shared" si="13"/>
        <v>44208</v>
      </c>
      <c r="C28" s="51">
        <v>295887</v>
      </c>
      <c r="D28" s="64">
        <f t="shared" si="6"/>
        <v>37</v>
      </c>
      <c r="E28" s="12">
        <v>37.299999999999997</v>
      </c>
      <c r="F28" s="12">
        <v>37.299999999999997</v>
      </c>
      <c r="G28" s="12">
        <v>36.700000000000003</v>
      </c>
      <c r="H28" s="12">
        <v>36.700000000000003</v>
      </c>
      <c r="I28" s="12"/>
      <c r="J28" s="12"/>
      <c r="K28" s="12"/>
      <c r="L28" s="12"/>
      <c r="M28" s="74" t="str">
        <f t="shared" si="7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19.607843137254903</v>
      </c>
      <c r="AO28" s="41">
        <v>1428</v>
      </c>
      <c r="AP28" s="110"/>
      <c r="AQ28" s="111"/>
      <c r="AR28" s="126" t="str">
        <f t="shared" si="14"/>
        <v/>
      </c>
      <c r="AS28" s="126" t="str">
        <f t="shared" si="15"/>
        <v/>
      </c>
      <c r="AT28" s="127">
        <v>1520</v>
      </c>
      <c r="AU28" s="114"/>
      <c r="AV28" s="115"/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>
        <v>78.8</v>
      </c>
      <c r="BA28" s="68"/>
      <c r="BB28" s="68"/>
      <c r="BC28" s="68"/>
      <c r="BD28" s="68"/>
      <c r="BE28" s="15"/>
      <c r="BF28" s="5">
        <f t="shared" si="12"/>
        <v>11167</v>
      </c>
      <c r="BG28" s="42">
        <v>9544</v>
      </c>
      <c r="BH28" s="42">
        <v>1623</v>
      </c>
      <c r="BI28" s="42">
        <v>0</v>
      </c>
      <c r="BJ28" s="42"/>
      <c r="BK28" s="42"/>
      <c r="BL28" s="42"/>
      <c r="BM28" s="15"/>
    </row>
    <row r="29" spans="1:65" outlineLevel="5" x14ac:dyDescent="0.45">
      <c r="A29" s="22">
        <f t="shared" si="5"/>
        <v>1</v>
      </c>
      <c r="B29" s="9">
        <f t="shared" si="13"/>
        <v>44209</v>
      </c>
      <c r="C29" s="51">
        <v>313533</v>
      </c>
      <c r="D29" s="64">
        <f t="shared" si="6"/>
        <v>37.299999999999997</v>
      </c>
      <c r="E29" s="12">
        <v>37.700000000000003</v>
      </c>
      <c r="F29" s="12">
        <v>37.700000000000003</v>
      </c>
      <c r="G29" s="12">
        <v>36.9</v>
      </c>
      <c r="H29" s="12">
        <v>36.9</v>
      </c>
      <c r="I29" s="12"/>
      <c r="J29" s="12"/>
      <c r="K29" s="12"/>
      <c r="L29" s="12"/>
      <c r="M29" s="74" t="str">
        <f t="shared" si="7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21.196063588190764</v>
      </c>
      <c r="AO29" s="41">
        <v>1321</v>
      </c>
      <c r="AP29" s="110"/>
      <c r="AQ29" s="111"/>
      <c r="AR29" s="126" t="str">
        <f t="shared" si="14"/>
        <v/>
      </c>
      <c r="AS29" s="126" t="str">
        <f t="shared" si="15"/>
        <v/>
      </c>
      <c r="AT29" s="127">
        <v>1712</v>
      </c>
      <c r="AU29" s="114"/>
      <c r="AV29" s="115"/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>
        <v>79.5</v>
      </c>
      <c r="BA29" s="68"/>
      <c r="BB29" s="68"/>
      <c r="BC29" s="68"/>
      <c r="BD29" s="68"/>
      <c r="BE29" s="15"/>
      <c r="BF29" s="5">
        <f t="shared" si="12"/>
        <v>13148</v>
      </c>
      <c r="BG29" s="42">
        <v>9588</v>
      </c>
      <c r="BH29" s="42">
        <v>3560</v>
      </c>
      <c r="BI29" s="42">
        <v>0</v>
      </c>
      <c r="BJ29" s="42"/>
      <c r="BK29" s="42"/>
      <c r="BL29" s="42"/>
      <c r="BM29" s="15"/>
    </row>
    <row r="30" spans="1:65" outlineLevel="5" x14ac:dyDescent="0.45">
      <c r="A30" s="22">
        <f t="shared" si="5"/>
        <v>1</v>
      </c>
      <c r="B30" s="9">
        <f t="shared" si="13"/>
        <v>44210</v>
      </c>
      <c r="C30" s="51">
        <v>308145</v>
      </c>
      <c r="D30" s="64">
        <f t="shared" si="6"/>
        <v>38</v>
      </c>
      <c r="E30" s="12">
        <v>37.799999999999997</v>
      </c>
      <c r="F30" s="12">
        <v>37.799999999999997</v>
      </c>
      <c r="G30" s="12">
        <v>38.1</v>
      </c>
      <c r="H30" s="12">
        <v>38.1</v>
      </c>
      <c r="I30" s="12"/>
      <c r="J30" s="12"/>
      <c r="K30" s="12"/>
      <c r="L30" s="12"/>
      <c r="M30" s="74" t="str">
        <f t="shared" si="7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26.046511627906977</v>
      </c>
      <c r="AO30" s="41">
        <v>1075</v>
      </c>
      <c r="AP30" s="110"/>
      <c r="AQ30" s="111"/>
      <c r="AR30" s="126" t="str">
        <f t="shared" si="14"/>
        <v/>
      </c>
      <c r="AS30" s="126" t="str">
        <f t="shared" si="15"/>
        <v/>
      </c>
      <c r="AT30" s="127">
        <v>1168</v>
      </c>
      <c r="AU30" s="114"/>
      <c r="AV30" s="115"/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>
        <v>79.3</v>
      </c>
      <c r="BA30" s="68"/>
      <c r="BB30" s="68"/>
      <c r="BC30" s="68"/>
      <c r="BD30" s="68"/>
      <c r="BE30" s="15"/>
      <c r="BF30" s="5">
        <f t="shared" si="12"/>
        <v>11139</v>
      </c>
      <c r="BG30" s="42">
        <v>9503</v>
      </c>
      <c r="BH30" s="42">
        <v>1636</v>
      </c>
      <c r="BI30" s="42">
        <v>0</v>
      </c>
      <c r="BJ30" s="42"/>
      <c r="BK30" s="42"/>
      <c r="BL30" s="42"/>
      <c r="BM30" s="15"/>
    </row>
    <row r="31" spans="1:65" outlineLevel="5" x14ac:dyDescent="0.45">
      <c r="A31" s="22">
        <f t="shared" si="5"/>
        <v>1</v>
      </c>
      <c r="B31" s="9">
        <f t="shared" si="13"/>
        <v>44211</v>
      </c>
      <c r="C31" s="51">
        <v>296121</v>
      </c>
      <c r="D31" s="64">
        <f t="shared" si="6"/>
        <v>38.299999999999997</v>
      </c>
      <c r="E31" s="12">
        <v>38.299999999999997</v>
      </c>
      <c r="F31" s="12">
        <v>38.299999999999997</v>
      </c>
      <c r="G31" s="12">
        <v>38.299999999999997</v>
      </c>
      <c r="H31" s="12">
        <v>38.299999999999997</v>
      </c>
      <c r="I31" s="12"/>
      <c r="J31" s="12"/>
      <c r="K31" s="12"/>
      <c r="L31" s="12"/>
      <c r="M31" s="74" t="str">
        <f t="shared" si="7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22.598870056497177</v>
      </c>
      <c r="AO31" s="41">
        <v>1239</v>
      </c>
      <c r="AP31" s="110"/>
      <c r="AQ31" s="111"/>
      <c r="AR31" s="126" t="str">
        <f t="shared" si="14"/>
        <v/>
      </c>
      <c r="AS31" s="126" t="str">
        <f t="shared" si="15"/>
        <v/>
      </c>
      <c r="AT31" s="127">
        <v>1476</v>
      </c>
      <c r="AU31" s="114"/>
      <c r="AV31" s="115"/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>
        <v>79.099999999999994</v>
      </c>
      <c r="BA31" s="68"/>
      <c r="BB31" s="68"/>
      <c r="BC31" s="68"/>
      <c r="BD31" s="68"/>
      <c r="BE31" s="15"/>
      <c r="BF31" s="5">
        <f t="shared" si="12"/>
        <v>11300</v>
      </c>
      <c r="BG31" s="42">
        <v>9719</v>
      </c>
      <c r="BH31" s="42">
        <v>1581</v>
      </c>
      <c r="BI31" s="42">
        <v>0</v>
      </c>
      <c r="BJ31" s="42"/>
      <c r="BK31" s="42"/>
      <c r="BL31" s="42"/>
      <c r="BM31" s="15"/>
    </row>
    <row r="32" spans="1:65" outlineLevel="5" x14ac:dyDescent="0.45">
      <c r="A32" s="22">
        <f t="shared" si="5"/>
        <v>1</v>
      </c>
      <c r="B32" s="9">
        <f t="shared" si="13"/>
        <v>44212</v>
      </c>
      <c r="C32" s="51">
        <v>319951</v>
      </c>
      <c r="D32" s="64">
        <f t="shared" si="6"/>
        <v>38.5</v>
      </c>
      <c r="E32" s="12">
        <v>38.5</v>
      </c>
      <c r="F32" s="12">
        <v>38.5</v>
      </c>
      <c r="G32" s="12">
        <v>38.5</v>
      </c>
      <c r="H32" s="12">
        <v>38.5</v>
      </c>
      <c r="I32" s="12"/>
      <c r="J32" s="12"/>
      <c r="K32" s="12"/>
      <c r="L32" s="12"/>
      <c r="M32" s="74" t="str">
        <f t="shared" si="7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22.222222222222221</v>
      </c>
      <c r="AO32" s="41">
        <v>1260</v>
      </c>
      <c r="AP32" s="110"/>
      <c r="AQ32" s="111"/>
      <c r="AR32" s="126" t="str">
        <f t="shared" si="14"/>
        <v/>
      </c>
      <c r="AS32" s="126" t="str">
        <f t="shared" si="15"/>
        <v/>
      </c>
      <c r="AT32" s="127">
        <v>1373</v>
      </c>
      <c r="AU32" s="114"/>
      <c r="AV32" s="115"/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/>
      <c r="BA32" s="68"/>
      <c r="BB32" s="68"/>
      <c r="BC32" s="68"/>
      <c r="BD32" s="68"/>
      <c r="BE32" s="15"/>
      <c r="BF32" s="5">
        <f t="shared" si="12"/>
        <v>11422</v>
      </c>
      <c r="BG32" s="42">
        <v>9837</v>
      </c>
      <c r="BH32" s="42">
        <v>1585</v>
      </c>
      <c r="BI32" s="42">
        <v>0</v>
      </c>
      <c r="BJ32" s="42"/>
      <c r="BK32" s="42"/>
      <c r="BL32" s="42"/>
      <c r="BM32" s="15"/>
    </row>
    <row r="33" spans="1:65" outlineLevel="5" x14ac:dyDescent="0.45">
      <c r="A33" s="22">
        <f t="shared" si="5"/>
        <v>1</v>
      </c>
      <c r="B33" s="9">
        <f t="shared" si="13"/>
        <v>44213</v>
      </c>
      <c r="C33" s="51">
        <v>297353</v>
      </c>
      <c r="D33" s="64">
        <f t="shared" si="6"/>
        <v>37.799999999999997</v>
      </c>
      <c r="E33" s="12">
        <v>38</v>
      </c>
      <c r="F33" s="12">
        <v>38</v>
      </c>
      <c r="G33" s="12">
        <v>37.5</v>
      </c>
      <c r="H33" s="12">
        <v>37.5</v>
      </c>
      <c r="I33" s="12"/>
      <c r="J33" s="12"/>
      <c r="K33" s="12"/>
      <c r="L33" s="12"/>
      <c r="M33" s="74" t="str">
        <f t="shared" si="7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23.083264633140974</v>
      </c>
      <c r="AO33" s="41">
        <v>1213</v>
      </c>
      <c r="AP33" s="110"/>
      <c r="AQ33" s="111"/>
      <c r="AR33" s="126" t="str">
        <f t="shared" si="14"/>
        <v/>
      </c>
      <c r="AS33" s="126" t="str">
        <f t="shared" si="15"/>
        <v/>
      </c>
      <c r="AT33" s="127">
        <v>1201</v>
      </c>
      <c r="AU33" s="114"/>
      <c r="AV33" s="115"/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/>
      <c r="BA33" s="68"/>
      <c r="BB33" s="68"/>
      <c r="BC33" s="68"/>
      <c r="BD33" s="68"/>
      <c r="BE33" s="15"/>
      <c r="BF33" s="5">
        <f t="shared" si="12"/>
        <v>8191</v>
      </c>
      <c r="BG33" s="42">
        <v>6493</v>
      </c>
      <c r="BH33" s="42">
        <v>1698</v>
      </c>
      <c r="BI33" s="42">
        <v>0</v>
      </c>
      <c r="BJ33" s="42"/>
      <c r="BK33" s="42"/>
      <c r="BL33" s="42"/>
      <c r="BM33" s="15"/>
    </row>
    <row r="34" spans="1:65" outlineLevel="5" x14ac:dyDescent="0.45">
      <c r="A34" s="22">
        <f t="shared" si="5"/>
        <v>1</v>
      </c>
      <c r="B34" s="9">
        <f t="shared" si="13"/>
        <v>44214</v>
      </c>
      <c r="C34" s="51">
        <v>305485</v>
      </c>
      <c r="D34" s="64">
        <f t="shared" si="6"/>
        <v>38.299999999999997</v>
      </c>
      <c r="E34" s="12">
        <v>38.5</v>
      </c>
      <c r="F34" s="12">
        <v>38.5</v>
      </c>
      <c r="G34" s="12">
        <v>38</v>
      </c>
      <c r="H34" s="12">
        <v>38</v>
      </c>
      <c r="I34" s="12"/>
      <c r="J34" s="12"/>
      <c r="K34" s="12"/>
      <c r="L34" s="12"/>
      <c r="M34" s="74" t="str">
        <f t="shared" si="7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22.204599524187152</v>
      </c>
      <c r="AO34" s="41">
        <v>1261</v>
      </c>
      <c r="AP34" s="110"/>
      <c r="AQ34" s="111"/>
      <c r="AR34" s="126" t="str">
        <f t="shared" si="14"/>
        <v/>
      </c>
      <c r="AS34" s="126" t="str">
        <f t="shared" si="15"/>
        <v/>
      </c>
      <c r="AT34" s="127">
        <v>1648</v>
      </c>
      <c r="AU34" s="114"/>
      <c r="AV34" s="115"/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>
        <v>78.599999999999994</v>
      </c>
      <c r="BA34" s="68"/>
      <c r="BB34" s="68"/>
      <c r="BC34" s="68"/>
      <c r="BD34" s="68"/>
      <c r="BE34" s="15"/>
      <c r="BF34" s="5">
        <f t="shared" si="12"/>
        <v>11631</v>
      </c>
      <c r="BG34" s="42">
        <v>10821</v>
      </c>
      <c r="BH34" s="42">
        <v>810</v>
      </c>
      <c r="BI34" s="42">
        <v>0</v>
      </c>
      <c r="BJ34" s="42"/>
      <c r="BK34" s="42"/>
      <c r="BL34" s="42"/>
      <c r="BM34" s="15"/>
    </row>
    <row r="35" spans="1:65" outlineLevel="5" x14ac:dyDescent="0.45">
      <c r="A35" s="22">
        <f t="shared" si="5"/>
        <v>1</v>
      </c>
      <c r="B35" s="9">
        <f t="shared" si="13"/>
        <v>44215</v>
      </c>
      <c r="C35" s="51">
        <v>312004</v>
      </c>
      <c r="D35" s="64">
        <f t="shared" si="6"/>
        <v>38.4</v>
      </c>
      <c r="E35" s="12">
        <v>38.5</v>
      </c>
      <c r="F35" s="12">
        <v>38.5</v>
      </c>
      <c r="G35" s="12">
        <v>38.200000000000003</v>
      </c>
      <c r="H35" s="12">
        <v>38.200000000000003</v>
      </c>
      <c r="I35" s="12"/>
      <c r="J35" s="12"/>
      <c r="K35" s="12"/>
      <c r="L35" s="12"/>
      <c r="M35" s="74" t="str">
        <f t="shared" si="7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20.202020202020201</v>
      </c>
      <c r="AO35" s="41">
        <v>1386</v>
      </c>
      <c r="AP35" s="110"/>
      <c r="AQ35" s="111"/>
      <c r="AR35" s="126" t="str">
        <f t="shared" si="14"/>
        <v/>
      </c>
      <c r="AS35" s="126" t="str">
        <f t="shared" si="15"/>
        <v/>
      </c>
      <c r="AT35" s="127">
        <v>1533</v>
      </c>
      <c r="AU35" s="114"/>
      <c r="AV35" s="115"/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>
        <v>79.2</v>
      </c>
      <c r="BA35" s="68"/>
      <c r="BB35" s="68"/>
      <c r="BC35" s="68"/>
      <c r="BD35" s="68"/>
      <c r="BE35" s="15"/>
      <c r="BF35" s="5">
        <f t="shared" si="12"/>
        <v>14325</v>
      </c>
      <c r="BG35" s="42">
        <v>10815</v>
      </c>
      <c r="BH35" s="42">
        <v>3510</v>
      </c>
      <c r="BI35" s="42">
        <v>0</v>
      </c>
      <c r="BJ35" s="42"/>
      <c r="BK35" s="42"/>
      <c r="BL35" s="42"/>
      <c r="BM35" s="15"/>
    </row>
    <row r="36" spans="1:65" outlineLevel="5" x14ac:dyDescent="0.45">
      <c r="A36" s="22">
        <f t="shared" si="5"/>
        <v>1</v>
      </c>
      <c r="B36" s="9">
        <f t="shared" si="13"/>
        <v>44216</v>
      </c>
      <c r="C36" s="51">
        <v>314636</v>
      </c>
      <c r="D36" s="64">
        <f t="shared" si="6"/>
        <v>38.5</v>
      </c>
      <c r="E36" s="12">
        <v>38.700000000000003</v>
      </c>
      <c r="F36" s="12">
        <v>38.700000000000003</v>
      </c>
      <c r="G36" s="12">
        <v>38.299999999999997</v>
      </c>
      <c r="H36" s="12">
        <v>38.299999999999997</v>
      </c>
      <c r="I36" s="12"/>
      <c r="J36" s="12"/>
      <c r="K36" s="12"/>
      <c r="L36" s="12"/>
      <c r="M36" s="74" t="str">
        <f t="shared" si="7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20.94240837696335</v>
      </c>
      <c r="AO36" s="41">
        <v>1337</v>
      </c>
      <c r="AP36" s="110"/>
      <c r="AQ36" s="111"/>
      <c r="AR36" s="126" t="str">
        <f t="shared" si="14"/>
        <v/>
      </c>
      <c r="AS36" s="126" t="str">
        <f t="shared" si="15"/>
        <v/>
      </c>
      <c r="AT36" s="127">
        <v>1907</v>
      </c>
      <c r="AU36" s="114"/>
      <c r="AV36" s="115"/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>
        <v>78.8</v>
      </c>
      <c r="BA36" s="68"/>
      <c r="BB36" s="68"/>
      <c r="BC36" s="68"/>
      <c r="BD36" s="68"/>
      <c r="BE36" s="15"/>
      <c r="BF36" s="5">
        <f t="shared" si="12"/>
        <v>13693</v>
      </c>
      <c r="BG36" s="42">
        <v>10253</v>
      </c>
      <c r="BH36" s="42">
        <v>3440</v>
      </c>
      <c r="BI36" s="42">
        <v>0</v>
      </c>
      <c r="BJ36" s="42"/>
      <c r="BK36" s="42"/>
      <c r="BL36" s="42"/>
      <c r="BM36" s="15"/>
    </row>
    <row r="37" spans="1:65" outlineLevel="5" x14ac:dyDescent="0.45">
      <c r="A37" s="22">
        <f t="shared" si="5"/>
        <v>1</v>
      </c>
      <c r="B37" s="9">
        <f t="shared" si="13"/>
        <v>44217</v>
      </c>
      <c r="C37" s="51">
        <v>324718</v>
      </c>
      <c r="D37" s="64">
        <f t="shared" si="6"/>
        <v>38.6</v>
      </c>
      <c r="E37" s="12">
        <v>38.6</v>
      </c>
      <c r="F37" s="12">
        <v>38.6</v>
      </c>
      <c r="G37" s="12">
        <v>38.5</v>
      </c>
      <c r="H37" s="12">
        <v>38.5</v>
      </c>
      <c r="I37" s="12"/>
      <c r="J37" s="12"/>
      <c r="K37" s="12"/>
      <c r="L37" s="12"/>
      <c r="M37" s="74" t="str">
        <f t="shared" si="7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23.236514522821576</v>
      </c>
      <c r="AO37" s="41">
        <v>1205</v>
      </c>
      <c r="AP37" s="110"/>
      <c r="AQ37" s="111"/>
      <c r="AR37" s="126" t="str">
        <f t="shared" si="14"/>
        <v/>
      </c>
      <c r="AS37" s="126" t="str">
        <f t="shared" si="15"/>
        <v/>
      </c>
      <c r="AT37" s="127">
        <v>1372</v>
      </c>
      <c r="AU37" s="114"/>
      <c r="AV37" s="115"/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79.099999999999994</v>
      </c>
      <c r="BA37" s="68"/>
      <c r="BB37" s="68"/>
      <c r="BC37" s="68"/>
      <c r="BD37" s="68"/>
      <c r="BE37" s="15"/>
      <c r="BF37" s="5">
        <f t="shared" si="12"/>
        <v>9067</v>
      </c>
      <c r="BG37" s="42">
        <v>7507</v>
      </c>
      <c r="BH37" s="42">
        <v>1560</v>
      </c>
      <c r="BI37" s="42">
        <v>0</v>
      </c>
      <c r="BJ37" s="42"/>
      <c r="BK37" s="42"/>
      <c r="BL37" s="42"/>
      <c r="BM37" s="15"/>
    </row>
    <row r="38" spans="1:65" outlineLevel="5" x14ac:dyDescent="0.45">
      <c r="A38" s="22">
        <f t="shared" si="5"/>
        <v>1</v>
      </c>
      <c r="B38" s="9">
        <f t="shared" si="13"/>
        <v>44218</v>
      </c>
      <c r="C38" s="51">
        <v>330040</v>
      </c>
      <c r="D38" s="64">
        <f t="shared" si="6"/>
        <v>38.299999999999997</v>
      </c>
      <c r="E38" s="12">
        <v>38.5</v>
      </c>
      <c r="F38" s="12">
        <v>38.5</v>
      </c>
      <c r="G38" s="12">
        <v>38</v>
      </c>
      <c r="H38" s="12">
        <v>38</v>
      </c>
      <c r="I38" s="12"/>
      <c r="J38" s="12"/>
      <c r="K38" s="12"/>
      <c r="L38" s="12"/>
      <c r="M38" s="74" t="str">
        <f t="shared" si="7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21.244309559939303</v>
      </c>
      <c r="AO38" s="41">
        <v>1318</v>
      </c>
      <c r="AP38" s="110"/>
      <c r="AQ38" s="111"/>
      <c r="AR38" s="126" t="str">
        <f t="shared" si="14"/>
        <v/>
      </c>
      <c r="AS38" s="126" t="str">
        <f t="shared" si="15"/>
        <v/>
      </c>
      <c r="AT38" s="127">
        <v>1559</v>
      </c>
      <c r="AU38" s="114"/>
      <c r="AV38" s="115"/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>
        <v>79.5</v>
      </c>
      <c r="BA38" s="68"/>
      <c r="BB38" s="68"/>
      <c r="BC38" s="68"/>
      <c r="BD38" s="68"/>
      <c r="BE38" s="15">
        <v>320</v>
      </c>
      <c r="BF38" s="5">
        <f t="shared" si="12"/>
        <v>10519</v>
      </c>
      <c r="BG38" s="42">
        <v>9099</v>
      </c>
      <c r="BH38" s="42"/>
      <c r="BI38" s="42">
        <v>1420</v>
      </c>
      <c r="BJ38" s="42"/>
      <c r="BK38" s="42"/>
      <c r="BL38" s="42"/>
      <c r="BM38" s="15"/>
    </row>
    <row r="39" spans="1:65" outlineLevel="5" x14ac:dyDescent="0.45">
      <c r="A39" s="22">
        <f t="shared" si="5"/>
        <v>1</v>
      </c>
      <c r="B39" s="9">
        <f t="shared" si="13"/>
        <v>44219</v>
      </c>
      <c r="C39" s="51">
        <v>303982</v>
      </c>
      <c r="D39" s="64">
        <f t="shared" si="6"/>
        <v>38.299999999999997</v>
      </c>
      <c r="E39" s="12">
        <v>38.5</v>
      </c>
      <c r="F39" s="12">
        <v>38.5</v>
      </c>
      <c r="G39" s="12">
        <v>38</v>
      </c>
      <c r="H39" s="12">
        <v>38</v>
      </c>
      <c r="I39" s="12"/>
      <c r="J39" s="12"/>
      <c r="K39" s="12"/>
      <c r="L39" s="12"/>
      <c r="M39" s="74" t="str">
        <f t="shared" si="7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22.029897718332023</v>
      </c>
      <c r="AO39" s="41">
        <v>1271</v>
      </c>
      <c r="AP39" s="110"/>
      <c r="AQ39" s="111"/>
      <c r="AR39" s="126" t="str">
        <f t="shared" si="14"/>
        <v/>
      </c>
      <c r="AS39" s="126" t="str">
        <f t="shared" si="15"/>
        <v/>
      </c>
      <c r="AT39" s="127">
        <v>1510</v>
      </c>
      <c r="AU39" s="114"/>
      <c r="AV39" s="115"/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/>
      <c r="BA39" s="68"/>
      <c r="BB39" s="68"/>
      <c r="BC39" s="68"/>
      <c r="BD39" s="68"/>
      <c r="BE39" s="15"/>
      <c r="BF39" s="5">
        <f t="shared" si="12"/>
        <v>9615</v>
      </c>
      <c r="BG39" s="42">
        <v>7820</v>
      </c>
      <c r="BH39" s="42">
        <v>1795</v>
      </c>
      <c r="BI39" s="42">
        <v>0</v>
      </c>
      <c r="BJ39" s="42"/>
      <c r="BK39" s="42"/>
      <c r="BL39" s="42"/>
      <c r="BM39" s="15"/>
    </row>
    <row r="40" spans="1:65" outlineLevel="5" x14ac:dyDescent="0.45">
      <c r="A40" s="22">
        <f t="shared" si="5"/>
        <v>1</v>
      </c>
      <c r="B40" s="9">
        <f t="shared" si="13"/>
        <v>44220</v>
      </c>
      <c r="C40" s="51">
        <v>326008</v>
      </c>
      <c r="D40" s="64">
        <f t="shared" si="6"/>
        <v>38</v>
      </c>
      <c r="E40" s="12">
        <v>38</v>
      </c>
      <c r="F40" s="12">
        <v>38</v>
      </c>
      <c r="G40" s="12">
        <v>38</v>
      </c>
      <c r="H40" s="12">
        <v>38</v>
      </c>
      <c r="I40" s="12"/>
      <c r="J40" s="12"/>
      <c r="K40" s="12"/>
      <c r="L40" s="12"/>
      <c r="M40" s="74" t="str">
        <f t="shared" si="7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22.857142857142858</v>
      </c>
      <c r="AO40" s="41">
        <v>1225</v>
      </c>
      <c r="AP40" s="110"/>
      <c r="AQ40" s="111"/>
      <c r="AR40" s="126" t="str">
        <f t="shared" si="14"/>
        <v/>
      </c>
      <c r="AS40" s="126" t="str">
        <f t="shared" si="15"/>
        <v/>
      </c>
      <c r="AT40" s="127">
        <v>1489</v>
      </c>
      <c r="AU40" s="114"/>
      <c r="AV40" s="115"/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/>
      <c r="BA40" s="68"/>
      <c r="BB40" s="68"/>
      <c r="BC40" s="68"/>
      <c r="BD40" s="68"/>
      <c r="BE40" s="15"/>
      <c r="BF40" s="5">
        <f t="shared" si="12"/>
        <v>10127</v>
      </c>
      <c r="BG40" s="42">
        <v>8527</v>
      </c>
      <c r="BH40" s="42">
        <v>1600</v>
      </c>
      <c r="BI40" s="42">
        <v>0</v>
      </c>
      <c r="BJ40" s="42"/>
      <c r="BK40" s="42"/>
      <c r="BL40" s="42"/>
      <c r="BM40" s="15"/>
    </row>
    <row r="41" spans="1:65" outlineLevel="5" x14ac:dyDescent="0.45">
      <c r="A41" s="22">
        <f t="shared" si="5"/>
        <v>1</v>
      </c>
      <c r="B41" s="9">
        <f t="shared" si="13"/>
        <v>44221</v>
      </c>
      <c r="C41" s="51">
        <v>317743</v>
      </c>
      <c r="D41" s="64">
        <f t="shared" si="6"/>
        <v>38.5</v>
      </c>
      <c r="E41" s="12">
        <v>38.5</v>
      </c>
      <c r="F41" s="12">
        <v>38.5</v>
      </c>
      <c r="G41" s="12">
        <v>38.5</v>
      </c>
      <c r="H41" s="12">
        <v>38.5</v>
      </c>
      <c r="I41" s="12"/>
      <c r="J41" s="12"/>
      <c r="K41" s="12"/>
      <c r="L41" s="12"/>
      <c r="M41" s="74" t="str">
        <f t="shared" si="7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21.180030257186083</v>
      </c>
      <c r="AO41" s="41">
        <v>1322</v>
      </c>
      <c r="AP41" s="110"/>
      <c r="AQ41" s="111"/>
      <c r="AR41" s="126" t="str">
        <f t="shared" si="14"/>
        <v/>
      </c>
      <c r="AS41" s="126" t="str">
        <f t="shared" si="15"/>
        <v/>
      </c>
      <c r="AT41" s="127">
        <v>1495</v>
      </c>
      <c r="AU41" s="114"/>
      <c r="AV41" s="115"/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>
        <v>79.5</v>
      </c>
      <c r="BA41" s="68"/>
      <c r="BB41" s="68"/>
      <c r="BC41" s="68"/>
      <c r="BD41" s="68"/>
      <c r="BE41" s="15"/>
      <c r="BF41" s="5">
        <f t="shared" si="12"/>
        <v>10566</v>
      </c>
      <c r="BG41" s="42">
        <v>9141</v>
      </c>
      <c r="BH41" s="42">
        <v>1425</v>
      </c>
      <c r="BI41" s="42">
        <v>0</v>
      </c>
      <c r="BJ41" s="42"/>
      <c r="BK41" s="42"/>
      <c r="BL41" s="42"/>
      <c r="BM41" s="15"/>
    </row>
    <row r="42" spans="1:65" outlineLevel="5" x14ac:dyDescent="0.45">
      <c r="A42" s="22">
        <f t="shared" si="5"/>
        <v>1</v>
      </c>
      <c r="B42" s="9">
        <f t="shared" si="13"/>
        <v>44222</v>
      </c>
      <c r="C42" s="51">
        <v>338034</v>
      </c>
      <c r="D42" s="64">
        <f t="shared" si="6"/>
        <v>39</v>
      </c>
      <c r="E42" s="12">
        <v>39</v>
      </c>
      <c r="F42" s="12">
        <v>39</v>
      </c>
      <c r="G42" s="12">
        <v>39</v>
      </c>
      <c r="H42" s="12">
        <v>39</v>
      </c>
      <c r="I42" s="12"/>
      <c r="J42" s="12"/>
      <c r="K42" s="12"/>
      <c r="L42" s="12"/>
      <c r="M42" s="74" t="str">
        <f t="shared" si="7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20.423048869438365</v>
      </c>
      <c r="AO42" s="41">
        <v>1371</v>
      </c>
      <c r="AP42" s="110"/>
      <c r="AQ42" s="111"/>
      <c r="AR42" s="126" t="str">
        <f t="shared" si="14"/>
        <v/>
      </c>
      <c r="AS42" s="126" t="str">
        <f t="shared" si="15"/>
        <v/>
      </c>
      <c r="AT42" s="127">
        <v>1665</v>
      </c>
      <c r="AU42" s="114"/>
      <c r="AV42" s="115"/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>
        <v>78.7</v>
      </c>
      <c r="BA42" s="68"/>
      <c r="BB42" s="68"/>
      <c r="BC42" s="68"/>
      <c r="BD42" s="68"/>
      <c r="BE42" s="15"/>
      <c r="BF42" s="5">
        <f t="shared" si="12"/>
        <v>12269</v>
      </c>
      <c r="BG42" s="42">
        <v>10639</v>
      </c>
      <c r="BH42" s="42">
        <v>1630</v>
      </c>
      <c r="BI42" s="42">
        <v>0</v>
      </c>
      <c r="BJ42" s="42"/>
      <c r="BK42" s="42"/>
      <c r="BL42" s="42"/>
      <c r="BM42" s="15"/>
    </row>
    <row r="43" spans="1:65" outlineLevel="5" x14ac:dyDescent="0.45">
      <c r="A43" s="22">
        <f t="shared" si="5"/>
        <v>1</v>
      </c>
      <c r="B43" s="9">
        <f t="shared" si="13"/>
        <v>44223</v>
      </c>
      <c r="C43" s="51">
        <v>296639</v>
      </c>
      <c r="D43" s="64">
        <f t="shared" si="6"/>
        <v>39.200000000000003</v>
      </c>
      <c r="E43" s="12">
        <v>39.200000000000003</v>
      </c>
      <c r="F43" s="12">
        <v>39.200000000000003</v>
      </c>
      <c r="G43" s="12">
        <v>39.1</v>
      </c>
      <c r="H43" s="12">
        <v>39.1</v>
      </c>
      <c r="I43" s="12"/>
      <c r="J43" s="12"/>
      <c r="K43" s="12"/>
      <c r="L43" s="12"/>
      <c r="M43" s="74" t="str">
        <f t="shared" si="7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18.880647336480109</v>
      </c>
      <c r="AO43" s="41">
        <v>1483</v>
      </c>
      <c r="AP43" s="110"/>
      <c r="AQ43" s="111"/>
      <c r="AR43" s="126" t="str">
        <f t="shared" si="14"/>
        <v/>
      </c>
      <c r="AS43" s="126" t="str">
        <f t="shared" si="15"/>
        <v/>
      </c>
      <c r="AT43" s="127">
        <v>1804</v>
      </c>
      <c r="AU43" s="114"/>
      <c r="AV43" s="115"/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>
        <v>79.599999999999994</v>
      </c>
      <c r="BA43" s="68"/>
      <c r="BB43" s="68"/>
      <c r="BC43" s="68"/>
      <c r="BD43" s="68"/>
      <c r="BE43" s="15"/>
      <c r="BF43" s="5">
        <f t="shared" si="12"/>
        <v>13651</v>
      </c>
      <c r="BG43" s="42">
        <v>10539</v>
      </c>
      <c r="BH43" s="42">
        <v>3112</v>
      </c>
      <c r="BI43" s="42">
        <v>0</v>
      </c>
      <c r="BJ43" s="42"/>
      <c r="BK43" s="42"/>
      <c r="BL43" s="42"/>
      <c r="BM43" s="15"/>
    </row>
    <row r="44" spans="1:65" outlineLevel="5" x14ac:dyDescent="0.45">
      <c r="A44" s="22">
        <f t="shared" si="5"/>
        <v>1</v>
      </c>
      <c r="B44" s="9">
        <f t="shared" si="13"/>
        <v>44224</v>
      </c>
      <c r="C44" s="51">
        <v>315800</v>
      </c>
      <c r="D44" s="64">
        <f t="shared" si="6"/>
        <v>38.700000000000003</v>
      </c>
      <c r="E44" s="12">
        <v>38.799999999999997</v>
      </c>
      <c r="F44" s="12">
        <v>38.799999999999997</v>
      </c>
      <c r="G44" s="12">
        <v>38.6</v>
      </c>
      <c r="H44" s="12">
        <v>38.6</v>
      </c>
      <c r="I44" s="12"/>
      <c r="J44" s="12"/>
      <c r="K44" s="12"/>
      <c r="L44" s="12"/>
      <c r="M44" s="74" t="str">
        <f t="shared" si="7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18.679119412941962</v>
      </c>
      <c r="AO44" s="41">
        <v>1499</v>
      </c>
      <c r="AP44" s="110"/>
      <c r="AQ44" s="111"/>
      <c r="AR44" s="126" t="str">
        <f t="shared" si="14"/>
        <v/>
      </c>
      <c r="AS44" s="126" t="str">
        <f t="shared" si="15"/>
        <v/>
      </c>
      <c r="AT44" s="127">
        <v>1778</v>
      </c>
      <c r="AU44" s="114"/>
      <c r="AV44" s="115"/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>
        <v>78.8</v>
      </c>
      <c r="BA44" s="68"/>
      <c r="BB44" s="68"/>
      <c r="BC44" s="68"/>
      <c r="BD44" s="68"/>
      <c r="BE44" s="15"/>
      <c r="BF44" s="5">
        <f t="shared" si="12"/>
        <v>12847</v>
      </c>
      <c r="BG44" s="42">
        <v>8573</v>
      </c>
      <c r="BH44" s="42">
        <v>4274</v>
      </c>
      <c r="BI44" s="42">
        <v>0</v>
      </c>
      <c r="BJ44" s="42"/>
      <c r="BK44" s="42"/>
      <c r="BL44" s="42"/>
      <c r="BM44" s="15"/>
    </row>
    <row r="45" spans="1:65" outlineLevel="5" x14ac:dyDescent="0.45">
      <c r="A45" s="22">
        <f t="shared" si="5"/>
        <v>1</v>
      </c>
      <c r="B45" s="9">
        <f t="shared" si="13"/>
        <v>44225</v>
      </c>
      <c r="C45" s="51">
        <v>300611</v>
      </c>
      <c r="D45" s="64">
        <f t="shared" si="6"/>
        <v>38.6</v>
      </c>
      <c r="E45" s="12">
        <v>38.6</v>
      </c>
      <c r="F45" s="12">
        <v>38.6</v>
      </c>
      <c r="G45" s="12">
        <v>38.5</v>
      </c>
      <c r="H45" s="12">
        <v>38.5</v>
      </c>
      <c r="I45" s="12"/>
      <c r="J45" s="12"/>
      <c r="K45" s="12"/>
      <c r="L45" s="12"/>
      <c r="M45" s="74" t="str">
        <f t="shared" si="7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17.565872020075282</v>
      </c>
      <c r="AO45" s="41">
        <v>1594</v>
      </c>
      <c r="AP45" s="110"/>
      <c r="AQ45" s="111"/>
      <c r="AR45" s="126" t="str">
        <f t="shared" si="14"/>
        <v/>
      </c>
      <c r="AS45" s="126" t="str">
        <f t="shared" si="15"/>
        <v/>
      </c>
      <c r="AT45" s="127">
        <v>1900</v>
      </c>
      <c r="AU45" s="114"/>
      <c r="AV45" s="115"/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>
        <v>79.400000000000006</v>
      </c>
      <c r="BA45" s="68"/>
      <c r="BB45" s="68"/>
      <c r="BC45" s="68"/>
      <c r="BD45" s="68"/>
      <c r="BE45" s="15"/>
      <c r="BF45" s="5">
        <f t="shared" si="12"/>
        <v>14119</v>
      </c>
      <c r="BG45" s="42">
        <v>10835</v>
      </c>
      <c r="BH45" s="42">
        <v>3284</v>
      </c>
      <c r="BI45" s="42">
        <v>0</v>
      </c>
      <c r="BJ45" s="42"/>
      <c r="BK45" s="42"/>
      <c r="BL45" s="42"/>
      <c r="BM45" s="15"/>
    </row>
    <row r="46" spans="1:65" outlineLevel="5" x14ac:dyDescent="0.45">
      <c r="A46" s="22">
        <f t="shared" si="5"/>
        <v>1</v>
      </c>
      <c r="B46" s="9">
        <f t="shared" si="13"/>
        <v>44226</v>
      </c>
      <c r="C46" s="51">
        <v>293119</v>
      </c>
      <c r="D46" s="64">
        <f t="shared" si="6"/>
        <v>39</v>
      </c>
      <c r="E46" s="12">
        <v>39.1</v>
      </c>
      <c r="F46" s="12">
        <v>39.1</v>
      </c>
      <c r="G46" s="12">
        <v>38.9</v>
      </c>
      <c r="H46" s="12">
        <v>38.9</v>
      </c>
      <c r="I46" s="12"/>
      <c r="J46" s="12"/>
      <c r="K46" s="12"/>
      <c r="L46" s="12"/>
      <c r="M46" s="74" t="str">
        <f t="shared" si="7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21.722265321955003</v>
      </c>
      <c r="AO46" s="41">
        <v>1289</v>
      </c>
      <c r="AP46" s="110"/>
      <c r="AQ46" s="111"/>
      <c r="AR46" s="126" t="str">
        <f t="shared" si="14"/>
        <v/>
      </c>
      <c r="AS46" s="126" t="str">
        <f t="shared" si="15"/>
        <v/>
      </c>
      <c r="AT46" s="127">
        <v>1396</v>
      </c>
      <c r="AU46" s="114"/>
      <c r="AV46" s="115"/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/>
      <c r="BA46" s="68"/>
      <c r="BB46" s="68"/>
      <c r="BC46" s="68"/>
      <c r="BD46" s="68"/>
      <c r="BE46" s="15"/>
      <c r="BF46" s="5">
        <f t="shared" si="12"/>
        <v>10946</v>
      </c>
      <c r="BG46" s="42">
        <v>9504</v>
      </c>
      <c r="BH46" s="42">
        <v>1442</v>
      </c>
      <c r="BI46" s="42">
        <v>0</v>
      </c>
      <c r="BJ46" s="42"/>
      <c r="BK46" s="42"/>
      <c r="BL46" s="42"/>
      <c r="BM46" s="15"/>
    </row>
    <row r="47" spans="1:65" ht="17.5" outlineLevel="5" thickBot="1" x14ac:dyDescent="0.5">
      <c r="A47" s="31">
        <f t="shared" si="5"/>
        <v>1</v>
      </c>
      <c r="B47" s="32">
        <f t="shared" si="13"/>
        <v>44227</v>
      </c>
      <c r="C47" s="51">
        <v>280793</v>
      </c>
      <c r="D47" s="64">
        <f t="shared" si="6"/>
        <v>39</v>
      </c>
      <c r="E47" s="12">
        <v>39</v>
      </c>
      <c r="F47" s="12">
        <v>39</v>
      </c>
      <c r="G47" s="12">
        <v>39</v>
      </c>
      <c r="H47" s="12">
        <v>39</v>
      </c>
      <c r="I47" s="26"/>
      <c r="J47" s="26"/>
      <c r="K47" s="26"/>
      <c r="L47" s="26"/>
      <c r="M47" s="74" t="str">
        <f t="shared" si="7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20.042949176807443</v>
      </c>
      <c r="AO47" s="41">
        <v>1397</v>
      </c>
      <c r="AP47" s="130"/>
      <c r="AQ47" s="131"/>
      <c r="AR47" s="126" t="str">
        <f t="shared" si="14"/>
        <v/>
      </c>
      <c r="AS47" s="126" t="str">
        <f t="shared" si="15"/>
        <v/>
      </c>
      <c r="AT47" s="127">
        <v>1665</v>
      </c>
      <c r="AU47" s="132"/>
      <c r="AV47" s="133"/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/>
      <c r="BA47" s="76"/>
      <c r="BB47" s="76"/>
      <c r="BC47" s="76"/>
      <c r="BD47" s="76"/>
      <c r="BE47" s="15"/>
      <c r="BF47" s="5">
        <f t="shared" si="12"/>
        <v>11488</v>
      </c>
      <c r="BG47" s="42">
        <v>9566</v>
      </c>
      <c r="BH47" s="42">
        <v>1922</v>
      </c>
      <c r="BI47" s="42">
        <v>0</v>
      </c>
      <c r="BJ47" s="42"/>
      <c r="BK47" s="42"/>
      <c r="BL47" s="42"/>
      <c r="BM47" s="25"/>
    </row>
    <row r="48" spans="1:65" outlineLevel="4" x14ac:dyDescent="0.45">
      <c r="A48" s="150" t="s">
        <v>35</v>
      </c>
      <c r="B48" s="151"/>
      <c r="C48" s="50">
        <f t="shared" ref="C48:BM48" si="18">SUBTOTAL(4,C17:C47)</f>
        <v>338034</v>
      </c>
      <c r="D48" s="60">
        <f t="shared" si="18"/>
        <v>39.200000000000003</v>
      </c>
      <c r="E48" s="28">
        <f t="shared" si="18"/>
        <v>39.200000000000003</v>
      </c>
      <c r="F48" s="28">
        <f t="shared" si="18"/>
        <v>39.200000000000003</v>
      </c>
      <c r="G48" s="28">
        <f t="shared" si="18"/>
        <v>39.1</v>
      </c>
      <c r="H48" s="28">
        <f t="shared" si="18"/>
        <v>39.1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0</v>
      </c>
      <c r="N48" s="82">
        <f t="shared" si="18"/>
        <v>0</v>
      </c>
      <c r="O48" s="82">
        <f t="shared" si="18"/>
        <v>0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29.227557411273487</v>
      </c>
      <c r="AO48" s="39">
        <f t="shared" si="18"/>
        <v>1787</v>
      </c>
      <c r="AP48" s="104">
        <f t="shared" si="18"/>
        <v>0</v>
      </c>
      <c r="AQ48" s="105">
        <f t="shared" si="18"/>
        <v>0</v>
      </c>
      <c r="AR48" s="106">
        <f t="shared" si="18"/>
        <v>0</v>
      </c>
      <c r="AS48" s="106">
        <f t="shared" si="18"/>
        <v>0</v>
      </c>
      <c r="AT48" s="107">
        <f t="shared" si="18"/>
        <v>1907</v>
      </c>
      <c r="AU48" s="108">
        <f t="shared" si="18"/>
        <v>0</v>
      </c>
      <c r="AV48" s="109">
        <f t="shared" si="18"/>
        <v>0</v>
      </c>
      <c r="AW48" s="106">
        <f t="shared" si="18"/>
        <v>0</v>
      </c>
      <c r="AX48" s="106">
        <f t="shared" si="18"/>
        <v>0</v>
      </c>
      <c r="AY48" s="60">
        <f t="shared" si="18"/>
        <v>0</v>
      </c>
      <c r="AZ48" s="96">
        <f t="shared" si="18"/>
        <v>79.599999999999994</v>
      </c>
      <c r="BA48" s="67">
        <f t="shared" si="18"/>
        <v>0</v>
      </c>
      <c r="BB48" s="67">
        <f t="shared" si="18"/>
        <v>0</v>
      </c>
      <c r="BC48" s="67">
        <f t="shared" si="18"/>
        <v>0</v>
      </c>
      <c r="BD48" s="67">
        <f t="shared" si="18"/>
        <v>0</v>
      </c>
      <c r="BE48" s="27">
        <f t="shared" si="18"/>
        <v>320</v>
      </c>
      <c r="BF48" s="29">
        <f t="shared" si="18"/>
        <v>14325</v>
      </c>
      <c r="BG48" s="39">
        <f t="shared" si="18"/>
        <v>10835</v>
      </c>
      <c r="BH48" s="40">
        <f t="shared" si="18"/>
        <v>4274</v>
      </c>
      <c r="BI48" s="40">
        <f t="shared" si="18"/>
        <v>1420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 x14ac:dyDescent="0.45">
      <c r="A49" s="180" t="s">
        <v>24</v>
      </c>
      <c r="B49" s="181"/>
      <c r="C49" s="51">
        <f t="shared" ref="C49:BM49" si="19">SUBTOTAL(5,C17:C47)</f>
        <v>271060</v>
      </c>
      <c r="D49" s="61">
        <f t="shared" si="19"/>
        <v>36.6</v>
      </c>
      <c r="E49" s="12">
        <f t="shared" si="19"/>
        <v>36.6</v>
      </c>
      <c r="F49" s="12">
        <f t="shared" si="19"/>
        <v>36.6</v>
      </c>
      <c r="G49" s="12">
        <f t="shared" si="19"/>
        <v>36.6</v>
      </c>
      <c r="H49" s="12">
        <f t="shared" si="19"/>
        <v>36.6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0</v>
      </c>
      <c r="N49" s="83">
        <f t="shared" si="19"/>
        <v>0</v>
      </c>
      <c r="O49" s="83">
        <f t="shared" si="19"/>
        <v>0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15.668718522663681</v>
      </c>
      <c r="AO49" s="41">
        <f t="shared" si="19"/>
        <v>958</v>
      </c>
      <c r="AP49" s="110">
        <f t="shared" si="19"/>
        <v>0</v>
      </c>
      <c r="AQ49" s="111">
        <f t="shared" si="19"/>
        <v>0</v>
      </c>
      <c r="AR49" s="112">
        <f t="shared" si="19"/>
        <v>0</v>
      </c>
      <c r="AS49" s="112">
        <f t="shared" si="19"/>
        <v>0</v>
      </c>
      <c r="AT49" s="113">
        <f t="shared" si="19"/>
        <v>774</v>
      </c>
      <c r="AU49" s="114">
        <f t="shared" si="19"/>
        <v>0</v>
      </c>
      <c r="AV49" s="115">
        <f t="shared" si="19"/>
        <v>0</v>
      </c>
      <c r="AW49" s="112">
        <f t="shared" si="19"/>
        <v>0</v>
      </c>
      <c r="AX49" s="112">
        <f t="shared" si="19"/>
        <v>0</v>
      </c>
      <c r="AY49" s="61">
        <f t="shared" si="19"/>
        <v>0</v>
      </c>
      <c r="AZ49" s="97">
        <f t="shared" si="19"/>
        <v>78.400000000000006</v>
      </c>
      <c r="BA49" s="68">
        <f t="shared" si="19"/>
        <v>0</v>
      </c>
      <c r="BB49" s="68">
        <f t="shared" si="19"/>
        <v>0</v>
      </c>
      <c r="BC49" s="68">
        <f t="shared" si="19"/>
        <v>0</v>
      </c>
      <c r="BD49" s="68">
        <f t="shared" si="19"/>
        <v>0</v>
      </c>
      <c r="BE49" s="15">
        <f t="shared" si="19"/>
        <v>320</v>
      </c>
      <c r="BF49" s="6">
        <f t="shared" si="19"/>
        <v>6196</v>
      </c>
      <c r="BG49" s="41">
        <f t="shared" si="19"/>
        <v>5830</v>
      </c>
      <c r="BH49" s="42">
        <f t="shared" si="19"/>
        <v>366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 x14ac:dyDescent="0.45">
      <c r="A50" s="180" t="s">
        <v>13</v>
      </c>
      <c r="B50" s="181"/>
      <c r="C50" s="51">
        <f>IFERROR(SUBTOTAL(1,C17:C47),"")</f>
        <v>299572.22580645164</v>
      </c>
      <c r="D50" s="61">
        <f t="shared" ref="D50:BM50" si="20">IFERROR(SUBTOTAL(1,D17:D47),"")</f>
        <v>38.00967741935483</v>
      </c>
      <c r="E50" s="12">
        <f t="shared" si="20"/>
        <v>38.051612903225795</v>
      </c>
      <c r="F50" s="12">
        <f t="shared" si="20"/>
        <v>38.051612903225795</v>
      </c>
      <c r="G50" s="12">
        <f t="shared" si="20"/>
        <v>37.92258064516129</v>
      </c>
      <c r="H50" s="12">
        <f t="shared" si="20"/>
        <v>37.92258064516129</v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 t="str">
        <f t="shared" si="20"/>
        <v/>
      </c>
      <c r="N50" s="83" t="str">
        <f t="shared" si="20"/>
        <v/>
      </c>
      <c r="O50" s="83" t="str">
        <f t="shared" si="20"/>
        <v/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21.681662109161138</v>
      </c>
      <c r="AO50" s="41">
        <f t="shared" si="20"/>
        <v>1318.4193548387098</v>
      </c>
      <c r="AP50" s="110" t="str">
        <f t="shared" si="20"/>
        <v/>
      </c>
      <c r="AQ50" s="111" t="str">
        <f t="shared" si="20"/>
        <v/>
      </c>
      <c r="AR50" s="112" t="str">
        <f t="shared" si="20"/>
        <v/>
      </c>
      <c r="AS50" s="112" t="str">
        <f t="shared" si="20"/>
        <v/>
      </c>
      <c r="AT50" s="113">
        <f t="shared" si="20"/>
        <v>1470.4285714285713</v>
      </c>
      <c r="AU50" s="114" t="str">
        <f t="shared" si="20"/>
        <v/>
      </c>
      <c r="AV50" s="115" t="str">
        <f t="shared" si="20"/>
        <v/>
      </c>
      <c r="AW50" s="112" t="str">
        <f t="shared" si="20"/>
        <v/>
      </c>
      <c r="AX50" s="112" t="str">
        <f t="shared" si="20"/>
        <v/>
      </c>
      <c r="AY50" s="61" t="str">
        <f t="shared" si="20"/>
        <v/>
      </c>
      <c r="AZ50" s="97">
        <f t="shared" si="20"/>
        <v>79.077777777777783</v>
      </c>
      <c r="BA50" s="68" t="str">
        <f t="shared" si="20"/>
        <v/>
      </c>
      <c r="BB50" s="68" t="str">
        <f t="shared" si="20"/>
        <v/>
      </c>
      <c r="BC50" s="68" t="str">
        <f t="shared" si="20"/>
        <v/>
      </c>
      <c r="BD50" s="68" t="str">
        <f t="shared" si="20"/>
        <v/>
      </c>
      <c r="BE50" s="15">
        <f>IFERROR(SUBTOTAL(1,BE17:BE47),"")</f>
        <v>320</v>
      </c>
      <c r="BF50" s="6">
        <f t="shared" si="20"/>
        <v>11050.677419354839</v>
      </c>
      <c r="BG50" s="41">
        <f t="shared" si="20"/>
        <v>9204.4193548387102</v>
      </c>
      <c r="BH50" s="42">
        <f t="shared" si="20"/>
        <v>1924.6206896551723</v>
      </c>
      <c r="BI50" s="42">
        <f t="shared" si="20"/>
        <v>45.806451612903224</v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 t="str">
        <f t="shared" si="20"/>
        <v/>
      </c>
    </row>
    <row r="51" spans="1:65" ht="17.5" outlineLevel="1" thickBot="1" x14ac:dyDescent="0.5">
      <c r="A51" s="182" t="s">
        <v>60</v>
      </c>
      <c r="B51" s="183"/>
      <c r="C51" s="52">
        <f>SUBTOTAL(9,C17:C47)</f>
        <v>9286739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40871</v>
      </c>
      <c r="AP51" s="116"/>
      <c r="AQ51" s="117"/>
      <c r="AR51" s="118"/>
      <c r="AS51" s="118"/>
      <c r="AT51" s="119">
        <f>SUBTOTAL(9,AT17:AT47)</f>
        <v>41172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320</v>
      </c>
      <c r="BF51" s="7">
        <f t="shared" ref="BF51:BM51" si="21">SUBTOTAL(9,BF17:BF47)</f>
        <v>342571</v>
      </c>
      <c r="BG51" s="43">
        <f t="shared" si="21"/>
        <v>285337</v>
      </c>
      <c r="BH51" s="44">
        <f t="shared" si="21"/>
        <v>55814</v>
      </c>
      <c r="BI51" s="44">
        <f t="shared" si="21"/>
        <v>1420</v>
      </c>
      <c r="BJ51" s="44">
        <f t="shared" si="21"/>
        <v>0</v>
      </c>
      <c r="BK51" s="44">
        <f t="shared" si="21"/>
        <v>0</v>
      </c>
      <c r="BL51" s="44">
        <v>239107</v>
      </c>
      <c r="BM51" s="16">
        <f t="shared" si="21"/>
        <v>0</v>
      </c>
    </row>
    <row r="52" spans="1:65" outlineLevel="5" x14ac:dyDescent="0.45">
      <c r="A52" s="21">
        <f t="shared" si="5"/>
        <v>2</v>
      </c>
      <c r="B52" s="33">
        <f>B47+1</f>
        <v>44228</v>
      </c>
      <c r="C52" s="51">
        <v>330121</v>
      </c>
      <c r="D52" s="64">
        <f t="shared" ref="D52:D80" si="22">IFERROR(ROUND(AVERAGE(E52:L52),1),"")</f>
        <v>39</v>
      </c>
      <c r="E52" s="12">
        <v>39</v>
      </c>
      <c r="F52" s="12">
        <v>39</v>
      </c>
      <c r="G52" s="12">
        <v>39</v>
      </c>
      <c r="H52" s="12">
        <v>39</v>
      </c>
      <c r="I52" s="11"/>
      <c r="J52" s="11"/>
      <c r="K52" s="11"/>
      <c r="L52" s="11"/>
      <c r="M52" s="74" t="str">
        <f t="shared" ref="M52:M80" si="23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>28000/AO52</f>
        <v>17.369727047146402</v>
      </c>
      <c r="AO52" s="41">
        <v>1612</v>
      </c>
      <c r="AP52" s="124"/>
      <c r="AQ52" s="125"/>
      <c r="AR52" s="126" t="str">
        <f t="shared" ref="AR52:AR80" si="26">IFERROR(AQ52/AP52*100,"")</f>
        <v/>
      </c>
      <c r="AS52" s="126" t="str">
        <f t="shared" ref="AS52:AS80" si="27">IFERROR(100-AR52,"")</f>
        <v/>
      </c>
      <c r="AT52" s="127">
        <v>1898</v>
      </c>
      <c r="AU52" s="128"/>
      <c r="AV52" s="129"/>
      <c r="AW52" s="126" t="str">
        <f t="shared" ref="AW52:AW80" si="28">IFERROR(AV52/AU52*100,"")</f>
        <v/>
      </c>
      <c r="AX52" s="126" t="str">
        <f t="shared" ref="AX52:AX80" si="29">IFERROR(100-AW52,"")</f>
        <v/>
      </c>
      <c r="AY52" s="64" t="str">
        <f t="shared" ref="AY52:AY80" si="30">IFERROR((1-((AW52*AS52)/(AX52*AR52)))*100,"")</f>
        <v/>
      </c>
      <c r="AZ52">
        <v>79.5</v>
      </c>
      <c r="BA52" s="70"/>
      <c r="BB52" s="70"/>
      <c r="BC52" s="70"/>
      <c r="BD52" s="70"/>
      <c r="BE52" s="15"/>
      <c r="BF52" s="5">
        <f t="shared" ref="BF52:BF80" si="31">IF(SUM(BG52:BM52)=0,"",SUM(BG52:BM52))</f>
        <v>12448</v>
      </c>
      <c r="BG52" s="42">
        <v>10831</v>
      </c>
      <c r="BH52" s="42">
        <v>1617</v>
      </c>
      <c r="BI52" s="42">
        <v>0</v>
      </c>
      <c r="BJ52" s="42"/>
      <c r="BK52" s="42"/>
      <c r="BL52" s="42"/>
      <c r="BM52" s="14"/>
    </row>
    <row r="53" spans="1:65" outlineLevel="5" x14ac:dyDescent="0.45">
      <c r="A53" s="22">
        <f t="shared" si="5"/>
        <v>2</v>
      </c>
      <c r="B53" s="9">
        <f t="shared" si="13"/>
        <v>44229</v>
      </c>
      <c r="C53" s="51">
        <v>314293</v>
      </c>
      <c r="D53" s="64">
        <f t="shared" si="22"/>
        <v>39</v>
      </c>
      <c r="E53" s="12">
        <v>39</v>
      </c>
      <c r="F53" s="12">
        <v>39</v>
      </c>
      <c r="G53" s="12">
        <v>39</v>
      </c>
      <c r="H53" s="12">
        <v>39</v>
      </c>
      <c r="I53" s="12"/>
      <c r="J53" s="12"/>
      <c r="K53" s="12"/>
      <c r="L53" s="12"/>
      <c r="M53" s="74" t="str">
        <f t="shared" si="23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ref="AN53:AN79" si="32">28000/AO53</f>
        <v>18.360655737704917</v>
      </c>
      <c r="AO53" s="41">
        <v>1525</v>
      </c>
      <c r="AP53" s="110"/>
      <c r="AQ53" s="111"/>
      <c r="AR53" s="126" t="str">
        <f t="shared" si="26"/>
        <v/>
      </c>
      <c r="AS53" s="126" t="str">
        <f t="shared" si="27"/>
        <v/>
      </c>
      <c r="AT53" s="127">
        <v>1647</v>
      </c>
      <c r="AU53" s="128"/>
      <c r="AV53" s="129"/>
      <c r="AW53" s="126" t="str">
        <f t="shared" si="28"/>
        <v/>
      </c>
      <c r="AX53" s="126" t="str">
        <f t="shared" si="29"/>
        <v/>
      </c>
      <c r="AY53" s="64" t="str">
        <f t="shared" si="30"/>
        <v/>
      </c>
      <c r="AZ53" s="97">
        <v>79.2</v>
      </c>
      <c r="BA53" s="68"/>
      <c r="BB53" s="68"/>
      <c r="BC53" s="68"/>
      <c r="BD53" s="68"/>
      <c r="BE53" s="15"/>
      <c r="BF53" s="5">
        <f t="shared" si="31"/>
        <v>14180</v>
      </c>
      <c r="BG53" s="42">
        <v>10744</v>
      </c>
      <c r="BH53" s="42">
        <v>3436</v>
      </c>
      <c r="BI53" s="42">
        <v>0</v>
      </c>
      <c r="BJ53" s="42"/>
      <c r="BK53" s="42"/>
      <c r="BL53" s="42"/>
      <c r="BM53" s="15"/>
    </row>
    <row r="54" spans="1:65" outlineLevel="5" x14ac:dyDescent="0.45">
      <c r="A54" s="22">
        <f t="shared" si="5"/>
        <v>2</v>
      </c>
      <c r="B54" s="9">
        <f t="shared" si="13"/>
        <v>44230</v>
      </c>
      <c r="C54" s="51">
        <v>311459</v>
      </c>
      <c r="D54" s="64">
        <f t="shared" si="22"/>
        <v>38.799999999999997</v>
      </c>
      <c r="E54" s="12">
        <v>38.5</v>
      </c>
      <c r="F54" s="12">
        <v>38.5</v>
      </c>
      <c r="G54" s="12">
        <v>39</v>
      </c>
      <c r="H54" s="12">
        <v>39</v>
      </c>
      <c r="I54" s="12"/>
      <c r="J54" s="12"/>
      <c r="K54" s="12"/>
      <c r="L54" s="12"/>
      <c r="M54" s="74" t="str">
        <f t="shared" si="23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32"/>
        <v>19.17808219178082</v>
      </c>
      <c r="AO54" s="41">
        <v>1460</v>
      </c>
      <c r="AP54" s="110"/>
      <c r="AQ54" s="111"/>
      <c r="AR54" s="126" t="str">
        <f t="shared" si="26"/>
        <v/>
      </c>
      <c r="AS54" s="126" t="str">
        <f t="shared" si="27"/>
        <v/>
      </c>
      <c r="AT54" s="127">
        <v>1616</v>
      </c>
      <c r="AU54" s="128"/>
      <c r="AV54" s="129"/>
      <c r="AW54" s="126" t="str">
        <f t="shared" si="28"/>
        <v/>
      </c>
      <c r="AX54" s="126" t="str">
        <f t="shared" si="29"/>
        <v/>
      </c>
      <c r="AY54" s="64" t="str">
        <f t="shared" si="30"/>
        <v/>
      </c>
      <c r="AZ54" s="97">
        <v>79.5</v>
      </c>
      <c r="BA54" s="68"/>
      <c r="BB54" s="68"/>
      <c r="BC54" s="68"/>
      <c r="BD54" s="68"/>
      <c r="BE54" s="15"/>
      <c r="BF54" s="5">
        <f t="shared" si="31"/>
        <v>10605</v>
      </c>
      <c r="BG54" s="42">
        <v>8975</v>
      </c>
      <c r="BH54" s="42">
        <v>1630</v>
      </c>
      <c r="BI54" s="42">
        <v>0</v>
      </c>
      <c r="BJ54" s="42"/>
      <c r="BK54" s="42"/>
      <c r="BL54" s="42"/>
      <c r="BM54" s="15"/>
    </row>
    <row r="55" spans="1:65" outlineLevel="5" x14ac:dyDescent="0.45">
      <c r="A55" s="22">
        <f t="shared" si="5"/>
        <v>2</v>
      </c>
      <c r="B55" s="9">
        <f t="shared" si="13"/>
        <v>44231</v>
      </c>
      <c r="C55" s="51">
        <v>299134</v>
      </c>
      <c r="D55" s="64">
        <f t="shared" si="22"/>
        <v>38.799999999999997</v>
      </c>
      <c r="E55" s="12">
        <v>38.799999999999997</v>
      </c>
      <c r="F55" s="12">
        <v>38.799999999999997</v>
      </c>
      <c r="G55" s="12">
        <v>38.700000000000003</v>
      </c>
      <c r="H55" s="12">
        <v>38.700000000000003</v>
      </c>
      <c r="I55" s="12"/>
      <c r="J55" s="12"/>
      <c r="K55" s="12"/>
      <c r="L55" s="12"/>
      <c r="M55" s="74" t="str">
        <f t="shared" si="23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32"/>
        <v>18.006430868167204</v>
      </c>
      <c r="AO55" s="41">
        <v>1555</v>
      </c>
      <c r="AP55" s="110"/>
      <c r="AQ55" s="111"/>
      <c r="AR55" s="126" t="str">
        <f t="shared" si="26"/>
        <v/>
      </c>
      <c r="AS55" s="126" t="str">
        <f t="shared" si="27"/>
        <v/>
      </c>
      <c r="AT55" s="127">
        <v>1520</v>
      </c>
      <c r="AU55" s="128"/>
      <c r="AV55" s="129"/>
      <c r="AW55" s="126" t="str">
        <f t="shared" si="28"/>
        <v/>
      </c>
      <c r="AX55" s="126" t="str">
        <f t="shared" si="29"/>
        <v/>
      </c>
      <c r="AY55" s="64" t="str">
        <f t="shared" si="30"/>
        <v/>
      </c>
      <c r="AZ55" s="97">
        <v>79.2</v>
      </c>
      <c r="BA55" s="68"/>
      <c r="BB55" s="68"/>
      <c r="BC55" s="68"/>
      <c r="BD55" s="68"/>
      <c r="BE55" s="15"/>
      <c r="BF55" s="5">
        <f t="shared" si="31"/>
        <v>12330</v>
      </c>
      <c r="BG55" s="42">
        <v>10721</v>
      </c>
      <c r="BH55" s="42">
        <v>1609</v>
      </c>
      <c r="BI55" s="42">
        <v>0</v>
      </c>
      <c r="BJ55" s="42"/>
      <c r="BK55" s="42"/>
      <c r="BL55" s="42"/>
      <c r="BM55" s="15"/>
    </row>
    <row r="56" spans="1:65" outlineLevel="5" x14ac:dyDescent="0.45">
      <c r="A56" s="22">
        <f t="shared" si="5"/>
        <v>2</v>
      </c>
      <c r="B56" s="9">
        <f t="shared" si="13"/>
        <v>44232</v>
      </c>
      <c r="C56" s="51">
        <v>296892</v>
      </c>
      <c r="D56" s="64">
        <f t="shared" si="22"/>
        <v>38.6</v>
      </c>
      <c r="E56" s="12">
        <v>38.4</v>
      </c>
      <c r="F56" s="12">
        <v>38.4</v>
      </c>
      <c r="G56" s="12">
        <v>38.700000000000003</v>
      </c>
      <c r="H56" s="12">
        <v>38.700000000000003</v>
      </c>
      <c r="I56" s="12"/>
      <c r="J56" s="12"/>
      <c r="K56" s="12"/>
      <c r="L56" s="12"/>
      <c r="M56" s="74" t="str">
        <f t="shared" si="23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32"/>
        <v>17.326732673267326</v>
      </c>
      <c r="AO56" s="41">
        <v>1616</v>
      </c>
      <c r="AP56" s="110"/>
      <c r="AQ56" s="111"/>
      <c r="AR56" s="126" t="str">
        <f t="shared" si="26"/>
        <v/>
      </c>
      <c r="AS56" s="126" t="str">
        <f t="shared" si="27"/>
        <v/>
      </c>
      <c r="AT56" s="127">
        <v>1634</v>
      </c>
      <c r="AU56" s="128"/>
      <c r="AV56" s="129"/>
      <c r="AW56" s="126" t="str">
        <f t="shared" si="28"/>
        <v/>
      </c>
      <c r="AX56" s="126" t="str">
        <f t="shared" si="29"/>
        <v/>
      </c>
      <c r="AY56" s="64" t="str">
        <f t="shared" si="30"/>
        <v/>
      </c>
      <c r="AZ56" s="97">
        <v>78.8</v>
      </c>
      <c r="BA56" s="68"/>
      <c r="BB56" s="68"/>
      <c r="BC56" s="68"/>
      <c r="BD56" s="68"/>
      <c r="BE56" s="15"/>
      <c r="BF56" s="5">
        <f t="shared" si="31"/>
        <v>12686</v>
      </c>
      <c r="BG56" s="42">
        <v>11076</v>
      </c>
      <c r="BH56" s="42">
        <v>1610</v>
      </c>
      <c r="BI56" s="42">
        <v>0</v>
      </c>
      <c r="BJ56" s="42"/>
      <c r="BK56" s="42"/>
      <c r="BL56" s="42"/>
      <c r="BM56" s="15"/>
    </row>
    <row r="57" spans="1:65" outlineLevel="5" x14ac:dyDescent="0.45">
      <c r="A57" s="22">
        <f t="shared" si="5"/>
        <v>2</v>
      </c>
      <c r="B57" s="9">
        <f t="shared" si="13"/>
        <v>44233</v>
      </c>
      <c r="C57" s="51">
        <v>334820</v>
      </c>
      <c r="D57" s="64">
        <f t="shared" si="22"/>
        <v>38.799999999999997</v>
      </c>
      <c r="E57" s="12">
        <v>38.9</v>
      </c>
      <c r="F57" s="12">
        <v>38.9</v>
      </c>
      <c r="G57" s="12">
        <v>38.6</v>
      </c>
      <c r="H57" s="12">
        <v>38.6</v>
      </c>
      <c r="I57" s="12"/>
      <c r="J57" s="12"/>
      <c r="K57" s="12"/>
      <c r="L57" s="12"/>
      <c r="M57" s="74" t="str">
        <f t="shared" si="23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32"/>
        <v>20.042949176807443</v>
      </c>
      <c r="AO57" s="41">
        <v>1397</v>
      </c>
      <c r="AP57" s="110"/>
      <c r="AQ57" s="111"/>
      <c r="AR57" s="126" t="str">
        <f t="shared" si="26"/>
        <v/>
      </c>
      <c r="AS57" s="126" t="str">
        <f t="shared" si="27"/>
        <v/>
      </c>
      <c r="AT57" s="127">
        <v>1688</v>
      </c>
      <c r="AU57" s="128"/>
      <c r="AV57" s="129"/>
      <c r="AW57" s="126" t="str">
        <f t="shared" si="28"/>
        <v/>
      </c>
      <c r="AX57" s="126" t="str">
        <f t="shared" si="29"/>
        <v/>
      </c>
      <c r="AY57" s="64" t="str">
        <f t="shared" si="30"/>
        <v/>
      </c>
      <c r="AZ57" s="97"/>
      <c r="BA57" s="68"/>
      <c r="BB57" s="68"/>
      <c r="BC57" s="68"/>
      <c r="BD57" s="68"/>
      <c r="BE57" s="15"/>
      <c r="BF57" s="5">
        <f t="shared" si="31"/>
        <v>10966</v>
      </c>
      <c r="BG57" s="42">
        <v>9418</v>
      </c>
      <c r="BH57" s="42">
        <v>1548</v>
      </c>
      <c r="BI57" s="42">
        <v>0</v>
      </c>
      <c r="BJ57" s="42"/>
      <c r="BK57" s="42"/>
      <c r="BL57" s="42"/>
      <c r="BM57" s="15"/>
    </row>
    <row r="58" spans="1:65" outlineLevel="5" x14ac:dyDescent="0.45">
      <c r="A58" s="22">
        <f t="shared" si="5"/>
        <v>2</v>
      </c>
      <c r="B58" s="9">
        <f t="shared" si="13"/>
        <v>44234</v>
      </c>
      <c r="C58" s="51">
        <v>338347</v>
      </c>
      <c r="D58" s="64">
        <f t="shared" si="22"/>
        <v>38.4</v>
      </c>
      <c r="E58" s="12">
        <v>38.700000000000003</v>
      </c>
      <c r="F58" s="12">
        <v>38.700000000000003</v>
      </c>
      <c r="G58" s="12">
        <v>38.1</v>
      </c>
      <c r="H58" s="12">
        <v>38.1</v>
      </c>
      <c r="I58" s="12"/>
      <c r="J58" s="12"/>
      <c r="K58" s="12"/>
      <c r="L58" s="12"/>
      <c r="M58" s="74" t="str">
        <f t="shared" si="23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32"/>
        <v>20.973782771535582</v>
      </c>
      <c r="AO58" s="41">
        <v>1335</v>
      </c>
      <c r="AP58" s="110"/>
      <c r="AQ58" s="111"/>
      <c r="AR58" s="126" t="str">
        <f t="shared" si="26"/>
        <v/>
      </c>
      <c r="AS58" s="126" t="str">
        <f t="shared" si="27"/>
        <v/>
      </c>
      <c r="AT58" s="127">
        <v>1581</v>
      </c>
      <c r="AU58" s="128"/>
      <c r="AV58" s="129"/>
      <c r="AW58" s="126" t="str">
        <f t="shared" si="28"/>
        <v/>
      </c>
      <c r="AX58" s="126" t="str">
        <f t="shared" si="29"/>
        <v/>
      </c>
      <c r="AY58" s="64" t="str">
        <f t="shared" si="30"/>
        <v/>
      </c>
      <c r="AZ58" s="97"/>
      <c r="BA58" s="68"/>
      <c r="BB58" s="68"/>
      <c r="BC58" s="68"/>
      <c r="BD58" s="68"/>
      <c r="BE58" s="15"/>
      <c r="BF58" s="5">
        <f t="shared" si="31"/>
        <v>11117</v>
      </c>
      <c r="BG58" s="42">
        <v>9522</v>
      </c>
      <c r="BH58" s="42">
        <v>1595</v>
      </c>
      <c r="BI58" s="42">
        <v>0</v>
      </c>
      <c r="BJ58" s="42"/>
      <c r="BK58" s="42"/>
      <c r="BL58" s="42"/>
      <c r="BM58" s="15"/>
    </row>
    <row r="59" spans="1:65" outlineLevel="5" x14ac:dyDescent="0.45">
      <c r="A59" s="22">
        <f t="shared" si="5"/>
        <v>2</v>
      </c>
      <c r="B59" s="9">
        <f t="shared" si="13"/>
        <v>44235</v>
      </c>
      <c r="C59" s="51">
        <v>313342</v>
      </c>
      <c r="D59" s="64">
        <f t="shared" si="22"/>
        <v>38.5</v>
      </c>
      <c r="E59" s="12">
        <v>38.5</v>
      </c>
      <c r="F59" s="12">
        <v>38.5</v>
      </c>
      <c r="G59" s="12">
        <v>38.5</v>
      </c>
      <c r="H59" s="12">
        <v>38.5</v>
      </c>
      <c r="I59" s="12"/>
      <c r="J59" s="12"/>
      <c r="K59" s="12"/>
      <c r="L59" s="12"/>
      <c r="M59" s="74" t="str">
        <f t="shared" si="23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32"/>
        <v>18.555334658714379</v>
      </c>
      <c r="AO59" s="41">
        <v>1509</v>
      </c>
      <c r="AP59" s="110"/>
      <c r="AQ59" s="111"/>
      <c r="AR59" s="126" t="str">
        <f t="shared" si="26"/>
        <v/>
      </c>
      <c r="AS59" s="126" t="str">
        <f t="shared" si="27"/>
        <v/>
      </c>
      <c r="AT59" s="127">
        <v>2052</v>
      </c>
      <c r="AU59" s="128"/>
      <c r="AV59" s="129"/>
      <c r="AW59" s="126" t="str">
        <f t="shared" si="28"/>
        <v/>
      </c>
      <c r="AX59" s="126" t="str">
        <f t="shared" si="29"/>
        <v/>
      </c>
      <c r="AY59" s="64" t="str">
        <f t="shared" si="30"/>
        <v/>
      </c>
      <c r="AZ59" s="97">
        <v>79.5</v>
      </c>
      <c r="BA59" s="68"/>
      <c r="BB59" s="68"/>
      <c r="BC59" s="68"/>
      <c r="BD59" s="68"/>
      <c r="BE59" s="15"/>
      <c r="BF59" s="5">
        <f t="shared" si="31"/>
        <v>4599</v>
      </c>
      <c r="BG59" s="42">
        <v>1593</v>
      </c>
      <c r="BH59" s="42">
        <v>3006</v>
      </c>
      <c r="BI59" s="42">
        <v>0</v>
      </c>
      <c r="BJ59" s="42"/>
      <c r="BK59" s="42"/>
      <c r="BL59" s="42"/>
      <c r="BM59" s="15"/>
    </row>
    <row r="60" spans="1:65" outlineLevel="5" x14ac:dyDescent="0.45">
      <c r="A60" s="22">
        <f t="shared" si="5"/>
        <v>2</v>
      </c>
      <c r="B60" s="9">
        <f t="shared" si="13"/>
        <v>44236</v>
      </c>
      <c r="C60" s="51">
        <v>306283</v>
      </c>
      <c r="D60" s="64">
        <f t="shared" si="22"/>
        <v>38.799999999999997</v>
      </c>
      <c r="E60" s="12">
        <v>38.799999999999997</v>
      </c>
      <c r="F60" s="12">
        <v>38.799999999999997</v>
      </c>
      <c r="G60" s="12">
        <v>38.799999999999997</v>
      </c>
      <c r="H60" s="12">
        <v>38.799999999999997</v>
      </c>
      <c r="I60" s="12"/>
      <c r="J60" s="12"/>
      <c r="K60" s="12"/>
      <c r="L60" s="12"/>
      <c r="M60" s="74" t="str">
        <f t="shared" si="23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32"/>
        <v>19.58041958041958</v>
      </c>
      <c r="AO60" s="41">
        <v>1430</v>
      </c>
      <c r="AP60" s="110"/>
      <c r="AQ60" s="111"/>
      <c r="AR60" s="126" t="str">
        <f t="shared" si="26"/>
        <v/>
      </c>
      <c r="AS60" s="126" t="str">
        <f t="shared" si="27"/>
        <v/>
      </c>
      <c r="AT60" s="127">
        <v>1649</v>
      </c>
      <c r="AU60" s="128"/>
      <c r="AV60" s="129"/>
      <c r="AW60" s="126" t="str">
        <f t="shared" si="28"/>
        <v/>
      </c>
      <c r="AX60" s="126" t="str">
        <f t="shared" si="29"/>
        <v/>
      </c>
      <c r="AY60" s="64" t="str">
        <f t="shared" si="30"/>
        <v/>
      </c>
      <c r="AZ60" s="97">
        <v>79.900000000000006</v>
      </c>
      <c r="BA60" s="68"/>
      <c r="BB60" s="68"/>
      <c r="BC60" s="68"/>
      <c r="BD60" s="68"/>
      <c r="BE60" s="15"/>
      <c r="BF60" s="5">
        <f t="shared" si="31"/>
        <v>11998</v>
      </c>
      <c r="BG60" s="42">
        <v>10373</v>
      </c>
      <c r="BH60" s="42">
        <v>1625</v>
      </c>
      <c r="BI60" s="42">
        <v>0</v>
      </c>
      <c r="BJ60" s="42"/>
      <c r="BK60" s="42"/>
      <c r="BL60" s="42"/>
      <c r="BM60" s="15"/>
    </row>
    <row r="61" spans="1:65" outlineLevel="5" x14ac:dyDescent="0.45">
      <c r="A61" s="22">
        <f t="shared" si="5"/>
        <v>2</v>
      </c>
      <c r="B61" s="9">
        <f t="shared" si="13"/>
        <v>44237</v>
      </c>
      <c r="C61" s="51">
        <v>340865</v>
      </c>
      <c r="D61" s="64">
        <f t="shared" si="22"/>
        <v>38.9</v>
      </c>
      <c r="E61" s="12">
        <v>38.799999999999997</v>
      </c>
      <c r="F61" s="12">
        <v>38.799999999999997</v>
      </c>
      <c r="G61" s="12">
        <v>39</v>
      </c>
      <c r="H61" s="12">
        <v>39</v>
      </c>
      <c r="I61" s="12"/>
      <c r="J61" s="12"/>
      <c r="K61" s="12"/>
      <c r="L61" s="12"/>
      <c r="M61" s="74" t="str">
        <f t="shared" si="23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32"/>
        <v>21.228203184230477</v>
      </c>
      <c r="AO61" s="41">
        <v>1319</v>
      </c>
      <c r="AP61" s="110"/>
      <c r="AQ61" s="111"/>
      <c r="AR61" s="126" t="str">
        <f t="shared" si="26"/>
        <v/>
      </c>
      <c r="AS61" s="126" t="str">
        <f t="shared" si="27"/>
        <v/>
      </c>
      <c r="AT61" s="127">
        <v>1457</v>
      </c>
      <c r="AU61" s="128"/>
      <c r="AV61" s="129"/>
      <c r="AW61" s="126" t="str">
        <f t="shared" si="28"/>
        <v/>
      </c>
      <c r="AX61" s="126" t="str">
        <f t="shared" si="29"/>
        <v/>
      </c>
      <c r="AY61" s="64" t="str">
        <f t="shared" si="30"/>
        <v/>
      </c>
      <c r="AZ61" s="97">
        <v>78.7</v>
      </c>
      <c r="BA61" s="68"/>
      <c r="BB61" s="68"/>
      <c r="BC61" s="68"/>
      <c r="BD61" s="68"/>
      <c r="BE61" s="15"/>
      <c r="BF61" s="5">
        <f t="shared" si="31"/>
        <v>13151</v>
      </c>
      <c r="BG61" s="42">
        <v>9316</v>
      </c>
      <c r="BH61" s="42">
        <v>3835</v>
      </c>
      <c r="BI61" s="42">
        <v>0</v>
      </c>
      <c r="BJ61" s="42"/>
      <c r="BK61" s="42"/>
      <c r="BL61" s="42"/>
      <c r="BM61" s="15"/>
    </row>
    <row r="62" spans="1:65" outlineLevel="5" x14ac:dyDescent="0.45">
      <c r="A62" s="22">
        <f t="shared" si="5"/>
        <v>2</v>
      </c>
      <c r="B62" s="9">
        <f t="shared" si="13"/>
        <v>44238</v>
      </c>
      <c r="C62" s="51">
        <v>327367</v>
      </c>
      <c r="D62" s="64">
        <f t="shared" si="22"/>
        <v>39</v>
      </c>
      <c r="E62" s="12">
        <v>39</v>
      </c>
      <c r="F62" s="12">
        <v>39</v>
      </c>
      <c r="G62" s="12">
        <v>39</v>
      </c>
      <c r="H62" s="12">
        <v>39</v>
      </c>
      <c r="I62" s="12"/>
      <c r="J62" s="12"/>
      <c r="K62" s="12"/>
      <c r="L62" s="12"/>
      <c r="M62" s="74" t="str">
        <f t="shared" si="23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32"/>
        <v>19.760056457304163</v>
      </c>
      <c r="AO62" s="41">
        <v>1417</v>
      </c>
      <c r="AP62" s="110"/>
      <c r="AQ62" s="111"/>
      <c r="AR62" s="126" t="str">
        <f t="shared" si="26"/>
        <v/>
      </c>
      <c r="AS62" s="126" t="str">
        <f t="shared" si="27"/>
        <v/>
      </c>
      <c r="AT62" s="127">
        <v>1574</v>
      </c>
      <c r="AU62" s="128"/>
      <c r="AV62" s="129"/>
      <c r="AW62" s="126" t="str">
        <f t="shared" si="28"/>
        <v/>
      </c>
      <c r="AX62" s="126" t="str">
        <f t="shared" si="29"/>
        <v/>
      </c>
      <c r="AY62" s="64" t="str">
        <f t="shared" si="30"/>
        <v/>
      </c>
      <c r="AZ62" s="97"/>
      <c r="BA62" s="68"/>
      <c r="BB62" s="68"/>
      <c r="BC62" s="68"/>
      <c r="BD62" s="68"/>
      <c r="BE62" s="15"/>
      <c r="BF62" s="5">
        <f t="shared" si="31"/>
        <v>13011</v>
      </c>
      <c r="BG62" s="42">
        <v>11371</v>
      </c>
      <c r="BH62" s="42">
        <v>1640</v>
      </c>
      <c r="BI62" s="42">
        <v>0</v>
      </c>
      <c r="BJ62" s="42"/>
      <c r="BK62" s="42"/>
      <c r="BL62" s="42"/>
      <c r="BM62" s="15"/>
    </row>
    <row r="63" spans="1:65" outlineLevel="5" x14ac:dyDescent="0.45">
      <c r="A63" s="22">
        <f t="shared" si="5"/>
        <v>2</v>
      </c>
      <c r="B63" s="9">
        <f t="shared" si="13"/>
        <v>44239</v>
      </c>
      <c r="C63" s="51">
        <v>306022</v>
      </c>
      <c r="D63" s="64">
        <f t="shared" si="22"/>
        <v>38.200000000000003</v>
      </c>
      <c r="E63" s="12">
        <v>38.200000000000003</v>
      </c>
      <c r="F63" s="12">
        <v>38.200000000000003</v>
      </c>
      <c r="G63" s="12">
        <v>38.200000000000003</v>
      </c>
      <c r="H63" s="12">
        <v>38.200000000000003</v>
      </c>
      <c r="I63" s="12"/>
      <c r="J63" s="12"/>
      <c r="K63" s="12"/>
      <c r="L63" s="12"/>
      <c r="M63" s="74" t="str">
        <f t="shared" si="23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32"/>
        <v>23.668639053254438</v>
      </c>
      <c r="AO63" s="41">
        <v>1183</v>
      </c>
      <c r="AP63" s="110"/>
      <c r="AQ63" s="111"/>
      <c r="AR63" s="126" t="str">
        <f t="shared" si="26"/>
        <v/>
      </c>
      <c r="AS63" s="126" t="str">
        <f t="shared" si="27"/>
        <v/>
      </c>
      <c r="AT63" s="127">
        <v>1217</v>
      </c>
      <c r="AU63" s="128"/>
      <c r="AV63" s="129"/>
      <c r="AW63" s="126" t="str">
        <f t="shared" si="28"/>
        <v/>
      </c>
      <c r="AX63" s="126" t="str">
        <f t="shared" si="29"/>
        <v/>
      </c>
      <c r="AY63" s="64" t="str">
        <f t="shared" si="30"/>
        <v/>
      </c>
      <c r="AZ63" s="97"/>
      <c r="BA63" s="68"/>
      <c r="BB63" s="68"/>
      <c r="BC63" s="68"/>
      <c r="BD63" s="68"/>
      <c r="BE63" s="15"/>
      <c r="BF63" s="5">
        <f t="shared" si="31"/>
        <v>6889</v>
      </c>
      <c r="BG63" s="42">
        <v>5330</v>
      </c>
      <c r="BH63" s="42">
        <v>1559</v>
      </c>
      <c r="BI63" s="42">
        <v>0</v>
      </c>
      <c r="BJ63" s="42"/>
      <c r="BK63" s="42"/>
      <c r="BL63" s="42"/>
      <c r="BM63" s="15"/>
    </row>
    <row r="64" spans="1:65" outlineLevel="5" x14ac:dyDescent="0.45">
      <c r="A64" s="22">
        <f t="shared" si="5"/>
        <v>2</v>
      </c>
      <c r="B64" s="9">
        <f t="shared" si="13"/>
        <v>44240</v>
      </c>
      <c r="C64" s="51">
        <v>267189</v>
      </c>
      <c r="D64" s="64">
        <f t="shared" si="22"/>
        <v>38.700000000000003</v>
      </c>
      <c r="E64" s="12">
        <v>38.700000000000003</v>
      </c>
      <c r="F64" s="12">
        <v>38.700000000000003</v>
      </c>
      <c r="G64" s="12">
        <v>38.6</v>
      </c>
      <c r="H64" s="12">
        <v>38.6</v>
      </c>
      <c r="I64" s="12"/>
      <c r="J64" s="12"/>
      <c r="K64" s="12"/>
      <c r="L64" s="12"/>
      <c r="M64" s="74" t="str">
        <f t="shared" si="23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32"/>
        <v>20.694752402069476</v>
      </c>
      <c r="AO64" s="41">
        <v>1353</v>
      </c>
      <c r="AP64" s="110"/>
      <c r="AQ64" s="111"/>
      <c r="AR64" s="126" t="str">
        <f t="shared" si="26"/>
        <v/>
      </c>
      <c r="AS64" s="126" t="str">
        <f t="shared" si="27"/>
        <v/>
      </c>
      <c r="AT64" s="127">
        <v>1781</v>
      </c>
      <c r="AU64" s="128"/>
      <c r="AV64" s="129"/>
      <c r="AW64" s="126" t="str">
        <f t="shared" si="28"/>
        <v/>
      </c>
      <c r="AX64" s="126" t="str">
        <f t="shared" si="29"/>
        <v/>
      </c>
      <c r="AY64" s="64" t="str">
        <f t="shared" si="30"/>
        <v/>
      </c>
      <c r="AZ64" s="97"/>
      <c r="BA64" s="68"/>
      <c r="BB64" s="68"/>
      <c r="BC64" s="68"/>
      <c r="BD64" s="68"/>
      <c r="BE64" s="15"/>
      <c r="BF64" s="5">
        <f t="shared" si="31"/>
        <v>12095</v>
      </c>
      <c r="BG64" s="42">
        <v>10515</v>
      </c>
      <c r="BH64" s="42">
        <v>1580</v>
      </c>
      <c r="BI64" s="42">
        <v>0</v>
      </c>
      <c r="BJ64" s="42"/>
      <c r="BK64" s="42"/>
      <c r="BL64" s="42"/>
      <c r="BM64" s="15"/>
    </row>
    <row r="65" spans="1:65" outlineLevel="5" x14ac:dyDescent="0.45">
      <c r="A65" s="22">
        <f t="shared" si="5"/>
        <v>2</v>
      </c>
      <c r="B65" s="9">
        <f t="shared" si="13"/>
        <v>44241</v>
      </c>
      <c r="C65" s="51">
        <v>352187</v>
      </c>
      <c r="D65" s="64">
        <f t="shared" si="22"/>
        <v>38.700000000000003</v>
      </c>
      <c r="E65" s="12">
        <v>38.6</v>
      </c>
      <c r="F65" s="12">
        <v>38.6</v>
      </c>
      <c r="G65" s="12">
        <v>38.700000000000003</v>
      </c>
      <c r="H65" s="12">
        <v>38.700000000000003</v>
      </c>
      <c r="I65" s="12"/>
      <c r="J65" s="12"/>
      <c r="K65" s="12"/>
      <c r="L65" s="12"/>
      <c r="M65" s="74" t="str">
        <f t="shared" si="23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32"/>
        <v>20.864381520119224</v>
      </c>
      <c r="AO65" s="41">
        <v>1342</v>
      </c>
      <c r="AP65" s="110"/>
      <c r="AQ65" s="111"/>
      <c r="AR65" s="126" t="str">
        <f t="shared" si="26"/>
        <v/>
      </c>
      <c r="AS65" s="126" t="str">
        <f t="shared" si="27"/>
        <v/>
      </c>
      <c r="AT65" s="127">
        <v>1504</v>
      </c>
      <c r="AU65" s="128"/>
      <c r="AV65" s="129"/>
      <c r="AW65" s="126" t="str">
        <f t="shared" si="28"/>
        <v/>
      </c>
      <c r="AX65" s="126" t="str">
        <f t="shared" si="29"/>
        <v/>
      </c>
      <c r="AY65" s="64" t="str">
        <f t="shared" si="30"/>
        <v/>
      </c>
      <c r="AZ65" s="97"/>
      <c r="BA65" s="68"/>
      <c r="BB65" s="68"/>
      <c r="BC65" s="68"/>
      <c r="BD65" s="68"/>
      <c r="BE65" s="15"/>
      <c r="BF65" s="5">
        <f t="shared" si="31"/>
        <v>9292</v>
      </c>
      <c r="BG65" s="42">
        <v>7747</v>
      </c>
      <c r="BH65" s="42">
        <v>1545</v>
      </c>
      <c r="BI65" s="42">
        <v>0</v>
      </c>
      <c r="BJ65" s="42"/>
      <c r="BK65" s="42"/>
      <c r="BL65" s="42"/>
      <c r="BM65" s="15"/>
    </row>
    <row r="66" spans="1:65" outlineLevel="5" x14ac:dyDescent="0.45">
      <c r="A66" s="22">
        <f t="shared" si="5"/>
        <v>2</v>
      </c>
      <c r="B66" s="9">
        <f t="shared" si="13"/>
        <v>44242</v>
      </c>
      <c r="C66" s="51">
        <v>361628</v>
      </c>
      <c r="D66" s="64">
        <f t="shared" si="22"/>
        <v>38.5</v>
      </c>
      <c r="E66" s="12">
        <v>38.700000000000003</v>
      </c>
      <c r="F66" s="12">
        <v>38.700000000000003</v>
      </c>
      <c r="G66" s="12">
        <v>38.299999999999997</v>
      </c>
      <c r="H66" s="12">
        <v>38.299999999999997</v>
      </c>
      <c r="I66" s="12"/>
      <c r="J66" s="12"/>
      <c r="K66" s="12"/>
      <c r="L66" s="12"/>
      <c r="M66" s="74" t="str">
        <f t="shared" si="23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32"/>
        <v>21.521906225980015</v>
      </c>
      <c r="AO66" s="41">
        <v>1301</v>
      </c>
      <c r="AP66" s="110"/>
      <c r="AQ66" s="111"/>
      <c r="AR66" s="126" t="str">
        <f t="shared" si="26"/>
        <v/>
      </c>
      <c r="AS66" s="126" t="str">
        <f t="shared" si="27"/>
        <v/>
      </c>
      <c r="AT66" s="127">
        <v>2165</v>
      </c>
      <c r="AU66" s="128"/>
      <c r="AV66" s="129"/>
      <c r="AW66" s="126" t="str">
        <f t="shared" si="28"/>
        <v/>
      </c>
      <c r="AX66" s="126" t="str">
        <f t="shared" si="29"/>
        <v/>
      </c>
      <c r="AY66" s="64" t="str">
        <f t="shared" si="30"/>
        <v/>
      </c>
      <c r="AZ66" s="97">
        <v>78.8</v>
      </c>
      <c r="BA66" s="68"/>
      <c r="BB66" s="68"/>
      <c r="BC66" s="68"/>
      <c r="BD66" s="68"/>
      <c r="BE66" s="15"/>
      <c r="BF66" s="5">
        <f t="shared" si="31"/>
        <v>14864</v>
      </c>
      <c r="BG66" s="42">
        <v>8224</v>
      </c>
      <c r="BH66" s="42">
        <v>6640</v>
      </c>
      <c r="BI66" s="42">
        <v>0</v>
      </c>
      <c r="BJ66" s="42"/>
      <c r="BK66" s="42"/>
      <c r="BL66" s="42"/>
      <c r="BM66" s="15"/>
    </row>
    <row r="67" spans="1:65" outlineLevel="5" x14ac:dyDescent="0.45">
      <c r="A67" s="22">
        <f t="shared" si="5"/>
        <v>2</v>
      </c>
      <c r="B67" s="9">
        <f t="shared" si="13"/>
        <v>44243</v>
      </c>
      <c r="C67" s="51">
        <v>308639</v>
      </c>
      <c r="D67" s="64">
        <f t="shared" si="22"/>
        <v>38</v>
      </c>
      <c r="E67" s="12">
        <v>38</v>
      </c>
      <c r="F67" s="12">
        <v>38</v>
      </c>
      <c r="G67" s="12">
        <v>38</v>
      </c>
      <c r="H67" s="12">
        <v>38</v>
      </c>
      <c r="I67" s="12"/>
      <c r="J67" s="12"/>
      <c r="K67" s="12"/>
      <c r="L67" s="12"/>
      <c r="M67" s="74" t="str">
        <f t="shared" si="23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32"/>
        <v>16.147635524798154</v>
      </c>
      <c r="AO67" s="41">
        <v>1734</v>
      </c>
      <c r="AP67" s="110"/>
      <c r="AQ67" s="111"/>
      <c r="AR67" s="126" t="str">
        <f t="shared" si="26"/>
        <v/>
      </c>
      <c r="AS67" s="126" t="str">
        <f t="shared" si="27"/>
        <v/>
      </c>
      <c r="AT67" s="127">
        <v>2338</v>
      </c>
      <c r="AU67" s="128"/>
      <c r="AV67" s="129"/>
      <c r="AW67" s="126" t="str">
        <f t="shared" si="28"/>
        <v/>
      </c>
      <c r="AX67" s="126" t="str">
        <f t="shared" si="29"/>
        <v/>
      </c>
      <c r="AY67" s="64" t="str">
        <f t="shared" si="30"/>
        <v/>
      </c>
      <c r="AZ67" s="97">
        <v>79.5</v>
      </c>
      <c r="BA67" s="68"/>
      <c r="BB67" s="68"/>
      <c r="BC67" s="68"/>
      <c r="BD67" s="68"/>
      <c r="BE67" s="15"/>
      <c r="BF67" s="5">
        <f t="shared" si="31"/>
        <v>4953</v>
      </c>
      <c r="BG67" s="42">
        <v>1542</v>
      </c>
      <c r="BH67" s="42">
        <v>3411</v>
      </c>
      <c r="BI67" s="42">
        <v>0</v>
      </c>
      <c r="BJ67" s="42"/>
      <c r="BK67" s="42"/>
      <c r="BL67" s="42"/>
      <c r="BM67" s="15"/>
    </row>
    <row r="68" spans="1:65" outlineLevel="5" x14ac:dyDescent="0.45">
      <c r="A68" s="22">
        <f t="shared" si="5"/>
        <v>2</v>
      </c>
      <c r="B68" s="9">
        <f t="shared" si="13"/>
        <v>44244</v>
      </c>
      <c r="C68" s="51">
        <v>302034</v>
      </c>
      <c r="D68" s="64">
        <f t="shared" si="22"/>
        <v>37.700000000000003</v>
      </c>
      <c r="E68" s="12">
        <v>37.700000000000003</v>
      </c>
      <c r="F68" s="12">
        <v>37.700000000000003</v>
      </c>
      <c r="G68" s="12">
        <v>37.700000000000003</v>
      </c>
      <c r="H68" s="12">
        <v>37.700000000000003</v>
      </c>
      <c r="I68" s="12"/>
      <c r="J68" s="12"/>
      <c r="K68" s="12"/>
      <c r="L68" s="12"/>
      <c r="M68" s="74" t="str">
        <f t="shared" si="23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32"/>
        <v>17.948717948717949</v>
      </c>
      <c r="AO68" s="41">
        <v>1560</v>
      </c>
      <c r="AP68" s="110"/>
      <c r="AQ68" s="111"/>
      <c r="AR68" s="126" t="str">
        <f t="shared" si="26"/>
        <v/>
      </c>
      <c r="AS68" s="126" t="str">
        <f t="shared" si="27"/>
        <v/>
      </c>
      <c r="AT68" s="127">
        <v>2185</v>
      </c>
      <c r="AU68" s="128"/>
      <c r="AV68" s="129"/>
      <c r="AW68" s="126" t="str">
        <f t="shared" si="28"/>
        <v/>
      </c>
      <c r="AX68" s="126" t="str">
        <f t="shared" si="29"/>
        <v/>
      </c>
      <c r="AY68" s="64" t="str">
        <f t="shared" si="30"/>
        <v/>
      </c>
      <c r="AZ68" s="97">
        <v>79</v>
      </c>
      <c r="BA68" s="68"/>
      <c r="BB68" s="68"/>
      <c r="BC68" s="68"/>
      <c r="BD68" s="68"/>
      <c r="BE68" s="15"/>
      <c r="BF68" s="5">
        <f t="shared" si="31"/>
        <v>11629</v>
      </c>
      <c r="BG68" s="42">
        <v>10056</v>
      </c>
      <c r="BH68" s="42">
        <v>1573</v>
      </c>
      <c r="BI68" s="42">
        <v>0</v>
      </c>
      <c r="BJ68" s="42"/>
      <c r="BK68" s="42"/>
      <c r="BL68" s="42"/>
      <c r="BM68" s="15"/>
    </row>
    <row r="69" spans="1:65" outlineLevel="5" x14ac:dyDescent="0.45">
      <c r="A69" s="22">
        <f t="shared" si="5"/>
        <v>2</v>
      </c>
      <c r="B69" s="9">
        <f t="shared" si="13"/>
        <v>44245</v>
      </c>
      <c r="C69" s="51">
        <v>295645</v>
      </c>
      <c r="D69" s="64">
        <f t="shared" si="22"/>
        <v>38.200000000000003</v>
      </c>
      <c r="E69" s="12">
        <v>38.5</v>
      </c>
      <c r="F69" s="12">
        <v>38.5</v>
      </c>
      <c r="G69" s="12">
        <v>37.799999999999997</v>
      </c>
      <c r="H69" s="12">
        <v>37.799999999999997</v>
      </c>
      <c r="I69" s="12"/>
      <c r="J69" s="12"/>
      <c r="K69" s="12"/>
      <c r="L69" s="12"/>
      <c r="M69" s="74" t="str">
        <f t="shared" si="23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>28000/AO69</f>
        <v>22.435897435897434</v>
      </c>
      <c r="AO69" s="41">
        <v>1248</v>
      </c>
      <c r="AP69" s="110"/>
      <c r="AQ69" s="111"/>
      <c r="AR69" s="126" t="str">
        <f t="shared" si="26"/>
        <v/>
      </c>
      <c r="AS69" s="126" t="str">
        <f t="shared" si="27"/>
        <v/>
      </c>
      <c r="AT69" s="127">
        <v>1477</v>
      </c>
      <c r="AU69" s="128"/>
      <c r="AV69" s="129"/>
      <c r="AW69" s="126" t="str">
        <f t="shared" si="28"/>
        <v/>
      </c>
      <c r="AX69" s="126" t="str">
        <f t="shared" si="29"/>
        <v/>
      </c>
      <c r="AY69" s="64" t="str">
        <f t="shared" si="30"/>
        <v/>
      </c>
      <c r="AZ69" s="97">
        <v>79.400000000000006</v>
      </c>
      <c r="BA69" s="68"/>
      <c r="BB69" s="68"/>
      <c r="BC69" s="68"/>
      <c r="BD69" s="68"/>
      <c r="BE69" s="15"/>
      <c r="BF69" s="5">
        <f t="shared" si="31"/>
        <v>11695</v>
      </c>
      <c r="BG69" s="42">
        <v>9975</v>
      </c>
      <c r="BH69" s="42">
        <v>1720</v>
      </c>
      <c r="BI69" s="42">
        <v>0</v>
      </c>
      <c r="BJ69" s="42"/>
      <c r="BK69" s="42"/>
      <c r="BL69" s="42"/>
      <c r="BM69" s="15"/>
    </row>
    <row r="70" spans="1:65" outlineLevel="5" x14ac:dyDescent="0.45">
      <c r="A70" s="22">
        <f t="shared" si="5"/>
        <v>2</v>
      </c>
      <c r="B70" s="9">
        <f t="shared" si="13"/>
        <v>44246</v>
      </c>
      <c r="C70" s="51">
        <v>292144</v>
      </c>
      <c r="D70" s="64">
        <f t="shared" si="22"/>
        <v>38</v>
      </c>
      <c r="E70" s="12">
        <v>38.200000000000003</v>
      </c>
      <c r="F70" s="12">
        <v>38.200000000000003</v>
      </c>
      <c r="G70" s="12">
        <v>37.799999999999997</v>
      </c>
      <c r="H70" s="12">
        <v>37.799999999999997</v>
      </c>
      <c r="I70" s="12"/>
      <c r="J70" s="12"/>
      <c r="K70" s="12"/>
      <c r="L70" s="12"/>
      <c r="M70" s="74" t="str">
        <f t="shared" si="23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32"/>
        <v>20.437956204379564</v>
      </c>
      <c r="AO70" s="41">
        <v>1370</v>
      </c>
      <c r="AP70" s="110"/>
      <c r="AQ70" s="111"/>
      <c r="AR70" s="126" t="str">
        <f t="shared" si="26"/>
        <v/>
      </c>
      <c r="AS70" s="126" t="str">
        <f t="shared" si="27"/>
        <v/>
      </c>
      <c r="AT70" s="127">
        <v>1838</v>
      </c>
      <c r="AU70" s="128"/>
      <c r="AV70" s="129"/>
      <c r="AW70" s="126" t="str">
        <f t="shared" si="28"/>
        <v/>
      </c>
      <c r="AX70" s="126" t="str">
        <f t="shared" si="29"/>
        <v/>
      </c>
      <c r="AY70" s="64" t="str">
        <f t="shared" si="30"/>
        <v/>
      </c>
      <c r="AZ70" s="97">
        <v>78.599999999999994</v>
      </c>
      <c r="BA70" s="68"/>
      <c r="BB70" s="68"/>
      <c r="BC70" s="68"/>
      <c r="BD70" s="68"/>
      <c r="BE70" s="15"/>
      <c r="BF70" s="5">
        <f t="shared" si="31"/>
        <v>11632</v>
      </c>
      <c r="BG70" s="42">
        <v>10032</v>
      </c>
      <c r="BH70" s="42">
        <v>1600</v>
      </c>
      <c r="BI70" s="42">
        <v>0</v>
      </c>
      <c r="BJ70" s="42"/>
      <c r="BK70" s="42"/>
      <c r="BL70" s="42"/>
      <c r="BM70" s="15"/>
    </row>
    <row r="71" spans="1:65" outlineLevel="5" x14ac:dyDescent="0.45">
      <c r="A71" s="22">
        <f t="shared" si="5"/>
        <v>2</v>
      </c>
      <c r="B71" s="9">
        <f t="shared" si="13"/>
        <v>44247</v>
      </c>
      <c r="C71" s="51">
        <v>288107</v>
      </c>
      <c r="D71" s="64">
        <f t="shared" si="22"/>
        <v>38</v>
      </c>
      <c r="E71" s="12">
        <v>38.4</v>
      </c>
      <c r="F71" s="12">
        <v>38.4</v>
      </c>
      <c r="G71" s="12">
        <v>37.6</v>
      </c>
      <c r="H71" s="12">
        <v>37.6</v>
      </c>
      <c r="I71" s="12"/>
      <c r="J71" s="12"/>
      <c r="K71" s="12"/>
      <c r="L71" s="12"/>
      <c r="M71" s="74" t="str">
        <f t="shared" si="23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32"/>
        <v>19.430950728660651</v>
      </c>
      <c r="AO71" s="41">
        <v>1441</v>
      </c>
      <c r="AP71" s="110"/>
      <c r="AQ71" s="111"/>
      <c r="AR71" s="126" t="str">
        <f t="shared" si="26"/>
        <v/>
      </c>
      <c r="AS71" s="126" t="str">
        <f t="shared" si="27"/>
        <v/>
      </c>
      <c r="AT71" s="127">
        <v>1440</v>
      </c>
      <c r="AU71" s="128"/>
      <c r="AV71" s="129"/>
      <c r="AW71" s="126" t="str">
        <f t="shared" si="28"/>
        <v/>
      </c>
      <c r="AX71" s="126" t="str">
        <f t="shared" si="29"/>
        <v/>
      </c>
      <c r="AY71" s="64" t="str">
        <f t="shared" si="30"/>
        <v/>
      </c>
      <c r="AZ71" s="97"/>
      <c r="BA71" s="68"/>
      <c r="BB71" s="68"/>
      <c r="BC71" s="68"/>
      <c r="BD71" s="68"/>
      <c r="BE71" s="15"/>
      <c r="BF71" s="5">
        <f t="shared" si="31"/>
        <v>11414</v>
      </c>
      <c r="BG71" s="42">
        <v>9844</v>
      </c>
      <c r="BH71" s="42">
        <v>1570</v>
      </c>
      <c r="BI71" s="42">
        <v>0</v>
      </c>
      <c r="BJ71" s="42"/>
      <c r="BK71" s="42"/>
      <c r="BL71" s="42"/>
      <c r="BM71" s="15"/>
    </row>
    <row r="72" spans="1:65" outlineLevel="5" x14ac:dyDescent="0.45">
      <c r="A72" s="22">
        <f t="shared" si="5"/>
        <v>2</v>
      </c>
      <c r="B72" s="9">
        <f t="shared" si="13"/>
        <v>44248</v>
      </c>
      <c r="C72" s="51">
        <v>280032</v>
      </c>
      <c r="D72" s="64">
        <f t="shared" si="22"/>
        <v>37.6</v>
      </c>
      <c r="E72" s="12">
        <v>37.799999999999997</v>
      </c>
      <c r="F72" s="12">
        <v>37.799999999999997</v>
      </c>
      <c r="G72" s="12">
        <v>37.299999999999997</v>
      </c>
      <c r="H72" s="12">
        <v>37.299999999999997</v>
      </c>
      <c r="I72" s="12"/>
      <c r="J72" s="12"/>
      <c r="K72" s="12"/>
      <c r="L72" s="12"/>
      <c r="M72" s="74" t="str">
        <f t="shared" si="23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32"/>
        <v>18.679119412941962</v>
      </c>
      <c r="AO72" s="41">
        <v>1499</v>
      </c>
      <c r="AP72" s="110"/>
      <c r="AQ72" s="111"/>
      <c r="AR72" s="126" t="str">
        <f t="shared" si="26"/>
        <v/>
      </c>
      <c r="AS72" s="126" t="str">
        <f t="shared" si="27"/>
        <v/>
      </c>
      <c r="AT72" s="127">
        <v>1547</v>
      </c>
      <c r="AU72" s="128"/>
      <c r="AV72" s="129"/>
      <c r="AW72" s="126" t="str">
        <f t="shared" si="28"/>
        <v/>
      </c>
      <c r="AX72" s="126" t="str">
        <f t="shared" si="29"/>
        <v/>
      </c>
      <c r="AY72" s="64" t="str">
        <f t="shared" si="30"/>
        <v/>
      </c>
      <c r="AZ72" s="97"/>
      <c r="BA72" s="68"/>
      <c r="BB72" s="68"/>
      <c r="BC72" s="68"/>
      <c r="BD72" s="68"/>
      <c r="BE72" s="15"/>
      <c r="BF72" s="5">
        <f t="shared" si="31"/>
        <v>11668</v>
      </c>
      <c r="BG72" s="42">
        <v>10118</v>
      </c>
      <c r="BH72" s="42">
        <v>1550</v>
      </c>
      <c r="BI72" s="42">
        <v>0</v>
      </c>
      <c r="BJ72" s="42"/>
      <c r="BK72" s="42"/>
      <c r="BL72" s="42"/>
      <c r="BM72" s="15"/>
    </row>
    <row r="73" spans="1:65" outlineLevel="5" x14ac:dyDescent="0.45">
      <c r="A73" s="22">
        <f t="shared" si="5"/>
        <v>2</v>
      </c>
      <c r="B73" s="9">
        <f t="shared" si="13"/>
        <v>44249</v>
      </c>
      <c r="C73" s="51">
        <v>298331</v>
      </c>
      <c r="D73" s="64">
        <f t="shared" si="22"/>
        <v>37.9</v>
      </c>
      <c r="E73" s="12">
        <v>37.9</v>
      </c>
      <c r="F73" s="12">
        <v>37.9</v>
      </c>
      <c r="G73" s="12">
        <v>37.9</v>
      </c>
      <c r="H73" s="12">
        <v>37.9</v>
      </c>
      <c r="I73" s="12"/>
      <c r="J73" s="12"/>
      <c r="K73" s="12"/>
      <c r="L73" s="12"/>
      <c r="M73" s="74" t="str">
        <f t="shared" si="23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32"/>
        <v>21.909233176838811</v>
      </c>
      <c r="AO73" s="41">
        <v>1278</v>
      </c>
      <c r="AP73" s="110"/>
      <c r="AQ73" s="111"/>
      <c r="AR73" s="126" t="str">
        <f t="shared" si="26"/>
        <v/>
      </c>
      <c r="AS73" s="126" t="str">
        <f t="shared" si="27"/>
        <v/>
      </c>
      <c r="AT73" s="127">
        <v>2453</v>
      </c>
      <c r="AU73" s="128"/>
      <c r="AV73" s="129"/>
      <c r="AW73" s="126" t="str">
        <f t="shared" si="28"/>
        <v/>
      </c>
      <c r="AX73" s="126" t="str">
        <f t="shared" si="29"/>
        <v/>
      </c>
      <c r="AY73" s="64" t="str">
        <f t="shared" si="30"/>
        <v/>
      </c>
      <c r="AZ73" s="97">
        <v>79.8</v>
      </c>
      <c r="BA73" s="68"/>
      <c r="BB73" s="68"/>
      <c r="BC73" s="68"/>
      <c r="BD73" s="68"/>
      <c r="BE73" s="15"/>
      <c r="BF73" s="5">
        <f t="shared" si="31"/>
        <v>15739</v>
      </c>
      <c r="BG73" s="42">
        <v>11573</v>
      </c>
      <c r="BH73" s="42">
        <v>4166</v>
      </c>
      <c r="BI73" s="42">
        <v>0</v>
      </c>
      <c r="BJ73" s="42"/>
      <c r="BK73" s="42"/>
      <c r="BL73" s="42"/>
      <c r="BM73" s="15"/>
    </row>
    <row r="74" spans="1:65" outlineLevel="5" x14ac:dyDescent="0.45">
      <c r="A74" s="22">
        <f t="shared" si="5"/>
        <v>2</v>
      </c>
      <c r="B74" s="9">
        <f t="shared" si="13"/>
        <v>44250</v>
      </c>
      <c r="C74" s="51">
        <v>297397</v>
      </c>
      <c r="D74" s="64">
        <f t="shared" si="22"/>
        <v>38.5</v>
      </c>
      <c r="E74" s="12">
        <v>38.5</v>
      </c>
      <c r="F74" s="12">
        <v>38.5</v>
      </c>
      <c r="G74" s="12">
        <v>38.4</v>
      </c>
      <c r="H74" s="12">
        <v>38.4</v>
      </c>
      <c r="I74" s="12"/>
      <c r="J74" s="12"/>
      <c r="K74" s="12"/>
      <c r="L74" s="12"/>
      <c r="M74" s="74" t="str">
        <f t="shared" si="23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32"/>
        <v>21.772939346811821</v>
      </c>
      <c r="AO74" s="41">
        <v>1286</v>
      </c>
      <c r="AP74" s="110"/>
      <c r="AQ74" s="111"/>
      <c r="AR74" s="126" t="str">
        <f t="shared" si="26"/>
        <v/>
      </c>
      <c r="AS74" s="126" t="str">
        <f t="shared" si="27"/>
        <v/>
      </c>
      <c r="AT74" s="127">
        <v>1756</v>
      </c>
      <c r="AU74" s="128"/>
      <c r="AV74" s="129"/>
      <c r="AW74" s="126" t="str">
        <f t="shared" si="28"/>
        <v/>
      </c>
      <c r="AX74" s="126" t="str">
        <f t="shared" si="29"/>
        <v/>
      </c>
      <c r="AY74" s="64" t="str">
        <f t="shared" si="30"/>
        <v/>
      </c>
      <c r="AZ74" s="97">
        <v>80</v>
      </c>
      <c r="BA74" s="68"/>
      <c r="BB74" s="68"/>
      <c r="BC74" s="68"/>
      <c r="BD74" s="68"/>
      <c r="BE74" s="15"/>
      <c r="BF74" s="5">
        <f t="shared" si="31"/>
        <v>17621</v>
      </c>
      <c r="BG74" s="42">
        <v>11393</v>
      </c>
      <c r="BH74" s="42">
        <v>6228</v>
      </c>
      <c r="BI74" s="42">
        <v>0</v>
      </c>
      <c r="BJ74" s="42"/>
      <c r="BK74" s="42"/>
      <c r="BL74" s="42"/>
      <c r="BM74" s="15"/>
    </row>
    <row r="75" spans="1:65" outlineLevel="5" x14ac:dyDescent="0.45">
      <c r="A75" s="22">
        <f t="shared" si="5"/>
        <v>2</v>
      </c>
      <c r="B75" s="9">
        <f t="shared" si="13"/>
        <v>44251</v>
      </c>
      <c r="C75" s="51">
        <v>286351</v>
      </c>
      <c r="D75" s="64">
        <f t="shared" si="22"/>
        <v>36.6</v>
      </c>
      <c r="E75" s="12">
        <v>32.799999999999997</v>
      </c>
      <c r="F75" s="12">
        <v>38.299999999999997</v>
      </c>
      <c r="G75" s="12">
        <v>37.1</v>
      </c>
      <c r="H75" s="12">
        <v>38.299999999999997</v>
      </c>
      <c r="I75" s="12"/>
      <c r="J75" s="12"/>
      <c r="K75" s="12"/>
      <c r="L75" s="12"/>
      <c r="M75" s="74" t="str">
        <f t="shared" si="23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32"/>
        <v>17.800381436745074</v>
      </c>
      <c r="AO75" s="41">
        <v>1573</v>
      </c>
      <c r="AP75" s="110"/>
      <c r="AQ75" s="111"/>
      <c r="AR75" s="126" t="str">
        <f t="shared" si="26"/>
        <v/>
      </c>
      <c r="AS75" s="126" t="str">
        <f t="shared" si="27"/>
        <v/>
      </c>
      <c r="AT75" s="127">
        <v>2213</v>
      </c>
      <c r="AU75" s="128"/>
      <c r="AV75" s="129"/>
      <c r="AW75" s="126" t="str">
        <f t="shared" si="28"/>
        <v/>
      </c>
      <c r="AX75" s="126" t="str">
        <f t="shared" si="29"/>
        <v/>
      </c>
      <c r="AY75" s="64" t="str">
        <f t="shared" si="30"/>
        <v/>
      </c>
      <c r="AZ75" s="97">
        <v>79.400000000000006</v>
      </c>
      <c r="BA75" s="68"/>
      <c r="BB75" s="68"/>
      <c r="BC75" s="68"/>
      <c r="BD75" s="68"/>
      <c r="BE75" s="15"/>
      <c r="BF75" s="5">
        <f t="shared" si="31"/>
        <v>16127</v>
      </c>
      <c r="BG75" s="42">
        <v>11327</v>
      </c>
      <c r="BH75" s="42">
        <v>4800</v>
      </c>
      <c r="BI75" s="42">
        <v>0</v>
      </c>
      <c r="BJ75" s="42"/>
      <c r="BK75" s="42"/>
      <c r="BL75" s="42"/>
      <c r="BM75" s="15"/>
    </row>
    <row r="76" spans="1:65" outlineLevel="5" x14ac:dyDescent="0.45">
      <c r="A76" s="22">
        <f t="shared" si="5"/>
        <v>2</v>
      </c>
      <c r="B76" s="9">
        <f t="shared" si="13"/>
        <v>44252</v>
      </c>
      <c r="C76" s="51">
        <v>275576</v>
      </c>
      <c r="D76" s="64">
        <f t="shared" si="22"/>
        <v>36.5</v>
      </c>
      <c r="E76" s="12">
        <v>32.700000000000003</v>
      </c>
      <c r="F76" s="12">
        <v>38</v>
      </c>
      <c r="G76" s="12">
        <v>37.200000000000003</v>
      </c>
      <c r="H76" s="12">
        <v>38</v>
      </c>
      <c r="I76" s="12"/>
      <c r="J76" s="12"/>
      <c r="K76" s="12"/>
      <c r="L76" s="12"/>
      <c r="M76" s="74" t="str">
        <f t="shared" si="23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32"/>
        <v>16.617210682492583</v>
      </c>
      <c r="AO76" s="41">
        <v>1685</v>
      </c>
      <c r="AP76" s="110"/>
      <c r="AQ76" s="111"/>
      <c r="AR76" s="126" t="str">
        <f t="shared" si="26"/>
        <v/>
      </c>
      <c r="AS76" s="126" t="str">
        <f t="shared" si="27"/>
        <v/>
      </c>
      <c r="AT76" s="127">
        <v>2182</v>
      </c>
      <c r="AU76" s="128"/>
      <c r="AV76" s="129"/>
      <c r="AW76" s="126" t="str">
        <f t="shared" si="28"/>
        <v/>
      </c>
      <c r="AX76" s="126" t="str">
        <f t="shared" si="29"/>
        <v/>
      </c>
      <c r="AY76" s="64" t="str">
        <f t="shared" si="30"/>
        <v/>
      </c>
      <c r="AZ76" s="97">
        <v>78.8</v>
      </c>
      <c r="BA76" s="68"/>
      <c r="BB76" s="68"/>
      <c r="BC76" s="68"/>
      <c r="BD76" s="68"/>
      <c r="BE76" s="15"/>
      <c r="BF76" s="5">
        <f t="shared" si="31"/>
        <v>13447</v>
      </c>
      <c r="BG76" s="42">
        <v>11315</v>
      </c>
      <c r="BH76" s="42">
        <v>2132</v>
      </c>
      <c r="BI76" s="42">
        <v>0</v>
      </c>
      <c r="BJ76" s="42"/>
      <c r="BK76" s="42"/>
      <c r="BL76" s="42"/>
      <c r="BM76" s="15"/>
    </row>
    <row r="77" spans="1:65" outlineLevel="5" x14ac:dyDescent="0.45">
      <c r="A77" s="22">
        <f t="shared" si="5"/>
        <v>2</v>
      </c>
      <c r="B77" s="9">
        <f t="shared" si="13"/>
        <v>44253</v>
      </c>
      <c r="C77" s="51">
        <v>327276</v>
      </c>
      <c r="D77" s="64">
        <f t="shared" si="22"/>
        <v>38.200000000000003</v>
      </c>
      <c r="E77" s="12">
        <v>38.200000000000003</v>
      </c>
      <c r="F77" s="12">
        <v>38.200000000000003</v>
      </c>
      <c r="G77" s="12">
        <v>38.200000000000003</v>
      </c>
      <c r="H77" s="12">
        <v>38.200000000000003</v>
      </c>
      <c r="I77" s="12"/>
      <c r="J77" s="12"/>
      <c r="K77" s="12"/>
      <c r="L77" s="12"/>
      <c r="M77" s="74" t="str">
        <f t="shared" si="23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32"/>
        <v>18.691588785046729</v>
      </c>
      <c r="AO77" s="41">
        <v>1498</v>
      </c>
      <c r="AP77" s="110"/>
      <c r="AQ77" s="111"/>
      <c r="AR77" s="126" t="str">
        <f t="shared" si="26"/>
        <v/>
      </c>
      <c r="AS77" s="126" t="str">
        <f t="shared" si="27"/>
        <v/>
      </c>
      <c r="AT77" s="127">
        <v>1955</v>
      </c>
      <c r="AU77" s="128"/>
      <c r="AV77" s="129"/>
      <c r="AW77" s="126" t="str">
        <f t="shared" si="28"/>
        <v/>
      </c>
      <c r="AX77" s="126" t="str">
        <f t="shared" si="29"/>
        <v/>
      </c>
      <c r="AY77" s="64" t="str">
        <f t="shared" si="30"/>
        <v/>
      </c>
      <c r="AZ77" s="97">
        <v>79.5</v>
      </c>
      <c r="BA77" s="68"/>
      <c r="BB77" s="68"/>
      <c r="BC77" s="68"/>
      <c r="BD77" s="68"/>
      <c r="BE77" s="15"/>
      <c r="BF77" s="5">
        <f t="shared" si="31"/>
        <v>13441</v>
      </c>
      <c r="BG77" s="42">
        <v>11301</v>
      </c>
      <c r="BH77" s="42">
        <v>2140</v>
      </c>
      <c r="BI77" s="42">
        <v>0</v>
      </c>
      <c r="BJ77" s="42"/>
      <c r="BK77" s="42"/>
      <c r="BL77" s="42"/>
      <c r="BM77" s="15"/>
    </row>
    <row r="78" spans="1:65" outlineLevel="5" x14ac:dyDescent="0.45">
      <c r="A78" s="22">
        <f t="shared" si="5"/>
        <v>2</v>
      </c>
      <c r="B78" s="9">
        <f t="shared" si="13"/>
        <v>44254</v>
      </c>
      <c r="C78" s="51">
        <v>293600</v>
      </c>
      <c r="D78" s="64">
        <f t="shared" si="22"/>
        <v>36.799999999999997</v>
      </c>
      <c r="E78" s="12">
        <v>33</v>
      </c>
      <c r="F78" s="12">
        <v>38.5</v>
      </c>
      <c r="G78" s="12">
        <v>37.200000000000003</v>
      </c>
      <c r="H78" s="12">
        <v>38.299999999999997</v>
      </c>
      <c r="I78" s="12"/>
      <c r="J78" s="12"/>
      <c r="K78" s="12"/>
      <c r="L78" s="12"/>
      <c r="M78" s="74" t="str">
        <f t="shared" si="23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32"/>
        <v>22.328548644338117</v>
      </c>
      <c r="AO78" s="41">
        <v>1254</v>
      </c>
      <c r="AP78" s="110"/>
      <c r="AQ78" s="111"/>
      <c r="AR78" s="126" t="str">
        <f t="shared" si="26"/>
        <v/>
      </c>
      <c r="AS78" s="126" t="str">
        <f t="shared" si="27"/>
        <v/>
      </c>
      <c r="AT78" s="127">
        <v>1575</v>
      </c>
      <c r="AU78" s="128"/>
      <c r="AV78" s="129"/>
      <c r="AW78" s="126" t="str">
        <f t="shared" si="28"/>
        <v/>
      </c>
      <c r="AX78" s="126" t="str">
        <f t="shared" si="29"/>
        <v/>
      </c>
      <c r="AY78" s="64" t="str">
        <f t="shared" si="30"/>
        <v/>
      </c>
      <c r="AZ78" s="97"/>
      <c r="BA78" s="68"/>
      <c r="BB78" s="68"/>
      <c r="BC78" s="68"/>
      <c r="BD78" s="68"/>
      <c r="BE78" s="15"/>
      <c r="BF78" s="5">
        <f t="shared" si="31"/>
        <v>13370</v>
      </c>
      <c r="BG78" s="42">
        <v>11177</v>
      </c>
      <c r="BH78" s="42">
        <v>2193</v>
      </c>
      <c r="BI78" s="42">
        <v>0</v>
      </c>
      <c r="BJ78" s="42"/>
      <c r="BK78" s="42"/>
      <c r="BL78" s="42"/>
      <c r="BM78" s="15"/>
    </row>
    <row r="79" spans="1:65" outlineLevel="5" x14ac:dyDescent="0.45">
      <c r="A79" s="22">
        <f t="shared" si="5"/>
        <v>2</v>
      </c>
      <c r="B79" s="49">
        <f t="shared" si="13"/>
        <v>44255</v>
      </c>
      <c r="C79" s="51">
        <v>292550</v>
      </c>
      <c r="D79" s="64">
        <f t="shared" si="22"/>
        <v>38.5</v>
      </c>
      <c r="E79" s="12">
        <v>38.700000000000003</v>
      </c>
      <c r="F79" s="12">
        <v>38.700000000000003</v>
      </c>
      <c r="G79" s="12">
        <v>38.200000000000003</v>
      </c>
      <c r="H79" s="12">
        <v>38.200000000000003</v>
      </c>
      <c r="I79" s="12"/>
      <c r="J79" s="12"/>
      <c r="K79" s="12"/>
      <c r="L79" s="12"/>
      <c r="M79" s="74" t="str">
        <f t="shared" si="23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32"/>
        <v>20.64896755162242</v>
      </c>
      <c r="AO79" s="41">
        <v>1356</v>
      </c>
      <c r="AP79" s="110"/>
      <c r="AQ79" s="111"/>
      <c r="AR79" s="126" t="str">
        <f t="shared" si="26"/>
        <v/>
      </c>
      <c r="AS79" s="126" t="str">
        <f t="shared" si="27"/>
        <v/>
      </c>
      <c r="AT79" s="127">
        <v>860</v>
      </c>
      <c r="AU79" s="128"/>
      <c r="AV79" s="129"/>
      <c r="AW79" s="126" t="str">
        <f t="shared" si="28"/>
        <v/>
      </c>
      <c r="AX79" s="126" t="str">
        <f t="shared" si="29"/>
        <v/>
      </c>
      <c r="AY79" s="64" t="str">
        <f t="shared" si="30"/>
        <v/>
      </c>
      <c r="AZ79" s="97"/>
      <c r="BA79" s="68"/>
      <c r="BB79" s="68"/>
      <c r="BC79" s="68"/>
      <c r="BD79" s="68"/>
      <c r="BE79" s="15"/>
      <c r="BF79" s="5">
        <f t="shared" si="31"/>
        <v>12785</v>
      </c>
      <c r="BG79" s="42">
        <v>11235</v>
      </c>
      <c r="BH79" s="42">
        <v>1550</v>
      </c>
      <c r="BI79" s="42">
        <v>0</v>
      </c>
      <c r="BJ79" s="42"/>
      <c r="BK79" s="42"/>
      <c r="BL79" s="42"/>
      <c r="BM79" s="15"/>
    </row>
    <row r="80" spans="1:65" ht="17.5" outlineLevel="5" thickBot="1" x14ac:dyDescent="0.5">
      <c r="A80" s="47" t="e">
        <f t="shared" si="5"/>
        <v>#VALUE!</v>
      </c>
      <c r="B80" s="48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6"/>
        <v/>
      </c>
      <c r="AS80" s="126" t="str">
        <f t="shared" si="27"/>
        <v/>
      </c>
      <c r="AT80" s="127"/>
      <c r="AU80" s="128"/>
      <c r="AV80" s="129"/>
      <c r="AW80" s="126" t="str">
        <f t="shared" si="28"/>
        <v/>
      </c>
      <c r="AX80" s="126" t="str">
        <f t="shared" si="29"/>
        <v/>
      </c>
      <c r="AY80" s="64" t="str">
        <f t="shared" si="30"/>
        <v/>
      </c>
      <c r="AZ80" s="97"/>
      <c r="BA80" s="68"/>
      <c r="BB80" s="68"/>
      <c r="BC80" s="68"/>
      <c r="BD80" s="68"/>
      <c r="BE80" s="15"/>
      <c r="BF80" s="5" t="str">
        <f t="shared" si="31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45">
      <c r="A81" s="150" t="s">
        <v>36</v>
      </c>
      <c r="B81" s="151"/>
      <c r="C81" s="50">
        <f t="shared" ref="C81:BM81" si="33">SUBTOTAL(4,C52:C80)</f>
        <v>361628</v>
      </c>
      <c r="D81" s="60">
        <f t="shared" si="33"/>
        <v>39</v>
      </c>
      <c r="E81" s="28">
        <f t="shared" si="33"/>
        <v>39</v>
      </c>
      <c r="F81" s="28">
        <f t="shared" si="33"/>
        <v>39</v>
      </c>
      <c r="G81" s="28">
        <f t="shared" si="33"/>
        <v>39</v>
      </c>
      <c r="H81" s="28">
        <f t="shared" si="33"/>
        <v>39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0</v>
      </c>
      <c r="N81" s="82">
        <f t="shared" si="33"/>
        <v>0</v>
      </c>
      <c r="O81" s="82">
        <f t="shared" si="33"/>
        <v>0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23.668639053254438</v>
      </c>
      <c r="AO81" s="39">
        <f t="shared" si="33"/>
        <v>1734</v>
      </c>
      <c r="AP81" s="104">
        <f t="shared" si="33"/>
        <v>0</v>
      </c>
      <c r="AQ81" s="105">
        <f t="shared" si="33"/>
        <v>0</v>
      </c>
      <c r="AR81" s="106">
        <f t="shared" si="33"/>
        <v>0</v>
      </c>
      <c r="AS81" s="106">
        <f t="shared" si="33"/>
        <v>0</v>
      </c>
      <c r="AT81" s="107">
        <f t="shared" si="33"/>
        <v>2453</v>
      </c>
      <c r="AU81" s="108">
        <f t="shared" si="33"/>
        <v>0</v>
      </c>
      <c r="AV81" s="109">
        <f t="shared" si="33"/>
        <v>0</v>
      </c>
      <c r="AW81" s="106">
        <f t="shared" si="33"/>
        <v>0</v>
      </c>
      <c r="AX81" s="106">
        <f t="shared" si="33"/>
        <v>0</v>
      </c>
      <c r="AY81" s="60">
        <f t="shared" si="33"/>
        <v>0</v>
      </c>
      <c r="AZ81" s="96">
        <f t="shared" si="33"/>
        <v>80</v>
      </c>
      <c r="BA81" s="67">
        <f t="shared" si="33"/>
        <v>0</v>
      </c>
      <c r="BB81" s="67">
        <f t="shared" si="33"/>
        <v>0</v>
      </c>
      <c r="BC81" s="67">
        <f t="shared" si="33"/>
        <v>0</v>
      </c>
      <c r="BD81" s="67">
        <f t="shared" si="33"/>
        <v>0</v>
      </c>
      <c r="BE81" s="27">
        <f t="shared" si="33"/>
        <v>0</v>
      </c>
      <c r="BF81" s="29">
        <f t="shared" si="33"/>
        <v>17621</v>
      </c>
      <c r="BG81" s="39">
        <f t="shared" si="33"/>
        <v>11573</v>
      </c>
      <c r="BH81" s="40">
        <f t="shared" si="33"/>
        <v>6640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 x14ac:dyDescent="0.45">
      <c r="A82" s="180" t="s">
        <v>25</v>
      </c>
      <c r="B82" s="181"/>
      <c r="C82" s="51">
        <f t="shared" ref="C82:BM82" si="34">SUBTOTAL(5,C52:C80)</f>
        <v>267189</v>
      </c>
      <c r="D82" s="61">
        <f t="shared" si="34"/>
        <v>36.5</v>
      </c>
      <c r="E82" s="12">
        <f t="shared" si="34"/>
        <v>32.700000000000003</v>
      </c>
      <c r="F82" s="12">
        <f t="shared" si="34"/>
        <v>37.700000000000003</v>
      </c>
      <c r="G82" s="12">
        <f t="shared" si="34"/>
        <v>37.1</v>
      </c>
      <c r="H82" s="12">
        <f t="shared" si="34"/>
        <v>37.299999999999997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0</v>
      </c>
      <c r="N82" s="83">
        <f t="shared" si="34"/>
        <v>0</v>
      </c>
      <c r="O82" s="83">
        <f t="shared" si="34"/>
        <v>0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16.147635524798154</v>
      </c>
      <c r="AO82" s="41">
        <f t="shared" si="34"/>
        <v>1183</v>
      </c>
      <c r="AP82" s="110">
        <f t="shared" si="34"/>
        <v>0</v>
      </c>
      <c r="AQ82" s="111">
        <f t="shared" si="34"/>
        <v>0</v>
      </c>
      <c r="AR82" s="112">
        <f t="shared" si="34"/>
        <v>0</v>
      </c>
      <c r="AS82" s="112">
        <f t="shared" si="34"/>
        <v>0</v>
      </c>
      <c r="AT82" s="113">
        <f t="shared" si="34"/>
        <v>860</v>
      </c>
      <c r="AU82" s="114">
        <f t="shared" si="34"/>
        <v>0</v>
      </c>
      <c r="AV82" s="115">
        <f t="shared" si="34"/>
        <v>0</v>
      </c>
      <c r="AW82" s="112">
        <f t="shared" si="34"/>
        <v>0</v>
      </c>
      <c r="AX82" s="112">
        <f t="shared" si="34"/>
        <v>0</v>
      </c>
      <c r="AY82" s="61">
        <f t="shared" si="34"/>
        <v>0</v>
      </c>
      <c r="AZ82" s="97">
        <f t="shared" si="34"/>
        <v>78.599999999999994</v>
      </c>
      <c r="BA82" s="68">
        <f t="shared" si="34"/>
        <v>0</v>
      </c>
      <c r="BB82" s="68">
        <f t="shared" si="34"/>
        <v>0</v>
      </c>
      <c r="BC82" s="68">
        <f t="shared" si="34"/>
        <v>0</v>
      </c>
      <c r="BD82" s="68">
        <f t="shared" si="34"/>
        <v>0</v>
      </c>
      <c r="BE82" s="15">
        <f t="shared" si="34"/>
        <v>0</v>
      </c>
      <c r="BF82" s="6">
        <f t="shared" si="34"/>
        <v>4599</v>
      </c>
      <c r="BG82" s="41">
        <f t="shared" si="34"/>
        <v>1542</v>
      </c>
      <c r="BH82" s="42">
        <f t="shared" si="34"/>
        <v>1545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 x14ac:dyDescent="0.45">
      <c r="A83" s="180" t="s">
        <v>14</v>
      </c>
      <c r="B83" s="181"/>
      <c r="C83" s="51">
        <f>IFERROR(SUBTOTAL(1,C52:C80),"")</f>
        <v>308486.82142857142</v>
      </c>
      <c r="D83" s="61">
        <f t="shared" ref="D83:BM83" si="35">IFERROR(SUBTOTAL(1,D52:D80),"")</f>
        <v>38.25714285714286</v>
      </c>
      <c r="E83" s="12">
        <f t="shared" si="35"/>
        <v>37.892857142857146</v>
      </c>
      <c r="F83" s="12">
        <f t="shared" si="35"/>
        <v>38.475000000000001</v>
      </c>
      <c r="G83" s="12">
        <f t="shared" si="35"/>
        <v>38.23571428571428</v>
      </c>
      <c r="H83" s="12">
        <f t="shared" si="35"/>
        <v>38.346428571428568</v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 t="str">
        <f t="shared" si="35"/>
        <v/>
      </c>
      <c r="N83" s="83" t="str">
        <f t="shared" si="35"/>
        <v/>
      </c>
      <c r="O83" s="83" t="str">
        <f t="shared" si="35"/>
        <v/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19.713614300992592</v>
      </c>
      <c r="AO83" s="41">
        <f t="shared" si="35"/>
        <v>1433.4285714285713</v>
      </c>
      <c r="AP83" s="110" t="str">
        <f t="shared" si="35"/>
        <v/>
      </c>
      <c r="AQ83" s="111" t="str">
        <f t="shared" si="35"/>
        <v/>
      </c>
      <c r="AR83" s="112" t="str">
        <f t="shared" si="35"/>
        <v/>
      </c>
      <c r="AS83" s="112" t="str">
        <f t="shared" si="35"/>
        <v/>
      </c>
      <c r="AT83" s="113">
        <f t="shared" si="35"/>
        <v>1742.9285714285713</v>
      </c>
      <c r="AU83" s="114" t="str">
        <f t="shared" si="35"/>
        <v/>
      </c>
      <c r="AV83" s="115" t="str">
        <f t="shared" si="35"/>
        <v/>
      </c>
      <c r="AW83" s="112" t="str">
        <f t="shared" si="35"/>
        <v/>
      </c>
      <c r="AX83" s="112" t="str">
        <f t="shared" si="35"/>
        <v/>
      </c>
      <c r="AY83" s="61" t="str">
        <f t="shared" si="35"/>
        <v/>
      </c>
      <c r="AZ83" s="97">
        <f t="shared" si="35"/>
        <v>79.283333333333331</v>
      </c>
      <c r="BA83" s="68" t="str">
        <f t="shared" si="35"/>
        <v/>
      </c>
      <c r="BB83" s="68" t="str">
        <f t="shared" si="35"/>
        <v/>
      </c>
      <c r="BC83" s="68" t="str">
        <f t="shared" si="35"/>
        <v/>
      </c>
      <c r="BD83" s="68" t="str">
        <f t="shared" si="35"/>
        <v/>
      </c>
      <c r="BE83" s="15" t="str">
        <f>IFERROR(SUBTOTAL(1,BE52:BE80),"")</f>
        <v/>
      </c>
      <c r="BF83" s="6">
        <f t="shared" si="35"/>
        <v>11991.142857142857</v>
      </c>
      <c r="BG83" s="41">
        <f t="shared" si="35"/>
        <v>9523</v>
      </c>
      <c r="BH83" s="42">
        <f t="shared" si="35"/>
        <v>2468.1428571428573</v>
      </c>
      <c r="BI83" s="42">
        <f t="shared" si="35"/>
        <v>0</v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5" outlineLevel="1" thickBot="1" x14ac:dyDescent="0.5">
      <c r="A84" s="182" t="s">
        <v>59</v>
      </c>
      <c r="B84" s="183"/>
      <c r="C84" s="52">
        <f>SUBTOTAL(9,C52:C80)</f>
        <v>8637631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40136</v>
      </c>
      <c r="AP84" s="116"/>
      <c r="AQ84" s="117"/>
      <c r="AR84" s="118"/>
      <c r="AS84" s="118"/>
      <c r="AT84" s="119">
        <f>SUBTOTAL(9,AT52:AT80)</f>
        <v>48802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335752</v>
      </c>
      <c r="BG84" s="43">
        <f t="shared" si="36"/>
        <v>266644</v>
      </c>
      <c r="BH84" s="44">
        <f t="shared" si="36"/>
        <v>69108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v>238768</v>
      </c>
      <c r="BM84" s="16">
        <f t="shared" si="36"/>
        <v>0</v>
      </c>
    </row>
    <row r="85" spans="1:65" outlineLevel="5" x14ac:dyDescent="0.45">
      <c r="A85" s="21">
        <f t="shared" si="5"/>
        <v>3</v>
      </c>
      <c r="B85" s="8">
        <f>B79+1</f>
        <v>44256</v>
      </c>
      <c r="C85" s="51">
        <v>285252</v>
      </c>
      <c r="D85" s="64"/>
      <c r="E85" s="12">
        <v>38.299999999999997</v>
      </c>
      <c r="F85" s="12">
        <v>38.299999999999997</v>
      </c>
      <c r="G85" s="12">
        <v>38.6</v>
      </c>
      <c r="H85" s="12">
        <v>38.6</v>
      </c>
      <c r="I85" s="12"/>
      <c r="J85" s="12"/>
      <c r="K85" s="12"/>
      <c r="L85" s="12"/>
      <c r="M85" s="74" t="str">
        <f t="shared" ref="M85:M115" si="37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f>28000/AO85</f>
        <v>19.525801952580196</v>
      </c>
      <c r="AO85" s="41">
        <v>1434</v>
      </c>
      <c r="AP85" s="110"/>
      <c r="AQ85" s="111"/>
      <c r="AR85" s="126" t="str">
        <f t="shared" ref="AR85:AR115" si="40">IFERROR(AQ85/AP85*100,"")</f>
        <v/>
      </c>
      <c r="AS85" s="126" t="str">
        <f t="shared" ref="AS85:AS115" si="41">IFERROR(100-AR85,"")</f>
        <v/>
      </c>
      <c r="AT85" s="127">
        <v>1616</v>
      </c>
      <c r="AU85" s="128"/>
      <c r="AV85" s="129"/>
      <c r="AW85" s="126" t="str">
        <f t="shared" ref="AW85:AW115" si="42">IFERROR(AV85/AU85*100,"")</f>
        <v/>
      </c>
      <c r="AX85" s="126" t="str">
        <f t="shared" ref="AX85:AX115" si="43">IFERROR(100-AW85,"")</f>
        <v/>
      </c>
      <c r="AY85" s="64" t="str">
        <f t="shared" ref="AY85:AY115" si="44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5">IF(SUM(BG85:BM85)=0,"",SUM(BG85:BM85))</f>
        <v>12853</v>
      </c>
      <c r="BG85" s="42">
        <v>11283</v>
      </c>
      <c r="BH85" s="42">
        <v>1570</v>
      </c>
      <c r="BI85" s="42">
        <v>0</v>
      </c>
      <c r="BJ85" s="42"/>
      <c r="BK85" s="42"/>
      <c r="BL85" s="42"/>
      <c r="BM85" s="42"/>
    </row>
    <row r="86" spans="1:65" outlineLevel="5" x14ac:dyDescent="0.45">
      <c r="A86" s="22">
        <f t="shared" si="5"/>
        <v>3</v>
      </c>
      <c r="B86" s="9">
        <f t="shared" ref="B86:B149" si="46">B85+1</f>
        <v>44257</v>
      </c>
      <c r="C86" s="51">
        <v>394686</v>
      </c>
      <c r="D86" s="64"/>
      <c r="E86" s="12">
        <v>37.9</v>
      </c>
      <c r="F86" s="12">
        <v>37.9</v>
      </c>
      <c r="G86" s="12">
        <v>38.200000000000003</v>
      </c>
      <c r="H86" s="12">
        <v>38.200000000000003</v>
      </c>
      <c r="I86" s="12"/>
      <c r="J86" s="12"/>
      <c r="K86" s="12"/>
      <c r="L86" s="12"/>
      <c r="M86" s="74" t="str">
        <f t="shared" si="37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1">
        <f t="shared" ref="AN86:AN115" si="47">28000/AO86</f>
        <v>22.950819672131146</v>
      </c>
      <c r="AO86" s="41">
        <v>1220</v>
      </c>
      <c r="AP86" s="110"/>
      <c r="AQ86" s="111"/>
      <c r="AR86" s="126" t="str">
        <f t="shared" si="40"/>
        <v/>
      </c>
      <c r="AS86" s="126" t="str">
        <f t="shared" si="41"/>
        <v/>
      </c>
      <c r="AT86" s="127">
        <v>1522</v>
      </c>
      <c r="AU86" s="128"/>
      <c r="AV86" s="129"/>
      <c r="AW86" s="126" t="str">
        <f t="shared" si="42"/>
        <v/>
      </c>
      <c r="AX86" s="126" t="str">
        <f t="shared" si="43"/>
        <v/>
      </c>
      <c r="AY86" s="64" t="str">
        <f t="shared" si="44"/>
        <v/>
      </c>
      <c r="AZ86" s="97">
        <v>78.400000000000006</v>
      </c>
      <c r="BA86" s="68"/>
      <c r="BB86" s="68"/>
      <c r="BC86" s="68"/>
      <c r="BD86" s="68"/>
      <c r="BE86" s="15"/>
      <c r="BF86" s="5">
        <f t="shared" si="45"/>
        <v>9671</v>
      </c>
      <c r="BG86" s="42">
        <v>8121</v>
      </c>
      <c r="BH86" s="42">
        <v>1550</v>
      </c>
      <c r="BI86" s="42">
        <v>0</v>
      </c>
      <c r="BJ86" s="42"/>
      <c r="BK86" s="42"/>
      <c r="BL86" s="42"/>
      <c r="BM86" s="42"/>
    </row>
    <row r="87" spans="1:65" outlineLevel="5" x14ac:dyDescent="0.45">
      <c r="A87" s="22">
        <f t="shared" si="5"/>
        <v>3</v>
      </c>
      <c r="B87" s="9">
        <f t="shared" si="46"/>
        <v>44258</v>
      </c>
      <c r="C87" s="51">
        <v>358227</v>
      </c>
      <c r="D87" s="64"/>
      <c r="E87" s="12">
        <v>38.200000000000003</v>
      </c>
      <c r="F87" s="12">
        <v>38.200000000000003</v>
      </c>
      <c r="G87" s="12">
        <v>38.4</v>
      </c>
      <c r="H87" s="12">
        <v>38.4</v>
      </c>
      <c r="I87" s="12"/>
      <c r="J87" s="12"/>
      <c r="K87" s="12"/>
      <c r="L87" s="12"/>
      <c r="M87" s="74" t="str">
        <f t="shared" si="37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1">
        <f t="shared" si="47"/>
        <v>22.029897718332023</v>
      </c>
      <c r="AO87" s="41">
        <v>1271</v>
      </c>
      <c r="AP87" s="110"/>
      <c r="AQ87" s="111"/>
      <c r="AR87" s="126" t="str">
        <f t="shared" si="40"/>
        <v/>
      </c>
      <c r="AS87" s="126" t="str">
        <f t="shared" si="41"/>
        <v/>
      </c>
      <c r="AT87" s="127">
        <v>1630</v>
      </c>
      <c r="AU87" s="128"/>
      <c r="AV87" s="129"/>
      <c r="AW87" s="126" t="str">
        <f t="shared" si="42"/>
        <v/>
      </c>
      <c r="AX87" s="126" t="str">
        <f t="shared" si="43"/>
        <v/>
      </c>
      <c r="AY87" s="64" t="str">
        <f t="shared" si="44"/>
        <v/>
      </c>
      <c r="AZ87" s="97">
        <v>79</v>
      </c>
      <c r="BA87" s="68"/>
      <c r="BB87" s="68"/>
      <c r="BC87" s="68"/>
      <c r="BD87" s="68"/>
      <c r="BE87" s="15"/>
      <c r="BF87" s="5">
        <f t="shared" si="45"/>
        <v>11217</v>
      </c>
      <c r="BG87" s="42">
        <v>9678</v>
      </c>
      <c r="BH87" s="42">
        <v>1539</v>
      </c>
      <c r="BI87" s="42">
        <v>0</v>
      </c>
      <c r="BJ87" s="42"/>
      <c r="BK87" s="42"/>
      <c r="BL87" s="42"/>
      <c r="BM87" s="42"/>
    </row>
    <row r="88" spans="1:65" outlineLevel="5" x14ac:dyDescent="0.45">
      <c r="A88" s="22">
        <f t="shared" si="5"/>
        <v>3</v>
      </c>
      <c r="B88" s="9">
        <f t="shared" si="46"/>
        <v>44259</v>
      </c>
      <c r="C88" s="51">
        <v>346361</v>
      </c>
      <c r="D88" s="64"/>
      <c r="E88" s="12">
        <v>27.9</v>
      </c>
      <c r="F88" s="12">
        <v>37.700000000000003</v>
      </c>
      <c r="G88" s="12">
        <v>37.200000000000003</v>
      </c>
      <c r="H88" s="12">
        <v>37.5</v>
      </c>
      <c r="I88" s="12"/>
      <c r="J88" s="12"/>
      <c r="K88" s="12"/>
      <c r="L88" s="12"/>
      <c r="M88" s="74" t="str">
        <f t="shared" si="37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1">
        <f t="shared" si="47"/>
        <v>18.158236057068741</v>
      </c>
      <c r="AO88" s="41">
        <v>1542</v>
      </c>
      <c r="AP88" s="110"/>
      <c r="AQ88" s="111"/>
      <c r="AR88" s="126" t="str">
        <f t="shared" si="40"/>
        <v/>
      </c>
      <c r="AS88" s="126" t="str">
        <f t="shared" si="41"/>
        <v/>
      </c>
      <c r="AT88" s="127">
        <v>1900</v>
      </c>
      <c r="AU88" s="128"/>
      <c r="AV88" s="129"/>
      <c r="AW88" s="126" t="str">
        <f t="shared" si="42"/>
        <v/>
      </c>
      <c r="AX88" s="126" t="str">
        <f t="shared" si="43"/>
        <v/>
      </c>
      <c r="AY88" s="64" t="str">
        <f t="shared" si="44"/>
        <v/>
      </c>
      <c r="AZ88" s="97">
        <v>79</v>
      </c>
      <c r="BA88" s="68"/>
      <c r="BB88" s="68"/>
      <c r="BC88" s="68"/>
      <c r="BD88" s="68"/>
      <c r="BE88" s="15"/>
      <c r="BF88" s="5">
        <f t="shared" si="45"/>
        <v>11054</v>
      </c>
      <c r="BG88" s="42">
        <v>9387</v>
      </c>
      <c r="BH88" s="42">
        <v>1667</v>
      </c>
      <c r="BI88" s="42">
        <v>0</v>
      </c>
      <c r="BJ88" s="42"/>
      <c r="BK88" s="42"/>
      <c r="BL88" s="42"/>
      <c r="BM88" s="42"/>
    </row>
    <row r="89" spans="1:65" outlineLevel="5" x14ac:dyDescent="0.45">
      <c r="A89" s="22">
        <f t="shared" si="5"/>
        <v>3</v>
      </c>
      <c r="B89" s="9">
        <f t="shared" si="46"/>
        <v>44260</v>
      </c>
      <c r="C89" s="51">
        <v>399865</v>
      </c>
      <c r="D89" s="64"/>
      <c r="E89" s="12">
        <v>33.299999999999997</v>
      </c>
      <c r="F89" s="12">
        <v>37.4</v>
      </c>
      <c r="G89" s="12">
        <v>37</v>
      </c>
      <c r="H89" s="12">
        <v>37.4</v>
      </c>
      <c r="I89" s="12"/>
      <c r="J89" s="12"/>
      <c r="K89" s="12"/>
      <c r="L89" s="12"/>
      <c r="M89" s="74" t="str">
        <f t="shared" si="37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1">
        <f t="shared" si="47"/>
        <v>21.357742181540807</v>
      </c>
      <c r="AO89" s="41">
        <v>1311</v>
      </c>
      <c r="AP89" s="110"/>
      <c r="AQ89" s="111"/>
      <c r="AR89" s="126" t="str">
        <f t="shared" si="40"/>
        <v/>
      </c>
      <c r="AS89" s="126" t="str">
        <f t="shared" si="41"/>
        <v/>
      </c>
      <c r="AT89" s="127">
        <v>1915</v>
      </c>
      <c r="AU89" s="128"/>
      <c r="AV89" s="129"/>
      <c r="AW89" s="126" t="str">
        <f t="shared" si="42"/>
        <v/>
      </c>
      <c r="AX89" s="126" t="str">
        <f t="shared" si="43"/>
        <v/>
      </c>
      <c r="AY89" s="64" t="str">
        <f t="shared" si="44"/>
        <v/>
      </c>
      <c r="AZ89" s="97">
        <v>79.5</v>
      </c>
      <c r="BA89" s="68"/>
      <c r="BB89" s="68"/>
      <c r="BC89" s="68"/>
      <c r="BD89" s="68"/>
      <c r="BE89" s="15"/>
      <c r="BF89" s="5">
        <f t="shared" si="45"/>
        <v>10868</v>
      </c>
      <c r="BG89" s="42">
        <v>9263</v>
      </c>
      <c r="BH89" s="42">
        <v>1605</v>
      </c>
      <c r="BI89" s="42">
        <v>0</v>
      </c>
      <c r="BJ89" s="42"/>
      <c r="BK89" s="42"/>
      <c r="BL89" s="42"/>
      <c r="BM89" s="42"/>
    </row>
    <row r="90" spans="1:65" outlineLevel="5" x14ac:dyDescent="0.45">
      <c r="A90" s="22">
        <f t="shared" si="5"/>
        <v>3</v>
      </c>
      <c r="B90" s="9">
        <f t="shared" si="46"/>
        <v>44261</v>
      </c>
      <c r="C90" s="51">
        <v>328139</v>
      </c>
      <c r="D90" s="64"/>
      <c r="E90" s="12">
        <v>34.299999999999997</v>
      </c>
      <c r="F90" s="12">
        <v>37</v>
      </c>
      <c r="G90" s="12">
        <v>37</v>
      </c>
      <c r="H90" s="12">
        <v>37.5</v>
      </c>
      <c r="I90" s="12"/>
      <c r="J90" s="12"/>
      <c r="K90" s="12"/>
      <c r="L90" s="12"/>
      <c r="M90" s="74" t="str">
        <f t="shared" si="37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1">
        <f t="shared" si="47"/>
        <v>23.045267489711936</v>
      </c>
      <c r="AO90" s="41">
        <v>1215</v>
      </c>
      <c r="AP90" s="110"/>
      <c r="AQ90" s="111"/>
      <c r="AR90" s="126" t="str">
        <f t="shared" si="40"/>
        <v/>
      </c>
      <c r="AS90" s="126" t="str">
        <f t="shared" si="41"/>
        <v/>
      </c>
      <c r="AT90" s="127">
        <v>2175</v>
      </c>
      <c r="AU90" s="128"/>
      <c r="AV90" s="129"/>
      <c r="AW90" s="126" t="str">
        <f t="shared" si="42"/>
        <v/>
      </c>
      <c r="AX90" s="126" t="str">
        <f t="shared" si="43"/>
        <v/>
      </c>
      <c r="AY90" s="64" t="str">
        <f t="shared" si="44"/>
        <v/>
      </c>
      <c r="AZ90" s="97"/>
      <c r="BA90" s="68"/>
      <c r="BB90" s="68"/>
      <c r="BC90" s="68"/>
      <c r="BD90" s="68"/>
      <c r="BE90" s="15"/>
      <c r="BF90" s="5">
        <f t="shared" si="45"/>
        <v>8858</v>
      </c>
      <c r="BG90" s="42">
        <v>7183</v>
      </c>
      <c r="BH90" s="42">
        <v>1675</v>
      </c>
      <c r="BI90" s="42">
        <v>0</v>
      </c>
      <c r="BJ90" s="42"/>
      <c r="BK90" s="42"/>
      <c r="BL90" s="42"/>
      <c r="BM90" s="42"/>
    </row>
    <row r="91" spans="1:65" outlineLevel="5" x14ac:dyDescent="0.45">
      <c r="A91" s="22">
        <f t="shared" ref="A91:A162" si="48">MONTH(B91)</f>
        <v>3</v>
      </c>
      <c r="B91" s="9">
        <f t="shared" si="46"/>
        <v>44262</v>
      </c>
      <c r="C91" s="51">
        <v>317600</v>
      </c>
      <c r="D91" s="64"/>
      <c r="E91" s="12">
        <v>34</v>
      </c>
      <c r="F91" s="12">
        <v>36.200000000000003</v>
      </c>
      <c r="G91" s="12">
        <v>36.799999999999997</v>
      </c>
      <c r="H91" s="12">
        <v>36.5</v>
      </c>
      <c r="I91" s="12"/>
      <c r="J91" s="12"/>
      <c r="K91" s="12"/>
      <c r="L91" s="12"/>
      <c r="M91" s="74" t="str">
        <f t="shared" si="37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1">
        <f t="shared" si="47"/>
        <v>14.814814814814815</v>
      </c>
      <c r="AO91" s="41">
        <v>1890</v>
      </c>
      <c r="AP91" s="110"/>
      <c r="AQ91" s="111"/>
      <c r="AR91" s="126" t="str">
        <f t="shared" si="40"/>
        <v/>
      </c>
      <c r="AS91" s="126" t="str">
        <f t="shared" si="41"/>
        <v/>
      </c>
      <c r="AT91" s="127">
        <v>1863</v>
      </c>
      <c r="AU91" s="128"/>
      <c r="AV91" s="129"/>
      <c r="AW91" s="126" t="str">
        <f t="shared" si="42"/>
        <v/>
      </c>
      <c r="AX91" s="126" t="str">
        <f t="shared" si="43"/>
        <v/>
      </c>
      <c r="AY91" s="64" t="str">
        <f t="shared" si="44"/>
        <v/>
      </c>
      <c r="AZ91" s="97"/>
      <c r="BA91" s="68"/>
      <c r="BB91" s="68"/>
      <c r="BC91" s="68"/>
      <c r="BD91" s="68"/>
      <c r="BE91" s="15"/>
      <c r="BF91" s="5">
        <f t="shared" si="45"/>
        <v>10547</v>
      </c>
      <c r="BG91" s="42">
        <v>8937</v>
      </c>
      <c r="BH91" s="42">
        <v>1610</v>
      </c>
      <c r="BI91" s="42">
        <v>0</v>
      </c>
      <c r="BJ91" s="42"/>
      <c r="BK91" s="42"/>
      <c r="BL91" s="42"/>
      <c r="BM91" s="42"/>
    </row>
    <row r="92" spans="1:65" outlineLevel="5" x14ac:dyDescent="0.45">
      <c r="A92" s="22">
        <f t="shared" si="48"/>
        <v>3</v>
      </c>
      <c r="B92" s="9">
        <f t="shared" si="46"/>
        <v>44263</v>
      </c>
      <c r="C92" s="51">
        <v>314548</v>
      </c>
      <c r="D92" s="64"/>
      <c r="E92" s="12">
        <v>36.5</v>
      </c>
      <c r="F92" s="12">
        <v>36.5</v>
      </c>
      <c r="G92" s="12">
        <v>36.6</v>
      </c>
      <c r="H92" s="12">
        <v>36.6</v>
      </c>
      <c r="I92" s="12"/>
      <c r="J92" s="12"/>
      <c r="K92" s="12"/>
      <c r="L92" s="12"/>
      <c r="M92" s="74" t="str">
        <f t="shared" si="37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1">
        <f t="shared" si="47"/>
        <v>19.553072625698324</v>
      </c>
      <c r="AO92" s="41">
        <v>1432</v>
      </c>
      <c r="AP92" s="110"/>
      <c r="AQ92" s="111"/>
      <c r="AR92" s="126" t="str">
        <f t="shared" si="40"/>
        <v/>
      </c>
      <c r="AS92" s="126" t="str">
        <f t="shared" si="41"/>
        <v/>
      </c>
      <c r="AT92" s="127">
        <v>1808</v>
      </c>
      <c r="AU92" s="128"/>
      <c r="AV92" s="129"/>
      <c r="AW92" s="126" t="str">
        <f t="shared" si="42"/>
        <v/>
      </c>
      <c r="AX92" s="126" t="str">
        <f t="shared" si="43"/>
        <v/>
      </c>
      <c r="AY92" s="64" t="str">
        <f t="shared" si="44"/>
        <v/>
      </c>
      <c r="AZ92" s="97">
        <v>78.5</v>
      </c>
      <c r="BA92" s="68"/>
      <c r="BB92" s="68"/>
      <c r="BC92" s="68"/>
      <c r="BD92" s="68"/>
      <c r="BE92" s="15"/>
      <c r="BF92" s="5">
        <f t="shared" si="45"/>
        <v>11428</v>
      </c>
      <c r="BG92" s="42">
        <v>9868</v>
      </c>
      <c r="BH92" s="42">
        <v>1560</v>
      </c>
      <c r="BI92" s="42">
        <v>0</v>
      </c>
      <c r="BJ92" s="42"/>
      <c r="BK92" s="42"/>
      <c r="BL92" s="42"/>
      <c r="BM92" s="42"/>
    </row>
    <row r="93" spans="1:65" outlineLevel="5" x14ac:dyDescent="0.45">
      <c r="A93" s="22">
        <f t="shared" si="48"/>
        <v>3</v>
      </c>
      <c r="B93" s="9">
        <f t="shared" si="46"/>
        <v>44264</v>
      </c>
      <c r="C93" s="51">
        <v>308305</v>
      </c>
      <c r="D93" s="64"/>
      <c r="E93" s="12">
        <v>36.799999999999997</v>
      </c>
      <c r="F93" s="12">
        <v>36.799999999999997</v>
      </c>
      <c r="G93" s="12">
        <v>36.9</v>
      </c>
      <c r="H93" s="12">
        <v>36.9</v>
      </c>
      <c r="I93" s="12"/>
      <c r="J93" s="12"/>
      <c r="K93" s="12"/>
      <c r="L93" s="12"/>
      <c r="M93" s="74" t="str">
        <f t="shared" si="37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1">
        <f t="shared" si="47"/>
        <v>19.621583742116329</v>
      </c>
      <c r="AO93" s="41">
        <v>1427</v>
      </c>
      <c r="AP93" s="110"/>
      <c r="AQ93" s="111"/>
      <c r="AR93" s="126" t="str">
        <f t="shared" si="40"/>
        <v/>
      </c>
      <c r="AS93" s="126" t="str">
        <f t="shared" si="41"/>
        <v/>
      </c>
      <c r="AT93" s="127">
        <v>1772</v>
      </c>
      <c r="AU93" s="128"/>
      <c r="AV93" s="129"/>
      <c r="AW93" s="126" t="str">
        <f t="shared" si="42"/>
        <v/>
      </c>
      <c r="AX93" s="126" t="str">
        <f t="shared" si="43"/>
        <v/>
      </c>
      <c r="AY93" s="64" t="str">
        <f t="shared" si="44"/>
        <v/>
      </c>
      <c r="AZ93" s="97">
        <v>78.400000000000006</v>
      </c>
      <c r="BA93" s="68"/>
      <c r="BB93" s="68"/>
      <c r="BC93" s="68"/>
      <c r="BD93" s="68"/>
      <c r="BE93" s="15"/>
      <c r="BF93" s="5">
        <f t="shared" si="45"/>
        <v>11959</v>
      </c>
      <c r="BG93" s="42">
        <v>10479</v>
      </c>
      <c r="BH93" s="42">
        <v>1480</v>
      </c>
      <c r="BI93" s="42">
        <v>0</v>
      </c>
      <c r="BJ93" s="42"/>
      <c r="BK93" s="42"/>
      <c r="BL93" s="42"/>
      <c r="BM93" s="42"/>
    </row>
    <row r="94" spans="1:65" outlineLevel="5" x14ac:dyDescent="0.45">
      <c r="A94" s="22">
        <f t="shared" si="48"/>
        <v>3</v>
      </c>
      <c r="B94" s="9">
        <f t="shared" si="46"/>
        <v>44265</v>
      </c>
      <c r="C94" s="51">
        <v>295577</v>
      </c>
      <c r="D94" s="64"/>
      <c r="E94" s="12">
        <v>37.200000000000003</v>
      </c>
      <c r="F94" s="12">
        <v>37.200000000000003</v>
      </c>
      <c r="G94" s="12">
        <v>37</v>
      </c>
      <c r="H94" s="12">
        <v>37</v>
      </c>
      <c r="I94" s="12"/>
      <c r="J94" s="12"/>
      <c r="K94" s="12"/>
      <c r="L94" s="12"/>
      <c r="M94" s="74" t="str">
        <f t="shared" si="37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1">
        <f t="shared" si="47"/>
        <v>19.404019404019405</v>
      </c>
      <c r="AO94" s="41">
        <v>1443</v>
      </c>
      <c r="AP94" s="110"/>
      <c r="AQ94" s="111"/>
      <c r="AR94" s="126" t="str">
        <f t="shared" si="40"/>
        <v/>
      </c>
      <c r="AS94" s="126" t="str">
        <f t="shared" si="41"/>
        <v/>
      </c>
      <c r="AT94" s="127">
        <v>1997</v>
      </c>
      <c r="AU94" s="128"/>
      <c r="AV94" s="129"/>
      <c r="AW94" s="126" t="str">
        <f t="shared" si="42"/>
        <v/>
      </c>
      <c r="AX94" s="126" t="str">
        <f t="shared" si="43"/>
        <v/>
      </c>
      <c r="AY94" s="64" t="str">
        <f t="shared" si="44"/>
        <v/>
      </c>
      <c r="AZ94" s="97">
        <v>79.2</v>
      </c>
      <c r="BA94" s="68"/>
      <c r="BB94" s="68"/>
      <c r="BC94" s="68"/>
      <c r="BD94" s="68"/>
      <c r="BE94" s="15"/>
      <c r="BF94" s="5">
        <f t="shared" si="45"/>
        <v>12794</v>
      </c>
      <c r="BG94" s="42">
        <v>11174</v>
      </c>
      <c r="BH94" s="42">
        <v>1620</v>
      </c>
      <c r="BI94" s="42">
        <v>0</v>
      </c>
      <c r="BJ94" s="42"/>
      <c r="BK94" s="42"/>
      <c r="BL94" s="42"/>
      <c r="BM94" s="42"/>
    </row>
    <row r="95" spans="1:65" outlineLevel="5" x14ac:dyDescent="0.45">
      <c r="A95" s="22">
        <f t="shared" si="48"/>
        <v>3</v>
      </c>
      <c r="B95" s="9">
        <f t="shared" si="46"/>
        <v>44266</v>
      </c>
      <c r="C95" s="51">
        <v>297847</v>
      </c>
      <c r="D95" s="64"/>
      <c r="E95" s="12">
        <v>36.700000000000003</v>
      </c>
      <c r="F95" s="12">
        <v>36.700000000000003</v>
      </c>
      <c r="G95" s="12">
        <v>37</v>
      </c>
      <c r="H95" s="12">
        <v>37</v>
      </c>
      <c r="I95" s="12"/>
      <c r="J95" s="12"/>
      <c r="K95" s="12"/>
      <c r="L95" s="12"/>
      <c r="M95" s="74" t="str">
        <f t="shared" si="37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1">
        <f t="shared" si="47"/>
        <v>19.457956914523976</v>
      </c>
      <c r="AO95" s="41">
        <v>1439</v>
      </c>
      <c r="AP95" s="110"/>
      <c r="AQ95" s="111"/>
      <c r="AR95" s="126" t="str">
        <f t="shared" si="40"/>
        <v/>
      </c>
      <c r="AS95" s="126" t="str">
        <f t="shared" si="41"/>
        <v/>
      </c>
      <c r="AT95" s="127">
        <v>1909</v>
      </c>
      <c r="AU95" s="128"/>
      <c r="AV95" s="129"/>
      <c r="AW95" s="126" t="str">
        <f t="shared" si="42"/>
        <v/>
      </c>
      <c r="AX95" s="126" t="str">
        <f t="shared" si="43"/>
        <v/>
      </c>
      <c r="AY95" s="64" t="str">
        <f t="shared" si="44"/>
        <v/>
      </c>
      <c r="AZ95" s="97">
        <v>79</v>
      </c>
      <c r="BA95" s="68"/>
      <c r="BB95" s="68"/>
      <c r="BC95" s="68"/>
      <c r="BD95" s="68"/>
      <c r="BE95" s="15"/>
      <c r="BF95" s="5">
        <f t="shared" si="45"/>
        <v>9606</v>
      </c>
      <c r="BG95" s="42">
        <v>8006</v>
      </c>
      <c r="BH95" s="42">
        <v>1600</v>
      </c>
      <c r="BI95" s="42">
        <v>0</v>
      </c>
      <c r="BJ95" s="42"/>
      <c r="BK95" s="42"/>
      <c r="BL95" s="42"/>
      <c r="BM95" s="42"/>
    </row>
    <row r="96" spans="1:65" outlineLevel="5" x14ac:dyDescent="0.45">
      <c r="A96" s="22">
        <f t="shared" si="48"/>
        <v>3</v>
      </c>
      <c r="B96" s="9">
        <f t="shared" si="46"/>
        <v>44267</v>
      </c>
      <c r="C96" s="51">
        <v>364875</v>
      </c>
      <c r="D96" s="64"/>
      <c r="E96" s="12">
        <v>34</v>
      </c>
      <c r="F96" s="12">
        <v>34.700000000000003</v>
      </c>
      <c r="G96" s="12">
        <v>36.4</v>
      </c>
      <c r="H96" s="12">
        <v>37.200000000000003</v>
      </c>
      <c r="I96" s="12"/>
      <c r="J96" s="12"/>
      <c r="K96" s="12"/>
      <c r="L96" s="12"/>
      <c r="M96" s="74" t="str">
        <f t="shared" si="37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1">
        <f t="shared" si="47"/>
        <v>21.325209444021326</v>
      </c>
      <c r="AO96" s="41">
        <v>1313</v>
      </c>
      <c r="AP96" s="110"/>
      <c r="AQ96" s="111"/>
      <c r="AR96" s="126" t="str">
        <f t="shared" si="40"/>
        <v/>
      </c>
      <c r="AS96" s="126" t="str">
        <f t="shared" si="41"/>
        <v/>
      </c>
      <c r="AT96" s="127">
        <v>2017</v>
      </c>
      <c r="AU96" s="128"/>
      <c r="AV96" s="129"/>
      <c r="AW96" s="126" t="str">
        <f t="shared" si="42"/>
        <v/>
      </c>
      <c r="AX96" s="126" t="str">
        <f t="shared" si="43"/>
        <v/>
      </c>
      <c r="AY96" s="64" t="str">
        <f t="shared" si="44"/>
        <v/>
      </c>
      <c r="AZ96" s="97">
        <v>79.3</v>
      </c>
      <c r="BA96" s="68"/>
      <c r="BB96" s="68"/>
      <c r="BC96" s="68"/>
      <c r="BD96" s="68"/>
      <c r="BE96" s="15"/>
      <c r="BF96" s="5">
        <f t="shared" si="45"/>
        <v>12319</v>
      </c>
      <c r="BG96" s="42">
        <v>10722</v>
      </c>
      <c r="BH96" s="42">
        <v>1597</v>
      </c>
      <c r="BI96" s="42">
        <v>0</v>
      </c>
      <c r="BJ96" s="42"/>
      <c r="BK96" s="42"/>
      <c r="BL96" s="42"/>
      <c r="BM96" s="42"/>
    </row>
    <row r="97" spans="1:65" outlineLevel="5" x14ac:dyDescent="0.45">
      <c r="A97" s="22">
        <f t="shared" si="48"/>
        <v>3</v>
      </c>
      <c r="B97" s="9">
        <f t="shared" si="46"/>
        <v>44268</v>
      </c>
      <c r="C97" s="51">
        <v>381114</v>
      </c>
      <c r="D97" s="64"/>
      <c r="E97" s="12">
        <v>34</v>
      </c>
      <c r="F97" s="12">
        <v>37</v>
      </c>
      <c r="G97" s="12">
        <v>36</v>
      </c>
      <c r="H97" s="12">
        <v>37</v>
      </c>
      <c r="I97" s="12"/>
      <c r="J97" s="12"/>
      <c r="K97" s="12"/>
      <c r="L97" s="12"/>
      <c r="M97" s="74" t="str">
        <f t="shared" si="37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1">
        <f t="shared" si="47"/>
        <v>22.690437601296598</v>
      </c>
      <c r="AO97" s="41">
        <v>1234</v>
      </c>
      <c r="AP97" s="110"/>
      <c r="AQ97" s="111"/>
      <c r="AR97" s="126" t="str">
        <f t="shared" si="40"/>
        <v/>
      </c>
      <c r="AS97" s="126" t="str">
        <f t="shared" si="41"/>
        <v/>
      </c>
      <c r="AT97" s="127">
        <v>1941</v>
      </c>
      <c r="AU97" s="128"/>
      <c r="AV97" s="129"/>
      <c r="AW97" s="126" t="str">
        <f t="shared" si="42"/>
        <v/>
      </c>
      <c r="AX97" s="126" t="str">
        <f t="shared" si="43"/>
        <v/>
      </c>
      <c r="AY97" s="64" t="str">
        <f t="shared" si="44"/>
        <v/>
      </c>
      <c r="AZ97" s="97"/>
      <c r="BA97" s="68"/>
      <c r="BB97" s="68"/>
      <c r="BC97" s="68"/>
      <c r="BD97" s="68"/>
      <c r="BE97" s="15"/>
      <c r="BF97" s="5">
        <f t="shared" si="45"/>
        <v>10379</v>
      </c>
      <c r="BG97" s="42">
        <v>8808</v>
      </c>
      <c r="BH97" s="42">
        <v>1571</v>
      </c>
      <c r="BI97" s="42">
        <v>0</v>
      </c>
      <c r="BJ97" s="42"/>
      <c r="BK97" s="42"/>
      <c r="BL97" s="42"/>
      <c r="BM97" s="42"/>
    </row>
    <row r="98" spans="1:65" outlineLevel="5" x14ac:dyDescent="0.45">
      <c r="A98" s="22">
        <f t="shared" si="48"/>
        <v>3</v>
      </c>
      <c r="B98" s="9">
        <f t="shared" si="46"/>
        <v>44269</v>
      </c>
      <c r="C98" s="51">
        <v>338219</v>
      </c>
      <c r="D98" s="64"/>
      <c r="E98" s="12">
        <v>34</v>
      </c>
      <c r="F98" s="12">
        <v>35.700000000000003</v>
      </c>
      <c r="G98" s="12">
        <v>36</v>
      </c>
      <c r="H98" s="12">
        <v>36.299999999999997</v>
      </c>
      <c r="I98" s="12"/>
      <c r="J98" s="12"/>
      <c r="K98" s="12"/>
      <c r="L98" s="12"/>
      <c r="M98" s="74" t="str">
        <f t="shared" si="37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1">
        <f t="shared" si="47"/>
        <v>16.119746689694875</v>
      </c>
      <c r="AO98" s="41">
        <v>1737</v>
      </c>
      <c r="AP98" s="110"/>
      <c r="AQ98" s="111"/>
      <c r="AR98" s="126" t="str">
        <f t="shared" si="40"/>
        <v/>
      </c>
      <c r="AS98" s="126" t="str">
        <f t="shared" si="41"/>
        <v/>
      </c>
      <c r="AT98" s="127">
        <v>2042</v>
      </c>
      <c r="AU98" s="128"/>
      <c r="AV98" s="129"/>
      <c r="AW98" s="126" t="str">
        <f t="shared" si="42"/>
        <v/>
      </c>
      <c r="AX98" s="126" t="str">
        <f t="shared" si="43"/>
        <v/>
      </c>
      <c r="AY98" s="64" t="str">
        <f t="shared" si="44"/>
        <v/>
      </c>
      <c r="AZ98" s="97"/>
      <c r="BA98" s="68"/>
      <c r="BB98" s="68"/>
      <c r="BC98" s="68"/>
      <c r="BD98" s="68"/>
      <c r="BE98" s="15"/>
      <c r="BF98" s="5">
        <f t="shared" si="45"/>
        <v>8317</v>
      </c>
      <c r="BG98" s="42">
        <v>6657</v>
      </c>
      <c r="BH98" s="42">
        <v>1660</v>
      </c>
      <c r="BI98" s="42">
        <v>0</v>
      </c>
      <c r="BJ98" s="42"/>
      <c r="BK98" s="42"/>
      <c r="BL98" s="42"/>
      <c r="BM98" s="42"/>
    </row>
    <row r="99" spans="1:65" outlineLevel="5" x14ac:dyDescent="0.45">
      <c r="A99" s="22">
        <f t="shared" si="48"/>
        <v>3</v>
      </c>
      <c r="B99" s="9">
        <f t="shared" si="46"/>
        <v>44270</v>
      </c>
      <c r="C99" s="51">
        <v>327885</v>
      </c>
      <c r="D99" s="64"/>
      <c r="E99" s="12">
        <v>34.200000000000003</v>
      </c>
      <c r="F99" s="12">
        <v>34.799999999999997</v>
      </c>
      <c r="G99" s="12">
        <v>36</v>
      </c>
      <c r="H99" s="12">
        <v>36.700000000000003</v>
      </c>
      <c r="I99" s="12"/>
      <c r="J99" s="12"/>
      <c r="K99" s="12"/>
      <c r="L99" s="12"/>
      <c r="M99" s="74" t="str">
        <f t="shared" si="37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1">
        <f t="shared" si="47"/>
        <v>14.492753623188406</v>
      </c>
      <c r="AO99" s="41">
        <v>1932</v>
      </c>
      <c r="AP99" s="110"/>
      <c r="AQ99" s="111"/>
      <c r="AR99" s="126" t="str">
        <f t="shared" si="40"/>
        <v/>
      </c>
      <c r="AS99" s="126" t="str">
        <f t="shared" si="41"/>
        <v/>
      </c>
      <c r="AT99" s="127">
        <v>1602</v>
      </c>
      <c r="AU99" s="128"/>
      <c r="AV99" s="129"/>
      <c r="AW99" s="126" t="str">
        <f t="shared" si="42"/>
        <v/>
      </c>
      <c r="AX99" s="126" t="str">
        <f t="shared" si="43"/>
        <v/>
      </c>
      <c r="AY99" s="64" t="str">
        <f t="shared" si="44"/>
        <v/>
      </c>
      <c r="AZ99" s="97">
        <v>78.7</v>
      </c>
      <c r="BA99" s="68"/>
      <c r="BB99" s="68"/>
      <c r="BC99" s="68"/>
      <c r="BD99" s="68"/>
      <c r="BE99" s="15"/>
      <c r="BF99" s="5">
        <f t="shared" si="45"/>
        <v>8903</v>
      </c>
      <c r="BG99" s="42">
        <v>7323</v>
      </c>
      <c r="BH99" s="42">
        <v>1580</v>
      </c>
      <c r="BI99" s="42">
        <v>0</v>
      </c>
      <c r="BJ99" s="42"/>
      <c r="BK99" s="42"/>
      <c r="BL99" s="42"/>
      <c r="BM99" s="42"/>
    </row>
    <row r="100" spans="1:65" outlineLevel="5" x14ac:dyDescent="0.45">
      <c r="A100" s="22">
        <f t="shared" si="48"/>
        <v>3</v>
      </c>
      <c r="B100" s="9">
        <f t="shared" si="46"/>
        <v>44271</v>
      </c>
      <c r="C100" s="51">
        <v>346613</v>
      </c>
      <c r="D100" s="64"/>
      <c r="E100" s="12">
        <v>35.799999999999997</v>
      </c>
      <c r="F100" s="12">
        <v>35.799999999999997</v>
      </c>
      <c r="G100" s="12">
        <v>36.4</v>
      </c>
      <c r="H100" s="12">
        <v>36.4</v>
      </c>
      <c r="I100" s="12"/>
      <c r="J100" s="12"/>
      <c r="K100" s="12"/>
      <c r="L100" s="12"/>
      <c r="M100" s="74" t="str">
        <f t="shared" si="37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f t="shared" si="47"/>
        <v>16.558249556475459</v>
      </c>
      <c r="AO100" s="41">
        <v>1691</v>
      </c>
      <c r="AP100" s="110"/>
      <c r="AQ100" s="111"/>
      <c r="AR100" s="126" t="str">
        <f t="shared" si="40"/>
        <v/>
      </c>
      <c r="AS100" s="126" t="str">
        <f t="shared" si="41"/>
        <v/>
      </c>
      <c r="AT100" s="127">
        <v>1318</v>
      </c>
      <c r="AU100" s="128"/>
      <c r="AV100" s="129"/>
      <c r="AW100" s="126" t="str">
        <f t="shared" si="42"/>
        <v/>
      </c>
      <c r="AX100" s="126" t="str">
        <f t="shared" si="43"/>
        <v/>
      </c>
      <c r="AY100" s="64" t="str">
        <f t="shared" si="44"/>
        <v/>
      </c>
      <c r="AZ100" s="97">
        <v>78.8</v>
      </c>
      <c r="BA100" s="68"/>
      <c r="BB100" s="68"/>
      <c r="BC100" s="68"/>
      <c r="BD100" s="68"/>
      <c r="BE100" s="15"/>
      <c r="BF100" s="5">
        <f t="shared" si="45"/>
        <v>11985</v>
      </c>
      <c r="BG100" s="42">
        <v>10453</v>
      </c>
      <c r="BH100" s="42">
        <v>1532</v>
      </c>
      <c r="BI100" s="42">
        <v>0</v>
      </c>
      <c r="BJ100" s="42"/>
      <c r="BK100" s="42"/>
      <c r="BL100" s="42"/>
      <c r="BM100" s="42"/>
    </row>
    <row r="101" spans="1:65" outlineLevel="5" x14ac:dyDescent="0.45">
      <c r="A101" s="22">
        <f t="shared" si="48"/>
        <v>3</v>
      </c>
      <c r="B101" s="9">
        <f t="shared" si="46"/>
        <v>44272</v>
      </c>
      <c r="C101" s="51">
        <v>322585</v>
      </c>
      <c r="D101" s="64"/>
      <c r="E101" s="12">
        <v>36.9</v>
      </c>
      <c r="F101" s="12">
        <v>36.9</v>
      </c>
      <c r="G101" s="12">
        <v>36</v>
      </c>
      <c r="H101" s="12">
        <v>36.6</v>
      </c>
      <c r="I101" s="12"/>
      <c r="J101" s="12"/>
      <c r="K101" s="12"/>
      <c r="L101" s="12"/>
      <c r="M101" s="74" t="str">
        <f t="shared" si="37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f t="shared" si="47"/>
        <v>24.64788732394366</v>
      </c>
      <c r="AO101" s="41">
        <v>1136</v>
      </c>
      <c r="AP101" s="110"/>
      <c r="AQ101" s="111"/>
      <c r="AR101" s="126" t="str">
        <f t="shared" si="40"/>
        <v/>
      </c>
      <c r="AS101" s="126" t="str">
        <f t="shared" si="41"/>
        <v/>
      </c>
      <c r="AT101" s="127">
        <v>1561</v>
      </c>
      <c r="AU101" s="128"/>
      <c r="AV101" s="129"/>
      <c r="AW101" s="126" t="str">
        <f t="shared" si="42"/>
        <v/>
      </c>
      <c r="AX101" s="126" t="str">
        <f t="shared" si="43"/>
        <v/>
      </c>
      <c r="AY101" s="64" t="str">
        <f t="shared" si="44"/>
        <v/>
      </c>
      <c r="AZ101" s="97">
        <v>78.900000000000006</v>
      </c>
      <c r="BA101" s="68"/>
      <c r="BB101" s="68"/>
      <c r="BC101" s="68"/>
      <c r="BD101" s="68"/>
      <c r="BE101" s="15"/>
      <c r="BF101" s="5">
        <f t="shared" si="45"/>
        <v>12215</v>
      </c>
      <c r="BG101" s="42">
        <v>8965</v>
      </c>
      <c r="BH101" s="42">
        <v>3250</v>
      </c>
      <c r="BI101" s="42">
        <v>0</v>
      </c>
      <c r="BJ101" s="42"/>
      <c r="BK101" s="42"/>
      <c r="BL101" s="42"/>
      <c r="BM101" s="42"/>
    </row>
    <row r="102" spans="1:65" outlineLevel="5" x14ac:dyDescent="0.45">
      <c r="A102" s="22">
        <f t="shared" si="48"/>
        <v>3</v>
      </c>
      <c r="B102" s="9">
        <f t="shared" si="46"/>
        <v>44273</v>
      </c>
      <c r="C102" s="51">
        <v>299318</v>
      </c>
      <c r="D102" s="64"/>
      <c r="E102" s="12">
        <v>36.200000000000003</v>
      </c>
      <c r="F102" s="12">
        <v>36.200000000000003</v>
      </c>
      <c r="G102" s="12">
        <v>35.700000000000003</v>
      </c>
      <c r="H102" s="12">
        <v>35.700000000000003</v>
      </c>
      <c r="I102" s="12"/>
      <c r="J102" s="12"/>
      <c r="K102" s="12"/>
      <c r="L102" s="12"/>
      <c r="M102" s="74" t="str">
        <f t="shared" si="37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f t="shared" si="47"/>
        <v>25.52415679124886</v>
      </c>
      <c r="AO102" s="41">
        <v>1097</v>
      </c>
      <c r="AP102" s="110"/>
      <c r="AQ102" s="111"/>
      <c r="AR102" s="126" t="str">
        <f t="shared" si="40"/>
        <v/>
      </c>
      <c r="AS102" s="126" t="str">
        <f t="shared" si="41"/>
        <v/>
      </c>
      <c r="AT102" s="127">
        <v>1383</v>
      </c>
      <c r="AU102" s="128"/>
      <c r="AV102" s="129"/>
      <c r="AW102" s="126" t="str">
        <f t="shared" si="42"/>
        <v/>
      </c>
      <c r="AX102" s="126" t="str">
        <f t="shared" si="43"/>
        <v/>
      </c>
      <c r="AY102" s="64" t="str">
        <f t="shared" si="44"/>
        <v/>
      </c>
      <c r="AZ102" s="97">
        <v>78.599999999999994</v>
      </c>
      <c r="BA102" s="68"/>
      <c r="BB102" s="68"/>
      <c r="BC102" s="68"/>
      <c r="BD102" s="68"/>
      <c r="BE102" s="15"/>
      <c r="BF102" s="5">
        <f t="shared" si="45"/>
        <v>6220</v>
      </c>
      <c r="BG102" s="42">
        <v>6220</v>
      </c>
      <c r="BH102" s="42"/>
      <c r="BI102" s="42">
        <v>0</v>
      </c>
      <c r="BJ102" s="42"/>
      <c r="BK102" s="42"/>
      <c r="BL102" s="42"/>
      <c r="BM102" s="42"/>
    </row>
    <row r="103" spans="1:65" outlineLevel="5" x14ac:dyDescent="0.45">
      <c r="A103" s="22">
        <f t="shared" si="48"/>
        <v>3</v>
      </c>
      <c r="B103" s="9">
        <f t="shared" si="46"/>
        <v>44274</v>
      </c>
      <c r="C103" s="51">
        <v>315771</v>
      </c>
      <c r="D103" s="64"/>
      <c r="E103" s="12">
        <v>36.1</v>
      </c>
      <c r="F103" s="12">
        <v>36.1</v>
      </c>
      <c r="G103" s="12">
        <v>36</v>
      </c>
      <c r="H103" s="12">
        <v>36</v>
      </c>
      <c r="I103" s="12"/>
      <c r="J103" s="12"/>
      <c r="K103" s="12"/>
      <c r="L103" s="12"/>
      <c r="M103" s="74" t="str">
        <f t="shared" si="37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f t="shared" si="47"/>
        <v>19.112627986348123</v>
      </c>
      <c r="AO103" s="41">
        <v>1465</v>
      </c>
      <c r="AP103" s="110"/>
      <c r="AQ103" s="111"/>
      <c r="AR103" s="126" t="str">
        <f t="shared" si="40"/>
        <v/>
      </c>
      <c r="AS103" s="126" t="str">
        <f t="shared" si="41"/>
        <v/>
      </c>
      <c r="AT103" s="127">
        <v>1690</v>
      </c>
      <c r="AU103" s="128"/>
      <c r="AV103" s="129"/>
      <c r="AW103" s="126" t="str">
        <f t="shared" si="42"/>
        <v/>
      </c>
      <c r="AX103" s="126" t="str">
        <f t="shared" si="43"/>
        <v/>
      </c>
      <c r="AY103" s="64" t="str">
        <f t="shared" si="44"/>
        <v/>
      </c>
      <c r="AZ103" s="97">
        <v>79.599999999999994</v>
      </c>
      <c r="BA103" s="68"/>
      <c r="BB103" s="68"/>
      <c r="BC103" s="68"/>
      <c r="BD103" s="68"/>
      <c r="BE103" s="15"/>
      <c r="BF103" s="5">
        <f t="shared" si="45"/>
        <v>6559</v>
      </c>
      <c r="BG103" s="42">
        <v>6559</v>
      </c>
      <c r="BH103" s="42"/>
      <c r="BI103" s="42">
        <v>0</v>
      </c>
      <c r="BJ103" s="42"/>
      <c r="BK103" s="42"/>
      <c r="BL103" s="42"/>
      <c r="BM103" s="42"/>
    </row>
    <row r="104" spans="1:65" outlineLevel="5" x14ac:dyDescent="0.45">
      <c r="A104" s="22">
        <f t="shared" si="48"/>
        <v>3</v>
      </c>
      <c r="B104" s="9">
        <f t="shared" si="46"/>
        <v>44275</v>
      </c>
      <c r="C104" s="51">
        <v>350033</v>
      </c>
      <c r="D104" s="64"/>
      <c r="E104" s="12">
        <v>34.1</v>
      </c>
      <c r="F104" s="12">
        <v>35.4</v>
      </c>
      <c r="G104" s="12">
        <v>34.700000000000003</v>
      </c>
      <c r="H104" s="12">
        <v>35.799999999999997</v>
      </c>
      <c r="I104" s="12"/>
      <c r="J104" s="12"/>
      <c r="K104" s="12"/>
      <c r="L104" s="12"/>
      <c r="M104" s="74" t="str">
        <f t="shared" si="37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f t="shared" si="47"/>
        <v>16.129032258064516</v>
      </c>
      <c r="AO104" s="41">
        <v>1736</v>
      </c>
      <c r="AP104" s="110"/>
      <c r="AQ104" s="111"/>
      <c r="AR104" s="126" t="str">
        <f t="shared" si="40"/>
        <v/>
      </c>
      <c r="AS104" s="126" t="str">
        <f t="shared" si="41"/>
        <v/>
      </c>
      <c r="AT104" s="127">
        <v>1642</v>
      </c>
      <c r="AU104" s="128"/>
      <c r="AV104" s="129"/>
      <c r="AW104" s="126" t="str">
        <f t="shared" si="42"/>
        <v/>
      </c>
      <c r="AX104" s="126" t="str">
        <f t="shared" si="43"/>
        <v/>
      </c>
      <c r="AY104" s="64" t="str">
        <f t="shared" si="44"/>
        <v/>
      </c>
      <c r="AZ104" s="97"/>
      <c r="BA104" s="68"/>
      <c r="BB104" s="68"/>
      <c r="BC104" s="68"/>
      <c r="BD104" s="68"/>
      <c r="BE104" s="15"/>
      <c r="BF104" s="5">
        <f t="shared" si="45"/>
        <v>8083</v>
      </c>
      <c r="BG104" s="42">
        <v>8083</v>
      </c>
      <c r="BH104" s="42"/>
      <c r="BI104" s="42">
        <v>0</v>
      </c>
      <c r="BJ104" s="42"/>
      <c r="BK104" s="42"/>
      <c r="BL104" s="42"/>
      <c r="BM104" s="42"/>
    </row>
    <row r="105" spans="1:65" outlineLevel="5" x14ac:dyDescent="0.45">
      <c r="A105" s="22">
        <f t="shared" si="48"/>
        <v>3</v>
      </c>
      <c r="B105" s="9">
        <f t="shared" si="46"/>
        <v>44276</v>
      </c>
      <c r="C105" s="51">
        <v>337033</v>
      </c>
      <c r="D105" s="64"/>
      <c r="E105" s="12">
        <v>34</v>
      </c>
      <c r="F105" s="12">
        <v>35.6</v>
      </c>
      <c r="G105" s="12">
        <v>34.5</v>
      </c>
      <c r="H105" s="12">
        <v>36.299999999999997</v>
      </c>
      <c r="I105" s="12"/>
      <c r="J105" s="12"/>
      <c r="K105" s="12"/>
      <c r="L105" s="12"/>
      <c r="M105" s="74" t="str">
        <f t="shared" si="37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f t="shared" si="47"/>
        <v>15.891032917139613</v>
      </c>
      <c r="AO105" s="41">
        <v>1762</v>
      </c>
      <c r="AP105" s="110"/>
      <c r="AQ105" s="111"/>
      <c r="AR105" s="126" t="str">
        <f t="shared" si="40"/>
        <v/>
      </c>
      <c r="AS105" s="126" t="str">
        <f t="shared" si="41"/>
        <v/>
      </c>
      <c r="AT105" s="127">
        <v>2286</v>
      </c>
      <c r="AU105" s="128"/>
      <c r="AV105" s="129"/>
      <c r="AW105" s="126" t="str">
        <f t="shared" si="42"/>
        <v/>
      </c>
      <c r="AX105" s="126" t="str">
        <f t="shared" si="43"/>
        <v/>
      </c>
      <c r="AY105" s="64" t="str">
        <f t="shared" si="44"/>
        <v/>
      </c>
      <c r="AZ105" s="97">
        <v>78.8</v>
      </c>
      <c r="BA105" s="68"/>
      <c r="BB105" s="68"/>
      <c r="BC105" s="68"/>
      <c r="BD105" s="68"/>
      <c r="BE105" s="15"/>
      <c r="BF105" s="5">
        <f t="shared" si="45"/>
        <v>11400</v>
      </c>
      <c r="BG105" s="42">
        <v>11400</v>
      </c>
      <c r="BH105" s="42"/>
      <c r="BI105" s="42">
        <v>0</v>
      </c>
      <c r="BJ105" s="42"/>
      <c r="BK105" s="42"/>
      <c r="BL105" s="42"/>
      <c r="BM105" s="42"/>
    </row>
    <row r="106" spans="1:65" outlineLevel="5" x14ac:dyDescent="0.45">
      <c r="A106" s="22">
        <f t="shared" si="48"/>
        <v>3</v>
      </c>
      <c r="B106" s="9">
        <f t="shared" si="46"/>
        <v>44277</v>
      </c>
      <c r="C106" s="51">
        <v>317512</v>
      </c>
      <c r="D106" s="64"/>
      <c r="E106" s="12">
        <v>34</v>
      </c>
      <c r="F106" s="12">
        <v>36.200000000000003</v>
      </c>
      <c r="G106" s="12">
        <v>34.5</v>
      </c>
      <c r="H106" s="12">
        <v>36.299999999999997</v>
      </c>
      <c r="I106" s="12"/>
      <c r="J106" s="12"/>
      <c r="K106" s="12"/>
      <c r="L106" s="12"/>
      <c r="M106" s="74" t="str">
        <f t="shared" si="37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f t="shared" si="47"/>
        <v>17.000607164541591</v>
      </c>
      <c r="AO106" s="41">
        <v>1647</v>
      </c>
      <c r="AP106" s="110"/>
      <c r="AQ106" s="111"/>
      <c r="AR106" s="126" t="str">
        <f t="shared" si="40"/>
        <v/>
      </c>
      <c r="AS106" s="126" t="str">
        <f t="shared" si="41"/>
        <v/>
      </c>
      <c r="AT106" s="127">
        <v>1934</v>
      </c>
      <c r="AU106" s="128"/>
      <c r="AV106" s="129"/>
      <c r="AW106" s="126" t="str">
        <f t="shared" si="42"/>
        <v/>
      </c>
      <c r="AX106" s="126" t="str">
        <f t="shared" si="43"/>
        <v/>
      </c>
      <c r="AY106" s="64" t="str">
        <f t="shared" si="44"/>
        <v/>
      </c>
      <c r="AZ106" s="97"/>
      <c r="BA106" s="68"/>
      <c r="BB106" s="68"/>
      <c r="BC106" s="68"/>
      <c r="BD106" s="68"/>
      <c r="BE106" s="15"/>
      <c r="BF106" s="5">
        <f t="shared" si="45"/>
        <v>9713</v>
      </c>
      <c r="BG106" s="42">
        <v>9713</v>
      </c>
      <c r="BH106" s="42"/>
      <c r="BI106" s="42">
        <v>0</v>
      </c>
      <c r="BJ106" s="42"/>
      <c r="BK106" s="42"/>
      <c r="BL106" s="42"/>
      <c r="BM106" s="42"/>
    </row>
    <row r="107" spans="1:65" outlineLevel="5" x14ac:dyDescent="0.45">
      <c r="A107" s="22">
        <f t="shared" si="48"/>
        <v>3</v>
      </c>
      <c r="B107" s="9">
        <f t="shared" si="46"/>
        <v>44278</v>
      </c>
      <c r="C107" s="51">
        <v>301124</v>
      </c>
      <c r="D107" s="64"/>
      <c r="E107" s="12">
        <v>33.6</v>
      </c>
      <c r="F107" s="12">
        <v>36.1</v>
      </c>
      <c r="G107" s="12">
        <v>34.799999999999997</v>
      </c>
      <c r="H107" s="12">
        <v>36.5</v>
      </c>
      <c r="I107" s="12"/>
      <c r="J107" s="12"/>
      <c r="K107" s="12"/>
      <c r="L107" s="12"/>
      <c r="M107" s="74" t="str">
        <f t="shared" si="37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f t="shared" si="47"/>
        <v>16.746411483253588</v>
      </c>
      <c r="AO107" s="41">
        <v>1672</v>
      </c>
      <c r="AP107" s="110"/>
      <c r="AQ107" s="111"/>
      <c r="AR107" s="126" t="str">
        <f t="shared" si="40"/>
        <v/>
      </c>
      <c r="AS107" s="126" t="str">
        <f t="shared" si="41"/>
        <v/>
      </c>
      <c r="AT107" s="127">
        <v>1939</v>
      </c>
      <c r="AU107" s="128"/>
      <c r="AV107" s="129"/>
      <c r="AW107" s="126" t="str">
        <f t="shared" si="42"/>
        <v/>
      </c>
      <c r="AX107" s="126" t="str">
        <f t="shared" si="43"/>
        <v/>
      </c>
      <c r="AY107" s="64" t="str">
        <f t="shared" si="44"/>
        <v/>
      </c>
      <c r="AZ107" s="97">
        <v>79.400000000000006</v>
      </c>
      <c r="BA107" s="68"/>
      <c r="BB107" s="68"/>
      <c r="BC107" s="68"/>
      <c r="BD107" s="68"/>
      <c r="BE107" s="15"/>
      <c r="BF107" s="5">
        <f t="shared" si="45"/>
        <v>8971</v>
      </c>
      <c r="BG107" s="42">
        <v>8971</v>
      </c>
      <c r="BH107" s="42"/>
      <c r="BI107" s="42">
        <v>0</v>
      </c>
      <c r="BJ107" s="42"/>
      <c r="BK107" s="42"/>
      <c r="BL107" s="42"/>
      <c r="BM107" s="42"/>
    </row>
    <row r="108" spans="1:65" outlineLevel="5" x14ac:dyDescent="0.45">
      <c r="A108" s="22">
        <f t="shared" si="48"/>
        <v>3</v>
      </c>
      <c r="B108" s="9">
        <f t="shared" si="46"/>
        <v>44279</v>
      </c>
      <c r="C108" s="51">
        <v>307889</v>
      </c>
      <c r="D108" s="64"/>
      <c r="E108" s="12">
        <v>36.299999999999997</v>
      </c>
      <c r="F108" s="12">
        <v>36.299999999999997</v>
      </c>
      <c r="G108" s="12">
        <v>37.700000000000003</v>
      </c>
      <c r="H108" s="12">
        <v>37.700000000000003</v>
      </c>
      <c r="I108" s="12"/>
      <c r="J108" s="12"/>
      <c r="K108" s="12"/>
      <c r="L108" s="12"/>
      <c r="M108" s="74" t="str">
        <f t="shared" si="37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f t="shared" si="47"/>
        <v>20.588235294117649</v>
      </c>
      <c r="AO108" s="41">
        <v>1360</v>
      </c>
      <c r="AP108" s="110"/>
      <c r="AQ108" s="111"/>
      <c r="AR108" s="126" t="str">
        <f t="shared" si="40"/>
        <v/>
      </c>
      <c r="AS108" s="126" t="str">
        <f t="shared" si="41"/>
        <v/>
      </c>
      <c r="AT108" s="127">
        <v>1539</v>
      </c>
      <c r="AU108" s="128"/>
      <c r="AV108" s="129"/>
      <c r="AW108" s="126" t="str">
        <f t="shared" si="42"/>
        <v/>
      </c>
      <c r="AX108" s="126" t="str">
        <f t="shared" si="43"/>
        <v/>
      </c>
      <c r="AY108" s="64" t="str">
        <f t="shared" si="44"/>
        <v/>
      </c>
      <c r="AZ108" s="97">
        <v>78</v>
      </c>
      <c r="BA108" s="68"/>
      <c r="BB108" s="68"/>
      <c r="BC108" s="68"/>
      <c r="BD108" s="68"/>
      <c r="BE108" s="15"/>
      <c r="BF108" s="5">
        <f t="shared" si="45"/>
        <v>8929</v>
      </c>
      <c r="BG108" s="42">
        <v>8929</v>
      </c>
      <c r="BH108" s="42"/>
      <c r="BI108" s="42">
        <v>0</v>
      </c>
      <c r="BJ108" s="42"/>
      <c r="BK108" s="42"/>
      <c r="BL108" s="42"/>
      <c r="BM108" s="42"/>
    </row>
    <row r="109" spans="1:65" outlineLevel="5" x14ac:dyDescent="0.45">
      <c r="A109" s="22">
        <f t="shared" si="48"/>
        <v>3</v>
      </c>
      <c r="B109" s="9">
        <f t="shared" si="46"/>
        <v>44280</v>
      </c>
      <c r="C109" s="51">
        <v>304028</v>
      </c>
      <c r="D109" s="64"/>
      <c r="E109" s="12">
        <v>37.799999999999997</v>
      </c>
      <c r="F109" s="12">
        <v>37.799999999999997</v>
      </c>
      <c r="G109" s="12">
        <v>37.299999999999997</v>
      </c>
      <c r="H109" s="12">
        <v>37.299999999999997</v>
      </c>
      <c r="I109" s="12"/>
      <c r="J109" s="12"/>
      <c r="K109" s="12"/>
      <c r="L109" s="12"/>
      <c r="M109" s="74" t="str">
        <f t="shared" si="37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f t="shared" si="47"/>
        <v>22.913256955810148</v>
      </c>
      <c r="AO109" s="41">
        <v>1222</v>
      </c>
      <c r="AP109" s="110"/>
      <c r="AQ109" s="111"/>
      <c r="AR109" s="126" t="str">
        <f t="shared" si="40"/>
        <v/>
      </c>
      <c r="AS109" s="126" t="str">
        <f t="shared" si="41"/>
        <v/>
      </c>
      <c r="AT109" s="127">
        <v>1219</v>
      </c>
      <c r="AU109" s="128"/>
      <c r="AV109" s="129"/>
      <c r="AW109" s="126" t="str">
        <f t="shared" si="42"/>
        <v/>
      </c>
      <c r="AX109" s="126" t="str">
        <f t="shared" si="43"/>
        <v/>
      </c>
      <c r="AY109" s="64" t="str">
        <f t="shared" si="44"/>
        <v/>
      </c>
      <c r="AZ109" s="97">
        <v>78.599999999999994</v>
      </c>
      <c r="BA109" s="68"/>
      <c r="BB109" s="68"/>
      <c r="BC109" s="68"/>
      <c r="BD109" s="68"/>
      <c r="BE109" s="15"/>
      <c r="BF109" s="5">
        <f t="shared" si="45"/>
        <v>11055</v>
      </c>
      <c r="BG109" s="42">
        <v>11055</v>
      </c>
      <c r="BH109" s="42"/>
      <c r="BI109" s="42">
        <v>0</v>
      </c>
      <c r="BJ109" s="42"/>
      <c r="BK109" s="42"/>
      <c r="BL109" s="42"/>
      <c r="BM109" s="42"/>
    </row>
    <row r="110" spans="1:65" outlineLevel="5" x14ac:dyDescent="0.45">
      <c r="A110" s="22">
        <f t="shared" si="48"/>
        <v>3</v>
      </c>
      <c r="B110" s="9">
        <f t="shared" si="46"/>
        <v>44281</v>
      </c>
      <c r="C110" s="51">
        <v>311276</v>
      </c>
      <c r="D110" s="64"/>
      <c r="E110" s="12">
        <v>37.200000000000003</v>
      </c>
      <c r="F110" s="12">
        <v>37.200000000000003</v>
      </c>
      <c r="G110" s="12">
        <v>38</v>
      </c>
      <c r="H110" s="12">
        <v>38</v>
      </c>
      <c r="I110" s="12"/>
      <c r="J110" s="12"/>
      <c r="K110" s="12"/>
      <c r="L110" s="12"/>
      <c r="M110" s="74" t="str">
        <f t="shared" si="37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f t="shared" si="47"/>
        <v>20.14388489208633</v>
      </c>
      <c r="AO110" s="41">
        <v>1390</v>
      </c>
      <c r="AP110" s="110"/>
      <c r="AQ110" s="111"/>
      <c r="AR110" s="126" t="str">
        <f t="shared" si="40"/>
        <v/>
      </c>
      <c r="AS110" s="126" t="str">
        <f t="shared" si="41"/>
        <v/>
      </c>
      <c r="AT110" s="127">
        <v>1842</v>
      </c>
      <c r="AU110" s="128"/>
      <c r="AV110" s="129"/>
      <c r="AW110" s="126" t="str">
        <f t="shared" si="42"/>
        <v/>
      </c>
      <c r="AX110" s="126" t="str">
        <f t="shared" si="43"/>
        <v/>
      </c>
      <c r="AY110" s="64" t="str">
        <f t="shared" si="44"/>
        <v/>
      </c>
      <c r="AZ110" s="97">
        <v>79.3</v>
      </c>
      <c r="BA110" s="68"/>
      <c r="BB110" s="68"/>
      <c r="BC110" s="68"/>
      <c r="BD110" s="68"/>
      <c r="BE110" s="15"/>
      <c r="BF110" s="5">
        <f t="shared" si="45"/>
        <v>7639</v>
      </c>
      <c r="BG110" s="42">
        <v>7639</v>
      </c>
      <c r="BH110" s="42"/>
      <c r="BI110" s="42">
        <v>0</v>
      </c>
      <c r="BJ110" s="42"/>
      <c r="BK110" s="42"/>
      <c r="BL110" s="42"/>
      <c r="BM110" s="42"/>
    </row>
    <row r="111" spans="1:65" outlineLevel="5" x14ac:dyDescent="0.45">
      <c r="A111" s="22">
        <f t="shared" si="48"/>
        <v>3</v>
      </c>
      <c r="B111" s="9">
        <f t="shared" si="46"/>
        <v>44282</v>
      </c>
      <c r="C111" s="51">
        <v>315852</v>
      </c>
      <c r="D111" s="64"/>
      <c r="E111" s="12">
        <v>37.799999999999997</v>
      </c>
      <c r="F111" s="12">
        <v>37.799999999999997</v>
      </c>
      <c r="G111" s="12">
        <v>38</v>
      </c>
      <c r="H111" s="12">
        <v>38</v>
      </c>
      <c r="I111" s="12"/>
      <c r="J111" s="12"/>
      <c r="K111" s="12"/>
      <c r="L111" s="12"/>
      <c r="M111" s="74" t="str">
        <f t="shared" si="37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f t="shared" si="47"/>
        <v>18.122977346278319</v>
      </c>
      <c r="AO111" s="41">
        <v>1545</v>
      </c>
      <c r="AP111" s="110"/>
      <c r="AQ111" s="111"/>
      <c r="AR111" s="126" t="str">
        <f t="shared" si="40"/>
        <v/>
      </c>
      <c r="AS111" s="126" t="str">
        <f t="shared" si="41"/>
        <v/>
      </c>
      <c r="AT111" s="127">
        <v>1655</v>
      </c>
      <c r="AU111" s="128"/>
      <c r="AV111" s="129"/>
      <c r="AW111" s="126" t="str">
        <f t="shared" si="42"/>
        <v/>
      </c>
      <c r="AX111" s="126" t="str">
        <f t="shared" si="43"/>
        <v/>
      </c>
      <c r="AY111" s="64" t="str">
        <f t="shared" si="44"/>
        <v/>
      </c>
      <c r="AZ111" s="97"/>
      <c r="BA111" s="68"/>
      <c r="BB111" s="68"/>
      <c r="BC111" s="68"/>
      <c r="BD111" s="68"/>
      <c r="BE111" s="15"/>
      <c r="BF111" s="5">
        <f t="shared" si="45"/>
        <v>11167</v>
      </c>
      <c r="BG111" s="42">
        <v>11167</v>
      </c>
      <c r="BH111" s="42"/>
      <c r="BI111" s="42">
        <v>0</v>
      </c>
      <c r="BJ111" s="42"/>
      <c r="BK111" s="42"/>
      <c r="BL111" s="42"/>
      <c r="BM111" s="42"/>
    </row>
    <row r="112" spans="1:65" outlineLevel="5" x14ac:dyDescent="0.45">
      <c r="A112" s="22">
        <f t="shared" si="48"/>
        <v>3</v>
      </c>
      <c r="B112" s="9">
        <f t="shared" si="46"/>
        <v>44283</v>
      </c>
      <c r="C112" s="51">
        <v>397778</v>
      </c>
      <c r="D112" s="64"/>
      <c r="E112" s="12">
        <v>337.2</v>
      </c>
      <c r="F112" s="12">
        <v>38</v>
      </c>
      <c r="G112" s="12">
        <v>34</v>
      </c>
      <c r="H112" s="12">
        <v>38</v>
      </c>
      <c r="I112" s="12"/>
      <c r="J112" s="12"/>
      <c r="K112" s="12"/>
      <c r="L112" s="12"/>
      <c r="M112" s="74" t="str">
        <f t="shared" si="37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f t="shared" si="47"/>
        <v>15.972618368511124</v>
      </c>
      <c r="AO112" s="41">
        <v>1753</v>
      </c>
      <c r="AP112" s="110"/>
      <c r="AQ112" s="111"/>
      <c r="AR112" s="126" t="str">
        <f t="shared" si="40"/>
        <v/>
      </c>
      <c r="AS112" s="126" t="str">
        <f t="shared" si="41"/>
        <v/>
      </c>
      <c r="AT112" s="127">
        <v>2215</v>
      </c>
      <c r="AU112" s="128"/>
      <c r="AV112" s="129"/>
      <c r="AW112" s="126" t="str">
        <f t="shared" si="42"/>
        <v/>
      </c>
      <c r="AX112" s="126" t="str">
        <f t="shared" si="43"/>
        <v/>
      </c>
      <c r="AY112" s="64" t="str">
        <f t="shared" si="44"/>
        <v/>
      </c>
      <c r="AZ112" s="97"/>
      <c r="BA112" s="68"/>
      <c r="BB112" s="68"/>
      <c r="BC112" s="68"/>
      <c r="BD112" s="68"/>
      <c r="BE112" s="15"/>
      <c r="BF112" s="5">
        <f t="shared" si="45"/>
        <v>11464</v>
      </c>
      <c r="BG112" s="42">
        <v>11261</v>
      </c>
      <c r="BH112" s="42">
        <v>203</v>
      </c>
      <c r="BI112" s="42">
        <v>0</v>
      </c>
      <c r="BJ112" s="42"/>
      <c r="BK112" s="42"/>
      <c r="BL112" s="42"/>
      <c r="BM112" s="42"/>
    </row>
    <row r="113" spans="1:65" outlineLevel="5" x14ac:dyDescent="0.45">
      <c r="A113" s="22">
        <f t="shared" si="48"/>
        <v>3</v>
      </c>
      <c r="B113" s="9">
        <f t="shared" si="46"/>
        <v>44284</v>
      </c>
      <c r="C113" s="51">
        <v>402311</v>
      </c>
      <c r="D113" s="64"/>
      <c r="E113" s="12">
        <v>34</v>
      </c>
      <c r="F113" s="12">
        <v>37.299999999999997</v>
      </c>
      <c r="G113" s="12">
        <v>34.299999999999997</v>
      </c>
      <c r="H113" s="12">
        <v>38</v>
      </c>
      <c r="I113" s="12"/>
      <c r="J113" s="12"/>
      <c r="K113" s="12"/>
      <c r="L113" s="12"/>
      <c r="M113" s="74" t="str">
        <f t="shared" si="37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f t="shared" si="47"/>
        <v>18.918918918918919</v>
      </c>
      <c r="AO113" s="41">
        <v>1480</v>
      </c>
      <c r="AP113" s="110"/>
      <c r="AQ113" s="111"/>
      <c r="AR113" s="126" t="str">
        <f t="shared" si="40"/>
        <v/>
      </c>
      <c r="AS113" s="126" t="str">
        <f t="shared" si="41"/>
        <v/>
      </c>
      <c r="AT113" s="127">
        <v>1564</v>
      </c>
      <c r="AU113" s="128"/>
      <c r="AV113" s="129"/>
      <c r="AW113" s="126" t="str">
        <f t="shared" si="42"/>
        <v/>
      </c>
      <c r="AX113" s="126" t="str">
        <f t="shared" si="43"/>
        <v/>
      </c>
      <c r="AY113" s="64" t="str">
        <f t="shared" si="44"/>
        <v/>
      </c>
      <c r="AZ113" s="97">
        <v>79</v>
      </c>
      <c r="BA113" s="68"/>
      <c r="BB113" s="68"/>
      <c r="BC113" s="68"/>
      <c r="BD113" s="68"/>
      <c r="BE113" s="15"/>
      <c r="BF113" s="5">
        <f t="shared" si="45"/>
        <v>9489</v>
      </c>
      <c r="BG113" s="42">
        <v>7944</v>
      </c>
      <c r="BH113" s="42">
        <v>1545</v>
      </c>
      <c r="BI113" s="42">
        <v>0</v>
      </c>
      <c r="BJ113" s="42"/>
      <c r="BK113" s="42"/>
      <c r="BL113" s="42"/>
      <c r="BM113" s="42"/>
    </row>
    <row r="114" spans="1:65" outlineLevel="5" x14ac:dyDescent="0.45">
      <c r="A114" s="22">
        <f t="shared" si="48"/>
        <v>3</v>
      </c>
      <c r="B114" s="9">
        <f t="shared" si="46"/>
        <v>44285</v>
      </c>
      <c r="C114" s="51">
        <v>381601</v>
      </c>
      <c r="D114" s="64"/>
      <c r="E114" s="12">
        <v>34.4</v>
      </c>
      <c r="F114" s="12">
        <v>37.700000000000003</v>
      </c>
      <c r="G114" s="12">
        <v>34</v>
      </c>
      <c r="H114" s="12">
        <v>37.5</v>
      </c>
      <c r="I114" s="12"/>
      <c r="J114" s="12"/>
      <c r="K114" s="12"/>
      <c r="L114" s="12"/>
      <c r="M114" s="74" t="str">
        <f t="shared" si="37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f t="shared" si="47"/>
        <v>15.410016510731976</v>
      </c>
      <c r="AO114" s="41">
        <v>1817</v>
      </c>
      <c r="AP114" s="110"/>
      <c r="AQ114" s="111"/>
      <c r="AR114" s="126" t="str">
        <f t="shared" si="40"/>
        <v/>
      </c>
      <c r="AS114" s="126" t="str">
        <f t="shared" si="41"/>
        <v/>
      </c>
      <c r="AT114" s="127">
        <v>2035</v>
      </c>
      <c r="AU114" s="128"/>
      <c r="AV114" s="129"/>
      <c r="AW114" s="126" t="str">
        <f t="shared" si="42"/>
        <v/>
      </c>
      <c r="AX114" s="126" t="str">
        <f t="shared" si="43"/>
        <v/>
      </c>
      <c r="AY114" s="64" t="str">
        <f t="shared" si="44"/>
        <v/>
      </c>
      <c r="AZ114" s="97">
        <v>80</v>
      </c>
      <c r="BA114" s="68"/>
      <c r="BB114" s="68"/>
      <c r="BC114" s="68"/>
      <c r="BD114" s="68"/>
      <c r="BE114" s="15"/>
      <c r="BF114" s="5">
        <f t="shared" si="45"/>
        <v>12190</v>
      </c>
      <c r="BG114" s="42">
        <v>10538</v>
      </c>
      <c r="BH114" s="42">
        <v>1652</v>
      </c>
      <c r="BI114" s="42">
        <v>0</v>
      </c>
      <c r="BJ114" s="42"/>
      <c r="BK114" s="42"/>
      <c r="BL114" s="42"/>
      <c r="BM114" s="42"/>
    </row>
    <row r="115" spans="1:65" ht="17.5" outlineLevel="5" thickBot="1" x14ac:dyDescent="0.5">
      <c r="A115" s="31">
        <f t="shared" si="48"/>
        <v>3</v>
      </c>
      <c r="B115" s="32">
        <f t="shared" si="46"/>
        <v>44286</v>
      </c>
      <c r="C115" s="51">
        <v>349237</v>
      </c>
      <c r="D115" s="64"/>
      <c r="E115" s="12">
        <v>34.700000000000003</v>
      </c>
      <c r="F115" s="12">
        <v>36</v>
      </c>
      <c r="G115" s="12">
        <v>34.1</v>
      </c>
      <c r="H115" s="12">
        <v>36.700000000000003</v>
      </c>
      <c r="I115" s="12"/>
      <c r="J115" s="12"/>
      <c r="K115" s="12"/>
      <c r="L115" s="12"/>
      <c r="M115" s="74" t="str">
        <f t="shared" si="37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f t="shared" si="47"/>
        <v>15.444015444015443</v>
      </c>
      <c r="AO115" s="41">
        <v>1813</v>
      </c>
      <c r="AP115" s="110"/>
      <c r="AQ115" s="111"/>
      <c r="AR115" s="126" t="str">
        <f t="shared" si="40"/>
        <v/>
      </c>
      <c r="AS115" s="126" t="str">
        <f t="shared" si="41"/>
        <v/>
      </c>
      <c r="AT115" s="127">
        <v>2135</v>
      </c>
      <c r="AU115" s="128"/>
      <c r="AV115" s="129"/>
      <c r="AW115" s="126" t="str">
        <f t="shared" si="42"/>
        <v/>
      </c>
      <c r="AX115" s="126" t="str">
        <f t="shared" si="43"/>
        <v/>
      </c>
      <c r="AY115" s="64" t="str">
        <f t="shared" si="44"/>
        <v/>
      </c>
      <c r="AZ115" s="97">
        <v>79.400000000000006</v>
      </c>
      <c r="BA115" s="68"/>
      <c r="BB115" s="68"/>
      <c r="BC115" s="68"/>
      <c r="BD115" s="68"/>
      <c r="BE115" s="15"/>
      <c r="BF115" s="5">
        <f t="shared" si="45"/>
        <v>6120</v>
      </c>
      <c r="BG115" s="42">
        <v>4540</v>
      </c>
      <c r="BH115" s="42">
        <v>1580</v>
      </c>
      <c r="BI115" s="42">
        <v>0</v>
      </c>
      <c r="BJ115" s="42"/>
      <c r="BK115" s="42"/>
      <c r="BL115" s="42"/>
      <c r="BM115" s="42"/>
    </row>
    <row r="116" spans="1:65" outlineLevel="4" x14ac:dyDescent="0.45">
      <c r="A116" s="150" t="s">
        <v>37</v>
      </c>
      <c r="B116" s="151"/>
      <c r="C116" s="50">
        <f t="shared" ref="C116:BM116" si="49">SUBTOTAL(4,C85:C115)</f>
        <v>402311</v>
      </c>
      <c r="D116" s="60">
        <f t="shared" si="49"/>
        <v>0</v>
      </c>
      <c r="E116" s="28">
        <f t="shared" si="49"/>
        <v>337.2</v>
      </c>
      <c r="F116" s="28">
        <f t="shared" si="49"/>
        <v>38.299999999999997</v>
      </c>
      <c r="G116" s="28">
        <f t="shared" si="49"/>
        <v>38.6</v>
      </c>
      <c r="H116" s="28">
        <f t="shared" si="49"/>
        <v>38.6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1">
        <f t="shared" si="49"/>
        <v>0</v>
      </c>
      <c r="N116" s="82">
        <f t="shared" si="49"/>
        <v>0</v>
      </c>
      <c r="O116" s="82">
        <f t="shared" si="49"/>
        <v>0</v>
      </c>
      <c r="P116" s="82">
        <f t="shared" si="49"/>
        <v>0</v>
      </c>
      <c r="Q116" s="82">
        <f t="shared" si="49"/>
        <v>0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25.52415679124886</v>
      </c>
      <c r="AO116" s="39">
        <f t="shared" si="49"/>
        <v>1932</v>
      </c>
      <c r="AP116" s="104">
        <f t="shared" si="49"/>
        <v>0</v>
      </c>
      <c r="AQ116" s="105">
        <f t="shared" si="49"/>
        <v>0</v>
      </c>
      <c r="AR116" s="106">
        <f t="shared" si="49"/>
        <v>0</v>
      </c>
      <c r="AS116" s="106">
        <f t="shared" si="49"/>
        <v>0</v>
      </c>
      <c r="AT116" s="107">
        <f t="shared" si="49"/>
        <v>2286</v>
      </c>
      <c r="AU116" s="108">
        <f t="shared" si="49"/>
        <v>0</v>
      </c>
      <c r="AV116" s="109">
        <f t="shared" si="49"/>
        <v>0</v>
      </c>
      <c r="AW116" s="106">
        <f t="shared" si="49"/>
        <v>0</v>
      </c>
      <c r="AX116" s="106">
        <f t="shared" si="49"/>
        <v>0</v>
      </c>
      <c r="AY116" s="60">
        <f t="shared" si="49"/>
        <v>0</v>
      </c>
      <c r="AZ116" s="96">
        <f t="shared" si="49"/>
        <v>80</v>
      </c>
      <c r="BA116" s="67">
        <f t="shared" si="49"/>
        <v>0</v>
      </c>
      <c r="BB116" s="67">
        <f t="shared" si="49"/>
        <v>0</v>
      </c>
      <c r="BC116" s="67">
        <f t="shared" si="49"/>
        <v>0</v>
      </c>
      <c r="BD116" s="67">
        <f t="shared" si="49"/>
        <v>0</v>
      </c>
      <c r="BE116" s="27">
        <f t="shared" si="49"/>
        <v>0</v>
      </c>
      <c r="BF116" s="29">
        <f t="shared" si="49"/>
        <v>12853</v>
      </c>
      <c r="BG116" s="39">
        <f t="shared" si="49"/>
        <v>11400</v>
      </c>
      <c r="BH116" s="40">
        <f t="shared" si="49"/>
        <v>3250</v>
      </c>
      <c r="BI116" s="40">
        <f t="shared" si="49"/>
        <v>0</v>
      </c>
      <c r="BJ116" s="40">
        <f t="shared" si="49"/>
        <v>0</v>
      </c>
      <c r="BK116" s="40">
        <f t="shared" si="49"/>
        <v>0</v>
      </c>
      <c r="BL116" s="40">
        <f t="shared" si="49"/>
        <v>0</v>
      </c>
      <c r="BM116" s="27">
        <f t="shared" si="49"/>
        <v>0</v>
      </c>
    </row>
    <row r="117" spans="1:65" outlineLevel="3" x14ac:dyDescent="0.45">
      <c r="A117" s="180" t="s">
        <v>26</v>
      </c>
      <c r="B117" s="181"/>
      <c r="C117" s="51">
        <f t="shared" ref="C117:BM117" si="50">SUBTOTAL(5,C85:C115)</f>
        <v>285252</v>
      </c>
      <c r="D117" s="61">
        <f t="shared" si="50"/>
        <v>0</v>
      </c>
      <c r="E117" s="12">
        <f t="shared" si="50"/>
        <v>27.9</v>
      </c>
      <c r="F117" s="12">
        <f t="shared" si="50"/>
        <v>34.700000000000003</v>
      </c>
      <c r="G117" s="12">
        <f t="shared" si="50"/>
        <v>34</v>
      </c>
      <c r="H117" s="12">
        <f t="shared" si="50"/>
        <v>35.700000000000003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2">
        <f t="shared" si="50"/>
        <v>0</v>
      </c>
      <c r="N117" s="83">
        <f t="shared" si="50"/>
        <v>0</v>
      </c>
      <c r="O117" s="83">
        <f t="shared" si="50"/>
        <v>0</v>
      </c>
      <c r="P117" s="83">
        <f t="shared" si="50"/>
        <v>0</v>
      </c>
      <c r="Q117" s="83">
        <f t="shared" si="50"/>
        <v>0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14.492753623188406</v>
      </c>
      <c r="AO117" s="41">
        <f t="shared" si="50"/>
        <v>1097</v>
      </c>
      <c r="AP117" s="110">
        <f t="shared" si="50"/>
        <v>0</v>
      </c>
      <c r="AQ117" s="111">
        <f t="shared" si="50"/>
        <v>0</v>
      </c>
      <c r="AR117" s="112">
        <f t="shared" si="50"/>
        <v>0</v>
      </c>
      <c r="AS117" s="112">
        <f t="shared" si="50"/>
        <v>0</v>
      </c>
      <c r="AT117" s="113">
        <f t="shared" si="50"/>
        <v>1219</v>
      </c>
      <c r="AU117" s="114">
        <f t="shared" si="50"/>
        <v>0</v>
      </c>
      <c r="AV117" s="115">
        <f t="shared" si="50"/>
        <v>0</v>
      </c>
      <c r="AW117" s="112">
        <f t="shared" si="50"/>
        <v>0</v>
      </c>
      <c r="AX117" s="112">
        <f t="shared" si="50"/>
        <v>0</v>
      </c>
      <c r="AY117" s="61">
        <f t="shared" si="50"/>
        <v>0</v>
      </c>
      <c r="AZ117" s="97">
        <f t="shared" si="50"/>
        <v>78</v>
      </c>
      <c r="BA117" s="68">
        <f t="shared" si="50"/>
        <v>0</v>
      </c>
      <c r="BB117" s="68">
        <f t="shared" si="50"/>
        <v>0</v>
      </c>
      <c r="BC117" s="68">
        <f t="shared" si="50"/>
        <v>0</v>
      </c>
      <c r="BD117" s="68">
        <f t="shared" si="50"/>
        <v>0</v>
      </c>
      <c r="BE117" s="15">
        <f t="shared" si="50"/>
        <v>0</v>
      </c>
      <c r="BF117" s="6">
        <f t="shared" si="50"/>
        <v>6120</v>
      </c>
      <c r="BG117" s="41">
        <f t="shared" si="50"/>
        <v>4540</v>
      </c>
      <c r="BH117" s="42">
        <f t="shared" si="50"/>
        <v>203</v>
      </c>
      <c r="BI117" s="42">
        <f t="shared" si="50"/>
        <v>0</v>
      </c>
      <c r="BJ117" s="42">
        <f t="shared" si="50"/>
        <v>0</v>
      </c>
      <c r="BK117" s="42">
        <f t="shared" si="50"/>
        <v>0</v>
      </c>
      <c r="BL117" s="42">
        <f t="shared" si="50"/>
        <v>0</v>
      </c>
      <c r="BM117" s="15">
        <f t="shared" si="50"/>
        <v>0</v>
      </c>
    </row>
    <row r="118" spans="1:65" outlineLevel="2" x14ac:dyDescent="0.45">
      <c r="A118" s="180" t="s">
        <v>15</v>
      </c>
      <c r="B118" s="181"/>
      <c r="C118" s="51">
        <f>IFERROR(SUBTOTAL(1,C85:C115),"")</f>
        <v>336079.38709677418</v>
      </c>
      <c r="D118" s="61" t="str">
        <f t="shared" ref="D118:BM118" si="51">IFERROR(SUBTOTAL(1,D85:D115),"")</f>
        <v/>
      </c>
      <c r="E118" s="12">
        <f t="shared" si="51"/>
        <v>45.07741935483871</v>
      </c>
      <c r="F118" s="12">
        <f t="shared" si="51"/>
        <v>36.725806451612904</v>
      </c>
      <c r="G118" s="12">
        <f t="shared" si="51"/>
        <v>36.29354838709677</v>
      </c>
      <c r="H118" s="12">
        <f t="shared" si="51"/>
        <v>37.083870967741937</v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2" t="str">
        <f t="shared" si="51"/>
        <v/>
      </c>
      <c r="N118" s="83" t="str">
        <f t="shared" si="51"/>
        <v/>
      </c>
      <c r="O118" s="83" t="str">
        <f t="shared" si="51"/>
        <v/>
      </c>
      <c r="P118" s="83" t="str">
        <f t="shared" si="51"/>
        <v/>
      </c>
      <c r="Q118" s="83" t="str">
        <f t="shared" si="51"/>
        <v/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19.150686746523359</v>
      </c>
      <c r="AO118" s="41">
        <f t="shared" si="51"/>
        <v>1497.6129032258063</v>
      </c>
      <c r="AP118" s="110" t="str">
        <f t="shared" si="51"/>
        <v/>
      </c>
      <c r="AQ118" s="111" t="str">
        <f t="shared" si="51"/>
        <v/>
      </c>
      <c r="AR118" s="112" t="str">
        <f t="shared" si="51"/>
        <v/>
      </c>
      <c r="AS118" s="112" t="str">
        <f t="shared" si="51"/>
        <v/>
      </c>
      <c r="AT118" s="113">
        <f t="shared" si="51"/>
        <v>1795.6774193548388</v>
      </c>
      <c r="AU118" s="114" t="str">
        <f t="shared" si="51"/>
        <v/>
      </c>
      <c r="AV118" s="115" t="str">
        <f t="shared" si="51"/>
        <v/>
      </c>
      <c r="AW118" s="112" t="str">
        <f t="shared" si="51"/>
        <v/>
      </c>
      <c r="AX118" s="112" t="str">
        <f t="shared" si="51"/>
        <v/>
      </c>
      <c r="AY118" s="61" t="str">
        <f t="shared" si="51"/>
        <v/>
      </c>
      <c r="AZ118" s="97">
        <f t="shared" si="51"/>
        <v>78.972727272727269</v>
      </c>
      <c r="BA118" s="68" t="str">
        <f t="shared" si="51"/>
        <v/>
      </c>
      <c r="BB118" s="68" t="str">
        <f t="shared" si="51"/>
        <v/>
      </c>
      <c r="BC118" s="68" t="str">
        <f t="shared" si="51"/>
        <v/>
      </c>
      <c r="BD118" s="68" t="str">
        <f t="shared" si="51"/>
        <v/>
      </c>
      <c r="BE118" s="15" t="str">
        <f>IFERROR(SUBTOTAL(1,BE85:BE115),"")</f>
        <v/>
      </c>
      <c r="BF118" s="6">
        <f t="shared" si="51"/>
        <v>10128.129032258064</v>
      </c>
      <c r="BG118" s="41">
        <f t="shared" si="51"/>
        <v>9042.7741935483864</v>
      </c>
      <c r="BH118" s="42">
        <f t="shared" si="51"/>
        <v>1602.1904761904761</v>
      </c>
      <c r="BI118" s="42">
        <f t="shared" si="51"/>
        <v>0</v>
      </c>
      <c r="BJ118" s="42" t="str">
        <f t="shared" si="51"/>
        <v/>
      </c>
      <c r="BK118" s="42" t="str">
        <f t="shared" si="51"/>
        <v/>
      </c>
      <c r="BL118" s="42" t="str">
        <f t="shared" si="51"/>
        <v/>
      </c>
      <c r="BM118" s="15" t="str">
        <f t="shared" si="51"/>
        <v/>
      </c>
    </row>
    <row r="119" spans="1:65" ht="17.5" outlineLevel="1" thickBot="1" x14ac:dyDescent="0.5">
      <c r="A119" s="182" t="s">
        <v>58</v>
      </c>
      <c r="B119" s="183"/>
      <c r="C119" s="52">
        <f>SUBTOTAL(9,C85:C115)</f>
        <v>10418461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46426</v>
      </c>
      <c r="AP119" s="116"/>
      <c r="AQ119" s="117"/>
      <c r="AR119" s="118"/>
      <c r="AS119" s="118"/>
      <c r="AT119" s="119">
        <f>SUBTOTAL(9,AT85:AT115)</f>
        <v>55666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2">SUBTOTAL(9,BF85:BF115)</f>
        <v>313972</v>
      </c>
      <c r="BG119" s="43">
        <f t="shared" si="52"/>
        <v>280326</v>
      </c>
      <c r="BH119" s="44">
        <f t="shared" si="52"/>
        <v>33646</v>
      </c>
      <c r="BI119" s="44">
        <f t="shared" si="52"/>
        <v>0</v>
      </c>
      <c r="BJ119" s="44">
        <f t="shared" si="52"/>
        <v>0</v>
      </c>
      <c r="BK119" s="44">
        <f t="shared" si="52"/>
        <v>0</v>
      </c>
      <c r="BL119" s="44">
        <v>92828</v>
      </c>
      <c r="BM119" s="16">
        <f t="shared" si="52"/>
        <v>0</v>
      </c>
    </row>
    <row r="120" spans="1:65" outlineLevel="5" x14ac:dyDescent="0.45">
      <c r="A120" s="21">
        <f t="shared" si="48"/>
        <v>4</v>
      </c>
      <c r="B120" s="33">
        <f>B115+1</f>
        <v>44287</v>
      </c>
      <c r="C120" s="51">
        <v>327162</v>
      </c>
      <c r="D120" s="64">
        <f t="shared" ref="D120:D149" si="53">IFERROR(ROUND(AVERAGE(E120:L120),1),"")</f>
        <v>36.299999999999997</v>
      </c>
      <c r="E120" s="12">
        <v>36.1</v>
      </c>
      <c r="F120" s="12">
        <v>36.1</v>
      </c>
      <c r="G120" s="12">
        <v>36.4</v>
      </c>
      <c r="H120" s="12">
        <v>36.4</v>
      </c>
      <c r="I120" s="12"/>
      <c r="J120" s="12"/>
      <c r="K120" s="12"/>
      <c r="L120" s="12"/>
      <c r="M120" s="74" t="str">
        <f t="shared" ref="M120:M149" si="54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f>28000/AO120</f>
        <v>16.393442622950818</v>
      </c>
      <c r="AO120" s="41">
        <v>1708</v>
      </c>
      <c r="AP120" s="110"/>
      <c r="AQ120" s="111"/>
      <c r="AR120" s="126" t="str">
        <f t="shared" ref="AR120:AR149" si="57">IFERROR(AQ120/AP120*100,"")</f>
        <v/>
      </c>
      <c r="AS120" s="126" t="str">
        <f t="shared" ref="AS120:AS149" si="58">IFERROR(100-AR120,"")</f>
        <v/>
      </c>
      <c r="AT120" s="127">
        <v>1789</v>
      </c>
      <c r="AU120" s="128"/>
      <c r="AV120" s="129"/>
      <c r="AW120" s="126" t="str">
        <f t="shared" ref="AW120:AW149" si="59">IFERROR(AV120/AU120*100,"")</f>
        <v/>
      </c>
      <c r="AX120" s="126" t="str">
        <f t="shared" ref="AX120:AX149" si="60">IFERROR(100-AW120,"")</f>
        <v/>
      </c>
      <c r="AY120" s="64" t="str">
        <f t="shared" ref="AY120:AY149" si="61">IFERROR((1-((AW120*AS120)/(AX120*AR120)))*100,"")</f>
        <v/>
      </c>
      <c r="AZ120" s="97">
        <v>79.099999999999994</v>
      </c>
      <c r="BA120" s="68"/>
      <c r="BB120" s="68"/>
      <c r="BC120" s="68"/>
      <c r="BD120" s="68"/>
      <c r="BE120" s="15"/>
      <c r="BF120" s="5">
        <f t="shared" ref="BF120:BF149" si="62">IF(SUM(BG120:BM120)=0,"",SUM(BG120:BM120))</f>
        <v>8689</v>
      </c>
      <c r="BG120" s="42">
        <v>7147</v>
      </c>
      <c r="BH120" s="42">
        <v>1542</v>
      </c>
      <c r="BI120" s="42"/>
      <c r="BJ120" s="42"/>
      <c r="BK120" s="42"/>
      <c r="BL120" s="42"/>
      <c r="BM120" s="42"/>
    </row>
    <row r="121" spans="1:65" outlineLevel="5" x14ac:dyDescent="0.45">
      <c r="A121" s="22">
        <f t="shared" si="48"/>
        <v>4</v>
      </c>
      <c r="B121" s="9">
        <f t="shared" si="46"/>
        <v>44288</v>
      </c>
      <c r="C121" s="51">
        <v>315630</v>
      </c>
      <c r="D121" s="64">
        <f t="shared" si="53"/>
        <v>36.799999999999997</v>
      </c>
      <c r="E121" s="12">
        <v>36.700000000000003</v>
      </c>
      <c r="F121" s="12">
        <v>36.700000000000003</v>
      </c>
      <c r="G121" s="12">
        <v>36.9</v>
      </c>
      <c r="H121" s="12">
        <v>36.9</v>
      </c>
      <c r="I121" s="12"/>
      <c r="J121" s="12"/>
      <c r="K121" s="12"/>
      <c r="L121" s="12"/>
      <c r="M121" s="74" t="str">
        <f t="shared" si="54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f t="shared" ref="AN121:AN149" si="63">28000/AO121</f>
        <v>19.417475728155338</v>
      </c>
      <c r="AO121" s="41">
        <v>1442</v>
      </c>
      <c r="AP121" s="110"/>
      <c r="AQ121" s="111"/>
      <c r="AR121" s="126" t="str">
        <f t="shared" si="57"/>
        <v/>
      </c>
      <c r="AS121" s="126" t="str">
        <f t="shared" si="58"/>
        <v/>
      </c>
      <c r="AT121" s="127">
        <v>1882</v>
      </c>
      <c r="AU121" s="128"/>
      <c r="AV121" s="129"/>
      <c r="AW121" s="126" t="str">
        <f t="shared" si="59"/>
        <v/>
      </c>
      <c r="AX121" s="126" t="str">
        <f t="shared" si="60"/>
        <v/>
      </c>
      <c r="AY121" s="64" t="str">
        <f t="shared" si="61"/>
        <v/>
      </c>
      <c r="AZ121" s="97">
        <v>78</v>
      </c>
      <c r="BA121" s="68"/>
      <c r="BB121" s="68"/>
      <c r="BC121" s="68"/>
      <c r="BD121" s="68"/>
      <c r="BE121" s="15"/>
      <c r="BF121" s="5">
        <f t="shared" si="62"/>
        <v>10291</v>
      </c>
      <c r="BG121" s="42">
        <v>8705</v>
      </c>
      <c r="BH121" s="42">
        <v>1586</v>
      </c>
      <c r="BI121" s="42"/>
      <c r="BJ121" s="42"/>
      <c r="BK121" s="42"/>
      <c r="BL121" s="42"/>
      <c r="BM121" s="42"/>
    </row>
    <row r="122" spans="1:65" outlineLevel="5" x14ac:dyDescent="0.45">
      <c r="A122" s="22">
        <f t="shared" si="48"/>
        <v>4</v>
      </c>
      <c r="B122" s="9">
        <f t="shared" si="46"/>
        <v>44289</v>
      </c>
      <c r="C122" s="51">
        <v>333844</v>
      </c>
      <c r="D122" s="64">
        <f t="shared" si="53"/>
        <v>37</v>
      </c>
      <c r="E122" s="12">
        <v>37.1</v>
      </c>
      <c r="F122" s="12">
        <v>37.1</v>
      </c>
      <c r="G122" s="12">
        <v>36.799999999999997</v>
      </c>
      <c r="H122" s="12">
        <v>36.799999999999997</v>
      </c>
      <c r="I122" s="12"/>
      <c r="J122" s="12"/>
      <c r="K122" s="12"/>
      <c r="L122" s="12"/>
      <c r="M122" s="74" t="str">
        <f t="shared" si="54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f t="shared" si="63"/>
        <v>17.699115044247787</v>
      </c>
      <c r="AO122" s="41">
        <v>1582</v>
      </c>
      <c r="AP122" s="110"/>
      <c r="AQ122" s="111"/>
      <c r="AR122" s="126" t="str">
        <f t="shared" si="57"/>
        <v/>
      </c>
      <c r="AS122" s="126" t="str">
        <f t="shared" si="58"/>
        <v/>
      </c>
      <c r="AT122" s="127">
        <v>1902</v>
      </c>
      <c r="AU122" s="128"/>
      <c r="AV122" s="129"/>
      <c r="AW122" s="126" t="str">
        <f t="shared" si="59"/>
        <v/>
      </c>
      <c r="AX122" s="126" t="str">
        <f t="shared" si="60"/>
        <v/>
      </c>
      <c r="AY122" s="64" t="str">
        <f t="shared" si="61"/>
        <v/>
      </c>
      <c r="AZ122" s="97"/>
      <c r="BA122" s="68"/>
      <c r="BB122" s="68"/>
      <c r="BC122" s="68"/>
      <c r="BD122" s="68"/>
      <c r="BE122" s="15"/>
      <c r="BF122" s="5">
        <f t="shared" si="62"/>
        <v>9279</v>
      </c>
      <c r="BG122" s="42">
        <v>7766</v>
      </c>
      <c r="BH122" s="42">
        <v>1513</v>
      </c>
      <c r="BI122" s="42"/>
      <c r="BJ122" s="42"/>
      <c r="BK122" s="42"/>
      <c r="BL122" s="42"/>
      <c r="BM122" s="42"/>
    </row>
    <row r="123" spans="1:65" outlineLevel="5" x14ac:dyDescent="0.45">
      <c r="A123" s="22">
        <f t="shared" si="48"/>
        <v>4</v>
      </c>
      <c r="B123" s="9">
        <f t="shared" si="46"/>
        <v>44290</v>
      </c>
      <c r="C123" s="51">
        <v>431581</v>
      </c>
      <c r="D123" s="64">
        <f t="shared" si="53"/>
        <v>36.799999999999997</v>
      </c>
      <c r="E123" s="12">
        <v>36.799999999999997</v>
      </c>
      <c r="F123" s="12">
        <v>36.799999999999997</v>
      </c>
      <c r="G123" s="12">
        <v>36.700000000000003</v>
      </c>
      <c r="H123" s="12">
        <v>36.700000000000003</v>
      </c>
      <c r="I123" s="12"/>
      <c r="J123" s="12"/>
      <c r="K123" s="12"/>
      <c r="L123" s="12"/>
      <c r="M123" s="74" t="str">
        <f t="shared" si="54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f t="shared" si="63"/>
        <v>18.372703412073491</v>
      </c>
      <c r="AO123" s="41">
        <v>1524</v>
      </c>
      <c r="AP123" s="110"/>
      <c r="AQ123" s="111"/>
      <c r="AR123" s="126" t="str">
        <f t="shared" si="57"/>
        <v/>
      </c>
      <c r="AS123" s="126" t="str">
        <f t="shared" si="58"/>
        <v/>
      </c>
      <c r="AT123" s="127">
        <v>1788</v>
      </c>
      <c r="AU123" s="128"/>
      <c r="AV123" s="129"/>
      <c r="AW123" s="126" t="str">
        <f t="shared" si="59"/>
        <v/>
      </c>
      <c r="AX123" s="126" t="str">
        <f t="shared" si="60"/>
        <v/>
      </c>
      <c r="AY123" s="64" t="str">
        <f t="shared" si="61"/>
        <v/>
      </c>
      <c r="AZ123" s="97"/>
      <c r="BA123" s="68"/>
      <c r="BB123" s="68"/>
      <c r="BC123" s="68"/>
      <c r="BD123" s="68"/>
      <c r="BE123" s="15"/>
      <c r="BF123" s="5">
        <f t="shared" si="62"/>
        <v>8900</v>
      </c>
      <c r="BG123" s="42">
        <v>7273</v>
      </c>
      <c r="BH123" s="42">
        <v>1627</v>
      </c>
      <c r="BI123" s="42"/>
      <c r="BJ123" s="42"/>
      <c r="BK123" s="42"/>
      <c r="BL123" s="42"/>
      <c r="BM123" s="42"/>
    </row>
    <row r="124" spans="1:65" outlineLevel="5" x14ac:dyDescent="0.45">
      <c r="A124" s="22">
        <f t="shared" si="48"/>
        <v>4</v>
      </c>
      <c r="B124" s="9">
        <f t="shared" si="46"/>
        <v>44291</v>
      </c>
      <c r="C124" s="51">
        <v>424848</v>
      </c>
      <c r="D124" s="64">
        <f t="shared" si="53"/>
        <v>36.299999999999997</v>
      </c>
      <c r="E124" s="12">
        <v>35</v>
      </c>
      <c r="F124" s="12">
        <v>37</v>
      </c>
      <c r="G124" s="12">
        <v>36</v>
      </c>
      <c r="H124" s="12">
        <v>37</v>
      </c>
      <c r="I124" s="12"/>
      <c r="J124" s="12"/>
      <c r="K124" s="12"/>
      <c r="L124" s="12"/>
      <c r="M124" s="74" t="str">
        <f t="shared" si="54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f t="shared" si="63"/>
        <v>16.156953260242354</v>
      </c>
      <c r="AO124" s="41">
        <v>1733</v>
      </c>
      <c r="AP124" s="110"/>
      <c r="AQ124" s="111"/>
      <c r="AR124" s="126" t="str">
        <f t="shared" si="57"/>
        <v/>
      </c>
      <c r="AS124" s="126" t="str">
        <f t="shared" si="58"/>
        <v/>
      </c>
      <c r="AT124" s="127">
        <v>1942</v>
      </c>
      <c r="AU124" s="128"/>
      <c r="AV124" s="129"/>
      <c r="AW124" s="126" t="str">
        <f t="shared" si="59"/>
        <v/>
      </c>
      <c r="AX124" s="126" t="str">
        <f t="shared" si="60"/>
        <v/>
      </c>
      <c r="AY124" s="64" t="str">
        <f t="shared" si="61"/>
        <v/>
      </c>
      <c r="AZ124" s="97">
        <v>78.7</v>
      </c>
      <c r="BA124" s="68"/>
      <c r="BB124" s="68"/>
      <c r="BC124" s="68"/>
      <c r="BD124" s="68"/>
      <c r="BE124" s="15"/>
      <c r="BF124" s="5">
        <f t="shared" si="62"/>
        <v>9104</v>
      </c>
      <c r="BG124" s="42">
        <v>7574</v>
      </c>
      <c r="BH124" s="42">
        <v>1530</v>
      </c>
      <c r="BI124" s="42"/>
      <c r="BJ124" s="42"/>
      <c r="BK124" s="42"/>
      <c r="BL124" s="42"/>
      <c r="BM124" s="42"/>
    </row>
    <row r="125" spans="1:65" outlineLevel="5" x14ac:dyDescent="0.45">
      <c r="A125" s="22">
        <f t="shared" si="48"/>
        <v>4</v>
      </c>
      <c r="B125" s="9">
        <f t="shared" si="46"/>
        <v>44292</v>
      </c>
      <c r="C125" s="51">
        <v>409099</v>
      </c>
      <c r="D125" s="64">
        <f t="shared" si="53"/>
        <v>36</v>
      </c>
      <c r="E125" s="12">
        <v>35</v>
      </c>
      <c r="F125" s="12">
        <v>36.799999999999997</v>
      </c>
      <c r="G125" s="12">
        <v>35.799999999999997</v>
      </c>
      <c r="H125" s="12">
        <v>36.4</v>
      </c>
      <c r="I125" s="12"/>
      <c r="J125" s="12"/>
      <c r="K125" s="12"/>
      <c r="L125" s="12"/>
      <c r="M125" s="74" t="str">
        <f t="shared" si="54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f t="shared" si="63"/>
        <v>17.177914110429448</v>
      </c>
      <c r="AO125" s="41">
        <v>1630</v>
      </c>
      <c r="AP125" s="110"/>
      <c r="AQ125" s="111"/>
      <c r="AR125" s="126" t="str">
        <f t="shared" si="57"/>
        <v/>
      </c>
      <c r="AS125" s="126" t="str">
        <f t="shared" si="58"/>
        <v/>
      </c>
      <c r="AT125" s="127">
        <v>2068</v>
      </c>
      <c r="AU125" s="128"/>
      <c r="AV125" s="129"/>
      <c r="AW125" s="126" t="str">
        <f t="shared" si="59"/>
        <v/>
      </c>
      <c r="AX125" s="126" t="str">
        <f t="shared" si="60"/>
        <v/>
      </c>
      <c r="AY125" s="64" t="str">
        <f t="shared" si="61"/>
        <v/>
      </c>
      <c r="AZ125" s="97">
        <v>78.400000000000006</v>
      </c>
      <c r="BA125" s="68"/>
      <c r="BB125" s="68"/>
      <c r="BC125" s="68"/>
      <c r="BD125" s="68"/>
      <c r="BE125" s="15"/>
      <c r="BF125" s="5">
        <f t="shared" si="62"/>
        <v>9096</v>
      </c>
      <c r="BG125" s="42">
        <v>7480</v>
      </c>
      <c r="BH125" s="42">
        <v>1616</v>
      </c>
      <c r="BI125" s="42"/>
      <c r="BJ125" s="42"/>
      <c r="BK125" s="42"/>
      <c r="BL125" s="42"/>
      <c r="BM125" s="42"/>
    </row>
    <row r="126" spans="1:65" outlineLevel="5" x14ac:dyDescent="0.45">
      <c r="A126" s="22">
        <f t="shared" si="48"/>
        <v>4</v>
      </c>
      <c r="B126" s="9">
        <f t="shared" si="46"/>
        <v>44293</v>
      </c>
      <c r="C126" s="51">
        <v>381036</v>
      </c>
      <c r="D126" s="64">
        <f t="shared" si="53"/>
        <v>36.4</v>
      </c>
      <c r="E126" s="12">
        <v>35</v>
      </c>
      <c r="F126" s="12">
        <v>37.6</v>
      </c>
      <c r="G126" s="12">
        <v>35.5</v>
      </c>
      <c r="H126" s="12">
        <v>37.299999999999997</v>
      </c>
      <c r="I126" s="12"/>
      <c r="J126" s="12"/>
      <c r="K126" s="12"/>
      <c r="L126" s="12"/>
      <c r="M126" s="74" t="str">
        <f t="shared" si="54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f t="shared" si="63"/>
        <v>20.756115641215715</v>
      </c>
      <c r="AO126" s="41">
        <v>1349</v>
      </c>
      <c r="AP126" s="110"/>
      <c r="AQ126" s="111"/>
      <c r="AR126" s="126" t="str">
        <f t="shared" si="57"/>
        <v/>
      </c>
      <c r="AS126" s="126" t="str">
        <f t="shared" si="58"/>
        <v/>
      </c>
      <c r="AT126" s="127">
        <v>1618</v>
      </c>
      <c r="AU126" s="128"/>
      <c r="AV126" s="129"/>
      <c r="AW126" s="126" t="str">
        <f t="shared" si="59"/>
        <v/>
      </c>
      <c r="AX126" s="126" t="str">
        <f t="shared" si="60"/>
        <v/>
      </c>
      <c r="AY126" s="64" t="str">
        <f t="shared" si="61"/>
        <v/>
      </c>
      <c r="AZ126" s="97">
        <v>78.3</v>
      </c>
      <c r="BA126" s="68"/>
      <c r="BB126" s="68"/>
      <c r="BC126" s="68"/>
      <c r="BD126" s="68"/>
      <c r="BE126" s="15"/>
      <c r="BF126" s="5">
        <f t="shared" si="62"/>
        <v>10173</v>
      </c>
      <c r="BG126" s="42">
        <v>8520</v>
      </c>
      <c r="BH126" s="42">
        <v>1653</v>
      </c>
      <c r="BI126" s="42"/>
      <c r="BJ126" s="42"/>
      <c r="BK126" s="42"/>
      <c r="BL126" s="42"/>
      <c r="BM126" s="42"/>
    </row>
    <row r="127" spans="1:65" outlineLevel="5" x14ac:dyDescent="0.45">
      <c r="A127" s="22">
        <f t="shared" si="48"/>
        <v>4</v>
      </c>
      <c r="B127" s="9">
        <f t="shared" si="46"/>
        <v>44294</v>
      </c>
      <c r="C127" s="51">
        <v>350094</v>
      </c>
      <c r="D127" s="64">
        <f t="shared" si="53"/>
        <v>36.299999999999997</v>
      </c>
      <c r="E127" s="12">
        <v>35</v>
      </c>
      <c r="F127" s="12">
        <v>37.299999999999997</v>
      </c>
      <c r="G127" s="12">
        <v>35.4</v>
      </c>
      <c r="H127" s="12">
        <v>37.4</v>
      </c>
      <c r="I127" s="12"/>
      <c r="J127" s="12"/>
      <c r="K127" s="12"/>
      <c r="L127" s="12"/>
      <c r="M127" s="74" t="str">
        <f t="shared" si="54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f t="shared" si="63"/>
        <v>18.842530282637956</v>
      </c>
      <c r="AO127" s="41">
        <v>1486</v>
      </c>
      <c r="AP127" s="110"/>
      <c r="AQ127" s="111"/>
      <c r="AR127" s="126" t="str">
        <f t="shared" si="57"/>
        <v/>
      </c>
      <c r="AS127" s="126" t="str">
        <f t="shared" si="58"/>
        <v/>
      </c>
      <c r="AT127" s="127">
        <v>1812</v>
      </c>
      <c r="AU127" s="128"/>
      <c r="AV127" s="129"/>
      <c r="AW127" s="126" t="str">
        <f t="shared" si="59"/>
        <v/>
      </c>
      <c r="AX127" s="126" t="str">
        <f t="shared" si="60"/>
        <v/>
      </c>
      <c r="AY127" s="64" t="str">
        <f t="shared" si="61"/>
        <v/>
      </c>
      <c r="AZ127" s="97"/>
      <c r="BA127" s="68"/>
      <c r="BB127" s="68"/>
      <c r="BC127" s="68"/>
      <c r="BD127" s="68"/>
      <c r="BE127" s="15"/>
      <c r="BF127" s="5">
        <f t="shared" si="62"/>
        <v>8995</v>
      </c>
      <c r="BG127" s="42">
        <v>7415</v>
      </c>
      <c r="BH127" s="42">
        <v>1580</v>
      </c>
      <c r="BI127" s="42"/>
      <c r="BJ127" s="42"/>
      <c r="BK127" s="42"/>
      <c r="BL127" s="42"/>
      <c r="BM127" s="42"/>
    </row>
    <row r="128" spans="1:65" outlineLevel="5" x14ac:dyDescent="0.45">
      <c r="A128" s="22">
        <f t="shared" si="48"/>
        <v>4</v>
      </c>
      <c r="B128" s="9">
        <f t="shared" si="46"/>
        <v>44295</v>
      </c>
      <c r="C128" s="51">
        <v>345620</v>
      </c>
      <c r="D128" s="64">
        <f t="shared" si="53"/>
        <v>38.1</v>
      </c>
      <c r="E128" s="12">
        <v>38.200000000000003</v>
      </c>
      <c r="F128" s="12">
        <v>38.200000000000003</v>
      </c>
      <c r="G128" s="12">
        <v>38</v>
      </c>
      <c r="H128" s="12">
        <v>38</v>
      </c>
      <c r="I128" s="12"/>
      <c r="J128" s="12"/>
      <c r="K128" s="12"/>
      <c r="L128" s="12"/>
      <c r="M128" s="74" t="str">
        <f t="shared" si="54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f t="shared" si="63"/>
        <v>20.452885317750184</v>
      </c>
      <c r="AO128" s="41">
        <v>1369</v>
      </c>
      <c r="AP128" s="110"/>
      <c r="AQ128" s="111"/>
      <c r="AR128" s="126" t="str">
        <f t="shared" si="57"/>
        <v/>
      </c>
      <c r="AS128" s="126" t="str">
        <f t="shared" si="58"/>
        <v/>
      </c>
      <c r="AT128" s="127">
        <v>1728</v>
      </c>
      <c r="AU128" s="128"/>
      <c r="AV128" s="129"/>
      <c r="AW128" s="126" t="str">
        <f t="shared" si="59"/>
        <v/>
      </c>
      <c r="AX128" s="126" t="str">
        <f t="shared" si="60"/>
        <v/>
      </c>
      <c r="AY128" s="64" t="str">
        <f t="shared" si="61"/>
        <v/>
      </c>
      <c r="AZ128" s="97">
        <v>79</v>
      </c>
      <c r="BA128" s="68"/>
      <c r="BB128" s="68"/>
      <c r="BC128" s="68"/>
      <c r="BD128" s="68"/>
      <c r="BE128" s="15"/>
      <c r="BF128" s="5">
        <f t="shared" si="62"/>
        <v>10397</v>
      </c>
      <c r="BG128" s="42">
        <v>8837</v>
      </c>
      <c r="BH128" s="42">
        <v>1560</v>
      </c>
      <c r="BI128" s="42"/>
      <c r="BJ128" s="42"/>
      <c r="BK128" s="42"/>
      <c r="BL128" s="42"/>
      <c r="BM128" s="42"/>
    </row>
    <row r="129" spans="1:65" outlineLevel="5" x14ac:dyDescent="0.45">
      <c r="A129" s="22">
        <f t="shared" si="48"/>
        <v>4</v>
      </c>
      <c r="B129" s="9">
        <f t="shared" si="46"/>
        <v>44296</v>
      </c>
      <c r="C129" s="51">
        <v>336352</v>
      </c>
      <c r="D129" s="64">
        <f t="shared" si="53"/>
        <v>37.5</v>
      </c>
      <c r="E129" s="12">
        <v>37.6</v>
      </c>
      <c r="F129" s="12">
        <v>37.6</v>
      </c>
      <c r="G129" s="12">
        <v>37.299999999999997</v>
      </c>
      <c r="H129" s="12">
        <v>37.299999999999997</v>
      </c>
      <c r="I129" s="12"/>
      <c r="J129" s="12"/>
      <c r="K129" s="12"/>
      <c r="L129" s="12"/>
      <c r="M129" s="74" t="str">
        <f t="shared" si="54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f t="shared" si="63"/>
        <v>19.457956914523976</v>
      </c>
      <c r="AO129" s="41">
        <v>1439</v>
      </c>
      <c r="AP129" s="110"/>
      <c r="AQ129" s="111"/>
      <c r="AR129" s="126" t="str">
        <f t="shared" si="57"/>
        <v/>
      </c>
      <c r="AS129" s="126" t="str">
        <f t="shared" si="58"/>
        <v/>
      </c>
      <c r="AT129" s="127">
        <v>1850</v>
      </c>
      <c r="AU129" s="128"/>
      <c r="AV129" s="129"/>
      <c r="AW129" s="126" t="str">
        <f t="shared" si="59"/>
        <v/>
      </c>
      <c r="AX129" s="126" t="str">
        <f t="shared" si="60"/>
        <v/>
      </c>
      <c r="AY129" s="64" t="str">
        <f t="shared" si="61"/>
        <v/>
      </c>
      <c r="AZ129" s="97"/>
      <c r="BA129" s="68"/>
      <c r="BB129" s="68"/>
      <c r="BC129" s="68"/>
      <c r="BD129" s="68"/>
      <c r="BE129" s="15"/>
      <c r="BF129" s="5">
        <f t="shared" si="62"/>
        <v>8354</v>
      </c>
      <c r="BG129" s="42">
        <v>6754</v>
      </c>
      <c r="BH129" s="42">
        <v>1600</v>
      </c>
      <c r="BI129" s="42"/>
      <c r="BJ129" s="42"/>
      <c r="BK129" s="42"/>
      <c r="BL129" s="42"/>
      <c r="BM129" s="42"/>
    </row>
    <row r="130" spans="1:65" outlineLevel="5" x14ac:dyDescent="0.45">
      <c r="A130" s="22">
        <f t="shared" si="48"/>
        <v>4</v>
      </c>
      <c r="B130" s="9">
        <f t="shared" si="46"/>
        <v>44297</v>
      </c>
      <c r="C130" s="51">
        <v>330507</v>
      </c>
      <c r="D130" s="64">
        <f t="shared" si="53"/>
        <v>38.1</v>
      </c>
      <c r="E130" s="12">
        <v>38</v>
      </c>
      <c r="F130" s="12">
        <v>38</v>
      </c>
      <c r="G130" s="12">
        <v>38.200000000000003</v>
      </c>
      <c r="H130" s="12">
        <v>38.200000000000003</v>
      </c>
      <c r="I130" s="12"/>
      <c r="J130" s="12"/>
      <c r="K130" s="12"/>
      <c r="L130" s="12"/>
      <c r="M130" s="74" t="str">
        <f t="shared" si="54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f t="shared" si="63"/>
        <v>17.937219730941703</v>
      </c>
      <c r="AO130" s="41">
        <v>1561</v>
      </c>
      <c r="AP130" s="110"/>
      <c r="AQ130" s="111"/>
      <c r="AR130" s="126" t="str">
        <f t="shared" si="57"/>
        <v/>
      </c>
      <c r="AS130" s="126" t="str">
        <f t="shared" si="58"/>
        <v/>
      </c>
      <c r="AT130" s="127">
        <v>1892</v>
      </c>
      <c r="AU130" s="128"/>
      <c r="AV130" s="129"/>
      <c r="AW130" s="126" t="str">
        <f t="shared" si="59"/>
        <v/>
      </c>
      <c r="AX130" s="126" t="str">
        <f t="shared" si="60"/>
        <v/>
      </c>
      <c r="AY130" s="64" t="str">
        <f t="shared" si="61"/>
        <v/>
      </c>
      <c r="AZ130" s="97"/>
      <c r="BA130" s="68"/>
      <c r="BB130" s="68"/>
      <c r="BC130" s="68"/>
      <c r="BD130" s="68"/>
      <c r="BE130" s="15"/>
      <c r="BF130" s="5">
        <f t="shared" si="62"/>
        <v>10895</v>
      </c>
      <c r="BG130" s="42">
        <v>9335</v>
      </c>
      <c r="BH130" s="42">
        <v>1560</v>
      </c>
      <c r="BI130" s="42"/>
      <c r="BJ130" s="42"/>
      <c r="BK130" s="42"/>
      <c r="BL130" s="42"/>
      <c r="BM130" s="42"/>
    </row>
    <row r="131" spans="1:65" outlineLevel="5" x14ac:dyDescent="0.45">
      <c r="A131" s="22">
        <f t="shared" si="48"/>
        <v>4</v>
      </c>
      <c r="B131" s="9">
        <f t="shared" si="46"/>
        <v>44298</v>
      </c>
      <c r="C131" s="51">
        <v>363679</v>
      </c>
      <c r="D131" s="64">
        <f t="shared" si="53"/>
        <v>37.4</v>
      </c>
      <c r="E131" s="12">
        <v>37.5</v>
      </c>
      <c r="F131" s="12">
        <v>37.5</v>
      </c>
      <c r="G131" s="12">
        <v>37.200000000000003</v>
      </c>
      <c r="H131" s="12">
        <v>37.200000000000003</v>
      </c>
      <c r="I131" s="12"/>
      <c r="J131" s="12"/>
      <c r="K131" s="12"/>
      <c r="L131" s="12"/>
      <c r="M131" s="74" t="str">
        <f t="shared" si="54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f t="shared" si="63"/>
        <v>16.706443914081145</v>
      </c>
      <c r="AO131" s="41">
        <v>1676</v>
      </c>
      <c r="AP131" s="110"/>
      <c r="AQ131" s="111"/>
      <c r="AR131" s="126" t="str">
        <f t="shared" si="57"/>
        <v/>
      </c>
      <c r="AS131" s="126" t="str">
        <f t="shared" si="58"/>
        <v/>
      </c>
      <c r="AT131" s="127">
        <v>1869</v>
      </c>
      <c r="AU131" s="128"/>
      <c r="AV131" s="129"/>
      <c r="AW131" s="126" t="str">
        <f t="shared" si="59"/>
        <v/>
      </c>
      <c r="AX131" s="126" t="str">
        <f t="shared" si="60"/>
        <v/>
      </c>
      <c r="AY131" s="64" t="str">
        <f t="shared" si="61"/>
        <v/>
      </c>
      <c r="AZ131" s="97">
        <v>78</v>
      </c>
      <c r="BA131" s="68"/>
      <c r="BB131" s="68"/>
      <c r="BC131" s="68"/>
      <c r="BD131" s="68"/>
      <c r="BE131" s="15"/>
      <c r="BF131" s="5">
        <f t="shared" si="62"/>
        <v>7632</v>
      </c>
      <c r="BG131" s="42">
        <v>6081</v>
      </c>
      <c r="BH131" s="42">
        <v>1551</v>
      </c>
      <c r="BI131" s="42">
        <v>0</v>
      </c>
      <c r="BJ131" s="42"/>
      <c r="BK131" s="42"/>
      <c r="BL131" s="42"/>
      <c r="BM131" s="42"/>
    </row>
    <row r="132" spans="1:65" outlineLevel="5" x14ac:dyDescent="0.45">
      <c r="A132" s="22">
        <f t="shared" si="48"/>
        <v>4</v>
      </c>
      <c r="B132" s="9">
        <f t="shared" si="46"/>
        <v>44299</v>
      </c>
      <c r="C132" s="51">
        <v>466795</v>
      </c>
      <c r="D132" s="64">
        <f t="shared" si="53"/>
        <v>36.700000000000003</v>
      </c>
      <c r="E132" s="12">
        <v>35.1</v>
      </c>
      <c r="F132" s="12">
        <v>38.299999999999997</v>
      </c>
      <c r="G132" s="12">
        <v>36.1</v>
      </c>
      <c r="H132" s="12">
        <v>37.299999999999997</v>
      </c>
      <c r="I132" s="12"/>
      <c r="J132" s="12"/>
      <c r="K132" s="12"/>
      <c r="L132" s="12"/>
      <c r="M132" s="74" t="str">
        <f t="shared" si="54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f t="shared" si="63"/>
        <v>17.543859649122808</v>
      </c>
      <c r="AO132" s="41">
        <v>1596</v>
      </c>
      <c r="AP132" s="110"/>
      <c r="AQ132" s="111"/>
      <c r="AR132" s="126" t="str">
        <f t="shared" si="57"/>
        <v/>
      </c>
      <c r="AS132" s="126" t="str">
        <f t="shared" si="58"/>
        <v/>
      </c>
      <c r="AT132" s="127">
        <v>1935</v>
      </c>
      <c r="AU132" s="128"/>
      <c r="AV132" s="129"/>
      <c r="AW132" s="126" t="str">
        <f t="shared" si="59"/>
        <v/>
      </c>
      <c r="AX132" s="126" t="str">
        <f t="shared" si="60"/>
        <v/>
      </c>
      <c r="AY132" s="64" t="str">
        <f t="shared" si="61"/>
        <v/>
      </c>
      <c r="AZ132" s="97"/>
      <c r="BA132" s="68"/>
      <c r="BB132" s="68"/>
      <c r="BC132" s="68"/>
      <c r="BD132" s="68"/>
      <c r="BE132" s="15"/>
      <c r="BF132" s="5">
        <f t="shared" si="62"/>
        <v>10900</v>
      </c>
      <c r="BG132" s="42">
        <v>9334</v>
      </c>
      <c r="BH132" s="42">
        <v>1566</v>
      </c>
      <c r="BI132" s="42">
        <v>0</v>
      </c>
      <c r="BJ132" s="42"/>
      <c r="BK132" s="42"/>
      <c r="BL132" s="42"/>
      <c r="BM132" s="42"/>
    </row>
    <row r="133" spans="1:65" outlineLevel="5" x14ac:dyDescent="0.45">
      <c r="A133" s="22">
        <f t="shared" si="48"/>
        <v>4</v>
      </c>
      <c r="B133" s="9">
        <f t="shared" si="46"/>
        <v>44300</v>
      </c>
      <c r="C133" s="51">
        <v>448440</v>
      </c>
      <c r="D133" s="64">
        <f t="shared" si="53"/>
        <v>36.9</v>
      </c>
      <c r="E133" s="12">
        <v>35.1</v>
      </c>
      <c r="F133" s="12">
        <v>38.1</v>
      </c>
      <c r="G133" s="12">
        <v>36.299999999999997</v>
      </c>
      <c r="H133" s="12">
        <v>38</v>
      </c>
      <c r="I133" s="12"/>
      <c r="J133" s="12"/>
      <c r="K133" s="12"/>
      <c r="L133" s="12"/>
      <c r="M133" s="74" t="str">
        <f t="shared" si="54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f t="shared" si="63"/>
        <v>18.679119412941962</v>
      </c>
      <c r="AO133" s="41">
        <v>1499</v>
      </c>
      <c r="AP133" s="110"/>
      <c r="AQ133" s="111"/>
      <c r="AR133" s="126" t="str">
        <f t="shared" si="57"/>
        <v/>
      </c>
      <c r="AS133" s="126" t="str">
        <f t="shared" si="58"/>
        <v/>
      </c>
      <c r="AT133" s="127">
        <v>1870</v>
      </c>
      <c r="AU133" s="128"/>
      <c r="AV133" s="129"/>
      <c r="AW133" s="126" t="str">
        <f t="shared" si="59"/>
        <v/>
      </c>
      <c r="AX133" s="126" t="str">
        <f t="shared" si="60"/>
        <v/>
      </c>
      <c r="AY133" s="64" t="str">
        <f t="shared" si="61"/>
        <v/>
      </c>
      <c r="AZ133" s="97">
        <v>78.8</v>
      </c>
      <c r="BA133" s="68"/>
      <c r="BB133" s="68"/>
      <c r="BC133" s="68"/>
      <c r="BD133" s="68"/>
      <c r="BE133" s="15"/>
      <c r="BF133" s="5">
        <f t="shared" si="62"/>
        <v>10660</v>
      </c>
      <c r="BG133" s="42">
        <v>9074</v>
      </c>
      <c r="BH133" s="42">
        <v>1586</v>
      </c>
      <c r="BI133" s="42">
        <v>0</v>
      </c>
      <c r="BJ133" s="42"/>
      <c r="BK133" s="42"/>
      <c r="BL133" s="42"/>
      <c r="BM133" s="42"/>
    </row>
    <row r="134" spans="1:65" outlineLevel="5" x14ac:dyDescent="0.45">
      <c r="A134" s="22">
        <f t="shared" si="48"/>
        <v>4</v>
      </c>
      <c r="B134" s="9">
        <f t="shared" si="46"/>
        <v>44301</v>
      </c>
      <c r="C134" s="51">
        <v>411800</v>
      </c>
      <c r="D134" s="64">
        <f t="shared" si="53"/>
        <v>36.700000000000003</v>
      </c>
      <c r="E134" s="12">
        <v>35.1</v>
      </c>
      <c r="F134" s="12">
        <v>37.4</v>
      </c>
      <c r="G134" s="12">
        <v>36.6</v>
      </c>
      <c r="H134" s="12">
        <v>37.799999999999997</v>
      </c>
      <c r="I134" s="12"/>
      <c r="J134" s="12"/>
      <c r="K134" s="12"/>
      <c r="L134" s="12"/>
      <c r="M134" s="74" t="str">
        <f t="shared" si="54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f t="shared" si="63"/>
        <v>18.641810918774965</v>
      </c>
      <c r="AO134" s="41">
        <v>1502</v>
      </c>
      <c r="AP134" s="110"/>
      <c r="AQ134" s="111"/>
      <c r="AR134" s="126" t="str">
        <f t="shared" si="57"/>
        <v/>
      </c>
      <c r="AS134" s="126" t="str">
        <f t="shared" si="58"/>
        <v/>
      </c>
      <c r="AT134" s="127">
        <v>1677</v>
      </c>
      <c r="AU134" s="128"/>
      <c r="AV134" s="129"/>
      <c r="AW134" s="126" t="str">
        <f t="shared" si="59"/>
        <v/>
      </c>
      <c r="AX134" s="126" t="str">
        <f t="shared" si="60"/>
        <v/>
      </c>
      <c r="AY134" s="64" t="str">
        <f t="shared" si="61"/>
        <v/>
      </c>
      <c r="AZ134" s="97">
        <v>78.099999999999994</v>
      </c>
      <c r="BA134" s="68"/>
      <c r="BB134" s="68"/>
      <c r="BC134" s="68"/>
      <c r="BD134" s="68"/>
      <c r="BE134" s="15"/>
      <c r="BF134" s="5">
        <f t="shared" si="62"/>
        <v>6638</v>
      </c>
      <c r="BG134" s="42">
        <v>4921</v>
      </c>
      <c r="BH134" s="42">
        <v>1717</v>
      </c>
      <c r="BI134" s="42">
        <v>0</v>
      </c>
      <c r="BJ134" s="42"/>
      <c r="BK134" s="42"/>
      <c r="BL134" s="42"/>
      <c r="BM134" s="42"/>
    </row>
    <row r="135" spans="1:65" outlineLevel="5" x14ac:dyDescent="0.45">
      <c r="A135" s="22">
        <f t="shared" si="48"/>
        <v>4</v>
      </c>
      <c r="B135" s="9">
        <f t="shared" si="46"/>
        <v>44302</v>
      </c>
      <c r="C135" s="51">
        <v>374773</v>
      </c>
      <c r="D135" s="64">
        <f t="shared" si="53"/>
        <v>36.700000000000003</v>
      </c>
      <c r="E135" s="12">
        <v>35</v>
      </c>
      <c r="F135" s="12">
        <v>37.700000000000003</v>
      </c>
      <c r="G135" s="12">
        <v>36.4</v>
      </c>
      <c r="H135" s="12">
        <v>37.5</v>
      </c>
      <c r="I135" s="12"/>
      <c r="J135" s="12"/>
      <c r="K135" s="12"/>
      <c r="L135" s="12"/>
      <c r="M135" s="74" t="str">
        <f t="shared" si="54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f t="shared" si="63"/>
        <v>16.279069767441861</v>
      </c>
      <c r="AO135" s="41">
        <v>1720</v>
      </c>
      <c r="AP135" s="110"/>
      <c r="AQ135" s="111"/>
      <c r="AR135" s="126" t="str">
        <f t="shared" si="57"/>
        <v/>
      </c>
      <c r="AS135" s="126" t="str">
        <f t="shared" si="58"/>
        <v/>
      </c>
      <c r="AT135" s="127">
        <v>2103</v>
      </c>
      <c r="AU135" s="128"/>
      <c r="AV135" s="129"/>
      <c r="AW135" s="126" t="str">
        <f t="shared" si="59"/>
        <v/>
      </c>
      <c r="AX135" s="126" t="str">
        <f t="shared" si="60"/>
        <v/>
      </c>
      <c r="AY135" s="64" t="str">
        <f t="shared" si="61"/>
        <v/>
      </c>
      <c r="AZ135" s="97">
        <v>79.3</v>
      </c>
      <c r="BA135" s="68"/>
      <c r="BB135" s="68"/>
      <c r="BC135" s="68"/>
      <c r="BD135" s="68"/>
      <c r="BE135" s="15"/>
      <c r="BF135" s="5">
        <f t="shared" si="62"/>
        <v>10985</v>
      </c>
      <c r="BG135" s="42">
        <v>9425</v>
      </c>
      <c r="BH135" s="42">
        <v>0</v>
      </c>
      <c r="BI135" s="42">
        <v>1560</v>
      </c>
      <c r="BJ135" s="42"/>
      <c r="BK135" s="42"/>
      <c r="BL135" s="42"/>
      <c r="BM135" s="42"/>
    </row>
    <row r="136" spans="1:65" outlineLevel="5" x14ac:dyDescent="0.45">
      <c r="A136" s="22">
        <f t="shared" si="48"/>
        <v>4</v>
      </c>
      <c r="B136" s="9">
        <f t="shared" si="46"/>
        <v>44303</v>
      </c>
      <c r="C136" s="51">
        <v>374581</v>
      </c>
      <c r="D136" s="64">
        <f t="shared" si="53"/>
        <v>38.299999999999997</v>
      </c>
      <c r="E136" s="12">
        <v>38.4</v>
      </c>
      <c r="F136" s="12">
        <v>38.4</v>
      </c>
      <c r="G136" s="12">
        <v>38.200000000000003</v>
      </c>
      <c r="H136" s="12">
        <v>38.200000000000003</v>
      </c>
      <c r="I136" s="12"/>
      <c r="J136" s="12"/>
      <c r="K136" s="12"/>
      <c r="L136" s="12"/>
      <c r="M136" s="74" t="str">
        <f t="shared" si="54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f t="shared" si="63"/>
        <v>18.099547511312217</v>
      </c>
      <c r="AO136" s="41">
        <v>1547</v>
      </c>
      <c r="AP136" s="110"/>
      <c r="AQ136" s="111"/>
      <c r="AR136" s="126" t="str">
        <f t="shared" si="57"/>
        <v/>
      </c>
      <c r="AS136" s="126" t="str">
        <f t="shared" si="58"/>
        <v/>
      </c>
      <c r="AT136" s="127">
        <v>1867</v>
      </c>
      <c r="AU136" s="128"/>
      <c r="AV136" s="129"/>
      <c r="AW136" s="126" t="str">
        <f t="shared" si="59"/>
        <v/>
      </c>
      <c r="AX136" s="126" t="str">
        <f t="shared" si="60"/>
        <v/>
      </c>
      <c r="AY136" s="64" t="str">
        <f t="shared" si="61"/>
        <v/>
      </c>
      <c r="AZ136" s="97"/>
      <c r="BA136" s="68"/>
      <c r="BB136" s="68"/>
      <c r="BC136" s="68"/>
      <c r="BD136" s="68"/>
      <c r="BE136" s="15"/>
      <c r="BF136" s="5">
        <f t="shared" si="62"/>
        <v>12218</v>
      </c>
      <c r="BG136" s="42">
        <v>10688</v>
      </c>
      <c r="BH136" s="42">
        <v>0</v>
      </c>
      <c r="BI136" s="42">
        <v>1530</v>
      </c>
      <c r="BJ136" s="42"/>
      <c r="BK136" s="42"/>
      <c r="BL136" s="42"/>
      <c r="BM136" s="42"/>
    </row>
    <row r="137" spans="1:65" outlineLevel="5" x14ac:dyDescent="0.45">
      <c r="A137" s="22">
        <f t="shared" si="48"/>
        <v>4</v>
      </c>
      <c r="B137" s="9">
        <f t="shared" si="46"/>
        <v>44304</v>
      </c>
      <c r="C137" s="51">
        <v>354643</v>
      </c>
      <c r="D137" s="64">
        <f t="shared" si="53"/>
        <v>38.299999999999997</v>
      </c>
      <c r="E137" s="12">
        <v>38.4</v>
      </c>
      <c r="F137" s="12">
        <v>38.4</v>
      </c>
      <c r="G137" s="12">
        <v>38.200000000000003</v>
      </c>
      <c r="H137" s="12">
        <v>38.200000000000003</v>
      </c>
      <c r="I137" s="12"/>
      <c r="J137" s="12"/>
      <c r="K137" s="12"/>
      <c r="L137" s="12"/>
      <c r="M137" s="74" t="str">
        <f t="shared" si="54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f t="shared" si="63"/>
        <v>19.047619047619047</v>
      </c>
      <c r="AO137" s="41">
        <v>1470</v>
      </c>
      <c r="AP137" s="110"/>
      <c r="AQ137" s="111"/>
      <c r="AR137" s="126" t="str">
        <f t="shared" si="57"/>
        <v/>
      </c>
      <c r="AS137" s="126" t="str">
        <f t="shared" si="58"/>
        <v/>
      </c>
      <c r="AT137" s="127">
        <v>1758</v>
      </c>
      <c r="AU137" s="128"/>
      <c r="AV137" s="129"/>
      <c r="AW137" s="126" t="str">
        <f t="shared" si="59"/>
        <v/>
      </c>
      <c r="AX137" s="126" t="str">
        <f t="shared" si="60"/>
        <v/>
      </c>
      <c r="AY137" s="64" t="str">
        <f t="shared" si="61"/>
        <v/>
      </c>
      <c r="AZ137" s="97"/>
      <c r="BA137" s="68"/>
      <c r="BB137" s="68"/>
      <c r="BC137" s="68"/>
      <c r="BD137" s="68"/>
      <c r="BE137" s="15"/>
      <c r="BF137" s="5">
        <f t="shared" si="62"/>
        <v>9202</v>
      </c>
      <c r="BG137" s="42">
        <v>7602</v>
      </c>
      <c r="BH137" s="42">
        <v>0</v>
      </c>
      <c r="BI137" s="42">
        <v>1600</v>
      </c>
      <c r="BJ137" s="42"/>
      <c r="BK137" s="42"/>
      <c r="BL137" s="42"/>
      <c r="BM137" s="42"/>
    </row>
    <row r="138" spans="1:65" outlineLevel="5" x14ac:dyDescent="0.45">
      <c r="A138" s="22">
        <f t="shared" si="48"/>
        <v>4</v>
      </c>
      <c r="B138" s="9">
        <f t="shared" si="46"/>
        <v>44305</v>
      </c>
      <c r="C138" s="51">
        <v>339039</v>
      </c>
      <c r="D138" s="64">
        <f t="shared" si="53"/>
        <v>38.700000000000003</v>
      </c>
      <c r="E138" s="12">
        <v>38.6</v>
      </c>
      <c r="F138" s="12">
        <v>38.6</v>
      </c>
      <c r="G138" s="12">
        <v>38.700000000000003</v>
      </c>
      <c r="H138" s="12">
        <v>38.700000000000003</v>
      </c>
      <c r="I138" s="12"/>
      <c r="J138" s="12"/>
      <c r="K138" s="12"/>
      <c r="L138" s="12"/>
      <c r="M138" s="74" t="str">
        <f t="shared" si="54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f t="shared" si="63"/>
        <v>22.764227642276424</v>
      </c>
      <c r="AO138" s="41">
        <v>1230</v>
      </c>
      <c r="AP138" s="110"/>
      <c r="AQ138" s="111"/>
      <c r="AR138" s="126" t="str">
        <f t="shared" si="57"/>
        <v/>
      </c>
      <c r="AS138" s="126" t="str">
        <f t="shared" si="58"/>
        <v/>
      </c>
      <c r="AT138" s="127">
        <v>1519</v>
      </c>
      <c r="AU138" s="128"/>
      <c r="AV138" s="129"/>
      <c r="AW138" s="126" t="str">
        <f t="shared" si="59"/>
        <v/>
      </c>
      <c r="AX138" s="126" t="str">
        <f t="shared" si="60"/>
        <v/>
      </c>
      <c r="AY138" s="64" t="str">
        <f t="shared" si="61"/>
        <v/>
      </c>
      <c r="AZ138" s="97">
        <v>77.900000000000006</v>
      </c>
      <c r="BA138" s="68"/>
      <c r="BB138" s="68"/>
      <c r="BC138" s="68"/>
      <c r="BD138" s="68"/>
      <c r="BE138" s="15"/>
      <c r="BF138" s="5">
        <f t="shared" si="62"/>
        <v>12016</v>
      </c>
      <c r="BG138" s="42">
        <v>8639</v>
      </c>
      <c r="BH138" s="42">
        <v>1957</v>
      </c>
      <c r="BI138" s="42">
        <v>1420</v>
      </c>
      <c r="BJ138" s="42"/>
      <c r="BK138" s="42"/>
      <c r="BL138" s="42"/>
      <c r="BM138" s="42"/>
    </row>
    <row r="139" spans="1:65" outlineLevel="5" x14ac:dyDescent="0.45">
      <c r="A139" s="22">
        <f t="shared" si="48"/>
        <v>4</v>
      </c>
      <c r="B139" s="9">
        <f t="shared" si="46"/>
        <v>44306</v>
      </c>
      <c r="C139" s="51">
        <v>328866</v>
      </c>
      <c r="D139" s="64">
        <f t="shared" si="53"/>
        <v>38.6</v>
      </c>
      <c r="E139" s="12">
        <v>38.5</v>
      </c>
      <c r="F139" s="12">
        <v>38.5</v>
      </c>
      <c r="G139" s="12">
        <v>38.6</v>
      </c>
      <c r="H139" s="12">
        <v>38.6</v>
      </c>
      <c r="I139" s="12"/>
      <c r="J139" s="12"/>
      <c r="K139" s="12"/>
      <c r="L139" s="12"/>
      <c r="M139" s="74" t="str">
        <f t="shared" si="54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f t="shared" si="63"/>
        <v>16.02747567258157</v>
      </c>
      <c r="AO139" s="41">
        <v>1747</v>
      </c>
      <c r="AP139" s="110"/>
      <c r="AQ139" s="111"/>
      <c r="AR139" s="126" t="str">
        <f t="shared" si="57"/>
        <v/>
      </c>
      <c r="AS139" s="126" t="str">
        <f t="shared" si="58"/>
        <v/>
      </c>
      <c r="AT139" s="127">
        <v>2081</v>
      </c>
      <c r="AU139" s="128"/>
      <c r="AV139" s="129"/>
      <c r="AW139" s="126" t="str">
        <f t="shared" si="59"/>
        <v/>
      </c>
      <c r="AX139" s="126" t="str">
        <f t="shared" si="60"/>
        <v/>
      </c>
      <c r="AY139" s="64" t="str">
        <f t="shared" si="61"/>
        <v/>
      </c>
      <c r="AZ139" s="97">
        <v>78.400000000000006</v>
      </c>
      <c r="BA139" s="68"/>
      <c r="BB139" s="68"/>
      <c r="BC139" s="68"/>
      <c r="BD139" s="68"/>
      <c r="BE139" s="15"/>
      <c r="BF139" s="5">
        <f t="shared" si="62"/>
        <v>10709</v>
      </c>
      <c r="BG139" s="42">
        <v>7720</v>
      </c>
      <c r="BH139" s="42">
        <v>1522</v>
      </c>
      <c r="BI139" s="42">
        <v>1467</v>
      </c>
      <c r="BJ139" s="42"/>
      <c r="BK139" s="42"/>
      <c r="BL139" s="42"/>
      <c r="BM139" s="42"/>
    </row>
    <row r="140" spans="1:65" outlineLevel="5" x14ac:dyDescent="0.45">
      <c r="A140" s="22">
        <f t="shared" si="48"/>
        <v>4</v>
      </c>
      <c r="B140" s="9">
        <f t="shared" si="46"/>
        <v>44307</v>
      </c>
      <c r="C140" s="51">
        <v>327471</v>
      </c>
      <c r="D140" s="64">
        <f t="shared" si="53"/>
        <v>36.799999999999997</v>
      </c>
      <c r="E140" s="12">
        <v>35.700000000000003</v>
      </c>
      <c r="F140" s="12">
        <v>37.200000000000003</v>
      </c>
      <c r="G140" s="12">
        <v>37</v>
      </c>
      <c r="H140" s="12">
        <v>37.200000000000003</v>
      </c>
      <c r="I140" s="12"/>
      <c r="J140" s="12"/>
      <c r="K140" s="12"/>
      <c r="L140" s="12"/>
      <c r="M140" s="74" t="str">
        <f t="shared" si="54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f t="shared" si="63"/>
        <v>15.151515151515152</v>
      </c>
      <c r="AO140" s="41">
        <v>1848</v>
      </c>
      <c r="AP140" s="110"/>
      <c r="AQ140" s="111"/>
      <c r="AR140" s="126" t="str">
        <f t="shared" si="57"/>
        <v/>
      </c>
      <c r="AS140" s="126" t="str">
        <f t="shared" si="58"/>
        <v/>
      </c>
      <c r="AT140" s="127">
        <v>1971</v>
      </c>
      <c r="AU140" s="128"/>
      <c r="AV140" s="129"/>
      <c r="AW140" s="126" t="str">
        <f t="shared" si="59"/>
        <v/>
      </c>
      <c r="AX140" s="126" t="str">
        <f t="shared" si="60"/>
        <v/>
      </c>
      <c r="AY140" s="64" t="str">
        <f t="shared" si="61"/>
        <v/>
      </c>
      <c r="AZ140" s="97">
        <v>79.3</v>
      </c>
      <c r="BA140" s="68"/>
      <c r="BB140" s="68"/>
      <c r="BC140" s="68"/>
      <c r="BD140" s="68"/>
      <c r="BE140" s="15"/>
      <c r="BF140" s="5">
        <f t="shared" si="62"/>
        <v>9494</v>
      </c>
      <c r="BG140" s="42">
        <v>4493</v>
      </c>
      <c r="BH140" s="42">
        <v>3739</v>
      </c>
      <c r="BI140" s="42">
        <v>1262</v>
      </c>
      <c r="BJ140" s="42"/>
      <c r="BK140" s="42"/>
      <c r="BL140" s="42"/>
      <c r="BM140" s="42"/>
    </row>
    <row r="141" spans="1:65" outlineLevel="5" x14ac:dyDescent="0.45">
      <c r="A141" s="22">
        <f t="shared" si="48"/>
        <v>4</v>
      </c>
      <c r="B141" s="9">
        <f t="shared" si="46"/>
        <v>44308</v>
      </c>
      <c r="C141" s="51">
        <v>316624</v>
      </c>
      <c r="D141" s="64">
        <f t="shared" si="53"/>
        <v>37.299999999999997</v>
      </c>
      <c r="E141" s="12">
        <v>36</v>
      </c>
      <c r="F141" s="12">
        <v>38</v>
      </c>
      <c r="G141" s="12">
        <v>37</v>
      </c>
      <c r="H141" s="12">
        <v>38</v>
      </c>
      <c r="I141" s="12"/>
      <c r="J141" s="12"/>
      <c r="K141" s="12"/>
      <c r="L141" s="12"/>
      <c r="M141" s="74" t="str">
        <f t="shared" si="54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f t="shared" si="63"/>
        <v>17.252002464571781</v>
      </c>
      <c r="AO141" s="41">
        <v>1623</v>
      </c>
      <c r="AP141" s="110"/>
      <c r="AQ141" s="111"/>
      <c r="AR141" s="126" t="str">
        <f t="shared" si="57"/>
        <v/>
      </c>
      <c r="AS141" s="126" t="str">
        <f t="shared" si="58"/>
        <v/>
      </c>
      <c r="AT141" s="127">
        <v>1983</v>
      </c>
      <c r="AU141" s="128"/>
      <c r="AV141" s="129"/>
      <c r="AW141" s="126" t="str">
        <f t="shared" si="59"/>
        <v/>
      </c>
      <c r="AX141" s="126" t="str">
        <f t="shared" si="60"/>
        <v/>
      </c>
      <c r="AY141" s="64" t="str">
        <f t="shared" si="61"/>
        <v/>
      </c>
      <c r="AZ141" s="97">
        <v>78.8</v>
      </c>
      <c r="BA141" s="68"/>
      <c r="BB141" s="68"/>
      <c r="BC141" s="68"/>
      <c r="BD141" s="68"/>
      <c r="BE141" s="15"/>
      <c r="BF141" s="5">
        <f t="shared" si="62"/>
        <v>18337</v>
      </c>
      <c r="BG141" s="42">
        <v>10817</v>
      </c>
      <c r="BH141" s="42">
        <v>0</v>
      </c>
      <c r="BI141" s="42">
        <v>7520</v>
      </c>
      <c r="BJ141" s="42"/>
      <c r="BK141" s="42"/>
      <c r="BL141" s="42"/>
      <c r="BM141" s="42"/>
    </row>
    <row r="142" spans="1:65" outlineLevel="5" x14ac:dyDescent="0.45">
      <c r="A142" s="22">
        <f t="shared" si="48"/>
        <v>4</v>
      </c>
      <c r="B142" s="9">
        <f t="shared" si="46"/>
        <v>44309</v>
      </c>
      <c r="C142" s="51">
        <v>321816</v>
      </c>
      <c r="D142" s="64">
        <f t="shared" si="53"/>
        <v>37.200000000000003</v>
      </c>
      <c r="E142" s="12">
        <v>36</v>
      </c>
      <c r="F142" s="12">
        <v>38</v>
      </c>
      <c r="G142" s="12">
        <v>37</v>
      </c>
      <c r="H142" s="12">
        <v>37.799999999999997</v>
      </c>
      <c r="I142" s="12"/>
      <c r="J142" s="12"/>
      <c r="K142" s="12"/>
      <c r="L142" s="12"/>
      <c r="M142" s="74" t="str">
        <f t="shared" si="54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f t="shared" si="63"/>
        <v>18.506278916060808</v>
      </c>
      <c r="AO142" s="41">
        <v>1513</v>
      </c>
      <c r="AP142" s="110"/>
      <c r="AQ142" s="111"/>
      <c r="AR142" s="126" t="str">
        <f t="shared" si="57"/>
        <v/>
      </c>
      <c r="AS142" s="126" t="str">
        <f t="shared" si="58"/>
        <v/>
      </c>
      <c r="AT142" s="127">
        <v>1624</v>
      </c>
      <c r="AU142" s="128"/>
      <c r="AV142" s="129"/>
      <c r="AW142" s="126" t="str">
        <f t="shared" si="59"/>
        <v/>
      </c>
      <c r="AX142" s="126" t="str">
        <f t="shared" si="60"/>
        <v/>
      </c>
      <c r="AY142" s="64" t="str">
        <f t="shared" si="61"/>
        <v/>
      </c>
      <c r="AZ142" s="97">
        <v>78.400000000000006</v>
      </c>
      <c r="BA142" s="68"/>
      <c r="BB142" s="68"/>
      <c r="BC142" s="68"/>
      <c r="BD142" s="68"/>
      <c r="BE142" s="15"/>
      <c r="BF142" s="5">
        <f t="shared" si="62"/>
        <v>11383</v>
      </c>
      <c r="BG142" s="42">
        <v>5894</v>
      </c>
      <c r="BH142" s="42">
        <v>4038</v>
      </c>
      <c r="BI142" s="42">
        <v>1451</v>
      </c>
      <c r="BJ142" s="42"/>
      <c r="BK142" s="42"/>
      <c r="BL142" s="42"/>
      <c r="BM142" s="42"/>
    </row>
    <row r="143" spans="1:65" outlineLevel="5" x14ac:dyDescent="0.45">
      <c r="A143" s="22">
        <f t="shared" si="48"/>
        <v>4</v>
      </c>
      <c r="B143" s="9">
        <f t="shared" si="46"/>
        <v>44310</v>
      </c>
      <c r="C143" s="51">
        <v>329427</v>
      </c>
      <c r="D143" s="64">
        <f t="shared" si="53"/>
        <v>37.4</v>
      </c>
      <c r="E143" s="12">
        <v>35.700000000000003</v>
      </c>
      <c r="F143" s="12">
        <v>38.299999999999997</v>
      </c>
      <c r="G143" s="12">
        <v>37.200000000000003</v>
      </c>
      <c r="H143" s="12">
        <v>38.200000000000003</v>
      </c>
      <c r="I143" s="12"/>
      <c r="J143" s="12"/>
      <c r="K143" s="12"/>
      <c r="L143" s="12"/>
      <c r="M143" s="74" t="str">
        <f t="shared" si="54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f t="shared" si="63"/>
        <v>17.209588199139521</v>
      </c>
      <c r="AO143" s="41">
        <v>1627</v>
      </c>
      <c r="AP143" s="110"/>
      <c r="AQ143" s="111"/>
      <c r="AR143" s="126" t="str">
        <f t="shared" si="57"/>
        <v/>
      </c>
      <c r="AS143" s="126" t="str">
        <f t="shared" si="58"/>
        <v/>
      </c>
      <c r="AT143" s="127">
        <v>1932</v>
      </c>
      <c r="AU143" s="128"/>
      <c r="AV143" s="129"/>
      <c r="AW143" s="126" t="str">
        <f t="shared" si="59"/>
        <v/>
      </c>
      <c r="AX143" s="126" t="str">
        <f t="shared" si="60"/>
        <v/>
      </c>
      <c r="AY143" s="64" t="str">
        <f t="shared" si="61"/>
        <v/>
      </c>
      <c r="AZ143" s="97"/>
      <c r="BA143" s="68"/>
      <c r="BB143" s="68"/>
      <c r="BC143" s="68"/>
      <c r="BD143" s="68"/>
      <c r="BE143" s="15"/>
      <c r="BF143" s="5">
        <f t="shared" si="62"/>
        <v>12047</v>
      </c>
      <c r="BG143" s="42">
        <v>10512</v>
      </c>
      <c r="BH143" s="42">
        <v>0</v>
      </c>
      <c r="BI143" s="42">
        <v>1535</v>
      </c>
      <c r="BJ143" s="42"/>
      <c r="BK143" s="42"/>
      <c r="BL143" s="42"/>
      <c r="BM143" s="42"/>
    </row>
    <row r="144" spans="1:65" outlineLevel="5" x14ac:dyDescent="0.45">
      <c r="A144" s="22">
        <f t="shared" si="48"/>
        <v>4</v>
      </c>
      <c r="B144" s="9">
        <f t="shared" si="46"/>
        <v>44311</v>
      </c>
      <c r="C144" s="51">
        <v>323844</v>
      </c>
      <c r="D144" s="64">
        <f t="shared" si="53"/>
        <v>37.799999999999997</v>
      </c>
      <c r="E144" s="12">
        <v>37.700000000000003</v>
      </c>
      <c r="F144" s="12">
        <v>37.700000000000003</v>
      </c>
      <c r="G144" s="12">
        <v>37.9</v>
      </c>
      <c r="H144" s="12">
        <v>37.9</v>
      </c>
      <c r="I144" s="12"/>
      <c r="J144" s="12"/>
      <c r="K144" s="12"/>
      <c r="L144" s="12"/>
      <c r="M144" s="74" t="str">
        <f t="shared" si="54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f t="shared" si="63"/>
        <v>19.257221458046768</v>
      </c>
      <c r="AO144" s="41">
        <v>1454</v>
      </c>
      <c r="AP144" s="110"/>
      <c r="AQ144" s="111"/>
      <c r="AR144" s="126" t="str">
        <f t="shared" si="57"/>
        <v/>
      </c>
      <c r="AS144" s="126" t="str">
        <f t="shared" si="58"/>
        <v/>
      </c>
      <c r="AT144" s="127">
        <v>1808</v>
      </c>
      <c r="AU144" s="128"/>
      <c r="AV144" s="129"/>
      <c r="AW144" s="126" t="str">
        <f t="shared" si="59"/>
        <v/>
      </c>
      <c r="AX144" s="126" t="str">
        <f t="shared" si="60"/>
        <v/>
      </c>
      <c r="AY144" s="64" t="str">
        <f t="shared" si="61"/>
        <v/>
      </c>
      <c r="AZ144" s="97"/>
      <c r="BA144" s="68"/>
      <c r="BB144" s="68"/>
      <c r="BC144" s="68"/>
      <c r="BD144" s="68"/>
      <c r="BE144" s="15"/>
      <c r="BF144" s="5">
        <f t="shared" si="62"/>
        <v>11727</v>
      </c>
      <c r="BG144" s="42">
        <v>4596</v>
      </c>
      <c r="BH144" s="42">
        <v>5886</v>
      </c>
      <c r="BI144" s="42">
        <v>1245</v>
      </c>
      <c r="BJ144" s="42"/>
      <c r="BK144" s="42"/>
      <c r="BL144" s="42"/>
      <c r="BM144" s="42"/>
    </row>
    <row r="145" spans="1:65" outlineLevel="5" x14ac:dyDescent="0.45">
      <c r="A145" s="22">
        <f t="shared" si="48"/>
        <v>4</v>
      </c>
      <c r="B145" s="9">
        <f t="shared" si="46"/>
        <v>44312</v>
      </c>
      <c r="C145" s="51">
        <v>316246</v>
      </c>
      <c r="D145" s="64">
        <f t="shared" si="53"/>
        <v>37.9</v>
      </c>
      <c r="E145" s="12">
        <v>37.799999999999997</v>
      </c>
      <c r="F145" s="12">
        <v>37.799999999999997</v>
      </c>
      <c r="G145" s="12">
        <v>37.9</v>
      </c>
      <c r="H145" s="12">
        <v>37.9</v>
      </c>
      <c r="I145" s="12"/>
      <c r="J145" s="12"/>
      <c r="K145" s="12"/>
      <c r="L145" s="12"/>
      <c r="M145" s="74" t="str">
        <f t="shared" si="54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f t="shared" si="63"/>
        <v>21.439509954058192</v>
      </c>
      <c r="AO145" s="41">
        <v>1306</v>
      </c>
      <c r="AP145" s="110"/>
      <c r="AQ145" s="111"/>
      <c r="AR145" s="126" t="str">
        <f t="shared" si="57"/>
        <v/>
      </c>
      <c r="AS145" s="126" t="str">
        <f t="shared" si="58"/>
        <v/>
      </c>
      <c r="AT145" s="127">
        <v>1463</v>
      </c>
      <c r="AU145" s="128"/>
      <c r="AV145" s="129"/>
      <c r="AW145" s="126" t="str">
        <f t="shared" si="59"/>
        <v/>
      </c>
      <c r="AX145" s="126" t="str">
        <f t="shared" si="60"/>
        <v/>
      </c>
      <c r="AY145" s="64" t="str">
        <f t="shared" si="61"/>
        <v/>
      </c>
      <c r="AZ145" s="97">
        <v>78.599999999999994</v>
      </c>
      <c r="BA145" s="68"/>
      <c r="BB145" s="68"/>
      <c r="BC145" s="68"/>
      <c r="BD145" s="68"/>
      <c r="BE145" s="15"/>
      <c r="BF145" s="5">
        <f t="shared" si="62"/>
        <v>9164</v>
      </c>
      <c r="BG145" s="42">
        <v>5658</v>
      </c>
      <c r="BH145" s="42">
        <v>2056</v>
      </c>
      <c r="BI145" s="42">
        <v>1450</v>
      </c>
      <c r="BJ145" s="42"/>
      <c r="BK145" s="42"/>
      <c r="BL145" s="42"/>
      <c r="BM145" s="42"/>
    </row>
    <row r="146" spans="1:65" outlineLevel="5" x14ac:dyDescent="0.45">
      <c r="A146" s="22">
        <f t="shared" si="48"/>
        <v>4</v>
      </c>
      <c r="B146" s="9">
        <f t="shared" si="46"/>
        <v>44313</v>
      </c>
      <c r="C146" s="51">
        <v>305281</v>
      </c>
      <c r="D146" s="64">
        <f t="shared" si="53"/>
        <v>37.6</v>
      </c>
      <c r="E146" s="12">
        <v>37.799999999999997</v>
      </c>
      <c r="F146" s="12">
        <v>37.799999999999997</v>
      </c>
      <c r="G146" s="12">
        <v>37.4</v>
      </c>
      <c r="H146" s="12">
        <v>37.4</v>
      </c>
      <c r="I146" s="12"/>
      <c r="J146" s="12"/>
      <c r="K146" s="12"/>
      <c r="L146" s="12"/>
      <c r="M146" s="74" t="str">
        <f t="shared" si="54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f t="shared" si="63"/>
        <v>21.196063588190764</v>
      </c>
      <c r="AO146" s="41">
        <v>1321</v>
      </c>
      <c r="AP146" s="110"/>
      <c r="AQ146" s="111"/>
      <c r="AR146" s="126" t="str">
        <f t="shared" si="57"/>
        <v/>
      </c>
      <c r="AS146" s="126" t="str">
        <f t="shared" si="58"/>
        <v/>
      </c>
      <c r="AT146" s="127">
        <v>1596</v>
      </c>
      <c r="AU146" s="128"/>
      <c r="AV146" s="129"/>
      <c r="AW146" s="126" t="str">
        <f t="shared" si="59"/>
        <v/>
      </c>
      <c r="AX146" s="126" t="str">
        <f t="shared" si="60"/>
        <v/>
      </c>
      <c r="AY146" s="64" t="str">
        <f t="shared" si="61"/>
        <v/>
      </c>
      <c r="AZ146" s="97">
        <v>78.5</v>
      </c>
      <c r="BA146" s="68"/>
      <c r="BB146" s="68"/>
      <c r="BC146" s="68"/>
      <c r="BD146" s="68"/>
      <c r="BE146" s="15"/>
      <c r="BF146" s="5">
        <f t="shared" si="62"/>
        <v>10708</v>
      </c>
      <c r="BG146" s="42">
        <v>7194</v>
      </c>
      <c r="BH146" s="42">
        <v>2094</v>
      </c>
      <c r="BI146" s="42">
        <v>1420</v>
      </c>
      <c r="BJ146" s="42"/>
      <c r="BK146" s="42"/>
      <c r="BL146" s="42"/>
      <c r="BM146" s="42"/>
    </row>
    <row r="147" spans="1:65" outlineLevel="5" x14ac:dyDescent="0.45">
      <c r="A147" s="22">
        <f t="shared" si="48"/>
        <v>4</v>
      </c>
      <c r="B147" s="9">
        <f t="shared" si="46"/>
        <v>44314</v>
      </c>
      <c r="C147" s="51">
        <v>316805</v>
      </c>
      <c r="D147" s="64">
        <f t="shared" si="53"/>
        <v>38</v>
      </c>
      <c r="E147" s="12">
        <v>38.1</v>
      </c>
      <c r="F147" s="12">
        <v>38.1</v>
      </c>
      <c r="G147" s="12">
        <v>37.9</v>
      </c>
      <c r="H147" s="12">
        <v>37.9</v>
      </c>
      <c r="I147" s="12"/>
      <c r="J147" s="12"/>
      <c r="K147" s="12"/>
      <c r="L147" s="12"/>
      <c r="M147" s="74" t="str">
        <f t="shared" si="54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f t="shared" si="63"/>
        <v>23.352793994995828</v>
      </c>
      <c r="AO147" s="41">
        <v>1199</v>
      </c>
      <c r="AP147" s="110"/>
      <c r="AQ147" s="111"/>
      <c r="AR147" s="126" t="str">
        <f t="shared" si="57"/>
        <v/>
      </c>
      <c r="AS147" s="126" t="str">
        <f t="shared" si="58"/>
        <v/>
      </c>
      <c r="AT147" s="127">
        <v>1392</v>
      </c>
      <c r="AU147" s="128"/>
      <c r="AV147" s="129"/>
      <c r="AW147" s="126" t="str">
        <f t="shared" si="59"/>
        <v/>
      </c>
      <c r="AX147" s="126" t="str">
        <f t="shared" si="60"/>
        <v/>
      </c>
      <c r="AY147" s="64" t="str">
        <f t="shared" si="61"/>
        <v/>
      </c>
      <c r="AZ147" s="97">
        <v>78.5</v>
      </c>
      <c r="BA147" s="68"/>
      <c r="BB147" s="68"/>
      <c r="BC147" s="68"/>
      <c r="BD147" s="68"/>
      <c r="BE147" s="15"/>
      <c r="BF147" s="5">
        <f t="shared" si="62"/>
        <v>10041</v>
      </c>
      <c r="BG147" s="42">
        <v>6442</v>
      </c>
      <c r="BH147" s="42">
        <v>2061</v>
      </c>
      <c r="BI147" s="42">
        <v>1538</v>
      </c>
      <c r="BJ147" s="42"/>
      <c r="BK147" s="42"/>
      <c r="BL147" s="42"/>
      <c r="BM147" s="42"/>
    </row>
    <row r="148" spans="1:65" outlineLevel="5" x14ac:dyDescent="0.45">
      <c r="A148" s="22">
        <f t="shared" si="48"/>
        <v>4</v>
      </c>
      <c r="B148" s="9">
        <f t="shared" si="46"/>
        <v>44315</v>
      </c>
      <c r="C148" s="51">
        <v>313993</v>
      </c>
      <c r="D148" s="64">
        <f t="shared" si="53"/>
        <v>37.1</v>
      </c>
      <c r="E148" s="12">
        <v>35.6</v>
      </c>
      <c r="F148" s="12">
        <v>37.799999999999997</v>
      </c>
      <c r="G148" s="12">
        <v>37.200000000000003</v>
      </c>
      <c r="H148" s="12">
        <v>37.700000000000003</v>
      </c>
      <c r="I148" s="12"/>
      <c r="J148" s="12"/>
      <c r="K148" s="12"/>
      <c r="L148" s="12"/>
      <c r="M148" s="74" t="str">
        <f t="shared" si="54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f t="shared" si="63"/>
        <v>21.857923497267759</v>
      </c>
      <c r="AO148" s="41">
        <v>1281</v>
      </c>
      <c r="AP148" s="110"/>
      <c r="AQ148" s="111"/>
      <c r="AR148" s="126" t="str">
        <f t="shared" si="57"/>
        <v/>
      </c>
      <c r="AS148" s="126" t="str">
        <f t="shared" si="58"/>
        <v/>
      </c>
      <c r="AT148" s="127">
        <v>1396</v>
      </c>
      <c r="AU148" s="128"/>
      <c r="AV148" s="129"/>
      <c r="AW148" s="126" t="str">
        <f t="shared" si="59"/>
        <v/>
      </c>
      <c r="AX148" s="126" t="str">
        <f t="shared" si="60"/>
        <v/>
      </c>
      <c r="AY148" s="64" t="str">
        <f t="shared" si="61"/>
        <v/>
      </c>
      <c r="AZ148" s="97">
        <v>78.900000000000006</v>
      </c>
      <c r="BA148" s="68"/>
      <c r="BB148" s="68"/>
      <c r="BC148" s="68"/>
      <c r="BD148" s="68"/>
      <c r="BE148" s="15"/>
      <c r="BF148" s="5">
        <f t="shared" si="62"/>
        <v>9568</v>
      </c>
      <c r="BG148" s="42">
        <v>5417</v>
      </c>
      <c r="BH148" s="42">
        <v>3005</v>
      </c>
      <c r="BI148" s="42">
        <v>1146</v>
      </c>
      <c r="BJ148" s="42"/>
      <c r="BK148" s="42"/>
      <c r="BL148" s="42"/>
      <c r="BM148" s="42"/>
    </row>
    <row r="149" spans="1:65" ht="17.5" outlineLevel="5" thickBot="1" x14ac:dyDescent="0.5">
      <c r="A149" s="31">
        <f t="shared" si="48"/>
        <v>4</v>
      </c>
      <c r="B149" s="32">
        <f t="shared" si="46"/>
        <v>44316</v>
      </c>
      <c r="C149" s="51">
        <v>313079</v>
      </c>
      <c r="D149" s="64">
        <f t="shared" si="53"/>
        <v>37.299999999999997</v>
      </c>
      <c r="E149" s="12">
        <v>35.799999999999997</v>
      </c>
      <c r="F149" s="12">
        <v>38</v>
      </c>
      <c r="G149" s="12">
        <v>37.4</v>
      </c>
      <c r="H149" s="12">
        <v>37.799999999999997</v>
      </c>
      <c r="I149" s="12"/>
      <c r="J149" s="12"/>
      <c r="K149" s="12"/>
      <c r="L149" s="12"/>
      <c r="M149" s="74" t="str">
        <f t="shared" si="54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f t="shared" si="63"/>
        <v>20.423048869438365</v>
      </c>
      <c r="AO149" s="41">
        <v>1371</v>
      </c>
      <c r="AP149" s="110"/>
      <c r="AQ149" s="111"/>
      <c r="AR149" s="126" t="str">
        <f t="shared" si="57"/>
        <v/>
      </c>
      <c r="AS149" s="126" t="str">
        <f t="shared" si="58"/>
        <v/>
      </c>
      <c r="AT149" s="127">
        <v>1473</v>
      </c>
      <c r="AU149" s="128"/>
      <c r="AV149" s="129"/>
      <c r="AW149" s="126" t="str">
        <f t="shared" si="59"/>
        <v/>
      </c>
      <c r="AX149" s="126" t="str">
        <f t="shared" si="60"/>
        <v/>
      </c>
      <c r="AY149" s="64" t="str">
        <f t="shared" si="61"/>
        <v/>
      </c>
      <c r="AZ149" s="97">
        <v>79</v>
      </c>
      <c r="BA149" s="68"/>
      <c r="BB149" s="68"/>
      <c r="BC149" s="68"/>
      <c r="BD149" s="68"/>
      <c r="BE149" s="15"/>
      <c r="BF149" s="5">
        <f t="shared" si="62"/>
        <v>9116</v>
      </c>
      <c r="BG149" s="42">
        <v>5142</v>
      </c>
      <c r="BH149" s="42">
        <v>2611</v>
      </c>
      <c r="BI149" s="42">
        <v>1363</v>
      </c>
      <c r="BJ149" s="42"/>
      <c r="BK149" s="42"/>
      <c r="BL149" s="42"/>
      <c r="BM149" s="42"/>
    </row>
    <row r="150" spans="1:65" outlineLevel="4" x14ac:dyDescent="0.45">
      <c r="A150" s="150" t="s">
        <v>38</v>
      </c>
      <c r="B150" s="151"/>
      <c r="C150" s="50">
        <f t="shared" ref="C150:BM150" si="64">SUBTOTAL(4,C120:C149)</f>
        <v>466795</v>
      </c>
      <c r="D150" s="60">
        <f t="shared" si="64"/>
        <v>38.700000000000003</v>
      </c>
      <c r="E150" s="28">
        <f t="shared" si="64"/>
        <v>38.6</v>
      </c>
      <c r="F150" s="28">
        <f t="shared" si="64"/>
        <v>38.6</v>
      </c>
      <c r="G150" s="28">
        <f t="shared" si="64"/>
        <v>38.700000000000003</v>
      </c>
      <c r="H150" s="28">
        <f t="shared" si="64"/>
        <v>38.700000000000003</v>
      </c>
      <c r="I150" s="28">
        <f t="shared" si="64"/>
        <v>0</v>
      </c>
      <c r="J150" s="28">
        <f t="shared" si="64"/>
        <v>0</v>
      </c>
      <c r="K150" s="28">
        <f t="shared" si="64"/>
        <v>0</v>
      </c>
      <c r="L150" s="28">
        <f t="shared" si="64"/>
        <v>0</v>
      </c>
      <c r="M150" s="71">
        <f t="shared" si="64"/>
        <v>0</v>
      </c>
      <c r="N150" s="82">
        <f t="shared" si="64"/>
        <v>0</v>
      </c>
      <c r="O150" s="82">
        <f t="shared" si="64"/>
        <v>0</v>
      </c>
      <c r="P150" s="82">
        <f t="shared" si="64"/>
        <v>0</v>
      </c>
      <c r="Q150" s="82">
        <f t="shared" si="64"/>
        <v>0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0</v>
      </c>
      <c r="AF150" s="39">
        <f t="shared" si="64"/>
        <v>0</v>
      </c>
      <c r="AG150" s="39">
        <f t="shared" si="64"/>
        <v>0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23.352793994995828</v>
      </c>
      <c r="AO150" s="39">
        <f t="shared" si="64"/>
        <v>1848</v>
      </c>
      <c r="AP150" s="104">
        <f t="shared" si="64"/>
        <v>0</v>
      </c>
      <c r="AQ150" s="105">
        <f t="shared" si="64"/>
        <v>0</v>
      </c>
      <c r="AR150" s="106">
        <f t="shared" si="64"/>
        <v>0</v>
      </c>
      <c r="AS150" s="106">
        <f t="shared" si="64"/>
        <v>0</v>
      </c>
      <c r="AT150" s="107">
        <f t="shared" si="64"/>
        <v>2103</v>
      </c>
      <c r="AU150" s="108">
        <f t="shared" si="64"/>
        <v>0</v>
      </c>
      <c r="AV150" s="109">
        <f t="shared" si="64"/>
        <v>0</v>
      </c>
      <c r="AW150" s="106">
        <f t="shared" si="64"/>
        <v>0</v>
      </c>
      <c r="AX150" s="106">
        <f t="shared" si="64"/>
        <v>0</v>
      </c>
      <c r="AY150" s="60">
        <f t="shared" si="64"/>
        <v>0</v>
      </c>
      <c r="AZ150" s="96">
        <f t="shared" si="64"/>
        <v>79.3</v>
      </c>
      <c r="BA150" s="67">
        <f t="shared" si="64"/>
        <v>0</v>
      </c>
      <c r="BB150" s="67">
        <f t="shared" si="64"/>
        <v>0</v>
      </c>
      <c r="BC150" s="67">
        <f t="shared" si="64"/>
        <v>0</v>
      </c>
      <c r="BD150" s="67">
        <f t="shared" si="64"/>
        <v>0</v>
      </c>
      <c r="BE150" s="27">
        <f t="shared" si="64"/>
        <v>0</v>
      </c>
      <c r="BF150" s="29">
        <f t="shared" si="64"/>
        <v>18337</v>
      </c>
      <c r="BG150" s="39">
        <f t="shared" si="64"/>
        <v>10817</v>
      </c>
      <c r="BH150" s="40">
        <f t="shared" si="64"/>
        <v>5886</v>
      </c>
      <c r="BI150" s="40">
        <f t="shared" si="64"/>
        <v>7520</v>
      </c>
      <c r="BJ150" s="40">
        <f t="shared" si="64"/>
        <v>0</v>
      </c>
      <c r="BK150" s="40">
        <f t="shared" si="64"/>
        <v>0</v>
      </c>
      <c r="BL150" s="40">
        <f t="shared" si="64"/>
        <v>0</v>
      </c>
      <c r="BM150" s="27">
        <f t="shared" si="64"/>
        <v>0</v>
      </c>
    </row>
    <row r="151" spans="1:65" outlineLevel="3" x14ac:dyDescent="0.45">
      <c r="A151" s="180" t="s">
        <v>27</v>
      </c>
      <c r="B151" s="181"/>
      <c r="C151" s="51">
        <f t="shared" ref="C151:BM151" si="65">SUBTOTAL(5,C120:C149)</f>
        <v>305281</v>
      </c>
      <c r="D151" s="61">
        <f t="shared" si="65"/>
        <v>36</v>
      </c>
      <c r="E151" s="12">
        <f t="shared" si="65"/>
        <v>35</v>
      </c>
      <c r="F151" s="12">
        <f t="shared" si="65"/>
        <v>36.1</v>
      </c>
      <c r="G151" s="12">
        <f t="shared" si="65"/>
        <v>35.4</v>
      </c>
      <c r="H151" s="12">
        <f t="shared" si="65"/>
        <v>36.4</v>
      </c>
      <c r="I151" s="12">
        <f t="shared" si="65"/>
        <v>0</v>
      </c>
      <c r="J151" s="12">
        <f t="shared" si="65"/>
        <v>0</v>
      </c>
      <c r="K151" s="12">
        <f t="shared" si="65"/>
        <v>0</v>
      </c>
      <c r="L151" s="12">
        <f t="shared" si="65"/>
        <v>0</v>
      </c>
      <c r="M151" s="72">
        <f t="shared" si="65"/>
        <v>0</v>
      </c>
      <c r="N151" s="83">
        <f t="shared" si="65"/>
        <v>0</v>
      </c>
      <c r="O151" s="83">
        <f t="shared" si="65"/>
        <v>0</v>
      </c>
      <c r="P151" s="83">
        <f t="shared" si="65"/>
        <v>0</v>
      </c>
      <c r="Q151" s="83">
        <f t="shared" si="65"/>
        <v>0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0</v>
      </c>
      <c r="AF151" s="41">
        <f t="shared" si="65"/>
        <v>0</v>
      </c>
      <c r="AG151" s="41">
        <f t="shared" si="65"/>
        <v>0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15.151515151515152</v>
      </c>
      <c r="AO151" s="41">
        <f t="shared" si="65"/>
        <v>1199</v>
      </c>
      <c r="AP151" s="110">
        <f t="shared" si="65"/>
        <v>0</v>
      </c>
      <c r="AQ151" s="111">
        <f t="shared" si="65"/>
        <v>0</v>
      </c>
      <c r="AR151" s="112">
        <f t="shared" si="65"/>
        <v>0</v>
      </c>
      <c r="AS151" s="112">
        <f t="shared" si="65"/>
        <v>0</v>
      </c>
      <c r="AT151" s="113">
        <f t="shared" si="65"/>
        <v>1392</v>
      </c>
      <c r="AU151" s="114">
        <f t="shared" si="65"/>
        <v>0</v>
      </c>
      <c r="AV151" s="115">
        <f t="shared" si="65"/>
        <v>0</v>
      </c>
      <c r="AW151" s="112">
        <f t="shared" si="65"/>
        <v>0</v>
      </c>
      <c r="AX151" s="112">
        <f t="shared" si="65"/>
        <v>0</v>
      </c>
      <c r="AY151" s="61">
        <f t="shared" si="65"/>
        <v>0</v>
      </c>
      <c r="AZ151" s="97">
        <f t="shared" si="65"/>
        <v>77.900000000000006</v>
      </c>
      <c r="BA151" s="68">
        <f t="shared" si="65"/>
        <v>0</v>
      </c>
      <c r="BB151" s="68">
        <f t="shared" si="65"/>
        <v>0</v>
      </c>
      <c r="BC151" s="68">
        <f t="shared" si="65"/>
        <v>0</v>
      </c>
      <c r="BD151" s="68">
        <f t="shared" si="65"/>
        <v>0</v>
      </c>
      <c r="BE151" s="15">
        <f t="shared" si="65"/>
        <v>0</v>
      </c>
      <c r="BF151" s="6">
        <f t="shared" si="65"/>
        <v>6638</v>
      </c>
      <c r="BG151" s="41">
        <f t="shared" si="65"/>
        <v>4493</v>
      </c>
      <c r="BH151" s="42">
        <f t="shared" si="65"/>
        <v>0</v>
      </c>
      <c r="BI151" s="42">
        <f t="shared" si="65"/>
        <v>0</v>
      </c>
      <c r="BJ151" s="42">
        <f t="shared" si="65"/>
        <v>0</v>
      </c>
      <c r="BK151" s="42">
        <f t="shared" si="65"/>
        <v>0</v>
      </c>
      <c r="BL151" s="42">
        <f t="shared" si="65"/>
        <v>0</v>
      </c>
      <c r="BM151" s="15">
        <f t="shared" si="65"/>
        <v>0</v>
      </c>
    </row>
    <row r="152" spans="1:65" outlineLevel="2" x14ac:dyDescent="0.45">
      <c r="A152" s="180" t="s">
        <v>16</v>
      </c>
      <c r="B152" s="181"/>
      <c r="C152" s="51">
        <f>IFERROR(SUBTOTAL(1,C120:C149),"")</f>
        <v>354432.5</v>
      </c>
      <c r="D152" s="61">
        <f t="shared" ref="D152:BM152" si="66">IFERROR(SUBTOTAL(1,D120:D149),"")</f>
        <v>37.276666666666664</v>
      </c>
      <c r="E152" s="12">
        <f t="shared" si="66"/>
        <v>36.61333333333333</v>
      </c>
      <c r="F152" s="12">
        <f t="shared" si="66"/>
        <v>37.693333333333335</v>
      </c>
      <c r="G152" s="12">
        <f t="shared" si="66"/>
        <v>37.106666666666676</v>
      </c>
      <c r="H152" s="12">
        <f t="shared" si="66"/>
        <v>37.590000000000003</v>
      </c>
      <c r="I152" s="12" t="str">
        <f t="shared" si="66"/>
        <v/>
      </c>
      <c r="J152" s="12" t="str">
        <f t="shared" si="66"/>
        <v/>
      </c>
      <c r="K152" s="12" t="str">
        <f t="shared" si="66"/>
        <v/>
      </c>
      <c r="L152" s="12" t="str">
        <f t="shared" si="66"/>
        <v/>
      </c>
      <c r="M152" s="72" t="str">
        <f t="shared" si="66"/>
        <v/>
      </c>
      <c r="N152" s="83" t="str">
        <f t="shared" si="66"/>
        <v/>
      </c>
      <c r="O152" s="83" t="str">
        <f t="shared" si="66"/>
        <v/>
      </c>
      <c r="P152" s="83" t="str">
        <f t="shared" si="66"/>
        <v/>
      </c>
      <c r="Q152" s="83" t="str">
        <f t="shared" si="66"/>
        <v/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 t="str">
        <f t="shared" si="66"/>
        <v/>
      </c>
      <c r="AF152" s="41" t="str">
        <f t="shared" si="66"/>
        <v/>
      </c>
      <c r="AG152" s="41" t="str">
        <f t="shared" si="66"/>
        <v/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18.736647723153521</v>
      </c>
      <c r="AO152" s="41">
        <f t="shared" si="66"/>
        <v>1511.7666666666667</v>
      </c>
      <c r="AP152" s="110" t="str">
        <f t="shared" si="66"/>
        <v/>
      </c>
      <c r="AQ152" s="111" t="str">
        <f t="shared" si="66"/>
        <v/>
      </c>
      <c r="AR152" s="112" t="str">
        <f t="shared" si="66"/>
        <v/>
      </c>
      <c r="AS152" s="112" t="str">
        <f t="shared" si="66"/>
        <v/>
      </c>
      <c r="AT152" s="113">
        <f t="shared" si="66"/>
        <v>1786.2666666666667</v>
      </c>
      <c r="AU152" s="114" t="str">
        <f t="shared" si="66"/>
        <v/>
      </c>
      <c r="AV152" s="115" t="str">
        <f t="shared" si="66"/>
        <v/>
      </c>
      <c r="AW152" s="112" t="str">
        <f t="shared" si="66"/>
        <v/>
      </c>
      <c r="AX152" s="112" t="str">
        <f t="shared" si="66"/>
        <v/>
      </c>
      <c r="AY152" s="61" t="str">
        <f t="shared" si="66"/>
        <v/>
      </c>
      <c r="AZ152" s="97">
        <f t="shared" si="66"/>
        <v>78.599999999999994</v>
      </c>
      <c r="BA152" s="68" t="str">
        <f t="shared" si="66"/>
        <v/>
      </c>
      <c r="BB152" s="68" t="str">
        <f t="shared" si="66"/>
        <v/>
      </c>
      <c r="BC152" s="68" t="str">
        <f t="shared" si="66"/>
        <v/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10223.933333333332</v>
      </c>
      <c r="BG152" s="41">
        <f t="shared" si="66"/>
        <v>7548.5</v>
      </c>
      <c r="BH152" s="42">
        <f t="shared" si="66"/>
        <v>1758.5333333333333</v>
      </c>
      <c r="BI152" s="42">
        <f t="shared" si="66"/>
        <v>1447.7368421052631</v>
      </c>
      <c r="BJ152" s="42" t="str">
        <f t="shared" si="66"/>
        <v/>
      </c>
      <c r="BK152" s="42" t="str">
        <f t="shared" si="66"/>
        <v/>
      </c>
      <c r="BL152" s="42" t="str">
        <f t="shared" si="66"/>
        <v/>
      </c>
      <c r="BM152" s="15" t="str">
        <f t="shared" si="66"/>
        <v/>
      </c>
    </row>
    <row r="153" spans="1:65" ht="17.5" outlineLevel="1" thickBot="1" x14ac:dyDescent="0.5">
      <c r="A153" s="182" t="s">
        <v>57</v>
      </c>
      <c r="B153" s="183"/>
      <c r="C153" s="52">
        <f>SUBTOTAL(9,C120:C149)</f>
        <v>10632975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45353</v>
      </c>
      <c r="AP153" s="116"/>
      <c r="AQ153" s="117"/>
      <c r="AR153" s="118"/>
      <c r="AS153" s="118"/>
      <c r="AT153" s="119">
        <f>SUBTOTAL(9,AT120:AT149)</f>
        <v>53588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306718</v>
      </c>
      <c r="BG153" s="43">
        <f t="shared" si="67"/>
        <v>226455</v>
      </c>
      <c r="BH153" s="44">
        <f t="shared" si="67"/>
        <v>52756</v>
      </c>
      <c r="BI153" s="44">
        <f t="shared" si="67"/>
        <v>27507</v>
      </c>
      <c r="BJ153" s="44">
        <f t="shared" si="67"/>
        <v>0</v>
      </c>
      <c r="BK153" s="44">
        <f t="shared" si="67"/>
        <v>0</v>
      </c>
      <c r="BL153" s="44">
        <f t="shared" si="67"/>
        <v>0</v>
      </c>
      <c r="BM153" s="16">
        <f t="shared" si="67"/>
        <v>0</v>
      </c>
    </row>
    <row r="154" spans="1:65" outlineLevel="5" x14ac:dyDescent="0.45">
      <c r="A154" s="21">
        <f t="shared" si="48"/>
        <v>5</v>
      </c>
      <c r="B154" s="33">
        <f>B149+1</f>
        <v>44317</v>
      </c>
      <c r="C154" s="51">
        <v>416837</v>
      </c>
      <c r="D154" s="64">
        <f t="shared" ref="D154:D184" si="68">IFERROR(ROUND(AVERAGE(E154:L154),1),"")</f>
        <v>37.299999999999997</v>
      </c>
      <c r="E154" s="12">
        <v>35.5</v>
      </c>
      <c r="F154" s="12">
        <v>38</v>
      </c>
      <c r="G154" s="12">
        <v>37.5</v>
      </c>
      <c r="H154" s="12">
        <v>38</v>
      </c>
      <c r="I154" s="12"/>
      <c r="J154" s="12"/>
      <c r="K154" s="12"/>
      <c r="L154" s="12"/>
      <c r="M154" s="74" t="str">
        <f t="shared" ref="M154:M184" si="69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28000/AO154</f>
        <v>19.310344827586206</v>
      </c>
      <c r="AO154" s="41">
        <v>1450</v>
      </c>
      <c r="AP154" s="110"/>
      <c r="AQ154" s="111"/>
      <c r="AR154" s="126" t="str">
        <f t="shared" ref="AR154:AR184" si="72">IFERROR(AQ154/AP154*100,"")</f>
        <v/>
      </c>
      <c r="AS154" s="126" t="str">
        <f t="shared" ref="AS154:AS184" si="73">IFERROR(100-AR154,"")</f>
        <v/>
      </c>
      <c r="AT154" s="127">
        <v>1808</v>
      </c>
      <c r="AU154" s="128"/>
      <c r="AV154" s="129"/>
      <c r="AW154" s="126" t="str">
        <f t="shared" ref="AW154:AW184" si="74">IFERROR(AV154/AU154*100,"")</f>
        <v/>
      </c>
      <c r="AX154" s="126" t="str">
        <f t="shared" ref="AX154:AX184" si="75">IFERROR(100-AW154,"")</f>
        <v/>
      </c>
      <c r="AY154" s="64" t="str">
        <f t="shared" ref="AY154:AY184" si="76">IFERROR((1-((AW154*AS154)/(AX154*AR154)))*100,"")</f>
        <v/>
      </c>
      <c r="AZ154" s="97"/>
      <c r="BA154" s="68"/>
      <c r="BB154" s="68"/>
      <c r="BC154" s="68"/>
      <c r="BD154" s="68"/>
      <c r="BE154" s="15">
        <v>100</v>
      </c>
      <c r="BF154" s="5">
        <f t="shared" ref="BF154:BF184" si="77">IF(SUM(BG154:BM154)=0,"",SUM(BG154:BM154))</f>
        <v>8773</v>
      </c>
      <c r="BG154" s="42">
        <v>7100</v>
      </c>
      <c r="BH154" s="42">
        <v>0</v>
      </c>
      <c r="BI154" s="42">
        <v>1673</v>
      </c>
      <c r="BJ154" s="42"/>
      <c r="BK154" s="42"/>
      <c r="BL154" s="42"/>
      <c r="BM154" s="15"/>
    </row>
    <row r="155" spans="1:65" outlineLevel="5" x14ac:dyDescent="0.45">
      <c r="A155" s="22">
        <f t="shared" si="48"/>
        <v>5</v>
      </c>
      <c r="B155" s="9">
        <f t="shared" ref="B155:B218" si="78">B154+1</f>
        <v>44318</v>
      </c>
      <c r="C155" s="51">
        <v>313649</v>
      </c>
      <c r="D155" s="64">
        <f t="shared" si="68"/>
        <v>37.200000000000003</v>
      </c>
      <c r="E155" s="12">
        <v>35.4</v>
      </c>
      <c r="F155" s="12">
        <v>38</v>
      </c>
      <c r="G155" s="12">
        <v>37.200000000000003</v>
      </c>
      <c r="H155" s="12">
        <v>38.1</v>
      </c>
      <c r="I155" s="12"/>
      <c r="J155" s="12"/>
      <c r="K155" s="12"/>
      <c r="L155" s="12"/>
      <c r="M155" s="74" t="str">
        <f t="shared" si="69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79">28000/AO155</f>
        <v>18.205461638491549</v>
      </c>
      <c r="AO155" s="41">
        <v>1538</v>
      </c>
      <c r="AP155" s="110"/>
      <c r="AQ155" s="111"/>
      <c r="AR155" s="126" t="str">
        <f t="shared" si="72"/>
        <v/>
      </c>
      <c r="AS155" s="126" t="str">
        <f t="shared" si="73"/>
        <v/>
      </c>
      <c r="AT155" s="127">
        <v>1742</v>
      </c>
      <c r="AU155" s="128"/>
      <c r="AV155" s="129"/>
      <c r="AW155" s="126" t="str">
        <f t="shared" si="74"/>
        <v/>
      </c>
      <c r="AX155" s="126" t="str">
        <f t="shared" si="75"/>
        <v/>
      </c>
      <c r="AY155" s="64" t="str">
        <f t="shared" si="76"/>
        <v/>
      </c>
      <c r="AZ155" s="97"/>
      <c r="BA155" s="68"/>
      <c r="BB155" s="68"/>
      <c r="BC155" s="68"/>
      <c r="BD155" s="68"/>
      <c r="BE155" s="15"/>
      <c r="BF155" s="5">
        <f t="shared" si="77"/>
        <v>9636</v>
      </c>
      <c r="BG155" s="42">
        <v>8071</v>
      </c>
      <c r="BH155" s="42">
        <v>0</v>
      </c>
      <c r="BI155" s="42">
        <v>1565</v>
      </c>
      <c r="BJ155" s="42"/>
      <c r="BK155" s="42"/>
      <c r="BL155" s="42"/>
      <c r="BM155" s="15"/>
    </row>
    <row r="156" spans="1:65" outlineLevel="5" x14ac:dyDescent="0.45">
      <c r="A156" s="22">
        <f t="shared" si="48"/>
        <v>5</v>
      </c>
      <c r="B156" s="9">
        <f t="shared" si="78"/>
        <v>44319</v>
      </c>
      <c r="C156" s="51">
        <v>318319</v>
      </c>
      <c r="D156" s="64">
        <f t="shared" si="68"/>
        <v>37.700000000000003</v>
      </c>
      <c r="E156" s="12">
        <v>37.700000000000003</v>
      </c>
      <c r="F156" s="12">
        <v>37.700000000000003</v>
      </c>
      <c r="G156" s="12">
        <v>37.700000000000003</v>
      </c>
      <c r="H156" s="12">
        <v>37.700000000000003</v>
      </c>
      <c r="I156" s="12"/>
      <c r="J156" s="12"/>
      <c r="K156" s="12"/>
      <c r="L156" s="12"/>
      <c r="M156" s="74" t="str">
        <f t="shared" si="69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79"/>
        <v>17.914267434420985</v>
      </c>
      <c r="AO156" s="41">
        <v>1563</v>
      </c>
      <c r="AP156" s="110"/>
      <c r="AQ156" s="111"/>
      <c r="AR156" s="126" t="str">
        <f t="shared" si="72"/>
        <v/>
      </c>
      <c r="AS156" s="126" t="str">
        <f t="shared" si="73"/>
        <v/>
      </c>
      <c r="AT156" s="127">
        <v>1771</v>
      </c>
      <c r="AU156" s="128"/>
      <c r="AV156" s="129"/>
      <c r="AW156" s="126" t="str">
        <f t="shared" si="74"/>
        <v/>
      </c>
      <c r="AX156" s="126" t="str">
        <f t="shared" si="75"/>
        <v/>
      </c>
      <c r="AY156" s="64" t="str">
        <f t="shared" si="76"/>
        <v/>
      </c>
      <c r="AZ156" s="97">
        <v>78.5</v>
      </c>
      <c r="BA156" s="68"/>
      <c r="BB156" s="68"/>
      <c r="BC156" s="68"/>
      <c r="BD156" s="68"/>
      <c r="BE156" s="15">
        <v>360</v>
      </c>
      <c r="BF156" s="5">
        <f t="shared" si="77"/>
        <v>7588</v>
      </c>
      <c r="BG156" s="42">
        <v>6033</v>
      </c>
      <c r="BH156" s="42">
        <v>0</v>
      </c>
      <c r="BI156" s="42">
        <v>1555</v>
      </c>
      <c r="BJ156" s="42"/>
      <c r="BK156" s="42"/>
      <c r="BL156" s="42"/>
      <c r="BM156" s="15"/>
    </row>
    <row r="157" spans="1:65" outlineLevel="5" x14ac:dyDescent="0.45">
      <c r="A157" s="22">
        <f t="shared" si="48"/>
        <v>5</v>
      </c>
      <c r="B157" s="9">
        <f t="shared" si="78"/>
        <v>44320</v>
      </c>
      <c r="C157" s="51">
        <v>315161</v>
      </c>
      <c r="D157" s="64">
        <f t="shared" si="68"/>
        <v>38.299999999999997</v>
      </c>
      <c r="E157" s="12">
        <v>38.299999999999997</v>
      </c>
      <c r="F157" s="12">
        <v>38.299999999999997</v>
      </c>
      <c r="G157" s="12">
        <v>38.200000000000003</v>
      </c>
      <c r="H157" s="12">
        <v>38.200000000000003</v>
      </c>
      <c r="I157" s="12"/>
      <c r="J157" s="12"/>
      <c r="K157" s="12"/>
      <c r="L157" s="12"/>
      <c r="M157" s="74" t="str">
        <f t="shared" si="69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79"/>
        <v>19.404019404019405</v>
      </c>
      <c r="AO157" s="41">
        <v>1443</v>
      </c>
      <c r="AP157" s="110"/>
      <c r="AQ157" s="111"/>
      <c r="AR157" s="126" t="str">
        <f t="shared" si="72"/>
        <v/>
      </c>
      <c r="AS157" s="126" t="str">
        <f t="shared" si="73"/>
        <v/>
      </c>
      <c r="AT157" s="127">
        <v>2150</v>
      </c>
      <c r="AU157" s="128"/>
      <c r="AV157" s="129"/>
      <c r="AW157" s="126" t="str">
        <f t="shared" si="74"/>
        <v/>
      </c>
      <c r="AX157" s="126" t="str">
        <f t="shared" si="75"/>
        <v/>
      </c>
      <c r="AY157" s="64" t="str">
        <f t="shared" si="76"/>
        <v/>
      </c>
      <c r="AZ157" s="97">
        <v>79.2</v>
      </c>
      <c r="BA157" s="68"/>
      <c r="BB157" s="68"/>
      <c r="BC157" s="68"/>
      <c r="BD157" s="68"/>
      <c r="BE157" s="15">
        <v>250</v>
      </c>
      <c r="BF157" s="5">
        <f t="shared" si="77"/>
        <v>11187</v>
      </c>
      <c r="BG157" s="42">
        <v>9627</v>
      </c>
      <c r="BH157" s="42">
        <v>0</v>
      </c>
      <c r="BI157" s="42">
        <v>1560</v>
      </c>
      <c r="BJ157" s="42"/>
      <c r="BK157" s="42"/>
      <c r="BL157" s="42"/>
      <c r="BM157" s="15"/>
    </row>
    <row r="158" spans="1:65" outlineLevel="5" x14ac:dyDescent="0.45">
      <c r="A158" s="22">
        <f t="shared" si="48"/>
        <v>5</v>
      </c>
      <c r="B158" s="9">
        <f t="shared" si="78"/>
        <v>44321</v>
      </c>
      <c r="C158" s="51">
        <v>439447</v>
      </c>
      <c r="D158" s="64">
        <f t="shared" si="68"/>
        <v>38.5</v>
      </c>
      <c r="E158" s="12">
        <v>38.6</v>
      </c>
      <c r="F158" s="12">
        <v>38.6</v>
      </c>
      <c r="G158" s="12">
        <v>38.4</v>
      </c>
      <c r="H158" s="12">
        <v>38.4</v>
      </c>
      <c r="I158" s="12"/>
      <c r="J158" s="12"/>
      <c r="K158" s="12"/>
      <c r="L158" s="12"/>
      <c r="M158" s="74" t="str">
        <f t="shared" si="69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79"/>
        <v>18.433179723502302</v>
      </c>
      <c r="AO158" s="41">
        <v>1519</v>
      </c>
      <c r="AP158" s="110"/>
      <c r="AQ158" s="111"/>
      <c r="AR158" s="126" t="str">
        <f t="shared" si="72"/>
        <v/>
      </c>
      <c r="AS158" s="126" t="str">
        <f t="shared" si="73"/>
        <v/>
      </c>
      <c r="AT158" s="127">
        <v>1984</v>
      </c>
      <c r="AU158" s="128"/>
      <c r="AV158" s="129"/>
      <c r="AW158" s="126" t="str">
        <f t="shared" si="74"/>
        <v/>
      </c>
      <c r="AX158" s="126" t="str">
        <f t="shared" si="75"/>
        <v/>
      </c>
      <c r="AY158" s="64" t="str">
        <f t="shared" si="76"/>
        <v/>
      </c>
      <c r="AZ158" s="97"/>
      <c r="BA158" s="68"/>
      <c r="BB158" s="68"/>
      <c r="BC158" s="68"/>
      <c r="BD158" s="68"/>
      <c r="BE158" s="15">
        <v>310</v>
      </c>
      <c r="BF158" s="5">
        <f t="shared" si="77"/>
        <v>10140</v>
      </c>
      <c r="BG158" s="42">
        <v>8594</v>
      </c>
      <c r="BH158" s="42">
        <v>0</v>
      </c>
      <c r="BI158" s="42">
        <v>1546</v>
      </c>
      <c r="BJ158" s="42"/>
      <c r="BK158" s="42"/>
      <c r="BL158" s="42"/>
      <c r="BM158" s="15"/>
    </row>
    <row r="159" spans="1:65" outlineLevel="5" x14ac:dyDescent="0.45">
      <c r="A159" s="22">
        <f t="shared" si="48"/>
        <v>5</v>
      </c>
      <c r="B159" s="9">
        <f t="shared" si="78"/>
        <v>44322</v>
      </c>
      <c r="C159" s="51">
        <v>388921</v>
      </c>
      <c r="D159" s="64">
        <f t="shared" si="68"/>
        <v>38.5</v>
      </c>
      <c r="E159" s="12">
        <v>38.4</v>
      </c>
      <c r="F159" s="12">
        <v>38.4</v>
      </c>
      <c r="G159" s="12">
        <v>38.5</v>
      </c>
      <c r="H159" s="12">
        <v>38.5</v>
      </c>
      <c r="I159" s="12"/>
      <c r="J159" s="12"/>
      <c r="K159" s="12"/>
      <c r="L159" s="12"/>
      <c r="M159" s="74" t="str">
        <f t="shared" si="69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79"/>
        <v>18.421052631578949</v>
      </c>
      <c r="AO159" s="41">
        <v>1520</v>
      </c>
      <c r="AP159" s="110"/>
      <c r="AQ159" s="111"/>
      <c r="AR159" s="126" t="str">
        <f t="shared" si="72"/>
        <v/>
      </c>
      <c r="AS159" s="126" t="str">
        <f t="shared" si="73"/>
        <v/>
      </c>
      <c r="AT159" s="127">
        <v>1471</v>
      </c>
      <c r="AU159" s="128"/>
      <c r="AV159" s="129"/>
      <c r="AW159" s="126" t="str">
        <f t="shared" si="74"/>
        <v/>
      </c>
      <c r="AX159" s="126" t="str">
        <f t="shared" si="75"/>
        <v/>
      </c>
      <c r="AY159" s="64" t="str">
        <f t="shared" si="76"/>
        <v/>
      </c>
      <c r="AZ159" s="97">
        <v>79.400000000000006</v>
      </c>
      <c r="BA159" s="68"/>
      <c r="BB159" s="68"/>
      <c r="BC159" s="68"/>
      <c r="BD159" s="68"/>
      <c r="BE159" s="15">
        <v>300</v>
      </c>
      <c r="BF159" s="5">
        <f t="shared" si="77"/>
        <v>7878</v>
      </c>
      <c r="BG159" s="42">
        <v>6300</v>
      </c>
      <c r="BH159" s="42">
        <v>0</v>
      </c>
      <c r="BI159" s="42">
        <v>1578</v>
      </c>
      <c r="BJ159" s="42"/>
      <c r="BK159" s="42"/>
      <c r="BL159" s="42"/>
      <c r="BM159" s="15"/>
    </row>
    <row r="160" spans="1:65" outlineLevel="5" x14ac:dyDescent="0.45">
      <c r="A160" s="22">
        <f t="shared" si="48"/>
        <v>5</v>
      </c>
      <c r="B160" s="9">
        <f t="shared" si="78"/>
        <v>44323</v>
      </c>
      <c r="C160" s="51">
        <v>352377</v>
      </c>
      <c r="D160" s="64">
        <f t="shared" si="68"/>
        <v>37.4</v>
      </c>
      <c r="E160" s="12">
        <v>35.5</v>
      </c>
      <c r="F160" s="12">
        <v>38.299999999999997</v>
      </c>
      <c r="G160" s="12">
        <v>37.299999999999997</v>
      </c>
      <c r="H160" s="12">
        <v>38.4</v>
      </c>
      <c r="I160" s="12"/>
      <c r="J160" s="12"/>
      <c r="K160" s="12"/>
      <c r="L160" s="12"/>
      <c r="M160" s="74" t="str">
        <f t="shared" si="69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79"/>
        <v>19.900497512437809</v>
      </c>
      <c r="AO160" s="41">
        <v>1407</v>
      </c>
      <c r="AP160" s="110"/>
      <c r="AQ160" s="111"/>
      <c r="AR160" s="126" t="str">
        <f t="shared" si="72"/>
        <v/>
      </c>
      <c r="AS160" s="126" t="str">
        <f t="shared" si="73"/>
        <v/>
      </c>
      <c r="AT160" s="127">
        <v>1962</v>
      </c>
      <c r="AU160" s="128"/>
      <c r="AV160" s="129"/>
      <c r="AW160" s="126" t="str">
        <f t="shared" si="74"/>
        <v/>
      </c>
      <c r="AX160" s="126" t="str">
        <f t="shared" si="75"/>
        <v/>
      </c>
      <c r="AY160" s="64" t="str">
        <f t="shared" si="76"/>
        <v/>
      </c>
      <c r="AZ160" s="97">
        <v>79.7</v>
      </c>
      <c r="BA160" s="68"/>
      <c r="BB160" s="68"/>
      <c r="BC160" s="68"/>
      <c r="BD160" s="68"/>
      <c r="BE160" s="15">
        <v>320</v>
      </c>
      <c r="BF160" s="5">
        <f t="shared" si="77"/>
        <v>8216</v>
      </c>
      <c r="BG160" s="42">
        <v>6471</v>
      </c>
      <c r="BH160" s="42">
        <v>265</v>
      </c>
      <c r="BI160" s="42">
        <v>1480</v>
      </c>
      <c r="BJ160" s="42"/>
      <c r="BK160" s="42"/>
      <c r="BL160" s="42"/>
      <c r="BM160" s="15"/>
    </row>
    <row r="161" spans="1:65" outlineLevel="5" x14ac:dyDescent="0.45">
      <c r="A161" s="22">
        <f t="shared" si="48"/>
        <v>5</v>
      </c>
      <c r="B161" s="9">
        <f t="shared" si="78"/>
        <v>44324</v>
      </c>
      <c r="C161" s="51">
        <v>322394</v>
      </c>
      <c r="D161" s="64">
        <f t="shared" si="68"/>
        <v>37</v>
      </c>
      <c r="E161" s="12">
        <v>35.5</v>
      </c>
      <c r="F161" s="12">
        <v>37.6</v>
      </c>
      <c r="G161" s="12">
        <v>37.4</v>
      </c>
      <c r="H161" s="12">
        <v>37.6</v>
      </c>
      <c r="I161" s="12"/>
      <c r="J161" s="12"/>
      <c r="K161" s="12"/>
      <c r="L161" s="12"/>
      <c r="M161" s="74" t="str">
        <f t="shared" si="69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79"/>
        <v>21.909233176838811</v>
      </c>
      <c r="AO161" s="41">
        <v>1278</v>
      </c>
      <c r="AP161" s="110"/>
      <c r="AQ161" s="111"/>
      <c r="AR161" s="126" t="str">
        <f t="shared" si="72"/>
        <v/>
      </c>
      <c r="AS161" s="126" t="str">
        <f t="shared" si="73"/>
        <v/>
      </c>
      <c r="AT161" s="127">
        <v>950</v>
      </c>
      <c r="AU161" s="128"/>
      <c r="AV161" s="129"/>
      <c r="AW161" s="126" t="str">
        <f t="shared" si="74"/>
        <v/>
      </c>
      <c r="AX161" s="126" t="str">
        <f t="shared" si="75"/>
        <v/>
      </c>
      <c r="AY161" s="64" t="str">
        <f t="shared" si="76"/>
        <v/>
      </c>
      <c r="AZ161" s="97"/>
      <c r="BA161" s="68"/>
      <c r="BB161" s="68"/>
      <c r="BC161" s="68"/>
      <c r="BD161" s="68"/>
      <c r="BE161" s="15">
        <v>130</v>
      </c>
      <c r="BF161" s="5">
        <f t="shared" si="77"/>
        <v>3967</v>
      </c>
      <c r="BG161" s="42">
        <v>2420</v>
      </c>
      <c r="BH161" s="42">
        <v>0</v>
      </c>
      <c r="BI161" s="42">
        <v>1547</v>
      </c>
      <c r="BJ161" s="42"/>
      <c r="BK161" s="42"/>
      <c r="BL161" s="42"/>
      <c r="BM161" s="15"/>
    </row>
    <row r="162" spans="1:65" outlineLevel="5" x14ac:dyDescent="0.45">
      <c r="A162" s="22">
        <f t="shared" si="48"/>
        <v>5</v>
      </c>
      <c r="B162" s="9">
        <f t="shared" si="78"/>
        <v>44325</v>
      </c>
      <c r="C162" s="51">
        <v>323788</v>
      </c>
      <c r="D162" s="64">
        <f t="shared" si="68"/>
        <v>37.5</v>
      </c>
      <c r="E162" s="12">
        <v>35.700000000000003</v>
      </c>
      <c r="F162" s="12">
        <v>38.5</v>
      </c>
      <c r="G162" s="12">
        <v>37.4</v>
      </c>
      <c r="H162" s="12">
        <v>38.5</v>
      </c>
      <c r="I162" s="12"/>
      <c r="J162" s="12"/>
      <c r="K162" s="12"/>
      <c r="L162" s="12"/>
      <c r="M162" s="74" t="str">
        <f t="shared" si="69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79"/>
        <v>19.830028328611899</v>
      </c>
      <c r="AO162" s="41">
        <v>1412</v>
      </c>
      <c r="AP162" s="110"/>
      <c r="AQ162" s="111"/>
      <c r="AR162" s="126" t="str">
        <f t="shared" si="72"/>
        <v/>
      </c>
      <c r="AS162" s="126" t="str">
        <f t="shared" si="73"/>
        <v/>
      </c>
      <c r="AT162" s="127">
        <v>1535</v>
      </c>
      <c r="AU162" s="128"/>
      <c r="AV162" s="129"/>
      <c r="AW162" s="126" t="str">
        <f t="shared" si="74"/>
        <v/>
      </c>
      <c r="AX162" s="126" t="str">
        <f t="shared" si="75"/>
        <v/>
      </c>
      <c r="AY162" s="64" t="str">
        <f t="shared" si="76"/>
        <v/>
      </c>
      <c r="AZ162" s="97"/>
      <c r="BA162" s="68"/>
      <c r="BB162" s="68"/>
      <c r="BC162" s="68"/>
      <c r="BD162" s="68"/>
      <c r="BE162" s="15"/>
      <c r="BF162" s="5">
        <f t="shared" si="77"/>
        <v>11862</v>
      </c>
      <c r="BG162" s="42">
        <v>10212</v>
      </c>
      <c r="BH162" s="42">
        <v>0</v>
      </c>
      <c r="BI162" s="42">
        <v>1650</v>
      </c>
      <c r="BJ162" s="42"/>
      <c r="BK162" s="42"/>
      <c r="BL162" s="42"/>
      <c r="BM162" s="15"/>
    </row>
    <row r="163" spans="1:65" outlineLevel="5" x14ac:dyDescent="0.45">
      <c r="A163" s="22">
        <f t="shared" ref="A163:A234" si="80">MONTH(B163)</f>
        <v>5</v>
      </c>
      <c r="B163" s="9">
        <f t="shared" si="78"/>
        <v>44326</v>
      </c>
      <c r="C163" s="51">
        <v>324740</v>
      </c>
      <c r="D163" s="64">
        <f t="shared" si="68"/>
        <v>37.4</v>
      </c>
      <c r="E163" s="12">
        <v>35.5</v>
      </c>
      <c r="F163" s="12">
        <v>38.299999999999997</v>
      </c>
      <c r="G163" s="12">
        <v>37.4</v>
      </c>
      <c r="H163" s="12">
        <v>38.200000000000003</v>
      </c>
      <c r="I163" s="12"/>
      <c r="J163" s="12"/>
      <c r="K163" s="12"/>
      <c r="L163" s="12"/>
      <c r="M163" s="74" t="str">
        <f t="shared" si="69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1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f t="shared" si="79"/>
        <v>22.894521668029437</v>
      </c>
      <c r="AO163" s="41">
        <v>1223</v>
      </c>
      <c r="AP163" s="110"/>
      <c r="AQ163" s="111"/>
      <c r="AR163" s="126" t="str">
        <f t="shared" si="72"/>
        <v/>
      </c>
      <c r="AS163" s="126" t="str">
        <f t="shared" si="73"/>
        <v/>
      </c>
      <c r="AT163" s="127">
        <v>2132</v>
      </c>
      <c r="AU163" s="128"/>
      <c r="AV163" s="129"/>
      <c r="AW163" s="126" t="str">
        <f t="shared" si="74"/>
        <v/>
      </c>
      <c r="AX163" s="126" t="str">
        <f t="shared" si="75"/>
        <v/>
      </c>
      <c r="AY163" s="64" t="str">
        <f t="shared" si="76"/>
        <v/>
      </c>
      <c r="AZ163" s="97">
        <v>79.3</v>
      </c>
      <c r="BA163" s="68"/>
      <c r="BB163" s="68"/>
      <c r="BC163" s="68"/>
      <c r="BD163" s="68"/>
      <c r="BE163" s="15">
        <v>370</v>
      </c>
      <c r="BF163" s="5">
        <f t="shared" si="77"/>
        <v>8601</v>
      </c>
      <c r="BG163" s="42">
        <v>4114</v>
      </c>
      <c r="BH163" s="42">
        <v>3377</v>
      </c>
      <c r="BI163" s="42">
        <v>1110</v>
      </c>
      <c r="BJ163" s="42"/>
      <c r="BK163" s="42"/>
      <c r="BL163" s="42"/>
      <c r="BM163" s="15"/>
    </row>
    <row r="164" spans="1:65" outlineLevel="5" x14ac:dyDescent="0.45">
      <c r="A164" s="22">
        <f t="shared" si="80"/>
        <v>5</v>
      </c>
      <c r="B164" s="9">
        <f t="shared" si="78"/>
        <v>44327</v>
      </c>
      <c r="C164" s="51">
        <v>306946</v>
      </c>
      <c r="D164" s="64">
        <f t="shared" si="68"/>
        <v>36.799999999999997</v>
      </c>
      <c r="E164" s="12">
        <v>37.799999999999997</v>
      </c>
      <c r="F164" s="12">
        <v>37.799999999999997</v>
      </c>
      <c r="G164" s="12">
        <v>35.799999999999997</v>
      </c>
      <c r="H164" s="12">
        <v>35.799999999999997</v>
      </c>
      <c r="I164" s="12"/>
      <c r="J164" s="12"/>
      <c r="K164" s="12"/>
      <c r="L164" s="12"/>
      <c r="M164" s="74" t="str">
        <f t="shared" si="69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79"/>
        <v>19.58041958041958</v>
      </c>
      <c r="AO164" s="41">
        <v>1430</v>
      </c>
      <c r="AP164" s="110"/>
      <c r="AQ164" s="111"/>
      <c r="AR164" s="126" t="str">
        <f t="shared" si="72"/>
        <v/>
      </c>
      <c r="AS164" s="126" t="str">
        <f t="shared" si="73"/>
        <v/>
      </c>
      <c r="AT164" s="127">
        <v>1119</v>
      </c>
      <c r="AU164" s="128"/>
      <c r="AV164" s="129"/>
      <c r="AW164" s="126" t="str">
        <f t="shared" si="74"/>
        <v/>
      </c>
      <c r="AX164" s="126" t="str">
        <f t="shared" si="75"/>
        <v/>
      </c>
      <c r="AY164" s="64" t="str">
        <f t="shared" si="76"/>
        <v/>
      </c>
      <c r="AZ164" s="97">
        <v>78.599999999999994</v>
      </c>
      <c r="BA164" s="68"/>
      <c r="BB164" s="68"/>
      <c r="BC164" s="68"/>
      <c r="BD164" s="68"/>
      <c r="BE164" s="15"/>
      <c r="BF164" s="5">
        <f t="shared" si="77"/>
        <v>1935</v>
      </c>
      <c r="BG164" s="42">
        <v>885</v>
      </c>
      <c r="BH164" s="42">
        <v>0</v>
      </c>
      <c r="BI164" s="42">
        <v>1050</v>
      </c>
      <c r="BJ164" s="42"/>
      <c r="BK164" s="42"/>
      <c r="BL164" s="42"/>
      <c r="BM164" s="15"/>
    </row>
    <row r="165" spans="1:65" outlineLevel="5" x14ac:dyDescent="0.45">
      <c r="A165" s="22">
        <f t="shared" si="80"/>
        <v>5</v>
      </c>
      <c r="B165" s="9">
        <f t="shared" si="78"/>
        <v>44328</v>
      </c>
      <c r="C165" s="51">
        <v>321397</v>
      </c>
      <c r="D165" s="64">
        <f t="shared" si="68"/>
        <v>37.6</v>
      </c>
      <c r="E165" s="12">
        <v>37.4</v>
      </c>
      <c r="F165" s="12">
        <v>37.4</v>
      </c>
      <c r="G165" s="12">
        <v>37.700000000000003</v>
      </c>
      <c r="H165" s="12">
        <v>37.700000000000003</v>
      </c>
      <c r="I165" s="12"/>
      <c r="J165" s="12"/>
      <c r="K165" s="12"/>
      <c r="L165" s="12"/>
      <c r="M165" s="74" t="str">
        <f t="shared" si="69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79"/>
        <v>16.908212560386474</v>
      </c>
      <c r="AO165" s="41">
        <v>1656</v>
      </c>
      <c r="AP165" s="110"/>
      <c r="AQ165" s="111"/>
      <c r="AR165" s="126" t="str">
        <f t="shared" si="72"/>
        <v/>
      </c>
      <c r="AS165" s="126" t="str">
        <f t="shared" si="73"/>
        <v/>
      </c>
      <c r="AT165" s="127">
        <v>1611</v>
      </c>
      <c r="AU165" s="128"/>
      <c r="AV165" s="129"/>
      <c r="AW165" s="126" t="str">
        <f t="shared" si="74"/>
        <v/>
      </c>
      <c r="AX165" s="126" t="str">
        <f t="shared" si="75"/>
        <v/>
      </c>
      <c r="AY165" s="64" t="str">
        <f t="shared" si="76"/>
        <v/>
      </c>
      <c r="AZ165" s="97">
        <v>79.3</v>
      </c>
      <c r="BA165" s="68"/>
      <c r="BB165" s="68"/>
      <c r="BC165" s="68"/>
      <c r="BD165" s="68"/>
      <c r="BE165" s="15">
        <v>300</v>
      </c>
      <c r="BF165" s="5">
        <f t="shared" si="77"/>
        <v>12456</v>
      </c>
      <c r="BG165" s="42">
        <v>10896</v>
      </c>
      <c r="BH165" s="42">
        <v>0</v>
      </c>
      <c r="BI165" s="42">
        <v>1560</v>
      </c>
      <c r="BJ165" s="42"/>
      <c r="BK165" s="42"/>
      <c r="BL165" s="42"/>
      <c r="BM165" s="15"/>
    </row>
    <row r="166" spans="1:65" outlineLevel="5" x14ac:dyDescent="0.45">
      <c r="A166" s="22">
        <f t="shared" si="80"/>
        <v>5</v>
      </c>
      <c r="B166" s="9">
        <f t="shared" si="78"/>
        <v>44329</v>
      </c>
      <c r="C166" s="51">
        <v>315864</v>
      </c>
      <c r="D166" s="64">
        <f t="shared" si="68"/>
        <v>38.700000000000003</v>
      </c>
      <c r="E166" s="12">
        <v>38.700000000000003</v>
      </c>
      <c r="F166" s="12">
        <v>38.700000000000003</v>
      </c>
      <c r="G166" s="12">
        <v>38.700000000000003</v>
      </c>
      <c r="H166" s="12">
        <v>38.700000000000003</v>
      </c>
      <c r="I166" s="12"/>
      <c r="J166" s="12"/>
      <c r="K166" s="12"/>
      <c r="L166" s="12"/>
      <c r="M166" s="74" t="str">
        <f t="shared" si="69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79"/>
        <v>18.336607727570399</v>
      </c>
      <c r="AO166" s="41">
        <v>1527</v>
      </c>
      <c r="AP166" s="110"/>
      <c r="AQ166" s="111"/>
      <c r="AR166" s="126" t="str">
        <f t="shared" si="72"/>
        <v/>
      </c>
      <c r="AS166" s="126" t="str">
        <f t="shared" si="73"/>
        <v/>
      </c>
      <c r="AT166" s="127">
        <v>1570</v>
      </c>
      <c r="AU166" s="128"/>
      <c r="AV166" s="129"/>
      <c r="AW166" s="126" t="str">
        <f t="shared" si="74"/>
        <v/>
      </c>
      <c r="AX166" s="126" t="str">
        <f t="shared" si="75"/>
        <v/>
      </c>
      <c r="AY166" s="64" t="str">
        <f t="shared" si="76"/>
        <v/>
      </c>
      <c r="AZ166" s="97">
        <v>78.900000000000006</v>
      </c>
      <c r="BA166" s="68"/>
      <c r="BB166" s="68"/>
      <c r="BC166" s="68"/>
      <c r="BD166" s="68"/>
      <c r="BE166" s="15">
        <v>280</v>
      </c>
      <c r="BF166" s="5">
        <f t="shared" si="77"/>
        <v>11125</v>
      </c>
      <c r="BG166" s="42">
        <v>9547</v>
      </c>
      <c r="BH166" s="42">
        <v>0</v>
      </c>
      <c r="BI166" s="42">
        <v>1578</v>
      </c>
      <c r="BJ166" s="42"/>
      <c r="BK166" s="42"/>
      <c r="BL166" s="42"/>
      <c r="BM166" s="15"/>
    </row>
    <row r="167" spans="1:65" outlineLevel="5" x14ac:dyDescent="0.45">
      <c r="A167" s="22">
        <f t="shared" si="80"/>
        <v>5</v>
      </c>
      <c r="B167" s="9">
        <f t="shared" si="78"/>
        <v>44330</v>
      </c>
      <c r="C167" s="51">
        <v>332807</v>
      </c>
      <c r="D167" s="64">
        <f t="shared" si="68"/>
        <v>38.299999999999997</v>
      </c>
      <c r="E167" s="12">
        <v>38.299999999999997</v>
      </c>
      <c r="F167" s="12">
        <v>38.299999999999997</v>
      </c>
      <c r="G167" s="12">
        <v>38.200000000000003</v>
      </c>
      <c r="H167" s="12">
        <v>38.200000000000003</v>
      </c>
      <c r="I167" s="12"/>
      <c r="J167" s="12"/>
      <c r="K167" s="12"/>
      <c r="L167" s="12"/>
      <c r="M167" s="74" t="str">
        <f t="shared" si="69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79"/>
        <v>15.350877192982455</v>
      </c>
      <c r="AO167" s="41">
        <v>1824</v>
      </c>
      <c r="AP167" s="110"/>
      <c r="AQ167" s="111"/>
      <c r="AR167" s="126" t="str">
        <f t="shared" si="72"/>
        <v/>
      </c>
      <c r="AS167" s="126" t="str">
        <f t="shared" si="73"/>
        <v/>
      </c>
      <c r="AT167" s="127">
        <v>2109</v>
      </c>
      <c r="AU167" s="128"/>
      <c r="AV167" s="129"/>
      <c r="AW167" s="126" t="str">
        <f t="shared" si="74"/>
        <v/>
      </c>
      <c r="AX167" s="126" t="str">
        <f t="shared" si="75"/>
        <v/>
      </c>
      <c r="AY167" s="64" t="str">
        <f t="shared" si="76"/>
        <v/>
      </c>
      <c r="AZ167" s="97">
        <v>79.3</v>
      </c>
      <c r="BA167" s="68"/>
      <c r="BB167" s="68"/>
      <c r="BC167" s="68"/>
      <c r="BD167" s="68"/>
      <c r="BE167" s="15">
        <v>320</v>
      </c>
      <c r="BF167" s="5">
        <f t="shared" si="77"/>
        <v>10043</v>
      </c>
      <c r="BG167" s="42">
        <v>6776</v>
      </c>
      <c r="BH167" s="42">
        <v>1657</v>
      </c>
      <c r="BI167" s="42">
        <v>1610</v>
      </c>
      <c r="BJ167" s="42"/>
      <c r="BK167" s="42"/>
      <c r="BL167" s="42"/>
      <c r="BM167" s="15"/>
    </row>
    <row r="168" spans="1:65" outlineLevel="5" x14ac:dyDescent="0.45">
      <c r="A168" s="22">
        <f t="shared" si="80"/>
        <v>5</v>
      </c>
      <c r="B168" s="9">
        <f t="shared" si="78"/>
        <v>44331</v>
      </c>
      <c r="C168" s="51">
        <v>362246</v>
      </c>
      <c r="D168" s="64">
        <f t="shared" si="68"/>
        <v>37.1</v>
      </c>
      <c r="E168" s="12">
        <v>35.4</v>
      </c>
      <c r="F168" s="12">
        <v>38</v>
      </c>
      <c r="G168" s="12">
        <v>37</v>
      </c>
      <c r="H168" s="12">
        <v>37.799999999999997</v>
      </c>
      <c r="I168" s="12"/>
      <c r="J168" s="12"/>
      <c r="K168" s="12"/>
      <c r="L168" s="12"/>
      <c r="M168" s="74" t="str">
        <f t="shared" si="69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 t="shared" si="79"/>
        <v>13.759213759213759</v>
      </c>
      <c r="AO168" s="41">
        <v>2035</v>
      </c>
      <c r="AP168" s="110"/>
      <c r="AQ168" s="111"/>
      <c r="AR168" s="126" t="str">
        <f t="shared" si="72"/>
        <v/>
      </c>
      <c r="AS168" s="126" t="str">
        <f t="shared" si="73"/>
        <v/>
      </c>
      <c r="AT168" s="127">
        <v>2013</v>
      </c>
      <c r="AU168" s="128"/>
      <c r="AV168" s="129"/>
      <c r="AW168" s="126" t="str">
        <f t="shared" si="74"/>
        <v/>
      </c>
      <c r="AX168" s="126" t="str">
        <f t="shared" si="75"/>
        <v/>
      </c>
      <c r="AY168" s="64" t="str">
        <f t="shared" si="76"/>
        <v/>
      </c>
      <c r="AZ168" s="97"/>
      <c r="BA168" s="68"/>
      <c r="BB168" s="68"/>
      <c r="BC168" s="68"/>
      <c r="BD168" s="68"/>
      <c r="BE168" s="15">
        <v>100</v>
      </c>
      <c r="BF168" s="5">
        <f t="shared" si="77"/>
        <v>7545</v>
      </c>
      <c r="BG168" s="42">
        <v>6211</v>
      </c>
      <c r="BH168" s="42">
        <v>0</v>
      </c>
      <c r="BI168" s="42">
        <v>1334</v>
      </c>
      <c r="BJ168" s="42"/>
      <c r="BK168" s="42"/>
      <c r="BL168" s="42"/>
      <c r="BM168" s="15"/>
    </row>
    <row r="169" spans="1:65" outlineLevel="5" x14ac:dyDescent="0.45">
      <c r="A169" s="22">
        <f t="shared" si="80"/>
        <v>5</v>
      </c>
      <c r="B169" s="9">
        <f t="shared" si="78"/>
        <v>44332</v>
      </c>
      <c r="C169" s="51">
        <v>425784</v>
      </c>
      <c r="D169" s="64">
        <f t="shared" si="68"/>
        <v>37.1</v>
      </c>
      <c r="E169" s="12">
        <v>35.6</v>
      </c>
      <c r="F169" s="12">
        <v>37.799999999999997</v>
      </c>
      <c r="G169" s="12">
        <v>37.1</v>
      </c>
      <c r="H169" s="12">
        <v>37.700000000000003</v>
      </c>
      <c r="I169" s="12"/>
      <c r="J169" s="12"/>
      <c r="K169" s="12"/>
      <c r="L169" s="12"/>
      <c r="M169" s="74" t="str">
        <f t="shared" si="69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79"/>
        <v>16.587677725118482</v>
      </c>
      <c r="AO169" s="41">
        <v>1688</v>
      </c>
      <c r="AP169" s="110"/>
      <c r="AQ169" s="111"/>
      <c r="AR169" s="126" t="str">
        <f t="shared" si="72"/>
        <v/>
      </c>
      <c r="AS169" s="126" t="str">
        <f t="shared" si="73"/>
        <v/>
      </c>
      <c r="AT169" s="127">
        <v>1907</v>
      </c>
      <c r="AU169" s="128"/>
      <c r="AV169" s="129"/>
      <c r="AW169" s="126" t="str">
        <f t="shared" si="74"/>
        <v/>
      </c>
      <c r="AX169" s="126" t="str">
        <f t="shared" si="75"/>
        <v/>
      </c>
      <c r="AY169" s="64" t="str">
        <f t="shared" si="76"/>
        <v/>
      </c>
      <c r="AZ169" s="97"/>
      <c r="BA169" s="68"/>
      <c r="BB169" s="68"/>
      <c r="BC169" s="68"/>
      <c r="BD169" s="68"/>
      <c r="BE169" s="15"/>
      <c r="BF169" s="5">
        <f t="shared" si="77"/>
        <v>9062</v>
      </c>
      <c r="BG169" s="42">
        <v>7527</v>
      </c>
      <c r="BH169" s="42">
        <v>0</v>
      </c>
      <c r="BI169" s="42">
        <v>1535</v>
      </c>
      <c r="BJ169" s="42"/>
      <c r="BK169" s="42"/>
      <c r="BL169" s="42"/>
      <c r="BM169" s="15"/>
    </row>
    <row r="170" spans="1:65" outlineLevel="5" x14ac:dyDescent="0.45">
      <c r="A170" s="22">
        <f t="shared" si="80"/>
        <v>5</v>
      </c>
      <c r="B170" s="9">
        <f t="shared" si="78"/>
        <v>44333</v>
      </c>
      <c r="C170" s="51">
        <v>399780</v>
      </c>
      <c r="D170" s="64">
        <f t="shared" si="68"/>
        <v>37.299999999999997</v>
      </c>
      <c r="E170" s="12">
        <v>35.299999999999997</v>
      </c>
      <c r="F170" s="12">
        <v>38.5</v>
      </c>
      <c r="G170" s="12">
        <v>37</v>
      </c>
      <c r="H170" s="12">
        <v>38.5</v>
      </c>
      <c r="I170" s="12"/>
      <c r="J170" s="12"/>
      <c r="K170" s="12"/>
      <c r="L170" s="12"/>
      <c r="M170" s="74" t="str">
        <f t="shared" si="69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79"/>
        <v>18.217306441119064</v>
      </c>
      <c r="AO170" s="41">
        <v>1537</v>
      </c>
      <c r="AP170" s="110"/>
      <c r="AQ170" s="111"/>
      <c r="AR170" s="126" t="str">
        <f t="shared" si="72"/>
        <v/>
      </c>
      <c r="AS170" s="126" t="str">
        <f t="shared" si="73"/>
        <v/>
      </c>
      <c r="AT170" s="127">
        <v>2235</v>
      </c>
      <c r="AU170" s="128"/>
      <c r="AV170" s="129"/>
      <c r="AW170" s="126" t="str">
        <f t="shared" si="74"/>
        <v/>
      </c>
      <c r="AX170" s="126" t="str">
        <f t="shared" si="75"/>
        <v/>
      </c>
      <c r="AY170" s="64" t="str">
        <f t="shared" si="76"/>
        <v/>
      </c>
      <c r="AZ170" s="97">
        <v>79.2</v>
      </c>
      <c r="BA170" s="68"/>
      <c r="BB170" s="68"/>
      <c r="BC170" s="68"/>
      <c r="BD170" s="68"/>
      <c r="BE170" s="15">
        <v>370</v>
      </c>
      <c r="BF170" s="5">
        <f t="shared" si="77"/>
        <v>11786</v>
      </c>
      <c r="BG170" s="42">
        <v>9511</v>
      </c>
      <c r="BH170" s="42">
        <v>665</v>
      </c>
      <c r="BI170" s="42">
        <v>1610</v>
      </c>
      <c r="BJ170" s="42"/>
      <c r="BK170" s="42"/>
      <c r="BL170" s="42"/>
      <c r="BM170" s="15"/>
    </row>
    <row r="171" spans="1:65" outlineLevel="5" x14ac:dyDescent="0.45">
      <c r="A171" s="22">
        <f t="shared" si="80"/>
        <v>5</v>
      </c>
      <c r="B171" s="9">
        <f t="shared" si="78"/>
        <v>44334</v>
      </c>
      <c r="C171" s="51">
        <v>393659</v>
      </c>
      <c r="D171" s="64">
        <f t="shared" si="68"/>
        <v>37.5</v>
      </c>
      <c r="E171" s="12">
        <v>35.5</v>
      </c>
      <c r="F171" s="12">
        <v>38.5</v>
      </c>
      <c r="G171" s="12">
        <v>37.5</v>
      </c>
      <c r="H171" s="12">
        <v>38.5</v>
      </c>
      <c r="I171" s="12"/>
      <c r="J171" s="12"/>
      <c r="K171" s="12"/>
      <c r="L171" s="12"/>
      <c r="M171" s="74" t="str">
        <f t="shared" si="69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>28000/AO171</f>
        <v>16.441573693482091</v>
      </c>
      <c r="AO171" s="41">
        <v>1703</v>
      </c>
      <c r="AP171" s="110"/>
      <c r="AQ171" s="111"/>
      <c r="AR171" s="126" t="str">
        <f t="shared" si="72"/>
        <v/>
      </c>
      <c r="AS171" s="126" t="str">
        <f t="shared" si="73"/>
        <v/>
      </c>
      <c r="AT171" s="127">
        <v>1636</v>
      </c>
      <c r="AU171" s="128"/>
      <c r="AV171" s="129"/>
      <c r="AW171" s="126" t="str">
        <f t="shared" si="74"/>
        <v/>
      </c>
      <c r="AX171" s="126" t="str">
        <f t="shared" si="75"/>
        <v/>
      </c>
      <c r="AY171" s="64" t="str">
        <f t="shared" si="76"/>
        <v/>
      </c>
      <c r="AZ171" s="97">
        <v>78.8</v>
      </c>
      <c r="BA171" s="68"/>
      <c r="BB171" s="68"/>
      <c r="BC171" s="68"/>
      <c r="BD171" s="68"/>
      <c r="BE171" s="15">
        <v>300</v>
      </c>
      <c r="BF171" s="5">
        <f t="shared" si="77"/>
        <v>12224</v>
      </c>
      <c r="BG171" s="42">
        <v>7321</v>
      </c>
      <c r="BH171" s="42">
        <v>3570</v>
      </c>
      <c r="BI171" s="42">
        <v>1333</v>
      </c>
      <c r="BJ171" s="42"/>
      <c r="BK171" s="42"/>
      <c r="BL171" s="42"/>
      <c r="BM171" s="15"/>
    </row>
    <row r="172" spans="1:65" outlineLevel="5" x14ac:dyDescent="0.45">
      <c r="A172" s="22">
        <f t="shared" si="80"/>
        <v>5</v>
      </c>
      <c r="B172" s="9">
        <f t="shared" si="78"/>
        <v>44335</v>
      </c>
      <c r="C172" s="51">
        <v>400843</v>
      </c>
      <c r="D172" s="64">
        <f t="shared" si="68"/>
        <v>38.5</v>
      </c>
      <c r="E172" s="12">
        <v>38.6</v>
      </c>
      <c r="F172" s="12">
        <v>38.6</v>
      </c>
      <c r="G172" s="12">
        <v>38.4</v>
      </c>
      <c r="H172" s="12">
        <v>38.4</v>
      </c>
      <c r="I172" s="12"/>
      <c r="J172" s="12"/>
      <c r="K172" s="12"/>
      <c r="L172" s="12"/>
      <c r="M172" s="74" t="str">
        <f t="shared" si="69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79"/>
        <v>18.396846254927727</v>
      </c>
      <c r="AO172" s="41">
        <v>1522</v>
      </c>
      <c r="AP172" s="110"/>
      <c r="AQ172" s="111"/>
      <c r="AR172" s="126" t="str">
        <f t="shared" si="72"/>
        <v/>
      </c>
      <c r="AS172" s="126" t="str">
        <f t="shared" si="73"/>
        <v/>
      </c>
      <c r="AT172" s="127">
        <v>1483</v>
      </c>
      <c r="AU172" s="128"/>
      <c r="AV172" s="129"/>
      <c r="AW172" s="126" t="str">
        <f t="shared" si="74"/>
        <v/>
      </c>
      <c r="AX172" s="126" t="str">
        <f t="shared" si="75"/>
        <v/>
      </c>
      <c r="AY172" s="64" t="str">
        <f t="shared" si="76"/>
        <v/>
      </c>
      <c r="AZ172" s="97"/>
      <c r="BA172" s="68"/>
      <c r="BB172" s="68"/>
      <c r="BC172" s="68"/>
      <c r="BD172" s="68"/>
      <c r="BE172" s="15">
        <v>310</v>
      </c>
      <c r="BF172" s="5">
        <f t="shared" si="77"/>
        <v>10841</v>
      </c>
      <c r="BG172" s="42">
        <v>5502</v>
      </c>
      <c r="BH172" s="42">
        <v>4099</v>
      </c>
      <c r="BI172" s="42">
        <v>1240</v>
      </c>
      <c r="BJ172" s="42"/>
      <c r="BK172" s="42"/>
      <c r="BL172" s="42"/>
      <c r="BM172" s="15"/>
    </row>
    <row r="173" spans="1:65" outlineLevel="5" x14ac:dyDescent="0.45">
      <c r="A173" s="22">
        <f t="shared" si="80"/>
        <v>5</v>
      </c>
      <c r="B173" s="9">
        <f t="shared" si="78"/>
        <v>44336</v>
      </c>
      <c r="C173" s="51">
        <v>383529</v>
      </c>
      <c r="D173" s="64">
        <f t="shared" si="68"/>
        <v>38.6</v>
      </c>
      <c r="E173" s="12">
        <v>38.6</v>
      </c>
      <c r="F173" s="12">
        <v>38.6</v>
      </c>
      <c r="G173" s="12">
        <v>38.6</v>
      </c>
      <c r="H173" s="12">
        <v>38.6</v>
      </c>
      <c r="I173" s="12"/>
      <c r="J173" s="12"/>
      <c r="K173" s="12"/>
      <c r="L173" s="12"/>
      <c r="M173" s="74" t="str">
        <f t="shared" si="69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79"/>
        <v>18.766756032171582</v>
      </c>
      <c r="AO173" s="41">
        <v>1492</v>
      </c>
      <c r="AP173" s="110"/>
      <c r="AQ173" s="111"/>
      <c r="AR173" s="126" t="str">
        <f t="shared" si="72"/>
        <v/>
      </c>
      <c r="AS173" s="126" t="str">
        <f t="shared" si="73"/>
        <v/>
      </c>
      <c r="AT173" s="127">
        <v>1206</v>
      </c>
      <c r="AU173" s="128"/>
      <c r="AV173" s="129"/>
      <c r="AW173" s="126" t="str">
        <f t="shared" si="74"/>
        <v/>
      </c>
      <c r="AX173" s="126" t="str">
        <f t="shared" si="75"/>
        <v/>
      </c>
      <c r="AY173" s="64" t="str">
        <f t="shared" si="76"/>
        <v/>
      </c>
      <c r="AZ173" s="97"/>
      <c r="BA173" s="68"/>
      <c r="BB173" s="68"/>
      <c r="BC173" s="68"/>
      <c r="BD173" s="68"/>
      <c r="BE173" s="15">
        <v>280</v>
      </c>
      <c r="BF173" s="5">
        <f t="shared" si="77"/>
        <v>11318</v>
      </c>
      <c r="BG173" s="42">
        <v>7074</v>
      </c>
      <c r="BH173" s="42">
        <v>3334</v>
      </c>
      <c r="BI173" s="42">
        <v>910</v>
      </c>
      <c r="BJ173" s="42"/>
      <c r="BK173" s="42"/>
      <c r="BL173" s="42"/>
      <c r="BM173" s="15"/>
    </row>
    <row r="174" spans="1:65" outlineLevel="5" x14ac:dyDescent="0.45">
      <c r="A174" s="22">
        <f t="shared" si="80"/>
        <v>5</v>
      </c>
      <c r="B174" s="9">
        <f t="shared" si="78"/>
        <v>44337</v>
      </c>
      <c r="C174" s="51">
        <v>415667</v>
      </c>
      <c r="D174" s="64">
        <f t="shared" si="68"/>
        <v>38.5</v>
      </c>
      <c r="E174" s="12">
        <v>38.4</v>
      </c>
      <c r="F174" s="12">
        <v>38.4</v>
      </c>
      <c r="G174" s="12">
        <v>38.5</v>
      </c>
      <c r="H174" s="12">
        <v>38.5</v>
      </c>
      <c r="I174" s="12"/>
      <c r="J174" s="12"/>
      <c r="K174" s="12"/>
      <c r="L174" s="12"/>
      <c r="M174" s="74" t="str">
        <f t="shared" si="69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79"/>
        <v>17.777777777777779</v>
      </c>
      <c r="AO174" s="41">
        <v>1575</v>
      </c>
      <c r="AP174" s="110"/>
      <c r="AQ174" s="111"/>
      <c r="AR174" s="126" t="str">
        <f t="shared" si="72"/>
        <v/>
      </c>
      <c r="AS174" s="126" t="str">
        <f t="shared" si="73"/>
        <v/>
      </c>
      <c r="AT174" s="127">
        <v>1794</v>
      </c>
      <c r="AU174" s="128"/>
      <c r="AV174" s="129"/>
      <c r="AW174" s="126" t="str">
        <f t="shared" si="74"/>
        <v/>
      </c>
      <c r="AX174" s="126" t="str">
        <f t="shared" si="75"/>
        <v/>
      </c>
      <c r="AY174" s="64" t="str">
        <f t="shared" si="76"/>
        <v/>
      </c>
      <c r="AZ174" s="97">
        <v>79.2</v>
      </c>
      <c r="BA174" s="68"/>
      <c r="BB174" s="68"/>
      <c r="BC174" s="68"/>
      <c r="BD174" s="68"/>
      <c r="BE174" s="15">
        <v>350</v>
      </c>
      <c r="BF174" s="5">
        <f t="shared" si="77"/>
        <v>13917</v>
      </c>
      <c r="BG174" s="42">
        <v>6746</v>
      </c>
      <c r="BH174" s="42">
        <v>5400</v>
      </c>
      <c r="BI174" s="42">
        <v>1771</v>
      </c>
      <c r="BJ174" s="42"/>
      <c r="BK174" s="42"/>
      <c r="BL174" s="42"/>
      <c r="BM174" s="15"/>
    </row>
    <row r="175" spans="1:65" outlineLevel="5" x14ac:dyDescent="0.45">
      <c r="A175" s="22">
        <f t="shared" si="80"/>
        <v>5</v>
      </c>
      <c r="B175" s="9">
        <f t="shared" si="78"/>
        <v>44338</v>
      </c>
      <c r="C175" s="51">
        <v>389290</v>
      </c>
      <c r="D175" s="64">
        <f t="shared" si="68"/>
        <v>38.200000000000003</v>
      </c>
      <c r="E175" s="12">
        <v>38.200000000000003</v>
      </c>
      <c r="F175" s="12">
        <v>38.200000000000003</v>
      </c>
      <c r="G175" s="12">
        <v>38.200000000000003</v>
      </c>
      <c r="H175" s="12">
        <v>38.200000000000003</v>
      </c>
      <c r="I175" s="12"/>
      <c r="J175" s="12"/>
      <c r="K175" s="12"/>
      <c r="L175" s="12"/>
      <c r="M175" s="74" t="str">
        <f t="shared" si="69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 t="shared" si="79"/>
        <v>19.621583742116329</v>
      </c>
      <c r="AO175" s="41">
        <v>1427</v>
      </c>
      <c r="AP175" s="110"/>
      <c r="AQ175" s="111"/>
      <c r="AR175" s="126" t="str">
        <f t="shared" si="72"/>
        <v/>
      </c>
      <c r="AS175" s="126" t="str">
        <f t="shared" si="73"/>
        <v/>
      </c>
      <c r="AT175" s="127">
        <v>1408</v>
      </c>
      <c r="AU175" s="128"/>
      <c r="AV175" s="129"/>
      <c r="AW175" s="126" t="str">
        <f t="shared" si="74"/>
        <v/>
      </c>
      <c r="AX175" s="126" t="str">
        <f t="shared" si="75"/>
        <v/>
      </c>
      <c r="AY175" s="64" t="str">
        <f t="shared" si="76"/>
        <v/>
      </c>
      <c r="AZ175" s="97"/>
      <c r="BA175" s="68"/>
      <c r="BB175" s="68"/>
      <c r="BC175" s="68"/>
      <c r="BD175" s="68"/>
      <c r="BE175" s="15">
        <v>160</v>
      </c>
      <c r="BF175" s="5">
        <f t="shared" si="77"/>
        <v>6773</v>
      </c>
      <c r="BG175" s="42">
        <v>5401</v>
      </c>
      <c r="BH175" s="42">
        <v>0</v>
      </c>
      <c r="BI175" s="42">
        <v>1372</v>
      </c>
      <c r="BJ175" s="42"/>
      <c r="BK175" s="42"/>
      <c r="BL175" s="42"/>
      <c r="BM175" s="15"/>
    </row>
    <row r="176" spans="1:65" outlineLevel="5" x14ac:dyDescent="0.45">
      <c r="A176" s="22">
        <f t="shared" si="80"/>
        <v>5</v>
      </c>
      <c r="B176" s="9">
        <f t="shared" si="78"/>
        <v>44339</v>
      </c>
      <c r="C176" s="51">
        <v>368302</v>
      </c>
      <c r="D176" s="64">
        <f t="shared" si="68"/>
        <v>37.6</v>
      </c>
      <c r="E176" s="12">
        <v>35.5</v>
      </c>
      <c r="F176" s="12">
        <v>38.6</v>
      </c>
      <c r="G176" s="12">
        <v>37.5</v>
      </c>
      <c r="H176" s="12">
        <v>38.6</v>
      </c>
      <c r="I176" s="12"/>
      <c r="J176" s="12"/>
      <c r="K176" s="12"/>
      <c r="L176" s="12"/>
      <c r="M176" s="74" t="str">
        <f t="shared" si="69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79"/>
        <v>23.178807947019866</v>
      </c>
      <c r="AO176" s="41">
        <v>1208</v>
      </c>
      <c r="AP176" s="110"/>
      <c r="AQ176" s="111"/>
      <c r="AR176" s="126" t="str">
        <f t="shared" si="72"/>
        <v/>
      </c>
      <c r="AS176" s="126" t="str">
        <f t="shared" si="73"/>
        <v/>
      </c>
      <c r="AT176" s="127">
        <v>1435</v>
      </c>
      <c r="AU176" s="128"/>
      <c r="AV176" s="129"/>
      <c r="AW176" s="126" t="str">
        <f t="shared" si="74"/>
        <v/>
      </c>
      <c r="AX176" s="126" t="str">
        <f t="shared" si="75"/>
        <v/>
      </c>
      <c r="AY176" s="64" t="str">
        <f t="shared" si="76"/>
        <v/>
      </c>
      <c r="AZ176" s="97"/>
      <c r="BA176" s="68"/>
      <c r="BB176" s="68"/>
      <c r="BC176" s="68"/>
      <c r="BD176" s="68"/>
      <c r="BE176" s="15"/>
      <c r="BF176" s="5">
        <f t="shared" si="77"/>
        <v>8030</v>
      </c>
      <c r="BG176" s="42">
        <v>6307</v>
      </c>
      <c r="BH176" s="42">
        <v>0</v>
      </c>
      <c r="BI176" s="42">
        <v>1723</v>
      </c>
      <c r="BJ176" s="42"/>
      <c r="BK176" s="42"/>
      <c r="BL176" s="42"/>
      <c r="BM176" s="15"/>
    </row>
    <row r="177" spans="1:65" outlineLevel="5" x14ac:dyDescent="0.45">
      <c r="A177" s="22">
        <f t="shared" si="80"/>
        <v>5</v>
      </c>
      <c r="B177" s="9">
        <f t="shared" si="78"/>
        <v>44340</v>
      </c>
      <c r="C177" s="51">
        <v>349820</v>
      </c>
      <c r="D177" s="64">
        <f t="shared" si="68"/>
        <v>37.700000000000003</v>
      </c>
      <c r="E177" s="12">
        <v>35.700000000000003</v>
      </c>
      <c r="F177" s="12">
        <v>38.700000000000003</v>
      </c>
      <c r="G177" s="12">
        <v>37.4</v>
      </c>
      <c r="H177" s="12">
        <v>38.799999999999997</v>
      </c>
      <c r="I177" s="12"/>
      <c r="J177" s="12"/>
      <c r="K177" s="12"/>
      <c r="L177" s="12"/>
      <c r="M177" s="74" t="str">
        <f t="shared" si="69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79"/>
        <v>19.112627986348123</v>
      </c>
      <c r="AO177" s="41">
        <v>1465</v>
      </c>
      <c r="AP177" s="110"/>
      <c r="AQ177" s="111"/>
      <c r="AR177" s="126" t="str">
        <f t="shared" si="72"/>
        <v/>
      </c>
      <c r="AS177" s="126" t="str">
        <f t="shared" si="73"/>
        <v/>
      </c>
      <c r="AT177" s="127">
        <v>1686</v>
      </c>
      <c r="AU177" s="128"/>
      <c r="AV177" s="129"/>
      <c r="AW177" s="126" t="str">
        <f t="shared" si="74"/>
        <v/>
      </c>
      <c r="AX177" s="126" t="str">
        <f t="shared" si="75"/>
        <v/>
      </c>
      <c r="AY177" s="64" t="str">
        <f t="shared" si="76"/>
        <v/>
      </c>
      <c r="AZ177" s="97">
        <v>78.8</v>
      </c>
      <c r="BA177" s="68"/>
      <c r="BB177" s="68"/>
      <c r="BC177" s="68"/>
      <c r="BD177" s="68"/>
      <c r="BE177" s="15">
        <v>360</v>
      </c>
      <c r="BF177" s="5">
        <f t="shared" si="77"/>
        <v>11141</v>
      </c>
      <c r="BG177" s="42">
        <v>7867</v>
      </c>
      <c r="BH177" s="42">
        <v>1800</v>
      </c>
      <c r="BI177" s="42">
        <v>1474</v>
      </c>
      <c r="BJ177" s="42"/>
      <c r="BK177" s="42"/>
      <c r="BL177" s="42"/>
      <c r="BM177" s="15"/>
    </row>
    <row r="178" spans="1:65" outlineLevel="5" x14ac:dyDescent="0.45">
      <c r="A178" s="22">
        <f t="shared" si="80"/>
        <v>5</v>
      </c>
      <c r="B178" s="9">
        <f t="shared" si="78"/>
        <v>44341</v>
      </c>
      <c r="C178" s="51">
        <v>341904</v>
      </c>
      <c r="D178" s="64">
        <f t="shared" si="68"/>
        <v>37.5</v>
      </c>
      <c r="E178" s="12">
        <v>35.799999999999997</v>
      </c>
      <c r="F178" s="12">
        <v>38.299999999999997</v>
      </c>
      <c r="G178" s="12">
        <v>37.6</v>
      </c>
      <c r="H178" s="12">
        <v>38.200000000000003</v>
      </c>
      <c r="I178" s="12"/>
      <c r="J178" s="12"/>
      <c r="K178" s="12"/>
      <c r="L178" s="12"/>
      <c r="M178" s="74" t="str">
        <f t="shared" si="69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79"/>
        <v>18.276762402088774</v>
      </c>
      <c r="AO178" s="41">
        <v>1532</v>
      </c>
      <c r="AP178" s="110"/>
      <c r="AQ178" s="111"/>
      <c r="AR178" s="126" t="str">
        <f t="shared" si="72"/>
        <v/>
      </c>
      <c r="AS178" s="126" t="str">
        <f t="shared" si="73"/>
        <v/>
      </c>
      <c r="AT178" s="127">
        <v>1490</v>
      </c>
      <c r="AU178" s="128"/>
      <c r="AV178" s="129"/>
      <c r="AW178" s="126" t="str">
        <f t="shared" si="74"/>
        <v/>
      </c>
      <c r="AX178" s="126" t="str">
        <f t="shared" si="75"/>
        <v/>
      </c>
      <c r="AY178" s="64" t="str">
        <f t="shared" si="76"/>
        <v/>
      </c>
      <c r="AZ178" s="97">
        <v>79</v>
      </c>
      <c r="BA178" s="68"/>
      <c r="BB178" s="68"/>
      <c r="BC178" s="68"/>
      <c r="BD178" s="68"/>
      <c r="BE178" s="15">
        <v>290</v>
      </c>
      <c r="BF178" s="5">
        <f t="shared" si="77"/>
        <v>9473</v>
      </c>
      <c r="BG178" s="42">
        <v>3493</v>
      </c>
      <c r="BH178" s="42">
        <v>4500</v>
      </c>
      <c r="BI178" s="42">
        <v>1480</v>
      </c>
      <c r="BJ178" s="42"/>
      <c r="BK178" s="42"/>
      <c r="BL178" s="42"/>
      <c r="BM178" s="15"/>
    </row>
    <row r="179" spans="1:65" outlineLevel="5" x14ac:dyDescent="0.45">
      <c r="A179" s="22">
        <f t="shared" si="80"/>
        <v>5</v>
      </c>
      <c r="B179" s="9">
        <f t="shared" si="78"/>
        <v>44342</v>
      </c>
      <c r="C179" s="51">
        <v>328736</v>
      </c>
      <c r="D179" s="64">
        <f t="shared" si="68"/>
        <v>37.4</v>
      </c>
      <c r="E179" s="12">
        <v>36</v>
      </c>
      <c r="F179" s="12">
        <v>38.200000000000003</v>
      </c>
      <c r="G179" s="12">
        <v>37</v>
      </c>
      <c r="H179" s="12">
        <v>38.200000000000003</v>
      </c>
      <c r="I179" s="12"/>
      <c r="J179" s="12"/>
      <c r="K179" s="12"/>
      <c r="L179" s="12"/>
      <c r="M179" s="74" t="str">
        <f t="shared" si="69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 t="shared" si="79"/>
        <v>16.746411483253588</v>
      </c>
      <c r="AO179" s="41">
        <v>1672</v>
      </c>
      <c r="AP179" s="110"/>
      <c r="AQ179" s="111"/>
      <c r="AR179" s="126" t="str">
        <f t="shared" si="72"/>
        <v/>
      </c>
      <c r="AS179" s="126" t="str">
        <f t="shared" si="73"/>
        <v/>
      </c>
      <c r="AT179" s="127">
        <v>2063</v>
      </c>
      <c r="AU179" s="128"/>
      <c r="AV179" s="129"/>
      <c r="AW179" s="126" t="str">
        <f t="shared" si="74"/>
        <v/>
      </c>
      <c r="AX179" s="126" t="str">
        <f t="shared" si="75"/>
        <v/>
      </c>
      <c r="AY179" s="64" t="str">
        <f t="shared" si="76"/>
        <v/>
      </c>
      <c r="AZ179" s="97">
        <v>78.900000000000006</v>
      </c>
      <c r="BA179" s="68"/>
      <c r="BB179" s="68"/>
      <c r="BC179" s="68"/>
      <c r="BD179" s="68"/>
      <c r="BE179" s="15">
        <v>360</v>
      </c>
      <c r="BF179" s="5">
        <f t="shared" si="77"/>
        <v>10638</v>
      </c>
      <c r="BG179" s="42">
        <v>6928</v>
      </c>
      <c r="BH179" s="42">
        <v>2250</v>
      </c>
      <c r="BI179" s="42">
        <v>1460</v>
      </c>
      <c r="BJ179" s="42"/>
      <c r="BK179" s="42"/>
      <c r="BL179" s="42"/>
      <c r="BM179" s="15"/>
    </row>
    <row r="180" spans="1:65" outlineLevel="5" x14ac:dyDescent="0.45">
      <c r="A180" s="22">
        <f t="shared" si="80"/>
        <v>5</v>
      </c>
      <c r="B180" s="9">
        <f t="shared" si="78"/>
        <v>44343</v>
      </c>
      <c r="C180" s="51">
        <v>335414</v>
      </c>
      <c r="D180" s="64">
        <f t="shared" si="68"/>
        <v>37.4</v>
      </c>
      <c r="E180" s="12">
        <v>37.4</v>
      </c>
      <c r="F180" s="12">
        <v>37.4</v>
      </c>
      <c r="G180" s="12">
        <v>37.299999999999997</v>
      </c>
      <c r="H180" s="12">
        <v>37.299999999999997</v>
      </c>
      <c r="I180" s="12"/>
      <c r="J180" s="12"/>
      <c r="K180" s="12"/>
      <c r="L180" s="12"/>
      <c r="M180" s="74" t="str">
        <f t="shared" si="69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79"/>
        <v>35.087719298245617</v>
      </c>
      <c r="AO180" s="41">
        <v>798</v>
      </c>
      <c r="AP180" s="110"/>
      <c r="AQ180" s="111"/>
      <c r="AR180" s="126" t="str">
        <f t="shared" si="72"/>
        <v/>
      </c>
      <c r="AS180" s="126" t="str">
        <f t="shared" si="73"/>
        <v/>
      </c>
      <c r="AT180" s="127">
        <v>603</v>
      </c>
      <c r="AU180" s="128"/>
      <c r="AV180" s="129"/>
      <c r="AW180" s="126" t="str">
        <f t="shared" si="74"/>
        <v/>
      </c>
      <c r="AX180" s="126" t="str">
        <f t="shared" si="75"/>
        <v/>
      </c>
      <c r="AY180" s="64" t="str">
        <f t="shared" si="76"/>
        <v/>
      </c>
      <c r="AZ180" s="97"/>
      <c r="BA180" s="68"/>
      <c r="BB180" s="68"/>
      <c r="BC180" s="68"/>
      <c r="BD180" s="68"/>
      <c r="BE180" s="15">
        <v>210</v>
      </c>
      <c r="BF180" s="5">
        <f t="shared" si="77"/>
        <v>4100</v>
      </c>
      <c r="BG180" s="42"/>
      <c r="BH180" s="42">
        <v>2700</v>
      </c>
      <c r="BI180" s="42">
        <v>1400</v>
      </c>
      <c r="BJ180" s="42"/>
      <c r="BK180" s="42"/>
      <c r="BL180" s="42"/>
      <c r="BM180" s="15"/>
    </row>
    <row r="181" spans="1:65" outlineLevel="5" x14ac:dyDescent="0.45">
      <c r="A181" s="22">
        <f t="shared" si="80"/>
        <v>5</v>
      </c>
      <c r="B181" s="9">
        <f t="shared" si="78"/>
        <v>44344</v>
      </c>
      <c r="C181" s="51">
        <v>349306</v>
      </c>
      <c r="D181" s="64">
        <f t="shared" si="68"/>
        <v>37.700000000000003</v>
      </c>
      <c r="E181" s="12">
        <v>37.700000000000003</v>
      </c>
      <c r="F181" s="12">
        <v>37.700000000000003</v>
      </c>
      <c r="G181" s="12">
        <v>37.6</v>
      </c>
      <c r="H181" s="12">
        <v>37.6</v>
      </c>
      <c r="I181" s="12"/>
      <c r="J181" s="12"/>
      <c r="K181" s="12"/>
      <c r="L181" s="12"/>
      <c r="M181" s="74" t="str">
        <f t="shared" si="69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79"/>
        <v>17.40211311373524</v>
      </c>
      <c r="AO181" s="41">
        <v>1609</v>
      </c>
      <c r="AP181" s="110"/>
      <c r="AQ181" s="111"/>
      <c r="AR181" s="126" t="str">
        <f t="shared" si="72"/>
        <v/>
      </c>
      <c r="AS181" s="126" t="str">
        <f t="shared" si="73"/>
        <v/>
      </c>
      <c r="AT181" s="127">
        <v>1397</v>
      </c>
      <c r="AU181" s="128"/>
      <c r="AV181" s="129"/>
      <c r="AW181" s="126" t="str">
        <f t="shared" si="74"/>
        <v/>
      </c>
      <c r="AX181" s="126" t="str">
        <f t="shared" si="75"/>
        <v/>
      </c>
      <c r="AY181" s="64" t="str">
        <f t="shared" si="76"/>
        <v/>
      </c>
      <c r="AZ181" s="97">
        <v>78.5</v>
      </c>
      <c r="BA181" s="68"/>
      <c r="BB181" s="68"/>
      <c r="BC181" s="68"/>
      <c r="BD181" s="68"/>
      <c r="BE181" s="15">
        <v>380</v>
      </c>
      <c r="BF181" s="5">
        <f t="shared" si="77"/>
        <v>9642</v>
      </c>
      <c r="BG181" s="42">
        <v>8092</v>
      </c>
      <c r="BH181" s="42">
        <v>0</v>
      </c>
      <c r="BI181" s="42">
        <v>1550</v>
      </c>
      <c r="BJ181" s="42"/>
      <c r="BK181" s="42"/>
      <c r="BL181" s="42"/>
      <c r="BM181" s="15"/>
    </row>
    <row r="182" spans="1:65" outlineLevel="5" x14ac:dyDescent="0.45">
      <c r="A182" s="22">
        <f t="shared" si="80"/>
        <v>5</v>
      </c>
      <c r="B182" s="9">
        <f t="shared" si="78"/>
        <v>44345</v>
      </c>
      <c r="C182" s="51">
        <v>364202</v>
      </c>
      <c r="D182" s="64">
        <f t="shared" si="68"/>
        <v>38.4</v>
      </c>
      <c r="E182" s="12">
        <v>38.4</v>
      </c>
      <c r="F182" s="12">
        <v>38.4</v>
      </c>
      <c r="G182" s="12">
        <v>38.4</v>
      </c>
      <c r="H182" s="12">
        <v>38.4</v>
      </c>
      <c r="I182" s="12"/>
      <c r="J182" s="12"/>
      <c r="K182" s="12"/>
      <c r="L182" s="12"/>
      <c r="M182" s="74" t="str">
        <f t="shared" si="69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70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79"/>
        <v>14.134275618374557</v>
      </c>
      <c r="AO182" s="41">
        <v>1981</v>
      </c>
      <c r="AP182" s="110"/>
      <c r="AQ182" s="111"/>
      <c r="AR182" s="126" t="str">
        <f t="shared" si="72"/>
        <v/>
      </c>
      <c r="AS182" s="126" t="str">
        <f t="shared" si="73"/>
        <v/>
      </c>
      <c r="AT182" s="127">
        <v>1922</v>
      </c>
      <c r="AU182" s="128"/>
      <c r="AV182" s="129"/>
      <c r="AW182" s="126" t="str">
        <f t="shared" si="74"/>
        <v/>
      </c>
      <c r="AX182" s="126" t="str">
        <f t="shared" si="75"/>
        <v/>
      </c>
      <c r="AY182" s="64" t="str">
        <f t="shared" si="76"/>
        <v/>
      </c>
      <c r="AZ182" s="97"/>
      <c r="BA182" s="68"/>
      <c r="BB182" s="68"/>
      <c r="BC182" s="68"/>
      <c r="BD182" s="68"/>
      <c r="BE182" s="15">
        <v>160</v>
      </c>
      <c r="BF182" s="5">
        <f t="shared" si="77"/>
        <v>12284</v>
      </c>
      <c r="BG182" s="42">
        <v>10745</v>
      </c>
      <c r="BH182" s="42">
        <v>0</v>
      </c>
      <c r="BI182" s="42">
        <v>1539</v>
      </c>
      <c r="BJ182" s="42"/>
      <c r="BK182" s="42"/>
      <c r="BL182" s="42"/>
      <c r="BM182" s="15"/>
    </row>
    <row r="183" spans="1:65" outlineLevel="5" x14ac:dyDescent="0.45">
      <c r="A183" s="22">
        <f t="shared" si="80"/>
        <v>5</v>
      </c>
      <c r="B183" s="9">
        <f t="shared" si="78"/>
        <v>44346</v>
      </c>
      <c r="C183" s="51">
        <v>339046</v>
      </c>
      <c r="D183" s="64">
        <f t="shared" si="68"/>
        <v>37.700000000000003</v>
      </c>
      <c r="E183" s="12">
        <v>37.6</v>
      </c>
      <c r="F183" s="12">
        <v>37.6</v>
      </c>
      <c r="G183" s="12">
        <v>37.700000000000003</v>
      </c>
      <c r="H183" s="12">
        <v>37.700000000000003</v>
      </c>
      <c r="I183" s="12"/>
      <c r="J183" s="12"/>
      <c r="K183" s="12"/>
      <c r="L183" s="12"/>
      <c r="M183" s="74" t="str">
        <f t="shared" si="69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79"/>
        <v>16.355140186915889</v>
      </c>
      <c r="AO183" s="41">
        <v>1712</v>
      </c>
      <c r="AP183" s="110"/>
      <c r="AQ183" s="111"/>
      <c r="AR183" s="126" t="str">
        <f t="shared" si="72"/>
        <v/>
      </c>
      <c r="AS183" s="126" t="str">
        <f t="shared" si="73"/>
        <v/>
      </c>
      <c r="AT183" s="127">
        <v>1832</v>
      </c>
      <c r="AU183" s="128"/>
      <c r="AV183" s="129"/>
      <c r="AW183" s="126" t="str">
        <f t="shared" si="74"/>
        <v/>
      </c>
      <c r="AX183" s="126" t="str">
        <f t="shared" si="75"/>
        <v/>
      </c>
      <c r="AY183" s="64" t="str">
        <f t="shared" si="76"/>
        <v/>
      </c>
      <c r="AZ183" s="97"/>
      <c r="BA183" s="68"/>
      <c r="BB183" s="68"/>
      <c r="BC183" s="68"/>
      <c r="BD183" s="68"/>
      <c r="BE183" s="15"/>
      <c r="BF183" s="5">
        <f t="shared" si="77"/>
        <v>6059</v>
      </c>
      <c r="BG183" s="42">
        <v>4519</v>
      </c>
      <c r="BH183" s="42">
        <v>0</v>
      </c>
      <c r="BI183" s="42">
        <v>1540</v>
      </c>
      <c r="BJ183" s="42"/>
      <c r="BK183" s="42"/>
      <c r="BL183" s="42"/>
      <c r="BM183" s="15"/>
    </row>
    <row r="184" spans="1:65" ht="17.5" outlineLevel="5" thickBot="1" x14ac:dyDescent="0.5">
      <c r="A184" s="31">
        <f t="shared" si="80"/>
        <v>5</v>
      </c>
      <c r="B184" s="32">
        <f t="shared" si="78"/>
        <v>44347</v>
      </c>
      <c r="C184" s="51">
        <v>336245</v>
      </c>
      <c r="D184" s="64">
        <f t="shared" si="68"/>
        <v>37.6</v>
      </c>
      <c r="E184" s="12">
        <v>35.700000000000003</v>
      </c>
      <c r="F184" s="12">
        <v>38.799999999999997</v>
      </c>
      <c r="G184" s="12">
        <v>37.4</v>
      </c>
      <c r="H184" s="12">
        <v>38.6</v>
      </c>
      <c r="I184" s="12"/>
      <c r="J184" s="12"/>
      <c r="K184" s="12"/>
      <c r="L184" s="12"/>
      <c r="M184" s="74" t="str">
        <f t="shared" si="69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79"/>
        <v>16.260162601626018</v>
      </c>
      <c r="AO184" s="41">
        <v>1722</v>
      </c>
      <c r="AP184" s="110"/>
      <c r="AQ184" s="111"/>
      <c r="AR184" s="126" t="str">
        <f t="shared" si="72"/>
        <v/>
      </c>
      <c r="AS184" s="126" t="str">
        <f t="shared" si="73"/>
        <v/>
      </c>
      <c r="AT184" s="127">
        <v>2032</v>
      </c>
      <c r="AU184" s="128"/>
      <c r="AV184" s="129"/>
      <c r="AW184" s="126" t="str">
        <f t="shared" si="74"/>
        <v/>
      </c>
      <c r="AX184" s="126" t="str">
        <f t="shared" si="75"/>
        <v/>
      </c>
      <c r="AY184" s="64" t="str">
        <f t="shared" si="76"/>
        <v/>
      </c>
      <c r="AZ184" s="97">
        <v>78.8</v>
      </c>
      <c r="BA184" s="68"/>
      <c r="BB184" s="68"/>
      <c r="BC184" s="68"/>
      <c r="BD184" s="68"/>
      <c r="BE184" s="15">
        <v>380</v>
      </c>
      <c r="BF184" s="5">
        <f t="shared" si="77"/>
        <v>12339</v>
      </c>
      <c r="BG184" s="42">
        <v>10815</v>
      </c>
      <c r="BH184" s="42">
        <v>0</v>
      </c>
      <c r="BI184" s="42">
        <v>1524</v>
      </c>
      <c r="BJ184" s="42"/>
      <c r="BK184" s="42"/>
      <c r="BL184" s="42"/>
      <c r="BM184" s="15"/>
    </row>
    <row r="185" spans="1:65" outlineLevel="4" x14ac:dyDescent="0.45">
      <c r="A185" s="150" t="s">
        <v>39</v>
      </c>
      <c r="B185" s="151"/>
      <c r="C185" s="50">
        <f t="shared" ref="C185:BM185" si="81">SUBTOTAL(4,C154:C184)</f>
        <v>439447</v>
      </c>
      <c r="D185" s="60">
        <f t="shared" si="81"/>
        <v>38.700000000000003</v>
      </c>
      <c r="E185" s="28">
        <f t="shared" si="81"/>
        <v>38.700000000000003</v>
      </c>
      <c r="F185" s="28">
        <f t="shared" si="81"/>
        <v>38.799999999999997</v>
      </c>
      <c r="G185" s="28">
        <f t="shared" si="81"/>
        <v>38.700000000000003</v>
      </c>
      <c r="H185" s="28">
        <f t="shared" si="81"/>
        <v>38.799999999999997</v>
      </c>
      <c r="I185" s="28">
        <f t="shared" si="81"/>
        <v>0</v>
      </c>
      <c r="J185" s="28">
        <f t="shared" si="81"/>
        <v>0</v>
      </c>
      <c r="K185" s="28">
        <f t="shared" si="81"/>
        <v>0</v>
      </c>
      <c r="L185" s="28">
        <f t="shared" si="81"/>
        <v>0</v>
      </c>
      <c r="M185" s="71">
        <f t="shared" si="81"/>
        <v>0</v>
      </c>
      <c r="N185" s="82">
        <f t="shared" si="81"/>
        <v>0</v>
      </c>
      <c r="O185" s="82">
        <f t="shared" si="81"/>
        <v>0</v>
      </c>
      <c r="P185" s="82">
        <f t="shared" si="81"/>
        <v>0</v>
      </c>
      <c r="Q185" s="82">
        <f t="shared" si="81"/>
        <v>0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0</v>
      </c>
      <c r="W185" s="39">
        <f t="shared" si="81"/>
        <v>0</v>
      </c>
      <c r="X185" s="39">
        <f t="shared" si="81"/>
        <v>0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0</v>
      </c>
      <c r="AF185" s="39">
        <f t="shared" si="81"/>
        <v>0</v>
      </c>
      <c r="AG185" s="39">
        <f t="shared" si="81"/>
        <v>0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35.087719298245617</v>
      </c>
      <c r="AO185" s="39">
        <f t="shared" si="81"/>
        <v>2035</v>
      </c>
      <c r="AP185" s="104">
        <f t="shared" si="81"/>
        <v>0</v>
      </c>
      <c r="AQ185" s="105">
        <f t="shared" si="81"/>
        <v>0</v>
      </c>
      <c r="AR185" s="106">
        <f t="shared" si="81"/>
        <v>0</v>
      </c>
      <c r="AS185" s="106">
        <f t="shared" si="81"/>
        <v>0</v>
      </c>
      <c r="AT185" s="107">
        <f t="shared" si="81"/>
        <v>2235</v>
      </c>
      <c r="AU185" s="108">
        <f t="shared" si="81"/>
        <v>0</v>
      </c>
      <c r="AV185" s="109">
        <f t="shared" si="81"/>
        <v>0</v>
      </c>
      <c r="AW185" s="106">
        <f t="shared" si="81"/>
        <v>0</v>
      </c>
      <c r="AX185" s="106">
        <f t="shared" si="81"/>
        <v>0</v>
      </c>
      <c r="AY185" s="60">
        <f t="shared" si="81"/>
        <v>0</v>
      </c>
      <c r="AZ185" s="96">
        <f t="shared" si="81"/>
        <v>79.7</v>
      </c>
      <c r="BA185" s="67">
        <f t="shared" si="81"/>
        <v>0</v>
      </c>
      <c r="BB185" s="67">
        <f t="shared" si="81"/>
        <v>0</v>
      </c>
      <c r="BC185" s="67">
        <f t="shared" si="81"/>
        <v>0</v>
      </c>
      <c r="BD185" s="67">
        <f t="shared" si="81"/>
        <v>0</v>
      </c>
      <c r="BE185" s="27">
        <f t="shared" si="81"/>
        <v>380</v>
      </c>
      <c r="BF185" s="29">
        <f t="shared" si="81"/>
        <v>13917</v>
      </c>
      <c r="BG185" s="39">
        <f t="shared" si="81"/>
        <v>10896</v>
      </c>
      <c r="BH185" s="40">
        <f t="shared" si="81"/>
        <v>5400</v>
      </c>
      <c r="BI185" s="40">
        <f t="shared" si="81"/>
        <v>1771</v>
      </c>
      <c r="BJ185" s="40">
        <f t="shared" si="81"/>
        <v>0</v>
      </c>
      <c r="BK185" s="40">
        <f t="shared" si="81"/>
        <v>0</v>
      </c>
      <c r="BL185" s="40">
        <f t="shared" si="81"/>
        <v>0</v>
      </c>
      <c r="BM185" s="27">
        <f t="shared" si="81"/>
        <v>0</v>
      </c>
    </row>
    <row r="186" spans="1:65" outlineLevel="3" x14ac:dyDescent="0.45">
      <c r="A186" s="180" t="s">
        <v>28</v>
      </c>
      <c r="B186" s="181"/>
      <c r="C186" s="51">
        <f t="shared" ref="C186:BM186" si="82">SUBTOTAL(5,C154:C184)</f>
        <v>306946</v>
      </c>
      <c r="D186" s="61">
        <f t="shared" si="82"/>
        <v>36.799999999999997</v>
      </c>
      <c r="E186" s="12">
        <f t="shared" si="82"/>
        <v>35.299999999999997</v>
      </c>
      <c r="F186" s="12">
        <f t="shared" si="82"/>
        <v>37.4</v>
      </c>
      <c r="G186" s="12">
        <f t="shared" si="82"/>
        <v>35.799999999999997</v>
      </c>
      <c r="H186" s="12">
        <f t="shared" si="82"/>
        <v>35.799999999999997</v>
      </c>
      <c r="I186" s="12">
        <f t="shared" si="82"/>
        <v>0</v>
      </c>
      <c r="J186" s="12">
        <f t="shared" si="82"/>
        <v>0</v>
      </c>
      <c r="K186" s="12">
        <f t="shared" si="82"/>
        <v>0</v>
      </c>
      <c r="L186" s="12">
        <f t="shared" si="82"/>
        <v>0</v>
      </c>
      <c r="M186" s="72">
        <f t="shared" si="82"/>
        <v>0</v>
      </c>
      <c r="N186" s="83">
        <f t="shared" si="82"/>
        <v>0</v>
      </c>
      <c r="O186" s="83">
        <f t="shared" si="82"/>
        <v>0</v>
      </c>
      <c r="P186" s="83">
        <f t="shared" si="82"/>
        <v>0</v>
      </c>
      <c r="Q186" s="83">
        <f t="shared" si="82"/>
        <v>0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13.759213759213759</v>
      </c>
      <c r="AO186" s="41">
        <f t="shared" si="82"/>
        <v>798</v>
      </c>
      <c r="AP186" s="110">
        <f t="shared" si="82"/>
        <v>0</v>
      </c>
      <c r="AQ186" s="111">
        <f t="shared" si="82"/>
        <v>0</v>
      </c>
      <c r="AR186" s="112">
        <f t="shared" si="82"/>
        <v>0</v>
      </c>
      <c r="AS186" s="112">
        <f t="shared" si="82"/>
        <v>0</v>
      </c>
      <c r="AT186" s="113">
        <f t="shared" si="82"/>
        <v>603</v>
      </c>
      <c r="AU186" s="114">
        <f t="shared" si="82"/>
        <v>0</v>
      </c>
      <c r="AV186" s="115">
        <f t="shared" si="82"/>
        <v>0</v>
      </c>
      <c r="AW186" s="112">
        <f t="shared" si="82"/>
        <v>0</v>
      </c>
      <c r="AX186" s="112">
        <f t="shared" si="82"/>
        <v>0</v>
      </c>
      <c r="AY186" s="61">
        <f t="shared" si="82"/>
        <v>0</v>
      </c>
      <c r="AZ186" s="97">
        <f t="shared" si="82"/>
        <v>78.5</v>
      </c>
      <c r="BA186" s="68">
        <f t="shared" si="82"/>
        <v>0</v>
      </c>
      <c r="BB186" s="68">
        <f t="shared" si="82"/>
        <v>0</v>
      </c>
      <c r="BC186" s="68">
        <f t="shared" si="82"/>
        <v>0</v>
      </c>
      <c r="BD186" s="68">
        <f t="shared" si="82"/>
        <v>0</v>
      </c>
      <c r="BE186" s="15">
        <f t="shared" si="82"/>
        <v>100</v>
      </c>
      <c r="BF186" s="6">
        <f t="shared" si="82"/>
        <v>1935</v>
      </c>
      <c r="BG186" s="41">
        <f t="shared" si="82"/>
        <v>885</v>
      </c>
      <c r="BH186" s="42">
        <f t="shared" si="82"/>
        <v>0</v>
      </c>
      <c r="BI186" s="42">
        <f t="shared" si="82"/>
        <v>910</v>
      </c>
      <c r="BJ186" s="42">
        <f t="shared" si="82"/>
        <v>0</v>
      </c>
      <c r="BK186" s="42">
        <f t="shared" si="82"/>
        <v>0</v>
      </c>
      <c r="BL186" s="42">
        <f t="shared" si="82"/>
        <v>0</v>
      </c>
      <c r="BM186" s="15">
        <f t="shared" si="82"/>
        <v>0</v>
      </c>
    </row>
    <row r="187" spans="1:65" outlineLevel="2" x14ac:dyDescent="0.45">
      <c r="A187" s="180" t="s">
        <v>17</v>
      </c>
      <c r="B187" s="181"/>
      <c r="C187" s="51">
        <f>IFERROR(SUBTOTAL(1,C154:C184),"")</f>
        <v>357303.87096774194</v>
      </c>
      <c r="D187" s="61">
        <f t="shared" ref="D187:BM187" si="83">IFERROR(SUBTOTAL(1,D154:D184),"")</f>
        <v>37.741935483870968</v>
      </c>
      <c r="E187" s="12">
        <f t="shared" si="83"/>
        <v>36.893548387096779</v>
      </c>
      <c r="F187" s="12">
        <f t="shared" si="83"/>
        <v>38.200000000000003</v>
      </c>
      <c r="G187" s="12">
        <f t="shared" si="83"/>
        <v>37.664516129032265</v>
      </c>
      <c r="H187" s="12">
        <f t="shared" si="83"/>
        <v>38.116129032258065</v>
      </c>
      <c r="I187" s="12" t="str">
        <f t="shared" si="83"/>
        <v/>
      </c>
      <c r="J187" s="12" t="str">
        <f t="shared" si="83"/>
        <v/>
      </c>
      <c r="K187" s="12" t="str">
        <f t="shared" si="83"/>
        <v/>
      </c>
      <c r="L187" s="12" t="str">
        <f t="shared" si="83"/>
        <v/>
      </c>
      <c r="M187" s="72" t="str">
        <f t="shared" si="83"/>
        <v/>
      </c>
      <c r="N187" s="83" t="str">
        <f t="shared" si="83"/>
        <v/>
      </c>
      <c r="O187" s="83" t="str">
        <f t="shared" si="83"/>
        <v/>
      </c>
      <c r="P187" s="83" t="str">
        <f t="shared" si="83"/>
        <v/>
      </c>
      <c r="Q187" s="83" t="str">
        <f t="shared" si="83"/>
        <v/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18.791015466787442</v>
      </c>
      <c r="AO187" s="41">
        <f t="shared" si="83"/>
        <v>1531.2258064516129</v>
      </c>
      <c r="AP187" s="110" t="str">
        <f t="shared" si="83"/>
        <v/>
      </c>
      <c r="AQ187" s="111" t="str">
        <f t="shared" si="83"/>
        <v/>
      </c>
      <c r="AR187" s="112" t="str">
        <f t="shared" si="83"/>
        <v/>
      </c>
      <c r="AS187" s="112" t="str">
        <f t="shared" si="83"/>
        <v/>
      </c>
      <c r="AT187" s="113">
        <f t="shared" si="83"/>
        <v>1679.2258064516129</v>
      </c>
      <c r="AU187" s="114" t="str">
        <f t="shared" si="83"/>
        <v/>
      </c>
      <c r="AV187" s="115" t="str">
        <f t="shared" si="83"/>
        <v/>
      </c>
      <c r="AW187" s="112" t="str">
        <f t="shared" si="83"/>
        <v/>
      </c>
      <c r="AX187" s="112" t="str">
        <f t="shared" si="83"/>
        <v/>
      </c>
      <c r="AY187" s="61" t="str">
        <f t="shared" si="83"/>
        <v/>
      </c>
      <c r="AZ187" s="97">
        <f t="shared" si="83"/>
        <v>79.023529411764713</v>
      </c>
      <c r="BA187" s="68" t="str">
        <f t="shared" si="83"/>
        <v/>
      </c>
      <c r="BB187" s="68" t="str">
        <f t="shared" si="83"/>
        <v/>
      </c>
      <c r="BC187" s="68" t="str">
        <f t="shared" si="83"/>
        <v/>
      </c>
      <c r="BD187" s="68" t="str">
        <f t="shared" si="83"/>
        <v/>
      </c>
      <c r="BE187" s="15">
        <f>IFERROR(SUBTOTAL(1,BE154:BE184),"")</f>
        <v>282</v>
      </c>
      <c r="BF187" s="6">
        <f t="shared" si="83"/>
        <v>9373.5161290322576</v>
      </c>
      <c r="BG187" s="41">
        <f t="shared" si="83"/>
        <v>7036.833333333333</v>
      </c>
      <c r="BH187" s="42">
        <f t="shared" si="83"/>
        <v>1084.4193548387098</v>
      </c>
      <c r="BI187" s="42">
        <f t="shared" si="83"/>
        <v>1479.258064516129</v>
      </c>
      <c r="BJ187" s="42" t="str">
        <f t="shared" si="83"/>
        <v/>
      </c>
      <c r="BK187" s="42" t="str">
        <f t="shared" si="83"/>
        <v/>
      </c>
      <c r="BL187" s="42" t="str">
        <f t="shared" si="83"/>
        <v/>
      </c>
      <c r="BM187" s="15" t="str">
        <f t="shared" si="83"/>
        <v/>
      </c>
    </row>
    <row r="188" spans="1:65" ht="17.5" outlineLevel="1" thickBot="1" x14ac:dyDescent="0.5">
      <c r="A188" s="182" t="s">
        <v>56</v>
      </c>
      <c r="B188" s="183"/>
      <c r="C188" s="52">
        <f>SUBTOTAL(9,C154:C184)</f>
        <v>11076420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47468</v>
      </c>
      <c r="AP188" s="116"/>
      <c r="AQ188" s="117"/>
      <c r="AR188" s="118"/>
      <c r="AS188" s="118"/>
      <c r="AT188" s="119">
        <f>SUBTOTAL(9,AT154:AT184)</f>
        <v>52056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7050</v>
      </c>
      <c r="BF188" s="7">
        <f t="shared" ref="BF188:BM188" si="84">SUBTOTAL(9,BF154:BF184)</f>
        <v>290579</v>
      </c>
      <c r="BG188" s="43">
        <f t="shared" si="84"/>
        <v>211105</v>
      </c>
      <c r="BH188" s="44">
        <f t="shared" si="84"/>
        <v>33617</v>
      </c>
      <c r="BI188" s="44">
        <f t="shared" si="84"/>
        <v>45857</v>
      </c>
      <c r="BJ188" s="44">
        <f t="shared" si="84"/>
        <v>0</v>
      </c>
      <c r="BK188" s="44">
        <f t="shared" si="84"/>
        <v>0</v>
      </c>
      <c r="BL188" s="44">
        <v>321943</v>
      </c>
      <c r="BM188" s="16">
        <f t="shared" si="84"/>
        <v>0</v>
      </c>
    </row>
    <row r="189" spans="1:65" outlineLevel="5" x14ac:dyDescent="0.45">
      <c r="A189" s="21">
        <f t="shared" si="80"/>
        <v>6</v>
      </c>
      <c r="B189" s="33">
        <f>B184+1</f>
        <v>44348</v>
      </c>
      <c r="C189" s="51">
        <v>320649</v>
      </c>
      <c r="D189" s="64">
        <f t="shared" ref="D189:D218" si="85">IFERROR(ROUND(AVERAGE(E189:L189),1),"")</f>
        <v>37.200000000000003</v>
      </c>
      <c r="E189" s="12">
        <v>35.799999999999997</v>
      </c>
      <c r="F189" s="12">
        <v>37.700000000000003</v>
      </c>
      <c r="G189" s="12">
        <v>37.700000000000003</v>
      </c>
      <c r="H189" s="12">
        <v>37.6</v>
      </c>
      <c r="I189" s="12"/>
      <c r="J189" s="12"/>
      <c r="K189" s="12"/>
      <c r="L189" s="12"/>
      <c r="M189" s="74" t="str">
        <f t="shared" ref="M189:M218" si="86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28000/AO189</f>
        <v>15.300546448087431</v>
      </c>
      <c r="AO189" s="41">
        <v>1830</v>
      </c>
      <c r="AP189" s="110"/>
      <c r="AQ189" s="111"/>
      <c r="AR189" s="126" t="str">
        <f t="shared" ref="AR189:AR218" si="89">IFERROR(AQ189/AP189*100,"")</f>
        <v/>
      </c>
      <c r="AS189" s="126" t="str">
        <f t="shared" ref="AS189:AS218" si="90">IFERROR(100-AR189,"")</f>
        <v/>
      </c>
      <c r="AT189" s="127">
        <v>1763</v>
      </c>
      <c r="AU189" s="128"/>
      <c r="AV189" s="129"/>
      <c r="AW189" s="126" t="str">
        <f t="shared" ref="AW189:AW218" si="91">IFERROR(AV189/AU189*100,"")</f>
        <v/>
      </c>
      <c r="AX189" s="126" t="str">
        <f t="shared" ref="AX189:AX218" si="92">IFERROR(100-AW189,"")</f>
        <v/>
      </c>
      <c r="AY189" s="64" t="str">
        <f t="shared" ref="AY189:AY218" si="93">IFERROR((1-((AW189*AS189)/(AX189*AR189)))*100,"")</f>
        <v/>
      </c>
      <c r="AZ189" s="97">
        <v>78.7</v>
      </c>
      <c r="BA189" s="68"/>
      <c r="BB189" s="68"/>
      <c r="BC189" s="68"/>
      <c r="BD189" s="68"/>
      <c r="BE189" s="15">
        <v>300</v>
      </c>
      <c r="BF189" s="5">
        <f t="shared" ref="BF189:BF218" si="94">IF(SUM(BG189:BM189)=0,"",SUM(BG189:BM189))</f>
        <v>3734</v>
      </c>
      <c r="BG189" s="42">
        <v>2415</v>
      </c>
      <c r="BH189" s="42">
        <v>0</v>
      </c>
      <c r="BI189" s="42">
        <v>1319</v>
      </c>
      <c r="BJ189" s="42"/>
      <c r="BK189" s="42"/>
      <c r="BL189" s="42"/>
      <c r="BM189" s="42"/>
    </row>
    <row r="190" spans="1:65" outlineLevel="5" x14ac:dyDescent="0.45">
      <c r="A190" s="22">
        <f t="shared" si="80"/>
        <v>6</v>
      </c>
      <c r="B190" s="9">
        <f t="shared" si="78"/>
        <v>44349</v>
      </c>
      <c r="C190" s="51">
        <v>319178</v>
      </c>
      <c r="D190" s="64">
        <f t="shared" si="85"/>
        <v>38</v>
      </c>
      <c r="E190" s="12">
        <v>38.5</v>
      </c>
      <c r="F190" s="12">
        <v>38</v>
      </c>
      <c r="G190" s="12">
        <v>37.5</v>
      </c>
      <c r="H190" s="12">
        <v>38</v>
      </c>
      <c r="I190" s="12"/>
      <c r="J190" s="12"/>
      <c r="K190" s="12"/>
      <c r="L190" s="12"/>
      <c r="M190" s="74" t="str">
        <f t="shared" si="86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5">28000/AO190</f>
        <v>13.127051101734645</v>
      </c>
      <c r="AO190" s="41">
        <v>2133</v>
      </c>
      <c r="AP190" s="110"/>
      <c r="AQ190" s="111"/>
      <c r="AR190" s="126" t="str">
        <f t="shared" si="89"/>
        <v/>
      </c>
      <c r="AS190" s="126" t="str">
        <f t="shared" si="90"/>
        <v/>
      </c>
      <c r="AT190" s="127">
        <v>2488</v>
      </c>
      <c r="AU190" s="128"/>
      <c r="AV190" s="129"/>
      <c r="AW190" s="126" t="str">
        <f t="shared" si="91"/>
        <v/>
      </c>
      <c r="AX190" s="126" t="str">
        <f t="shared" si="92"/>
        <v/>
      </c>
      <c r="AY190" s="64" t="str">
        <f t="shared" si="93"/>
        <v/>
      </c>
      <c r="AZ190" s="97">
        <v>79</v>
      </c>
      <c r="BA190" s="68"/>
      <c r="BB190" s="68"/>
      <c r="BC190" s="68"/>
      <c r="BD190" s="68"/>
      <c r="BE190" s="15">
        <v>310</v>
      </c>
      <c r="BF190" s="5">
        <f t="shared" si="94"/>
        <v>12002</v>
      </c>
      <c r="BG190" s="42">
        <v>10324</v>
      </c>
      <c r="BH190" s="42">
        <v>0</v>
      </c>
      <c r="BI190" s="42">
        <v>1678</v>
      </c>
      <c r="BJ190" s="42"/>
      <c r="BK190" s="42"/>
      <c r="BL190" s="42"/>
      <c r="BM190" s="42"/>
    </row>
    <row r="191" spans="1:65" outlineLevel="5" x14ac:dyDescent="0.45">
      <c r="A191" s="22">
        <f t="shared" si="80"/>
        <v>6</v>
      </c>
      <c r="B191" s="9">
        <f t="shared" si="78"/>
        <v>44350</v>
      </c>
      <c r="C191" s="51">
        <v>363538</v>
      </c>
      <c r="D191" s="64">
        <f t="shared" si="85"/>
        <v>37.6</v>
      </c>
      <c r="E191" s="12">
        <v>36</v>
      </c>
      <c r="F191" s="12">
        <v>38.5</v>
      </c>
      <c r="G191" s="12">
        <v>37.5</v>
      </c>
      <c r="H191" s="12">
        <v>38.5</v>
      </c>
      <c r="I191" s="12"/>
      <c r="J191" s="12"/>
      <c r="K191" s="12"/>
      <c r="L191" s="12"/>
      <c r="M191" s="74" t="str">
        <f t="shared" si="86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5"/>
        <v>15.873015873015873</v>
      </c>
      <c r="AO191" s="41">
        <v>1764</v>
      </c>
      <c r="AP191" s="110"/>
      <c r="AQ191" s="111"/>
      <c r="AR191" s="126" t="str">
        <f t="shared" si="89"/>
        <v/>
      </c>
      <c r="AS191" s="126" t="str">
        <f t="shared" si="90"/>
        <v/>
      </c>
      <c r="AT191" s="127">
        <v>1833</v>
      </c>
      <c r="AU191" s="128"/>
      <c r="AV191" s="129"/>
      <c r="AW191" s="126" t="str">
        <f t="shared" si="91"/>
        <v/>
      </c>
      <c r="AX191" s="126" t="str">
        <f t="shared" si="92"/>
        <v/>
      </c>
      <c r="AY191" s="64" t="str">
        <f t="shared" si="93"/>
        <v/>
      </c>
      <c r="AZ191" s="97">
        <v>78.3</v>
      </c>
      <c r="BA191" s="68"/>
      <c r="BB191" s="68"/>
      <c r="BC191" s="68"/>
      <c r="BD191" s="68"/>
      <c r="BE191" s="15">
        <v>290</v>
      </c>
      <c r="BF191" s="5">
        <f t="shared" si="94"/>
        <v>8415</v>
      </c>
      <c r="BG191" s="42">
        <v>7655</v>
      </c>
      <c r="BH191" s="42">
        <v>0</v>
      </c>
      <c r="BI191" s="42">
        <v>760</v>
      </c>
      <c r="BJ191" s="42"/>
      <c r="BK191" s="42"/>
      <c r="BL191" s="42"/>
      <c r="BM191" s="42"/>
    </row>
    <row r="192" spans="1:65" outlineLevel="5" x14ac:dyDescent="0.45">
      <c r="A192" s="22">
        <f t="shared" si="80"/>
        <v>6</v>
      </c>
      <c r="B192" s="9">
        <f t="shared" si="78"/>
        <v>44351</v>
      </c>
      <c r="C192" s="51">
        <v>413366</v>
      </c>
      <c r="D192" s="64">
        <f t="shared" si="85"/>
        <v>38.6</v>
      </c>
      <c r="E192" s="12">
        <v>38.700000000000003</v>
      </c>
      <c r="F192" s="12">
        <v>38.700000000000003</v>
      </c>
      <c r="G192" s="12">
        <v>38.5</v>
      </c>
      <c r="H192" s="12">
        <v>38.5</v>
      </c>
      <c r="I192" s="12"/>
      <c r="J192" s="12"/>
      <c r="K192" s="12"/>
      <c r="L192" s="12"/>
      <c r="M192" s="74" t="str">
        <f t="shared" si="86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5"/>
        <v>16.203703703703702</v>
      </c>
      <c r="AO192" s="41">
        <v>1728</v>
      </c>
      <c r="AP192" s="110"/>
      <c r="AQ192" s="111"/>
      <c r="AR192" s="126" t="str">
        <f t="shared" si="89"/>
        <v/>
      </c>
      <c r="AS192" s="126" t="str">
        <f t="shared" si="90"/>
        <v/>
      </c>
      <c r="AT192" s="127">
        <v>1522</v>
      </c>
      <c r="AU192" s="128"/>
      <c r="AV192" s="129"/>
      <c r="AW192" s="126" t="str">
        <f t="shared" si="91"/>
        <v/>
      </c>
      <c r="AX192" s="126" t="str">
        <f t="shared" si="92"/>
        <v/>
      </c>
      <c r="AY192" s="64" t="str">
        <f t="shared" si="93"/>
        <v/>
      </c>
      <c r="AZ192" s="97">
        <v>78.900000000000006</v>
      </c>
      <c r="BA192" s="68"/>
      <c r="BB192" s="68"/>
      <c r="BC192" s="68"/>
      <c r="BD192" s="68"/>
      <c r="BE192" s="15">
        <v>300</v>
      </c>
      <c r="BF192" s="5">
        <f t="shared" si="94"/>
        <v>6608</v>
      </c>
      <c r="BG192" s="42">
        <v>5763</v>
      </c>
      <c r="BH192" s="42">
        <v>0</v>
      </c>
      <c r="BI192" s="42">
        <v>845</v>
      </c>
      <c r="BJ192" s="42"/>
      <c r="BK192" s="42"/>
      <c r="BL192" s="42"/>
      <c r="BM192" s="42"/>
    </row>
    <row r="193" spans="1:65" outlineLevel="5" x14ac:dyDescent="0.45">
      <c r="A193" s="22">
        <f t="shared" si="80"/>
        <v>6</v>
      </c>
      <c r="B193" s="9">
        <f t="shared" si="78"/>
        <v>44352</v>
      </c>
      <c r="C193" s="51">
        <v>354999</v>
      </c>
      <c r="D193" s="64">
        <f t="shared" si="85"/>
        <v>38.1</v>
      </c>
      <c r="E193" s="12">
        <v>38.200000000000003</v>
      </c>
      <c r="F193" s="12">
        <v>38.200000000000003</v>
      </c>
      <c r="G193" s="12">
        <v>38</v>
      </c>
      <c r="H193" s="12">
        <v>38</v>
      </c>
      <c r="I193" s="12"/>
      <c r="J193" s="12"/>
      <c r="K193" s="12"/>
      <c r="L193" s="12"/>
      <c r="M193" s="74" t="str">
        <f t="shared" si="86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5"/>
        <v>18.494055482166445</v>
      </c>
      <c r="AO193" s="41">
        <v>1514</v>
      </c>
      <c r="AP193" s="110"/>
      <c r="AQ193" s="111"/>
      <c r="AR193" s="126" t="str">
        <f t="shared" si="89"/>
        <v/>
      </c>
      <c r="AS193" s="126" t="str">
        <f t="shared" si="90"/>
        <v/>
      </c>
      <c r="AT193" s="127">
        <v>1344</v>
      </c>
      <c r="AU193" s="128"/>
      <c r="AV193" s="129"/>
      <c r="AW193" s="126" t="str">
        <f t="shared" si="91"/>
        <v/>
      </c>
      <c r="AX193" s="126" t="str">
        <f t="shared" si="92"/>
        <v/>
      </c>
      <c r="AY193" s="64" t="str">
        <f t="shared" si="93"/>
        <v/>
      </c>
      <c r="AZ193" s="97"/>
      <c r="BA193" s="68"/>
      <c r="BB193" s="68"/>
      <c r="BC193" s="68"/>
      <c r="BD193" s="68"/>
      <c r="BE193" s="15">
        <v>150</v>
      </c>
      <c r="BF193" s="5">
        <f t="shared" si="94"/>
        <v>4306</v>
      </c>
      <c r="BG193" s="42">
        <v>3449</v>
      </c>
      <c r="BH193" s="42">
        <v>0</v>
      </c>
      <c r="BI193" s="42">
        <v>857</v>
      </c>
      <c r="BJ193" s="42"/>
      <c r="BK193" s="42"/>
      <c r="BL193" s="42"/>
      <c r="BM193" s="42"/>
    </row>
    <row r="194" spans="1:65" outlineLevel="5" x14ac:dyDescent="0.45">
      <c r="A194" s="22">
        <f t="shared" si="80"/>
        <v>6</v>
      </c>
      <c r="B194" s="9">
        <f t="shared" si="78"/>
        <v>44353</v>
      </c>
      <c r="C194" s="51">
        <v>332350</v>
      </c>
      <c r="D194" s="64">
        <f t="shared" si="85"/>
        <v>38.4</v>
      </c>
      <c r="E194" s="12">
        <v>38.299999999999997</v>
      </c>
      <c r="F194" s="12">
        <v>38.299999999999997</v>
      </c>
      <c r="G194" s="12">
        <v>38.4</v>
      </c>
      <c r="H194" s="12">
        <v>38.4</v>
      </c>
      <c r="I194" s="12"/>
      <c r="J194" s="12"/>
      <c r="K194" s="12"/>
      <c r="L194" s="12"/>
      <c r="M194" s="74" t="str">
        <f t="shared" si="86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5"/>
        <v>20.633750921149595</v>
      </c>
      <c r="AO194" s="41">
        <v>1357</v>
      </c>
      <c r="AP194" s="110"/>
      <c r="AQ194" s="111"/>
      <c r="AR194" s="126" t="str">
        <f t="shared" si="89"/>
        <v/>
      </c>
      <c r="AS194" s="126" t="str">
        <f t="shared" si="90"/>
        <v/>
      </c>
      <c r="AT194" s="127">
        <v>1529</v>
      </c>
      <c r="AU194" s="128"/>
      <c r="AV194" s="129"/>
      <c r="AW194" s="126" t="str">
        <f t="shared" si="91"/>
        <v/>
      </c>
      <c r="AX194" s="126" t="str">
        <f t="shared" si="92"/>
        <v/>
      </c>
      <c r="AY194" s="64" t="str">
        <f t="shared" si="93"/>
        <v/>
      </c>
      <c r="AZ194" s="97"/>
      <c r="BA194" s="68"/>
      <c r="BB194" s="68"/>
      <c r="BC194" s="68"/>
      <c r="BD194" s="68"/>
      <c r="BE194" s="15"/>
      <c r="BF194" s="5">
        <f t="shared" si="94"/>
        <v>6133</v>
      </c>
      <c r="BG194" s="42">
        <v>5314</v>
      </c>
      <c r="BH194" s="42">
        <v>0</v>
      </c>
      <c r="BI194" s="42">
        <v>819</v>
      </c>
      <c r="BJ194" s="42"/>
      <c r="BK194" s="42"/>
      <c r="BL194" s="42"/>
      <c r="BM194" s="42"/>
    </row>
    <row r="195" spans="1:65" outlineLevel="5" x14ac:dyDescent="0.45">
      <c r="A195" s="22">
        <f t="shared" si="80"/>
        <v>6</v>
      </c>
      <c r="B195" s="9">
        <f t="shared" si="78"/>
        <v>44354</v>
      </c>
      <c r="C195" s="51">
        <v>339128</v>
      </c>
      <c r="D195" s="64">
        <f t="shared" si="85"/>
        <v>38.200000000000003</v>
      </c>
      <c r="E195" s="12">
        <v>38.1</v>
      </c>
      <c r="F195" s="12">
        <v>38.1</v>
      </c>
      <c r="G195" s="12">
        <v>38.200000000000003</v>
      </c>
      <c r="H195" s="12">
        <v>38.200000000000003</v>
      </c>
      <c r="I195" s="12"/>
      <c r="J195" s="12"/>
      <c r="K195" s="12"/>
      <c r="L195" s="12"/>
      <c r="M195" s="74" t="str">
        <f t="shared" si="86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5"/>
        <v>16.326530612244898</v>
      </c>
      <c r="AO195" s="41">
        <v>1715</v>
      </c>
      <c r="AP195" s="110"/>
      <c r="AQ195" s="111"/>
      <c r="AR195" s="126" t="str">
        <f t="shared" si="89"/>
        <v/>
      </c>
      <c r="AS195" s="126" t="str">
        <f t="shared" si="90"/>
        <v/>
      </c>
      <c r="AT195" s="127">
        <v>1848</v>
      </c>
      <c r="AU195" s="128"/>
      <c r="AV195" s="129"/>
      <c r="AW195" s="126" t="str">
        <f t="shared" si="91"/>
        <v/>
      </c>
      <c r="AX195" s="126" t="str">
        <f t="shared" si="92"/>
        <v/>
      </c>
      <c r="AY195" s="64" t="str">
        <f t="shared" si="93"/>
        <v/>
      </c>
      <c r="AZ195" s="97">
        <v>78.8</v>
      </c>
      <c r="BA195" s="68"/>
      <c r="BB195" s="68"/>
      <c r="BC195" s="68"/>
      <c r="BD195" s="68"/>
      <c r="BE195" s="15">
        <v>380</v>
      </c>
      <c r="BF195" s="5">
        <f t="shared" si="94"/>
        <v>10074</v>
      </c>
      <c r="BG195" s="42">
        <v>4643</v>
      </c>
      <c r="BH195" s="42">
        <v>3871</v>
      </c>
      <c r="BI195" s="42">
        <v>1560</v>
      </c>
      <c r="BJ195" s="42"/>
      <c r="BK195" s="42"/>
      <c r="BL195" s="42"/>
      <c r="BM195" s="42"/>
    </row>
    <row r="196" spans="1:65" outlineLevel="5" x14ac:dyDescent="0.45">
      <c r="A196" s="22">
        <f t="shared" si="80"/>
        <v>6</v>
      </c>
      <c r="B196" s="9">
        <f t="shared" si="78"/>
        <v>44355</v>
      </c>
      <c r="C196" s="51">
        <v>327097</v>
      </c>
      <c r="D196" s="64">
        <f t="shared" si="85"/>
        <v>37.6</v>
      </c>
      <c r="E196" s="12">
        <v>36.200000000000003</v>
      </c>
      <c r="F196" s="12">
        <v>38.299999999999997</v>
      </c>
      <c r="G196" s="12">
        <v>37.700000000000003</v>
      </c>
      <c r="H196" s="12">
        <v>38.299999999999997</v>
      </c>
      <c r="I196" s="12"/>
      <c r="J196" s="12"/>
      <c r="K196" s="12"/>
      <c r="L196" s="12"/>
      <c r="M196" s="74" t="str">
        <f t="shared" si="86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5"/>
        <v>15.037593984962406</v>
      </c>
      <c r="AO196" s="41">
        <v>1862</v>
      </c>
      <c r="AP196" s="110"/>
      <c r="AQ196" s="111"/>
      <c r="AR196" s="126" t="str">
        <f t="shared" si="89"/>
        <v/>
      </c>
      <c r="AS196" s="126" t="str">
        <f t="shared" si="90"/>
        <v/>
      </c>
      <c r="AT196" s="127">
        <v>1827</v>
      </c>
      <c r="AU196" s="128"/>
      <c r="AV196" s="129"/>
      <c r="AW196" s="126" t="str">
        <f t="shared" si="91"/>
        <v/>
      </c>
      <c r="AX196" s="126" t="str">
        <f t="shared" si="92"/>
        <v/>
      </c>
      <c r="AY196" s="64" t="str">
        <f t="shared" si="93"/>
        <v/>
      </c>
      <c r="AZ196" s="97">
        <v>79</v>
      </c>
      <c r="BA196" s="68"/>
      <c r="BB196" s="68"/>
      <c r="BC196" s="68"/>
      <c r="BD196" s="68"/>
      <c r="BE196" s="15">
        <v>350</v>
      </c>
      <c r="BF196" s="5">
        <f t="shared" si="94"/>
        <v>9281</v>
      </c>
      <c r="BG196" s="42">
        <v>6258</v>
      </c>
      <c r="BH196" s="42">
        <v>1723</v>
      </c>
      <c r="BI196" s="42">
        <v>1300</v>
      </c>
      <c r="BJ196" s="42"/>
      <c r="BK196" s="42"/>
      <c r="BL196" s="42"/>
      <c r="BM196" s="42"/>
    </row>
    <row r="197" spans="1:65" outlineLevel="5" x14ac:dyDescent="0.45">
      <c r="A197" s="22">
        <f t="shared" si="80"/>
        <v>6</v>
      </c>
      <c r="B197" s="9">
        <f t="shared" si="78"/>
        <v>44356</v>
      </c>
      <c r="C197" s="51">
        <v>329505</v>
      </c>
      <c r="D197" s="64">
        <f t="shared" si="85"/>
        <v>37.9</v>
      </c>
      <c r="E197" s="12">
        <v>36.5</v>
      </c>
      <c r="F197" s="12">
        <v>38.799999999999997</v>
      </c>
      <c r="G197" s="12">
        <v>37.700000000000003</v>
      </c>
      <c r="H197" s="12">
        <v>38.700000000000003</v>
      </c>
      <c r="I197" s="12"/>
      <c r="J197" s="12"/>
      <c r="K197" s="12"/>
      <c r="L197" s="12"/>
      <c r="M197" s="74" t="str">
        <f t="shared" si="86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5"/>
        <v>17.167381974248926</v>
      </c>
      <c r="AO197" s="41">
        <v>1631</v>
      </c>
      <c r="AP197" s="110"/>
      <c r="AQ197" s="111"/>
      <c r="AR197" s="126" t="str">
        <f t="shared" si="89"/>
        <v/>
      </c>
      <c r="AS197" s="126" t="str">
        <f t="shared" si="90"/>
        <v/>
      </c>
      <c r="AT197" s="127">
        <v>1749</v>
      </c>
      <c r="AU197" s="128"/>
      <c r="AV197" s="129"/>
      <c r="AW197" s="126" t="str">
        <f t="shared" si="91"/>
        <v/>
      </c>
      <c r="AX197" s="126" t="str">
        <f t="shared" si="92"/>
        <v/>
      </c>
      <c r="AY197" s="64" t="str">
        <f t="shared" si="93"/>
        <v/>
      </c>
      <c r="AZ197" s="97">
        <v>78.8</v>
      </c>
      <c r="BA197" s="68"/>
      <c r="BB197" s="68"/>
      <c r="BC197" s="68"/>
      <c r="BD197" s="68"/>
      <c r="BE197" s="15">
        <v>390</v>
      </c>
      <c r="BF197" s="5">
        <f t="shared" si="94"/>
        <v>7233</v>
      </c>
      <c r="BG197" s="42">
        <v>6602</v>
      </c>
      <c r="BH197" s="42">
        <v>0</v>
      </c>
      <c r="BI197" s="42">
        <v>631</v>
      </c>
      <c r="BJ197" s="42"/>
      <c r="BK197" s="42"/>
      <c r="BL197" s="42"/>
      <c r="BM197" s="42"/>
    </row>
    <row r="198" spans="1:65" outlineLevel="5" x14ac:dyDescent="0.45">
      <c r="A198" s="22">
        <f t="shared" si="80"/>
        <v>6</v>
      </c>
      <c r="B198" s="9">
        <f t="shared" si="78"/>
        <v>44357</v>
      </c>
      <c r="C198" s="51">
        <v>323456</v>
      </c>
      <c r="D198" s="64">
        <f t="shared" si="85"/>
        <v>37.700000000000003</v>
      </c>
      <c r="E198" s="12">
        <v>36.5</v>
      </c>
      <c r="F198" s="12">
        <v>38.299999999999997</v>
      </c>
      <c r="G198" s="12">
        <v>37.799999999999997</v>
      </c>
      <c r="H198" s="12">
        <v>38.299999999999997</v>
      </c>
      <c r="I198" s="12"/>
      <c r="J198" s="12"/>
      <c r="K198" s="12"/>
      <c r="L198" s="12"/>
      <c r="M198" s="74" t="str">
        <f t="shared" si="86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5"/>
        <v>16.558249556475459</v>
      </c>
      <c r="AO198" s="41">
        <v>1691</v>
      </c>
      <c r="AP198" s="110"/>
      <c r="AQ198" s="111"/>
      <c r="AR198" s="126" t="str">
        <f t="shared" si="89"/>
        <v/>
      </c>
      <c r="AS198" s="126" t="str">
        <f t="shared" si="90"/>
        <v/>
      </c>
      <c r="AT198" s="127">
        <v>1649</v>
      </c>
      <c r="AU198" s="128"/>
      <c r="AV198" s="129"/>
      <c r="AW198" s="126" t="str">
        <f t="shared" si="91"/>
        <v/>
      </c>
      <c r="AX198" s="126" t="str">
        <f t="shared" si="92"/>
        <v/>
      </c>
      <c r="AY198" s="64" t="str">
        <f t="shared" si="93"/>
        <v/>
      </c>
      <c r="AZ198" s="97">
        <v>78.2</v>
      </c>
      <c r="BA198" s="68"/>
      <c r="BB198" s="68"/>
      <c r="BC198" s="68"/>
      <c r="BD198" s="68"/>
      <c r="BE198" s="15">
        <v>250</v>
      </c>
      <c r="BF198" s="5">
        <f t="shared" si="94"/>
        <v>5207</v>
      </c>
      <c r="BG198" s="42">
        <v>4397</v>
      </c>
      <c r="BH198" s="42">
        <v>0</v>
      </c>
      <c r="BI198" s="42">
        <v>810</v>
      </c>
      <c r="BJ198" s="42"/>
      <c r="BK198" s="42"/>
      <c r="BL198" s="42"/>
      <c r="BM198" s="42"/>
    </row>
    <row r="199" spans="1:65" outlineLevel="5" x14ac:dyDescent="0.45">
      <c r="A199" s="22">
        <f t="shared" si="80"/>
        <v>6</v>
      </c>
      <c r="B199" s="9">
        <f t="shared" si="78"/>
        <v>44358</v>
      </c>
      <c r="C199" s="51">
        <v>411444</v>
      </c>
      <c r="D199" s="64">
        <f t="shared" si="85"/>
        <v>37.700000000000003</v>
      </c>
      <c r="E199" s="12">
        <v>36.5</v>
      </c>
      <c r="F199" s="12">
        <v>38.299999999999997</v>
      </c>
      <c r="G199" s="12">
        <v>37.799999999999997</v>
      </c>
      <c r="H199" s="12">
        <v>38.299999999999997</v>
      </c>
      <c r="I199" s="12"/>
      <c r="J199" s="12"/>
      <c r="K199" s="12"/>
      <c r="L199" s="12"/>
      <c r="M199" s="74" t="str">
        <f t="shared" si="86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5"/>
        <v>17.5</v>
      </c>
      <c r="AO199" s="41">
        <v>1600</v>
      </c>
      <c r="AP199" s="110"/>
      <c r="AQ199" s="111"/>
      <c r="AR199" s="126" t="str">
        <f t="shared" si="89"/>
        <v/>
      </c>
      <c r="AS199" s="126" t="str">
        <f t="shared" si="90"/>
        <v/>
      </c>
      <c r="AT199" s="127">
        <v>1860</v>
      </c>
      <c r="AU199" s="128"/>
      <c r="AV199" s="129"/>
      <c r="AW199" s="126" t="str">
        <f t="shared" si="91"/>
        <v/>
      </c>
      <c r="AX199" s="126" t="str">
        <f t="shared" si="92"/>
        <v/>
      </c>
      <c r="AY199" s="64" t="str">
        <f t="shared" si="93"/>
        <v/>
      </c>
      <c r="AZ199" s="97">
        <v>78.900000000000006</v>
      </c>
      <c r="BA199" s="68"/>
      <c r="BB199" s="68"/>
      <c r="BC199" s="68"/>
      <c r="BD199" s="68"/>
      <c r="BE199" s="15">
        <v>390</v>
      </c>
      <c r="BF199" s="5">
        <f t="shared" si="94"/>
        <v>7809</v>
      </c>
      <c r="BG199" s="42">
        <v>6825</v>
      </c>
      <c r="BH199" s="42">
        <v>0</v>
      </c>
      <c r="BI199" s="42">
        <v>984</v>
      </c>
      <c r="BJ199" s="42"/>
      <c r="BK199" s="42"/>
      <c r="BL199" s="42"/>
      <c r="BM199" s="42"/>
    </row>
    <row r="200" spans="1:65" outlineLevel="5" x14ac:dyDescent="0.45">
      <c r="A200" s="22">
        <f t="shared" si="80"/>
        <v>6</v>
      </c>
      <c r="B200" s="9">
        <f t="shared" si="78"/>
        <v>44359</v>
      </c>
      <c r="C200" s="51">
        <v>488110</v>
      </c>
      <c r="D200" s="64">
        <f t="shared" si="85"/>
        <v>38.4</v>
      </c>
      <c r="E200" s="12">
        <v>38.299999999999997</v>
      </c>
      <c r="F200" s="12">
        <v>38.299999999999997</v>
      </c>
      <c r="G200" s="12">
        <v>38.4</v>
      </c>
      <c r="H200" s="12">
        <v>38.4</v>
      </c>
      <c r="I200" s="12"/>
      <c r="J200" s="12"/>
      <c r="K200" s="12"/>
      <c r="L200" s="12"/>
      <c r="M200" s="74" t="str">
        <f t="shared" si="86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5"/>
        <v>18.264840182648403</v>
      </c>
      <c r="AO200" s="41">
        <v>1533</v>
      </c>
      <c r="AP200" s="110"/>
      <c r="AQ200" s="111"/>
      <c r="AR200" s="126" t="str">
        <f t="shared" si="89"/>
        <v/>
      </c>
      <c r="AS200" s="126" t="str">
        <f t="shared" si="90"/>
        <v/>
      </c>
      <c r="AT200" s="127">
        <v>1137</v>
      </c>
      <c r="AU200" s="128"/>
      <c r="AV200" s="129"/>
      <c r="AW200" s="126" t="str">
        <f t="shared" si="91"/>
        <v/>
      </c>
      <c r="AX200" s="126" t="str">
        <f t="shared" si="92"/>
        <v/>
      </c>
      <c r="AY200" s="64" t="str">
        <f t="shared" si="93"/>
        <v/>
      </c>
      <c r="AZ200" s="97"/>
      <c r="BA200" s="68"/>
      <c r="BB200" s="68"/>
      <c r="BC200" s="68"/>
      <c r="BD200" s="68"/>
      <c r="BE200" s="15">
        <v>140</v>
      </c>
      <c r="BF200" s="5">
        <f t="shared" si="94"/>
        <v>5625</v>
      </c>
      <c r="BG200" s="42">
        <v>4637</v>
      </c>
      <c r="BH200" s="42">
        <v>0</v>
      </c>
      <c r="BI200" s="42">
        <v>988</v>
      </c>
      <c r="BJ200" s="42"/>
      <c r="BK200" s="42"/>
      <c r="BL200" s="42"/>
      <c r="BM200" s="42"/>
    </row>
    <row r="201" spans="1:65" outlineLevel="5" x14ac:dyDescent="0.45">
      <c r="A201" s="22">
        <f t="shared" si="80"/>
        <v>6</v>
      </c>
      <c r="B201" s="9">
        <f t="shared" si="78"/>
        <v>44360</v>
      </c>
      <c r="C201" s="51">
        <v>458453</v>
      </c>
      <c r="D201" s="64">
        <f t="shared" si="85"/>
        <v>37.5</v>
      </c>
      <c r="E201" s="12">
        <v>37.6</v>
      </c>
      <c r="F201" s="12">
        <v>37.6</v>
      </c>
      <c r="G201" s="12">
        <v>37.4</v>
      </c>
      <c r="H201" s="12">
        <v>37.4</v>
      </c>
      <c r="I201" s="12"/>
      <c r="J201" s="12"/>
      <c r="K201" s="12"/>
      <c r="L201" s="12"/>
      <c r="M201" s="74" t="str">
        <f t="shared" si="86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5"/>
        <v>20.95808383233533</v>
      </c>
      <c r="AO201" s="41">
        <v>1336</v>
      </c>
      <c r="AP201" s="110"/>
      <c r="AQ201" s="111"/>
      <c r="AR201" s="126" t="str">
        <f t="shared" si="89"/>
        <v/>
      </c>
      <c r="AS201" s="126" t="str">
        <f t="shared" si="90"/>
        <v/>
      </c>
      <c r="AT201" s="127">
        <v>1011</v>
      </c>
      <c r="AU201" s="128"/>
      <c r="AV201" s="129"/>
      <c r="AW201" s="126" t="str">
        <f t="shared" si="91"/>
        <v/>
      </c>
      <c r="AX201" s="126" t="str">
        <f t="shared" si="92"/>
        <v/>
      </c>
      <c r="AY201" s="64" t="str">
        <f t="shared" si="93"/>
        <v/>
      </c>
      <c r="AZ201" s="97"/>
      <c r="BA201" s="68"/>
      <c r="BB201" s="68"/>
      <c r="BC201" s="68"/>
      <c r="BD201" s="68"/>
      <c r="BE201" s="15"/>
      <c r="BF201" s="5">
        <f t="shared" si="94"/>
        <v>3808</v>
      </c>
      <c r="BG201" s="42">
        <v>2945</v>
      </c>
      <c r="BH201" s="42">
        <v>0</v>
      </c>
      <c r="BI201" s="42">
        <v>863</v>
      </c>
      <c r="BJ201" s="42"/>
      <c r="BK201" s="42"/>
      <c r="BL201" s="42"/>
      <c r="BM201" s="42"/>
    </row>
    <row r="202" spans="1:65" outlineLevel="5" x14ac:dyDescent="0.45">
      <c r="A202" s="22">
        <f t="shared" si="80"/>
        <v>6</v>
      </c>
      <c r="B202" s="9">
        <f t="shared" si="78"/>
        <v>44361</v>
      </c>
      <c r="C202" s="51">
        <v>456993</v>
      </c>
      <c r="D202" s="64">
        <f t="shared" si="85"/>
        <v>38.299999999999997</v>
      </c>
      <c r="E202" s="12">
        <v>38.299999999999997</v>
      </c>
      <c r="F202" s="12">
        <v>38.299999999999997</v>
      </c>
      <c r="G202" s="12">
        <v>38.200000000000003</v>
      </c>
      <c r="H202" s="12">
        <v>38.200000000000003</v>
      </c>
      <c r="I202" s="12"/>
      <c r="J202" s="12"/>
      <c r="K202" s="12"/>
      <c r="L202" s="12"/>
      <c r="M202" s="74" t="str">
        <f t="shared" si="86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5"/>
        <v>18.641810918774965</v>
      </c>
      <c r="AO202" s="41">
        <v>1502</v>
      </c>
      <c r="AP202" s="110"/>
      <c r="AQ202" s="111"/>
      <c r="AR202" s="126" t="str">
        <f t="shared" si="89"/>
        <v/>
      </c>
      <c r="AS202" s="126" t="str">
        <f t="shared" si="90"/>
        <v/>
      </c>
      <c r="AT202" s="127">
        <v>1520</v>
      </c>
      <c r="AU202" s="128"/>
      <c r="AV202" s="129"/>
      <c r="AW202" s="126" t="str">
        <f t="shared" si="91"/>
        <v/>
      </c>
      <c r="AX202" s="126" t="str">
        <f t="shared" si="92"/>
        <v/>
      </c>
      <c r="AY202" s="64" t="str">
        <f t="shared" si="93"/>
        <v/>
      </c>
      <c r="AZ202" s="97">
        <v>78.8</v>
      </c>
      <c r="BA202" s="68"/>
      <c r="BB202" s="68"/>
      <c r="BC202" s="68"/>
      <c r="BD202" s="68"/>
      <c r="BE202" s="15">
        <v>390</v>
      </c>
      <c r="BF202" s="5">
        <f t="shared" si="94"/>
        <v>10023</v>
      </c>
      <c r="BG202" s="42">
        <v>6656</v>
      </c>
      <c r="BH202" s="42">
        <v>1587</v>
      </c>
      <c r="BI202" s="42">
        <v>1780</v>
      </c>
      <c r="BJ202" s="42"/>
      <c r="BK202" s="42"/>
      <c r="BL202" s="42"/>
      <c r="BM202" s="42"/>
    </row>
    <row r="203" spans="1:65" outlineLevel="5" x14ac:dyDescent="0.45">
      <c r="A203" s="22">
        <f t="shared" si="80"/>
        <v>6</v>
      </c>
      <c r="B203" s="9">
        <f t="shared" si="78"/>
        <v>44362</v>
      </c>
      <c r="C203" s="51">
        <v>440993</v>
      </c>
      <c r="D203" s="64">
        <f t="shared" si="85"/>
        <v>38.6</v>
      </c>
      <c r="E203" s="12">
        <v>38.5</v>
      </c>
      <c r="F203" s="12">
        <v>38.5</v>
      </c>
      <c r="G203" s="12">
        <v>38.6</v>
      </c>
      <c r="H203" s="12">
        <v>38.6</v>
      </c>
      <c r="I203" s="12"/>
      <c r="J203" s="12"/>
      <c r="K203" s="12"/>
      <c r="L203" s="12"/>
      <c r="M203" s="74" t="str">
        <f t="shared" si="86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 t="shared" si="95"/>
        <v>21.308980213089804</v>
      </c>
      <c r="AO203" s="41">
        <v>1314</v>
      </c>
      <c r="AP203" s="110"/>
      <c r="AQ203" s="111"/>
      <c r="AR203" s="126" t="str">
        <f t="shared" si="89"/>
        <v/>
      </c>
      <c r="AS203" s="126" t="str">
        <f t="shared" si="90"/>
        <v/>
      </c>
      <c r="AT203" s="127">
        <v>1531</v>
      </c>
      <c r="AU203" s="128"/>
      <c r="AV203" s="129"/>
      <c r="AW203" s="126" t="str">
        <f t="shared" si="91"/>
        <v/>
      </c>
      <c r="AX203" s="126" t="str">
        <f t="shared" si="92"/>
        <v/>
      </c>
      <c r="AY203" s="64" t="str">
        <f t="shared" si="93"/>
        <v/>
      </c>
      <c r="AZ203" s="97">
        <v>78.8</v>
      </c>
      <c r="BA203" s="68"/>
      <c r="BB203" s="68"/>
      <c r="BC203" s="68"/>
      <c r="BD203" s="68"/>
      <c r="BE203" s="15">
        <v>330</v>
      </c>
      <c r="BF203" s="5">
        <f t="shared" si="94"/>
        <v>7122</v>
      </c>
      <c r="BG203" s="42">
        <v>5610</v>
      </c>
      <c r="BH203" s="42">
        <v>0</v>
      </c>
      <c r="BI203" s="42">
        <v>1512</v>
      </c>
      <c r="BJ203" s="42"/>
      <c r="BK203" s="42"/>
      <c r="BL203" s="42"/>
      <c r="BM203" s="42"/>
    </row>
    <row r="204" spans="1:65" outlineLevel="5" x14ac:dyDescent="0.45">
      <c r="A204" s="22">
        <f t="shared" si="80"/>
        <v>6</v>
      </c>
      <c r="B204" s="9">
        <f t="shared" si="78"/>
        <v>44363</v>
      </c>
      <c r="C204" s="51">
        <v>476412</v>
      </c>
      <c r="D204" s="64">
        <f t="shared" si="85"/>
        <v>37.6</v>
      </c>
      <c r="E204" s="12">
        <v>36.200000000000003</v>
      </c>
      <c r="F204" s="12">
        <v>38.299999999999997</v>
      </c>
      <c r="G204" s="12">
        <v>37</v>
      </c>
      <c r="H204" s="12">
        <v>38.700000000000003</v>
      </c>
      <c r="I204" s="12"/>
      <c r="J204" s="12"/>
      <c r="K204" s="12"/>
      <c r="L204" s="12"/>
      <c r="M204" s="74" t="str">
        <f t="shared" si="86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5"/>
        <v>23.769100169779286</v>
      </c>
      <c r="AO204" s="41">
        <v>1178</v>
      </c>
      <c r="AP204" s="110"/>
      <c r="AQ204" s="111"/>
      <c r="AR204" s="126" t="str">
        <f t="shared" si="89"/>
        <v/>
      </c>
      <c r="AS204" s="126" t="str">
        <f t="shared" si="90"/>
        <v/>
      </c>
      <c r="AT204" s="127">
        <v>1108</v>
      </c>
      <c r="AU204" s="128"/>
      <c r="AV204" s="129"/>
      <c r="AW204" s="126" t="str">
        <f t="shared" si="91"/>
        <v/>
      </c>
      <c r="AX204" s="126" t="str">
        <f t="shared" si="92"/>
        <v/>
      </c>
      <c r="AY204" s="64" t="str">
        <f t="shared" si="93"/>
        <v/>
      </c>
      <c r="AZ204" s="97">
        <v>79.5</v>
      </c>
      <c r="BA204" s="68"/>
      <c r="BB204" s="68"/>
      <c r="BC204" s="68"/>
      <c r="BD204" s="68"/>
      <c r="BE204" s="15">
        <v>300</v>
      </c>
      <c r="BF204" s="5">
        <f t="shared" si="94"/>
        <v>5744</v>
      </c>
      <c r="BG204" s="42">
        <v>4064</v>
      </c>
      <c r="BH204" s="42">
        <v>0</v>
      </c>
      <c r="BI204" s="42">
        <v>1680</v>
      </c>
      <c r="BJ204" s="42"/>
      <c r="BK204" s="42"/>
      <c r="BL204" s="42"/>
      <c r="BM204" s="42"/>
    </row>
    <row r="205" spans="1:65" outlineLevel="5" x14ac:dyDescent="0.45">
      <c r="A205" s="22">
        <f t="shared" si="80"/>
        <v>6</v>
      </c>
      <c r="B205" s="9">
        <f t="shared" si="78"/>
        <v>44364</v>
      </c>
      <c r="C205" s="51">
        <v>471712</v>
      </c>
      <c r="D205" s="64">
        <f t="shared" si="85"/>
        <v>37.4</v>
      </c>
      <c r="E205" s="12">
        <v>35.6</v>
      </c>
      <c r="F205" s="12">
        <v>38.1</v>
      </c>
      <c r="G205" s="12">
        <v>37.700000000000003</v>
      </c>
      <c r="H205" s="12">
        <v>38.299999999999997</v>
      </c>
      <c r="I205" s="12"/>
      <c r="J205" s="12"/>
      <c r="K205" s="12"/>
      <c r="L205" s="12"/>
      <c r="M205" s="74" t="str">
        <f t="shared" si="86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5"/>
        <v>20.633750921149595</v>
      </c>
      <c r="AO205" s="41">
        <v>1357</v>
      </c>
      <c r="AP205" s="110"/>
      <c r="AQ205" s="111"/>
      <c r="AR205" s="126" t="str">
        <f t="shared" si="89"/>
        <v/>
      </c>
      <c r="AS205" s="126" t="str">
        <f t="shared" si="90"/>
        <v/>
      </c>
      <c r="AT205" s="127">
        <v>1418</v>
      </c>
      <c r="AU205" s="128"/>
      <c r="AV205" s="129"/>
      <c r="AW205" s="126" t="str">
        <f t="shared" si="91"/>
        <v/>
      </c>
      <c r="AX205" s="126" t="str">
        <f t="shared" si="92"/>
        <v/>
      </c>
      <c r="AY205" s="64" t="str">
        <f t="shared" si="93"/>
        <v/>
      </c>
      <c r="AZ205" s="97">
        <v>78.8</v>
      </c>
      <c r="BA205" s="68"/>
      <c r="BB205" s="68"/>
      <c r="BC205" s="68"/>
      <c r="BD205" s="68"/>
      <c r="BE205" s="15">
        <v>260</v>
      </c>
      <c r="BF205" s="5">
        <f t="shared" si="94"/>
        <v>6413</v>
      </c>
      <c r="BG205" s="42">
        <v>4733</v>
      </c>
      <c r="BH205" s="42">
        <v>0</v>
      </c>
      <c r="BI205" s="42">
        <v>1680</v>
      </c>
      <c r="BJ205" s="42"/>
      <c r="BK205" s="42"/>
      <c r="BL205" s="42"/>
      <c r="BM205" s="42"/>
    </row>
    <row r="206" spans="1:65" outlineLevel="5" x14ac:dyDescent="0.45">
      <c r="A206" s="22">
        <f t="shared" si="80"/>
        <v>6</v>
      </c>
      <c r="B206" s="9">
        <f t="shared" si="78"/>
        <v>44365</v>
      </c>
      <c r="C206" s="51">
        <v>458017</v>
      </c>
      <c r="D206" s="64">
        <f t="shared" si="85"/>
        <v>38</v>
      </c>
      <c r="E206" s="12">
        <v>37.5</v>
      </c>
      <c r="F206" s="12">
        <v>38.5</v>
      </c>
      <c r="G206" s="12">
        <v>37.6</v>
      </c>
      <c r="H206" s="12">
        <v>38.5</v>
      </c>
      <c r="I206" s="12"/>
      <c r="J206" s="12"/>
      <c r="K206" s="12"/>
      <c r="L206" s="12"/>
      <c r="M206" s="74" t="str">
        <f t="shared" si="86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 t="shared" si="95"/>
        <v>19.204389574759944</v>
      </c>
      <c r="AO206" s="41">
        <v>1458</v>
      </c>
      <c r="AP206" s="110"/>
      <c r="AQ206" s="111"/>
      <c r="AR206" s="126" t="str">
        <f t="shared" si="89"/>
        <v/>
      </c>
      <c r="AS206" s="126" t="str">
        <f t="shared" si="90"/>
        <v/>
      </c>
      <c r="AT206" s="127">
        <v>1586</v>
      </c>
      <c r="AU206" s="128"/>
      <c r="AV206" s="129"/>
      <c r="AW206" s="126" t="str">
        <f t="shared" si="91"/>
        <v/>
      </c>
      <c r="AX206" s="126" t="str">
        <f t="shared" si="92"/>
        <v/>
      </c>
      <c r="AY206" s="64" t="str">
        <f t="shared" si="93"/>
        <v/>
      </c>
      <c r="AZ206" s="97">
        <v>79.3</v>
      </c>
      <c r="BA206" s="68"/>
      <c r="BB206" s="68"/>
      <c r="BC206" s="68"/>
      <c r="BD206" s="68"/>
      <c r="BE206" s="15">
        <v>350</v>
      </c>
      <c r="BF206" s="5">
        <f t="shared" si="94"/>
        <v>8285</v>
      </c>
      <c r="BG206" s="42">
        <v>6435</v>
      </c>
      <c r="BH206" s="42">
        <v>0</v>
      </c>
      <c r="BI206" s="42">
        <v>1850</v>
      </c>
      <c r="BJ206" s="42"/>
      <c r="BK206" s="42"/>
      <c r="BL206" s="42"/>
      <c r="BM206" s="42"/>
    </row>
    <row r="207" spans="1:65" outlineLevel="5" x14ac:dyDescent="0.45">
      <c r="A207" s="22">
        <f t="shared" si="80"/>
        <v>6</v>
      </c>
      <c r="B207" s="9">
        <f t="shared" si="78"/>
        <v>44366</v>
      </c>
      <c r="C207" s="51">
        <v>432495</v>
      </c>
      <c r="D207" s="64">
        <f t="shared" si="85"/>
        <v>37.6</v>
      </c>
      <c r="E207" s="12">
        <v>35.6</v>
      </c>
      <c r="F207" s="12">
        <v>38.5</v>
      </c>
      <c r="G207" s="12">
        <v>37.6</v>
      </c>
      <c r="H207" s="12">
        <v>38.5</v>
      </c>
      <c r="I207" s="12"/>
      <c r="J207" s="12"/>
      <c r="K207" s="12"/>
      <c r="L207" s="12"/>
      <c r="M207" s="74" t="str">
        <f t="shared" si="86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>28000/AO207</f>
        <v>23.255813953488371</v>
      </c>
      <c r="AO207" s="41">
        <v>1204</v>
      </c>
      <c r="AP207" s="110"/>
      <c r="AQ207" s="111"/>
      <c r="AR207" s="126" t="str">
        <f t="shared" si="89"/>
        <v/>
      </c>
      <c r="AS207" s="126" t="str">
        <f t="shared" si="90"/>
        <v/>
      </c>
      <c r="AT207" s="127">
        <v>1078</v>
      </c>
      <c r="AU207" s="128"/>
      <c r="AV207" s="129"/>
      <c r="AW207" s="126" t="str">
        <f t="shared" si="91"/>
        <v/>
      </c>
      <c r="AX207" s="126" t="str">
        <f t="shared" si="92"/>
        <v/>
      </c>
      <c r="AY207" s="64" t="str">
        <f t="shared" si="93"/>
        <v/>
      </c>
      <c r="AZ207" s="97"/>
      <c r="BA207" s="68"/>
      <c r="BB207" s="68"/>
      <c r="BC207" s="68"/>
      <c r="BD207" s="68"/>
      <c r="BE207" s="15">
        <v>140</v>
      </c>
      <c r="BF207" s="5">
        <f t="shared" si="94"/>
        <v>6776</v>
      </c>
      <c r="BG207" s="42">
        <v>5066</v>
      </c>
      <c r="BH207" s="42">
        <v>0</v>
      </c>
      <c r="BI207" s="42">
        <v>1710</v>
      </c>
      <c r="BJ207" s="42"/>
      <c r="BK207" s="42"/>
      <c r="BL207" s="42"/>
      <c r="BM207" s="42"/>
    </row>
    <row r="208" spans="1:65" outlineLevel="5" x14ac:dyDescent="0.45">
      <c r="A208" s="22">
        <f t="shared" si="80"/>
        <v>6</v>
      </c>
      <c r="B208" s="9">
        <f t="shared" si="78"/>
        <v>44367</v>
      </c>
      <c r="C208" s="51">
        <v>409922</v>
      </c>
      <c r="D208" s="64">
        <f t="shared" si="85"/>
        <v>38.299999999999997</v>
      </c>
      <c r="E208" s="12">
        <v>38.299999999999997</v>
      </c>
      <c r="F208" s="12">
        <v>38.299999999999997</v>
      </c>
      <c r="G208" s="12">
        <v>38.200000000000003</v>
      </c>
      <c r="H208" s="12">
        <v>38.200000000000003</v>
      </c>
      <c r="I208" s="12"/>
      <c r="J208" s="12"/>
      <c r="K208" s="12"/>
      <c r="L208" s="12"/>
      <c r="M208" s="74" t="str">
        <f t="shared" si="86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5"/>
        <v>22.598870056497177</v>
      </c>
      <c r="AO208" s="41">
        <v>1239</v>
      </c>
      <c r="AP208" s="110"/>
      <c r="AQ208" s="111"/>
      <c r="AR208" s="126" t="str">
        <f t="shared" si="89"/>
        <v/>
      </c>
      <c r="AS208" s="126" t="str">
        <f t="shared" si="90"/>
        <v/>
      </c>
      <c r="AT208" s="127">
        <v>830</v>
      </c>
      <c r="AU208" s="128"/>
      <c r="AV208" s="129"/>
      <c r="AW208" s="126" t="str">
        <f t="shared" si="91"/>
        <v/>
      </c>
      <c r="AX208" s="126" t="str">
        <f t="shared" si="92"/>
        <v/>
      </c>
      <c r="AY208" s="64" t="str">
        <f t="shared" si="93"/>
        <v/>
      </c>
      <c r="AZ208" s="97"/>
      <c r="BA208" s="68"/>
      <c r="BB208" s="68"/>
      <c r="BC208" s="68"/>
      <c r="BD208" s="68"/>
      <c r="BE208" s="15"/>
      <c r="BF208" s="5">
        <f t="shared" si="94"/>
        <v>4877</v>
      </c>
      <c r="BG208" s="42">
        <v>3254</v>
      </c>
      <c r="BH208" s="42">
        <v>0</v>
      </c>
      <c r="BI208" s="42">
        <v>1623</v>
      </c>
      <c r="BJ208" s="42"/>
      <c r="BK208" s="42"/>
      <c r="BL208" s="42"/>
      <c r="BM208" s="42"/>
    </row>
    <row r="209" spans="1:65" outlineLevel="5" x14ac:dyDescent="0.45">
      <c r="A209" s="22">
        <f t="shared" si="80"/>
        <v>6</v>
      </c>
      <c r="B209" s="9">
        <f t="shared" si="78"/>
        <v>44368</v>
      </c>
      <c r="C209" s="51">
        <v>404277</v>
      </c>
      <c r="D209" s="64">
        <f t="shared" si="85"/>
        <v>38.299999999999997</v>
      </c>
      <c r="E209" s="12">
        <v>38.200000000000003</v>
      </c>
      <c r="F209" s="12">
        <v>38.200000000000003</v>
      </c>
      <c r="G209" s="12">
        <v>38.4</v>
      </c>
      <c r="H209" s="12">
        <v>38.4</v>
      </c>
      <c r="I209" s="12"/>
      <c r="J209" s="12"/>
      <c r="K209" s="12"/>
      <c r="L209" s="12"/>
      <c r="M209" s="74" t="str">
        <f t="shared" si="86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 t="shared" si="95"/>
        <v>19.390581717451525</v>
      </c>
      <c r="AO209" s="41">
        <v>1444</v>
      </c>
      <c r="AP209" s="110"/>
      <c r="AQ209" s="111"/>
      <c r="AR209" s="126" t="str">
        <f t="shared" si="89"/>
        <v/>
      </c>
      <c r="AS209" s="126" t="str">
        <f t="shared" si="90"/>
        <v/>
      </c>
      <c r="AT209" s="127">
        <v>1443</v>
      </c>
      <c r="AU209" s="128"/>
      <c r="AV209" s="129"/>
      <c r="AW209" s="126" t="str">
        <f t="shared" si="91"/>
        <v/>
      </c>
      <c r="AX209" s="126" t="str">
        <f t="shared" si="92"/>
        <v/>
      </c>
      <c r="AY209" s="64" t="str">
        <f t="shared" si="93"/>
        <v/>
      </c>
      <c r="AZ209" s="97">
        <v>78.7</v>
      </c>
      <c r="BA209" s="68"/>
      <c r="BB209" s="68"/>
      <c r="BC209" s="68"/>
      <c r="BD209" s="68"/>
      <c r="BE209" s="15">
        <v>330</v>
      </c>
      <c r="BF209" s="5">
        <f t="shared" si="94"/>
        <v>7074</v>
      </c>
      <c r="BG209" s="42">
        <v>5404</v>
      </c>
      <c r="BH209" s="42">
        <v>0</v>
      </c>
      <c r="BI209" s="42">
        <v>1670</v>
      </c>
      <c r="BJ209" s="42"/>
      <c r="BK209" s="42"/>
      <c r="BL209" s="42"/>
      <c r="BM209" s="42"/>
    </row>
    <row r="210" spans="1:65" outlineLevel="5" x14ac:dyDescent="0.45">
      <c r="A210" s="22">
        <f t="shared" si="80"/>
        <v>6</v>
      </c>
      <c r="B210" s="9">
        <f t="shared" si="78"/>
        <v>44369</v>
      </c>
      <c r="C210" s="51">
        <v>381482</v>
      </c>
      <c r="D210" s="64">
        <f t="shared" si="85"/>
        <v>38.6</v>
      </c>
      <c r="E210" s="12">
        <v>38.5</v>
      </c>
      <c r="F210" s="12">
        <v>38.5</v>
      </c>
      <c r="G210" s="12">
        <v>38.6</v>
      </c>
      <c r="H210" s="12">
        <v>38.6</v>
      </c>
      <c r="I210" s="12"/>
      <c r="J210" s="12"/>
      <c r="K210" s="12"/>
      <c r="L210" s="12"/>
      <c r="M210" s="74" t="str">
        <f t="shared" si="86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 t="shared" si="95"/>
        <v>16.857314870559904</v>
      </c>
      <c r="AO210" s="41">
        <v>1661</v>
      </c>
      <c r="AP210" s="110"/>
      <c r="AQ210" s="111"/>
      <c r="AR210" s="126" t="str">
        <f t="shared" si="89"/>
        <v/>
      </c>
      <c r="AS210" s="126" t="str">
        <f t="shared" si="90"/>
        <v/>
      </c>
      <c r="AT210" s="127">
        <v>1655</v>
      </c>
      <c r="AU210" s="128"/>
      <c r="AV210" s="129"/>
      <c r="AW210" s="126" t="str">
        <f t="shared" si="91"/>
        <v/>
      </c>
      <c r="AX210" s="126" t="str">
        <f t="shared" si="92"/>
        <v/>
      </c>
      <c r="AY210" s="64" t="str">
        <f t="shared" si="93"/>
        <v/>
      </c>
      <c r="AZ210" s="97">
        <v>78.7</v>
      </c>
      <c r="BA210" s="68"/>
      <c r="BB210" s="68"/>
      <c r="BC210" s="68"/>
      <c r="BD210" s="68"/>
      <c r="BE210" s="15">
        <v>330</v>
      </c>
      <c r="BF210" s="5">
        <f t="shared" si="94"/>
        <v>7527</v>
      </c>
      <c r="BG210" s="42">
        <v>5825</v>
      </c>
      <c r="BH210" s="42">
        <v>0</v>
      </c>
      <c r="BI210" s="42">
        <v>1702</v>
      </c>
      <c r="BJ210" s="42"/>
      <c r="BK210" s="42"/>
      <c r="BL210" s="42"/>
      <c r="BM210" s="42"/>
    </row>
    <row r="211" spans="1:65" outlineLevel="5" x14ac:dyDescent="0.45">
      <c r="A211" s="22">
        <f t="shared" si="80"/>
        <v>6</v>
      </c>
      <c r="B211" s="9">
        <f t="shared" si="78"/>
        <v>44370</v>
      </c>
      <c r="C211" s="51">
        <v>373117</v>
      </c>
      <c r="D211" s="64">
        <f t="shared" si="85"/>
        <v>38.5</v>
      </c>
      <c r="E211" s="12">
        <v>38.4</v>
      </c>
      <c r="F211" s="12">
        <v>38.4</v>
      </c>
      <c r="G211" s="12">
        <v>38.5</v>
      </c>
      <c r="H211" s="12">
        <v>38.5</v>
      </c>
      <c r="I211" s="12"/>
      <c r="J211" s="12"/>
      <c r="K211" s="12"/>
      <c r="L211" s="12"/>
      <c r="M211" s="74" t="str">
        <f t="shared" si="86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5"/>
        <v>16.597510373443985</v>
      </c>
      <c r="AO211" s="41">
        <v>1687</v>
      </c>
      <c r="AP211" s="110"/>
      <c r="AQ211" s="111"/>
      <c r="AR211" s="126" t="str">
        <f t="shared" si="89"/>
        <v/>
      </c>
      <c r="AS211" s="126" t="str">
        <f t="shared" si="90"/>
        <v/>
      </c>
      <c r="AT211" s="127">
        <v>1888</v>
      </c>
      <c r="AU211" s="128"/>
      <c r="AV211" s="129"/>
      <c r="AW211" s="126" t="str">
        <f t="shared" si="91"/>
        <v/>
      </c>
      <c r="AX211" s="126" t="str">
        <f t="shared" si="92"/>
        <v/>
      </c>
      <c r="AY211" s="64" t="str">
        <f t="shared" si="93"/>
        <v/>
      </c>
      <c r="AZ211" s="97">
        <v>79.099999999999994</v>
      </c>
      <c r="BA211" s="68"/>
      <c r="BB211" s="68"/>
      <c r="BC211" s="68"/>
      <c r="BD211" s="68"/>
      <c r="BE211" s="15">
        <v>350</v>
      </c>
      <c r="BF211" s="5">
        <f t="shared" si="94"/>
        <v>7959</v>
      </c>
      <c r="BG211" s="42">
        <v>6297</v>
      </c>
      <c r="BH211" s="42">
        <v>0</v>
      </c>
      <c r="BI211" s="42">
        <v>1662</v>
      </c>
      <c r="BJ211" s="42"/>
      <c r="BK211" s="42"/>
      <c r="BL211" s="42"/>
      <c r="BM211" s="42"/>
    </row>
    <row r="212" spans="1:65" outlineLevel="5" x14ac:dyDescent="0.45">
      <c r="A212" s="22">
        <f t="shared" si="80"/>
        <v>6</v>
      </c>
      <c r="B212" s="9">
        <f t="shared" si="78"/>
        <v>44371</v>
      </c>
      <c r="C212" s="51">
        <v>352194</v>
      </c>
      <c r="D212" s="64">
        <f t="shared" si="85"/>
        <v>37.299999999999997</v>
      </c>
      <c r="E212" s="12">
        <v>35.799999999999997</v>
      </c>
      <c r="F212" s="12">
        <v>37.6</v>
      </c>
      <c r="G212" s="12">
        <v>37.799999999999997</v>
      </c>
      <c r="H212" s="12">
        <v>38</v>
      </c>
      <c r="I212" s="12"/>
      <c r="J212" s="12"/>
      <c r="K212" s="12"/>
      <c r="L212" s="12"/>
      <c r="M212" s="74" t="str">
        <f t="shared" si="86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5"/>
        <v>20.14388489208633</v>
      </c>
      <c r="AO212" s="41">
        <v>1390</v>
      </c>
      <c r="AP212" s="110"/>
      <c r="AQ212" s="111"/>
      <c r="AR212" s="126" t="str">
        <f t="shared" si="89"/>
        <v/>
      </c>
      <c r="AS212" s="126" t="str">
        <f t="shared" si="90"/>
        <v/>
      </c>
      <c r="AT212" s="127">
        <v>1415</v>
      </c>
      <c r="AU212" s="128"/>
      <c r="AV212" s="129"/>
      <c r="AW212" s="126" t="str">
        <f t="shared" si="91"/>
        <v/>
      </c>
      <c r="AX212" s="126" t="str">
        <f t="shared" si="92"/>
        <v/>
      </c>
      <c r="AY212" s="64" t="str">
        <f t="shared" si="93"/>
        <v/>
      </c>
      <c r="AZ212" s="97">
        <v>78.5</v>
      </c>
      <c r="BA212" s="68"/>
      <c r="BB212" s="68"/>
      <c r="BC212" s="68"/>
      <c r="BD212" s="68"/>
      <c r="BE212" s="15">
        <v>300</v>
      </c>
      <c r="BF212" s="5">
        <f t="shared" si="94"/>
        <v>6586</v>
      </c>
      <c r="BG212" s="42">
        <v>1752</v>
      </c>
      <c r="BH212" s="42">
        <v>3398</v>
      </c>
      <c r="BI212" s="42">
        <v>1436</v>
      </c>
      <c r="BJ212" s="42"/>
      <c r="BK212" s="42"/>
      <c r="BL212" s="42"/>
      <c r="BM212" s="42"/>
    </row>
    <row r="213" spans="1:65" outlineLevel="5" x14ac:dyDescent="0.45">
      <c r="A213" s="22">
        <f t="shared" si="80"/>
        <v>6</v>
      </c>
      <c r="B213" s="9">
        <f t="shared" si="78"/>
        <v>44372</v>
      </c>
      <c r="C213" s="51">
        <v>353816</v>
      </c>
      <c r="D213" s="64">
        <f t="shared" si="85"/>
        <v>37.6</v>
      </c>
      <c r="E213" s="12">
        <v>36</v>
      </c>
      <c r="F213" s="12">
        <v>37.9</v>
      </c>
      <c r="G213" s="12">
        <v>37.799999999999997</v>
      </c>
      <c r="H213" s="12">
        <v>38.5</v>
      </c>
      <c r="I213" s="12"/>
      <c r="J213" s="12"/>
      <c r="K213" s="12"/>
      <c r="L213" s="12"/>
      <c r="M213" s="74" t="str">
        <f t="shared" si="86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 t="shared" si="95"/>
        <v>19.774011299435028</v>
      </c>
      <c r="AO213" s="41">
        <v>1416</v>
      </c>
      <c r="AP213" s="110"/>
      <c r="AQ213" s="111"/>
      <c r="AR213" s="126" t="str">
        <f t="shared" si="89"/>
        <v/>
      </c>
      <c r="AS213" s="126" t="str">
        <f t="shared" si="90"/>
        <v/>
      </c>
      <c r="AT213" s="127">
        <v>1440</v>
      </c>
      <c r="AU213" s="128"/>
      <c r="AV213" s="129"/>
      <c r="AW213" s="126" t="str">
        <f t="shared" si="91"/>
        <v/>
      </c>
      <c r="AX213" s="126" t="str">
        <f t="shared" si="92"/>
        <v/>
      </c>
      <c r="AY213" s="64" t="str">
        <f t="shared" si="93"/>
        <v/>
      </c>
      <c r="AZ213" s="97">
        <v>78.8</v>
      </c>
      <c r="BA213" s="68"/>
      <c r="BB213" s="68"/>
      <c r="BC213" s="68"/>
      <c r="BD213" s="68"/>
      <c r="BE213" s="15">
        <v>370</v>
      </c>
      <c r="BF213" s="5">
        <f t="shared" si="94"/>
        <v>7709</v>
      </c>
      <c r="BG213" s="42">
        <v>6011</v>
      </c>
      <c r="BH213" s="42">
        <v>0</v>
      </c>
      <c r="BI213" s="42">
        <v>1698</v>
      </c>
      <c r="BJ213" s="42"/>
      <c r="BK213" s="42"/>
      <c r="BL213" s="42"/>
      <c r="BM213" s="42"/>
    </row>
    <row r="214" spans="1:65" outlineLevel="5" x14ac:dyDescent="0.45">
      <c r="A214" s="22">
        <f t="shared" si="80"/>
        <v>6</v>
      </c>
      <c r="B214" s="9">
        <f t="shared" si="78"/>
        <v>44373</v>
      </c>
      <c r="C214" s="51">
        <v>349955</v>
      </c>
      <c r="D214" s="64">
        <f t="shared" si="85"/>
        <v>37.700000000000003</v>
      </c>
      <c r="E214" s="12">
        <v>36</v>
      </c>
      <c r="F214" s="12">
        <v>38.5</v>
      </c>
      <c r="G214" s="12">
        <v>37.700000000000003</v>
      </c>
      <c r="H214" s="12">
        <v>38.5</v>
      </c>
      <c r="I214" s="12"/>
      <c r="J214" s="12"/>
      <c r="K214" s="12"/>
      <c r="L214" s="12"/>
      <c r="M214" s="74" t="str">
        <f t="shared" si="86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5"/>
        <v>24.034334763948497</v>
      </c>
      <c r="AO214" s="41">
        <v>1165</v>
      </c>
      <c r="AP214" s="110"/>
      <c r="AQ214" s="111"/>
      <c r="AR214" s="126" t="str">
        <f t="shared" si="89"/>
        <v/>
      </c>
      <c r="AS214" s="126" t="str">
        <f t="shared" si="90"/>
        <v/>
      </c>
      <c r="AT214" s="127">
        <v>1637</v>
      </c>
      <c r="AU214" s="128"/>
      <c r="AV214" s="129"/>
      <c r="AW214" s="126" t="str">
        <f t="shared" si="91"/>
        <v/>
      </c>
      <c r="AX214" s="126" t="str">
        <f t="shared" si="92"/>
        <v/>
      </c>
      <c r="AY214" s="64" t="str">
        <f t="shared" si="93"/>
        <v/>
      </c>
      <c r="AZ214" s="97"/>
      <c r="BA214" s="68"/>
      <c r="BB214" s="68"/>
      <c r="BC214" s="68"/>
      <c r="BD214" s="68"/>
      <c r="BE214" s="15">
        <v>140</v>
      </c>
      <c r="BF214" s="5">
        <f t="shared" si="94"/>
        <v>7076</v>
      </c>
      <c r="BG214" s="42">
        <v>5214</v>
      </c>
      <c r="BH214" s="42">
        <v>0</v>
      </c>
      <c r="BI214" s="42">
        <v>1862</v>
      </c>
      <c r="BJ214" s="42"/>
      <c r="BK214" s="42"/>
      <c r="BL214" s="42"/>
      <c r="BM214" s="42"/>
    </row>
    <row r="215" spans="1:65" outlineLevel="5" x14ac:dyDescent="0.45">
      <c r="A215" s="22">
        <f t="shared" si="80"/>
        <v>6</v>
      </c>
      <c r="B215" s="9">
        <f t="shared" si="78"/>
        <v>44374</v>
      </c>
      <c r="C215" s="51">
        <v>346791</v>
      </c>
      <c r="D215" s="64">
        <f t="shared" si="85"/>
        <v>37.6</v>
      </c>
      <c r="E215" s="12">
        <v>35.9</v>
      </c>
      <c r="F215" s="12">
        <v>38.5</v>
      </c>
      <c r="G215" s="12">
        <v>37.5</v>
      </c>
      <c r="H215" s="12">
        <v>38.5</v>
      </c>
      <c r="I215" s="12"/>
      <c r="J215" s="12"/>
      <c r="K215" s="12"/>
      <c r="L215" s="12"/>
      <c r="M215" s="74" t="str">
        <f t="shared" si="86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5"/>
        <v>26.565464895635674</v>
      </c>
      <c r="AO215" s="41">
        <v>1054</v>
      </c>
      <c r="AP215" s="110"/>
      <c r="AQ215" s="111"/>
      <c r="AR215" s="126" t="str">
        <f t="shared" si="89"/>
        <v/>
      </c>
      <c r="AS215" s="126" t="str">
        <f t="shared" si="90"/>
        <v/>
      </c>
      <c r="AT215" s="127">
        <v>1275</v>
      </c>
      <c r="AU215" s="128"/>
      <c r="AV215" s="129"/>
      <c r="AW215" s="126" t="str">
        <f t="shared" si="91"/>
        <v/>
      </c>
      <c r="AX215" s="126" t="str">
        <f t="shared" si="92"/>
        <v/>
      </c>
      <c r="AY215" s="64" t="str">
        <f t="shared" si="93"/>
        <v/>
      </c>
      <c r="AZ215" s="97"/>
      <c r="BA215" s="68"/>
      <c r="BB215" s="68"/>
      <c r="BC215" s="68"/>
      <c r="BD215" s="68"/>
      <c r="BE215" s="15"/>
      <c r="BF215" s="5">
        <f t="shared" si="94"/>
        <v>4206</v>
      </c>
      <c r="BG215" s="42">
        <v>2526</v>
      </c>
      <c r="BH215" s="42">
        <v>0</v>
      </c>
      <c r="BI215" s="42">
        <v>1680</v>
      </c>
      <c r="BJ215" s="42"/>
      <c r="BK215" s="42"/>
      <c r="BL215" s="42"/>
      <c r="BM215" s="42"/>
    </row>
    <row r="216" spans="1:65" outlineLevel="5" x14ac:dyDescent="0.45">
      <c r="A216" s="22">
        <f t="shared" si="80"/>
        <v>6</v>
      </c>
      <c r="B216" s="9">
        <f t="shared" si="78"/>
        <v>44375</v>
      </c>
      <c r="C216" s="51">
        <v>341396</v>
      </c>
      <c r="D216" s="64">
        <f t="shared" si="85"/>
        <v>38.4</v>
      </c>
      <c r="E216" s="12">
        <v>38.200000000000003</v>
      </c>
      <c r="F216" s="12">
        <v>38.200000000000003</v>
      </c>
      <c r="G216" s="12">
        <v>38.6</v>
      </c>
      <c r="H216" s="12">
        <v>38.6</v>
      </c>
      <c r="I216" s="12"/>
      <c r="J216" s="12"/>
      <c r="K216" s="12"/>
      <c r="L216" s="12"/>
      <c r="M216" s="74" t="str">
        <f t="shared" si="86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5"/>
        <v>16.666666666666668</v>
      </c>
      <c r="AO216" s="41">
        <v>1680</v>
      </c>
      <c r="AP216" s="110"/>
      <c r="AQ216" s="111"/>
      <c r="AR216" s="126" t="str">
        <f t="shared" si="89"/>
        <v/>
      </c>
      <c r="AS216" s="126" t="str">
        <f t="shared" si="90"/>
        <v/>
      </c>
      <c r="AT216" s="127">
        <v>1705</v>
      </c>
      <c r="AU216" s="128"/>
      <c r="AV216" s="129"/>
      <c r="AW216" s="126" t="str">
        <f t="shared" si="91"/>
        <v/>
      </c>
      <c r="AX216" s="126" t="str">
        <f t="shared" si="92"/>
        <v/>
      </c>
      <c r="AY216" s="64" t="str">
        <f t="shared" si="93"/>
        <v/>
      </c>
      <c r="AZ216" s="97">
        <v>78.8</v>
      </c>
      <c r="BA216" s="68"/>
      <c r="BB216" s="68"/>
      <c r="BC216" s="68"/>
      <c r="BD216" s="68"/>
      <c r="BE216" s="15">
        <v>360</v>
      </c>
      <c r="BF216" s="5">
        <f t="shared" si="94"/>
        <v>6681</v>
      </c>
      <c r="BG216" s="42">
        <v>5061</v>
      </c>
      <c r="BH216" s="42">
        <v>0</v>
      </c>
      <c r="BI216" s="42">
        <v>1620</v>
      </c>
      <c r="BJ216" s="42"/>
      <c r="BK216" s="42"/>
      <c r="BL216" s="42"/>
      <c r="BM216" s="42"/>
    </row>
    <row r="217" spans="1:65" outlineLevel="5" x14ac:dyDescent="0.45">
      <c r="A217" s="22">
        <f t="shared" si="80"/>
        <v>6</v>
      </c>
      <c r="B217" s="9">
        <f t="shared" si="78"/>
        <v>44376</v>
      </c>
      <c r="C217" s="51">
        <v>338557</v>
      </c>
      <c r="D217" s="64">
        <f t="shared" si="85"/>
        <v>38.299999999999997</v>
      </c>
      <c r="E217" s="12">
        <v>38.299999999999997</v>
      </c>
      <c r="F217" s="12">
        <v>38.299999999999997</v>
      </c>
      <c r="G217" s="12">
        <v>38.200000000000003</v>
      </c>
      <c r="H217" s="12">
        <v>38.200000000000003</v>
      </c>
      <c r="I217" s="12"/>
      <c r="J217" s="12"/>
      <c r="K217" s="12"/>
      <c r="L217" s="12"/>
      <c r="M217" s="74" t="str">
        <f t="shared" si="86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5"/>
        <v>14.901543374135178</v>
      </c>
      <c r="AO217" s="41">
        <v>1879</v>
      </c>
      <c r="AP217" s="110"/>
      <c r="AQ217" s="111"/>
      <c r="AR217" s="126" t="str">
        <f t="shared" si="89"/>
        <v/>
      </c>
      <c r="AS217" s="126" t="str">
        <f t="shared" si="90"/>
        <v/>
      </c>
      <c r="AT217" s="127">
        <v>1962</v>
      </c>
      <c r="AU217" s="128"/>
      <c r="AV217" s="129"/>
      <c r="AW217" s="126" t="str">
        <f t="shared" si="91"/>
        <v/>
      </c>
      <c r="AX217" s="126" t="str">
        <f t="shared" si="92"/>
        <v/>
      </c>
      <c r="AY217" s="64" t="str">
        <f t="shared" si="93"/>
        <v/>
      </c>
      <c r="AZ217" s="97">
        <v>78.8</v>
      </c>
      <c r="BA217" s="68"/>
      <c r="BB217" s="68"/>
      <c r="BC217" s="68"/>
      <c r="BD217" s="68"/>
      <c r="BE217" s="15">
        <v>300</v>
      </c>
      <c r="BF217" s="5">
        <f t="shared" si="94"/>
        <v>8331</v>
      </c>
      <c r="BG217" s="42">
        <v>4900</v>
      </c>
      <c r="BH217" s="42">
        <v>1901</v>
      </c>
      <c r="BI217" s="42">
        <v>1530</v>
      </c>
      <c r="BJ217" s="42"/>
      <c r="BK217" s="42"/>
      <c r="BL217" s="42"/>
      <c r="BM217" s="42"/>
    </row>
    <row r="218" spans="1:65" ht="17.5" outlineLevel="5" thickBot="1" x14ac:dyDescent="0.5">
      <c r="A218" s="31">
        <f t="shared" si="80"/>
        <v>6</v>
      </c>
      <c r="B218" s="32">
        <f t="shared" si="78"/>
        <v>44377</v>
      </c>
      <c r="C218" s="51">
        <v>340534</v>
      </c>
      <c r="D218" s="64">
        <f t="shared" si="85"/>
        <v>38.5</v>
      </c>
      <c r="E218" s="12">
        <v>38.5</v>
      </c>
      <c r="F218" s="12">
        <v>38.5</v>
      </c>
      <c r="G218" s="12">
        <v>38.4</v>
      </c>
      <c r="H218" s="12">
        <v>38.4</v>
      </c>
      <c r="I218" s="12"/>
      <c r="J218" s="12"/>
      <c r="K218" s="12"/>
      <c r="L218" s="12"/>
      <c r="M218" s="74" t="str">
        <f t="shared" si="86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5"/>
        <v>15.118790496760258</v>
      </c>
      <c r="AO218" s="41">
        <v>1852</v>
      </c>
      <c r="AP218" s="110"/>
      <c r="AQ218" s="111"/>
      <c r="AR218" s="126" t="str">
        <f t="shared" si="89"/>
        <v/>
      </c>
      <c r="AS218" s="126" t="str">
        <f t="shared" si="90"/>
        <v/>
      </c>
      <c r="AT218" s="127">
        <v>1977</v>
      </c>
      <c r="AU218" s="128"/>
      <c r="AV218" s="129"/>
      <c r="AW218" s="126" t="str">
        <f t="shared" si="91"/>
        <v/>
      </c>
      <c r="AX218" s="126" t="str">
        <f t="shared" si="92"/>
        <v/>
      </c>
      <c r="AY218" s="64" t="str">
        <f t="shared" si="93"/>
        <v/>
      </c>
      <c r="AZ218" s="97">
        <v>79.3</v>
      </c>
      <c r="BA218" s="68"/>
      <c r="BB218" s="68"/>
      <c r="BC218" s="68"/>
      <c r="BD218" s="68"/>
      <c r="BE218" s="15">
        <v>300</v>
      </c>
      <c r="BF218" s="5">
        <f t="shared" si="94"/>
        <v>8281</v>
      </c>
      <c r="BG218" s="42">
        <v>6608</v>
      </c>
      <c r="BH218" s="42">
        <v>0</v>
      </c>
      <c r="BI218" s="42">
        <v>1673</v>
      </c>
      <c r="BJ218" s="42"/>
      <c r="BK218" s="42"/>
      <c r="BL218" s="42"/>
      <c r="BM218" s="42"/>
    </row>
    <row r="219" spans="1:65" outlineLevel="4" x14ac:dyDescent="0.45">
      <c r="A219" s="150" t="s">
        <v>40</v>
      </c>
      <c r="B219" s="151"/>
      <c r="C219" s="50">
        <f t="shared" ref="C219:BM219" si="96">SUBTOTAL(4,C189:C218)</f>
        <v>488110</v>
      </c>
      <c r="D219" s="60">
        <f t="shared" si="96"/>
        <v>38.6</v>
      </c>
      <c r="E219" s="28">
        <f t="shared" si="96"/>
        <v>38.700000000000003</v>
      </c>
      <c r="F219" s="28">
        <f t="shared" si="96"/>
        <v>38.799999999999997</v>
      </c>
      <c r="G219" s="28">
        <f t="shared" si="96"/>
        <v>38.6</v>
      </c>
      <c r="H219" s="28">
        <f t="shared" si="96"/>
        <v>38.700000000000003</v>
      </c>
      <c r="I219" s="28">
        <f t="shared" si="96"/>
        <v>0</v>
      </c>
      <c r="J219" s="28">
        <f t="shared" si="96"/>
        <v>0</v>
      </c>
      <c r="K219" s="28">
        <f t="shared" si="96"/>
        <v>0</v>
      </c>
      <c r="L219" s="28">
        <f t="shared" si="96"/>
        <v>0</v>
      </c>
      <c r="M219" s="71">
        <f t="shared" si="96"/>
        <v>0</v>
      </c>
      <c r="N219" s="82">
        <f t="shared" si="96"/>
        <v>0</v>
      </c>
      <c r="O219" s="82">
        <f t="shared" si="96"/>
        <v>0</v>
      </c>
      <c r="P219" s="82">
        <f t="shared" si="96"/>
        <v>0</v>
      </c>
      <c r="Q219" s="82">
        <f t="shared" si="96"/>
        <v>0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26.565464895635674</v>
      </c>
      <c r="AO219" s="39">
        <f t="shared" si="96"/>
        <v>2133</v>
      </c>
      <c r="AP219" s="104">
        <f t="shared" si="96"/>
        <v>0</v>
      </c>
      <c r="AQ219" s="105">
        <f t="shared" si="96"/>
        <v>0</v>
      </c>
      <c r="AR219" s="106">
        <f t="shared" si="96"/>
        <v>0</v>
      </c>
      <c r="AS219" s="106">
        <f t="shared" si="96"/>
        <v>0</v>
      </c>
      <c r="AT219" s="107">
        <f t="shared" si="96"/>
        <v>2488</v>
      </c>
      <c r="AU219" s="108">
        <f t="shared" si="96"/>
        <v>0</v>
      </c>
      <c r="AV219" s="109">
        <f t="shared" si="96"/>
        <v>0</v>
      </c>
      <c r="AW219" s="106">
        <f t="shared" si="96"/>
        <v>0</v>
      </c>
      <c r="AX219" s="106">
        <f t="shared" si="96"/>
        <v>0</v>
      </c>
      <c r="AY219" s="60">
        <f t="shared" si="96"/>
        <v>0</v>
      </c>
      <c r="AZ219" s="96">
        <f t="shared" si="96"/>
        <v>79.5</v>
      </c>
      <c r="BA219" s="67">
        <f t="shared" si="96"/>
        <v>0</v>
      </c>
      <c r="BB219" s="67">
        <f t="shared" si="96"/>
        <v>0</v>
      </c>
      <c r="BC219" s="67">
        <f t="shared" si="96"/>
        <v>0</v>
      </c>
      <c r="BD219" s="67">
        <f t="shared" si="96"/>
        <v>0</v>
      </c>
      <c r="BE219" s="27">
        <f t="shared" si="96"/>
        <v>390</v>
      </c>
      <c r="BF219" s="29">
        <f t="shared" si="96"/>
        <v>12002</v>
      </c>
      <c r="BG219" s="39">
        <f t="shared" si="96"/>
        <v>10324</v>
      </c>
      <c r="BH219" s="40">
        <f t="shared" si="96"/>
        <v>3871</v>
      </c>
      <c r="BI219" s="40">
        <f t="shared" si="96"/>
        <v>1862</v>
      </c>
      <c r="BJ219" s="40">
        <f t="shared" si="96"/>
        <v>0</v>
      </c>
      <c r="BK219" s="40">
        <f t="shared" si="96"/>
        <v>0</v>
      </c>
      <c r="BL219" s="40">
        <f t="shared" si="96"/>
        <v>0</v>
      </c>
      <c r="BM219" s="27">
        <f t="shared" si="96"/>
        <v>0</v>
      </c>
    </row>
    <row r="220" spans="1:65" outlineLevel="3" x14ac:dyDescent="0.45">
      <c r="A220" s="180" t="s">
        <v>29</v>
      </c>
      <c r="B220" s="181"/>
      <c r="C220" s="51">
        <f t="shared" ref="C220:BM220" si="97">SUBTOTAL(5,C189:C218)</f>
        <v>319178</v>
      </c>
      <c r="D220" s="61">
        <f t="shared" si="97"/>
        <v>37.200000000000003</v>
      </c>
      <c r="E220" s="12">
        <f t="shared" si="97"/>
        <v>35.6</v>
      </c>
      <c r="F220" s="12">
        <f t="shared" si="97"/>
        <v>37.6</v>
      </c>
      <c r="G220" s="12">
        <f t="shared" si="97"/>
        <v>37</v>
      </c>
      <c r="H220" s="12">
        <f t="shared" si="97"/>
        <v>37.4</v>
      </c>
      <c r="I220" s="12">
        <f t="shared" si="97"/>
        <v>0</v>
      </c>
      <c r="J220" s="12">
        <f t="shared" si="97"/>
        <v>0</v>
      </c>
      <c r="K220" s="12">
        <f t="shared" si="97"/>
        <v>0</v>
      </c>
      <c r="L220" s="12">
        <f t="shared" si="97"/>
        <v>0</v>
      </c>
      <c r="M220" s="72">
        <f t="shared" si="97"/>
        <v>0</v>
      </c>
      <c r="N220" s="83">
        <f t="shared" si="97"/>
        <v>0</v>
      </c>
      <c r="O220" s="83">
        <f t="shared" si="97"/>
        <v>0</v>
      </c>
      <c r="P220" s="83">
        <f t="shared" si="97"/>
        <v>0</v>
      </c>
      <c r="Q220" s="83">
        <f t="shared" si="97"/>
        <v>0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13.127051101734645</v>
      </c>
      <c r="AO220" s="41">
        <f t="shared" si="97"/>
        <v>1054</v>
      </c>
      <c r="AP220" s="110">
        <f t="shared" si="97"/>
        <v>0</v>
      </c>
      <c r="AQ220" s="111">
        <f t="shared" si="97"/>
        <v>0</v>
      </c>
      <c r="AR220" s="112">
        <f t="shared" si="97"/>
        <v>0</v>
      </c>
      <c r="AS220" s="112">
        <f t="shared" si="97"/>
        <v>0</v>
      </c>
      <c r="AT220" s="113">
        <f t="shared" si="97"/>
        <v>830</v>
      </c>
      <c r="AU220" s="114">
        <f t="shared" si="97"/>
        <v>0</v>
      </c>
      <c r="AV220" s="115">
        <f t="shared" si="97"/>
        <v>0</v>
      </c>
      <c r="AW220" s="112">
        <f t="shared" si="97"/>
        <v>0</v>
      </c>
      <c r="AX220" s="112">
        <f t="shared" si="97"/>
        <v>0</v>
      </c>
      <c r="AY220" s="61">
        <f t="shared" si="97"/>
        <v>0</v>
      </c>
      <c r="AZ220" s="97">
        <f t="shared" si="97"/>
        <v>78.2</v>
      </c>
      <c r="BA220" s="68">
        <f t="shared" si="97"/>
        <v>0</v>
      </c>
      <c r="BB220" s="68">
        <f t="shared" si="97"/>
        <v>0</v>
      </c>
      <c r="BC220" s="68">
        <f t="shared" si="97"/>
        <v>0</v>
      </c>
      <c r="BD220" s="68">
        <f t="shared" si="97"/>
        <v>0</v>
      </c>
      <c r="BE220" s="15">
        <f t="shared" si="97"/>
        <v>140</v>
      </c>
      <c r="BF220" s="6">
        <f t="shared" si="97"/>
        <v>3734</v>
      </c>
      <c r="BG220" s="41">
        <f t="shared" si="97"/>
        <v>1752</v>
      </c>
      <c r="BH220" s="42">
        <f t="shared" si="97"/>
        <v>0</v>
      </c>
      <c r="BI220" s="42">
        <f t="shared" si="97"/>
        <v>631</v>
      </c>
      <c r="BJ220" s="42">
        <f t="shared" si="97"/>
        <v>0</v>
      </c>
      <c r="BK220" s="42">
        <f t="shared" si="97"/>
        <v>0</v>
      </c>
      <c r="BL220" s="42">
        <f t="shared" si="97"/>
        <v>0</v>
      </c>
      <c r="BM220" s="15">
        <f t="shared" si="97"/>
        <v>0</v>
      </c>
    </row>
    <row r="221" spans="1:65" outlineLevel="2" x14ac:dyDescent="0.45">
      <c r="A221" s="180" t="s">
        <v>18</v>
      </c>
      <c r="B221" s="181"/>
      <c r="C221" s="51">
        <f>IFERROR(SUBTOTAL(1,C189:C218),"")</f>
        <v>383664.53333333333</v>
      </c>
      <c r="D221" s="61">
        <f t="shared" ref="D221:BM221" si="98">IFERROR(SUBTOTAL(1,D189:D218),"")</f>
        <v>37.983333333333334</v>
      </c>
      <c r="E221" s="12">
        <f t="shared" si="98"/>
        <v>37.299999999999997</v>
      </c>
      <c r="F221" s="12">
        <f t="shared" si="98"/>
        <v>38.273333333333333</v>
      </c>
      <c r="G221" s="12">
        <f t="shared" si="98"/>
        <v>37.966666666666676</v>
      </c>
      <c r="H221" s="12">
        <f t="shared" si="98"/>
        <v>38.326666666666668</v>
      </c>
      <c r="I221" s="12" t="str">
        <f t="shared" si="98"/>
        <v/>
      </c>
      <c r="J221" s="12" t="str">
        <f t="shared" si="98"/>
        <v/>
      </c>
      <c r="K221" s="12" t="str">
        <f t="shared" si="98"/>
        <v/>
      </c>
      <c r="L221" s="12" t="str">
        <f t="shared" si="98"/>
        <v/>
      </c>
      <c r="M221" s="72" t="str">
        <f t="shared" si="98"/>
        <v/>
      </c>
      <c r="N221" s="83" t="str">
        <f t="shared" si="98"/>
        <v/>
      </c>
      <c r="O221" s="83" t="str">
        <f t="shared" si="98"/>
        <v/>
      </c>
      <c r="P221" s="83" t="str">
        <f t="shared" si="98"/>
        <v/>
      </c>
      <c r="Q221" s="83" t="str">
        <f t="shared" si="98"/>
        <v/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18.696920761014507</v>
      </c>
      <c r="AO221" s="41">
        <f t="shared" si="98"/>
        <v>1539.1333333333334</v>
      </c>
      <c r="AP221" s="110" t="str">
        <f t="shared" si="98"/>
        <v/>
      </c>
      <c r="AQ221" s="111" t="str">
        <f t="shared" si="98"/>
        <v/>
      </c>
      <c r="AR221" s="112" t="str">
        <f t="shared" si="98"/>
        <v/>
      </c>
      <c r="AS221" s="112" t="str">
        <f t="shared" si="98"/>
        <v/>
      </c>
      <c r="AT221" s="113">
        <f t="shared" si="98"/>
        <v>1567.6</v>
      </c>
      <c r="AU221" s="114" t="str">
        <f t="shared" si="98"/>
        <v/>
      </c>
      <c r="AV221" s="115" t="str">
        <f t="shared" si="98"/>
        <v/>
      </c>
      <c r="AW221" s="112" t="str">
        <f t="shared" si="98"/>
        <v/>
      </c>
      <c r="AX221" s="112" t="str">
        <f t="shared" si="98"/>
        <v/>
      </c>
      <c r="AY221" s="61" t="str">
        <f t="shared" si="98"/>
        <v/>
      </c>
      <c r="AZ221" s="97">
        <f t="shared" si="98"/>
        <v>78.840909090909079</v>
      </c>
      <c r="BA221" s="68" t="str">
        <f t="shared" si="98"/>
        <v/>
      </c>
      <c r="BB221" s="68" t="str">
        <f t="shared" si="98"/>
        <v/>
      </c>
      <c r="BC221" s="68" t="str">
        <f t="shared" si="98"/>
        <v/>
      </c>
      <c r="BD221" s="68" t="str">
        <f t="shared" si="98"/>
        <v/>
      </c>
      <c r="BE221" s="15">
        <f>IFERROR(SUBTOTAL(1,BE189:BE218),"")</f>
        <v>300</v>
      </c>
      <c r="BF221" s="6">
        <f t="shared" si="98"/>
        <v>7030.166666666667</v>
      </c>
      <c r="BG221" s="41">
        <f t="shared" si="98"/>
        <v>5221.4333333333334</v>
      </c>
      <c r="BH221" s="42">
        <f t="shared" si="98"/>
        <v>416</v>
      </c>
      <c r="BI221" s="42">
        <f t="shared" si="98"/>
        <v>1392.7333333333333</v>
      </c>
      <c r="BJ221" s="42" t="str">
        <f t="shared" si="98"/>
        <v/>
      </c>
      <c r="BK221" s="42" t="str">
        <f t="shared" si="98"/>
        <v/>
      </c>
      <c r="BL221" s="42" t="str">
        <f t="shared" si="98"/>
        <v/>
      </c>
      <c r="BM221" s="15" t="str">
        <f t="shared" si="98"/>
        <v/>
      </c>
    </row>
    <row r="222" spans="1:65" ht="17.5" outlineLevel="1" thickBot="1" x14ac:dyDescent="0.5">
      <c r="A222" s="182" t="s">
        <v>55</v>
      </c>
      <c r="B222" s="183"/>
      <c r="C222" s="52">
        <f>SUBTOTAL(9,C189:C218)</f>
        <v>11509936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46174</v>
      </c>
      <c r="AP222" s="116"/>
      <c r="AQ222" s="117"/>
      <c r="AR222" s="118"/>
      <c r="AS222" s="118"/>
      <c r="AT222" s="119">
        <f>SUBTOTAL(9,AT189:AT218)</f>
        <v>47028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7800</v>
      </c>
      <c r="BF222" s="7">
        <f t="shared" ref="BF222:BM222" si="99">SUBTOTAL(9,BF189:BF218)</f>
        <v>210905</v>
      </c>
      <c r="BG222" s="43">
        <f t="shared" si="99"/>
        <v>156643</v>
      </c>
      <c r="BH222" s="44">
        <f t="shared" si="99"/>
        <v>12480</v>
      </c>
      <c r="BI222" s="44">
        <f t="shared" si="99"/>
        <v>41782</v>
      </c>
      <c r="BJ222" s="44">
        <f t="shared" si="99"/>
        <v>0</v>
      </c>
      <c r="BK222" s="44">
        <f t="shared" si="99"/>
        <v>0</v>
      </c>
      <c r="BL222" s="44">
        <v>362502</v>
      </c>
      <c r="BM222" s="16">
        <f t="shared" si="99"/>
        <v>0</v>
      </c>
    </row>
    <row r="223" spans="1:65" outlineLevel="5" x14ac:dyDescent="0.45">
      <c r="A223" s="21">
        <f t="shared" si="80"/>
        <v>7</v>
      </c>
      <c r="B223" s="33">
        <f>B218+1</f>
        <v>44378</v>
      </c>
      <c r="C223" s="51">
        <v>321792</v>
      </c>
      <c r="D223" s="64">
        <f t="shared" ref="D223:D253" si="100">IFERROR(ROUND(AVERAGE(E223:L223),1),"")</f>
        <v>38.4</v>
      </c>
      <c r="E223" s="12">
        <v>38.4</v>
      </c>
      <c r="F223" s="12">
        <v>38.4</v>
      </c>
      <c r="G223" s="12">
        <v>38.299999999999997</v>
      </c>
      <c r="H223" s="12">
        <v>38.299999999999997</v>
      </c>
      <c r="I223" s="12"/>
      <c r="J223" s="12"/>
      <c r="K223" s="12"/>
      <c r="L223" s="12"/>
      <c r="M223" s="74" t="str">
        <f t="shared" ref="M223:M253" si="101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28000/AO223</f>
        <v>15.045674368619022</v>
      </c>
      <c r="AO223" s="41">
        <v>1861</v>
      </c>
      <c r="AP223" s="110"/>
      <c r="AQ223" s="111"/>
      <c r="AR223" s="126" t="str">
        <f t="shared" ref="AR223:AR253" si="104">IFERROR(AQ223/AP223*100,"")</f>
        <v/>
      </c>
      <c r="AS223" s="126" t="str">
        <f t="shared" ref="AS223:AS253" si="105">IFERROR(100-AR223,"")</f>
        <v/>
      </c>
      <c r="AT223" s="127">
        <v>2040</v>
      </c>
      <c r="AU223" s="128"/>
      <c r="AV223" s="129"/>
      <c r="AW223" s="126" t="str">
        <f t="shared" ref="AW223:AW253" si="106">IFERROR(AV223/AU223*100,"")</f>
        <v/>
      </c>
      <c r="AX223" s="126" t="str">
        <f t="shared" ref="AX223:AX253" si="107">IFERROR(100-AW223,"")</f>
        <v/>
      </c>
      <c r="AY223" s="143" t="str">
        <f t="shared" ref="AY223:AY253" si="108">IFERROR((1-((AW223*AS223)/(AX223*AR223)))*100,"")</f>
        <v/>
      </c>
      <c r="AZ223" s="97">
        <v>78.5</v>
      </c>
      <c r="BA223" s="68"/>
      <c r="BB223" s="68"/>
      <c r="BC223" s="68"/>
      <c r="BD223" s="68"/>
      <c r="BE223" s="15">
        <v>340</v>
      </c>
      <c r="BF223" s="5">
        <f t="shared" ref="BF223:BF253" si="109">IF(SUM(BG223:BM223)=0,"",SUM(BG223:BM223))</f>
        <v>8131</v>
      </c>
      <c r="BG223" s="42">
        <v>5712</v>
      </c>
      <c r="BH223" s="42">
        <v>873</v>
      </c>
      <c r="BI223" s="42">
        <v>1546</v>
      </c>
      <c r="BJ223" s="42"/>
      <c r="BK223" s="42"/>
      <c r="BL223" s="42"/>
      <c r="BM223" s="15"/>
    </row>
    <row r="224" spans="1:65" outlineLevel="5" x14ac:dyDescent="0.45">
      <c r="A224" s="22">
        <f t="shared" si="80"/>
        <v>7</v>
      </c>
      <c r="B224" s="9">
        <f t="shared" ref="B224:B287" si="110">B223+1</f>
        <v>44379</v>
      </c>
      <c r="C224" s="51">
        <v>333844</v>
      </c>
      <c r="D224" s="64">
        <f t="shared" si="100"/>
        <v>37.799999999999997</v>
      </c>
      <c r="E224" s="12">
        <v>36.200000000000003</v>
      </c>
      <c r="F224" s="12">
        <v>38.799999999999997</v>
      </c>
      <c r="G224" s="12">
        <v>37.6</v>
      </c>
      <c r="H224" s="12">
        <v>38.4</v>
      </c>
      <c r="I224" s="12"/>
      <c r="J224" s="12"/>
      <c r="K224" s="12"/>
      <c r="L224" s="12"/>
      <c r="M224" s="74" t="str">
        <f t="shared" si="101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1">28000/AO224</f>
        <v>18.729096989966557</v>
      </c>
      <c r="AO224" s="41">
        <v>1495</v>
      </c>
      <c r="AP224" s="110"/>
      <c r="AQ224" s="111"/>
      <c r="AR224" s="126" t="str">
        <f t="shared" si="104"/>
        <v/>
      </c>
      <c r="AS224" s="126" t="str">
        <f t="shared" si="105"/>
        <v/>
      </c>
      <c r="AT224" s="127">
        <v>1543</v>
      </c>
      <c r="AU224" s="128"/>
      <c r="AV224" s="129"/>
      <c r="AW224" s="126" t="str">
        <f t="shared" si="106"/>
        <v/>
      </c>
      <c r="AX224" s="126" t="str">
        <f t="shared" si="107"/>
        <v/>
      </c>
      <c r="AY224" s="143" t="str">
        <f t="shared" si="108"/>
        <v/>
      </c>
      <c r="AZ224" s="97">
        <v>78.5</v>
      </c>
      <c r="BA224" s="68"/>
      <c r="BB224" s="68"/>
      <c r="BC224" s="68"/>
      <c r="BD224" s="68"/>
      <c r="BE224" s="15">
        <v>320</v>
      </c>
      <c r="BF224" s="5">
        <f t="shared" si="109"/>
        <v>8682</v>
      </c>
      <c r="BG224" s="42">
        <v>4894</v>
      </c>
      <c r="BH224" s="42">
        <v>2315</v>
      </c>
      <c r="BI224" s="42">
        <v>1473</v>
      </c>
      <c r="BJ224" s="42"/>
      <c r="BK224" s="42"/>
      <c r="BL224" s="42"/>
      <c r="BM224" s="15"/>
    </row>
    <row r="225" spans="1:65" outlineLevel="5" x14ac:dyDescent="0.45">
      <c r="A225" s="22">
        <f t="shared" si="80"/>
        <v>7</v>
      </c>
      <c r="B225" s="9">
        <f t="shared" si="110"/>
        <v>44380</v>
      </c>
      <c r="C225" s="51">
        <v>370933</v>
      </c>
      <c r="D225" s="64">
        <f t="shared" si="100"/>
        <v>37.700000000000003</v>
      </c>
      <c r="E225" s="12">
        <v>36</v>
      </c>
      <c r="F225" s="12">
        <v>38.6</v>
      </c>
      <c r="G225" s="12">
        <v>37.799999999999997</v>
      </c>
      <c r="H225" s="12">
        <v>38.299999999999997</v>
      </c>
      <c r="I225" s="12"/>
      <c r="J225" s="12"/>
      <c r="K225" s="12"/>
      <c r="L225" s="12"/>
      <c r="M225" s="74" t="str">
        <f t="shared" si="101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1"/>
        <v>22.047244094488189</v>
      </c>
      <c r="AO225" s="41">
        <v>1270</v>
      </c>
      <c r="AP225" s="110"/>
      <c r="AQ225" s="111"/>
      <c r="AR225" s="126" t="str">
        <f t="shared" si="104"/>
        <v/>
      </c>
      <c r="AS225" s="126" t="str">
        <f t="shared" si="105"/>
        <v/>
      </c>
      <c r="AT225" s="127">
        <v>1210</v>
      </c>
      <c r="AU225" s="128"/>
      <c r="AV225" s="129"/>
      <c r="AW225" s="126" t="str">
        <f t="shared" si="106"/>
        <v/>
      </c>
      <c r="AX225" s="126" t="str">
        <f t="shared" si="107"/>
        <v/>
      </c>
      <c r="AY225" s="143" t="str">
        <f t="shared" si="108"/>
        <v/>
      </c>
      <c r="AZ225" s="97"/>
      <c r="BA225" s="68"/>
      <c r="BB225" s="68"/>
      <c r="BC225" s="68"/>
      <c r="BD225" s="68"/>
      <c r="BE225" s="15">
        <v>140</v>
      </c>
      <c r="BF225" s="5">
        <f t="shared" si="109"/>
        <v>4598</v>
      </c>
      <c r="BG225" s="42">
        <v>2897</v>
      </c>
      <c r="BH225" s="42">
        <v>0</v>
      </c>
      <c r="BI225" s="42">
        <v>1701</v>
      </c>
      <c r="BJ225" s="42"/>
      <c r="BK225" s="42"/>
      <c r="BL225" s="42"/>
      <c r="BM225" s="15"/>
    </row>
    <row r="226" spans="1:65" outlineLevel="5" x14ac:dyDescent="0.45">
      <c r="A226" s="22">
        <f t="shared" si="80"/>
        <v>7</v>
      </c>
      <c r="B226" s="9">
        <f t="shared" si="110"/>
        <v>44381</v>
      </c>
      <c r="C226" s="51">
        <v>443622</v>
      </c>
      <c r="D226" s="64">
        <f t="shared" si="100"/>
        <v>37.799999999999997</v>
      </c>
      <c r="E226" s="12">
        <v>36.299999999999997</v>
      </c>
      <c r="F226" s="12">
        <v>38.5</v>
      </c>
      <c r="G226" s="12">
        <v>38</v>
      </c>
      <c r="H226" s="12">
        <v>38.5</v>
      </c>
      <c r="I226" s="12"/>
      <c r="J226" s="12"/>
      <c r="K226" s="12"/>
      <c r="L226" s="12"/>
      <c r="M226" s="74" t="str">
        <f t="shared" si="101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1"/>
        <v>20.6794682422452</v>
      </c>
      <c r="AO226" s="41">
        <v>1354</v>
      </c>
      <c r="AP226" s="110"/>
      <c r="AQ226" s="111"/>
      <c r="AR226" s="126" t="str">
        <f t="shared" si="104"/>
        <v/>
      </c>
      <c r="AS226" s="126" t="str">
        <f t="shared" si="105"/>
        <v/>
      </c>
      <c r="AT226" s="127">
        <v>1405</v>
      </c>
      <c r="AU226" s="128"/>
      <c r="AV226" s="129"/>
      <c r="AW226" s="126" t="str">
        <f t="shared" si="106"/>
        <v/>
      </c>
      <c r="AX226" s="126" t="str">
        <f t="shared" si="107"/>
        <v/>
      </c>
      <c r="AY226" s="143" t="str">
        <f t="shared" si="108"/>
        <v/>
      </c>
      <c r="AZ226" s="97"/>
      <c r="BA226" s="68"/>
      <c r="BB226" s="68"/>
      <c r="BC226" s="68"/>
      <c r="BD226" s="68"/>
      <c r="BE226" s="15"/>
      <c r="BF226" s="5">
        <f t="shared" si="109"/>
        <v>7950</v>
      </c>
      <c r="BG226" s="42">
        <v>6110</v>
      </c>
      <c r="BH226" s="42">
        <v>0</v>
      </c>
      <c r="BI226" s="42">
        <v>1840</v>
      </c>
      <c r="BJ226" s="42"/>
      <c r="BK226" s="42"/>
      <c r="BL226" s="42"/>
      <c r="BM226" s="15"/>
    </row>
    <row r="227" spans="1:65" outlineLevel="5" x14ac:dyDescent="0.45">
      <c r="A227" s="22">
        <f t="shared" si="80"/>
        <v>7</v>
      </c>
      <c r="B227" s="9">
        <f t="shared" si="110"/>
        <v>44382</v>
      </c>
      <c r="C227" s="51">
        <v>423521</v>
      </c>
      <c r="D227" s="64">
        <f t="shared" si="100"/>
        <v>37.799999999999997</v>
      </c>
      <c r="E227" s="12">
        <v>36.1</v>
      </c>
      <c r="F227" s="12">
        <v>38.5</v>
      </c>
      <c r="G227" s="12">
        <v>38</v>
      </c>
      <c r="H227" s="12">
        <v>38.5</v>
      </c>
      <c r="I227" s="12"/>
      <c r="J227" s="12"/>
      <c r="K227" s="12"/>
      <c r="L227" s="12"/>
      <c r="M227" s="74" t="str">
        <f t="shared" si="101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1"/>
        <v>16.636957813428403</v>
      </c>
      <c r="AO227" s="41">
        <v>1683</v>
      </c>
      <c r="AP227" s="110"/>
      <c r="AQ227" s="111"/>
      <c r="AR227" s="126" t="str">
        <f t="shared" si="104"/>
        <v/>
      </c>
      <c r="AS227" s="126" t="str">
        <f t="shared" si="105"/>
        <v/>
      </c>
      <c r="AT227" s="127">
        <v>1561</v>
      </c>
      <c r="AU227" s="128"/>
      <c r="AV227" s="129"/>
      <c r="AW227" s="126" t="str">
        <f t="shared" si="106"/>
        <v/>
      </c>
      <c r="AX227" s="126" t="str">
        <f t="shared" si="107"/>
        <v/>
      </c>
      <c r="AY227" s="143" t="str">
        <f t="shared" si="108"/>
        <v/>
      </c>
      <c r="AZ227" s="97">
        <v>78</v>
      </c>
      <c r="BA227" s="68"/>
      <c r="BB227" s="68"/>
      <c r="BC227" s="68"/>
      <c r="BD227" s="68"/>
      <c r="BE227" s="15">
        <v>350</v>
      </c>
      <c r="BF227" s="5">
        <f t="shared" si="109"/>
        <v>5426</v>
      </c>
      <c r="BG227" s="42">
        <v>2957</v>
      </c>
      <c r="BH227" s="42">
        <v>862</v>
      </c>
      <c r="BI227" s="42">
        <v>1607</v>
      </c>
      <c r="BJ227" s="42"/>
      <c r="BK227" s="42"/>
      <c r="BL227" s="42"/>
      <c r="BM227" s="15"/>
    </row>
    <row r="228" spans="1:65" outlineLevel="5" x14ac:dyDescent="0.45">
      <c r="A228" s="22">
        <f t="shared" si="80"/>
        <v>7</v>
      </c>
      <c r="B228" s="9">
        <f t="shared" si="110"/>
        <v>44383</v>
      </c>
      <c r="C228" s="51">
        <v>462619</v>
      </c>
      <c r="D228" s="64">
        <f t="shared" si="100"/>
        <v>38.5</v>
      </c>
      <c r="E228" s="12">
        <v>38.4</v>
      </c>
      <c r="F228" s="12">
        <v>38.4</v>
      </c>
      <c r="G228" s="12">
        <v>38.5</v>
      </c>
      <c r="H228" s="12">
        <v>38.5</v>
      </c>
      <c r="I228" s="12"/>
      <c r="J228" s="12"/>
      <c r="K228" s="12"/>
      <c r="L228" s="12"/>
      <c r="M228" s="74" t="str">
        <f t="shared" si="101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1"/>
        <v>17.766497461928935</v>
      </c>
      <c r="AO228" s="41">
        <v>1576</v>
      </c>
      <c r="AP228" s="110"/>
      <c r="AQ228" s="111"/>
      <c r="AR228" s="126" t="str">
        <f t="shared" si="104"/>
        <v/>
      </c>
      <c r="AS228" s="126" t="str">
        <f t="shared" si="105"/>
        <v/>
      </c>
      <c r="AT228" s="127">
        <v>1472</v>
      </c>
      <c r="AU228" s="128"/>
      <c r="AV228" s="129"/>
      <c r="AW228" s="126" t="str">
        <f t="shared" si="106"/>
        <v/>
      </c>
      <c r="AX228" s="126" t="str">
        <f t="shared" si="107"/>
        <v/>
      </c>
      <c r="AY228" s="143" t="str">
        <f t="shared" si="108"/>
        <v/>
      </c>
      <c r="AZ228" s="97">
        <v>77.7</v>
      </c>
      <c r="BA228" s="68"/>
      <c r="BB228" s="68"/>
      <c r="BC228" s="68"/>
      <c r="BD228" s="68"/>
      <c r="BE228" s="15">
        <v>350</v>
      </c>
      <c r="BF228" s="5">
        <f t="shared" si="109"/>
        <v>6205</v>
      </c>
      <c r="BG228" s="42">
        <v>4565</v>
      </c>
      <c r="BH228" s="42">
        <v>0</v>
      </c>
      <c r="BI228" s="42">
        <v>1640</v>
      </c>
      <c r="BJ228" s="42"/>
      <c r="BK228" s="42"/>
      <c r="BL228" s="42"/>
      <c r="BM228" s="15"/>
    </row>
    <row r="229" spans="1:65" outlineLevel="5" x14ac:dyDescent="0.45">
      <c r="A229" s="22">
        <f t="shared" si="80"/>
        <v>7</v>
      </c>
      <c r="B229" s="9">
        <f t="shared" si="110"/>
        <v>44384</v>
      </c>
      <c r="C229" s="51">
        <v>400254</v>
      </c>
      <c r="D229" s="64">
        <f t="shared" si="100"/>
        <v>38</v>
      </c>
      <c r="E229" s="12">
        <v>37.799999999999997</v>
      </c>
      <c r="F229" s="12">
        <v>37.799999999999997</v>
      </c>
      <c r="G229" s="12">
        <v>38.200000000000003</v>
      </c>
      <c r="H229" s="12">
        <v>38.200000000000003</v>
      </c>
      <c r="I229" s="12"/>
      <c r="J229" s="12"/>
      <c r="K229" s="12"/>
      <c r="L229" s="12"/>
      <c r="M229" s="74" t="str">
        <f t="shared" si="101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1"/>
        <v>15.909090909090908</v>
      </c>
      <c r="AO229" s="41">
        <v>1760</v>
      </c>
      <c r="AP229" s="110"/>
      <c r="AQ229" s="111"/>
      <c r="AR229" s="126" t="str">
        <f t="shared" si="104"/>
        <v/>
      </c>
      <c r="AS229" s="126" t="str">
        <f t="shared" si="105"/>
        <v/>
      </c>
      <c r="AT229" s="127">
        <v>1462</v>
      </c>
      <c r="AU229" s="128"/>
      <c r="AV229" s="129"/>
      <c r="AW229" s="126" t="str">
        <f t="shared" si="106"/>
        <v/>
      </c>
      <c r="AX229" s="126" t="str">
        <f t="shared" si="107"/>
        <v/>
      </c>
      <c r="AY229" s="143" t="str">
        <f t="shared" si="108"/>
        <v/>
      </c>
      <c r="AZ229" s="97">
        <v>77.900000000000006</v>
      </c>
      <c r="BA229" s="68"/>
      <c r="BB229" s="68"/>
      <c r="BC229" s="68"/>
      <c r="BD229" s="68"/>
      <c r="BE229" s="15">
        <v>290</v>
      </c>
      <c r="BF229" s="5">
        <f t="shared" si="109"/>
        <v>6294</v>
      </c>
      <c r="BG229" s="42">
        <v>4574</v>
      </c>
      <c r="BH229" s="42">
        <v>0</v>
      </c>
      <c r="BI229" s="42">
        <v>1720</v>
      </c>
      <c r="BJ229" s="42"/>
      <c r="BK229" s="42"/>
      <c r="BL229" s="42"/>
      <c r="BM229" s="15"/>
    </row>
    <row r="230" spans="1:65" outlineLevel="5" x14ac:dyDescent="0.45">
      <c r="A230" s="22">
        <f t="shared" si="80"/>
        <v>7</v>
      </c>
      <c r="B230" s="9">
        <f t="shared" si="110"/>
        <v>44385</v>
      </c>
      <c r="C230" s="51">
        <v>434415</v>
      </c>
      <c r="D230" s="64">
        <f t="shared" si="100"/>
        <v>38.1</v>
      </c>
      <c r="E230" s="12">
        <v>38.1</v>
      </c>
      <c r="F230" s="12">
        <v>38.1</v>
      </c>
      <c r="G230" s="12">
        <v>38.1</v>
      </c>
      <c r="H230" s="12">
        <v>38.1</v>
      </c>
      <c r="I230" s="12"/>
      <c r="J230" s="12"/>
      <c r="K230" s="12"/>
      <c r="L230" s="12"/>
      <c r="M230" s="74" t="str">
        <f t="shared" si="101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1"/>
        <v>15.873015873015873</v>
      </c>
      <c r="AO230" s="41">
        <v>1764</v>
      </c>
      <c r="AP230" s="110"/>
      <c r="AQ230" s="111"/>
      <c r="AR230" s="126" t="str">
        <f t="shared" si="104"/>
        <v/>
      </c>
      <c r="AS230" s="126" t="str">
        <f t="shared" si="105"/>
        <v/>
      </c>
      <c r="AT230" s="127">
        <v>1898</v>
      </c>
      <c r="AU230" s="128"/>
      <c r="AV230" s="129"/>
      <c r="AW230" s="126" t="str">
        <f t="shared" si="106"/>
        <v/>
      </c>
      <c r="AX230" s="126" t="str">
        <f t="shared" si="107"/>
        <v/>
      </c>
      <c r="AY230" s="143" t="str">
        <f t="shared" si="108"/>
        <v/>
      </c>
      <c r="AZ230" s="97">
        <v>77.7</v>
      </c>
      <c r="BA230" s="68"/>
      <c r="BB230" s="68"/>
      <c r="BC230" s="68"/>
      <c r="BD230" s="68"/>
      <c r="BE230" s="15">
        <v>240</v>
      </c>
      <c r="BF230" s="5">
        <f t="shared" si="109"/>
        <v>8615</v>
      </c>
      <c r="BG230" s="42">
        <v>6872</v>
      </c>
      <c r="BH230" s="42">
        <v>0</v>
      </c>
      <c r="BI230" s="42">
        <v>1743</v>
      </c>
      <c r="BJ230" s="42"/>
      <c r="BK230" s="42"/>
      <c r="BL230" s="42"/>
      <c r="BM230" s="15"/>
    </row>
    <row r="231" spans="1:65" outlineLevel="5" x14ac:dyDescent="0.45">
      <c r="A231" s="22">
        <f t="shared" si="80"/>
        <v>7</v>
      </c>
      <c r="B231" s="9">
        <f t="shared" si="110"/>
        <v>44386</v>
      </c>
      <c r="C231" s="51">
        <v>437141</v>
      </c>
      <c r="D231" s="64">
        <f t="shared" si="100"/>
        <v>38.5</v>
      </c>
      <c r="E231" s="12">
        <v>38.5</v>
      </c>
      <c r="F231" s="12">
        <v>38.5</v>
      </c>
      <c r="G231" s="12">
        <v>38.4</v>
      </c>
      <c r="H231" s="12">
        <v>38.4</v>
      </c>
      <c r="I231" s="12"/>
      <c r="J231" s="12"/>
      <c r="K231" s="12"/>
      <c r="L231" s="12"/>
      <c r="M231" s="74" t="str">
        <f t="shared" si="101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1"/>
        <v>15.686274509803921</v>
      </c>
      <c r="AO231" s="41">
        <v>1785</v>
      </c>
      <c r="AP231" s="110"/>
      <c r="AQ231" s="111"/>
      <c r="AR231" s="126" t="str">
        <f t="shared" si="104"/>
        <v/>
      </c>
      <c r="AS231" s="126" t="str">
        <f t="shared" si="105"/>
        <v/>
      </c>
      <c r="AT231" s="127">
        <v>1893</v>
      </c>
      <c r="AU231" s="128"/>
      <c r="AV231" s="129"/>
      <c r="AW231" s="126" t="str">
        <f t="shared" si="106"/>
        <v/>
      </c>
      <c r="AX231" s="126" t="str">
        <f t="shared" si="107"/>
        <v/>
      </c>
      <c r="AY231" s="143" t="str">
        <f t="shared" si="108"/>
        <v/>
      </c>
      <c r="AZ231" s="97">
        <v>78</v>
      </c>
      <c r="BA231" s="68"/>
      <c r="BB231" s="68"/>
      <c r="BC231" s="68"/>
      <c r="BD231" s="68"/>
      <c r="BE231" s="15">
        <v>350</v>
      </c>
      <c r="BF231" s="5">
        <f t="shared" si="109"/>
        <v>9382</v>
      </c>
      <c r="BG231" s="42">
        <v>7749</v>
      </c>
      <c r="BH231" s="42">
        <v>0</v>
      </c>
      <c r="BI231" s="42">
        <v>1633</v>
      </c>
      <c r="BJ231" s="42"/>
      <c r="BK231" s="42"/>
      <c r="BL231" s="42"/>
      <c r="BM231" s="15"/>
    </row>
    <row r="232" spans="1:65" outlineLevel="5" x14ac:dyDescent="0.45">
      <c r="A232" s="22">
        <f t="shared" si="80"/>
        <v>7</v>
      </c>
      <c r="B232" s="9">
        <f t="shared" si="110"/>
        <v>44387</v>
      </c>
      <c r="C232" s="51">
        <v>428199</v>
      </c>
      <c r="D232" s="64">
        <f t="shared" si="100"/>
        <v>37.5</v>
      </c>
      <c r="E232" s="12">
        <v>36.299999999999997</v>
      </c>
      <c r="F232" s="12">
        <v>37.9</v>
      </c>
      <c r="G232" s="12">
        <v>37.700000000000003</v>
      </c>
      <c r="H232" s="12">
        <v>38</v>
      </c>
      <c r="I232" s="12"/>
      <c r="J232" s="12"/>
      <c r="K232" s="12"/>
      <c r="L232" s="12"/>
      <c r="M232" s="74" t="str">
        <f t="shared" si="101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1"/>
        <v>17.000607164541591</v>
      </c>
      <c r="AO232" s="41">
        <v>1647</v>
      </c>
      <c r="AP232" s="110"/>
      <c r="AQ232" s="111"/>
      <c r="AR232" s="126" t="str">
        <f t="shared" si="104"/>
        <v/>
      </c>
      <c r="AS232" s="126" t="str">
        <f t="shared" si="105"/>
        <v/>
      </c>
      <c r="AT232" s="127">
        <v>1614</v>
      </c>
      <c r="AU232" s="128"/>
      <c r="AV232" s="129"/>
      <c r="AW232" s="126" t="str">
        <f t="shared" si="106"/>
        <v/>
      </c>
      <c r="AX232" s="126" t="str">
        <f t="shared" si="107"/>
        <v/>
      </c>
      <c r="AY232" s="143" t="str">
        <f t="shared" si="108"/>
        <v/>
      </c>
      <c r="AZ232" s="97"/>
      <c r="BA232" s="68"/>
      <c r="BB232" s="68"/>
      <c r="BC232" s="68"/>
      <c r="BD232" s="68"/>
      <c r="BE232" s="15">
        <v>160</v>
      </c>
      <c r="BF232" s="5">
        <f t="shared" si="109"/>
        <v>5383</v>
      </c>
      <c r="BG232" s="42">
        <v>3749</v>
      </c>
      <c r="BH232" s="42">
        <v>0</v>
      </c>
      <c r="BI232" s="42">
        <v>1634</v>
      </c>
      <c r="BJ232" s="42"/>
      <c r="BK232" s="42"/>
      <c r="BL232" s="42"/>
      <c r="BM232" s="15"/>
    </row>
    <row r="233" spans="1:65" outlineLevel="5" x14ac:dyDescent="0.45">
      <c r="A233" s="22">
        <f t="shared" si="80"/>
        <v>7</v>
      </c>
      <c r="B233" s="9">
        <f t="shared" si="110"/>
        <v>44388</v>
      </c>
      <c r="C233" s="51">
        <v>403227</v>
      </c>
      <c r="D233" s="64">
        <f t="shared" si="100"/>
        <v>37.6</v>
      </c>
      <c r="E233" s="12">
        <v>36.299999999999997</v>
      </c>
      <c r="F233" s="12">
        <v>38.299999999999997</v>
      </c>
      <c r="G233" s="12">
        <v>37.9</v>
      </c>
      <c r="H233" s="12">
        <v>38</v>
      </c>
      <c r="I233" s="12"/>
      <c r="J233" s="12"/>
      <c r="K233" s="12"/>
      <c r="L233" s="12"/>
      <c r="M233" s="74" t="str">
        <f t="shared" si="101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1"/>
        <v>21.068472535741158</v>
      </c>
      <c r="AO233" s="41">
        <v>1329</v>
      </c>
      <c r="AP233" s="110"/>
      <c r="AQ233" s="111"/>
      <c r="AR233" s="126" t="str">
        <f t="shared" si="104"/>
        <v/>
      </c>
      <c r="AS233" s="126" t="str">
        <f t="shared" si="105"/>
        <v/>
      </c>
      <c r="AT233" s="127">
        <v>1454</v>
      </c>
      <c r="AU233" s="128"/>
      <c r="AV233" s="129"/>
      <c r="AW233" s="126" t="str">
        <f t="shared" si="106"/>
        <v/>
      </c>
      <c r="AX233" s="126" t="str">
        <f t="shared" si="107"/>
        <v/>
      </c>
      <c r="AY233" s="143" t="str">
        <f t="shared" si="108"/>
        <v/>
      </c>
      <c r="AZ233" s="97"/>
      <c r="BA233" s="68"/>
      <c r="BB233" s="68"/>
      <c r="BC233" s="68"/>
      <c r="BD233" s="68"/>
      <c r="BE233" s="15"/>
      <c r="BF233" s="5">
        <f t="shared" si="109"/>
        <v>6542</v>
      </c>
      <c r="BG233" s="42">
        <v>4882</v>
      </c>
      <c r="BH233" s="42">
        <v>0</v>
      </c>
      <c r="BI233" s="42">
        <v>1660</v>
      </c>
      <c r="BJ233" s="42"/>
      <c r="BK233" s="42"/>
      <c r="BL233" s="42"/>
      <c r="BM233" s="15"/>
    </row>
    <row r="234" spans="1:65" outlineLevel="5" x14ac:dyDescent="0.45">
      <c r="A234" s="22">
        <f t="shared" si="80"/>
        <v>7</v>
      </c>
      <c r="B234" s="9">
        <f t="shared" si="110"/>
        <v>44389</v>
      </c>
      <c r="C234" s="51">
        <v>413210</v>
      </c>
      <c r="D234" s="64">
        <f t="shared" si="100"/>
        <v>37.700000000000003</v>
      </c>
      <c r="E234" s="12">
        <v>36.5</v>
      </c>
      <c r="F234" s="12">
        <v>38.200000000000003</v>
      </c>
      <c r="G234" s="12">
        <v>37.799999999999997</v>
      </c>
      <c r="H234" s="12">
        <v>38.200000000000003</v>
      </c>
      <c r="I234" s="12"/>
      <c r="J234" s="12"/>
      <c r="K234" s="12"/>
      <c r="L234" s="12"/>
      <c r="M234" s="74" t="str">
        <f t="shared" si="101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1"/>
        <v>19.125683060109289</v>
      </c>
      <c r="AO234" s="41">
        <v>1464</v>
      </c>
      <c r="AP234" s="110"/>
      <c r="AQ234" s="111"/>
      <c r="AR234" s="126" t="str">
        <f t="shared" si="104"/>
        <v/>
      </c>
      <c r="AS234" s="126" t="str">
        <f t="shared" si="105"/>
        <v/>
      </c>
      <c r="AT234" s="127">
        <v>1620</v>
      </c>
      <c r="AU234" s="128"/>
      <c r="AV234" s="129"/>
      <c r="AW234" s="126" t="str">
        <f t="shared" si="106"/>
        <v/>
      </c>
      <c r="AX234" s="126" t="str">
        <f t="shared" si="107"/>
        <v/>
      </c>
      <c r="AY234" s="143" t="str">
        <f t="shared" si="108"/>
        <v/>
      </c>
      <c r="AZ234" s="97">
        <v>78.2</v>
      </c>
      <c r="BA234" s="68"/>
      <c r="BB234" s="68"/>
      <c r="BC234" s="68"/>
      <c r="BD234" s="68"/>
      <c r="BE234" s="15">
        <v>370</v>
      </c>
      <c r="BF234" s="5">
        <f t="shared" si="109"/>
        <v>7482</v>
      </c>
      <c r="BG234" s="42">
        <v>5712</v>
      </c>
      <c r="BH234" s="42">
        <v>0</v>
      </c>
      <c r="BI234" s="42">
        <v>1770</v>
      </c>
      <c r="BJ234" s="42"/>
      <c r="BK234" s="42"/>
      <c r="BL234" s="42"/>
      <c r="BM234" s="15"/>
    </row>
    <row r="235" spans="1:65" outlineLevel="5" x14ac:dyDescent="0.45">
      <c r="A235" s="22">
        <f t="shared" ref="A235:A306" si="112">MONTH(B235)</f>
        <v>7</v>
      </c>
      <c r="B235" s="9">
        <f t="shared" si="110"/>
        <v>44390</v>
      </c>
      <c r="C235" s="51">
        <v>479734</v>
      </c>
      <c r="D235" s="64">
        <f t="shared" si="100"/>
        <v>37.9</v>
      </c>
      <c r="E235" s="12">
        <v>36.5</v>
      </c>
      <c r="F235" s="12">
        <v>38.6</v>
      </c>
      <c r="G235" s="12">
        <v>37.799999999999997</v>
      </c>
      <c r="H235" s="12">
        <v>38.5</v>
      </c>
      <c r="I235" s="12"/>
      <c r="J235" s="12"/>
      <c r="K235" s="12"/>
      <c r="L235" s="12"/>
      <c r="M235" s="74" t="str">
        <f t="shared" si="101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1"/>
        <v>18.530774321641296</v>
      </c>
      <c r="AO235" s="41">
        <v>1511</v>
      </c>
      <c r="AP235" s="110"/>
      <c r="AQ235" s="111"/>
      <c r="AR235" s="126" t="str">
        <f t="shared" si="104"/>
        <v/>
      </c>
      <c r="AS235" s="126" t="str">
        <f t="shared" si="105"/>
        <v/>
      </c>
      <c r="AT235" s="127">
        <v>1597</v>
      </c>
      <c r="AU235" s="128"/>
      <c r="AV235" s="129"/>
      <c r="AW235" s="126" t="str">
        <f t="shared" si="106"/>
        <v/>
      </c>
      <c r="AX235" s="126" t="str">
        <f t="shared" si="107"/>
        <v/>
      </c>
      <c r="AY235" s="143" t="str">
        <f t="shared" si="108"/>
        <v/>
      </c>
      <c r="AZ235" s="97">
        <v>79.099999999999994</v>
      </c>
      <c r="BA235" s="68"/>
      <c r="BB235" s="68"/>
      <c r="BC235" s="68"/>
      <c r="BD235" s="68"/>
      <c r="BE235" s="15">
        <v>330</v>
      </c>
      <c r="BF235" s="5">
        <f t="shared" si="109"/>
        <v>9470</v>
      </c>
      <c r="BG235" s="42">
        <v>6413</v>
      </c>
      <c r="BH235" s="42">
        <v>1567</v>
      </c>
      <c r="BI235" s="42">
        <v>1490</v>
      </c>
      <c r="BJ235" s="42"/>
      <c r="BK235" s="42"/>
      <c r="BL235" s="42"/>
      <c r="BM235" s="15"/>
    </row>
    <row r="236" spans="1:65" outlineLevel="5" x14ac:dyDescent="0.45">
      <c r="A236" s="22">
        <f t="shared" si="112"/>
        <v>7</v>
      </c>
      <c r="B236" s="9">
        <f t="shared" si="110"/>
        <v>44391</v>
      </c>
      <c r="C236" s="51">
        <v>456245</v>
      </c>
      <c r="D236" s="64">
        <f t="shared" si="100"/>
        <v>38.4</v>
      </c>
      <c r="E236" s="12">
        <v>38.5</v>
      </c>
      <c r="F236" s="12">
        <v>38.5</v>
      </c>
      <c r="G236" s="12">
        <v>38.200000000000003</v>
      </c>
      <c r="H236" s="12">
        <v>38.200000000000003</v>
      </c>
      <c r="I236" s="12"/>
      <c r="J236" s="12"/>
      <c r="K236" s="12"/>
      <c r="L236" s="12"/>
      <c r="M236" s="74" t="str">
        <f t="shared" si="101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1"/>
        <v>16.928657799274486</v>
      </c>
      <c r="AO236" s="41">
        <v>1654</v>
      </c>
      <c r="AP236" s="110"/>
      <c r="AQ236" s="111"/>
      <c r="AR236" s="126" t="str">
        <f t="shared" si="104"/>
        <v/>
      </c>
      <c r="AS236" s="126" t="str">
        <f t="shared" si="105"/>
        <v/>
      </c>
      <c r="AT236" s="127">
        <v>1482</v>
      </c>
      <c r="AU236" s="128"/>
      <c r="AV236" s="129"/>
      <c r="AW236" s="126" t="str">
        <f t="shared" si="106"/>
        <v/>
      </c>
      <c r="AX236" s="126" t="str">
        <f t="shared" si="107"/>
        <v/>
      </c>
      <c r="AY236" s="143" t="str">
        <f t="shared" si="108"/>
        <v/>
      </c>
      <c r="AZ236" s="97">
        <v>78.099999999999994</v>
      </c>
      <c r="BA236" s="68"/>
      <c r="BB236" s="68"/>
      <c r="BC236" s="68"/>
      <c r="BD236" s="68"/>
      <c r="BE236" s="15">
        <v>260</v>
      </c>
      <c r="BF236" s="5">
        <f t="shared" si="109"/>
        <v>8063</v>
      </c>
      <c r="BG236" s="42">
        <v>3003</v>
      </c>
      <c r="BH236" s="42">
        <v>3750</v>
      </c>
      <c r="BI236" s="42">
        <v>1310</v>
      </c>
      <c r="BJ236" s="42"/>
      <c r="BK236" s="42"/>
      <c r="BL236" s="42"/>
      <c r="BM236" s="15"/>
    </row>
    <row r="237" spans="1:65" outlineLevel="5" x14ac:dyDescent="0.45">
      <c r="A237" s="22">
        <f t="shared" si="112"/>
        <v>7</v>
      </c>
      <c r="B237" s="9">
        <f t="shared" si="110"/>
        <v>44392</v>
      </c>
      <c r="C237" s="51">
        <v>443806</v>
      </c>
      <c r="D237" s="64">
        <f t="shared" si="100"/>
        <v>38.4</v>
      </c>
      <c r="E237" s="12">
        <v>38.6</v>
      </c>
      <c r="F237" s="12">
        <v>38.6</v>
      </c>
      <c r="G237" s="12">
        <v>38.200000000000003</v>
      </c>
      <c r="H237" s="12">
        <v>38.200000000000003</v>
      </c>
      <c r="I237" s="12"/>
      <c r="J237" s="12"/>
      <c r="K237" s="12"/>
      <c r="L237" s="12"/>
      <c r="M237" s="74" t="str">
        <f t="shared" si="101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1"/>
        <v>17.654476670870114</v>
      </c>
      <c r="AO237" s="41">
        <v>1586</v>
      </c>
      <c r="AP237" s="110"/>
      <c r="AQ237" s="111"/>
      <c r="AR237" s="126" t="str">
        <f t="shared" si="104"/>
        <v/>
      </c>
      <c r="AS237" s="126" t="str">
        <f t="shared" si="105"/>
        <v/>
      </c>
      <c r="AT237" s="127">
        <v>1364</v>
      </c>
      <c r="AU237" s="128"/>
      <c r="AV237" s="129"/>
      <c r="AW237" s="126" t="str">
        <f t="shared" si="106"/>
        <v/>
      </c>
      <c r="AX237" s="126" t="str">
        <f t="shared" si="107"/>
        <v/>
      </c>
      <c r="AY237" s="143" t="str">
        <f t="shared" si="108"/>
        <v/>
      </c>
      <c r="AZ237" s="97">
        <v>78.5</v>
      </c>
      <c r="BA237" s="68"/>
      <c r="BB237" s="68"/>
      <c r="BC237" s="68"/>
      <c r="BD237" s="68"/>
      <c r="BE237" s="15">
        <v>260</v>
      </c>
      <c r="BF237" s="5">
        <f t="shared" si="109"/>
        <v>7699</v>
      </c>
      <c r="BG237" s="42">
        <v>4361</v>
      </c>
      <c r="BH237" s="42">
        <v>1858</v>
      </c>
      <c r="BI237" s="42">
        <v>1480</v>
      </c>
      <c r="BJ237" s="42"/>
      <c r="BK237" s="42"/>
      <c r="BL237" s="42"/>
      <c r="BM237" s="15"/>
    </row>
    <row r="238" spans="1:65" outlineLevel="5" x14ac:dyDescent="0.45">
      <c r="A238" s="22">
        <f t="shared" si="112"/>
        <v>7</v>
      </c>
      <c r="B238" s="9">
        <f t="shared" si="110"/>
        <v>44393</v>
      </c>
      <c r="C238" s="51">
        <v>427985</v>
      </c>
      <c r="D238" s="64">
        <f t="shared" si="100"/>
        <v>38.700000000000003</v>
      </c>
      <c r="E238" s="12">
        <v>38.700000000000003</v>
      </c>
      <c r="F238" s="12">
        <v>38.700000000000003</v>
      </c>
      <c r="G238" s="12">
        <v>38.6</v>
      </c>
      <c r="H238" s="12">
        <v>38.6</v>
      </c>
      <c r="I238" s="12"/>
      <c r="J238" s="12"/>
      <c r="K238" s="12"/>
      <c r="L238" s="12"/>
      <c r="M238" s="74" t="str">
        <f t="shared" si="101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1"/>
        <v>19.073569482288828</v>
      </c>
      <c r="AO238" s="41">
        <v>1468</v>
      </c>
      <c r="AP238" s="110"/>
      <c r="AQ238" s="111"/>
      <c r="AR238" s="126" t="str">
        <f t="shared" si="104"/>
        <v/>
      </c>
      <c r="AS238" s="126" t="str">
        <f t="shared" si="105"/>
        <v/>
      </c>
      <c r="AT238" s="127">
        <v>1631</v>
      </c>
      <c r="AU238" s="128"/>
      <c r="AV238" s="129"/>
      <c r="AW238" s="126" t="str">
        <f t="shared" si="106"/>
        <v/>
      </c>
      <c r="AX238" s="126" t="str">
        <f t="shared" si="107"/>
        <v/>
      </c>
      <c r="AY238" s="143" t="str">
        <f t="shared" si="108"/>
        <v/>
      </c>
      <c r="AZ238" s="97">
        <v>78</v>
      </c>
      <c r="BA238" s="68"/>
      <c r="BB238" s="68"/>
      <c r="BC238" s="68"/>
      <c r="BD238" s="68"/>
      <c r="BE238" s="15">
        <v>340</v>
      </c>
      <c r="BF238" s="5">
        <f t="shared" si="109"/>
        <v>9027</v>
      </c>
      <c r="BG238" s="42">
        <v>5281</v>
      </c>
      <c r="BH238" s="42">
        <v>2293</v>
      </c>
      <c r="BI238" s="42">
        <v>1453</v>
      </c>
      <c r="BJ238" s="42"/>
      <c r="BK238" s="42"/>
      <c r="BL238" s="42"/>
      <c r="BM238" s="15"/>
    </row>
    <row r="239" spans="1:65" outlineLevel="5" x14ac:dyDescent="0.45">
      <c r="A239" s="22">
        <f t="shared" si="112"/>
        <v>7</v>
      </c>
      <c r="B239" s="9">
        <f t="shared" si="110"/>
        <v>44394</v>
      </c>
      <c r="C239" s="51">
        <v>498880</v>
      </c>
      <c r="D239" s="64">
        <f t="shared" si="100"/>
        <v>38.4</v>
      </c>
      <c r="E239" s="12">
        <v>38.5</v>
      </c>
      <c r="F239" s="12">
        <v>38.5</v>
      </c>
      <c r="G239" s="12">
        <v>38.299999999999997</v>
      </c>
      <c r="H239" s="12">
        <v>38.299999999999997</v>
      </c>
      <c r="I239" s="12"/>
      <c r="J239" s="12"/>
      <c r="K239" s="12"/>
      <c r="L239" s="12"/>
      <c r="M239" s="74" t="str">
        <f t="shared" si="101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1"/>
        <v>23.648648648648649</v>
      </c>
      <c r="AO239" s="41">
        <v>1184</v>
      </c>
      <c r="AP239" s="110"/>
      <c r="AQ239" s="111"/>
      <c r="AR239" s="126" t="str">
        <f t="shared" si="104"/>
        <v/>
      </c>
      <c r="AS239" s="126" t="str">
        <f t="shared" si="105"/>
        <v/>
      </c>
      <c r="AT239" s="127">
        <v>1193</v>
      </c>
      <c r="AU239" s="128"/>
      <c r="AV239" s="129"/>
      <c r="AW239" s="126" t="str">
        <f t="shared" si="106"/>
        <v/>
      </c>
      <c r="AX239" s="126" t="str">
        <f t="shared" si="107"/>
        <v/>
      </c>
      <c r="AY239" s="143" t="str">
        <f t="shared" si="108"/>
        <v/>
      </c>
      <c r="AZ239" s="97"/>
      <c r="BA239" s="68"/>
      <c r="BB239" s="68"/>
      <c r="BC239" s="68"/>
      <c r="BD239" s="68"/>
      <c r="BE239" s="15">
        <v>130</v>
      </c>
      <c r="BF239" s="5">
        <f t="shared" si="109"/>
        <v>4304</v>
      </c>
      <c r="BG239" s="42">
        <v>2594</v>
      </c>
      <c r="BH239" s="42">
        <v>0</v>
      </c>
      <c r="BI239" s="42">
        <v>1710</v>
      </c>
      <c r="BJ239" s="42"/>
      <c r="BK239" s="42"/>
      <c r="BL239" s="42"/>
      <c r="BM239" s="15"/>
    </row>
    <row r="240" spans="1:65" outlineLevel="5" x14ac:dyDescent="0.45">
      <c r="A240" s="22">
        <f t="shared" si="112"/>
        <v>7</v>
      </c>
      <c r="B240" s="9">
        <f t="shared" si="110"/>
        <v>44395</v>
      </c>
      <c r="C240" s="51">
        <v>444048</v>
      </c>
      <c r="D240" s="64">
        <f t="shared" si="100"/>
        <v>37.799999999999997</v>
      </c>
      <c r="E240" s="12">
        <v>36.9</v>
      </c>
      <c r="F240" s="12">
        <v>38.4</v>
      </c>
      <c r="G240" s="12">
        <v>38</v>
      </c>
      <c r="H240" s="12">
        <v>38</v>
      </c>
      <c r="I240" s="12"/>
      <c r="J240" s="12"/>
      <c r="K240" s="12"/>
      <c r="L240" s="12"/>
      <c r="M240" s="74" t="str">
        <f t="shared" si="101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 t="shared" si="111"/>
        <v>26.365348399246706</v>
      </c>
      <c r="AO240" s="41">
        <v>1062</v>
      </c>
      <c r="AP240" s="110"/>
      <c r="AQ240" s="111"/>
      <c r="AR240" s="126" t="str">
        <f t="shared" si="104"/>
        <v/>
      </c>
      <c r="AS240" s="126" t="str">
        <f t="shared" si="105"/>
        <v/>
      </c>
      <c r="AT240" s="127">
        <v>1143</v>
      </c>
      <c r="AU240" s="128"/>
      <c r="AV240" s="129"/>
      <c r="AW240" s="126" t="str">
        <f t="shared" si="106"/>
        <v/>
      </c>
      <c r="AX240" s="126" t="str">
        <f t="shared" si="107"/>
        <v/>
      </c>
      <c r="AY240" s="143" t="str">
        <f t="shared" si="108"/>
        <v/>
      </c>
      <c r="AZ240" s="97"/>
      <c r="BA240" s="68"/>
      <c r="BB240" s="68"/>
      <c r="BC240" s="68"/>
      <c r="BD240" s="68"/>
      <c r="BE240" s="15"/>
      <c r="BF240" s="5">
        <f t="shared" si="109"/>
        <v>3770</v>
      </c>
      <c r="BG240" s="42">
        <v>2277</v>
      </c>
      <c r="BH240" s="42">
        <v>0</v>
      </c>
      <c r="BI240" s="42">
        <v>1493</v>
      </c>
      <c r="BJ240" s="42"/>
      <c r="BK240" s="42"/>
      <c r="BL240" s="42"/>
      <c r="BM240" s="15"/>
    </row>
    <row r="241" spans="1:65" outlineLevel="5" x14ac:dyDescent="0.45">
      <c r="A241" s="22">
        <f t="shared" si="112"/>
        <v>7</v>
      </c>
      <c r="B241" s="9">
        <f t="shared" si="110"/>
        <v>44396</v>
      </c>
      <c r="C241" s="51">
        <v>425571</v>
      </c>
      <c r="D241" s="64">
        <f t="shared" si="100"/>
        <v>37.9</v>
      </c>
      <c r="E241" s="12">
        <v>36.700000000000003</v>
      </c>
      <c r="F241" s="12">
        <v>38.6</v>
      </c>
      <c r="G241" s="12">
        <v>38</v>
      </c>
      <c r="H241" s="12">
        <v>38.299999999999997</v>
      </c>
      <c r="I241" s="12"/>
      <c r="J241" s="12"/>
      <c r="K241" s="12"/>
      <c r="L241" s="12"/>
      <c r="M241" s="74" t="str">
        <f t="shared" si="101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1"/>
        <v>16.194331983805668</v>
      </c>
      <c r="AO241" s="41">
        <v>1729</v>
      </c>
      <c r="AP241" s="110"/>
      <c r="AQ241" s="111"/>
      <c r="AR241" s="126" t="str">
        <f t="shared" si="104"/>
        <v/>
      </c>
      <c r="AS241" s="126" t="str">
        <f t="shared" si="105"/>
        <v/>
      </c>
      <c r="AT241" s="127">
        <v>1791</v>
      </c>
      <c r="AU241" s="128"/>
      <c r="AV241" s="129"/>
      <c r="AW241" s="126" t="str">
        <f t="shared" si="106"/>
        <v/>
      </c>
      <c r="AX241" s="126" t="str">
        <f t="shared" si="107"/>
        <v/>
      </c>
      <c r="AY241" s="143" t="str">
        <f t="shared" si="108"/>
        <v/>
      </c>
      <c r="AZ241" s="97">
        <v>78.900000000000006</v>
      </c>
      <c r="BA241" s="68"/>
      <c r="BB241" s="68"/>
      <c r="BC241" s="68"/>
      <c r="BD241" s="68"/>
      <c r="BE241" s="15">
        <v>370</v>
      </c>
      <c r="BF241" s="5">
        <f t="shared" si="109"/>
        <v>8991</v>
      </c>
      <c r="BG241" s="42">
        <v>5957</v>
      </c>
      <c r="BH241" s="42">
        <v>1540</v>
      </c>
      <c r="BI241" s="42">
        <v>1494</v>
      </c>
      <c r="BJ241" s="42"/>
      <c r="BK241" s="42"/>
      <c r="BL241" s="42"/>
      <c r="BM241" s="15"/>
    </row>
    <row r="242" spans="1:65" outlineLevel="5" x14ac:dyDescent="0.45">
      <c r="A242" s="22">
        <f t="shared" si="112"/>
        <v>7</v>
      </c>
      <c r="B242" s="9">
        <f t="shared" si="110"/>
        <v>44397</v>
      </c>
      <c r="C242" s="51">
        <v>419811</v>
      </c>
      <c r="D242" s="64">
        <f t="shared" si="100"/>
        <v>37.9</v>
      </c>
      <c r="E242" s="12">
        <v>36.700000000000003</v>
      </c>
      <c r="F242" s="12">
        <v>38.299999999999997</v>
      </c>
      <c r="G242" s="12">
        <v>38.1</v>
      </c>
      <c r="H242" s="12">
        <v>38.4</v>
      </c>
      <c r="I242" s="12"/>
      <c r="J242" s="12"/>
      <c r="K242" s="12"/>
      <c r="L242" s="12"/>
      <c r="M242" s="74" t="str">
        <f t="shared" si="101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1"/>
        <v>17.766497461928935</v>
      </c>
      <c r="AO242" s="41">
        <v>1576</v>
      </c>
      <c r="AP242" s="110"/>
      <c r="AQ242" s="111"/>
      <c r="AR242" s="126" t="str">
        <f t="shared" si="104"/>
        <v/>
      </c>
      <c r="AS242" s="126" t="str">
        <f t="shared" si="105"/>
        <v/>
      </c>
      <c r="AT242" s="127">
        <v>1759</v>
      </c>
      <c r="AU242" s="128"/>
      <c r="AV242" s="129"/>
      <c r="AW242" s="126" t="str">
        <f t="shared" si="106"/>
        <v/>
      </c>
      <c r="AX242" s="126" t="str">
        <f t="shared" si="107"/>
        <v/>
      </c>
      <c r="AY242" s="143" t="str">
        <f t="shared" si="108"/>
        <v/>
      </c>
      <c r="AZ242" s="97">
        <v>78.2</v>
      </c>
      <c r="BA242" s="68"/>
      <c r="BB242" s="68"/>
      <c r="BC242" s="68"/>
      <c r="BD242" s="68"/>
      <c r="BE242" s="15">
        <v>290</v>
      </c>
      <c r="BF242" s="5">
        <f t="shared" si="109"/>
        <v>9035</v>
      </c>
      <c r="BG242" s="42">
        <v>3567</v>
      </c>
      <c r="BH242" s="42">
        <v>3978</v>
      </c>
      <c r="BI242" s="42">
        <v>1490</v>
      </c>
      <c r="BJ242" s="42"/>
      <c r="BK242" s="42"/>
      <c r="BL242" s="42"/>
      <c r="BM242" s="15"/>
    </row>
    <row r="243" spans="1:65" outlineLevel="5" x14ac:dyDescent="0.45">
      <c r="A243" s="22">
        <f t="shared" si="112"/>
        <v>7</v>
      </c>
      <c r="B243" s="9">
        <f t="shared" si="110"/>
        <v>44398</v>
      </c>
      <c r="C243" s="51">
        <v>389796</v>
      </c>
      <c r="D243" s="64">
        <f t="shared" si="100"/>
        <v>38</v>
      </c>
      <c r="E243" s="12">
        <v>37</v>
      </c>
      <c r="F243" s="12">
        <v>38.5</v>
      </c>
      <c r="G243" s="12">
        <v>38</v>
      </c>
      <c r="H243" s="12">
        <v>38.5</v>
      </c>
      <c r="I243" s="12"/>
      <c r="J243" s="12"/>
      <c r="K243" s="12"/>
      <c r="L243" s="12"/>
      <c r="M243" s="74" t="str">
        <f t="shared" si="101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1"/>
        <v>17.252002464571781</v>
      </c>
      <c r="AO243" s="41">
        <v>1623</v>
      </c>
      <c r="AP243" s="110"/>
      <c r="AQ243" s="111"/>
      <c r="AR243" s="126" t="str">
        <f t="shared" si="104"/>
        <v/>
      </c>
      <c r="AS243" s="126" t="str">
        <f t="shared" si="105"/>
        <v/>
      </c>
      <c r="AT243" s="127">
        <v>1470</v>
      </c>
      <c r="AU243" s="128"/>
      <c r="AV243" s="129"/>
      <c r="AW243" s="126" t="str">
        <f t="shared" si="106"/>
        <v/>
      </c>
      <c r="AX243" s="126" t="str">
        <f t="shared" si="107"/>
        <v/>
      </c>
      <c r="AY243" s="143" t="str">
        <f t="shared" si="108"/>
        <v/>
      </c>
      <c r="AZ243" s="97">
        <v>78.400000000000006</v>
      </c>
      <c r="BA243" s="68"/>
      <c r="BB243" s="68"/>
      <c r="BC243" s="68"/>
      <c r="BD243" s="68"/>
      <c r="BE243" s="15">
        <v>320</v>
      </c>
      <c r="BF243" s="5">
        <f t="shared" si="109"/>
        <v>8136</v>
      </c>
      <c r="BG243" s="42">
        <v>5514</v>
      </c>
      <c r="BH243" s="42">
        <v>1067</v>
      </c>
      <c r="BI243" s="42">
        <v>1555</v>
      </c>
      <c r="BJ243" s="42"/>
      <c r="BK243" s="42"/>
      <c r="BL243" s="42"/>
      <c r="BM243" s="15"/>
    </row>
    <row r="244" spans="1:65" outlineLevel="5" x14ac:dyDescent="0.45">
      <c r="A244" s="22">
        <f t="shared" si="112"/>
        <v>7</v>
      </c>
      <c r="B244" s="9">
        <f t="shared" si="110"/>
        <v>44399</v>
      </c>
      <c r="C244" s="51">
        <v>388442</v>
      </c>
      <c r="D244" s="64">
        <f t="shared" si="100"/>
        <v>38.6</v>
      </c>
      <c r="E244" s="12">
        <v>38.5</v>
      </c>
      <c r="F244" s="12">
        <v>38.5</v>
      </c>
      <c r="G244" s="12">
        <v>38.700000000000003</v>
      </c>
      <c r="H244" s="12">
        <v>38.700000000000003</v>
      </c>
      <c r="I244" s="12"/>
      <c r="J244" s="12"/>
      <c r="K244" s="12"/>
      <c r="L244" s="12"/>
      <c r="M244" s="74" t="str">
        <f t="shared" si="101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1"/>
        <v>16.887816646562122</v>
      </c>
      <c r="AO244" s="41">
        <v>1658</v>
      </c>
      <c r="AP244" s="110"/>
      <c r="AQ244" s="111"/>
      <c r="AR244" s="126" t="str">
        <f t="shared" si="104"/>
        <v/>
      </c>
      <c r="AS244" s="126" t="str">
        <f t="shared" si="105"/>
        <v/>
      </c>
      <c r="AT244" s="127">
        <v>1420</v>
      </c>
      <c r="AU244" s="128"/>
      <c r="AV244" s="129"/>
      <c r="AW244" s="126" t="str">
        <f t="shared" si="106"/>
        <v/>
      </c>
      <c r="AX244" s="126" t="str">
        <f t="shared" si="107"/>
        <v/>
      </c>
      <c r="AY244" s="143" t="str">
        <f t="shared" si="108"/>
        <v/>
      </c>
      <c r="AZ244" s="97">
        <v>78.599999999999994</v>
      </c>
      <c r="BA244" s="68"/>
      <c r="BB244" s="68"/>
      <c r="BC244" s="68"/>
      <c r="BD244" s="68"/>
      <c r="BE244" s="15">
        <v>240</v>
      </c>
      <c r="BF244" s="5">
        <f t="shared" si="109"/>
        <v>6259</v>
      </c>
      <c r="BG244" s="42">
        <v>4634</v>
      </c>
      <c r="BH244" s="42">
        <v>0</v>
      </c>
      <c r="BI244" s="42">
        <v>1625</v>
      </c>
      <c r="BJ244" s="42"/>
      <c r="BK244" s="42"/>
      <c r="BL244" s="42"/>
      <c r="BM244" s="15"/>
    </row>
    <row r="245" spans="1:65" outlineLevel="5" x14ac:dyDescent="0.45">
      <c r="A245" s="22">
        <f t="shared" si="112"/>
        <v>7</v>
      </c>
      <c r="B245" s="9">
        <f t="shared" si="110"/>
        <v>44400</v>
      </c>
      <c r="C245" s="51">
        <v>393240</v>
      </c>
      <c r="D245" s="64">
        <f t="shared" si="100"/>
        <v>38.799999999999997</v>
      </c>
      <c r="E245" s="12">
        <v>38.700000000000003</v>
      </c>
      <c r="F245" s="12">
        <v>38.700000000000003</v>
      </c>
      <c r="G245" s="12">
        <v>38.799999999999997</v>
      </c>
      <c r="H245" s="12">
        <v>38.799999999999997</v>
      </c>
      <c r="I245" s="12"/>
      <c r="J245" s="12"/>
      <c r="K245" s="12"/>
      <c r="L245" s="12"/>
      <c r="M245" s="74" t="str">
        <f t="shared" si="101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 t="shared" si="111"/>
        <v>18.791946308724832</v>
      </c>
      <c r="AO245" s="41">
        <v>1490</v>
      </c>
      <c r="AP245" s="110"/>
      <c r="AQ245" s="111"/>
      <c r="AR245" s="126" t="str">
        <f t="shared" si="104"/>
        <v/>
      </c>
      <c r="AS245" s="126" t="str">
        <f t="shared" si="105"/>
        <v/>
      </c>
      <c r="AT245" s="127">
        <v>1389</v>
      </c>
      <c r="AU245" s="128"/>
      <c r="AV245" s="129"/>
      <c r="AW245" s="126" t="str">
        <f t="shared" si="106"/>
        <v/>
      </c>
      <c r="AX245" s="126" t="str">
        <f t="shared" si="107"/>
        <v/>
      </c>
      <c r="AY245" s="143" t="str">
        <f t="shared" si="108"/>
        <v/>
      </c>
      <c r="AZ245" s="97">
        <v>78.400000000000006</v>
      </c>
      <c r="BA245" s="68"/>
      <c r="BB245" s="68"/>
      <c r="BC245" s="68"/>
      <c r="BD245" s="68"/>
      <c r="BE245" s="15">
        <v>340</v>
      </c>
      <c r="BF245" s="5">
        <f t="shared" si="109"/>
        <v>7715</v>
      </c>
      <c r="BG245" s="42">
        <v>5285</v>
      </c>
      <c r="BH245" s="42">
        <v>800</v>
      </c>
      <c r="BI245" s="42">
        <v>1630</v>
      </c>
      <c r="BJ245" s="42"/>
      <c r="BK245" s="42"/>
      <c r="BL245" s="42"/>
      <c r="BM245" s="15"/>
    </row>
    <row r="246" spans="1:65" outlineLevel="5" x14ac:dyDescent="0.45">
      <c r="A246" s="22">
        <f t="shared" si="112"/>
        <v>7</v>
      </c>
      <c r="B246" s="9">
        <f t="shared" si="110"/>
        <v>44401</v>
      </c>
      <c r="C246" s="51">
        <v>396082</v>
      </c>
      <c r="D246" s="64">
        <f t="shared" si="100"/>
        <v>38.5</v>
      </c>
      <c r="E246" s="12">
        <v>38.5</v>
      </c>
      <c r="F246" s="12">
        <v>38.5</v>
      </c>
      <c r="G246" s="12">
        <v>38.5</v>
      </c>
      <c r="H246" s="12">
        <v>38.5</v>
      </c>
      <c r="I246" s="12"/>
      <c r="J246" s="12"/>
      <c r="K246" s="12"/>
      <c r="L246" s="12"/>
      <c r="M246" s="74" t="str">
        <f t="shared" si="101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 t="shared" si="111"/>
        <v>19.086571233810499</v>
      </c>
      <c r="AO246" s="41">
        <v>1467</v>
      </c>
      <c r="AP246" s="110"/>
      <c r="AQ246" s="111"/>
      <c r="AR246" s="126" t="str">
        <f t="shared" si="104"/>
        <v/>
      </c>
      <c r="AS246" s="126" t="str">
        <f t="shared" si="105"/>
        <v/>
      </c>
      <c r="AT246" s="127">
        <v>1517</v>
      </c>
      <c r="AU246" s="128"/>
      <c r="AV246" s="129"/>
      <c r="AW246" s="126" t="str">
        <f t="shared" si="106"/>
        <v/>
      </c>
      <c r="AX246" s="126" t="str">
        <f t="shared" si="107"/>
        <v/>
      </c>
      <c r="AY246" s="143" t="str">
        <f t="shared" si="108"/>
        <v/>
      </c>
      <c r="AZ246" s="97"/>
      <c r="BA246" s="68"/>
      <c r="BB246" s="68"/>
      <c r="BC246" s="68"/>
      <c r="BD246" s="68"/>
      <c r="BE246" s="15">
        <v>140</v>
      </c>
      <c r="BF246" s="5">
        <f t="shared" si="109"/>
        <v>4410</v>
      </c>
      <c r="BG246" s="42">
        <v>2730</v>
      </c>
      <c r="BH246" s="42">
        <v>0</v>
      </c>
      <c r="BI246" s="42">
        <v>1680</v>
      </c>
      <c r="BJ246" s="42"/>
      <c r="BK246" s="42"/>
      <c r="BL246" s="42"/>
      <c r="BM246" s="15"/>
    </row>
    <row r="247" spans="1:65" outlineLevel="5" x14ac:dyDescent="0.45">
      <c r="A247" s="22">
        <f t="shared" si="112"/>
        <v>7</v>
      </c>
      <c r="B247" s="9">
        <f t="shared" si="110"/>
        <v>44402</v>
      </c>
      <c r="C247" s="51">
        <v>369826</v>
      </c>
      <c r="D247" s="64">
        <f t="shared" si="100"/>
        <v>38.700000000000003</v>
      </c>
      <c r="E247" s="12">
        <v>38.700000000000003</v>
      </c>
      <c r="F247" s="12">
        <v>38.700000000000003</v>
      </c>
      <c r="G247" s="12">
        <v>38.6</v>
      </c>
      <c r="H247" s="12">
        <v>38.6</v>
      </c>
      <c r="I247" s="12"/>
      <c r="J247" s="12"/>
      <c r="K247" s="12"/>
      <c r="L247" s="12"/>
      <c r="M247" s="74" t="str">
        <f t="shared" si="101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1"/>
        <v>18.276762402088774</v>
      </c>
      <c r="AO247" s="41">
        <v>1532</v>
      </c>
      <c r="AP247" s="110"/>
      <c r="AQ247" s="111"/>
      <c r="AR247" s="126" t="str">
        <f t="shared" si="104"/>
        <v/>
      </c>
      <c r="AS247" s="126" t="str">
        <f t="shared" si="105"/>
        <v/>
      </c>
      <c r="AT247" s="127">
        <v>1627</v>
      </c>
      <c r="AU247" s="128"/>
      <c r="AV247" s="129"/>
      <c r="AW247" s="126" t="str">
        <f t="shared" si="106"/>
        <v/>
      </c>
      <c r="AX247" s="126" t="str">
        <f t="shared" si="107"/>
        <v/>
      </c>
      <c r="AY247" s="143" t="str">
        <f t="shared" si="108"/>
        <v/>
      </c>
      <c r="AZ247" s="97"/>
      <c r="BA247" s="68"/>
      <c r="BB247" s="68"/>
      <c r="BC247" s="68"/>
      <c r="BD247" s="68"/>
      <c r="BE247" s="15"/>
      <c r="BF247" s="5">
        <f t="shared" si="109"/>
        <v>5640</v>
      </c>
      <c r="BG247" s="42">
        <v>4006</v>
      </c>
      <c r="BH247" s="42">
        <v>0</v>
      </c>
      <c r="BI247" s="42">
        <v>1634</v>
      </c>
      <c r="BJ247" s="42"/>
      <c r="BK247" s="42"/>
      <c r="BL247" s="42"/>
      <c r="BM247" s="15"/>
    </row>
    <row r="248" spans="1:65" outlineLevel="5" x14ac:dyDescent="0.45">
      <c r="A248" s="22">
        <f t="shared" si="112"/>
        <v>7</v>
      </c>
      <c r="B248" s="9">
        <f t="shared" si="110"/>
        <v>44403</v>
      </c>
      <c r="C248" s="51">
        <v>359745</v>
      </c>
      <c r="D248" s="64">
        <f t="shared" si="100"/>
        <v>38.200000000000003</v>
      </c>
      <c r="E248" s="12">
        <v>37</v>
      </c>
      <c r="F248" s="12">
        <v>38.799999999999997</v>
      </c>
      <c r="G248" s="12">
        <v>38.1</v>
      </c>
      <c r="H248" s="12">
        <v>38.700000000000003</v>
      </c>
      <c r="I248" s="12"/>
      <c r="J248" s="12"/>
      <c r="K248" s="12"/>
      <c r="L248" s="12"/>
      <c r="M248" s="74" t="str">
        <f t="shared" si="101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1"/>
        <v>15.021459227467812</v>
      </c>
      <c r="AO248" s="41">
        <v>1864</v>
      </c>
      <c r="AP248" s="110"/>
      <c r="AQ248" s="111"/>
      <c r="AR248" s="126" t="str">
        <f t="shared" si="104"/>
        <v/>
      </c>
      <c r="AS248" s="126" t="str">
        <f t="shared" si="105"/>
        <v/>
      </c>
      <c r="AT248" s="127">
        <v>2044</v>
      </c>
      <c r="AU248" s="128"/>
      <c r="AV248" s="129"/>
      <c r="AW248" s="126" t="str">
        <f t="shared" si="106"/>
        <v/>
      </c>
      <c r="AX248" s="126" t="str">
        <f t="shared" si="107"/>
        <v/>
      </c>
      <c r="AY248" s="143" t="str">
        <f t="shared" si="108"/>
        <v/>
      </c>
      <c r="AZ248" s="97">
        <v>78</v>
      </c>
      <c r="BA248" s="68"/>
      <c r="BB248" s="68"/>
      <c r="BC248" s="68"/>
      <c r="BD248" s="68"/>
      <c r="BE248" s="15">
        <v>320</v>
      </c>
      <c r="BF248" s="5">
        <f t="shared" si="109"/>
        <v>7054</v>
      </c>
      <c r="BG248" s="42">
        <v>5455</v>
      </c>
      <c r="BH248" s="42">
        <v>0</v>
      </c>
      <c r="BI248" s="42">
        <v>1599</v>
      </c>
      <c r="BJ248" s="42"/>
      <c r="BK248" s="42"/>
      <c r="BL248" s="42"/>
      <c r="BM248" s="15"/>
    </row>
    <row r="249" spans="1:65" outlineLevel="5" x14ac:dyDescent="0.45">
      <c r="A249" s="22">
        <f t="shared" si="112"/>
        <v>7</v>
      </c>
      <c r="B249" s="9">
        <f t="shared" si="110"/>
        <v>44404</v>
      </c>
      <c r="C249" s="51">
        <v>356484</v>
      </c>
      <c r="D249" s="64">
        <f t="shared" si="100"/>
        <v>38</v>
      </c>
      <c r="E249" s="12">
        <v>37</v>
      </c>
      <c r="F249" s="12">
        <v>38.4</v>
      </c>
      <c r="G249" s="12">
        <v>38.1</v>
      </c>
      <c r="H249" s="12">
        <v>38.299999999999997</v>
      </c>
      <c r="I249" s="12"/>
      <c r="J249" s="12"/>
      <c r="K249" s="12"/>
      <c r="L249" s="12"/>
      <c r="M249" s="74" t="str">
        <f t="shared" si="101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1"/>
        <v>16.6270783847981</v>
      </c>
      <c r="AO249" s="41">
        <v>1684</v>
      </c>
      <c r="AP249" s="110"/>
      <c r="AQ249" s="111"/>
      <c r="AR249" s="126" t="str">
        <f t="shared" si="104"/>
        <v/>
      </c>
      <c r="AS249" s="126" t="str">
        <f t="shared" si="105"/>
        <v/>
      </c>
      <c r="AT249" s="127">
        <v>1651</v>
      </c>
      <c r="AU249" s="128"/>
      <c r="AV249" s="129"/>
      <c r="AW249" s="126" t="str">
        <f t="shared" si="106"/>
        <v/>
      </c>
      <c r="AX249" s="126" t="str">
        <f t="shared" si="107"/>
        <v/>
      </c>
      <c r="AY249" s="143" t="str">
        <f t="shared" si="108"/>
        <v/>
      </c>
      <c r="AZ249" s="97">
        <v>78.599999999999994</v>
      </c>
      <c r="BA249" s="68"/>
      <c r="BB249" s="68"/>
      <c r="BC249" s="68"/>
      <c r="BD249" s="68"/>
      <c r="BE249" s="15">
        <v>330</v>
      </c>
      <c r="BF249" s="5">
        <f t="shared" si="109"/>
        <v>9264</v>
      </c>
      <c r="BG249" s="42">
        <v>3442</v>
      </c>
      <c r="BH249" s="42">
        <v>4445</v>
      </c>
      <c r="BI249" s="42">
        <v>1377</v>
      </c>
      <c r="BJ249" s="42"/>
      <c r="BK249" s="42"/>
      <c r="BL249" s="42"/>
      <c r="BM249" s="15"/>
    </row>
    <row r="250" spans="1:65" outlineLevel="5" x14ac:dyDescent="0.45">
      <c r="A250" s="22">
        <f t="shared" si="112"/>
        <v>7</v>
      </c>
      <c r="B250" s="9">
        <f t="shared" si="110"/>
        <v>44405</v>
      </c>
      <c r="C250" s="51">
        <v>375292</v>
      </c>
      <c r="D250" s="64">
        <f t="shared" si="100"/>
        <v>37.9</v>
      </c>
      <c r="E250" s="12">
        <v>37</v>
      </c>
      <c r="F250" s="12">
        <v>38.299999999999997</v>
      </c>
      <c r="G250" s="12">
        <v>38.1</v>
      </c>
      <c r="H250" s="12">
        <v>38.1</v>
      </c>
      <c r="I250" s="12"/>
      <c r="J250" s="12"/>
      <c r="K250" s="12"/>
      <c r="L250" s="12"/>
      <c r="M250" s="74" t="str">
        <f t="shared" si="101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1"/>
        <v>18.170019467878003</v>
      </c>
      <c r="AO250" s="41">
        <v>1541</v>
      </c>
      <c r="AP250" s="110"/>
      <c r="AQ250" s="111"/>
      <c r="AR250" s="126" t="str">
        <f t="shared" si="104"/>
        <v/>
      </c>
      <c r="AS250" s="126" t="str">
        <f t="shared" si="105"/>
        <v/>
      </c>
      <c r="AT250" s="127">
        <v>1664</v>
      </c>
      <c r="AU250" s="128"/>
      <c r="AV250" s="129"/>
      <c r="AW250" s="126" t="str">
        <f t="shared" si="106"/>
        <v/>
      </c>
      <c r="AX250" s="126" t="str">
        <f t="shared" si="107"/>
        <v/>
      </c>
      <c r="AY250" s="143" t="str">
        <f t="shared" si="108"/>
        <v/>
      </c>
      <c r="AZ250" s="97">
        <v>78.2</v>
      </c>
      <c r="BA250" s="68"/>
      <c r="BB250" s="68"/>
      <c r="BC250" s="68"/>
      <c r="BD250" s="68"/>
      <c r="BE250" s="15">
        <v>320</v>
      </c>
      <c r="BF250" s="5">
        <f t="shared" si="109"/>
        <v>6949</v>
      </c>
      <c r="BG250" s="42">
        <v>3878</v>
      </c>
      <c r="BH250" s="42">
        <v>1401</v>
      </c>
      <c r="BI250" s="42">
        <v>1670</v>
      </c>
      <c r="BJ250" s="42"/>
      <c r="BK250" s="42"/>
      <c r="BL250" s="42"/>
      <c r="BM250" s="15"/>
    </row>
    <row r="251" spans="1:65" outlineLevel="5" x14ac:dyDescent="0.45">
      <c r="A251" s="22">
        <f t="shared" si="112"/>
        <v>7</v>
      </c>
      <c r="B251" s="9">
        <f t="shared" si="110"/>
        <v>44406</v>
      </c>
      <c r="C251" s="51">
        <v>339232</v>
      </c>
      <c r="D251" s="64">
        <f t="shared" si="100"/>
        <v>38</v>
      </c>
      <c r="E251" s="12">
        <v>37.1</v>
      </c>
      <c r="F251" s="12">
        <v>38.299999999999997</v>
      </c>
      <c r="G251" s="12">
        <v>38.200000000000003</v>
      </c>
      <c r="H251" s="12">
        <v>38.299999999999997</v>
      </c>
      <c r="I251" s="12"/>
      <c r="J251" s="12"/>
      <c r="K251" s="12"/>
      <c r="L251" s="12"/>
      <c r="M251" s="74" t="str">
        <f t="shared" si="101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1"/>
        <v>17.478152309612984</v>
      </c>
      <c r="AO251" s="41">
        <v>1602</v>
      </c>
      <c r="AP251" s="110"/>
      <c r="AQ251" s="111"/>
      <c r="AR251" s="126" t="str">
        <f t="shared" si="104"/>
        <v/>
      </c>
      <c r="AS251" s="126" t="str">
        <f t="shared" si="105"/>
        <v/>
      </c>
      <c r="AT251" s="127">
        <v>1418</v>
      </c>
      <c r="AU251" s="128"/>
      <c r="AV251" s="129"/>
      <c r="AW251" s="126" t="str">
        <f t="shared" si="106"/>
        <v/>
      </c>
      <c r="AX251" s="126" t="str">
        <f t="shared" si="107"/>
        <v/>
      </c>
      <c r="AY251" s="143" t="str">
        <f t="shared" si="108"/>
        <v/>
      </c>
      <c r="AZ251" s="97">
        <v>78.2</v>
      </c>
      <c r="BA251" s="68"/>
      <c r="BB251" s="68"/>
      <c r="BC251" s="68"/>
      <c r="BD251" s="68"/>
      <c r="BE251" s="15">
        <v>260</v>
      </c>
      <c r="BF251" s="5">
        <f t="shared" si="109"/>
        <v>5727</v>
      </c>
      <c r="BG251" s="42">
        <v>4037</v>
      </c>
      <c r="BH251" s="42">
        <v>0</v>
      </c>
      <c r="BI251" s="42">
        <v>1690</v>
      </c>
      <c r="BJ251" s="42"/>
      <c r="BK251" s="42"/>
      <c r="BL251" s="42"/>
      <c r="BM251" s="15"/>
    </row>
    <row r="252" spans="1:65" outlineLevel="5" x14ac:dyDescent="0.45">
      <c r="A252" s="22">
        <f t="shared" si="112"/>
        <v>7</v>
      </c>
      <c r="B252" s="9">
        <f t="shared" si="110"/>
        <v>44407</v>
      </c>
      <c r="C252" s="51">
        <v>339111</v>
      </c>
      <c r="D252" s="64">
        <f t="shared" si="100"/>
        <v>38.6</v>
      </c>
      <c r="E252" s="12">
        <v>38.700000000000003</v>
      </c>
      <c r="F252" s="12">
        <v>38.700000000000003</v>
      </c>
      <c r="G252" s="12">
        <v>38.4</v>
      </c>
      <c r="H252" s="12">
        <v>38.4</v>
      </c>
      <c r="I252" s="12"/>
      <c r="J252" s="12"/>
      <c r="K252" s="12"/>
      <c r="L252" s="12"/>
      <c r="M252" s="74" t="str">
        <f t="shared" si="101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1"/>
        <v>18.181818181818183</v>
      </c>
      <c r="AO252" s="41">
        <v>1540</v>
      </c>
      <c r="AP252" s="110"/>
      <c r="AQ252" s="111"/>
      <c r="AR252" s="126" t="str">
        <f t="shared" si="104"/>
        <v/>
      </c>
      <c r="AS252" s="126" t="str">
        <f t="shared" si="105"/>
        <v/>
      </c>
      <c r="AT252" s="127">
        <v>1440</v>
      </c>
      <c r="AU252" s="128"/>
      <c r="AV252" s="129"/>
      <c r="AW252" s="126" t="str">
        <f t="shared" si="106"/>
        <v/>
      </c>
      <c r="AX252" s="126" t="str">
        <f t="shared" si="107"/>
        <v/>
      </c>
      <c r="AY252" s="143" t="str">
        <f t="shared" si="108"/>
        <v/>
      </c>
      <c r="AZ252" s="97">
        <v>77.900000000000006</v>
      </c>
      <c r="BA252" s="68"/>
      <c r="BB252" s="68"/>
      <c r="BC252" s="68"/>
      <c r="BD252" s="68"/>
      <c r="BE252" s="15">
        <v>350</v>
      </c>
      <c r="BF252" s="5">
        <f t="shared" si="109"/>
        <v>7152</v>
      </c>
      <c r="BG252" s="42">
        <v>4793</v>
      </c>
      <c r="BH252" s="42">
        <v>869</v>
      </c>
      <c r="BI252" s="42">
        <v>1490</v>
      </c>
      <c r="BJ252" s="42"/>
      <c r="BK252" s="42"/>
      <c r="BL252" s="42"/>
      <c r="BM252" s="15"/>
    </row>
    <row r="253" spans="1:65" ht="17.5" outlineLevel="5" thickBot="1" x14ac:dyDescent="0.5">
      <c r="A253" s="31">
        <f t="shared" si="112"/>
        <v>7</v>
      </c>
      <c r="B253" s="32">
        <f t="shared" si="110"/>
        <v>44408</v>
      </c>
      <c r="C253" s="51">
        <v>361894</v>
      </c>
      <c r="D253" s="64">
        <f t="shared" si="100"/>
        <v>38.4</v>
      </c>
      <c r="E253" s="12">
        <v>38.4</v>
      </c>
      <c r="F253" s="12">
        <v>38.4</v>
      </c>
      <c r="G253" s="12">
        <v>38.299999999999997</v>
      </c>
      <c r="H253" s="12">
        <v>38.299999999999997</v>
      </c>
      <c r="I253" s="12"/>
      <c r="J253" s="12"/>
      <c r="K253" s="12"/>
      <c r="L253" s="12"/>
      <c r="M253" s="74" t="str">
        <f t="shared" si="101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1"/>
        <v>18.579960185799603</v>
      </c>
      <c r="AO253" s="41">
        <v>1507</v>
      </c>
      <c r="AP253" s="110"/>
      <c r="AQ253" s="111"/>
      <c r="AR253" s="126" t="str">
        <f t="shared" si="104"/>
        <v/>
      </c>
      <c r="AS253" s="126" t="str">
        <f t="shared" si="105"/>
        <v/>
      </c>
      <c r="AT253" s="127">
        <v>1442</v>
      </c>
      <c r="AU253" s="128"/>
      <c r="AV253" s="129"/>
      <c r="AW253" s="126" t="str">
        <f t="shared" si="106"/>
        <v/>
      </c>
      <c r="AX253" s="126" t="str">
        <f t="shared" si="107"/>
        <v/>
      </c>
      <c r="AY253" s="143" t="str">
        <f t="shared" si="108"/>
        <v/>
      </c>
      <c r="AZ253" s="97"/>
      <c r="BA253" s="68"/>
      <c r="BB253" s="68"/>
      <c r="BC253" s="68"/>
      <c r="BD253" s="68"/>
      <c r="BE253" s="15">
        <v>150</v>
      </c>
      <c r="BF253" s="5">
        <f t="shared" si="109"/>
        <v>4953</v>
      </c>
      <c r="BG253" s="42">
        <v>3283</v>
      </c>
      <c r="BH253" s="42">
        <v>0</v>
      </c>
      <c r="BI253" s="42">
        <v>1670</v>
      </c>
      <c r="BJ253" s="42"/>
      <c r="BK253" s="42"/>
      <c r="BL253" s="42"/>
      <c r="BM253" s="15"/>
    </row>
    <row r="254" spans="1:65" outlineLevel="4" x14ac:dyDescent="0.45">
      <c r="A254" s="150" t="s">
        <v>41</v>
      </c>
      <c r="B254" s="151"/>
      <c r="C254" s="50">
        <f t="shared" ref="C254:BM254" si="113">SUBTOTAL(4,C223:C253)</f>
        <v>498880</v>
      </c>
      <c r="D254" s="60">
        <f t="shared" si="113"/>
        <v>38.799999999999997</v>
      </c>
      <c r="E254" s="28">
        <f t="shared" si="113"/>
        <v>38.700000000000003</v>
      </c>
      <c r="F254" s="28">
        <f t="shared" si="113"/>
        <v>38.799999999999997</v>
      </c>
      <c r="G254" s="28">
        <f t="shared" si="113"/>
        <v>38.799999999999997</v>
      </c>
      <c r="H254" s="28">
        <f t="shared" si="113"/>
        <v>38.799999999999997</v>
      </c>
      <c r="I254" s="28">
        <f t="shared" si="113"/>
        <v>0</v>
      </c>
      <c r="J254" s="28">
        <f t="shared" si="113"/>
        <v>0</v>
      </c>
      <c r="K254" s="28">
        <f t="shared" si="113"/>
        <v>0</v>
      </c>
      <c r="L254" s="28">
        <f t="shared" si="113"/>
        <v>0</v>
      </c>
      <c r="M254" s="71">
        <f t="shared" si="113"/>
        <v>0</v>
      </c>
      <c r="N254" s="82">
        <f t="shared" si="113"/>
        <v>0</v>
      </c>
      <c r="O254" s="82">
        <f t="shared" si="113"/>
        <v>0</v>
      </c>
      <c r="P254" s="82">
        <f t="shared" si="113"/>
        <v>0</v>
      </c>
      <c r="Q254" s="82">
        <f t="shared" si="113"/>
        <v>0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26.365348399246706</v>
      </c>
      <c r="AO254" s="39">
        <f t="shared" si="113"/>
        <v>1864</v>
      </c>
      <c r="AP254" s="104">
        <f t="shared" si="113"/>
        <v>0</v>
      </c>
      <c r="AQ254" s="105">
        <f t="shared" si="113"/>
        <v>0</v>
      </c>
      <c r="AR254" s="106">
        <f t="shared" si="113"/>
        <v>0</v>
      </c>
      <c r="AS254" s="106">
        <f t="shared" si="113"/>
        <v>0</v>
      </c>
      <c r="AT254" s="107">
        <f t="shared" si="113"/>
        <v>2044</v>
      </c>
      <c r="AU254" s="108">
        <f t="shared" si="113"/>
        <v>0</v>
      </c>
      <c r="AV254" s="109">
        <f t="shared" si="113"/>
        <v>0</v>
      </c>
      <c r="AW254" s="106">
        <f t="shared" si="113"/>
        <v>0</v>
      </c>
      <c r="AX254" s="106">
        <f t="shared" si="113"/>
        <v>0</v>
      </c>
      <c r="AY254" s="60">
        <f t="shared" si="113"/>
        <v>0</v>
      </c>
      <c r="AZ254" s="96">
        <f t="shared" si="113"/>
        <v>79.099999999999994</v>
      </c>
      <c r="BA254" s="67">
        <f t="shared" si="113"/>
        <v>0</v>
      </c>
      <c r="BB254" s="67">
        <f t="shared" si="113"/>
        <v>0</v>
      </c>
      <c r="BC254" s="67">
        <f t="shared" si="113"/>
        <v>0</v>
      </c>
      <c r="BD254" s="67">
        <f t="shared" si="113"/>
        <v>0</v>
      </c>
      <c r="BE254" s="27">
        <f t="shared" si="113"/>
        <v>370</v>
      </c>
      <c r="BF254" s="29">
        <f t="shared" si="113"/>
        <v>9470</v>
      </c>
      <c r="BG254" s="39">
        <f t="shared" si="113"/>
        <v>7749</v>
      </c>
      <c r="BH254" s="40">
        <f t="shared" si="113"/>
        <v>4445</v>
      </c>
      <c r="BI254" s="40">
        <f t="shared" si="113"/>
        <v>1840</v>
      </c>
      <c r="BJ254" s="40">
        <f t="shared" si="113"/>
        <v>0</v>
      </c>
      <c r="BK254" s="40">
        <f t="shared" si="113"/>
        <v>0</v>
      </c>
      <c r="BL254" s="40">
        <f t="shared" si="113"/>
        <v>0</v>
      </c>
      <c r="BM254" s="27">
        <f t="shared" si="113"/>
        <v>0</v>
      </c>
    </row>
    <row r="255" spans="1:65" outlineLevel="3" x14ac:dyDescent="0.45">
      <c r="A255" s="180" t="s">
        <v>30</v>
      </c>
      <c r="B255" s="181"/>
      <c r="C255" s="51">
        <f t="shared" ref="C255:BM255" si="114">SUBTOTAL(5,C223:C253)</f>
        <v>321792</v>
      </c>
      <c r="D255" s="61">
        <f t="shared" si="114"/>
        <v>37.5</v>
      </c>
      <c r="E255" s="12">
        <f t="shared" si="114"/>
        <v>36</v>
      </c>
      <c r="F255" s="12">
        <f t="shared" si="114"/>
        <v>37.799999999999997</v>
      </c>
      <c r="G255" s="12">
        <f t="shared" si="114"/>
        <v>37.6</v>
      </c>
      <c r="H255" s="12">
        <f t="shared" si="114"/>
        <v>38</v>
      </c>
      <c r="I255" s="12">
        <f t="shared" si="114"/>
        <v>0</v>
      </c>
      <c r="J255" s="12">
        <f t="shared" si="114"/>
        <v>0</v>
      </c>
      <c r="K255" s="12">
        <f t="shared" si="114"/>
        <v>0</v>
      </c>
      <c r="L255" s="12">
        <f t="shared" si="114"/>
        <v>0</v>
      </c>
      <c r="M255" s="72">
        <f t="shared" si="114"/>
        <v>0</v>
      </c>
      <c r="N255" s="83">
        <f t="shared" si="114"/>
        <v>0</v>
      </c>
      <c r="O255" s="83">
        <f t="shared" si="114"/>
        <v>0</v>
      </c>
      <c r="P255" s="83">
        <f t="shared" si="114"/>
        <v>0</v>
      </c>
      <c r="Q255" s="83">
        <f t="shared" si="114"/>
        <v>0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15.021459227467812</v>
      </c>
      <c r="AO255" s="41">
        <f t="shared" si="114"/>
        <v>1062</v>
      </c>
      <c r="AP255" s="110">
        <f t="shared" si="114"/>
        <v>0</v>
      </c>
      <c r="AQ255" s="111">
        <f t="shared" si="114"/>
        <v>0</v>
      </c>
      <c r="AR255" s="112">
        <f t="shared" si="114"/>
        <v>0</v>
      </c>
      <c r="AS255" s="112">
        <f t="shared" si="114"/>
        <v>0</v>
      </c>
      <c r="AT255" s="113">
        <f t="shared" si="114"/>
        <v>1143</v>
      </c>
      <c r="AU255" s="114">
        <f t="shared" si="114"/>
        <v>0</v>
      </c>
      <c r="AV255" s="115">
        <f t="shared" si="114"/>
        <v>0</v>
      </c>
      <c r="AW255" s="112">
        <f t="shared" si="114"/>
        <v>0</v>
      </c>
      <c r="AX255" s="112">
        <f t="shared" si="114"/>
        <v>0</v>
      </c>
      <c r="AY255" s="61">
        <f t="shared" si="114"/>
        <v>0</v>
      </c>
      <c r="AZ255" s="97">
        <f t="shared" si="114"/>
        <v>77.7</v>
      </c>
      <c r="BA255" s="68">
        <f t="shared" si="114"/>
        <v>0</v>
      </c>
      <c r="BB255" s="68">
        <f t="shared" si="114"/>
        <v>0</v>
      </c>
      <c r="BC255" s="68">
        <f t="shared" si="114"/>
        <v>0</v>
      </c>
      <c r="BD255" s="68">
        <f t="shared" si="114"/>
        <v>0</v>
      </c>
      <c r="BE255" s="15">
        <f t="shared" si="114"/>
        <v>130</v>
      </c>
      <c r="BF255" s="6">
        <f t="shared" si="114"/>
        <v>3770</v>
      </c>
      <c r="BG255" s="41">
        <f t="shared" si="114"/>
        <v>2277</v>
      </c>
      <c r="BH255" s="42">
        <f t="shared" si="114"/>
        <v>0</v>
      </c>
      <c r="BI255" s="42">
        <f t="shared" si="114"/>
        <v>1310</v>
      </c>
      <c r="BJ255" s="42">
        <f t="shared" si="114"/>
        <v>0</v>
      </c>
      <c r="BK255" s="42">
        <f t="shared" si="114"/>
        <v>0</v>
      </c>
      <c r="BL255" s="42">
        <f t="shared" si="114"/>
        <v>0</v>
      </c>
      <c r="BM255" s="15">
        <f t="shared" si="114"/>
        <v>0</v>
      </c>
    </row>
    <row r="256" spans="1:65" outlineLevel="2" x14ac:dyDescent="0.45">
      <c r="A256" s="180" t="s">
        <v>19</v>
      </c>
      <c r="B256" s="181"/>
      <c r="C256" s="51">
        <f>IFERROR(SUBTOTAL(1,C223:C253),"")</f>
        <v>404451.6451612903</v>
      </c>
      <c r="D256" s="61">
        <f t="shared" ref="D256:BM256" si="115">IFERROR(SUBTOTAL(1,D223:D253),"")</f>
        <v>38.145161290322584</v>
      </c>
      <c r="E256" s="12">
        <f t="shared" si="115"/>
        <v>37.503225806451624</v>
      </c>
      <c r="F256" s="12">
        <f t="shared" si="115"/>
        <v>38.451612903225815</v>
      </c>
      <c r="G256" s="12">
        <f t="shared" si="115"/>
        <v>38.170967741935485</v>
      </c>
      <c r="H256" s="12">
        <f t="shared" si="115"/>
        <v>38.358064516129026</v>
      </c>
      <c r="I256" s="12" t="str">
        <f t="shared" si="115"/>
        <v/>
      </c>
      <c r="J256" s="12" t="str">
        <f t="shared" si="115"/>
        <v/>
      </c>
      <c r="K256" s="12" t="str">
        <f t="shared" si="115"/>
        <v/>
      </c>
      <c r="L256" s="12" t="str">
        <f t="shared" si="115"/>
        <v/>
      </c>
      <c r="M256" s="72" t="str">
        <f t="shared" si="115"/>
        <v/>
      </c>
      <c r="N256" s="83" t="str">
        <f t="shared" si="115"/>
        <v/>
      </c>
      <c r="O256" s="83" t="str">
        <f t="shared" si="115"/>
        <v/>
      </c>
      <c r="P256" s="83" t="str">
        <f t="shared" si="115"/>
        <v/>
      </c>
      <c r="Q256" s="83" t="str">
        <f t="shared" si="115"/>
        <v/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18.260773374316653</v>
      </c>
      <c r="AO256" s="41">
        <f t="shared" si="115"/>
        <v>1556.9677419354839</v>
      </c>
      <c r="AP256" s="110" t="str">
        <f t="shared" si="115"/>
        <v/>
      </c>
      <c r="AQ256" s="111" t="str">
        <f t="shared" si="115"/>
        <v/>
      </c>
      <c r="AR256" s="112" t="str">
        <f t="shared" si="115"/>
        <v/>
      </c>
      <c r="AS256" s="112" t="str">
        <f t="shared" si="115"/>
        <v/>
      </c>
      <c r="AT256" s="113">
        <f t="shared" si="115"/>
        <v>1555.2903225806451</v>
      </c>
      <c r="AU256" s="114" t="str">
        <f t="shared" si="115"/>
        <v/>
      </c>
      <c r="AV256" s="115" t="str">
        <f t="shared" si="115"/>
        <v/>
      </c>
      <c r="AW256" s="112" t="str">
        <f t="shared" si="115"/>
        <v/>
      </c>
      <c r="AX256" s="112" t="str">
        <f t="shared" si="115"/>
        <v/>
      </c>
      <c r="AY256" s="61" t="str">
        <f t="shared" si="115"/>
        <v/>
      </c>
      <c r="AZ256" s="97">
        <f t="shared" si="115"/>
        <v>78.254545454545465</v>
      </c>
      <c r="BA256" s="68" t="str">
        <f t="shared" si="115"/>
        <v/>
      </c>
      <c r="BB256" s="68" t="str">
        <f t="shared" si="115"/>
        <v/>
      </c>
      <c r="BC256" s="68" t="str">
        <f t="shared" si="115"/>
        <v/>
      </c>
      <c r="BD256" s="68" t="str">
        <f t="shared" si="115"/>
        <v/>
      </c>
      <c r="BE256" s="15">
        <f>IFERROR(SUBTOTAL(1,BE223:BE253),"")</f>
        <v>283.7037037037037</v>
      </c>
      <c r="BF256" s="6">
        <f t="shared" si="115"/>
        <v>7042.1935483870966</v>
      </c>
      <c r="BG256" s="41">
        <f t="shared" si="115"/>
        <v>4554.2903225806449</v>
      </c>
      <c r="BH256" s="42">
        <f t="shared" si="115"/>
        <v>890.90322580645159</v>
      </c>
      <c r="BI256" s="42">
        <f t="shared" si="115"/>
        <v>1597</v>
      </c>
      <c r="BJ256" s="42" t="str">
        <f t="shared" si="115"/>
        <v/>
      </c>
      <c r="BK256" s="42" t="str">
        <f t="shared" si="115"/>
        <v/>
      </c>
      <c r="BL256" s="42" t="str">
        <f t="shared" si="115"/>
        <v/>
      </c>
      <c r="BM256" s="15" t="str">
        <f t="shared" si="115"/>
        <v/>
      </c>
    </row>
    <row r="257" spans="1:65" ht="17.5" outlineLevel="1" thickBot="1" x14ac:dyDescent="0.5">
      <c r="A257" s="182" t="s">
        <v>54</v>
      </c>
      <c r="B257" s="183"/>
      <c r="C257" s="52">
        <f>SUBTOTAL(9,C223:C253)</f>
        <v>12538001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48266</v>
      </c>
      <c r="AP257" s="116"/>
      <c r="AQ257" s="117"/>
      <c r="AR257" s="118"/>
      <c r="AS257" s="118"/>
      <c r="AT257" s="119">
        <f>SUBTOTAL(9,AT223:AT253)</f>
        <v>48214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7660</v>
      </c>
      <c r="BF257" s="7">
        <f t="shared" ref="BF257:BM257" si="116">SUBTOTAL(9,BF223:BF253)</f>
        <v>218308</v>
      </c>
      <c r="BG257" s="43">
        <f t="shared" si="116"/>
        <v>141183</v>
      </c>
      <c r="BH257" s="44">
        <f t="shared" si="116"/>
        <v>27618</v>
      </c>
      <c r="BI257" s="44">
        <f t="shared" si="116"/>
        <v>49507</v>
      </c>
      <c r="BJ257" s="44">
        <f t="shared" si="116"/>
        <v>0</v>
      </c>
      <c r="BK257" s="44">
        <f t="shared" si="116"/>
        <v>0</v>
      </c>
      <c r="BL257" s="44">
        <v>363600</v>
      </c>
      <c r="BM257" s="16">
        <f t="shared" si="116"/>
        <v>0</v>
      </c>
    </row>
    <row r="258" spans="1:65" outlineLevel="5" x14ac:dyDescent="0.45">
      <c r="A258" s="21">
        <f t="shared" si="112"/>
        <v>8</v>
      </c>
      <c r="B258" s="33">
        <f>B253+1</f>
        <v>44409</v>
      </c>
      <c r="C258" s="51">
        <v>347513</v>
      </c>
      <c r="D258" s="64">
        <f t="shared" ref="D258:D288" si="117">IFERROR(ROUND(AVERAGE(E258:L258),1),"")</f>
        <v>37.700000000000003</v>
      </c>
      <c r="E258" s="12">
        <v>37.5</v>
      </c>
      <c r="F258" s="12">
        <v>37.5</v>
      </c>
      <c r="G258" s="12">
        <v>37.799999999999997</v>
      </c>
      <c r="H258" s="12">
        <v>37.799999999999997</v>
      </c>
      <c r="I258" s="12"/>
      <c r="J258" s="12"/>
      <c r="K258" s="12"/>
      <c r="L258" s="12"/>
      <c r="M258" s="74" t="str">
        <f t="shared" ref="M258:M288" si="118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28000/AO258</f>
        <v>22.099447513812155</v>
      </c>
      <c r="AO258" s="41">
        <v>1267</v>
      </c>
      <c r="AP258" s="110"/>
      <c r="AQ258" s="111"/>
      <c r="AR258" s="126" t="str">
        <f t="shared" ref="AR258:AR288" si="121">IFERROR(AQ258/AP258*100,"")</f>
        <v/>
      </c>
      <c r="AS258" s="126" t="str">
        <f t="shared" ref="AS258:AS288" si="122">IFERROR(100-AR258,"")</f>
        <v/>
      </c>
      <c r="AT258" s="127">
        <v>1324</v>
      </c>
      <c r="AU258" s="128"/>
      <c r="AV258" s="129"/>
      <c r="AW258" s="126" t="str">
        <f t="shared" ref="AW258:AW288" si="123">IFERROR(AV258/AU258*100,"")</f>
        <v/>
      </c>
      <c r="AX258" s="126" t="str">
        <f t="shared" ref="AX258:AX288" si="124">IFERROR(100-AW258,"")</f>
        <v/>
      </c>
      <c r="AY258" s="64" t="str">
        <f t="shared" ref="AY258:AY288" si="125">IFERROR((1-((AW258*AS258)/(AX258*AR258)))*100,"")</f>
        <v/>
      </c>
      <c r="AZ258" s="97"/>
      <c r="BA258" s="68"/>
      <c r="BB258" s="68"/>
      <c r="BC258" s="68"/>
      <c r="BD258" s="68"/>
      <c r="BE258" s="15"/>
      <c r="BF258" s="5">
        <f t="shared" ref="BF258:BF288" si="126">IF(SUM(BG258:BM258)=0,"",SUM(BG258:BM258))</f>
        <v>2543</v>
      </c>
      <c r="BG258" s="42">
        <v>873</v>
      </c>
      <c r="BH258" s="42">
        <v>0</v>
      </c>
      <c r="BI258" s="42">
        <v>1670</v>
      </c>
      <c r="BJ258" s="42"/>
      <c r="BK258" s="42"/>
      <c r="BL258" s="42"/>
      <c r="BM258" s="15"/>
    </row>
    <row r="259" spans="1:65" outlineLevel="5" x14ac:dyDescent="0.45">
      <c r="A259" s="22">
        <f t="shared" si="112"/>
        <v>8</v>
      </c>
      <c r="B259" s="9">
        <f t="shared" si="110"/>
        <v>44410</v>
      </c>
      <c r="C259" s="51">
        <v>346994</v>
      </c>
      <c r="D259" s="64">
        <f t="shared" si="117"/>
        <v>38.5</v>
      </c>
      <c r="E259" s="12">
        <v>38.4</v>
      </c>
      <c r="F259" s="12">
        <v>38.4</v>
      </c>
      <c r="G259" s="12">
        <v>38.5</v>
      </c>
      <c r="H259" s="12">
        <v>38.5</v>
      </c>
      <c r="I259" s="12"/>
      <c r="J259" s="12"/>
      <c r="K259" s="12"/>
      <c r="L259" s="12"/>
      <c r="M259" s="74" t="str">
        <f t="shared" si="118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7">28000/AO259</f>
        <v>15.350877192982455</v>
      </c>
      <c r="AO259" s="41">
        <v>1824</v>
      </c>
      <c r="AP259" s="110"/>
      <c r="AQ259" s="111"/>
      <c r="AR259" s="126" t="str">
        <f t="shared" si="121"/>
        <v/>
      </c>
      <c r="AS259" s="126" t="str">
        <f t="shared" si="122"/>
        <v/>
      </c>
      <c r="AT259" s="127">
        <v>1860</v>
      </c>
      <c r="AU259" s="128"/>
      <c r="AV259" s="129"/>
      <c r="AW259" s="126" t="str">
        <f t="shared" si="123"/>
        <v/>
      </c>
      <c r="AX259" s="126" t="str">
        <f t="shared" si="124"/>
        <v/>
      </c>
      <c r="AY259" s="64" t="str">
        <f t="shared" si="125"/>
        <v/>
      </c>
      <c r="AZ259" s="97">
        <v>78.3</v>
      </c>
      <c r="BA259" s="68"/>
      <c r="BB259" s="68"/>
      <c r="BC259" s="68"/>
      <c r="BD259" s="68"/>
      <c r="BE259" s="15">
        <v>420</v>
      </c>
      <c r="BF259" s="5">
        <f t="shared" si="126"/>
        <v>9882</v>
      </c>
      <c r="BG259" s="42">
        <v>6068</v>
      </c>
      <c r="BH259" s="42">
        <v>2184</v>
      </c>
      <c r="BI259" s="42">
        <v>1630</v>
      </c>
      <c r="BJ259" s="42"/>
      <c r="BK259" s="42"/>
      <c r="BL259" s="42"/>
      <c r="BM259" s="15"/>
    </row>
    <row r="260" spans="1:65" outlineLevel="5" x14ac:dyDescent="0.45">
      <c r="A260" s="22">
        <f t="shared" si="112"/>
        <v>8</v>
      </c>
      <c r="B260" s="9">
        <f t="shared" si="110"/>
        <v>44411</v>
      </c>
      <c r="C260" s="51">
        <v>323725</v>
      </c>
      <c r="D260" s="64">
        <f t="shared" si="117"/>
        <v>38.1</v>
      </c>
      <c r="E260" s="12">
        <v>37</v>
      </c>
      <c r="F260" s="12">
        <v>38.6</v>
      </c>
      <c r="G260" s="12">
        <v>38.200000000000003</v>
      </c>
      <c r="H260" s="12">
        <v>38.6</v>
      </c>
      <c r="I260" s="12"/>
      <c r="J260" s="12"/>
      <c r="K260" s="12"/>
      <c r="L260" s="12"/>
      <c r="M260" s="74" t="str">
        <f t="shared" si="118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7"/>
        <v>17.283950617283949</v>
      </c>
      <c r="AO260" s="41">
        <v>1620</v>
      </c>
      <c r="AP260" s="110"/>
      <c r="AQ260" s="111"/>
      <c r="AR260" s="126" t="str">
        <f t="shared" si="121"/>
        <v/>
      </c>
      <c r="AS260" s="126" t="str">
        <f t="shared" si="122"/>
        <v/>
      </c>
      <c r="AT260" s="127">
        <v>1803</v>
      </c>
      <c r="AU260" s="128"/>
      <c r="AV260" s="129"/>
      <c r="AW260" s="126" t="str">
        <f t="shared" si="123"/>
        <v/>
      </c>
      <c r="AX260" s="126" t="str">
        <f t="shared" si="124"/>
        <v/>
      </c>
      <c r="AY260" s="64" t="str">
        <f t="shared" si="125"/>
        <v/>
      </c>
      <c r="AZ260" s="97">
        <v>78.099999999999994</v>
      </c>
      <c r="BA260" s="68"/>
      <c r="BB260" s="68"/>
      <c r="BC260" s="68"/>
      <c r="BD260" s="68"/>
      <c r="BE260" s="15">
        <v>300</v>
      </c>
      <c r="BF260" s="5">
        <f t="shared" si="126"/>
        <v>6578</v>
      </c>
      <c r="BG260" s="42">
        <v>5114</v>
      </c>
      <c r="BH260" s="42">
        <v>0</v>
      </c>
      <c r="BI260" s="42">
        <v>1464</v>
      </c>
      <c r="BJ260" s="42"/>
      <c r="BK260" s="42"/>
      <c r="BL260" s="42"/>
      <c r="BM260" s="15"/>
    </row>
    <row r="261" spans="1:65" outlineLevel="5" x14ac:dyDescent="0.45">
      <c r="A261" s="22">
        <f t="shared" si="112"/>
        <v>8</v>
      </c>
      <c r="B261" s="9">
        <f t="shared" si="110"/>
        <v>44412</v>
      </c>
      <c r="C261" s="51">
        <v>330284</v>
      </c>
      <c r="D261" s="64">
        <f t="shared" si="117"/>
        <v>38.1</v>
      </c>
      <c r="E261" s="12">
        <v>37.1</v>
      </c>
      <c r="F261" s="12">
        <v>38.6</v>
      </c>
      <c r="G261" s="12">
        <v>38.200000000000003</v>
      </c>
      <c r="H261" s="12">
        <v>38.6</v>
      </c>
      <c r="I261" s="12"/>
      <c r="J261" s="12"/>
      <c r="K261" s="12"/>
      <c r="L261" s="12"/>
      <c r="M261" s="74" t="str">
        <f t="shared" si="118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7"/>
        <v>15.972618368511124</v>
      </c>
      <c r="AO261" s="41">
        <v>1753</v>
      </c>
      <c r="AP261" s="110"/>
      <c r="AQ261" s="111"/>
      <c r="AR261" s="126" t="str">
        <f t="shared" si="121"/>
        <v/>
      </c>
      <c r="AS261" s="126" t="str">
        <f t="shared" si="122"/>
        <v/>
      </c>
      <c r="AT261" s="127">
        <v>1871</v>
      </c>
      <c r="AU261" s="128"/>
      <c r="AV261" s="129"/>
      <c r="AW261" s="126" t="str">
        <f t="shared" si="123"/>
        <v/>
      </c>
      <c r="AX261" s="126" t="str">
        <f t="shared" si="124"/>
        <v/>
      </c>
      <c r="AY261" s="64" t="str">
        <f t="shared" si="125"/>
        <v/>
      </c>
      <c r="AZ261" s="97">
        <v>77.900000000000006</v>
      </c>
      <c r="BA261" s="68"/>
      <c r="BB261" s="68"/>
      <c r="BC261" s="68"/>
      <c r="BD261" s="68"/>
      <c r="BE261" s="15">
        <v>290</v>
      </c>
      <c r="BF261" s="5">
        <f t="shared" si="126"/>
        <v>6797</v>
      </c>
      <c r="BG261" s="42">
        <v>3812</v>
      </c>
      <c r="BH261" s="42">
        <v>1410</v>
      </c>
      <c r="BI261" s="42">
        <v>1575</v>
      </c>
      <c r="BJ261" s="42"/>
      <c r="BK261" s="42"/>
      <c r="BL261" s="42"/>
      <c r="BM261" s="15"/>
    </row>
    <row r="262" spans="1:65" outlineLevel="5" x14ac:dyDescent="0.45">
      <c r="A262" s="22">
        <f t="shared" si="112"/>
        <v>8</v>
      </c>
      <c r="B262" s="9">
        <f t="shared" si="110"/>
        <v>44413</v>
      </c>
      <c r="C262" s="51">
        <v>329874</v>
      </c>
      <c r="D262" s="64">
        <f t="shared" si="117"/>
        <v>38</v>
      </c>
      <c r="E262" s="12">
        <v>37.200000000000003</v>
      </c>
      <c r="F262" s="12">
        <v>38.4</v>
      </c>
      <c r="G262" s="12">
        <v>38.200000000000003</v>
      </c>
      <c r="H262" s="12">
        <v>38.299999999999997</v>
      </c>
      <c r="I262" s="12"/>
      <c r="J262" s="12"/>
      <c r="K262" s="12"/>
      <c r="L262" s="12"/>
      <c r="M262" s="74" t="str">
        <f t="shared" si="118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7"/>
        <v>20.216606498194945</v>
      </c>
      <c r="AO262" s="41">
        <v>1385</v>
      </c>
      <c r="AP262" s="110"/>
      <c r="AQ262" s="111"/>
      <c r="AR262" s="126" t="str">
        <f t="shared" si="121"/>
        <v/>
      </c>
      <c r="AS262" s="126" t="str">
        <f t="shared" si="122"/>
        <v/>
      </c>
      <c r="AT262" s="127">
        <v>1599</v>
      </c>
      <c r="AU262" s="128"/>
      <c r="AV262" s="129"/>
      <c r="AW262" s="126" t="str">
        <f t="shared" si="123"/>
        <v/>
      </c>
      <c r="AX262" s="126" t="str">
        <f t="shared" si="124"/>
        <v/>
      </c>
      <c r="AY262" s="64" t="str">
        <f t="shared" si="125"/>
        <v/>
      </c>
      <c r="AZ262" s="97">
        <v>78.5</v>
      </c>
      <c r="BA262" s="68"/>
      <c r="BB262" s="68"/>
      <c r="BC262" s="68"/>
      <c r="BD262" s="68"/>
      <c r="BE262" s="15">
        <v>250</v>
      </c>
      <c r="BF262" s="5">
        <f t="shared" si="126"/>
        <v>5358</v>
      </c>
      <c r="BG262" s="42">
        <v>2630</v>
      </c>
      <c r="BH262" s="42">
        <v>1098</v>
      </c>
      <c r="BI262" s="42">
        <v>1630</v>
      </c>
      <c r="BJ262" s="42"/>
      <c r="BK262" s="42"/>
      <c r="BL262" s="42"/>
      <c r="BM262" s="15"/>
    </row>
    <row r="263" spans="1:65" outlineLevel="5" x14ac:dyDescent="0.45">
      <c r="A263" s="22">
        <f t="shared" si="112"/>
        <v>8</v>
      </c>
      <c r="B263" s="9">
        <f t="shared" si="110"/>
        <v>44414</v>
      </c>
      <c r="C263" s="51">
        <v>331243</v>
      </c>
      <c r="D263" s="64">
        <f t="shared" si="117"/>
        <v>38</v>
      </c>
      <c r="E263" s="12">
        <v>37.299999999999997</v>
      </c>
      <c r="F263" s="12">
        <v>38.200000000000003</v>
      </c>
      <c r="G263" s="12">
        <v>38.299999999999997</v>
      </c>
      <c r="H263" s="12">
        <v>38.299999999999997</v>
      </c>
      <c r="I263" s="12"/>
      <c r="J263" s="12"/>
      <c r="K263" s="12"/>
      <c r="L263" s="12"/>
      <c r="M263" s="74" t="str">
        <f t="shared" si="118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7"/>
        <v>17.262638717632552</v>
      </c>
      <c r="AO263" s="41">
        <v>1622</v>
      </c>
      <c r="AP263" s="110"/>
      <c r="AQ263" s="111"/>
      <c r="AR263" s="126" t="str">
        <f t="shared" si="121"/>
        <v/>
      </c>
      <c r="AS263" s="126" t="str">
        <f t="shared" si="122"/>
        <v/>
      </c>
      <c r="AT263" s="127">
        <v>1552</v>
      </c>
      <c r="AU263" s="128"/>
      <c r="AV263" s="129"/>
      <c r="AW263" s="126" t="str">
        <f t="shared" si="123"/>
        <v/>
      </c>
      <c r="AX263" s="126" t="str">
        <f t="shared" si="124"/>
        <v/>
      </c>
      <c r="AY263" s="64" t="str">
        <f t="shared" si="125"/>
        <v/>
      </c>
      <c r="AZ263" s="97">
        <v>77.900000000000006</v>
      </c>
      <c r="BA263" s="68"/>
      <c r="BB263" s="68"/>
      <c r="BC263" s="68"/>
      <c r="BD263" s="68"/>
      <c r="BE263" s="15">
        <v>300</v>
      </c>
      <c r="BF263" s="5">
        <f t="shared" si="126"/>
        <v>5906</v>
      </c>
      <c r="BG263" s="42">
        <v>3692</v>
      </c>
      <c r="BH263" s="42">
        <v>654</v>
      </c>
      <c r="BI263" s="42">
        <v>1560</v>
      </c>
      <c r="BJ263" s="42"/>
      <c r="BK263" s="42"/>
      <c r="BL263" s="42"/>
      <c r="BM263" s="15"/>
    </row>
    <row r="264" spans="1:65" outlineLevel="5" x14ac:dyDescent="0.45">
      <c r="A264" s="22">
        <f t="shared" si="112"/>
        <v>8</v>
      </c>
      <c r="B264" s="9">
        <f t="shared" si="110"/>
        <v>44415</v>
      </c>
      <c r="C264" s="51">
        <v>332498</v>
      </c>
      <c r="D264" s="64">
        <f t="shared" si="117"/>
        <v>38.200000000000003</v>
      </c>
      <c r="E264" s="12">
        <v>38.299999999999997</v>
      </c>
      <c r="F264" s="12">
        <v>38.299999999999997</v>
      </c>
      <c r="G264" s="12">
        <v>38.1</v>
      </c>
      <c r="H264" s="12">
        <v>38.1</v>
      </c>
      <c r="I264" s="12"/>
      <c r="J264" s="12"/>
      <c r="K264" s="12"/>
      <c r="L264" s="12"/>
      <c r="M264" s="74" t="str">
        <f t="shared" si="118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7"/>
        <v>15.452538631346579</v>
      </c>
      <c r="AO264" s="41">
        <v>1812</v>
      </c>
      <c r="AP264" s="110"/>
      <c r="AQ264" s="111"/>
      <c r="AR264" s="126" t="str">
        <f t="shared" si="121"/>
        <v/>
      </c>
      <c r="AS264" s="126" t="str">
        <f t="shared" si="122"/>
        <v/>
      </c>
      <c r="AT264" s="127">
        <v>1684</v>
      </c>
      <c r="AU264" s="128"/>
      <c r="AV264" s="129"/>
      <c r="AW264" s="126" t="str">
        <f t="shared" si="123"/>
        <v/>
      </c>
      <c r="AX264" s="126" t="str">
        <f t="shared" si="124"/>
        <v/>
      </c>
      <c r="AY264" s="64" t="str">
        <f t="shared" si="125"/>
        <v/>
      </c>
      <c r="AZ264" s="97"/>
      <c r="BA264" s="68"/>
      <c r="BB264" s="68"/>
      <c r="BC264" s="68"/>
      <c r="BD264" s="68"/>
      <c r="BE264" s="15">
        <v>150</v>
      </c>
      <c r="BF264" s="5">
        <f t="shared" si="126"/>
        <v>5233</v>
      </c>
      <c r="BG264" s="42">
        <v>3623</v>
      </c>
      <c r="BH264" s="42">
        <v>0</v>
      </c>
      <c r="BI264" s="42">
        <v>1610</v>
      </c>
      <c r="BJ264" s="42"/>
      <c r="BK264" s="42"/>
      <c r="BL264" s="42"/>
      <c r="BM264" s="15"/>
    </row>
    <row r="265" spans="1:65" outlineLevel="5" x14ac:dyDescent="0.45">
      <c r="A265" s="22">
        <f t="shared" si="112"/>
        <v>8</v>
      </c>
      <c r="B265" s="9">
        <f t="shared" si="110"/>
        <v>44416</v>
      </c>
      <c r="C265" s="51">
        <v>404006</v>
      </c>
      <c r="D265" s="64">
        <f t="shared" si="117"/>
        <v>37.6</v>
      </c>
      <c r="E265" s="12">
        <v>37.4</v>
      </c>
      <c r="F265" s="12">
        <v>37.4</v>
      </c>
      <c r="G265" s="12">
        <v>37.700000000000003</v>
      </c>
      <c r="H265" s="12">
        <v>37.700000000000003</v>
      </c>
      <c r="I265" s="12"/>
      <c r="J265" s="12"/>
      <c r="K265" s="12"/>
      <c r="L265" s="12"/>
      <c r="M265" s="74" t="str">
        <f t="shared" si="118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0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f t="shared" si="127"/>
        <v>23.064250411861615</v>
      </c>
      <c r="AO265" s="41">
        <v>1214</v>
      </c>
      <c r="AP265" s="110"/>
      <c r="AQ265" s="111"/>
      <c r="AR265" s="126" t="str">
        <f t="shared" si="121"/>
        <v/>
      </c>
      <c r="AS265" s="126" t="str">
        <f t="shared" si="122"/>
        <v/>
      </c>
      <c r="AT265" s="127">
        <v>1361</v>
      </c>
      <c r="AU265" s="128"/>
      <c r="AV265" s="129"/>
      <c r="AW265" s="126" t="str">
        <f t="shared" si="123"/>
        <v/>
      </c>
      <c r="AX265" s="126" t="str">
        <f t="shared" si="124"/>
        <v/>
      </c>
      <c r="AY265" s="64" t="str">
        <f t="shared" si="125"/>
        <v/>
      </c>
      <c r="AZ265" s="97"/>
      <c r="BA265" s="68"/>
      <c r="BB265" s="68"/>
      <c r="BC265" s="68"/>
      <c r="BD265" s="68"/>
      <c r="BE265" s="15"/>
      <c r="BF265" s="5">
        <f t="shared" si="126"/>
        <v>2868</v>
      </c>
      <c r="BG265" s="42">
        <v>1168</v>
      </c>
      <c r="BH265" s="42">
        <v>0</v>
      </c>
      <c r="BI265" s="42">
        <v>1700</v>
      </c>
      <c r="BJ265" s="42"/>
      <c r="BK265" s="42"/>
      <c r="BL265" s="42"/>
      <c r="BM265" s="15"/>
    </row>
    <row r="266" spans="1:65" outlineLevel="5" x14ac:dyDescent="0.45">
      <c r="A266" s="22">
        <f t="shared" si="112"/>
        <v>8</v>
      </c>
      <c r="B266" s="9">
        <f t="shared" si="110"/>
        <v>44417</v>
      </c>
      <c r="C266" s="51">
        <v>402310</v>
      </c>
      <c r="D266" s="64">
        <f t="shared" si="117"/>
        <v>38.5</v>
      </c>
      <c r="E266" s="12">
        <v>38.5</v>
      </c>
      <c r="F266" s="12">
        <v>38.5</v>
      </c>
      <c r="G266" s="12">
        <v>38.4</v>
      </c>
      <c r="H266" s="12">
        <v>38.4</v>
      </c>
      <c r="I266" s="12"/>
      <c r="J266" s="12"/>
      <c r="K266" s="12"/>
      <c r="L266" s="12"/>
      <c r="M266" s="74" t="str">
        <f t="shared" si="118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7"/>
        <v>18.906144496961513</v>
      </c>
      <c r="AO266" s="41">
        <v>1481</v>
      </c>
      <c r="AP266" s="110"/>
      <c r="AQ266" s="111"/>
      <c r="AR266" s="126" t="str">
        <f t="shared" si="121"/>
        <v/>
      </c>
      <c r="AS266" s="126" t="str">
        <f t="shared" si="122"/>
        <v/>
      </c>
      <c r="AT266" s="127">
        <v>1624</v>
      </c>
      <c r="AU266" s="128"/>
      <c r="AV266" s="129"/>
      <c r="AW266" s="126" t="str">
        <f t="shared" si="123"/>
        <v/>
      </c>
      <c r="AX266" s="126" t="str">
        <f t="shared" si="124"/>
        <v/>
      </c>
      <c r="AY266" s="64" t="str">
        <f t="shared" si="125"/>
        <v/>
      </c>
      <c r="AZ266" s="97">
        <v>78.400000000000006</v>
      </c>
      <c r="BA266" s="68"/>
      <c r="BB266" s="68"/>
      <c r="BC266" s="68"/>
      <c r="BD266" s="68"/>
      <c r="BE266" s="15">
        <v>330</v>
      </c>
      <c r="BF266" s="5">
        <f t="shared" si="126"/>
        <v>8379</v>
      </c>
      <c r="BG266" s="42">
        <v>5711</v>
      </c>
      <c r="BH266" s="42">
        <v>1188</v>
      </c>
      <c r="BI266" s="42">
        <v>1480</v>
      </c>
      <c r="BJ266" s="42"/>
      <c r="BK266" s="42"/>
      <c r="BL266" s="42"/>
      <c r="BM266" s="15"/>
    </row>
    <row r="267" spans="1:65" outlineLevel="5" x14ac:dyDescent="0.45">
      <c r="A267" s="22">
        <f t="shared" si="112"/>
        <v>8</v>
      </c>
      <c r="B267" s="9">
        <f t="shared" si="110"/>
        <v>44418</v>
      </c>
      <c r="C267" s="51">
        <v>361677</v>
      </c>
      <c r="D267" s="64">
        <f t="shared" si="117"/>
        <v>38.4</v>
      </c>
      <c r="E267" s="12">
        <v>38.299999999999997</v>
      </c>
      <c r="F267" s="12">
        <v>38.299999999999997</v>
      </c>
      <c r="G267" s="12">
        <v>38.4</v>
      </c>
      <c r="H267" s="12">
        <v>38.4</v>
      </c>
      <c r="I267" s="12"/>
      <c r="J267" s="12"/>
      <c r="K267" s="12"/>
      <c r="L267" s="12"/>
      <c r="M267" s="74" t="str">
        <f t="shared" si="118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7"/>
        <v>19.746121297602258</v>
      </c>
      <c r="AO267" s="41">
        <v>1418</v>
      </c>
      <c r="AP267" s="110"/>
      <c r="AQ267" s="111"/>
      <c r="AR267" s="126" t="str">
        <f t="shared" si="121"/>
        <v/>
      </c>
      <c r="AS267" s="126" t="str">
        <f t="shared" si="122"/>
        <v/>
      </c>
      <c r="AT267" s="127">
        <v>1563</v>
      </c>
      <c r="AU267" s="128"/>
      <c r="AV267" s="129"/>
      <c r="AW267" s="126" t="str">
        <f t="shared" si="123"/>
        <v/>
      </c>
      <c r="AX267" s="126" t="str">
        <f t="shared" si="124"/>
        <v/>
      </c>
      <c r="AY267" s="64" t="str">
        <f t="shared" si="125"/>
        <v/>
      </c>
      <c r="AZ267" s="97">
        <v>78.3</v>
      </c>
      <c r="BA267" s="68"/>
      <c r="BB267" s="68"/>
      <c r="BC267" s="68"/>
      <c r="BD267" s="68"/>
      <c r="BE267" s="15">
        <v>300</v>
      </c>
      <c r="BF267" s="5">
        <f t="shared" si="126"/>
        <v>6497</v>
      </c>
      <c r="BG267" s="42">
        <v>3178</v>
      </c>
      <c r="BH267" s="42">
        <v>3236</v>
      </c>
      <c r="BI267" s="42">
        <v>83</v>
      </c>
      <c r="BJ267" s="42"/>
      <c r="BK267" s="42"/>
      <c r="BL267" s="42"/>
      <c r="BM267" s="15"/>
    </row>
    <row r="268" spans="1:65" outlineLevel="5" x14ac:dyDescent="0.45">
      <c r="A268" s="22">
        <f t="shared" si="112"/>
        <v>8</v>
      </c>
      <c r="B268" s="9">
        <f t="shared" si="110"/>
        <v>44419</v>
      </c>
      <c r="C268" s="51">
        <v>382131</v>
      </c>
      <c r="D268" s="64">
        <f t="shared" si="117"/>
        <v>38</v>
      </c>
      <c r="E268" s="12">
        <v>37.1</v>
      </c>
      <c r="F268" s="12">
        <v>38.299999999999997</v>
      </c>
      <c r="G268" s="12">
        <v>38.1</v>
      </c>
      <c r="H268" s="12">
        <v>38.299999999999997</v>
      </c>
      <c r="I268" s="12"/>
      <c r="J268" s="12"/>
      <c r="K268" s="12"/>
      <c r="L268" s="12"/>
      <c r="M268" s="74" t="str">
        <f t="shared" si="118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7"/>
        <v>17.262638717632552</v>
      </c>
      <c r="AO268" s="41">
        <v>1622</v>
      </c>
      <c r="AP268" s="110"/>
      <c r="AQ268" s="111"/>
      <c r="AR268" s="126" t="str">
        <f t="shared" si="121"/>
        <v/>
      </c>
      <c r="AS268" s="126" t="str">
        <f t="shared" si="122"/>
        <v/>
      </c>
      <c r="AT268" s="127">
        <v>1869</v>
      </c>
      <c r="AU268" s="128"/>
      <c r="AV268" s="129"/>
      <c r="AW268" s="126" t="str">
        <f t="shared" si="123"/>
        <v/>
      </c>
      <c r="AX268" s="126" t="str">
        <f t="shared" si="124"/>
        <v/>
      </c>
      <c r="AY268" s="64" t="str">
        <f t="shared" si="125"/>
        <v/>
      </c>
      <c r="AZ268" s="97">
        <v>78.400000000000006</v>
      </c>
      <c r="BA268" s="68"/>
      <c r="BB268" s="68"/>
      <c r="BC268" s="68"/>
      <c r="BD268" s="68"/>
      <c r="BE268" s="15">
        <v>360</v>
      </c>
      <c r="BF268" s="5">
        <f t="shared" si="126"/>
        <v>9446</v>
      </c>
      <c r="BG268" s="42">
        <v>4597</v>
      </c>
      <c r="BH268" s="42">
        <v>4849</v>
      </c>
      <c r="BI268" s="42">
        <v>0</v>
      </c>
      <c r="BJ268" s="42"/>
      <c r="BK268" s="42"/>
      <c r="BL268" s="42"/>
      <c r="BM268" s="15"/>
    </row>
    <row r="269" spans="1:65" outlineLevel="5" x14ac:dyDescent="0.45">
      <c r="A269" s="22">
        <f t="shared" si="112"/>
        <v>8</v>
      </c>
      <c r="B269" s="9">
        <f t="shared" si="110"/>
        <v>44420</v>
      </c>
      <c r="C269" s="51">
        <v>346105</v>
      </c>
      <c r="D269" s="64">
        <f t="shared" si="117"/>
        <v>37.9</v>
      </c>
      <c r="E269" s="12">
        <v>37</v>
      </c>
      <c r="F269" s="12">
        <v>38.299999999999997</v>
      </c>
      <c r="G269" s="12">
        <v>38.1</v>
      </c>
      <c r="H269" s="12">
        <v>38.299999999999997</v>
      </c>
      <c r="I269" s="12"/>
      <c r="J269" s="12"/>
      <c r="K269" s="12"/>
      <c r="L269" s="12"/>
      <c r="M269" s="74" t="str">
        <f t="shared" si="118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7"/>
        <v>18.691588785046729</v>
      </c>
      <c r="AO269" s="41">
        <v>1498</v>
      </c>
      <c r="AP269" s="110"/>
      <c r="AQ269" s="111"/>
      <c r="AR269" s="126" t="str">
        <f t="shared" si="121"/>
        <v/>
      </c>
      <c r="AS269" s="126" t="str">
        <f t="shared" si="122"/>
        <v/>
      </c>
      <c r="AT269" s="127">
        <v>1565</v>
      </c>
      <c r="AU269" s="128"/>
      <c r="AV269" s="129"/>
      <c r="AW269" s="126" t="str">
        <f t="shared" si="123"/>
        <v/>
      </c>
      <c r="AX269" s="126" t="str">
        <f t="shared" si="124"/>
        <v/>
      </c>
      <c r="AY269" s="64" t="str">
        <f t="shared" si="125"/>
        <v/>
      </c>
      <c r="AZ269" s="97">
        <v>78</v>
      </c>
      <c r="BA269" s="68"/>
      <c r="BB269" s="68"/>
      <c r="BC269" s="68"/>
      <c r="BD269" s="68"/>
      <c r="BE269" s="15">
        <v>270</v>
      </c>
      <c r="BF269" s="5">
        <f t="shared" si="126"/>
        <v>5866</v>
      </c>
      <c r="BG269" s="42">
        <v>3670</v>
      </c>
      <c r="BH269" s="42">
        <v>2196</v>
      </c>
      <c r="BI269" s="42">
        <v>0</v>
      </c>
      <c r="BJ269" s="42"/>
      <c r="BK269" s="42"/>
      <c r="BL269" s="42"/>
      <c r="BM269" s="15"/>
    </row>
    <row r="270" spans="1:65" outlineLevel="5" x14ac:dyDescent="0.45">
      <c r="A270" s="22">
        <f t="shared" si="112"/>
        <v>8</v>
      </c>
      <c r="B270" s="9">
        <f t="shared" si="110"/>
        <v>44421</v>
      </c>
      <c r="C270" s="51">
        <v>383757</v>
      </c>
      <c r="D270" s="64">
        <f t="shared" si="117"/>
        <v>38</v>
      </c>
      <c r="E270" s="12">
        <v>37</v>
      </c>
      <c r="F270" s="12">
        <v>38.299999999999997</v>
      </c>
      <c r="G270" s="12">
        <v>38</v>
      </c>
      <c r="H270" s="12">
        <v>38.5</v>
      </c>
      <c r="I270" s="12"/>
      <c r="J270" s="12"/>
      <c r="K270" s="12"/>
      <c r="L270" s="12"/>
      <c r="M270" s="74" t="str">
        <f t="shared" si="118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7"/>
        <v>19.635343618513325</v>
      </c>
      <c r="AO270" s="41">
        <v>1426</v>
      </c>
      <c r="AP270" s="110"/>
      <c r="AQ270" s="111"/>
      <c r="AR270" s="126" t="str">
        <f t="shared" si="121"/>
        <v/>
      </c>
      <c r="AS270" s="126" t="str">
        <f t="shared" si="122"/>
        <v/>
      </c>
      <c r="AT270" s="127">
        <v>1494</v>
      </c>
      <c r="AU270" s="128"/>
      <c r="AV270" s="129"/>
      <c r="AW270" s="126" t="str">
        <f t="shared" si="123"/>
        <v/>
      </c>
      <c r="AX270" s="126" t="str">
        <f t="shared" si="124"/>
        <v/>
      </c>
      <c r="AY270" s="64" t="str">
        <f t="shared" si="125"/>
        <v/>
      </c>
      <c r="AZ270" s="97">
        <v>77.900000000000006</v>
      </c>
      <c r="BA270" s="68"/>
      <c r="BB270" s="68"/>
      <c r="BC270" s="68"/>
      <c r="BD270" s="68"/>
      <c r="BE270" s="15">
        <v>330</v>
      </c>
      <c r="BF270" s="5">
        <f t="shared" si="126"/>
        <v>6575</v>
      </c>
      <c r="BG270" s="42">
        <v>4494</v>
      </c>
      <c r="BH270" s="42">
        <v>2081</v>
      </c>
      <c r="BI270" s="42">
        <v>0</v>
      </c>
      <c r="BJ270" s="42"/>
      <c r="BK270" s="42"/>
      <c r="BL270" s="42"/>
      <c r="BM270" s="15"/>
    </row>
    <row r="271" spans="1:65" outlineLevel="5" x14ac:dyDescent="0.45">
      <c r="A271" s="22">
        <f t="shared" si="112"/>
        <v>8</v>
      </c>
      <c r="B271" s="9">
        <f t="shared" si="110"/>
        <v>44422</v>
      </c>
      <c r="C271" s="51">
        <v>439909</v>
      </c>
      <c r="D271" s="64">
        <f t="shared" si="117"/>
        <v>37.9</v>
      </c>
      <c r="E271" s="12">
        <v>36.799999999999997</v>
      </c>
      <c r="F271" s="12">
        <v>38.299999999999997</v>
      </c>
      <c r="G271" s="12">
        <v>38.1</v>
      </c>
      <c r="H271" s="12">
        <v>38.200000000000003</v>
      </c>
      <c r="I271" s="12"/>
      <c r="J271" s="12"/>
      <c r="K271" s="12"/>
      <c r="L271" s="12"/>
      <c r="M271" s="74" t="str">
        <f t="shared" si="118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7"/>
        <v>22.544283413848632</v>
      </c>
      <c r="AO271" s="41">
        <v>1242</v>
      </c>
      <c r="AP271" s="110"/>
      <c r="AQ271" s="111"/>
      <c r="AR271" s="126" t="str">
        <f t="shared" si="121"/>
        <v/>
      </c>
      <c r="AS271" s="126" t="str">
        <f t="shared" si="122"/>
        <v/>
      </c>
      <c r="AT271" s="127">
        <v>1460</v>
      </c>
      <c r="AU271" s="128"/>
      <c r="AV271" s="129"/>
      <c r="AW271" s="126" t="str">
        <f t="shared" si="123"/>
        <v/>
      </c>
      <c r="AX271" s="126" t="str">
        <f t="shared" si="124"/>
        <v/>
      </c>
      <c r="AY271" s="64" t="str">
        <f t="shared" si="125"/>
        <v/>
      </c>
      <c r="AZ271" s="97"/>
      <c r="BA271" s="68"/>
      <c r="BB271" s="68"/>
      <c r="BC271" s="68"/>
      <c r="BD271" s="68"/>
      <c r="BE271" s="15">
        <v>130</v>
      </c>
      <c r="BF271" s="5">
        <f t="shared" si="126"/>
        <v>4421</v>
      </c>
      <c r="BG271" s="42">
        <v>3293</v>
      </c>
      <c r="BH271" s="42">
        <v>1128</v>
      </c>
      <c r="BI271" s="42">
        <v>0</v>
      </c>
      <c r="BJ271" s="42"/>
      <c r="BK271" s="42"/>
      <c r="BL271" s="42"/>
      <c r="BM271" s="15"/>
    </row>
    <row r="272" spans="1:65" outlineLevel="5" x14ac:dyDescent="0.45">
      <c r="A272" s="22">
        <f t="shared" si="112"/>
        <v>8</v>
      </c>
      <c r="B272" s="9">
        <f t="shared" si="110"/>
        <v>44423</v>
      </c>
      <c r="C272" s="51">
        <v>390452</v>
      </c>
      <c r="D272" s="64">
        <f t="shared" si="117"/>
        <v>38.700000000000003</v>
      </c>
      <c r="E272" s="12">
        <v>38.700000000000003</v>
      </c>
      <c r="F272" s="12">
        <v>38.700000000000003</v>
      </c>
      <c r="G272" s="12">
        <v>38.6</v>
      </c>
      <c r="H272" s="12">
        <v>38.6</v>
      </c>
      <c r="I272" s="12"/>
      <c r="J272" s="12"/>
      <c r="K272" s="12"/>
      <c r="L272" s="12"/>
      <c r="M272" s="74" t="str">
        <f t="shared" si="118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7"/>
        <v>23.952095808383234</v>
      </c>
      <c r="AO272" s="41">
        <v>1169</v>
      </c>
      <c r="AP272" s="110"/>
      <c r="AQ272" s="111"/>
      <c r="AR272" s="126" t="str">
        <f t="shared" si="121"/>
        <v/>
      </c>
      <c r="AS272" s="126" t="str">
        <f t="shared" si="122"/>
        <v/>
      </c>
      <c r="AT272" s="127">
        <v>908</v>
      </c>
      <c r="AU272" s="128"/>
      <c r="AV272" s="129"/>
      <c r="AW272" s="126" t="str">
        <f t="shared" si="123"/>
        <v/>
      </c>
      <c r="AX272" s="126" t="str">
        <f t="shared" si="124"/>
        <v/>
      </c>
      <c r="AY272" s="64" t="str">
        <f t="shared" si="125"/>
        <v/>
      </c>
      <c r="AZ272" s="97"/>
      <c r="BA272" s="68"/>
      <c r="BB272" s="68"/>
      <c r="BC272" s="68"/>
      <c r="BD272" s="68"/>
      <c r="BE272" s="15"/>
      <c r="BF272" s="5">
        <f t="shared" si="126"/>
        <v>4559</v>
      </c>
      <c r="BG272" s="42">
        <v>4559</v>
      </c>
      <c r="BH272" s="42">
        <v>0</v>
      </c>
      <c r="BI272" s="42">
        <v>0</v>
      </c>
      <c r="BJ272" s="42"/>
      <c r="BK272" s="42"/>
      <c r="BL272" s="42"/>
      <c r="BM272" s="15"/>
    </row>
    <row r="273" spans="1:65" outlineLevel="5" x14ac:dyDescent="0.45">
      <c r="A273" s="22">
        <f t="shared" si="112"/>
        <v>8</v>
      </c>
      <c r="B273" s="9">
        <f t="shared" si="110"/>
        <v>44424</v>
      </c>
      <c r="C273" s="51">
        <v>342251</v>
      </c>
      <c r="D273" s="64">
        <f t="shared" si="117"/>
        <v>38.6</v>
      </c>
      <c r="E273" s="12">
        <v>38.5</v>
      </c>
      <c r="F273" s="12">
        <v>38.5</v>
      </c>
      <c r="G273" s="12">
        <v>38.6</v>
      </c>
      <c r="H273" s="12">
        <v>38.6</v>
      </c>
      <c r="I273" s="12"/>
      <c r="J273" s="12"/>
      <c r="K273" s="12"/>
      <c r="L273" s="12"/>
      <c r="M273" s="74" t="str">
        <f t="shared" si="118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 t="shared" si="127"/>
        <v>20.114942528735632</v>
      </c>
      <c r="AO273" s="41">
        <v>1392</v>
      </c>
      <c r="AP273" s="110"/>
      <c r="AQ273" s="111"/>
      <c r="AR273" s="126" t="str">
        <f t="shared" si="121"/>
        <v/>
      </c>
      <c r="AS273" s="126" t="str">
        <f t="shared" si="122"/>
        <v/>
      </c>
      <c r="AT273" s="127">
        <v>1540</v>
      </c>
      <c r="AU273" s="128"/>
      <c r="AV273" s="129"/>
      <c r="AW273" s="126" t="str">
        <f t="shared" si="123"/>
        <v/>
      </c>
      <c r="AX273" s="126" t="str">
        <f t="shared" si="124"/>
        <v/>
      </c>
      <c r="AY273" s="64" t="str">
        <f t="shared" si="125"/>
        <v/>
      </c>
      <c r="AZ273" s="97"/>
      <c r="BA273" s="68"/>
      <c r="BB273" s="68"/>
      <c r="BC273" s="68"/>
      <c r="BD273" s="68"/>
      <c r="BE273" s="15">
        <v>300</v>
      </c>
      <c r="BF273" s="5">
        <f t="shared" si="126"/>
        <v>4147</v>
      </c>
      <c r="BG273" s="42">
        <v>3431</v>
      </c>
      <c r="BH273" s="42">
        <v>716</v>
      </c>
      <c r="BI273" s="42">
        <v>0</v>
      </c>
      <c r="BJ273" s="42"/>
      <c r="BK273" s="42"/>
      <c r="BL273" s="42"/>
      <c r="BM273" s="15"/>
    </row>
    <row r="274" spans="1:65" outlineLevel="5" x14ac:dyDescent="0.45">
      <c r="A274" s="22">
        <f t="shared" si="112"/>
        <v>8</v>
      </c>
      <c r="B274" s="9">
        <f t="shared" si="110"/>
        <v>44425</v>
      </c>
      <c r="C274" s="51">
        <v>424832</v>
      </c>
      <c r="D274" s="64">
        <f t="shared" si="117"/>
        <v>38.299999999999997</v>
      </c>
      <c r="E274" s="12">
        <v>38.299999999999997</v>
      </c>
      <c r="F274" s="12">
        <v>38.299999999999997</v>
      </c>
      <c r="G274" s="12">
        <v>38.200000000000003</v>
      </c>
      <c r="H274" s="12">
        <v>38.200000000000003</v>
      </c>
      <c r="I274" s="12"/>
      <c r="J274" s="12"/>
      <c r="K274" s="12"/>
      <c r="L274" s="12"/>
      <c r="M274" s="74" t="str">
        <f t="shared" si="118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 t="shared" si="127"/>
        <v>20.437956204379564</v>
      </c>
      <c r="AO274" s="41">
        <v>1370</v>
      </c>
      <c r="AP274" s="110"/>
      <c r="AQ274" s="111"/>
      <c r="AR274" s="126" t="str">
        <f t="shared" si="121"/>
        <v/>
      </c>
      <c r="AS274" s="126" t="str">
        <f t="shared" si="122"/>
        <v/>
      </c>
      <c r="AT274" s="127">
        <v>1521</v>
      </c>
      <c r="AU274" s="128"/>
      <c r="AV274" s="129"/>
      <c r="AW274" s="126" t="str">
        <f t="shared" si="123"/>
        <v/>
      </c>
      <c r="AX274" s="126" t="str">
        <f t="shared" si="124"/>
        <v/>
      </c>
      <c r="AY274" s="64" t="str">
        <f t="shared" si="125"/>
        <v/>
      </c>
      <c r="AZ274" s="97">
        <v>77.900000000000006</v>
      </c>
      <c r="BA274" s="68"/>
      <c r="BB274" s="68"/>
      <c r="BC274" s="68"/>
      <c r="BD274" s="68"/>
      <c r="BE274" s="15">
        <v>290</v>
      </c>
      <c r="BF274" s="5">
        <f t="shared" si="126"/>
        <v>7054</v>
      </c>
      <c r="BG274" s="42">
        <v>2205</v>
      </c>
      <c r="BH274" s="42">
        <v>4849</v>
      </c>
      <c r="BI274" s="42">
        <v>0</v>
      </c>
      <c r="BJ274" s="42"/>
      <c r="BK274" s="42"/>
      <c r="BL274" s="42"/>
      <c r="BM274" s="15"/>
    </row>
    <row r="275" spans="1:65" outlineLevel="5" x14ac:dyDescent="0.45">
      <c r="A275" s="22">
        <f t="shared" si="112"/>
        <v>8</v>
      </c>
      <c r="B275" s="9">
        <f t="shared" si="110"/>
        <v>44426</v>
      </c>
      <c r="C275" s="51">
        <v>445347</v>
      </c>
      <c r="D275" s="64">
        <f t="shared" si="117"/>
        <v>38.4</v>
      </c>
      <c r="E275" s="12">
        <v>38.4</v>
      </c>
      <c r="F275" s="12">
        <v>38.4</v>
      </c>
      <c r="G275" s="12">
        <v>38.299999999999997</v>
      </c>
      <c r="H275" s="12">
        <v>38.299999999999997</v>
      </c>
      <c r="I275" s="12"/>
      <c r="J275" s="12"/>
      <c r="K275" s="12"/>
      <c r="L275" s="12"/>
      <c r="M275" s="74" t="str">
        <f t="shared" si="118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7"/>
        <v>19.746121297602258</v>
      </c>
      <c r="AO275" s="41">
        <v>1418</v>
      </c>
      <c r="AP275" s="110"/>
      <c r="AQ275" s="111"/>
      <c r="AR275" s="126" t="str">
        <f t="shared" si="121"/>
        <v/>
      </c>
      <c r="AS275" s="126" t="str">
        <f t="shared" si="122"/>
        <v/>
      </c>
      <c r="AT275" s="127">
        <v>1580</v>
      </c>
      <c r="AU275" s="128"/>
      <c r="AV275" s="129"/>
      <c r="AW275" s="126" t="str">
        <f t="shared" si="123"/>
        <v/>
      </c>
      <c r="AX275" s="126" t="str">
        <f t="shared" si="124"/>
        <v/>
      </c>
      <c r="AY275" s="64" t="str">
        <f t="shared" si="125"/>
        <v/>
      </c>
      <c r="AZ275" s="97">
        <v>78</v>
      </c>
      <c r="BA275" s="68"/>
      <c r="BB275" s="68"/>
      <c r="BC275" s="68"/>
      <c r="BD275" s="68"/>
      <c r="BE275" s="15">
        <v>240</v>
      </c>
      <c r="BF275" s="5">
        <f t="shared" si="126"/>
        <v>4555</v>
      </c>
      <c r="BG275" s="42">
        <v>4555</v>
      </c>
      <c r="BH275" s="42">
        <v>0</v>
      </c>
      <c r="BI275" s="42">
        <v>0</v>
      </c>
      <c r="BJ275" s="42"/>
      <c r="BK275" s="42"/>
      <c r="BL275" s="42"/>
      <c r="BM275" s="15"/>
    </row>
    <row r="276" spans="1:65" outlineLevel="5" x14ac:dyDescent="0.45">
      <c r="A276" s="22">
        <f t="shared" si="112"/>
        <v>8</v>
      </c>
      <c r="B276" s="9">
        <f t="shared" si="110"/>
        <v>44427</v>
      </c>
      <c r="C276" s="51">
        <v>398375</v>
      </c>
      <c r="D276" s="64">
        <f t="shared" si="117"/>
        <v>37.9</v>
      </c>
      <c r="E276" s="12">
        <v>37</v>
      </c>
      <c r="F276" s="12">
        <v>38.299999999999997</v>
      </c>
      <c r="G276" s="12">
        <v>38</v>
      </c>
      <c r="H276" s="12">
        <v>38.200000000000003</v>
      </c>
      <c r="I276" s="12"/>
      <c r="J276" s="12"/>
      <c r="K276" s="12"/>
      <c r="L276" s="12"/>
      <c r="M276" s="74" t="str">
        <f t="shared" si="118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7"/>
        <v>18.45748187211602</v>
      </c>
      <c r="AO276" s="41">
        <v>1517</v>
      </c>
      <c r="AP276" s="110"/>
      <c r="AQ276" s="111"/>
      <c r="AR276" s="126" t="str">
        <f t="shared" si="121"/>
        <v/>
      </c>
      <c r="AS276" s="126" t="str">
        <f t="shared" si="122"/>
        <v/>
      </c>
      <c r="AT276" s="127">
        <v>1730</v>
      </c>
      <c r="AU276" s="128"/>
      <c r="AV276" s="129"/>
      <c r="AW276" s="126" t="str">
        <f t="shared" si="123"/>
        <v/>
      </c>
      <c r="AX276" s="126" t="str">
        <f t="shared" si="124"/>
        <v/>
      </c>
      <c r="AY276" s="64" t="str">
        <f t="shared" si="125"/>
        <v/>
      </c>
      <c r="AZ276" s="97">
        <v>77.8</v>
      </c>
      <c r="BA276" s="68"/>
      <c r="BB276" s="68"/>
      <c r="BC276" s="68"/>
      <c r="BD276" s="68"/>
      <c r="BE276" s="15">
        <v>240</v>
      </c>
      <c r="BF276" s="5">
        <f t="shared" si="126"/>
        <v>6751</v>
      </c>
      <c r="BG276" s="42">
        <v>4104</v>
      </c>
      <c r="BH276" s="42">
        <v>2647</v>
      </c>
      <c r="BI276" s="42">
        <v>0</v>
      </c>
      <c r="BJ276" s="42"/>
      <c r="BK276" s="42"/>
      <c r="BL276" s="42"/>
      <c r="BM276" s="15"/>
    </row>
    <row r="277" spans="1:65" outlineLevel="5" x14ac:dyDescent="0.45">
      <c r="A277" s="22">
        <f t="shared" si="112"/>
        <v>8</v>
      </c>
      <c r="B277" s="9">
        <f t="shared" si="110"/>
        <v>44428</v>
      </c>
      <c r="C277" s="51">
        <v>375878</v>
      </c>
      <c r="D277" s="64">
        <f t="shared" si="117"/>
        <v>37.9</v>
      </c>
      <c r="E277" s="12">
        <v>37</v>
      </c>
      <c r="F277" s="12">
        <v>38.4</v>
      </c>
      <c r="G277" s="12">
        <v>38</v>
      </c>
      <c r="H277" s="12">
        <v>38.1</v>
      </c>
      <c r="I277" s="12"/>
      <c r="J277" s="12"/>
      <c r="K277" s="12"/>
      <c r="L277" s="12"/>
      <c r="M277" s="74" t="str">
        <f t="shared" si="118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 t="shared" si="127"/>
        <v>18.754186202277292</v>
      </c>
      <c r="AO277" s="41">
        <v>1493</v>
      </c>
      <c r="AP277" s="110"/>
      <c r="AQ277" s="111"/>
      <c r="AR277" s="126" t="str">
        <f t="shared" si="121"/>
        <v/>
      </c>
      <c r="AS277" s="126" t="str">
        <f t="shared" si="122"/>
        <v/>
      </c>
      <c r="AT277" s="127">
        <v>1710</v>
      </c>
      <c r="AU277" s="128"/>
      <c r="AV277" s="129"/>
      <c r="AW277" s="126" t="str">
        <f t="shared" si="123"/>
        <v/>
      </c>
      <c r="AX277" s="126" t="str">
        <f t="shared" si="124"/>
        <v/>
      </c>
      <c r="AY277" s="64" t="str">
        <f t="shared" si="125"/>
        <v/>
      </c>
      <c r="AZ277" s="97">
        <v>78.3</v>
      </c>
      <c r="BA277" s="68"/>
      <c r="BB277" s="68"/>
      <c r="BC277" s="68"/>
      <c r="BD277" s="68"/>
      <c r="BE277" s="15">
        <v>290</v>
      </c>
      <c r="BF277" s="5">
        <f t="shared" si="126"/>
        <v>8271</v>
      </c>
      <c r="BG277" s="42">
        <v>5564</v>
      </c>
      <c r="BH277" s="42">
        <v>2432</v>
      </c>
      <c r="BI277" s="42">
        <v>275</v>
      </c>
      <c r="BJ277" s="42"/>
      <c r="BK277" s="42"/>
      <c r="BL277" s="42"/>
      <c r="BM277" s="15"/>
    </row>
    <row r="278" spans="1:65" outlineLevel="5" x14ac:dyDescent="0.45">
      <c r="A278" s="22">
        <f t="shared" si="112"/>
        <v>8</v>
      </c>
      <c r="B278" s="9">
        <f t="shared" si="110"/>
        <v>44429</v>
      </c>
      <c r="C278" s="51">
        <v>410703</v>
      </c>
      <c r="D278" s="64">
        <f t="shared" si="117"/>
        <v>37.6</v>
      </c>
      <c r="E278" s="12">
        <v>37</v>
      </c>
      <c r="F278" s="12">
        <v>38.299999999999997</v>
      </c>
      <c r="G278" s="12">
        <v>38</v>
      </c>
      <c r="H278" s="12">
        <v>37.200000000000003</v>
      </c>
      <c r="I278" s="12"/>
      <c r="J278" s="12"/>
      <c r="K278" s="12"/>
      <c r="L278" s="12"/>
      <c r="M278" s="74" t="str">
        <f t="shared" si="118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7"/>
        <v>22.012578616352201</v>
      </c>
      <c r="AO278" s="41">
        <v>1272</v>
      </c>
      <c r="AP278" s="110"/>
      <c r="AQ278" s="111"/>
      <c r="AR278" s="126" t="str">
        <f t="shared" si="121"/>
        <v/>
      </c>
      <c r="AS278" s="126" t="str">
        <f t="shared" si="122"/>
        <v/>
      </c>
      <c r="AT278" s="127">
        <v>1332</v>
      </c>
      <c r="AU278" s="128"/>
      <c r="AV278" s="129"/>
      <c r="AW278" s="126" t="str">
        <f t="shared" si="123"/>
        <v/>
      </c>
      <c r="AX278" s="126" t="str">
        <f t="shared" si="124"/>
        <v/>
      </c>
      <c r="AY278" s="64" t="str">
        <f t="shared" si="125"/>
        <v/>
      </c>
      <c r="AZ278" s="97"/>
      <c r="BA278" s="68"/>
      <c r="BB278" s="68"/>
      <c r="BC278" s="68"/>
      <c r="BD278" s="68"/>
      <c r="BE278" s="15">
        <v>160</v>
      </c>
      <c r="BF278" s="5">
        <f t="shared" si="126"/>
        <v>4618</v>
      </c>
      <c r="BG278" s="42">
        <v>3574</v>
      </c>
      <c r="BH278" s="42">
        <v>1044</v>
      </c>
      <c r="BI278" s="42">
        <v>0</v>
      </c>
      <c r="BJ278" s="42"/>
      <c r="BK278" s="42"/>
      <c r="BL278" s="42"/>
      <c r="BM278" s="15"/>
    </row>
    <row r="279" spans="1:65" outlineLevel="5" x14ac:dyDescent="0.45">
      <c r="A279" s="22">
        <f t="shared" si="112"/>
        <v>8</v>
      </c>
      <c r="B279" s="9">
        <f t="shared" si="110"/>
        <v>44430</v>
      </c>
      <c r="C279" s="51">
        <v>484997</v>
      </c>
      <c r="D279" s="64">
        <f t="shared" si="117"/>
        <v>37.9</v>
      </c>
      <c r="E279" s="12">
        <v>37</v>
      </c>
      <c r="F279" s="12">
        <v>38.4</v>
      </c>
      <c r="G279" s="12">
        <v>38</v>
      </c>
      <c r="H279" s="12">
        <v>38.1</v>
      </c>
      <c r="I279" s="12"/>
      <c r="J279" s="12"/>
      <c r="K279" s="12"/>
      <c r="L279" s="12"/>
      <c r="M279" s="74" t="str">
        <f t="shared" si="118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7"/>
        <v>22.745735174654751</v>
      </c>
      <c r="AO279" s="41">
        <v>1231</v>
      </c>
      <c r="AP279" s="110"/>
      <c r="AQ279" s="111"/>
      <c r="AR279" s="126" t="str">
        <f t="shared" si="121"/>
        <v/>
      </c>
      <c r="AS279" s="126" t="str">
        <f t="shared" si="122"/>
        <v/>
      </c>
      <c r="AT279" s="127">
        <v>1418</v>
      </c>
      <c r="AU279" s="128"/>
      <c r="AV279" s="129"/>
      <c r="AW279" s="126" t="str">
        <f t="shared" si="123"/>
        <v/>
      </c>
      <c r="AX279" s="126" t="str">
        <f t="shared" si="124"/>
        <v/>
      </c>
      <c r="AY279" s="64" t="str">
        <f t="shared" si="125"/>
        <v/>
      </c>
      <c r="AZ279" s="97"/>
      <c r="BA279" s="68"/>
      <c r="BB279" s="68"/>
      <c r="BC279" s="68"/>
      <c r="BD279" s="68"/>
      <c r="BE279" s="15"/>
      <c r="BF279" s="5">
        <f t="shared" si="126"/>
        <v>7295</v>
      </c>
      <c r="BG279" s="42">
        <v>4269</v>
      </c>
      <c r="BH279" s="42">
        <v>3026</v>
      </c>
      <c r="BI279" s="42">
        <v>0</v>
      </c>
      <c r="BJ279" s="42"/>
      <c r="BK279" s="42"/>
      <c r="BL279" s="42"/>
      <c r="BM279" s="15"/>
    </row>
    <row r="280" spans="1:65" outlineLevel="5" x14ac:dyDescent="0.45">
      <c r="A280" s="22">
        <f t="shared" si="112"/>
        <v>8</v>
      </c>
      <c r="B280" s="9">
        <f t="shared" si="110"/>
        <v>44431</v>
      </c>
      <c r="C280" s="51">
        <v>464267</v>
      </c>
      <c r="D280" s="64">
        <f t="shared" si="117"/>
        <v>38.299999999999997</v>
      </c>
      <c r="E280" s="12">
        <v>38.299999999999997</v>
      </c>
      <c r="F280" s="12">
        <v>38.299999999999997</v>
      </c>
      <c r="G280" s="12">
        <v>38.200000000000003</v>
      </c>
      <c r="H280" s="12">
        <v>38.200000000000003</v>
      </c>
      <c r="I280" s="12"/>
      <c r="J280" s="12"/>
      <c r="K280" s="12"/>
      <c r="L280" s="12"/>
      <c r="M280" s="74" t="str">
        <f t="shared" si="118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7"/>
        <v>20.694752402069476</v>
      </c>
      <c r="AO280" s="41">
        <v>1353</v>
      </c>
      <c r="AP280" s="110"/>
      <c r="AQ280" s="111"/>
      <c r="AR280" s="126" t="str">
        <f t="shared" si="121"/>
        <v/>
      </c>
      <c r="AS280" s="126" t="str">
        <f t="shared" si="122"/>
        <v/>
      </c>
      <c r="AT280" s="127">
        <v>1266</v>
      </c>
      <c r="AU280" s="128"/>
      <c r="AV280" s="129"/>
      <c r="AW280" s="126" t="str">
        <f t="shared" si="123"/>
        <v/>
      </c>
      <c r="AX280" s="126" t="str">
        <f t="shared" si="124"/>
        <v/>
      </c>
      <c r="AY280" s="64" t="str">
        <f t="shared" si="125"/>
        <v/>
      </c>
      <c r="AZ280" s="97">
        <v>77.900000000000006</v>
      </c>
      <c r="BA280" s="68"/>
      <c r="BB280" s="68"/>
      <c r="BC280" s="68"/>
      <c r="BD280" s="68"/>
      <c r="BE280" s="15">
        <v>270</v>
      </c>
      <c r="BF280" s="5">
        <f t="shared" si="126"/>
        <v>8351</v>
      </c>
      <c r="BG280" s="42">
        <v>3943</v>
      </c>
      <c r="BH280" s="42">
        <v>3526</v>
      </c>
      <c r="BI280" s="42">
        <v>882</v>
      </c>
      <c r="BJ280" s="42"/>
      <c r="BK280" s="42"/>
      <c r="BL280" s="42"/>
      <c r="BM280" s="15"/>
    </row>
    <row r="281" spans="1:65" outlineLevel="5" x14ac:dyDescent="0.45">
      <c r="A281" s="22">
        <f t="shared" si="112"/>
        <v>8</v>
      </c>
      <c r="B281" s="9">
        <f t="shared" si="110"/>
        <v>44432</v>
      </c>
      <c r="C281" s="51">
        <v>489035</v>
      </c>
      <c r="D281" s="64">
        <f t="shared" si="117"/>
        <v>38.4</v>
      </c>
      <c r="E281" s="12">
        <v>38.4</v>
      </c>
      <c r="F281" s="12">
        <v>38.4</v>
      </c>
      <c r="G281" s="12">
        <v>38.299999999999997</v>
      </c>
      <c r="H281" s="12">
        <v>38.299999999999997</v>
      </c>
      <c r="I281" s="12"/>
      <c r="J281" s="12"/>
      <c r="K281" s="12"/>
      <c r="L281" s="12"/>
      <c r="M281" s="74" t="str">
        <f t="shared" si="118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7"/>
        <v>18.817204301075268</v>
      </c>
      <c r="AO281" s="41">
        <v>1488</v>
      </c>
      <c r="AP281" s="110"/>
      <c r="AQ281" s="111"/>
      <c r="AR281" s="126" t="str">
        <f t="shared" si="121"/>
        <v/>
      </c>
      <c r="AS281" s="126" t="str">
        <f t="shared" si="122"/>
        <v/>
      </c>
      <c r="AT281" s="127">
        <v>1327</v>
      </c>
      <c r="AU281" s="128"/>
      <c r="AV281" s="129"/>
      <c r="AW281" s="126" t="str">
        <f t="shared" si="123"/>
        <v/>
      </c>
      <c r="AX281" s="126" t="str">
        <f t="shared" si="124"/>
        <v/>
      </c>
      <c r="AY281" s="64" t="str">
        <f t="shared" si="125"/>
        <v/>
      </c>
      <c r="AZ281" s="97">
        <v>78.2</v>
      </c>
      <c r="BA281" s="68"/>
      <c r="BB281" s="68"/>
      <c r="BC281" s="68"/>
      <c r="BD281" s="68"/>
      <c r="BE281" s="15">
        <v>280</v>
      </c>
      <c r="BF281" s="5">
        <f t="shared" si="126"/>
        <v>9634</v>
      </c>
      <c r="BG281" s="42">
        <v>5397</v>
      </c>
      <c r="BH281" s="42">
        <v>2797</v>
      </c>
      <c r="BI281" s="42">
        <v>1440</v>
      </c>
      <c r="BJ281" s="42"/>
      <c r="BK281" s="42"/>
      <c r="BL281" s="42"/>
      <c r="BM281" s="15"/>
    </row>
    <row r="282" spans="1:65" outlineLevel="5" x14ac:dyDescent="0.45">
      <c r="A282" s="22">
        <f t="shared" si="112"/>
        <v>8</v>
      </c>
      <c r="B282" s="9">
        <f t="shared" si="110"/>
        <v>44433</v>
      </c>
      <c r="C282" s="51">
        <v>486377</v>
      </c>
      <c r="D282" s="64">
        <f t="shared" si="117"/>
        <v>38.4</v>
      </c>
      <c r="E282" s="12">
        <v>38.299999999999997</v>
      </c>
      <c r="F282" s="12">
        <v>38.299999999999997</v>
      </c>
      <c r="G282" s="12">
        <v>38.4</v>
      </c>
      <c r="H282" s="12">
        <v>38.4</v>
      </c>
      <c r="I282" s="12"/>
      <c r="J282" s="12"/>
      <c r="K282" s="12"/>
      <c r="L282" s="12"/>
      <c r="M282" s="74" t="str">
        <f t="shared" si="118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>28000/AO282</f>
        <v>19.943019943019944</v>
      </c>
      <c r="AO282" s="41">
        <v>1404</v>
      </c>
      <c r="AP282" s="110"/>
      <c r="AQ282" s="111"/>
      <c r="AR282" s="126" t="str">
        <f t="shared" si="121"/>
        <v/>
      </c>
      <c r="AS282" s="126" t="str">
        <f t="shared" si="122"/>
        <v/>
      </c>
      <c r="AT282" s="127">
        <v>1511</v>
      </c>
      <c r="AU282" s="128"/>
      <c r="AV282" s="129"/>
      <c r="AW282" s="126" t="str">
        <f t="shared" si="123"/>
        <v/>
      </c>
      <c r="AX282" s="126" t="str">
        <f t="shared" si="124"/>
        <v/>
      </c>
      <c r="AY282" s="64" t="str">
        <f t="shared" si="125"/>
        <v/>
      </c>
      <c r="AZ282" s="97">
        <v>77.8</v>
      </c>
      <c r="BA282" s="68"/>
      <c r="BB282" s="68"/>
      <c r="BC282" s="68"/>
      <c r="BD282" s="68"/>
      <c r="BE282" s="15">
        <v>300</v>
      </c>
      <c r="BF282" s="5">
        <f t="shared" si="126"/>
        <v>6568</v>
      </c>
      <c r="BG282" s="42">
        <v>5108</v>
      </c>
      <c r="BH282" s="42">
        <v>0</v>
      </c>
      <c r="BI282" s="42">
        <v>1460</v>
      </c>
      <c r="BJ282" s="42"/>
      <c r="BK282" s="42"/>
      <c r="BL282" s="42"/>
      <c r="BM282" s="15"/>
    </row>
    <row r="283" spans="1:65" outlineLevel="5" x14ac:dyDescent="0.45">
      <c r="A283" s="22">
        <f t="shared" si="112"/>
        <v>8</v>
      </c>
      <c r="B283" s="9">
        <f t="shared" si="110"/>
        <v>44434</v>
      </c>
      <c r="C283" s="51">
        <v>472845</v>
      </c>
      <c r="D283" s="64">
        <f t="shared" si="117"/>
        <v>38.4</v>
      </c>
      <c r="E283" s="12">
        <v>38.299999999999997</v>
      </c>
      <c r="F283" s="12">
        <v>38.4</v>
      </c>
      <c r="G283" s="12">
        <v>38.5</v>
      </c>
      <c r="H283" s="12">
        <v>38.5</v>
      </c>
      <c r="I283" s="12"/>
      <c r="J283" s="12"/>
      <c r="K283" s="12"/>
      <c r="L283" s="12"/>
      <c r="M283" s="74" t="str">
        <f t="shared" si="118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7"/>
        <v>20.393299344501091</v>
      </c>
      <c r="AO283" s="41">
        <v>1373</v>
      </c>
      <c r="AP283" s="110"/>
      <c r="AQ283" s="111"/>
      <c r="AR283" s="126" t="str">
        <f t="shared" si="121"/>
        <v/>
      </c>
      <c r="AS283" s="126" t="str">
        <f t="shared" si="122"/>
        <v/>
      </c>
      <c r="AT283" s="127">
        <v>1492</v>
      </c>
      <c r="AU283" s="128"/>
      <c r="AV283" s="129"/>
      <c r="AW283" s="126" t="str">
        <f t="shared" si="123"/>
        <v/>
      </c>
      <c r="AX283" s="126" t="str">
        <f t="shared" si="124"/>
        <v/>
      </c>
      <c r="AY283" s="64" t="str">
        <f t="shared" si="125"/>
        <v/>
      </c>
      <c r="AZ283" s="97">
        <v>77.599999999999994</v>
      </c>
      <c r="BA283" s="68"/>
      <c r="BB283" s="68"/>
      <c r="BC283" s="68"/>
      <c r="BD283" s="68"/>
      <c r="BE283" s="15">
        <v>290</v>
      </c>
      <c r="BF283" s="5">
        <f t="shared" si="126"/>
        <v>5873</v>
      </c>
      <c r="BG283" s="42">
        <v>4193</v>
      </c>
      <c r="BH283" s="42">
        <v>0</v>
      </c>
      <c r="BI283" s="42">
        <v>1680</v>
      </c>
      <c r="BJ283" s="42"/>
      <c r="BK283" s="42"/>
      <c r="BL283" s="42"/>
      <c r="BM283" s="15"/>
    </row>
    <row r="284" spans="1:65" outlineLevel="5" x14ac:dyDescent="0.45">
      <c r="A284" s="22">
        <f t="shared" si="112"/>
        <v>8</v>
      </c>
      <c r="B284" s="9">
        <f t="shared" si="110"/>
        <v>44435</v>
      </c>
      <c r="C284" s="51">
        <v>464286</v>
      </c>
      <c r="D284" s="64">
        <f t="shared" si="117"/>
        <v>38.1</v>
      </c>
      <c r="E284" s="12">
        <v>37</v>
      </c>
      <c r="F284" s="12">
        <v>38.799999999999997</v>
      </c>
      <c r="G284" s="12">
        <v>37.9</v>
      </c>
      <c r="H284" s="12">
        <v>38.700000000000003</v>
      </c>
      <c r="I284" s="12"/>
      <c r="J284" s="12"/>
      <c r="K284" s="12"/>
      <c r="L284" s="12"/>
      <c r="M284" s="74" t="str">
        <f t="shared" si="118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7"/>
        <v>22.635408245755862</v>
      </c>
      <c r="AO284" s="41">
        <v>1237</v>
      </c>
      <c r="AP284" s="110"/>
      <c r="AQ284" s="111"/>
      <c r="AR284" s="126" t="str">
        <f t="shared" si="121"/>
        <v/>
      </c>
      <c r="AS284" s="126" t="str">
        <f t="shared" si="122"/>
        <v/>
      </c>
      <c r="AT284" s="127">
        <v>1376</v>
      </c>
      <c r="AU284" s="128"/>
      <c r="AV284" s="129"/>
      <c r="AW284" s="126" t="str">
        <f t="shared" si="123"/>
        <v/>
      </c>
      <c r="AX284" s="126" t="str">
        <f t="shared" si="124"/>
        <v/>
      </c>
      <c r="AY284" s="64" t="str">
        <f t="shared" si="125"/>
        <v/>
      </c>
      <c r="AZ284" s="97">
        <v>78.099999999999994</v>
      </c>
      <c r="BA284" s="68"/>
      <c r="BB284" s="68"/>
      <c r="BC284" s="68"/>
      <c r="BD284" s="68"/>
      <c r="BE284" s="15">
        <v>280</v>
      </c>
      <c r="BF284" s="5">
        <f t="shared" si="126"/>
        <v>6497</v>
      </c>
      <c r="BG284" s="42">
        <v>4748</v>
      </c>
      <c r="BH284" s="42">
        <v>0</v>
      </c>
      <c r="BI284" s="42">
        <v>1749</v>
      </c>
      <c r="BJ284" s="42"/>
      <c r="BK284" s="42"/>
      <c r="BL284" s="42"/>
      <c r="BM284" s="15"/>
    </row>
    <row r="285" spans="1:65" outlineLevel="5" x14ac:dyDescent="0.45">
      <c r="A285" s="22">
        <f t="shared" si="112"/>
        <v>8</v>
      </c>
      <c r="B285" s="9">
        <f t="shared" si="110"/>
        <v>44436</v>
      </c>
      <c r="C285" s="51">
        <v>504048</v>
      </c>
      <c r="D285" s="64">
        <f t="shared" si="117"/>
        <v>37.9</v>
      </c>
      <c r="E285" s="12">
        <v>37</v>
      </c>
      <c r="F285" s="12">
        <v>38.299999999999997</v>
      </c>
      <c r="G285" s="12">
        <v>38</v>
      </c>
      <c r="H285" s="12">
        <v>38.299999999999997</v>
      </c>
      <c r="I285" s="12"/>
      <c r="J285" s="12"/>
      <c r="K285" s="12"/>
      <c r="L285" s="12"/>
      <c r="M285" s="74" t="str">
        <f t="shared" si="118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 t="shared" si="127"/>
        <v>24.561403508771932</v>
      </c>
      <c r="AO285" s="41">
        <v>1140</v>
      </c>
      <c r="AP285" s="110"/>
      <c r="AQ285" s="111"/>
      <c r="AR285" s="126" t="str">
        <f t="shared" si="121"/>
        <v/>
      </c>
      <c r="AS285" s="126" t="str">
        <f t="shared" si="122"/>
        <v/>
      </c>
      <c r="AT285" s="127">
        <v>1247</v>
      </c>
      <c r="AU285" s="128"/>
      <c r="AV285" s="129"/>
      <c r="AW285" s="126" t="str">
        <f t="shared" si="123"/>
        <v/>
      </c>
      <c r="AX285" s="126" t="str">
        <f t="shared" si="124"/>
        <v/>
      </c>
      <c r="AY285" s="64" t="str">
        <f t="shared" si="125"/>
        <v/>
      </c>
      <c r="AZ285" s="97"/>
      <c r="BA285" s="68"/>
      <c r="BB285" s="68"/>
      <c r="BC285" s="68"/>
      <c r="BD285" s="68"/>
      <c r="BE285" s="15">
        <v>100</v>
      </c>
      <c r="BF285" s="5">
        <f t="shared" si="126"/>
        <v>4177</v>
      </c>
      <c r="BG285" s="42">
        <v>2453</v>
      </c>
      <c r="BH285" s="42">
        <v>0</v>
      </c>
      <c r="BI285" s="42">
        <v>1724</v>
      </c>
      <c r="BJ285" s="42"/>
      <c r="BK285" s="42"/>
      <c r="BL285" s="42"/>
      <c r="BM285" s="15"/>
    </row>
    <row r="286" spans="1:65" outlineLevel="5" x14ac:dyDescent="0.45">
      <c r="A286" s="22">
        <f t="shared" si="112"/>
        <v>8</v>
      </c>
      <c r="B286" s="9">
        <f t="shared" si="110"/>
        <v>44437</v>
      </c>
      <c r="C286" s="51">
        <v>442487</v>
      </c>
      <c r="D286" s="64">
        <f t="shared" si="117"/>
        <v>38</v>
      </c>
      <c r="E286" s="12">
        <v>37</v>
      </c>
      <c r="F286" s="12">
        <v>38.6</v>
      </c>
      <c r="G286" s="12">
        <v>38</v>
      </c>
      <c r="H286" s="12">
        <v>38.5</v>
      </c>
      <c r="I286" s="12"/>
      <c r="J286" s="12"/>
      <c r="K286" s="12"/>
      <c r="L286" s="12"/>
      <c r="M286" s="74" t="str">
        <f t="shared" si="118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7"/>
        <v>24.284475281873373</v>
      </c>
      <c r="AO286" s="41">
        <v>1153</v>
      </c>
      <c r="AP286" s="110"/>
      <c r="AQ286" s="111"/>
      <c r="AR286" s="126" t="str">
        <f t="shared" si="121"/>
        <v/>
      </c>
      <c r="AS286" s="126" t="str">
        <f t="shared" si="122"/>
        <v/>
      </c>
      <c r="AT286" s="127">
        <v>1262</v>
      </c>
      <c r="AU286" s="128"/>
      <c r="AV286" s="129"/>
      <c r="AW286" s="126" t="str">
        <f t="shared" si="123"/>
        <v/>
      </c>
      <c r="AX286" s="126" t="str">
        <f t="shared" si="124"/>
        <v/>
      </c>
      <c r="AY286" s="64" t="str">
        <f t="shared" si="125"/>
        <v/>
      </c>
      <c r="AZ286" s="97"/>
      <c r="BA286" s="68"/>
      <c r="BB286" s="68"/>
      <c r="BC286" s="68"/>
      <c r="BD286" s="68"/>
      <c r="BE286" s="15"/>
      <c r="BF286" s="5">
        <f t="shared" si="126"/>
        <v>5885</v>
      </c>
      <c r="BG286" s="42">
        <v>4498</v>
      </c>
      <c r="BH286" s="42">
        <v>0</v>
      </c>
      <c r="BI286" s="42">
        <v>1387</v>
      </c>
      <c r="BJ286" s="42"/>
      <c r="BK286" s="42"/>
      <c r="BL286" s="42"/>
      <c r="BM286" s="15"/>
    </row>
    <row r="287" spans="1:65" outlineLevel="5" x14ac:dyDescent="0.45">
      <c r="A287" s="22">
        <f t="shared" si="112"/>
        <v>8</v>
      </c>
      <c r="B287" s="9">
        <f t="shared" si="110"/>
        <v>44438</v>
      </c>
      <c r="C287" s="51">
        <v>440513</v>
      </c>
      <c r="D287" s="64">
        <f t="shared" si="117"/>
        <v>38</v>
      </c>
      <c r="E287" s="12">
        <v>37</v>
      </c>
      <c r="F287" s="12">
        <v>38.6</v>
      </c>
      <c r="G287" s="12">
        <v>38</v>
      </c>
      <c r="H287" s="12">
        <v>38.5</v>
      </c>
      <c r="I287" s="12"/>
      <c r="J287" s="12"/>
      <c r="K287" s="12"/>
      <c r="L287" s="12"/>
      <c r="M287" s="74" t="str">
        <f t="shared" si="118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7"/>
        <v>19.204389574759944</v>
      </c>
      <c r="AO287" s="41">
        <v>1458</v>
      </c>
      <c r="AP287" s="110"/>
      <c r="AQ287" s="111"/>
      <c r="AR287" s="126" t="str">
        <f t="shared" si="121"/>
        <v/>
      </c>
      <c r="AS287" s="126" t="str">
        <f t="shared" si="122"/>
        <v/>
      </c>
      <c r="AT287" s="127">
        <v>1669</v>
      </c>
      <c r="AU287" s="128"/>
      <c r="AV287" s="129"/>
      <c r="AW287" s="126" t="str">
        <f t="shared" si="123"/>
        <v/>
      </c>
      <c r="AX287" s="126" t="str">
        <f t="shared" si="124"/>
        <v/>
      </c>
      <c r="AY287" s="64" t="str">
        <f t="shared" si="125"/>
        <v/>
      </c>
      <c r="AZ287" s="97">
        <v>78.2</v>
      </c>
      <c r="BA287" s="68"/>
      <c r="BB287" s="68"/>
      <c r="BC287" s="68"/>
      <c r="BD287" s="68"/>
      <c r="BE287" s="15">
        <v>320</v>
      </c>
      <c r="BF287" s="5">
        <f t="shared" si="126"/>
        <v>6904</v>
      </c>
      <c r="BG287" s="42">
        <v>4734</v>
      </c>
      <c r="BH287" s="42">
        <v>0</v>
      </c>
      <c r="BI287" s="42">
        <v>2170</v>
      </c>
      <c r="BJ287" s="42"/>
      <c r="BK287" s="42"/>
      <c r="BL287" s="42"/>
      <c r="BM287" s="15"/>
    </row>
    <row r="288" spans="1:65" ht="17.5" outlineLevel="5" thickBot="1" x14ac:dyDescent="0.5">
      <c r="A288" s="31">
        <f t="shared" si="112"/>
        <v>8</v>
      </c>
      <c r="B288" s="32">
        <f t="shared" ref="B288:B351" si="128">B287+1</f>
        <v>44439</v>
      </c>
      <c r="C288" s="51">
        <v>434857</v>
      </c>
      <c r="D288" s="64">
        <f t="shared" si="117"/>
        <v>38.700000000000003</v>
      </c>
      <c r="E288" s="12">
        <v>38.6</v>
      </c>
      <c r="F288" s="12">
        <v>38.6</v>
      </c>
      <c r="G288" s="12">
        <v>38.700000000000003</v>
      </c>
      <c r="H288" s="12">
        <v>38.700000000000003</v>
      </c>
      <c r="I288" s="12"/>
      <c r="J288" s="12"/>
      <c r="K288" s="12"/>
      <c r="L288" s="12"/>
      <c r="M288" s="74" t="str">
        <f t="shared" si="118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7"/>
        <v>19.485038274182326</v>
      </c>
      <c r="AO288" s="41">
        <v>1437</v>
      </c>
      <c r="AP288" s="110"/>
      <c r="AQ288" s="111"/>
      <c r="AR288" s="126" t="str">
        <f t="shared" si="121"/>
        <v/>
      </c>
      <c r="AS288" s="126" t="str">
        <f t="shared" si="122"/>
        <v/>
      </c>
      <c r="AT288" s="127">
        <v>1319</v>
      </c>
      <c r="AU288" s="128"/>
      <c r="AV288" s="129"/>
      <c r="AW288" s="126" t="str">
        <f t="shared" si="123"/>
        <v/>
      </c>
      <c r="AX288" s="126" t="str">
        <f t="shared" si="124"/>
        <v/>
      </c>
      <c r="AY288" s="64" t="str">
        <f t="shared" si="125"/>
        <v/>
      </c>
      <c r="AZ288" s="97">
        <v>78.3</v>
      </c>
      <c r="BA288" s="68"/>
      <c r="BB288" s="68"/>
      <c r="BC288" s="68"/>
      <c r="BD288" s="68"/>
      <c r="BE288" s="15">
        <v>270</v>
      </c>
      <c r="BF288" s="5">
        <f t="shared" si="126"/>
        <v>5917</v>
      </c>
      <c r="BG288" s="42">
        <v>4207</v>
      </c>
      <c r="BH288" s="42">
        <v>0</v>
      </c>
      <c r="BI288" s="42">
        <v>1710</v>
      </c>
      <c r="BJ288" s="42"/>
      <c r="BK288" s="42"/>
      <c r="BL288" s="42"/>
      <c r="BM288" s="15"/>
    </row>
    <row r="289" spans="1:65" outlineLevel="4" x14ac:dyDescent="0.45">
      <c r="A289" s="150" t="s">
        <v>42</v>
      </c>
      <c r="B289" s="151"/>
      <c r="C289" s="50">
        <f t="shared" ref="C289:BM289" si="129">SUBTOTAL(4,C258:C288)</f>
        <v>504048</v>
      </c>
      <c r="D289" s="60">
        <f t="shared" si="129"/>
        <v>38.700000000000003</v>
      </c>
      <c r="E289" s="28">
        <f t="shared" si="129"/>
        <v>38.700000000000003</v>
      </c>
      <c r="F289" s="28">
        <f t="shared" si="129"/>
        <v>38.799999999999997</v>
      </c>
      <c r="G289" s="28">
        <f t="shared" si="129"/>
        <v>38.700000000000003</v>
      </c>
      <c r="H289" s="28">
        <f t="shared" si="129"/>
        <v>38.700000000000003</v>
      </c>
      <c r="I289" s="28">
        <f t="shared" si="129"/>
        <v>0</v>
      </c>
      <c r="J289" s="28">
        <f t="shared" si="129"/>
        <v>0</v>
      </c>
      <c r="K289" s="28">
        <f t="shared" si="129"/>
        <v>0</v>
      </c>
      <c r="L289" s="28">
        <f t="shared" si="129"/>
        <v>0</v>
      </c>
      <c r="M289" s="71">
        <f t="shared" si="129"/>
        <v>0</v>
      </c>
      <c r="N289" s="82">
        <f t="shared" si="129"/>
        <v>0</v>
      </c>
      <c r="O289" s="82">
        <f t="shared" si="129"/>
        <v>0</v>
      </c>
      <c r="P289" s="82">
        <f t="shared" si="129"/>
        <v>0</v>
      </c>
      <c r="Q289" s="82">
        <f t="shared" si="129"/>
        <v>0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0</v>
      </c>
      <c r="AF289" s="39">
        <f t="shared" si="129"/>
        <v>0</v>
      </c>
      <c r="AG289" s="39">
        <f t="shared" si="129"/>
        <v>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24.561403508771932</v>
      </c>
      <c r="AO289" s="39">
        <f t="shared" si="129"/>
        <v>1824</v>
      </c>
      <c r="AP289" s="104">
        <f t="shared" si="129"/>
        <v>0</v>
      </c>
      <c r="AQ289" s="105">
        <f t="shared" si="129"/>
        <v>0</v>
      </c>
      <c r="AR289" s="106">
        <f t="shared" si="129"/>
        <v>0</v>
      </c>
      <c r="AS289" s="106">
        <f t="shared" si="129"/>
        <v>0</v>
      </c>
      <c r="AT289" s="107">
        <f t="shared" si="129"/>
        <v>1871</v>
      </c>
      <c r="AU289" s="108">
        <f t="shared" si="129"/>
        <v>0</v>
      </c>
      <c r="AV289" s="109">
        <f t="shared" si="129"/>
        <v>0</v>
      </c>
      <c r="AW289" s="106">
        <f t="shared" si="129"/>
        <v>0</v>
      </c>
      <c r="AX289" s="106">
        <f t="shared" si="129"/>
        <v>0</v>
      </c>
      <c r="AY289" s="60">
        <f t="shared" si="129"/>
        <v>0</v>
      </c>
      <c r="AZ289" s="96">
        <f t="shared" si="129"/>
        <v>78.5</v>
      </c>
      <c r="BA289" s="67">
        <f t="shared" si="129"/>
        <v>0</v>
      </c>
      <c r="BB289" s="67">
        <f t="shared" si="129"/>
        <v>0</v>
      </c>
      <c r="BC289" s="67">
        <f t="shared" si="129"/>
        <v>0</v>
      </c>
      <c r="BD289" s="67">
        <f t="shared" si="129"/>
        <v>0</v>
      </c>
      <c r="BE289" s="27">
        <f t="shared" si="129"/>
        <v>420</v>
      </c>
      <c r="BF289" s="29">
        <f t="shared" si="129"/>
        <v>9882</v>
      </c>
      <c r="BG289" s="39">
        <f t="shared" si="129"/>
        <v>6068</v>
      </c>
      <c r="BH289" s="40">
        <f t="shared" si="129"/>
        <v>4849</v>
      </c>
      <c r="BI289" s="40">
        <f t="shared" si="129"/>
        <v>2170</v>
      </c>
      <c r="BJ289" s="40">
        <f t="shared" si="129"/>
        <v>0</v>
      </c>
      <c r="BK289" s="40">
        <f t="shared" si="129"/>
        <v>0</v>
      </c>
      <c r="BL289" s="40">
        <f t="shared" si="129"/>
        <v>0</v>
      </c>
      <c r="BM289" s="27">
        <f t="shared" si="129"/>
        <v>0</v>
      </c>
    </row>
    <row r="290" spans="1:65" outlineLevel="3" x14ac:dyDescent="0.45">
      <c r="A290" s="180" t="s">
        <v>31</v>
      </c>
      <c r="B290" s="181"/>
      <c r="C290" s="51">
        <f t="shared" ref="C290:BM290" si="130">SUBTOTAL(5,C258:C288)</f>
        <v>323725</v>
      </c>
      <c r="D290" s="61">
        <f t="shared" si="130"/>
        <v>37.6</v>
      </c>
      <c r="E290" s="12">
        <f t="shared" si="130"/>
        <v>36.799999999999997</v>
      </c>
      <c r="F290" s="12">
        <f t="shared" si="130"/>
        <v>37.4</v>
      </c>
      <c r="G290" s="12">
        <f t="shared" si="130"/>
        <v>37.700000000000003</v>
      </c>
      <c r="H290" s="12">
        <f t="shared" si="130"/>
        <v>37.200000000000003</v>
      </c>
      <c r="I290" s="12">
        <f t="shared" si="130"/>
        <v>0</v>
      </c>
      <c r="J290" s="12">
        <f t="shared" si="130"/>
        <v>0</v>
      </c>
      <c r="K290" s="12">
        <f t="shared" si="130"/>
        <v>0</v>
      </c>
      <c r="L290" s="12">
        <f t="shared" si="130"/>
        <v>0</v>
      </c>
      <c r="M290" s="72">
        <f t="shared" si="130"/>
        <v>0</v>
      </c>
      <c r="N290" s="83">
        <f t="shared" si="130"/>
        <v>0</v>
      </c>
      <c r="O290" s="83">
        <f t="shared" si="130"/>
        <v>0</v>
      </c>
      <c r="P290" s="83">
        <f t="shared" si="130"/>
        <v>0</v>
      </c>
      <c r="Q290" s="83">
        <f t="shared" si="130"/>
        <v>0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0</v>
      </c>
      <c r="AF290" s="41">
        <f t="shared" si="130"/>
        <v>0</v>
      </c>
      <c r="AG290" s="41">
        <f t="shared" si="130"/>
        <v>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15.350877192982455</v>
      </c>
      <c r="AO290" s="41">
        <f t="shared" si="130"/>
        <v>1140</v>
      </c>
      <c r="AP290" s="110">
        <f t="shared" si="130"/>
        <v>0</v>
      </c>
      <c r="AQ290" s="111">
        <f t="shared" si="130"/>
        <v>0</v>
      </c>
      <c r="AR290" s="112">
        <f t="shared" si="130"/>
        <v>0</v>
      </c>
      <c r="AS290" s="112">
        <f t="shared" si="130"/>
        <v>0</v>
      </c>
      <c r="AT290" s="113">
        <f t="shared" si="130"/>
        <v>908</v>
      </c>
      <c r="AU290" s="114">
        <f t="shared" si="130"/>
        <v>0</v>
      </c>
      <c r="AV290" s="115">
        <f t="shared" si="130"/>
        <v>0</v>
      </c>
      <c r="AW290" s="112">
        <f t="shared" si="130"/>
        <v>0</v>
      </c>
      <c r="AX290" s="112">
        <f t="shared" si="130"/>
        <v>0</v>
      </c>
      <c r="AY290" s="61">
        <f t="shared" si="130"/>
        <v>0</v>
      </c>
      <c r="AZ290" s="97">
        <f t="shared" si="130"/>
        <v>77.599999999999994</v>
      </c>
      <c r="BA290" s="68">
        <f t="shared" si="130"/>
        <v>0</v>
      </c>
      <c r="BB290" s="68">
        <f t="shared" si="130"/>
        <v>0</v>
      </c>
      <c r="BC290" s="68">
        <f t="shared" si="130"/>
        <v>0</v>
      </c>
      <c r="BD290" s="68">
        <f t="shared" si="130"/>
        <v>0</v>
      </c>
      <c r="BE290" s="15">
        <f t="shared" si="130"/>
        <v>100</v>
      </c>
      <c r="BF290" s="6">
        <f t="shared" si="130"/>
        <v>2543</v>
      </c>
      <c r="BG290" s="41">
        <f t="shared" si="130"/>
        <v>873</v>
      </c>
      <c r="BH290" s="42">
        <f t="shared" si="130"/>
        <v>0</v>
      </c>
      <c r="BI290" s="42">
        <f t="shared" si="130"/>
        <v>0</v>
      </c>
      <c r="BJ290" s="42">
        <f t="shared" si="130"/>
        <v>0</v>
      </c>
      <c r="BK290" s="42">
        <f t="shared" si="130"/>
        <v>0</v>
      </c>
      <c r="BL290" s="42">
        <f t="shared" si="130"/>
        <v>0</v>
      </c>
      <c r="BM290" s="15">
        <f t="shared" si="130"/>
        <v>0</v>
      </c>
    </row>
    <row r="291" spans="1:65" outlineLevel="2" x14ac:dyDescent="0.45">
      <c r="A291" s="180" t="s">
        <v>20</v>
      </c>
      <c r="B291" s="181"/>
      <c r="C291" s="51">
        <f>IFERROR(SUBTOTAL(1,C258:C288),"")</f>
        <v>404308.90322580643</v>
      </c>
      <c r="D291" s="61">
        <f t="shared" ref="D291:BM291" si="131">IFERROR(SUBTOTAL(1,D258:D288),"")</f>
        <v>38.141935483870967</v>
      </c>
      <c r="E291" s="12">
        <f t="shared" si="131"/>
        <v>37.63548387096774</v>
      </c>
      <c r="F291" s="12">
        <f t="shared" si="131"/>
        <v>38.354838709677395</v>
      </c>
      <c r="G291" s="12">
        <f t="shared" si="131"/>
        <v>38.187096774193556</v>
      </c>
      <c r="H291" s="12">
        <f t="shared" si="131"/>
        <v>38.303225806451614</v>
      </c>
      <c r="I291" s="12" t="str">
        <f t="shared" si="131"/>
        <v/>
      </c>
      <c r="J291" s="12" t="str">
        <f t="shared" si="131"/>
        <v/>
      </c>
      <c r="K291" s="12" t="str">
        <f t="shared" si="131"/>
        <v/>
      </c>
      <c r="L291" s="12" t="str">
        <f t="shared" si="131"/>
        <v/>
      </c>
      <c r="M291" s="72" t="str">
        <f t="shared" si="131"/>
        <v/>
      </c>
      <c r="N291" s="83" t="str">
        <f t="shared" si="131"/>
        <v/>
      </c>
      <c r="O291" s="83" t="str">
        <f t="shared" si="131"/>
        <v/>
      </c>
      <c r="P291" s="83" t="str">
        <f t="shared" si="131"/>
        <v/>
      </c>
      <c r="Q291" s="83" t="str">
        <f t="shared" si="131"/>
        <v/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 t="str">
        <f t="shared" si="131"/>
        <v/>
      </c>
      <c r="AF291" s="41" t="str">
        <f t="shared" si="131"/>
        <v/>
      </c>
      <c r="AG291" s="41" t="str">
        <f t="shared" si="131"/>
        <v/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19.991262479410985</v>
      </c>
      <c r="AO291" s="41">
        <f t="shared" si="131"/>
        <v>1422.2258064516129</v>
      </c>
      <c r="AP291" s="110" t="str">
        <f t="shared" si="131"/>
        <v/>
      </c>
      <c r="AQ291" s="111" t="str">
        <f t="shared" si="131"/>
        <v/>
      </c>
      <c r="AR291" s="112" t="str">
        <f t="shared" si="131"/>
        <v/>
      </c>
      <c r="AS291" s="112" t="str">
        <f t="shared" si="131"/>
        <v/>
      </c>
      <c r="AT291" s="113">
        <f t="shared" si="131"/>
        <v>1510.8709677419354</v>
      </c>
      <c r="AU291" s="114" t="str">
        <f t="shared" si="131"/>
        <v/>
      </c>
      <c r="AV291" s="115" t="str">
        <f t="shared" si="131"/>
        <v/>
      </c>
      <c r="AW291" s="112" t="str">
        <f t="shared" si="131"/>
        <v/>
      </c>
      <c r="AX291" s="112" t="str">
        <f t="shared" si="131"/>
        <v/>
      </c>
      <c r="AY291" s="61" t="str">
        <f t="shared" si="131"/>
        <v/>
      </c>
      <c r="AZ291" s="97">
        <f t="shared" si="131"/>
        <v>78.085714285714275</v>
      </c>
      <c r="BA291" s="68" t="str">
        <f t="shared" si="131"/>
        <v/>
      </c>
      <c r="BB291" s="68" t="str">
        <f t="shared" si="131"/>
        <v/>
      </c>
      <c r="BC291" s="68" t="str">
        <f t="shared" si="131"/>
        <v/>
      </c>
      <c r="BD291" s="68" t="str">
        <f t="shared" si="131"/>
        <v/>
      </c>
      <c r="BE291" s="15">
        <f>IFERROR(SUBTOTAL(1,BE258:BE288),"")</f>
        <v>271.53846153846155</v>
      </c>
      <c r="BF291" s="6">
        <f t="shared" si="131"/>
        <v>6238.8709677419356</v>
      </c>
      <c r="BG291" s="41">
        <f t="shared" si="131"/>
        <v>3982.7419354838707</v>
      </c>
      <c r="BH291" s="42">
        <f t="shared" si="131"/>
        <v>1324.5483870967741</v>
      </c>
      <c r="BI291" s="42">
        <f t="shared" si="131"/>
        <v>931.58064516129036</v>
      </c>
      <c r="BJ291" s="42" t="str">
        <f t="shared" si="131"/>
        <v/>
      </c>
      <c r="BK291" s="42" t="str">
        <f t="shared" si="131"/>
        <v/>
      </c>
      <c r="BL291" s="42" t="str">
        <f t="shared" si="131"/>
        <v/>
      </c>
      <c r="BM291" s="15" t="str">
        <f t="shared" si="131"/>
        <v/>
      </c>
    </row>
    <row r="292" spans="1:65" ht="17.5" outlineLevel="1" thickBot="1" x14ac:dyDescent="0.5">
      <c r="A292" s="182" t="s">
        <v>53</v>
      </c>
      <c r="B292" s="183"/>
      <c r="C292" s="52">
        <f>SUBTOTAL(9,C258:C288)</f>
        <v>12533576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44089</v>
      </c>
      <c r="AP292" s="116"/>
      <c r="AQ292" s="117"/>
      <c r="AR292" s="118"/>
      <c r="AS292" s="118"/>
      <c r="AT292" s="119">
        <f>SUBTOTAL(9,AT258:AT288)</f>
        <v>46837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7060</v>
      </c>
      <c r="BF292" s="7">
        <f t="shared" ref="BF292:BM292" si="132">SUBTOTAL(9,BF258:BF288)</f>
        <v>193405</v>
      </c>
      <c r="BG292" s="43">
        <f t="shared" si="132"/>
        <v>123465</v>
      </c>
      <c r="BH292" s="44">
        <f t="shared" si="132"/>
        <v>41061</v>
      </c>
      <c r="BI292" s="44">
        <f t="shared" si="132"/>
        <v>28879</v>
      </c>
      <c r="BJ292" s="44">
        <f t="shared" si="132"/>
        <v>0</v>
      </c>
      <c r="BK292" s="44">
        <f t="shared" si="132"/>
        <v>0</v>
      </c>
      <c r="BL292" s="44">
        <v>351295</v>
      </c>
      <c r="BM292" s="16">
        <f t="shared" si="132"/>
        <v>0</v>
      </c>
    </row>
    <row r="293" spans="1:65" outlineLevel="5" x14ac:dyDescent="0.45">
      <c r="A293" s="21">
        <f t="shared" si="112"/>
        <v>9</v>
      </c>
      <c r="B293" s="33">
        <f>B288+1</f>
        <v>44440</v>
      </c>
      <c r="C293" s="51">
        <v>453672</v>
      </c>
      <c r="D293" s="64">
        <f t="shared" ref="D293:D322" si="133">IFERROR(ROUND(AVERAGE(E293:L293),1),"")</f>
        <v>38.1</v>
      </c>
      <c r="E293" s="12">
        <v>38</v>
      </c>
      <c r="F293" s="12">
        <v>38</v>
      </c>
      <c r="G293" s="12">
        <v>38.200000000000003</v>
      </c>
      <c r="H293" s="12">
        <v>38.200000000000003</v>
      </c>
      <c r="I293" s="12"/>
      <c r="J293" s="12"/>
      <c r="K293" s="12"/>
      <c r="L293" s="12"/>
      <c r="M293" s="74" t="str">
        <f t="shared" ref="M293:M322" si="134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28000/AO293</f>
        <v>24.054982817869416</v>
      </c>
      <c r="AO293" s="41">
        <v>1164</v>
      </c>
      <c r="AP293" s="110"/>
      <c r="AQ293" s="111"/>
      <c r="AR293" s="126" t="str">
        <f t="shared" ref="AR293:AR322" si="137">IFERROR(AQ293/AP293*100,"")</f>
        <v/>
      </c>
      <c r="AS293" s="126" t="str">
        <f t="shared" ref="AS293:AS322" si="138">IFERROR(100-AR293,"")</f>
        <v/>
      </c>
      <c r="AT293" s="127">
        <v>1089</v>
      </c>
      <c r="AU293" s="128"/>
      <c r="AV293" s="129"/>
      <c r="AW293" s="126" t="str">
        <f t="shared" ref="AW293:AW322" si="139">IFERROR(AV293/AU293*100,"")</f>
        <v/>
      </c>
      <c r="AX293" s="126" t="str">
        <f t="shared" ref="AX293:AX322" si="140">IFERROR(100-AW293,"")</f>
        <v/>
      </c>
      <c r="AY293" s="64" t="str">
        <f t="shared" ref="AY293:AY322" si="141">IFERROR((1-((AW293*AS293)/(AX293*AR293)))*100,"")</f>
        <v/>
      </c>
      <c r="AZ293" s="97">
        <v>77.900000000000006</v>
      </c>
      <c r="BA293" s="68"/>
      <c r="BB293" s="68"/>
      <c r="BC293" s="68"/>
      <c r="BD293" s="68"/>
      <c r="BE293" s="15"/>
      <c r="BF293" s="5">
        <f t="shared" ref="BF293:BF322" si="142">IF(SUM(BG293:BM293)=0,"",SUM(BG293:BM293))</f>
        <v>4301</v>
      </c>
      <c r="BG293" s="42">
        <v>2591</v>
      </c>
      <c r="BH293" s="42">
        <v>0</v>
      </c>
      <c r="BI293" s="42">
        <v>1710</v>
      </c>
      <c r="BJ293" s="42"/>
      <c r="BK293" s="42"/>
      <c r="BL293" s="42"/>
      <c r="BM293" s="15"/>
    </row>
    <row r="294" spans="1:65" outlineLevel="5" x14ac:dyDescent="0.45">
      <c r="A294" s="22">
        <f t="shared" si="112"/>
        <v>9</v>
      </c>
      <c r="B294" s="9">
        <f t="shared" si="128"/>
        <v>44441</v>
      </c>
      <c r="C294" s="51">
        <v>503004</v>
      </c>
      <c r="D294" s="64">
        <f t="shared" si="133"/>
        <v>38.5</v>
      </c>
      <c r="E294" s="12">
        <v>38.5</v>
      </c>
      <c r="F294" s="12">
        <v>38.5</v>
      </c>
      <c r="G294" s="12">
        <v>38.4</v>
      </c>
      <c r="H294" s="12">
        <v>38.4</v>
      </c>
      <c r="I294" s="12"/>
      <c r="J294" s="12"/>
      <c r="K294" s="12"/>
      <c r="L294" s="12"/>
      <c r="M294" s="74" t="str">
        <f t="shared" si="134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3">28000/AO294</f>
        <v>26.692087702573879</v>
      </c>
      <c r="AO294" s="41">
        <v>1049</v>
      </c>
      <c r="AP294" s="110"/>
      <c r="AQ294" s="111"/>
      <c r="AR294" s="126" t="str">
        <f t="shared" si="137"/>
        <v/>
      </c>
      <c r="AS294" s="126" t="str">
        <f t="shared" si="138"/>
        <v/>
      </c>
      <c r="AT294" s="127">
        <v>1112</v>
      </c>
      <c r="AU294" s="128"/>
      <c r="AV294" s="129"/>
      <c r="AW294" s="126" t="str">
        <f t="shared" si="139"/>
        <v/>
      </c>
      <c r="AX294" s="126" t="str">
        <f t="shared" si="140"/>
        <v/>
      </c>
      <c r="AY294" s="64" t="str">
        <f t="shared" si="141"/>
        <v/>
      </c>
      <c r="AZ294" s="97">
        <v>78.5</v>
      </c>
      <c r="BA294" s="68"/>
      <c r="BB294" s="68"/>
      <c r="BC294" s="68"/>
      <c r="BD294" s="68"/>
      <c r="BE294" s="15"/>
      <c r="BF294" s="5">
        <f t="shared" si="142"/>
        <v>10374</v>
      </c>
      <c r="BG294" s="42">
        <v>3346</v>
      </c>
      <c r="BH294" s="42">
        <v>5534</v>
      </c>
      <c r="BI294" s="42">
        <v>1494</v>
      </c>
      <c r="BJ294" s="42"/>
      <c r="BK294" s="42"/>
      <c r="BL294" s="42"/>
      <c r="BM294" s="15"/>
    </row>
    <row r="295" spans="1:65" outlineLevel="5" x14ac:dyDescent="0.45">
      <c r="A295" s="22">
        <f t="shared" si="112"/>
        <v>9</v>
      </c>
      <c r="B295" s="9">
        <f t="shared" si="128"/>
        <v>44442</v>
      </c>
      <c r="C295" s="51">
        <v>489975</v>
      </c>
      <c r="D295" s="64">
        <f t="shared" si="133"/>
        <v>38.700000000000003</v>
      </c>
      <c r="E295" s="12">
        <v>38.6</v>
      </c>
      <c r="F295" s="12">
        <v>38.6</v>
      </c>
      <c r="G295" s="12">
        <v>38.700000000000003</v>
      </c>
      <c r="H295" s="12">
        <v>38.700000000000003</v>
      </c>
      <c r="I295" s="12"/>
      <c r="J295" s="12"/>
      <c r="K295" s="12"/>
      <c r="L295" s="12"/>
      <c r="M295" s="74" t="str">
        <f t="shared" si="134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3"/>
        <v>27.944111776447105</v>
      </c>
      <c r="AO295" s="41">
        <v>1002</v>
      </c>
      <c r="AP295" s="110"/>
      <c r="AQ295" s="111"/>
      <c r="AR295" s="126" t="str">
        <f t="shared" si="137"/>
        <v/>
      </c>
      <c r="AS295" s="126" t="str">
        <f t="shared" si="138"/>
        <v/>
      </c>
      <c r="AT295" s="127">
        <v>1094</v>
      </c>
      <c r="AU295" s="128"/>
      <c r="AV295" s="129"/>
      <c r="AW295" s="126" t="str">
        <f t="shared" si="139"/>
        <v/>
      </c>
      <c r="AX295" s="126" t="str">
        <f t="shared" si="140"/>
        <v/>
      </c>
      <c r="AY295" s="64" t="str">
        <f t="shared" si="141"/>
        <v/>
      </c>
      <c r="AZ295" s="97">
        <v>77.7</v>
      </c>
      <c r="BA295" s="68"/>
      <c r="BB295" s="68"/>
      <c r="BC295" s="68"/>
      <c r="BD295" s="68"/>
      <c r="BE295" s="15"/>
      <c r="BF295" s="5">
        <f t="shared" si="142"/>
        <v>7234</v>
      </c>
      <c r="BG295" s="42">
        <v>4662</v>
      </c>
      <c r="BH295" s="42">
        <v>722</v>
      </c>
      <c r="BI295" s="42">
        <v>1850</v>
      </c>
      <c r="BJ295" s="42"/>
      <c r="BK295" s="42"/>
      <c r="BL295" s="42"/>
      <c r="BM295" s="15"/>
    </row>
    <row r="296" spans="1:65" outlineLevel="5" x14ac:dyDescent="0.45">
      <c r="A296" s="22">
        <f t="shared" si="112"/>
        <v>9</v>
      </c>
      <c r="B296" s="9">
        <f t="shared" si="128"/>
        <v>44443</v>
      </c>
      <c r="C296" s="51">
        <v>490703</v>
      </c>
      <c r="D296" s="64">
        <f t="shared" si="133"/>
        <v>37.799999999999997</v>
      </c>
      <c r="E296" s="12">
        <v>37.1</v>
      </c>
      <c r="F296" s="12">
        <v>38</v>
      </c>
      <c r="G296" s="12">
        <v>38</v>
      </c>
      <c r="H296" s="12">
        <v>38</v>
      </c>
      <c r="I296" s="12"/>
      <c r="J296" s="12"/>
      <c r="K296" s="12"/>
      <c r="L296" s="12"/>
      <c r="M296" s="74" t="str">
        <f t="shared" si="134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3"/>
        <v>28.140703517587941</v>
      </c>
      <c r="AO296" s="41">
        <v>995</v>
      </c>
      <c r="AP296" s="110"/>
      <c r="AQ296" s="111"/>
      <c r="AR296" s="126" t="str">
        <f t="shared" si="137"/>
        <v/>
      </c>
      <c r="AS296" s="126" t="str">
        <f t="shared" si="138"/>
        <v/>
      </c>
      <c r="AT296" s="127">
        <v>1088</v>
      </c>
      <c r="AU296" s="128"/>
      <c r="AV296" s="129"/>
      <c r="AW296" s="126" t="str">
        <f t="shared" si="139"/>
        <v/>
      </c>
      <c r="AX296" s="126" t="str">
        <f t="shared" si="140"/>
        <v/>
      </c>
      <c r="AY296" s="64" t="str">
        <f t="shared" si="141"/>
        <v/>
      </c>
      <c r="AZ296" s="97"/>
      <c r="BA296" s="68"/>
      <c r="BB296" s="68"/>
      <c r="BC296" s="68"/>
      <c r="BD296" s="68"/>
      <c r="BE296" s="15"/>
      <c r="BF296" s="5">
        <f t="shared" si="142"/>
        <v>5400</v>
      </c>
      <c r="BG296" s="42">
        <v>715</v>
      </c>
      <c r="BH296" s="42">
        <v>3384</v>
      </c>
      <c r="BI296" s="42">
        <v>1301</v>
      </c>
      <c r="BJ296" s="42"/>
      <c r="BK296" s="42"/>
      <c r="BL296" s="42"/>
      <c r="BM296" s="15"/>
    </row>
    <row r="297" spans="1:65" outlineLevel="5" x14ac:dyDescent="0.45">
      <c r="A297" s="22">
        <f t="shared" si="112"/>
        <v>9</v>
      </c>
      <c r="B297" s="9">
        <f t="shared" si="128"/>
        <v>44444</v>
      </c>
      <c r="C297" s="51">
        <v>424454</v>
      </c>
      <c r="D297" s="64" t="str">
        <f t="shared" si="133"/>
        <v/>
      </c>
      <c r="E297" s="12"/>
      <c r="F297" s="12"/>
      <c r="G297" s="12"/>
      <c r="H297" s="12"/>
      <c r="I297" s="12"/>
      <c r="J297" s="12"/>
      <c r="K297" s="12"/>
      <c r="L297" s="12"/>
      <c r="M297" s="74" t="str">
        <f t="shared" si="134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3"/>
        <v>26.046511627906977</v>
      </c>
      <c r="AO297" s="41">
        <v>1075</v>
      </c>
      <c r="AP297" s="110"/>
      <c r="AQ297" s="111"/>
      <c r="AR297" s="126" t="str">
        <f t="shared" si="137"/>
        <v/>
      </c>
      <c r="AS297" s="126" t="str">
        <f t="shared" si="138"/>
        <v/>
      </c>
      <c r="AT297" s="127">
        <v>1172</v>
      </c>
      <c r="AU297" s="128"/>
      <c r="AV297" s="129"/>
      <c r="AW297" s="126" t="str">
        <f t="shared" si="139"/>
        <v/>
      </c>
      <c r="AX297" s="126" t="str">
        <f t="shared" si="140"/>
        <v/>
      </c>
      <c r="AY297" s="64" t="str">
        <f t="shared" si="141"/>
        <v/>
      </c>
      <c r="AZ297" s="97"/>
      <c r="BA297" s="68"/>
      <c r="BB297" s="68"/>
      <c r="BC297" s="68"/>
      <c r="BD297" s="68"/>
      <c r="BE297" s="15"/>
      <c r="BF297" s="5">
        <f t="shared" si="142"/>
        <v>7513</v>
      </c>
      <c r="BG297" s="42">
        <v>6127</v>
      </c>
      <c r="BH297" s="42">
        <v>45</v>
      </c>
      <c r="BI297" s="42">
        <v>1341</v>
      </c>
      <c r="BJ297" s="42"/>
      <c r="BK297" s="42"/>
      <c r="BL297" s="42"/>
      <c r="BM297" s="15"/>
    </row>
    <row r="298" spans="1:65" outlineLevel="5" x14ac:dyDescent="0.45">
      <c r="A298" s="22">
        <f t="shared" si="112"/>
        <v>9</v>
      </c>
      <c r="B298" s="9">
        <f t="shared" si="128"/>
        <v>44445</v>
      </c>
      <c r="C298" s="51">
        <v>444024</v>
      </c>
      <c r="D298" s="64">
        <f t="shared" si="133"/>
        <v>37.799999999999997</v>
      </c>
      <c r="E298" s="12">
        <v>37.200000000000003</v>
      </c>
      <c r="F298" s="12">
        <v>38.200000000000003</v>
      </c>
      <c r="G298" s="12">
        <v>37.9</v>
      </c>
      <c r="H298" s="12">
        <v>37.799999999999997</v>
      </c>
      <c r="I298" s="12"/>
      <c r="J298" s="12"/>
      <c r="K298" s="12"/>
      <c r="L298" s="12"/>
      <c r="M298" s="74" t="str">
        <f t="shared" si="134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3"/>
        <v>23.993144815766925</v>
      </c>
      <c r="AO298" s="41">
        <v>1167</v>
      </c>
      <c r="AP298" s="110"/>
      <c r="AQ298" s="111"/>
      <c r="AR298" s="126" t="str">
        <f t="shared" si="137"/>
        <v/>
      </c>
      <c r="AS298" s="126" t="str">
        <f t="shared" si="138"/>
        <v/>
      </c>
      <c r="AT298" s="127">
        <v>1294</v>
      </c>
      <c r="AU298" s="128"/>
      <c r="AV298" s="129"/>
      <c r="AW298" s="126" t="str">
        <f t="shared" si="139"/>
        <v/>
      </c>
      <c r="AX298" s="126" t="str">
        <f t="shared" si="140"/>
        <v/>
      </c>
      <c r="AY298" s="64" t="str">
        <f t="shared" si="141"/>
        <v/>
      </c>
      <c r="AZ298" s="97">
        <v>77.900000000000006</v>
      </c>
      <c r="BA298" s="68"/>
      <c r="BB298" s="68"/>
      <c r="BC298" s="68"/>
      <c r="BD298" s="68"/>
      <c r="BE298" s="15"/>
      <c r="BF298" s="5">
        <f t="shared" si="142"/>
        <v>9673</v>
      </c>
      <c r="BG298" s="42">
        <v>1506</v>
      </c>
      <c r="BH298" s="42">
        <v>6793</v>
      </c>
      <c r="BI298" s="42">
        <v>1374</v>
      </c>
      <c r="BJ298" s="42"/>
      <c r="BK298" s="42"/>
      <c r="BL298" s="42"/>
      <c r="BM298" s="15"/>
    </row>
    <row r="299" spans="1:65" outlineLevel="5" x14ac:dyDescent="0.45">
      <c r="A299" s="22">
        <f t="shared" si="112"/>
        <v>9</v>
      </c>
      <c r="B299" s="9">
        <f t="shared" si="128"/>
        <v>44446</v>
      </c>
      <c r="C299" s="51">
        <v>454361</v>
      </c>
      <c r="D299" s="64">
        <f t="shared" si="133"/>
        <v>37.299999999999997</v>
      </c>
      <c r="E299" s="12">
        <v>37.200000000000003</v>
      </c>
      <c r="F299" s="12">
        <v>37.4</v>
      </c>
      <c r="G299" s="12">
        <v>37.700000000000003</v>
      </c>
      <c r="H299" s="12">
        <v>37</v>
      </c>
      <c r="I299" s="12"/>
      <c r="J299" s="12"/>
      <c r="K299" s="12"/>
      <c r="L299" s="12"/>
      <c r="M299" s="74" t="str">
        <f t="shared" si="134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3"/>
        <v>24.911032028469752</v>
      </c>
      <c r="AO299" s="41">
        <v>1124</v>
      </c>
      <c r="AP299" s="110"/>
      <c r="AQ299" s="111"/>
      <c r="AR299" s="126" t="str">
        <f t="shared" si="137"/>
        <v/>
      </c>
      <c r="AS299" s="126" t="str">
        <f t="shared" si="138"/>
        <v/>
      </c>
      <c r="AT299" s="127">
        <v>1117</v>
      </c>
      <c r="AU299" s="128"/>
      <c r="AV299" s="129"/>
      <c r="AW299" s="126" t="str">
        <f t="shared" si="139"/>
        <v/>
      </c>
      <c r="AX299" s="126" t="str">
        <f t="shared" si="140"/>
        <v/>
      </c>
      <c r="AY299" s="64" t="str">
        <f t="shared" si="141"/>
        <v/>
      </c>
      <c r="AZ299" s="97">
        <v>78</v>
      </c>
      <c r="BA299" s="68"/>
      <c r="BB299" s="68"/>
      <c r="BC299" s="68"/>
      <c r="BD299" s="68"/>
      <c r="BE299" s="15"/>
      <c r="BF299" s="5">
        <f t="shared" si="142"/>
        <v>5347</v>
      </c>
      <c r="BG299" s="42"/>
      <c r="BH299" s="42">
        <v>3997</v>
      </c>
      <c r="BI299" s="42">
        <v>1350</v>
      </c>
      <c r="BJ299" s="42"/>
      <c r="BK299" s="42"/>
      <c r="BL299" s="42"/>
      <c r="BM299" s="15"/>
    </row>
    <row r="300" spans="1:65" outlineLevel="5" x14ac:dyDescent="0.45">
      <c r="A300" s="22">
        <f t="shared" si="112"/>
        <v>9</v>
      </c>
      <c r="B300" s="9">
        <f t="shared" si="128"/>
        <v>44447</v>
      </c>
      <c r="C300" s="51">
        <v>442463</v>
      </c>
      <c r="D300" s="64">
        <f t="shared" si="133"/>
        <v>37.4</v>
      </c>
      <c r="E300" s="12">
        <v>37.1</v>
      </c>
      <c r="F300" s="12">
        <v>37.1</v>
      </c>
      <c r="G300" s="12">
        <v>37.700000000000003</v>
      </c>
      <c r="H300" s="12">
        <v>37.700000000000003</v>
      </c>
      <c r="I300" s="12"/>
      <c r="J300" s="12"/>
      <c r="K300" s="12"/>
      <c r="L300" s="12"/>
      <c r="M300" s="74" t="str">
        <f t="shared" si="134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3"/>
        <v>27.695351137487638</v>
      </c>
      <c r="AO300" s="41">
        <v>1011</v>
      </c>
      <c r="AP300" s="110"/>
      <c r="AQ300" s="111"/>
      <c r="AR300" s="126" t="str">
        <f t="shared" si="137"/>
        <v/>
      </c>
      <c r="AS300" s="126" t="str">
        <f t="shared" si="138"/>
        <v/>
      </c>
      <c r="AT300" s="127">
        <v>987</v>
      </c>
      <c r="AU300" s="128"/>
      <c r="AV300" s="129"/>
      <c r="AW300" s="126" t="str">
        <f t="shared" si="139"/>
        <v/>
      </c>
      <c r="AX300" s="126" t="str">
        <f t="shared" si="140"/>
        <v/>
      </c>
      <c r="AY300" s="64" t="str">
        <f t="shared" si="141"/>
        <v/>
      </c>
      <c r="AZ300" s="97">
        <v>77.7</v>
      </c>
      <c r="BA300" s="68"/>
      <c r="BB300" s="68"/>
      <c r="BC300" s="68"/>
      <c r="BD300" s="68"/>
      <c r="BE300" s="15"/>
      <c r="BF300" s="5">
        <f t="shared" si="142"/>
        <v>9225</v>
      </c>
      <c r="BG300" s="42"/>
      <c r="BH300" s="42">
        <v>8195</v>
      </c>
      <c r="BI300" s="42">
        <v>1030</v>
      </c>
      <c r="BJ300" s="42"/>
      <c r="BK300" s="42"/>
      <c r="BL300" s="42"/>
      <c r="BM300" s="15"/>
    </row>
    <row r="301" spans="1:65" outlineLevel="5" x14ac:dyDescent="0.45">
      <c r="A301" s="22">
        <f t="shared" si="112"/>
        <v>9</v>
      </c>
      <c r="B301" s="9">
        <f t="shared" si="128"/>
        <v>44448</v>
      </c>
      <c r="C301" s="51">
        <v>419949</v>
      </c>
      <c r="D301" s="64">
        <f t="shared" si="133"/>
        <v>37.299999999999997</v>
      </c>
      <c r="E301" s="12">
        <v>37</v>
      </c>
      <c r="F301" s="12">
        <v>37</v>
      </c>
      <c r="G301" s="12">
        <v>37.5</v>
      </c>
      <c r="H301" s="12">
        <v>37.5</v>
      </c>
      <c r="I301" s="12"/>
      <c r="J301" s="12"/>
      <c r="K301" s="12"/>
      <c r="L301" s="12"/>
      <c r="M301" s="74" t="str">
        <f t="shared" si="134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3"/>
        <v>28.254288597376387</v>
      </c>
      <c r="AO301" s="41">
        <v>991</v>
      </c>
      <c r="AP301" s="110"/>
      <c r="AQ301" s="111"/>
      <c r="AR301" s="126" t="str">
        <f t="shared" si="137"/>
        <v/>
      </c>
      <c r="AS301" s="126" t="str">
        <f t="shared" si="138"/>
        <v/>
      </c>
      <c r="AT301" s="127">
        <v>974</v>
      </c>
      <c r="AU301" s="128"/>
      <c r="AV301" s="129"/>
      <c r="AW301" s="126" t="str">
        <f t="shared" si="139"/>
        <v/>
      </c>
      <c r="AX301" s="126" t="str">
        <f t="shared" si="140"/>
        <v/>
      </c>
      <c r="AY301" s="64" t="str">
        <f t="shared" si="141"/>
        <v/>
      </c>
      <c r="AZ301" s="97">
        <v>78</v>
      </c>
      <c r="BA301" s="68"/>
      <c r="BB301" s="68"/>
      <c r="BC301" s="68"/>
      <c r="BD301" s="68"/>
      <c r="BE301" s="15"/>
      <c r="BF301" s="5">
        <f t="shared" si="142"/>
        <v>4373</v>
      </c>
      <c r="BG301" s="42">
        <v>2643</v>
      </c>
      <c r="BH301" s="42">
        <v>110</v>
      </c>
      <c r="BI301" s="42">
        <v>1620</v>
      </c>
      <c r="BJ301" s="42"/>
      <c r="BK301" s="42"/>
      <c r="BL301" s="42"/>
      <c r="BM301" s="15"/>
    </row>
    <row r="302" spans="1:65" outlineLevel="5" x14ac:dyDescent="0.45">
      <c r="A302" s="22">
        <f t="shared" si="112"/>
        <v>9</v>
      </c>
      <c r="B302" s="9">
        <f t="shared" si="128"/>
        <v>44449</v>
      </c>
      <c r="C302" s="51">
        <v>402125</v>
      </c>
      <c r="D302" s="64">
        <f t="shared" si="133"/>
        <v>36.6</v>
      </c>
      <c r="E302" s="12">
        <v>37.9</v>
      </c>
      <c r="F302" s="12">
        <v>37.9</v>
      </c>
      <c r="G302" s="12">
        <v>35.200000000000003</v>
      </c>
      <c r="H302" s="12">
        <v>35.200000000000003</v>
      </c>
      <c r="I302" s="12"/>
      <c r="J302" s="12"/>
      <c r="K302" s="12"/>
      <c r="L302" s="12"/>
      <c r="M302" s="74" t="str">
        <f t="shared" si="134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3"/>
        <v>26.540284360189574</v>
      </c>
      <c r="AO302" s="41">
        <v>1055</v>
      </c>
      <c r="AP302" s="110"/>
      <c r="AQ302" s="111"/>
      <c r="AR302" s="126" t="str">
        <f t="shared" si="137"/>
        <v/>
      </c>
      <c r="AS302" s="126" t="str">
        <f t="shared" si="138"/>
        <v/>
      </c>
      <c r="AT302" s="127">
        <v>1194</v>
      </c>
      <c r="AU302" s="128"/>
      <c r="AV302" s="129"/>
      <c r="AW302" s="126" t="str">
        <f t="shared" si="139"/>
        <v/>
      </c>
      <c r="AX302" s="126" t="str">
        <f t="shared" si="140"/>
        <v/>
      </c>
      <c r="AY302" s="64" t="str">
        <f t="shared" si="141"/>
        <v/>
      </c>
      <c r="AZ302" s="97">
        <v>78.2</v>
      </c>
      <c r="BA302" s="68"/>
      <c r="BB302" s="68"/>
      <c r="BC302" s="68"/>
      <c r="BD302" s="68"/>
      <c r="BE302" s="15"/>
      <c r="BF302" s="5">
        <f t="shared" si="142"/>
        <v>7166</v>
      </c>
      <c r="BG302" s="42">
        <v>2868</v>
      </c>
      <c r="BH302" s="42">
        <v>2728</v>
      </c>
      <c r="BI302" s="42">
        <v>1570</v>
      </c>
      <c r="BJ302" s="42"/>
      <c r="BK302" s="42"/>
      <c r="BL302" s="42"/>
      <c r="BM302" s="15"/>
    </row>
    <row r="303" spans="1:65" outlineLevel="5" x14ac:dyDescent="0.45">
      <c r="A303" s="22">
        <f t="shared" si="112"/>
        <v>9</v>
      </c>
      <c r="B303" s="9">
        <f t="shared" si="128"/>
        <v>44450</v>
      </c>
      <c r="C303" s="51">
        <v>403147</v>
      </c>
      <c r="D303" s="64">
        <f t="shared" si="133"/>
        <v>37</v>
      </c>
      <c r="E303" s="12">
        <v>38.200000000000003</v>
      </c>
      <c r="F303" s="12">
        <v>38.200000000000003</v>
      </c>
      <c r="G303" s="12">
        <v>35.700000000000003</v>
      </c>
      <c r="H303" s="12">
        <v>35.700000000000003</v>
      </c>
      <c r="I303" s="12"/>
      <c r="J303" s="12"/>
      <c r="K303" s="12"/>
      <c r="L303" s="12"/>
      <c r="M303" s="74" t="str">
        <f t="shared" si="134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3"/>
        <v>29.787234042553191</v>
      </c>
      <c r="AO303" s="41">
        <v>940</v>
      </c>
      <c r="AP303" s="110"/>
      <c r="AQ303" s="111"/>
      <c r="AR303" s="126" t="str">
        <f t="shared" si="137"/>
        <v/>
      </c>
      <c r="AS303" s="126" t="str">
        <f t="shared" si="138"/>
        <v/>
      </c>
      <c r="AT303" s="127">
        <v>1087</v>
      </c>
      <c r="AU303" s="128"/>
      <c r="AV303" s="129"/>
      <c r="AW303" s="126" t="str">
        <f t="shared" si="139"/>
        <v/>
      </c>
      <c r="AX303" s="126" t="str">
        <f t="shared" si="140"/>
        <v/>
      </c>
      <c r="AY303" s="64" t="str">
        <f t="shared" si="141"/>
        <v/>
      </c>
      <c r="AZ303" s="97"/>
      <c r="BA303" s="68"/>
      <c r="BB303" s="68"/>
      <c r="BC303" s="68"/>
      <c r="BD303" s="68"/>
      <c r="BE303" s="15"/>
      <c r="BF303" s="5">
        <f t="shared" si="142"/>
        <v>8420</v>
      </c>
      <c r="BG303" s="42">
        <v>4549</v>
      </c>
      <c r="BH303" s="42">
        <v>2711</v>
      </c>
      <c r="BI303" s="42">
        <v>1160</v>
      </c>
      <c r="BJ303" s="42"/>
      <c r="BK303" s="42"/>
      <c r="BL303" s="42"/>
      <c r="BM303" s="15"/>
    </row>
    <row r="304" spans="1:65" outlineLevel="5" x14ac:dyDescent="0.45">
      <c r="A304" s="22">
        <f t="shared" si="112"/>
        <v>9</v>
      </c>
      <c r="B304" s="9">
        <f t="shared" si="128"/>
        <v>44451</v>
      </c>
      <c r="C304" s="51">
        <v>385809</v>
      </c>
      <c r="D304" s="64">
        <f t="shared" si="133"/>
        <v>37.700000000000003</v>
      </c>
      <c r="E304" s="12">
        <v>37</v>
      </c>
      <c r="F304" s="12">
        <v>38.4</v>
      </c>
      <c r="G304" s="12">
        <v>37.200000000000003</v>
      </c>
      <c r="H304" s="12">
        <v>38.299999999999997</v>
      </c>
      <c r="I304" s="12"/>
      <c r="J304" s="12"/>
      <c r="K304" s="12"/>
      <c r="L304" s="12"/>
      <c r="M304" s="74" t="str">
        <f t="shared" si="134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3"/>
        <v>24.496937882764655</v>
      </c>
      <c r="AO304" s="41">
        <v>1143</v>
      </c>
      <c r="AP304" s="110"/>
      <c r="AQ304" s="111"/>
      <c r="AR304" s="126" t="str">
        <f t="shared" si="137"/>
        <v/>
      </c>
      <c r="AS304" s="126" t="str">
        <f t="shared" si="138"/>
        <v/>
      </c>
      <c r="AT304" s="127">
        <v>1363</v>
      </c>
      <c r="AU304" s="128"/>
      <c r="AV304" s="129"/>
      <c r="AW304" s="126" t="str">
        <f t="shared" si="139"/>
        <v/>
      </c>
      <c r="AX304" s="126" t="str">
        <f t="shared" si="140"/>
        <v/>
      </c>
      <c r="AY304" s="64" t="str">
        <f t="shared" si="141"/>
        <v/>
      </c>
      <c r="AZ304" s="97"/>
      <c r="BA304" s="68"/>
      <c r="BB304" s="68"/>
      <c r="BC304" s="68"/>
      <c r="BD304" s="68"/>
      <c r="BE304" s="15"/>
      <c r="BF304" s="5">
        <f t="shared" si="142"/>
        <v>9464</v>
      </c>
      <c r="BG304" s="42">
        <v>7703</v>
      </c>
      <c r="BH304" s="42">
        <v>0</v>
      </c>
      <c r="BI304" s="42">
        <v>1761</v>
      </c>
      <c r="BJ304" s="42"/>
      <c r="BK304" s="42"/>
      <c r="BL304" s="42"/>
      <c r="BM304" s="15"/>
    </row>
    <row r="305" spans="1:65" outlineLevel="5" x14ac:dyDescent="0.45">
      <c r="A305" s="22">
        <f t="shared" si="112"/>
        <v>9</v>
      </c>
      <c r="B305" s="9">
        <f t="shared" si="128"/>
        <v>44452</v>
      </c>
      <c r="C305" s="51">
        <v>383514</v>
      </c>
      <c r="D305" s="64">
        <f t="shared" si="133"/>
        <v>37.700000000000003</v>
      </c>
      <c r="E305" s="12">
        <v>37</v>
      </c>
      <c r="F305" s="12">
        <v>38.4</v>
      </c>
      <c r="G305" s="12">
        <v>37.1</v>
      </c>
      <c r="H305" s="12">
        <v>38.200000000000003</v>
      </c>
      <c r="I305" s="12"/>
      <c r="J305" s="12"/>
      <c r="K305" s="12"/>
      <c r="L305" s="12"/>
      <c r="M305" s="74" t="str">
        <f t="shared" si="134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3"/>
        <v>23.045267489711936</v>
      </c>
      <c r="AO305" s="41">
        <v>1215</v>
      </c>
      <c r="AP305" s="110"/>
      <c r="AQ305" s="111"/>
      <c r="AR305" s="126" t="str">
        <f t="shared" si="137"/>
        <v/>
      </c>
      <c r="AS305" s="126" t="str">
        <f t="shared" si="138"/>
        <v/>
      </c>
      <c r="AT305" s="127">
        <v>1387</v>
      </c>
      <c r="AU305" s="128"/>
      <c r="AV305" s="129"/>
      <c r="AW305" s="126" t="str">
        <f t="shared" si="139"/>
        <v/>
      </c>
      <c r="AX305" s="126" t="str">
        <f t="shared" si="140"/>
        <v/>
      </c>
      <c r="AY305" s="64" t="str">
        <f t="shared" si="141"/>
        <v/>
      </c>
      <c r="AZ305" s="97">
        <v>77.900000000000006</v>
      </c>
      <c r="BA305" s="68"/>
      <c r="BB305" s="68"/>
      <c r="BC305" s="68"/>
      <c r="BD305" s="68"/>
      <c r="BE305" s="15"/>
      <c r="BF305" s="5">
        <f t="shared" si="142"/>
        <v>7766</v>
      </c>
      <c r="BG305" s="42">
        <v>3251</v>
      </c>
      <c r="BH305" s="42">
        <v>3105</v>
      </c>
      <c r="BI305" s="42">
        <v>1410</v>
      </c>
      <c r="BJ305" s="42"/>
      <c r="BK305" s="42"/>
      <c r="BL305" s="42"/>
      <c r="BM305" s="15"/>
    </row>
    <row r="306" spans="1:65" outlineLevel="5" x14ac:dyDescent="0.45">
      <c r="A306" s="22">
        <f t="shared" si="112"/>
        <v>9</v>
      </c>
      <c r="B306" s="9">
        <f t="shared" si="128"/>
        <v>44453</v>
      </c>
      <c r="C306" s="51">
        <v>405756</v>
      </c>
      <c r="D306" s="64">
        <f t="shared" si="133"/>
        <v>37.6</v>
      </c>
      <c r="E306" s="12">
        <v>37</v>
      </c>
      <c r="F306" s="12">
        <v>38</v>
      </c>
      <c r="G306" s="12">
        <v>37.200000000000003</v>
      </c>
      <c r="H306" s="12">
        <v>38</v>
      </c>
      <c r="I306" s="12"/>
      <c r="J306" s="12"/>
      <c r="K306" s="12"/>
      <c r="L306" s="12"/>
      <c r="M306" s="74" t="str">
        <f t="shared" si="134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3"/>
        <v>28.311425682507583</v>
      </c>
      <c r="AO306" s="41">
        <v>989</v>
      </c>
      <c r="AP306" s="110"/>
      <c r="AQ306" s="111"/>
      <c r="AR306" s="126" t="str">
        <f t="shared" si="137"/>
        <v/>
      </c>
      <c r="AS306" s="126" t="str">
        <f t="shared" si="138"/>
        <v/>
      </c>
      <c r="AT306" s="127">
        <v>1111</v>
      </c>
      <c r="AU306" s="128"/>
      <c r="AV306" s="129"/>
      <c r="AW306" s="126" t="str">
        <f t="shared" si="139"/>
        <v/>
      </c>
      <c r="AX306" s="126" t="str">
        <f t="shared" si="140"/>
        <v/>
      </c>
      <c r="AY306" s="64" t="str">
        <f t="shared" si="141"/>
        <v/>
      </c>
      <c r="AZ306" s="97">
        <v>77.8</v>
      </c>
      <c r="BA306" s="68"/>
      <c r="BB306" s="68"/>
      <c r="BC306" s="68"/>
      <c r="BD306" s="68"/>
      <c r="BE306" s="15"/>
      <c r="BF306" s="5">
        <f t="shared" si="142"/>
        <v>5630</v>
      </c>
      <c r="BG306" s="42">
        <v>1960</v>
      </c>
      <c r="BH306" s="42">
        <v>2000</v>
      </c>
      <c r="BI306" s="42">
        <v>1670</v>
      </c>
      <c r="BJ306" s="42"/>
      <c r="BK306" s="42"/>
      <c r="BL306" s="42"/>
      <c r="BM306" s="15"/>
    </row>
    <row r="307" spans="1:65" outlineLevel="5" x14ac:dyDescent="0.45">
      <c r="A307" s="22">
        <f t="shared" ref="A307:A378" si="144">MONTH(B307)</f>
        <v>9</v>
      </c>
      <c r="B307" s="9">
        <f t="shared" si="128"/>
        <v>44454</v>
      </c>
      <c r="C307" s="51">
        <v>400858</v>
      </c>
      <c r="D307" s="64">
        <f t="shared" si="133"/>
        <v>37.799999999999997</v>
      </c>
      <c r="E307" s="12">
        <v>37</v>
      </c>
      <c r="F307" s="12">
        <v>38.4</v>
      </c>
      <c r="G307" s="12">
        <v>37.5</v>
      </c>
      <c r="H307" s="12">
        <v>38.200000000000003</v>
      </c>
      <c r="I307" s="12"/>
      <c r="J307" s="12"/>
      <c r="K307" s="12"/>
      <c r="L307" s="12"/>
      <c r="M307" s="74" t="str">
        <f t="shared" si="134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 t="shared" si="143"/>
        <v>26.390197926484447</v>
      </c>
      <c r="AO307" s="41">
        <v>1061</v>
      </c>
      <c r="AP307" s="110"/>
      <c r="AQ307" s="111"/>
      <c r="AR307" s="126" t="str">
        <f t="shared" si="137"/>
        <v/>
      </c>
      <c r="AS307" s="126" t="str">
        <f t="shared" si="138"/>
        <v/>
      </c>
      <c r="AT307" s="127">
        <v>1177</v>
      </c>
      <c r="AU307" s="128"/>
      <c r="AV307" s="129"/>
      <c r="AW307" s="126" t="str">
        <f t="shared" si="139"/>
        <v/>
      </c>
      <c r="AX307" s="126" t="str">
        <f t="shared" si="140"/>
        <v/>
      </c>
      <c r="AY307" s="64" t="str">
        <f t="shared" si="141"/>
        <v/>
      </c>
      <c r="AZ307" s="97">
        <v>78.3</v>
      </c>
      <c r="BA307" s="68"/>
      <c r="BB307" s="68"/>
      <c r="BC307" s="68"/>
      <c r="BD307" s="68"/>
      <c r="BE307" s="15"/>
      <c r="BF307" s="5">
        <f t="shared" si="142"/>
        <v>8289</v>
      </c>
      <c r="BG307" s="42">
        <v>4523</v>
      </c>
      <c r="BH307" s="42">
        <v>2291</v>
      </c>
      <c r="BI307" s="42">
        <v>1475</v>
      </c>
      <c r="BJ307" s="42"/>
      <c r="BK307" s="42"/>
      <c r="BL307" s="42"/>
      <c r="BM307" s="15"/>
    </row>
    <row r="308" spans="1:65" outlineLevel="5" x14ac:dyDescent="0.45">
      <c r="A308" s="22">
        <f t="shared" si="144"/>
        <v>9</v>
      </c>
      <c r="B308" s="9">
        <f t="shared" si="128"/>
        <v>44455</v>
      </c>
      <c r="C308" s="51">
        <v>365517</v>
      </c>
      <c r="D308" s="64">
        <f t="shared" si="133"/>
        <v>37.200000000000003</v>
      </c>
      <c r="E308" s="12">
        <v>36.799999999999997</v>
      </c>
      <c r="F308" s="12">
        <v>36.799999999999997</v>
      </c>
      <c r="G308" s="12">
        <v>37.5</v>
      </c>
      <c r="H308" s="12">
        <v>37.5</v>
      </c>
      <c r="I308" s="12"/>
      <c r="J308" s="12"/>
      <c r="K308" s="12"/>
      <c r="L308" s="12"/>
      <c r="M308" s="74" t="str">
        <f t="shared" si="134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3"/>
        <v>25.664527956003667</v>
      </c>
      <c r="AO308" s="41">
        <v>1091</v>
      </c>
      <c r="AP308" s="110"/>
      <c r="AQ308" s="111"/>
      <c r="AR308" s="126" t="str">
        <f t="shared" si="137"/>
        <v/>
      </c>
      <c r="AS308" s="126" t="str">
        <f t="shared" si="138"/>
        <v/>
      </c>
      <c r="AT308" s="127">
        <v>972</v>
      </c>
      <c r="AU308" s="128"/>
      <c r="AV308" s="129"/>
      <c r="AW308" s="126" t="str">
        <f t="shared" si="139"/>
        <v/>
      </c>
      <c r="AX308" s="126" t="str">
        <f t="shared" si="140"/>
        <v/>
      </c>
      <c r="AY308" s="64" t="str">
        <f t="shared" si="141"/>
        <v/>
      </c>
      <c r="AZ308" s="97">
        <v>78</v>
      </c>
      <c r="BA308" s="68"/>
      <c r="BB308" s="68"/>
      <c r="BC308" s="68"/>
      <c r="BD308" s="68"/>
      <c r="BE308" s="15"/>
      <c r="BF308" s="5">
        <f t="shared" si="142"/>
        <v>9603</v>
      </c>
      <c r="BG308" s="42">
        <v>6881</v>
      </c>
      <c r="BH308" s="42">
        <v>1217</v>
      </c>
      <c r="BI308" s="42">
        <v>1505</v>
      </c>
      <c r="BJ308" s="42"/>
      <c r="BK308" s="42"/>
      <c r="BL308" s="42"/>
      <c r="BM308" s="15"/>
    </row>
    <row r="309" spans="1:65" outlineLevel="5" x14ac:dyDescent="0.45">
      <c r="A309" s="22">
        <f t="shared" si="144"/>
        <v>9</v>
      </c>
      <c r="B309" s="9">
        <f t="shared" si="128"/>
        <v>44456</v>
      </c>
      <c r="C309" s="51">
        <v>407489</v>
      </c>
      <c r="D309" s="64">
        <f t="shared" si="133"/>
        <v>37.200000000000003</v>
      </c>
      <c r="E309" s="12">
        <v>36.799999999999997</v>
      </c>
      <c r="F309" s="12">
        <v>36.799999999999997</v>
      </c>
      <c r="G309" s="12">
        <v>37.5</v>
      </c>
      <c r="H309" s="12">
        <v>37.5</v>
      </c>
      <c r="I309" s="12"/>
      <c r="J309" s="12"/>
      <c r="K309" s="12"/>
      <c r="L309" s="12"/>
      <c r="M309" s="74" t="str">
        <f t="shared" si="134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>28000/AO309</f>
        <v>28.197381671701912</v>
      </c>
      <c r="AO309" s="41">
        <v>993</v>
      </c>
      <c r="AP309" s="110"/>
      <c r="AQ309" s="111"/>
      <c r="AR309" s="126" t="str">
        <f t="shared" si="137"/>
        <v/>
      </c>
      <c r="AS309" s="126" t="str">
        <f t="shared" si="138"/>
        <v/>
      </c>
      <c r="AT309" s="127">
        <v>1013</v>
      </c>
      <c r="AU309" s="128"/>
      <c r="AV309" s="129"/>
      <c r="AW309" s="126" t="str">
        <f t="shared" si="139"/>
        <v/>
      </c>
      <c r="AX309" s="126" t="str">
        <f t="shared" si="140"/>
        <v/>
      </c>
      <c r="AY309" s="64" t="str">
        <f t="shared" si="141"/>
        <v/>
      </c>
      <c r="AZ309" s="97">
        <v>77.5</v>
      </c>
      <c r="BA309" s="68"/>
      <c r="BB309" s="68"/>
      <c r="BC309" s="68"/>
      <c r="BD309" s="68"/>
      <c r="BE309" s="15"/>
      <c r="BF309" s="5">
        <f t="shared" si="142"/>
        <v>5619</v>
      </c>
      <c r="BG309" s="42">
        <v>1156</v>
      </c>
      <c r="BH309" s="42">
        <v>2993</v>
      </c>
      <c r="BI309" s="42">
        <v>1470</v>
      </c>
      <c r="BJ309" s="42"/>
      <c r="BK309" s="42"/>
      <c r="BL309" s="42"/>
      <c r="BM309" s="15"/>
    </row>
    <row r="310" spans="1:65" outlineLevel="5" x14ac:dyDescent="0.45">
      <c r="A310" s="22">
        <f t="shared" si="144"/>
        <v>9</v>
      </c>
      <c r="B310" s="9">
        <f t="shared" si="128"/>
        <v>44457</v>
      </c>
      <c r="C310" s="51">
        <v>413508</v>
      </c>
      <c r="D310" s="64">
        <f t="shared" si="133"/>
        <v>38.6</v>
      </c>
      <c r="E310" s="12">
        <v>38.6</v>
      </c>
      <c r="F310" s="12">
        <v>38.6</v>
      </c>
      <c r="G310" s="12">
        <v>38.5</v>
      </c>
      <c r="H310" s="12">
        <v>38.5</v>
      </c>
      <c r="I310" s="12"/>
      <c r="J310" s="12"/>
      <c r="K310" s="12"/>
      <c r="L310" s="12"/>
      <c r="M310" s="74" t="str">
        <f t="shared" si="134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3"/>
        <v>27.34375</v>
      </c>
      <c r="AO310" s="41">
        <v>1024</v>
      </c>
      <c r="AP310" s="110"/>
      <c r="AQ310" s="111"/>
      <c r="AR310" s="126" t="str">
        <f t="shared" si="137"/>
        <v/>
      </c>
      <c r="AS310" s="126" t="str">
        <f t="shared" si="138"/>
        <v/>
      </c>
      <c r="AT310" s="127">
        <v>1121</v>
      </c>
      <c r="AU310" s="128"/>
      <c r="AV310" s="129"/>
      <c r="AW310" s="126" t="str">
        <f t="shared" si="139"/>
        <v/>
      </c>
      <c r="AX310" s="126" t="str">
        <f t="shared" si="140"/>
        <v/>
      </c>
      <c r="AY310" s="64" t="str">
        <f t="shared" si="141"/>
        <v/>
      </c>
      <c r="AZ310" s="97"/>
      <c r="BA310" s="68"/>
      <c r="BB310" s="68"/>
      <c r="BC310" s="68"/>
      <c r="BD310" s="68"/>
      <c r="BE310" s="15"/>
      <c r="BF310" s="5">
        <f t="shared" si="142"/>
        <v>6241</v>
      </c>
      <c r="BG310" s="42">
        <v>4325</v>
      </c>
      <c r="BH310" s="42">
        <v>244</v>
      </c>
      <c r="BI310" s="42">
        <v>1672</v>
      </c>
      <c r="BJ310" s="42"/>
      <c r="BK310" s="42"/>
      <c r="BL310" s="42"/>
      <c r="BM310" s="15"/>
    </row>
    <row r="311" spans="1:65" outlineLevel="5" x14ac:dyDescent="0.45">
      <c r="A311" s="22">
        <f t="shared" si="144"/>
        <v>9</v>
      </c>
      <c r="B311" s="9">
        <f t="shared" si="128"/>
        <v>44458</v>
      </c>
      <c r="C311" s="51">
        <v>431896</v>
      </c>
      <c r="D311" s="64">
        <f t="shared" si="133"/>
        <v>38.6</v>
      </c>
      <c r="E311" s="12">
        <v>38.6</v>
      </c>
      <c r="F311" s="12">
        <v>38.6</v>
      </c>
      <c r="G311" s="12">
        <v>38.5</v>
      </c>
      <c r="H311" s="12">
        <v>38.5</v>
      </c>
      <c r="I311" s="12"/>
      <c r="J311" s="12"/>
      <c r="K311" s="12"/>
      <c r="L311" s="12"/>
      <c r="M311" s="74" t="str">
        <f t="shared" si="134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6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f t="shared" si="143"/>
        <v>25.998142989786444</v>
      </c>
      <c r="AO311" s="41">
        <v>1077</v>
      </c>
      <c r="AP311" s="110"/>
      <c r="AQ311" s="111"/>
      <c r="AR311" s="126" t="str">
        <f t="shared" si="137"/>
        <v/>
      </c>
      <c r="AS311" s="126" t="str">
        <f t="shared" si="138"/>
        <v/>
      </c>
      <c r="AT311" s="127">
        <v>1170</v>
      </c>
      <c r="AU311" s="128"/>
      <c r="AV311" s="129"/>
      <c r="AW311" s="126" t="str">
        <f t="shared" si="139"/>
        <v/>
      </c>
      <c r="AX311" s="126" t="str">
        <f t="shared" si="140"/>
        <v/>
      </c>
      <c r="AY311" s="64" t="str">
        <f t="shared" si="141"/>
        <v/>
      </c>
      <c r="AZ311" s="97"/>
      <c r="BA311" s="68"/>
      <c r="BB311" s="68"/>
      <c r="BC311" s="68"/>
      <c r="BD311" s="68"/>
      <c r="BE311" s="15"/>
      <c r="BF311" s="5">
        <f t="shared" si="142"/>
        <v>8497</v>
      </c>
      <c r="BG311" s="42">
        <v>4223</v>
      </c>
      <c r="BH311" s="42">
        <v>2984</v>
      </c>
      <c r="BI311" s="42">
        <v>1290</v>
      </c>
      <c r="BJ311" s="42"/>
      <c r="BK311" s="42"/>
      <c r="BL311" s="42"/>
      <c r="BM311" s="15"/>
    </row>
    <row r="312" spans="1:65" outlineLevel="5" x14ac:dyDescent="0.45">
      <c r="A312" s="22">
        <f t="shared" si="144"/>
        <v>9</v>
      </c>
      <c r="B312" s="9">
        <f t="shared" si="128"/>
        <v>44459</v>
      </c>
      <c r="C312" s="51">
        <v>419628</v>
      </c>
      <c r="D312" s="64">
        <f t="shared" si="133"/>
        <v>37.700000000000003</v>
      </c>
      <c r="E312" s="12">
        <v>36.9</v>
      </c>
      <c r="F312" s="12">
        <v>38</v>
      </c>
      <c r="G312" s="12">
        <v>37.700000000000003</v>
      </c>
      <c r="H312" s="12">
        <v>38</v>
      </c>
      <c r="I312" s="12"/>
      <c r="J312" s="12"/>
      <c r="K312" s="12"/>
      <c r="L312" s="12"/>
      <c r="M312" s="74" t="str">
        <f t="shared" si="134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 t="shared" si="143"/>
        <v>23.569023569023567</v>
      </c>
      <c r="AO312" s="41">
        <v>1188</v>
      </c>
      <c r="AP312" s="110"/>
      <c r="AQ312" s="111"/>
      <c r="AR312" s="126" t="str">
        <f t="shared" si="137"/>
        <v/>
      </c>
      <c r="AS312" s="126" t="str">
        <f t="shared" si="138"/>
        <v/>
      </c>
      <c r="AT312" s="127">
        <v>1435</v>
      </c>
      <c r="AU312" s="128"/>
      <c r="AV312" s="129"/>
      <c r="AW312" s="126" t="str">
        <f t="shared" si="139"/>
        <v/>
      </c>
      <c r="AX312" s="126" t="str">
        <f t="shared" si="140"/>
        <v/>
      </c>
      <c r="AY312" s="64" t="str">
        <f t="shared" si="141"/>
        <v/>
      </c>
      <c r="AZ312" s="97"/>
      <c r="BA312" s="68"/>
      <c r="BB312" s="68"/>
      <c r="BC312" s="68"/>
      <c r="BD312" s="68"/>
      <c r="BE312" s="15"/>
      <c r="BF312" s="5">
        <f t="shared" si="142"/>
        <v>7572</v>
      </c>
      <c r="BG312" s="42">
        <v>2937</v>
      </c>
      <c r="BH312" s="42">
        <v>3248</v>
      </c>
      <c r="BI312" s="42">
        <v>1387</v>
      </c>
      <c r="BJ312" s="42"/>
      <c r="BK312" s="42"/>
      <c r="BL312" s="42"/>
      <c r="BM312" s="15"/>
    </row>
    <row r="313" spans="1:65" outlineLevel="5" x14ac:dyDescent="0.45">
      <c r="A313" s="22">
        <f t="shared" si="144"/>
        <v>9</v>
      </c>
      <c r="B313" s="9">
        <f t="shared" si="128"/>
        <v>44460</v>
      </c>
      <c r="C313" s="51">
        <v>432731</v>
      </c>
      <c r="D313" s="64">
        <f t="shared" si="133"/>
        <v>38.1</v>
      </c>
      <c r="E313" s="12">
        <v>36.799999999999997</v>
      </c>
      <c r="F313" s="12">
        <v>39</v>
      </c>
      <c r="G313" s="12">
        <v>37.5</v>
      </c>
      <c r="H313" s="12">
        <v>39.1</v>
      </c>
      <c r="I313" s="12"/>
      <c r="J313" s="12"/>
      <c r="K313" s="12"/>
      <c r="L313" s="12"/>
      <c r="M313" s="74" t="str">
        <f t="shared" si="134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3"/>
        <v>20.558002936857562</v>
      </c>
      <c r="AO313" s="41">
        <v>1362</v>
      </c>
      <c r="AP313" s="110"/>
      <c r="AQ313" s="111"/>
      <c r="AR313" s="126" t="str">
        <f t="shared" si="137"/>
        <v/>
      </c>
      <c r="AS313" s="126" t="str">
        <f t="shared" si="138"/>
        <v/>
      </c>
      <c r="AT313" s="127">
        <v>1497</v>
      </c>
      <c r="AU313" s="128"/>
      <c r="AV313" s="129"/>
      <c r="AW313" s="126" t="str">
        <f t="shared" si="139"/>
        <v/>
      </c>
      <c r="AX313" s="126" t="str">
        <f t="shared" si="140"/>
        <v/>
      </c>
      <c r="AY313" s="64" t="str">
        <f t="shared" si="141"/>
        <v/>
      </c>
      <c r="AZ313" s="97"/>
      <c r="BA313" s="68"/>
      <c r="BB313" s="68"/>
      <c r="BC313" s="68"/>
      <c r="BD313" s="68"/>
      <c r="BE313" s="15"/>
      <c r="BF313" s="5">
        <f t="shared" si="142"/>
        <v>9510</v>
      </c>
      <c r="BG313" s="42">
        <v>7810</v>
      </c>
      <c r="BH313" s="42">
        <v>0</v>
      </c>
      <c r="BI313" s="42">
        <v>1700</v>
      </c>
      <c r="BJ313" s="42"/>
      <c r="BK313" s="42"/>
      <c r="BL313" s="42"/>
      <c r="BM313" s="15"/>
    </row>
    <row r="314" spans="1:65" outlineLevel="5" x14ac:dyDescent="0.45">
      <c r="A314" s="22">
        <f t="shared" si="144"/>
        <v>9</v>
      </c>
      <c r="B314" s="9">
        <f t="shared" si="128"/>
        <v>44461</v>
      </c>
      <c r="C314" s="51">
        <v>401921</v>
      </c>
      <c r="D314" s="64">
        <f t="shared" si="133"/>
        <v>37.700000000000003</v>
      </c>
      <c r="E314" s="12">
        <v>36.799999999999997</v>
      </c>
      <c r="F314" s="12">
        <v>38.200000000000003</v>
      </c>
      <c r="G314" s="12">
        <v>37.700000000000003</v>
      </c>
      <c r="H314" s="12">
        <v>38.1</v>
      </c>
      <c r="I314" s="12"/>
      <c r="J314" s="12"/>
      <c r="K314" s="12"/>
      <c r="L314" s="12"/>
      <c r="M314" s="74" t="str">
        <f t="shared" si="134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3"/>
        <v>22.06461780929866</v>
      </c>
      <c r="AO314" s="41">
        <v>1269</v>
      </c>
      <c r="AP314" s="110"/>
      <c r="AQ314" s="111"/>
      <c r="AR314" s="126" t="str">
        <f t="shared" si="137"/>
        <v/>
      </c>
      <c r="AS314" s="126" t="str">
        <f t="shared" si="138"/>
        <v/>
      </c>
      <c r="AT314" s="127">
        <v>1342</v>
      </c>
      <c r="AU314" s="128"/>
      <c r="AV314" s="129"/>
      <c r="AW314" s="126" t="str">
        <f t="shared" si="139"/>
        <v/>
      </c>
      <c r="AX314" s="126" t="str">
        <f t="shared" si="140"/>
        <v/>
      </c>
      <c r="AY314" s="64" t="str">
        <f t="shared" si="141"/>
        <v/>
      </c>
      <c r="AZ314" s="97"/>
      <c r="BA314" s="68"/>
      <c r="BB314" s="68"/>
      <c r="BC314" s="68"/>
      <c r="BD314" s="68"/>
      <c r="BE314" s="15"/>
      <c r="BF314" s="5">
        <f t="shared" si="142"/>
        <v>5644</v>
      </c>
      <c r="BG314" s="42"/>
      <c r="BH314" s="42">
        <v>4184</v>
      </c>
      <c r="BI314" s="42">
        <v>1460</v>
      </c>
      <c r="BJ314" s="42"/>
      <c r="BK314" s="42"/>
      <c r="BL314" s="42"/>
      <c r="BM314" s="15"/>
    </row>
    <row r="315" spans="1:65" outlineLevel="5" x14ac:dyDescent="0.45">
      <c r="A315" s="22">
        <f t="shared" si="144"/>
        <v>9</v>
      </c>
      <c r="B315" s="9">
        <f t="shared" si="128"/>
        <v>44462</v>
      </c>
      <c r="C315" s="51">
        <v>405144</v>
      </c>
      <c r="D315" s="64">
        <f t="shared" si="133"/>
        <v>37.9</v>
      </c>
      <c r="E315" s="12">
        <v>37</v>
      </c>
      <c r="F315" s="12">
        <v>38.5</v>
      </c>
      <c r="G315" s="12">
        <v>37.700000000000003</v>
      </c>
      <c r="H315" s="12">
        <v>38.200000000000003</v>
      </c>
      <c r="I315" s="12"/>
      <c r="J315" s="12"/>
      <c r="K315" s="12"/>
      <c r="L315" s="12"/>
      <c r="M315" s="74" t="str">
        <f t="shared" si="134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 t="shared" si="143"/>
        <v>18.679119412941962</v>
      </c>
      <c r="AO315" s="41">
        <v>1499</v>
      </c>
      <c r="AP315" s="110"/>
      <c r="AQ315" s="111"/>
      <c r="AR315" s="126" t="str">
        <f t="shared" si="137"/>
        <v/>
      </c>
      <c r="AS315" s="126" t="str">
        <f t="shared" si="138"/>
        <v/>
      </c>
      <c r="AT315" s="127">
        <v>1656</v>
      </c>
      <c r="AU315" s="128"/>
      <c r="AV315" s="129"/>
      <c r="AW315" s="126" t="str">
        <f t="shared" si="139"/>
        <v/>
      </c>
      <c r="AX315" s="126" t="str">
        <f t="shared" si="140"/>
        <v/>
      </c>
      <c r="AY315" s="64" t="str">
        <f t="shared" si="141"/>
        <v/>
      </c>
      <c r="AZ315" s="97">
        <v>78.2</v>
      </c>
      <c r="BA315" s="68"/>
      <c r="BB315" s="68"/>
      <c r="BC315" s="68"/>
      <c r="BD315" s="68"/>
      <c r="BE315" s="15"/>
      <c r="BF315" s="5">
        <f t="shared" si="142"/>
        <v>8379</v>
      </c>
      <c r="BG315" s="42">
        <v>5772</v>
      </c>
      <c r="BH315" s="42">
        <v>1797</v>
      </c>
      <c r="BI315" s="42">
        <v>810</v>
      </c>
      <c r="BJ315" s="42"/>
      <c r="BK315" s="42"/>
      <c r="BL315" s="42"/>
      <c r="BM315" s="15"/>
    </row>
    <row r="316" spans="1:65" outlineLevel="5" x14ac:dyDescent="0.45">
      <c r="A316" s="22">
        <f t="shared" si="144"/>
        <v>9</v>
      </c>
      <c r="B316" s="9">
        <f t="shared" si="128"/>
        <v>44463</v>
      </c>
      <c r="C316" s="51">
        <v>399338</v>
      </c>
      <c r="D316" s="64">
        <f t="shared" si="133"/>
        <v>37.799999999999997</v>
      </c>
      <c r="E316" s="12">
        <v>36.700000000000003</v>
      </c>
      <c r="F316" s="12">
        <v>38.299999999999997</v>
      </c>
      <c r="G316" s="12">
        <v>37.6</v>
      </c>
      <c r="H316" s="12">
        <v>38.5</v>
      </c>
      <c r="I316" s="12"/>
      <c r="J316" s="12"/>
      <c r="K316" s="12"/>
      <c r="L316" s="12"/>
      <c r="M316" s="74" t="str">
        <f t="shared" si="134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3"/>
        <v>21.488871834228704</v>
      </c>
      <c r="AO316" s="41">
        <v>1303</v>
      </c>
      <c r="AP316" s="110"/>
      <c r="AQ316" s="111"/>
      <c r="AR316" s="126" t="str">
        <f t="shared" si="137"/>
        <v/>
      </c>
      <c r="AS316" s="126" t="str">
        <f t="shared" si="138"/>
        <v/>
      </c>
      <c r="AT316" s="127">
        <v>1310</v>
      </c>
      <c r="AU316" s="128"/>
      <c r="AV316" s="129"/>
      <c r="AW316" s="126" t="str">
        <f t="shared" si="139"/>
        <v/>
      </c>
      <c r="AX316" s="126" t="str">
        <f t="shared" si="140"/>
        <v/>
      </c>
      <c r="AY316" s="64" t="str">
        <f t="shared" si="141"/>
        <v/>
      </c>
      <c r="AZ316" s="97">
        <v>77</v>
      </c>
      <c r="BA316" s="68"/>
      <c r="BB316" s="68"/>
      <c r="BC316" s="68"/>
      <c r="BD316" s="68"/>
      <c r="BE316" s="15"/>
      <c r="BF316" s="5">
        <f t="shared" si="142"/>
        <v>9250</v>
      </c>
      <c r="BG316" s="42">
        <v>5531</v>
      </c>
      <c r="BH316" s="42">
        <v>2819</v>
      </c>
      <c r="BI316" s="42">
        <v>900</v>
      </c>
      <c r="BJ316" s="42"/>
      <c r="BK316" s="42"/>
      <c r="BL316" s="42"/>
      <c r="BM316" s="15"/>
    </row>
    <row r="317" spans="1:65" outlineLevel="5" x14ac:dyDescent="0.45">
      <c r="A317" s="22">
        <f t="shared" si="144"/>
        <v>9</v>
      </c>
      <c r="B317" s="9">
        <f t="shared" si="128"/>
        <v>44464</v>
      </c>
      <c r="C317" s="51">
        <v>401504</v>
      </c>
      <c r="D317" s="64">
        <f t="shared" si="133"/>
        <v>38</v>
      </c>
      <c r="E317" s="12">
        <v>36.799999999999997</v>
      </c>
      <c r="F317" s="12">
        <v>38.9</v>
      </c>
      <c r="G317" s="12">
        <v>37.5</v>
      </c>
      <c r="H317" s="12">
        <v>38.799999999999997</v>
      </c>
      <c r="I317" s="12"/>
      <c r="J317" s="12"/>
      <c r="K317" s="12"/>
      <c r="L317" s="12"/>
      <c r="M317" s="74" t="str">
        <f t="shared" si="134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3"/>
        <v>18.494055482166445</v>
      </c>
      <c r="AO317" s="41">
        <v>1514</v>
      </c>
      <c r="AP317" s="110"/>
      <c r="AQ317" s="111"/>
      <c r="AR317" s="126" t="str">
        <f t="shared" si="137"/>
        <v/>
      </c>
      <c r="AS317" s="126" t="str">
        <f t="shared" si="138"/>
        <v/>
      </c>
      <c r="AT317" s="127">
        <v>1521</v>
      </c>
      <c r="AU317" s="128"/>
      <c r="AV317" s="129"/>
      <c r="AW317" s="126" t="str">
        <f t="shared" si="139"/>
        <v/>
      </c>
      <c r="AX317" s="126" t="str">
        <f t="shared" si="140"/>
        <v/>
      </c>
      <c r="AY317" s="64" t="str">
        <f t="shared" si="141"/>
        <v/>
      </c>
      <c r="AZ317" s="97"/>
      <c r="BA317" s="68"/>
      <c r="BB317" s="68"/>
      <c r="BC317" s="68"/>
      <c r="BD317" s="68"/>
      <c r="BE317" s="15"/>
      <c r="BF317" s="5">
        <f t="shared" si="142"/>
        <v>7885</v>
      </c>
      <c r="BG317" s="42">
        <v>6125</v>
      </c>
      <c r="BH317" s="42">
        <v>0</v>
      </c>
      <c r="BI317" s="42">
        <v>1760</v>
      </c>
      <c r="BJ317" s="42"/>
      <c r="BK317" s="42"/>
      <c r="BL317" s="42"/>
      <c r="BM317" s="15"/>
    </row>
    <row r="318" spans="1:65" outlineLevel="5" x14ac:dyDescent="0.45">
      <c r="A318" s="22">
        <f t="shared" si="144"/>
        <v>9</v>
      </c>
      <c r="B318" s="9">
        <f t="shared" si="128"/>
        <v>44465</v>
      </c>
      <c r="C318" s="51">
        <v>377808</v>
      </c>
      <c r="D318" s="64">
        <f t="shared" si="133"/>
        <v>38.1</v>
      </c>
      <c r="E318" s="12">
        <v>37.9</v>
      </c>
      <c r="F318" s="12">
        <v>37.9</v>
      </c>
      <c r="G318" s="12">
        <v>38.200000000000003</v>
      </c>
      <c r="H318" s="12">
        <v>38.200000000000003</v>
      </c>
      <c r="I318" s="12"/>
      <c r="J318" s="12"/>
      <c r="K318" s="12"/>
      <c r="L318" s="12"/>
      <c r="M318" s="74" t="str">
        <f t="shared" si="134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3"/>
        <v>19.649122807017545</v>
      </c>
      <c r="AO318" s="41">
        <v>1425</v>
      </c>
      <c r="AP318" s="110"/>
      <c r="AQ318" s="111"/>
      <c r="AR318" s="126" t="str">
        <f t="shared" si="137"/>
        <v/>
      </c>
      <c r="AS318" s="126" t="str">
        <f t="shared" si="138"/>
        <v/>
      </c>
      <c r="AT318" s="127">
        <v>1420</v>
      </c>
      <c r="AU318" s="128"/>
      <c r="AV318" s="129"/>
      <c r="AW318" s="126" t="str">
        <f t="shared" si="139"/>
        <v/>
      </c>
      <c r="AX318" s="126" t="str">
        <f t="shared" si="140"/>
        <v/>
      </c>
      <c r="AY318" s="64" t="str">
        <f t="shared" si="141"/>
        <v/>
      </c>
      <c r="AZ318" s="97"/>
      <c r="BA318" s="68"/>
      <c r="BB318" s="68"/>
      <c r="BC318" s="68"/>
      <c r="BD318" s="68"/>
      <c r="BE318" s="15"/>
      <c r="BF318" s="5">
        <f t="shared" si="142"/>
        <v>8253</v>
      </c>
      <c r="BG318" s="42">
        <v>3252</v>
      </c>
      <c r="BH318" s="42">
        <v>3807</v>
      </c>
      <c r="BI318" s="42">
        <v>1194</v>
      </c>
      <c r="BJ318" s="42"/>
      <c r="BK318" s="42"/>
      <c r="BL318" s="42"/>
      <c r="BM318" s="15"/>
    </row>
    <row r="319" spans="1:65" outlineLevel="5" x14ac:dyDescent="0.45">
      <c r="A319" s="22">
        <f t="shared" si="144"/>
        <v>9</v>
      </c>
      <c r="B319" s="9">
        <f t="shared" si="128"/>
        <v>44466</v>
      </c>
      <c r="C319" s="51">
        <v>401535</v>
      </c>
      <c r="D319" s="64">
        <f t="shared" si="133"/>
        <v>38.200000000000003</v>
      </c>
      <c r="E319" s="12">
        <v>38</v>
      </c>
      <c r="F319" s="12">
        <v>38</v>
      </c>
      <c r="G319" s="12">
        <v>38.299999999999997</v>
      </c>
      <c r="H319" s="12">
        <v>38.299999999999997</v>
      </c>
      <c r="I319" s="12"/>
      <c r="J319" s="12"/>
      <c r="K319" s="12"/>
      <c r="L319" s="12"/>
      <c r="M319" s="74" t="str">
        <f t="shared" si="134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3"/>
        <v>20.527859237536656</v>
      </c>
      <c r="AO319" s="41">
        <v>1364</v>
      </c>
      <c r="AP319" s="110"/>
      <c r="AQ319" s="111"/>
      <c r="AR319" s="126" t="str">
        <f t="shared" si="137"/>
        <v/>
      </c>
      <c r="AS319" s="126" t="str">
        <f t="shared" si="138"/>
        <v/>
      </c>
      <c r="AT319" s="127">
        <v>1536</v>
      </c>
      <c r="AU319" s="128"/>
      <c r="AV319" s="129"/>
      <c r="AW319" s="126" t="str">
        <f t="shared" si="139"/>
        <v/>
      </c>
      <c r="AX319" s="126" t="str">
        <f t="shared" si="140"/>
        <v/>
      </c>
      <c r="AY319" s="64" t="str">
        <f t="shared" si="141"/>
        <v/>
      </c>
      <c r="AZ319" s="97">
        <v>78.3</v>
      </c>
      <c r="BA319" s="68"/>
      <c r="BB319" s="68"/>
      <c r="BC319" s="68"/>
      <c r="BD319" s="68"/>
      <c r="BE319" s="15"/>
      <c r="BF319" s="5">
        <f t="shared" si="142"/>
        <v>6871</v>
      </c>
      <c r="BG319" s="42">
        <v>5248</v>
      </c>
      <c r="BH319" s="42">
        <v>0</v>
      </c>
      <c r="BI319" s="42">
        <v>1623</v>
      </c>
      <c r="BJ319" s="42"/>
      <c r="BK319" s="42"/>
      <c r="BL319" s="42"/>
      <c r="BM319" s="15"/>
    </row>
    <row r="320" spans="1:65" outlineLevel="5" x14ac:dyDescent="0.45">
      <c r="A320" s="22">
        <f t="shared" si="144"/>
        <v>9</v>
      </c>
      <c r="B320" s="9">
        <f t="shared" si="128"/>
        <v>44467</v>
      </c>
      <c r="C320" s="51">
        <v>353529</v>
      </c>
      <c r="D320" s="64">
        <f t="shared" si="133"/>
        <v>37.700000000000003</v>
      </c>
      <c r="E320" s="12">
        <v>37</v>
      </c>
      <c r="F320" s="12">
        <v>38</v>
      </c>
      <c r="G320" s="12">
        <v>37.5</v>
      </c>
      <c r="H320" s="12">
        <v>38.200000000000003</v>
      </c>
      <c r="I320" s="12"/>
      <c r="J320" s="12"/>
      <c r="K320" s="12"/>
      <c r="L320" s="12"/>
      <c r="M320" s="74" t="str">
        <f t="shared" si="134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 t="shared" si="143"/>
        <v>20.452885317750184</v>
      </c>
      <c r="AO320" s="41">
        <v>1369</v>
      </c>
      <c r="AP320" s="110"/>
      <c r="AQ320" s="111"/>
      <c r="AR320" s="126" t="str">
        <f t="shared" si="137"/>
        <v/>
      </c>
      <c r="AS320" s="126" t="str">
        <f t="shared" si="138"/>
        <v/>
      </c>
      <c r="AT320" s="127">
        <v>1517</v>
      </c>
      <c r="AU320" s="128"/>
      <c r="AV320" s="129"/>
      <c r="AW320" s="126" t="str">
        <f t="shared" si="139"/>
        <v/>
      </c>
      <c r="AX320" s="126" t="str">
        <f t="shared" si="140"/>
        <v/>
      </c>
      <c r="AY320" s="64" t="str">
        <f t="shared" si="141"/>
        <v/>
      </c>
      <c r="AZ320" s="97">
        <v>77.7</v>
      </c>
      <c r="BA320" s="68"/>
      <c r="BB320" s="68"/>
      <c r="BC320" s="68"/>
      <c r="BD320" s="68"/>
      <c r="BE320" s="15"/>
      <c r="BF320" s="5">
        <f t="shared" si="142"/>
        <v>8350</v>
      </c>
      <c r="BG320" s="42">
        <v>4040</v>
      </c>
      <c r="BH320" s="42">
        <v>2919</v>
      </c>
      <c r="BI320" s="42">
        <v>1391</v>
      </c>
      <c r="BJ320" s="42"/>
      <c r="BK320" s="42"/>
      <c r="BL320" s="42"/>
      <c r="BM320" s="15"/>
    </row>
    <row r="321" spans="1:65" outlineLevel="5" x14ac:dyDescent="0.45">
      <c r="A321" s="22">
        <f t="shared" si="144"/>
        <v>9</v>
      </c>
      <c r="B321" s="9">
        <f t="shared" si="128"/>
        <v>44468</v>
      </c>
      <c r="C321" s="51">
        <v>364603</v>
      </c>
      <c r="D321" s="64">
        <f t="shared" si="133"/>
        <v>38.1</v>
      </c>
      <c r="E321" s="12">
        <v>37</v>
      </c>
      <c r="F321" s="12">
        <v>39</v>
      </c>
      <c r="G321" s="12">
        <v>37.5</v>
      </c>
      <c r="H321" s="12">
        <v>38.700000000000003</v>
      </c>
      <c r="I321" s="12"/>
      <c r="J321" s="12"/>
      <c r="K321" s="12"/>
      <c r="L321" s="12"/>
      <c r="M321" s="74" t="str">
        <f t="shared" si="134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3"/>
        <v>21.671826625386998</v>
      </c>
      <c r="AO321" s="41">
        <v>1292</v>
      </c>
      <c r="AP321" s="110"/>
      <c r="AQ321" s="111"/>
      <c r="AR321" s="126" t="str">
        <f t="shared" si="137"/>
        <v/>
      </c>
      <c r="AS321" s="126" t="str">
        <f t="shared" si="138"/>
        <v/>
      </c>
      <c r="AT321" s="127">
        <v>1402</v>
      </c>
      <c r="AU321" s="128"/>
      <c r="AV321" s="129"/>
      <c r="AW321" s="126" t="str">
        <f t="shared" si="139"/>
        <v/>
      </c>
      <c r="AX321" s="126" t="str">
        <f t="shared" si="140"/>
        <v/>
      </c>
      <c r="AY321" s="64" t="str">
        <f t="shared" si="141"/>
        <v/>
      </c>
      <c r="AZ321" s="97">
        <v>77.900000000000006</v>
      </c>
      <c r="BA321" s="68"/>
      <c r="BB321" s="68"/>
      <c r="BC321" s="68"/>
      <c r="BD321" s="68"/>
      <c r="BE321" s="15"/>
      <c r="BF321" s="5">
        <f t="shared" si="142"/>
        <v>10210</v>
      </c>
      <c r="BG321" s="42">
        <v>8526</v>
      </c>
      <c r="BH321" s="42">
        <v>0</v>
      </c>
      <c r="BI321" s="42">
        <v>1684</v>
      </c>
      <c r="BJ321" s="42"/>
      <c r="BK321" s="42"/>
      <c r="BL321" s="42"/>
      <c r="BM321" s="15"/>
    </row>
    <row r="322" spans="1:65" ht="17.5" outlineLevel="5" thickBot="1" x14ac:dyDescent="0.5">
      <c r="A322" s="31">
        <f t="shared" si="144"/>
        <v>9</v>
      </c>
      <c r="B322" s="32">
        <f t="shared" si="128"/>
        <v>44469</v>
      </c>
      <c r="C322" s="51">
        <v>419421</v>
      </c>
      <c r="D322" s="64">
        <f t="shared" si="133"/>
        <v>37.6</v>
      </c>
      <c r="E322" s="12">
        <v>37</v>
      </c>
      <c r="F322" s="12">
        <v>37.799999999999997</v>
      </c>
      <c r="G322" s="12">
        <v>37.6</v>
      </c>
      <c r="H322" s="12">
        <v>38.1</v>
      </c>
      <c r="I322" s="12"/>
      <c r="J322" s="12"/>
      <c r="K322" s="12"/>
      <c r="L322" s="12"/>
      <c r="M322" s="74" t="str">
        <f t="shared" si="134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3"/>
        <v>22.222222222222221</v>
      </c>
      <c r="AO322" s="41">
        <v>1260</v>
      </c>
      <c r="AP322" s="110"/>
      <c r="AQ322" s="111"/>
      <c r="AR322" s="126" t="str">
        <f t="shared" si="137"/>
        <v/>
      </c>
      <c r="AS322" s="126" t="str">
        <f t="shared" si="138"/>
        <v/>
      </c>
      <c r="AT322" s="127">
        <v>1355</v>
      </c>
      <c r="AU322" s="128"/>
      <c r="AV322" s="129"/>
      <c r="AW322" s="126" t="str">
        <f t="shared" si="139"/>
        <v/>
      </c>
      <c r="AX322" s="126" t="str">
        <f t="shared" si="140"/>
        <v/>
      </c>
      <c r="AY322" s="64" t="str">
        <f t="shared" si="141"/>
        <v/>
      </c>
      <c r="AZ322" s="97"/>
      <c r="BA322" s="68"/>
      <c r="BB322" s="68"/>
      <c r="BC322" s="68"/>
      <c r="BD322" s="68"/>
      <c r="BE322" s="15"/>
      <c r="BF322" s="5">
        <f t="shared" si="142"/>
        <v>8300</v>
      </c>
      <c r="BG322" s="42">
        <v>1037</v>
      </c>
      <c r="BH322" s="42">
        <v>6025</v>
      </c>
      <c r="BI322" s="42">
        <v>1238</v>
      </c>
      <c r="BJ322" s="42"/>
      <c r="BK322" s="42"/>
      <c r="BL322" s="42"/>
      <c r="BM322" s="15"/>
    </row>
    <row r="323" spans="1:65" outlineLevel="4" x14ac:dyDescent="0.45">
      <c r="A323" s="150" t="s">
        <v>43</v>
      </c>
      <c r="B323" s="151"/>
      <c r="C323" s="50">
        <f t="shared" ref="C323:BM323" si="145">SUBTOTAL(4,C293:C322)</f>
        <v>503004</v>
      </c>
      <c r="D323" s="60">
        <f t="shared" si="145"/>
        <v>38.700000000000003</v>
      </c>
      <c r="E323" s="28">
        <f t="shared" si="145"/>
        <v>38.6</v>
      </c>
      <c r="F323" s="28">
        <f t="shared" si="145"/>
        <v>39</v>
      </c>
      <c r="G323" s="28">
        <f t="shared" si="145"/>
        <v>38.700000000000003</v>
      </c>
      <c r="H323" s="28">
        <f t="shared" si="145"/>
        <v>39.1</v>
      </c>
      <c r="I323" s="28">
        <f t="shared" si="145"/>
        <v>0</v>
      </c>
      <c r="J323" s="28">
        <f t="shared" si="145"/>
        <v>0</v>
      </c>
      <c r="K323" s="28">
        <f t="shared" si="145"/>
        <v>0</v>
      </c>
      <c r="L323" s="28">
        <f t="shared" si="145"/>
        <v>0</v>
      </c>
      <c r="M323" s="71">
        <f t="shared" si="145"/>
        <v>0</v>
      </c>
      <c r="N323" s="82">
        <f t="shared" si="145"/>
        <v>0</v>
      </c>
      <c r="O323" s="82">
        <f t="shared" si="145"/>
        <v>0</v>
      </c>
      <c r="P323" s="82">
        <f t="shared" si="145"/>
        <v>0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0</v>
      </c>
      <c r="AF323" s="39">
        <f t="shared" si="145"/>
        <v>0</v>
      </c>
      <c r="AG323" s="39">
        <f t="shared" si="145"/>
        <v>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29.787234042553191</v>
      </c>
      <c r="AO323" s="39">
        <f t="shared" ref="AO323:AX323" si="146">SUBTOTAL(4,AO293:AO322)</f>
        <v>1514</v>
      </c>
      <c r="AP323" s="104">
        <f t="shared" si="146"/>
        <v>0</v>
      </c>
      <c r="AQ323" s="105">
        <f t="shared" si="146"/>
        <v>0</v>
      </c>
      <c r="AR323" s="106">
        <f t="shared" si="146"/>
        <v>0</v>
      </c>
      <c r="AS323" s="106">
        <f t="shared" si="146"/>
        <v>0</v>
      </c>
      <c r="AT323" s="107">
        <f t="shared" si="146"/>
        <v>1656</v>
      </c>
      <c r="AU323" s="108">
        <f t="shared" si="146"/>
        <v>0</v>
      </c>
      <c r="AV323" s="109">
        <f t="shared" si="146"/>
        <v>0</v>
      </c>
      <c r="AW323" s="106">
        <f t="shared" si="146"/>
        <v>0</v>
      </c>
      <c r="AX323" s="106">
        <f t="shared" si="146"/>
        <v>0</v>
      </c>
      <c r="AY323" s="60">
        <f t="shared" si="145"/>
        <v>0</v>
      </c>
      <c r="AZ323" s="96">
        <f t="shared" si="145"/>
        <v>78.5</v>
      </c>
      <c r="BA323" s="67">
        <f t="shared" si="145"/>
        <v>0</v>
      </c>
      <c r="BB323" s="67">
        <f t="shared" si="145"/>
        <v>0</v>
      </c>
      <c r="BC323" s="67">
        <f t="shared" si="145"/>
        <v>0</v>
      </c>
      <c r="BD323" s="67">
        <f t="shared" si="145"/>
        <v>0</v>
      </c>
      <c r="BE323" s="27">
        <f t="shared" si="145"/>
        <v>0</v>
      </c>
      <c r="BF323" s="29">
        <f t="shared" si="145"/>
        <v>10374</v>
      </c>
      <c r="BG323" s="39">
        <f t="shared" si="145"/>
        <v>8526</v>
      </c>
      <c r="BH323" s="40">
        <f t="shared" si="145"/>
        <v>8195</v>
      </c>
      <c r="BI323" s="40">
        <f t="shared" si="145"/>
        <v>1850</v>
      </c>
      <c r="BJ323" s="40">
        <f t="shared" si="145"/>
        <v>0</v>
      </c>
      <c r="BK323" s="40">
        <f t="shared" si="145"/>
        <v>0</v>
      </c>
      <c r="BL323" s="40">
        <f t="shared" si="145"/>
        <v>0</v>
      </c>
      <c r="BM323" s="27">
        <f t="shared" si="145"/>
        <v>0</v>
      </c>
    </row>
    <row r="324" spans="1:65" outlineLevel="3" x14ac:dyDescent="0.45">
      <c r="A324" s="180" t="s">
        <v>32</v>
      </c>
      <c r="B324" s="181"/>
      <c r="C324" s="51">
        <f t="shared" ref="C324:BM324" si="147">SUBTOTAL(5,C293:C322)</f>
        <v>353529</v>
      </c>
      <c r="D324" s="61">
        <f t="shared" si="147"/>
        <v>36.6</v>
      </c>
      <c r="E324" s="12">
        <f t="shared" si="147"/>
        <v>36.700000000000003</v>
      </c>
      <c r="F324" s="12">
        <f t="shared" si="147"/>
        <v>36.799999999999997</v>
      </c>
      <c r="G324" s="12">
        <f t="shared" si="147"/>
        <v>35.200000000000003</v>
      </c>
      <c r="H324" s="12">
        <f t="shared" si="147"/>
        <v>35.200000000000003</v>
      </c>
      <c r="I324" s="12">
        <f t="shared" si="147"/>
        <v>0</v>
      </c>
      <c r="J324" s="12">
        <f t="shared" si="147"/>
        <v>0</v>
      </c>
      <c r="K324" s="12">
        <f t="shared" si="147"/>
        <v>0</v>
      </c>
      <c r="L324" s="12">
        <f t="shared" si="147"/>
        <v>0</v>
      </c>
      <c r="M324" s="72">
        <f t="shared" si="147"/>
        <v>0</v>
      </c>
      <c r="N324" s="83">
        <f t="shared" si="147"/>
        <v>0</v>
      </c>
      <c r="O324" s="83">
        <f t="shared" si="147"/>
        <v>0</v>
      </c>
      <c r="P324" s="83">
        <f t="shared" si="147"/>
        <v>0</v>
      </c>
      <c r="Q324" s="83">
        <f t="shared" si="147"/>
        <v>0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0</v>
      </c>
      <c r="AF324" s="41">
        <f t="shared" si="147"/>
        <v>0</v>
      </c>
      <c r="AG324" s="41">
        <f t="shared" si="147"/>
        <v>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18.494055482166445</v>
      </c>
      <c r="AO324" s="41">
        <f t="shared" ref="AO324:AX324" si="148">SUBTOTAL(5,AO293:AO322)</f>
        <v>940</v>
      </c>
      <c r="AP324" s="110">
        <f t="shared" si="148"/>
        <v>0</v>
      </c>
      <c r="AQ324" s="111">
        <f t="shared" si="148"/>
        <v>0</v>
      </c>
      <c r="AR324" s="112">
        <f t="shared" si="148"/>
        <v>0</v>
      </c>
      <c r="AS324" s="112">
        <f t="shared" si="148"/>
        <v>0</v>
      </c>
      <c r="AT324" s="113">
        <f t="shared" si="148"/>
        <v>972</v>
      </c>
      <c r="AU324" s="114">
        <f t="shared" si="148"/>
        <v>0</v>
      </c>
      <c r="AV324" s="115">
        <f t="shared" si="148"/>
        <v>0</v>
      </c>
      <c r="AW324" s="112">
        <f t="shared" si="148"/>
        <v>0</v>
      </c>
      <c r="AX324" s="112">
        <f t="shared" si="148"/>
        <v>0</v>
      </c>
      <c r="AY324" s="61">
        <f t="shared" si="147"/>
        <v>0</v>
      </c>
      <c r="AZ324" s="97">
        <f t="shared" si="147"/>
        <v>77</v>
      </c>
      <c r="BA324" s="68">
        <f t="shared" si="147"/>
        <v>0</v>
      </c>
      <c r="BB324" s="68">
        <f t="shared" si="147"/>
        <v>0</v>
      </c>
      <c r="BC324" s="68">
        <f t="shared" si="147"/>
        <v>0</v>
      </c>
      <c r="BD324" s="68">
        <f t="shared" si="147"/>
        <v>0</v>
      </c>
      <c r="BE324" s="15">
        <f t="shared" si="147"/>
        <v>0</v>
      </c>
      <c r="BF324" s="6">
        <f t="shared" si="147"/>
        <v>4301</v>
      </c>
      <c r="BG324" s="41">
        <f t="shared" si="147"/>
        <v>715</v>
      </c>
      <c r="BH324" s="42">
        <f t="shared" si="147"/>
        <v>0</v>
      </c>
      <c r="BI324" s="42">
        <f t="shared" si="147"/>
        <v>810</v>
      </c>
      <c r="BJ324" s="42">
        <f t="shared" si="147"/>
        <v>0</v>
      </c>
      <c r="BK324" s="42">
        <f t="shared" si="147"/>
        <v>0</v>
      </c>
      <c r="BL324" s="42">
        <f t="shared" si="147"/>
        <v>0</v>
      </c>
      <c r="BM324" s="15">
        <f t="shared" si="147"/>
        <v>0</v>
      </c>
    </row>
    <row r="325" spans="1:65" outlineLevel="2" x14ac:dyDescent="0.45">
      <c r="A325" s="180" t="s">
        <v>21</v>
      </c>
      <c r="B325" s="181"/>
      <c r="C325" s="51">
        <f>IFERROR(SUBTOTAL(1,C293:C322),"")</f>
        <v>416646.2</v>
      </c>
      <c r="D325" s="61">
        <f t="shared" ref="D325:BM325" si="149">IFERROR(SUBTOTAL(1,D293:D322),"")</f>
        <v>37.786206896551732</v>
      </c>
      <c r="E325" s="12">
        <f t="shared" si="149"/>
        <v>37.362068965517231</v>
      </c>
      <c r="F325" s="12">
        <f t="shared" si="149"/>
        <v>38.086206896551715</v>
      </c>
      <c r="G325" s="12">
        <f t="shared" si="149"/>
        <v>37.61379310344828</v>
      </c>
      <c r="H325" s="12">
        <f t="shared" si="149"/>
        <v>37.968965517241379</v>
      </c>
      <c r="I325" s="12" t="str">
        <f t="shared" si="149"/>
        <v/>
      </c>
      <c r="J325" s="12" t="str">
        <f t="shared" si="149"/>
        <v/>
      </c>
      <c r="K325" s="12" t="str">
        <f t="shared" si="149"/>
        <v/>
      </c>
      <c r="L325" s="12" t="str">
        <f t="shared" si="149"/>
        <v/>
      </c>
      <c r="M325" s="72" t="str">
        <f t="shared" si="149"/>
        <v/>
      </c>
      <c r="N325" s="83" t="str">
        <f t="shared" si="149"/>
        <v/>
      </c>
      <c r="O325" s="83" t="str">
        <f t="shared" si="149"/>
        <v/>
      </c>
      <c r="P325" s="83" t="str">
        <f t="shared" si="149"/>
        <v/>
      </c>
      <c r="Q325" s="83" t="str">
        <f t="shared" si="149"/>
        <v/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 t="str">
        <f t="shared" si="149"/>
        <v/>
      </c>
      <c r="AF325" s="41" t="str">
        <f t="shared" si="149"/>
        <v/>
      </c>
      <c r="AG325" s="41" t="str">
        <f t="shared" si="149"/>
        <v/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24.429499042587327</v>
      </c>
      <c r="AO325" s="41">
        <f t="shared" si="149"/>
        <v>1167.0333333333333</v>
      </c>
      <c r="AP325" s="110" t="str">
        <f t="shared" si="149"/>
        <v/>
      </c>
      <c r="AQ325" s="111" t="str">
        <f t="shared" si="149"/>
        <v/>
      </c>
      <c r="AR325" s="112" t="str">
        <f t="shared" si="149"/>
        <v/>
      </c>
      <c r="AS325" s="112" t="str">
        <f t="shared" si="149"/>
        <v/>
      </c>
      <c r="AT325" s="113">
        <f t="shared" si="149"/>
        <v>1250.4333333333334</v>
      </c>
      <c r="AU325" s="114" t="str">
        <f t="shared" si="149"/>
        <v/>
      </c>
      <c r="AV325" s="115" t="str">
        <f t="shared" si="149"/>
        <v/>
      </c>
      <c r="AW325" s="112" t="str">
        <f t="shared" si="149"/>
        <v/>
      </c>
      <c r="AX325" s="112" t="str">
        <f t="shared" si="149"/>
        <v/>
      </c>
      <c r="AY325" s="61" t="str">
        <f t="shared" si="149"/>
        <v/>
      </c>
      <c r="AZ325" s="97">
        <f t="shared" si="149"/>
        <v>77.916666666666671</v>
      </c>
      <c r="BA325" s="68" t="str">
        <f t="shared" si="149"/>
        <v/>
      </c>
      <c r="BB325" s="68" t="str">
        <f t="shared" si="149"/>
        <v/>
      </c>
      <c r="BC325" s="68" t="str">
        <f t="shared" si="149"/>
        <v/>
      </c>
      <c r="BD325" s="68" t="str">
        <f t="shared" si="149"/>
        <v/>
      </c>
      <c r="BE325" s="15" t="str">
        <f>IFERROR(SUBTOTAL(1,BE293:BE322),"")</f>
        <v/>
      </c>
      <c r="BF325" s="6">
        <f t="shared" si="149"/>
        <v>7678.6333333333332</v>
      </c>
      <c r="BG325" s="41">
        <f t="shared" si="149"/>
        <v>4196.5555555555557</v>
      </c>
      <c r="BH325" s="42">
        <f t="shared" si="149"/>
        <v>2461.7333333333331</v>
      </c>
      <c r="BI325" s="42">
        <f t="shared" si="149"/>
        <v>1440</v>
      </c>
      <c r="BJ325" s="42" t="str">
        <f t="shared" si="149"/>
        <v/>
      </c>
      <c r="BK325" s="42" t="str">
        <f t="shared" si="149"/>
        <v/>
      </c>
      <c r="BL325" s="42" t="str">
        <f t="shared" si="149"/>
        <v/>
      </c>
      <c r="BM325" s="15" t="str">
        <f t="shared" si="149"/>
        <v/>
      </c>
    </row>
    <row r="326" spans="1:65" ht="17.5" outlineLevel="1" thickBot="1" x14ac:dyDescent="0.5">
      <c r="A326" s="182" t="s">
        <v>52</v>
      </c>
      <c r="B326" s="183"/>
      <c r="C326" s="52">
        <f>SUBTOTAL(9,C293:C322)</f>
        <v>12499386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35011</v>
      </c>
      <c r="AP326" s="116"/>
      <c r="AQ326" s="117"/>
      <c r="AR326" s="118"/>
      <c r="AS326" s="118"/>
      <c r="AT326" s="119">
        <f>SUBTOTAL(9,AT293:AT322)</f>
        <v>37513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0">SUBTOTAL(9,BF293:BF322)</f>
        <v>230359</v>
      </c>
      <c r="BG326" s="43">
        <f t="shared" si="150"/>
        <v>113307</v>
      </c>
      <c r="BH326" s="44">
        <f t="shared" si="150"/>
        <v>73852</v>
      </c>
      <c r="BI326" s="44">
        <f t="shared" si="150"/>
        <v>43200</v>
      </c>
      <c r="BJ326" s="44">
        <f t="shared" si="150"/>
        <v>0</v>
      </c>
      <c r="BK326" s="44">
        <f t="shared" si="150"/>
        <v>0</v>
      </c>
      <c r="BL326" s="44">
        <v>1051</v>
      </c>
      <c r="BM326" s="16">
        <f t="shared" si="150"/>
        <v>0</v>
      </c>
    </row>
    <row r="327" spans="1:65" outlineLevel="5" x14ac:dyDescent="0.45">
      <c r="A327" s="21">
        <f t="shared" si="144"/>
        <v>10</v>
      </c>
      <c r="B327" s="33">
        <f>B322+1</f>
        <v>44470</v>
      </c>
      <c r="C327" s="51">
        <v>390752</v>
      </c>
      <c r="D327" s="64">
        <f t="shared" ref="D327:D357" si="151">IFERROR(ROUND(AVERAGE(E327:L327),1),"")</f>
        <v>37.9</v>
      </c>
      <c r="E327" s="12">
        <v>37</v>
      </c>
      <c r="F327" s="12">
        <v>38.6</v>
      </c>
      <c r="G327" s="12">
        <v>37.5</v>
      </c>
      <c r="H327" s="12">
        <v>38.299999999999997</v>
      </c>
      <c r="I327" s="12"/>
      <c r="J327" s="12"/>
      <c r="K327" s="12"/>
      <c r="L327" s="12"/>
      <c r="M327" s="74" t="str">
        <f t="shared" ref="M327:M357" si="152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28000/AO327</f>
        <v>24.75685234305924</v>
      </c>
      <c r="AO327" s="41">
        <v>1131</v>
      </c>
      <c r="AP327" s="110"/>
      <c r="AQ327" s="111"/>
      <c r="AR327" s="126" t="str">
        <f t="shared" ref="AR327:AR357" si="155">IFERROR(AQ327/AP327*100,"")</f>
        <v/>
      </c>
      <c r="AS327" s="126" t="str">
        <f t="shared" ref="AS327:AS357" si="156">IFERROR(100-AR327,"")</f>
        <v/>
      </c>
      <c r="AT327" s="127">
        <v>1268</v>
      </c>
      <c r="AU327" s="128"/>
      <c r="AV327" s="129"/>
      <c r="AW327" s="126" t="str">
        <f t="shared" ref="AW327:AW357" si="157">IFERROR(AV327/AU327*100,"")</f>
        <v/>
      </c>
      <c r="AX327" s="126" t="str">
        <f t="shared" ref="AX327:AX357" si="158">IFERROR(100-AW327,"")</f>
        <v/>
      </c>
      <c r="AY327" s="64" t="str">
        <f t="shared" ref="AY327:AY357" si="159">IFERROR((1-((AW327*AS327)/(AX327*AR327)))*100,"")</f>
        <v/>
      </c>
      <c r="AZ327" s="97">
        <v>77.7</v>
      </c>
      <c r="BA327" s="68"/>
      <c r="BB327" s="68"/>
      <c r="BC327" s="68"/>
      <c r="BD327" s="68"/>
      <c r="BE327" s="15"/>
      <c r="BF327" s="5">
        <f t="shared" ref="BF327:BF357" si="160">IF(SUM(BG327:BM327)=0,"",SUM(BG327:BM327))</f>
        <v>7245</v>
      </c>
      <c r="BG327" s="41">
        <v>5355</v>
      </c>
      <c r="BH327" s="42">
        <v>250</v>
      </c>
      <c r="BI327" s="42">
        <v>1640</v>
      </c>
      <c r="BJ327" s="42"/>
      <c r="BK327" s="42"/>
      <c r="BL327" s="42"/>
      <c r="BM327" s="15"/>
    </row>
    <row r="328" spans="1:65" outlineLevel="5" x14ac:dyDescent="0.45">
      <c r="A328" s="22">
        <f t="shared" si="144"/>
        <v>10</v>
      </c>
      <c r="B328" s="9">
        <f t="shared" si="128"/>
        <v>44471</v>
      </c>
      <c r="C328" s="51">
        <v>369056</v>
      </c>
      <c r="D328" s="64">
        <f t="shared" si="151"/>
        <v>38</v>
      </c>
      <c r="E328" s="12">
        <v>36.9</v>
      </c>
      <c r="F328" s="12">
        <v>38.5</v>
      </c>
      <c r="G328" s="12">
        <v>37.6</v>
      </c>
      <c r="H328" s="12">
        <v>38.9</v>
      </c>
      <c r="I328" s="12"/>
      <c r="J328" s="12"/>
      <c r="K328" s="12"/>
      <c r="L328" s="12"/>
      <c r="M328" s="74" t="str">
        <f t="shared" si="152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1">28000/AO328</f>
        <v>21.455938697318008</v>
      </c>
      <c r="AO328" s="41">
        <v>1305</v>
      </c>
      <c r="AP328" s="110"/>
      <c r="AQ328" s="111"/>
      <c r="AR328" s="126" t="str">
        <f t="shared" si="155"/>
        <v/>
      </c>
      <c r="AS328" s="126" t="str">
        <f t="shared" si="156"/>
        <v/>
      </c>
      <c r="AT328" s="127">
        <v>1012</v>
      </c>
      <c r="AU328" s="128"/>
      <c r="AV328" s="129"/>
      <c r="AW328" s="126" t="str">
        <f t="shared" si="157"/>
        <v/>
      </c>
      <c r="AX328" s="126" t="str">
        <f t="shared" si="158"/>
        <v/>
      </c>
      <c r="AY328" s="64" t="str">
        <f t="shared" si="159"/>
        <v/>
      </c>
      <c r="AZ328" s="97"/>
      <c r="BA328" s="68"/>
      <c r="BB328" s="68"/>
      <c r="BC328" s="68"/>
      <c r="BD328" s="68"/>
      <c r="BE328" s="15"/>
      <c r="BF328" s="5">
        <f t="shared" si="160"/>
        <v>11801</v>
      </c>
      <c r="BG328" s="41">
        <v>9026</v>
      </c>
      <c r="BH328" s="42">
        <v>1335</v>
      </c>
      <c r="BI328" s="42">
        <v>1440</v>
      </c>
      <c r="BJ328" s="42"/>
      <c r="BK328" s="42"/>
      <c r="BL328" s="42"/>
      <c r="BM328" s="15"/>
    </row>
    <row r="329" spans="1:65" outlineLevel="5" x14ac:dyDescent="0.45">
      <c r="A329" s="22">
        <f t="shared" si="144"/>
        <v>10</v>
      </c>
      <c r="B329" s="9">
        <f t="shared" si="128"/>
        <v>44472</v>
      </c>
      <c r="C329" s="51">
        <v>347513</v>
      </c>
      <c r="D329" s="64">
        <f t="shared" si="151"/>
        <v>38</v>
      </c>
      <c r="E329" s="12">
        <v>36.9</v>
      </c>
      <c r="F329" s="12">
        <v>38.299999999999997</v>
      </c>
      <c r="G329" s="12">
        <v>37.6</v>
      </c>
      <c r="H329" s="12">
        <v>39</v>
      </c>
      <c r="I329" s="12"/>
      <c r="J329" s="12"/>
      <c r="K329" s="12"/>
      <c r="L329" s="12"/>
      <c r="M329" s="74" t="str">
        <f t="shared" si="152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1"/>
        <v>21.772939346811821</v>
      </c>
      <c r="AO329" s="41">
        <v>1286</v>
      </c>
      <c r="AP329" s="110"/>
      <c r="AQ329" s="111"/>
      <c r="AR329" s="126" t="str">
        <f t="shared" si="155"/>
        <v/>
      </c>
      <c r="AS329" s="126" t="str">
        <f t="shared" si="156"/>
        <v/>
      </c>
      <c r="AT329" s="127">
        <v>3392</v>
      </c>
      <c r="AU329" s="128"/>
      <c r="AV329" s="129"/>
      <c r="AW329" s="126" t="str">
        <f t="shared" si="157"/>
        <v/>
      </c>
      <c r="AX329" s="126" t="str">
        <f t="shared" si="158"/>
        <v/>
      </c>
      <c r="AY329" s="64" t="str">
        <f t="shared" si="159"/>
        <v/>
      </c>
      <c r="AZ329" s="97"/>
      <c r="BA329" s="68"/>
      <c r="BB329" s="68"/>
      <c r="BC329" s="68"/>
      <c r="BD329" s="68"/>
      <c r="BE329" s="15"/>
      <c r="BF329" s="5">
        <f t="shared" si="160"/>
        <v>8691</v>
      </c>
      <c r="BG329" s="41">
        <v>4620</v>
      </c>
      <c r="BH329" s="42">
        <v>2631</v>
      </c>
      <c r="BI329" s="42">
        <v>1440</v>
      </c>
      <c r="BJ329" s="42"/>
      <c r="BK329" s="42"/>
      <c r="BL329" s="42"/>
      <c r="BM329" s="15"/>
    </row>
    <row r="330" spans="1:65" outlineLevel="5" x14ac:dyDescent="0.45">
      <c r="A330" s="22">
        <f t="shared" si="144"/>
        <v>10</v>
      </c>
      <c r="B330" s="9">
        <f t="shared" si="128"/>
        <v>44473</v>
      </c>
      <c r="C330" s="51">
        <v>371104</v>
      </c>
      <c r="D330" s="64">
        <f t="shared" si="151"/>
        <v>37.9</v>
      </c>
      <c r="E330" s="12">
        <v>37</v>
      </c>
      <c r="F330" s="12">
        <v>38.5</v>
      </c>
      <c r="G330" s="12">
        <v>37.700000000000003</v>
      </c>
      <c r="H330" s="12">
        <v>38.200000000000003</v>
      </c>
      <c r="I330" s="12"/>
      <c r="J330" s="12"/>
      <c r="K330" s="12"/>
      <c r="L330" s="12"/>
      <c r="M330" s="74" t="str">
        <f t="shared" si="152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1"/>
        <v>22.801302931596091</v>
      </c>
      <c r="AO330" s="41">
        <v>1228</v>
      </c>
      <c r="AP330" s="110"/>
      <c r="AQ330" s="111"/>
      <c r="AR330" s="126" t="str">
        <f t="shared" si="155"/>
        <v/>
      </c>
      <c r="AS330" s="126" t="str">
        <f t="shared" si="156"/>
        <v/>
      </c>
      <c r="AT330" s="127">
        <v>1275</v>
      </c>
      <c r="AU330" s="128"/>
      <c r="AV330" s="129"/>
      <c r="AW330" s="126" t="str">
        <f t="shared" si="157"/>
        <v/>
      </c>
      <c r="AX330" s="126" t="str">
        <f t="shared" si="158"/>
        <v/>
      </c>
      <c r="AY330" s="64" t="str">
        <f t="shared" si="159"/>
        <v/>
      </c>
      <c r="AZ330" s="97"/>
      <c r="BA330" s="68"/>
      <c r="BB330" s="68"/>
      <c r="BC330" s="68"/>
      <c r="BD330" s="68"/>
      <c r="BE330" s="15"/>
      <c r="BF330" s="5">
        <f t="shared" si="160"/>
        <v>6700</v>
      </c>
      <c r="BG330" s="41">
        <v>1075</v>
      </c>
      <c r="BH330" s="42">
        <v>4319</v>
      </c>
      <c r="BI330" s="42">
        <v>1306</v>
      </c>
      <c r="BJ330" s="42"/>
      <c r="BK330" s="42"/>
      <c r="BL330" s="42"/>
      <c r="BM330" s="15"/>
    </row>
    <row r="331" spans="1:65" outlineLevel="5" x14ac:dyDescent="0.45">
      <c r="A331" s="22">
        <f t="shared" si="144"/>
        <v>10</v>
      </c>
      <c r="B331" s="9">
        <f t="shared" si="128"/>
        <v>44474</v>
      </c>
      <c r="C331" s="51">
        <v>350098</v>
      </c>
      <c r="D331" s="64">
        <f t="shared" si="151"/>
        <v>37.799999999999997</v>
      </c>
      <c r="E331" s="12">
        <v>37.1</v>
      </c>
      <c r="F331" s="12">
        <v>37.6</v>
      </c>
      <c r="G331" s="12">
        <v>38.299999999999997</v>
      </c>
      <c r="H331" s="12">
        <v>38.200000000000003</v>
      </c>
      <c r="I331" s="12"/>
      <c r="J331" s="12"/>
      <c r="K331" s="12"/>
      <c r="L331" s="12"/>
      <c r="M331" s="74" t="str">
        <f t="shared" si="152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1"/>
        <v>23.993144815766925</v>
      </c>
      <c r="AO331" s="41">
        <v>1167</v>
      </c>
      <c r="AP331" s="110"/>
      <c r="AQ331" s="111"/>
      <c r="AR331" s="126" t="str">
        <f t="shared" si="155"/>
        <v/>
      </c>
      <c r="AS331" s="126" t="str">
        <f t="shared" si="156"/>
        <v/>
      </c>
      <c r="AT331" s="127">
        <v>1292</v>
      </c>
      <c r="AU331" s="128"/>
      <c r="AV331" s="129"/>
      <c r="AW331" s="126" t="str">
        <f t="shared" si="157"/>
        <v/>
      </c>
      <c r="AX331" s="126" t="str">
        <f t="shared" si="158"/>
        <v/>
      </c>
      <c r="AY331" s="64" t="str">
        <f t="shared" si="159"/>
        <v/>
      </c>
      <c r="AZ331" s="97">
        <v>77.900000000000006</v>
      </c>
      <c r="BA331" s="68"/>
      <c r="BB331" s="68"/>
      <c r="BC331" s="68"/>
      <c r="BD331" s="68"/>
      <c r="BE331" s="15"/>
      <c r="BF331" s="5">
        <f t="shared" si="160"/>
        <v>10757</v>
      </c>
      <c r="BG331" s="41">
        <v>7161</v>
      </c>
      <c r="BH331" s="42">
        <v>2217</v>
      </c>
      <c r="BI331" s="42">
        <v>1379</v>
      </c>
      <c r="BJ331" s="42"/>
      <c r="BK331" s="42"/>
      <c r="BL331" s="42"/>
      <c r="BM331" s="15"/>
    </row>
    <row r="332" spans="1:65" outlineLevel="5" x14ac:dyDescent="0.45">
      <c r="A332" s="22">
        <f t="shared" si="144"/>
        <v>10</v>
      </c>
      <c r="B332" s="9">
        <f t="shared" si="128"/>
        <v>44475</v>
      </c>
      <c r="C332" s="51">
        <v>349489</v>
      </c>
      <c r="D332" s="64">
        <f t="shared" si="151"/>
        <v>37.799999999999997</v>
      </c>
      <c r="E332" s="12">
        <v>37</v>
      </c>
      <c r="F332" s="12">
        <v>38.299999999999997</v>
      </c>
      <c r="G332" s="12">
        <v>37.700000000000003</v>
      </c>
      <c r="H332" s="12">
        <v>38.200000000000003</v>
      </c>
      <c r="I332" s="12"/>
      <c r="J332" s="12"/>
      <c r="K332" s="12"/>
      <c r="L332" s="12"/>
      <c r="M332" s="74" t="str">
        <f t="shared" si="152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1"/>
        <v>23.569023569023567</v>
      </c>
      <c r="AO332" s="41">
        <v>1188</v>
      </c>
      <c r="AP332" s="110"/>
      <c r="AQ332" s="111"/>
      <c r="AR332" s="126" t="str">
        <f t="shared" si="155"/>
        <v/>
      </c>
      <c r="AS332" s="126" t="str">
        <f t="shared" si="156"/>
        <v/>
      </c>
      <c r="AT332" s="127">
        <v>1205</v>
      </c>
      <c r="AU332" s="128"/>
      <c r="AV332" s="129"/>
      <c r="AW332" s="126" t="str">
        <f t="shared" si="157"/>
        <v/>
      </c>
      <c r="AX332" s="126" t="str">
        <f t="shared" si="158"/>
        <v/>
      </c>
      <c r="AY332" s="64" t="str">
        <f t="shared" si="159"/>
        <v/>
      </c>
      <c r="AZ332" s="97">
        <v>79.5</v>
      </c>
      <c r="BA332" s="68"/>
      <c r="BB332" s="68"/>
      <c r="BC332" s="68"/>
      <c r="BD332" s="68"/>
      <c r="BE332" s="15"/>
      <c r="BF332" s="5">
        <f t="shared" si="160"/>
        <v>6605</v>
      </c>
      <c r="BG332" s="41">
        <v>2990</v>
      </c>
      <c r="BH332" s="42">
        <v>2199</v>
      </c>
      <c r="BI332" s="42">
        <v>1416</v>
      </c>
      <c r="BJ332" s="42"/>
      <c r="BK332" s="42"/>
      <c r="BL332" s="42"/>
      <c r="BM332" s="15"/>
    </row>
    <row r="333" spans="1:65" outlineLevel="5" x14ac:dyDescent="0.45">
      <c r="A333" s="22">
        <f t="shared" si="144"/>
        <v>10</v>
      </c>
      <c r="B333" s="9">
        <f t="shared" si="128"/>
        <v>44476</v>
      </c>
      <c r="C333" s="51">
        <v>361972</v>
      </c>
      <c r="D333" s="64">
        <f t="shared" si="151"/>
        <v>38.200000000000003</v>
      </c>
      <c r="E333" s="12">
        <v>37</v>
      </c>
      <c r="F333" s="12">
        <v>39</v>
      </c>
      <c r="G333" s="12">
        <v>37.700000000000003</v>
      </c>
      <c r="H333" s="12">
        <v>39</v>
      </c>
      <c r="I333" s="12"/>
      <c r="J333" s="12"/>
      <c r="K333" s="12"/>
      <c r="L333" s="12"/>
      <c r="M333" s="74" t="str">
        <f t="shared" si="152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1"/>
        <v>23.372287145242069</v>
      </c>
      <c r="AO333" s="41">
        <v>1198</v>
      </c>
      <c r="AP333" s="110"/>
      <c r="AQ333" s="111"/>
      <c r="AR333" s="126" t="str">
        <f t="shared" si="155"/>
        <v/>
      </c>
      <c r="AS333" s="126" t="str">
        <f t="shared" si="156"/>
        <v/>
      </c>
      <c r="AT333" s="127">
        <v>1309</v>
      </c>
      <c r="AU333" s="128"/>
      <c r="AV333" s="129"/>
      <c r="AW333" s="126" t="str">
        <f t="shared" si="157"/>
        <v/>
      </c>
      <c r="AX333" s="126" t="str">
        <f t="shared" si="158"/>
        <v/>
      </c>
      <c r="AY333" s="64" t="str">
        <f t="shared" si="159"/>
        <v/>
      </c>
      <c r="AZ333" s="97">
        <v>77.900000000000006</v>
      </c>
      <c r="BA333" s="68"/>
      <c r="BB333" s="68"/>
      <c r="BC333" s="68"/>
      <c r="BD333" s="68"/>
      <c r="BE333" s="15"/>
      <c r="BF333" s="5">
        <f t="shared" si="160"/>
        <v>9208</v>
      </c>
      <c r="BG333" s="41">
        <v>6247</v>
      </c>
      <c r="BH333" s="42">
        <v>1400</v>
      </c>
      <c r="BI333" s="42">
        <v>1561</v>
      </c>
      <c r="BJ333" s="42"/>
      <c r="BK333" s="42"/>
      <c r="BL333" s="42"/>
      <c r="BM333" s="15"/>
    </row>
    <row r="334" spans="1:65" outlineLevel="5" x14ac:dyDescent="0.45">
      <c r="A334" s="22">
        <f t="shared" si="144"/>
        <v>10</v>
      </c>
      <c r="B334" s="9">
        <f t="shared" si="128"/>
        <v>44477</v>
      </c>
      <c r="C334" s="51">
        <v>350308</v>
      </c>
      <c r="D334" s="64">
        <f t="shared" si="151"/>
        <v>37.799999999999997</v>
      </c>
      <c r="E334" s="12">
        <v>37</v>
      </c>
      <c r="F334" s="12">
        <v>38.200000000000003</v>
      </c>
      <c r="G334" s="12">
        <v>37.799999999999997</v>
      </c>
      <c r="H334" s="12">
        <v>38</v>
      </c>
      <c r="I334" s="12"/>
      <c r="J334" s="12"/>
      <c r="K334" s="12"/>
      <c r="L334" s="12"/>
      <c r="M334" s="74" t="str">
        <f t="shared" si="152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1"/>
        <v>31.674208144796381</v>
      </c>
      <c r="AO334" s="41">
        <v>884</v>
      </c>
      <c r="AP334" s="110"/>
      <c r="AQ334" s="111"/>
      <c r="AR334" s="126" t="str">
        <f t="shared" si="155"/>
        <v/>
      </c>
      <c r="AS334" s="126" t="str">
        <f t="shared" si="156"/>
        <v/>
      </c>
      <c r="AT334" s="127">
        <v>942</v>
      </c>
      <c r="AU334" s="128"/>
      <c r="AV334" s="129"/>
      <c r="AW334" s="126" t="str">
        <f t="shared" si="157"/>
        <v/>
      </c>
      <c r="AX334" s="126" t="str">
        <f t="shared" si="158"/>
        <v/>
      </c>
      <c r="AY334" s="64" t="str">
        <f t="shared" si="159"/>
        <v/>
      </c>
      <c r="AZ334" s="97">
        <v>77.5</v>
      </c>
      <c r="BA334" s="68"/>
      <c r="BB334" s="68"/>
      <c r="BC334" s="68"/>
      <c r="BD334" s="68"/>
      <c r="BE334" s="15"/>
      <c r="BF334" s="5">
        <f t="shared" si="160"/>
        <v>7326</v>
      </c>
      <c r="BG334" s="41"/>
      <c r="BH334" s="42">
        <v>6108</v>
      </c>
      <c r="BI334" s="42">
        <v>1218</v>
      </c>
      <c r="BJ334" s="42"/>
      <c r="BK334" s="42"/>
      <c r="BL334" s="42"/>
      <c r="BM334" s="15"/>
    </row>
    <row r="335" spans="1:65" outlineLevel="5" x14ac:dyDescent="0.45">
      <c r="A335" s="22">
        <f t="shared" si="144"/>
        <v>10</v>
      </c>
      <c r="B335" s="9">
        <f t="shared" si="128"/>
        <v>44478</v>
      </c>
      <c r="C335" s="51">
        <v>355896</v>
      </c>
      <c r="D335" s="64">
        <f t="shared" si="151"/>
        <v>38</v>
      </c>
      <c r="E335" s="12">
        <v>37</v>
      </c>
      <c r="F335" s="12">
        <v>38.6</v>
      </c>
      <c r="G335" s="12">
        <v>37.6</v>
      </c>
      <c r="H335" s="12">
        <v>38.6</v>
      </c>
      <c r="I335" s="12"/>
      <c r="J335" s="12"/>
      <c r="K335" s="12"/>
      <c r="L335" s="12"/>
      <c r="M335" s="74" t="str">
        <f t="shared" si="152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1"/>
        <v>31.746031746031747</v>
      </c>
      <c r="AO335" s="41">
        <v>882</v>
      </c>
      <c r="AP335" s="110"/>
      <c r="AQ335" s="111"/>
      <c r="AR335" s="126" t="str">
        <f t="shared" si="155"/>
        <v/>
      </c>
      <c r="AS335" s="126" t="str">
        <f t="shared" si="156"/>
        <v/>
      </c>
      <c r="AT335" s="127">
        <v>956</v>
      </c>
      <c r="AU335" s="128"/>
      <c r="AV335" s="129"/>
      <c r="AW335" s="126" t="str">
        <f t="shared" si="157"/>
        <v/>
      </c>
      <c r="AX335" s="126" t="str">
        <f t="shared" si="158"/>
        <v/>
      </c>
      <c r="AY335" s="64" t="str">
        <f t="shared" si="159"/>
        <v/>
      </c>
      <c r="AZ335" s="97"/>
      <c r="BA335" s="68"/>
      <c r="BB335" s="68"/>
      <c r="BC335" s="68"/>
      <c r="BD335" s="68"/>
      <c r="BE335" s="15"/>
      <c r="BF335" s="5">
        <f t="shared" si="160"/>
        <v>8247</v>
      </c>
      <c r="BG335" s="41">
        <v>6537</v>
      </c>
      <c r="BH335" s="42">
        <v>0</v>
      </c>
      <c r="BI335" s="42">
        <v>1710</v>
      </c>
      <c r="BJ335" s="42"/>
      <c r="BK335" s="42"/>
      <c r="BL335" s="42"/>
      <c r="BM335" s="15"/>
    </row>
    <row r="336" spans="1:65" outlineLevel="5" x14ac:dyDescent="0.45">
      <c r="A336" s="22">
        <f t="shared" si="144"/>
        <v>10</v>
      </c>
      <c r="B336" s="9">
        <f t="shared" si="128"/>
        <v>44479</v>
      </c>
      <c r="C336" s="51">
        <v>325726</v>
      </c>
      <c r="D336" s="64">
        <f t="shared" si="151"/>
        <v>38</v>
      </c>
      <c r="E336" s="12">
        <v>37.1</v>
      </c>
      <c r="F336" s="12">
        <v>38.6</v>
      </c>
      <c r="G336" s="12">
        <v>37.6</v>
      </c>
      <c r="H336" s="12">
        <v>38.700000000000003</v>
      </c>
      <c r="I336" s="12"/>
      <c r="J336" s="12"/>
      <c r="K336" s="12"/>
      <c r="L336" s="12"/>
      <c r="M336" s="74" t="str">
        <f t="shared" si="152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1"/>
        <v>25.408348457350272</v>
      </c>
      <c r="AO336" s="41">
        <v>1102</v>
      </c>
      <c r="AP336" s="110"/>
      <c r="AQ336" s="111"/>
      <c r="AR336" s="126" t="str">
        <f t="shared" si="155"/>
        <v/>
      </c>
      <c r="AS336" s="126" t="str">
        <f t="shared" si="156"/>
        <v/>
      </c>
      <c r="AT336" s="127">
        <v>1010</v>
      </c>
      <c r="AU336" s="128"/>
      <c r="AV336" s="129"/>
      <c r="AW336" s="126" t="str">
        <f t="shared" si="157"/>
        <v/>
      </c>
      <c r="AX336" s="126" t="str">
        <f t="shared" si="158"/>
        <v/>
      </c>
      <c r="AY336" s="64" t="str">
        <f t="shared" si="159"/>
        <v/>
      </c>
      <c r="AZ336" s="97"/>
      <c r="BA336" s="68"/>
      <c r="BB336" s="68"/>
      <c r="BC336" s="68"/>
      <c r="BD336" s="68"/>
      <c r="BE336" s="15"/>
      <c r="BF336" s="5">
        <f t="shared" si="160"/>
        <v>9684</v>
      </c>
      <c r="BG336" s="41">
        <v>4022</v>
      </c>
      <c r="BH336" s="42">
        <v>4482</v>
      </c>
      <c r="BI336" s="42">
        <v>1180</v>
      </c>
      <c r="BJ336" s="42"/>
      <c r="BK336" s="42"/>
      <c r="BL336" s="42"/>
      <c r="BM336" s="15"/>
    </row>
    <row r="337" spans="1:65" outlineLevel="5" x14ac:dyDescent="0.45">
      <c r="A337" s="22">
        <f t="shared" si="144"/>
        <v>10</v>
      </c>
      <c r="B337" s="9">
        <f t="shared" si="128"/>
        <v>44480</v>
      </c>
      <c r="C337" s="51">
        <v>336649</v>
      </c>
      <c r="D337" s="64">
        <f t="shared" si="151"/>
        <v>37.9</v>
      </c>
      <c r="E337" s="12">
        <v>37</v>
      </c>
      <c r="F337" s="12">
        <v>38.6</v>
      </c>
      <c r="G337" s="12">
        <v>37.6</v>
      </c>
      <c r="H337" s="12">
        <v>38.4</v>
      </c>
      <c r="I337" s="12"/>
      <c r="J337" s="12"/>
      <c r="K337" s="12"/>
      <c r="L337" s="12"/>
      <c r="M337" s="74" t="str">
        <f t="shared" si="152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1"/>
        <v>25.067144136078781</v>
      </c>
      <c r="AO337" s="41">
        <v>1117</v>
      </c>
      <c r="AP337" s="110"/>
      <c r="AQ337" s="111"/>
      <c r="AR337" s="126" t="str">
        <f t="shared" si="155"/>
        <v/>
      </c>
      <c r="AS337" s="126" t="str">
        <f t="shared" si="156"/>
        <v/>
      </c>
      <c r="AT337" s="127">
        <v>1340</v>
      </c>
      <c r="AU337" s="128"/>
      <c r="AV337" s="129"/>
      <c r="AW337" s="126" t="str">
        <f t="shared" si="157"/>
        <v/>
      </c>
      <c r="AX337" s="126" t="str">
        <f t="shared" si="158"/>
        <v/>
      </c>
      <c r="AY337" s="64" t="str">
        <f t="shared" si="159"/>
        <v/>
      </c>
      <c r="AZ337" s="97"/>
      <c r="BA337" s="68"/>
      <c r="BB337" s="68"/>
      <c r="BC337" s="68"/>
      <c r="BD337" s="68"/>
      <c r="BE337" s="15"/>
      <c r="BF337" s="5">
        <f t="shared" si="160"/>
        <v>6967</v>
      </c>
      <c r="BG337" s="41">
        <v>2350</v>
      </c>
      <c r="BH337" s="42">
        <v>3177</v>
      </c>
      <c r="BI337" s="42">
        <v>1440</v>
      </c>
      <c r="BJ337" s="42"/>
      <c r="BK337" s="42"/>
      <c r="BL337" s="42"/>
      <c r="BM337" s="15"/>
    </row>
    <row r="338" spans="1:65" outlineLevel="5" x14ac:dyDescent="0.45">
      <c r="A338" s="22">
        <f t="shared" si="144"/>
        <v>10</v>
      </c>
      <c r="B338" s="9">
        <f t="shared" si="128"/>
        <v>44481</v>
      </c>
      <c r="C338" s="51">
        <v>365846</v>
      </c>
      <c r="D338" s="64">
        <f t="shared" si="151"/>
        <v>38.200000000000003</v>
      </c>
      <c r="E338" s="12">
        <v>37.9</v>
      </c>
      <c r="F338" s="12">
        <v>37.9</v>
      </c>
      <c r="G338" s="12">
        <v>38.4</v>
      </c>
      <c r="H338" s="12">
        <v>38.4</v>
      </c>
      <c r="I338" s="12"/>
      <c r="J338" s="12"/>
      <c r="K338" s="12"/>
      <c r="L338" s="12"/>
      <c r="M338" s="74" t="str">
        <f t="shared" si="152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1"/>
        <v>30.973451327433629</v>
      </c>
      <c r="AO338" s="41">
        <v>904</v>
      </c>
      <c r="AP338" s="110"/>
      <c r="AQ338" s="111"/>
      <c r="AR338" s="126" t="str">
        <f t="shared" si="155"/>
        <v/>
      </c>
      <c r="AS338" s="126" t="str">
        <f t="shared" si="156"/>
        <v/>
      </c>
      <c r="AT338" s="127">
        <v>1004</v>
      </c>
      <c r="AU338" s="128"/>
      <c r="AV338" s="129"/>
      <c r="AW338" s="126" t="str">
        <f t="shared" si="157"/>
        <v/>
      </c>
      <c r="AX338" s="126" t="str">
        <f t="shared" si="158"/>
        <v/>
      </c>
      <c r="AY338" s="64" t="str">
        <f t="shared" si="159"/>
        <v/>
      </c>
      <c r="AZ338" s="97">
        <v>77.599999999999994</v>
      </c>
      <c r="BA338" s="68"/>
      <c r="BB338" s="68"/>
      <c r="BC338" s="68"/>
      <c r="BD338" s="68"/>
      <c r="BE338" s="15"/>
      <c r="BF338" s="5">
        <f t="shared" si="160"/>
        <v>7971</v>
      </c>
      <c r="BG338" s="41">
        <v>3936</v>
      </c>
      <c r="BH338" s="42">
        <v>3085</v>
      </c>
      <c r="BI338" s="42">
        <v>950</v>
      </c>
      <c r="BJ338" s="42"/>
      <c r="BK338" s="42"/>
      <c r="BL338" s="42"/>
      <c r="BM338" s="15"/>
    </row>
    <row r="339" spans="1:65" outlineLevel="5" x14ac:dyDescent="0.45">
      <c r="A339" s="22">
        <f t="shared" si="144"/>
        <v>10</v>
      </c>
      <c r="B339" s="9">
        <f t="shared" si="128"/>
        <v>44482</v>
      </c>
      <c r="C339" s="51">
        <v>334441</v>
      </c>
      <c r="D339" s="64">
        <f t="shared" si="151"/>
        <v>38.1</v>
      </c>
      <c r="E339" s="12">
        <v>38.200000000000003</v>
      </c>
      <c r="F339" s="12">
        <v>38.200000000000003</v>
      </c>
      <c r="G339" s="12">
        <v>38</v>
      </c>
      <c r="H339" s="12">
        <v>38</v>
      </c>
      <c r="I339" s="12"/>
      <c r="J339" s="12"/>
      <c r="K339" s="12"/>
      <c r="L339" s="12"/>
      <c r="M339" s="74" t="str">
        <f t="shared" si="152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 t="shared" si="161"/>
        <v>28.45528455284553</v>
      </c>
      <c r="AO339" s="41">
        <v>984</v>
      </c>
      <c r="AP339" s="110"/>
      <c r="AQ339" s="111"/>
      <c r="AR339" s="126" t="str">
        <f t="shared" si="155"/>
        <v/>
      </c>
      <c r="AS339" s="126" t="str">
        <f t="shared" si="156"/>
        <v/>
      </c>
      <c r="AT339" s="127">
        <v>1025</v>
      </c>
      <c r="AU339" s="128"/>
      <c r="AV339" s="129"/>
      <c r="AW339" s="126" t="str">
        <f t="shared" si="157"/>
        <v/>
      </c>
      <c r="AX339" s="126" t="str">
        <f t="shared" si="158"/>
        <v/>
      </c>
      <c r="AY339" s="64" t="str">
        <f t="shared" si="159"/>
        <v/>
      </c>
      <c r="AZ339" s="97">
        <v>78</v>
      </c>
      <c r="BA339" s="68"/>
      <c r="BB339" s="68"/>
      <c r="BC339" s="68"/>
      <c r="BD339" s="68"/>
      <c r="BE339" s="15"/>
      <c r="BF339" s="5">
        <f t="shared" si="160"/>
        <v>7531</v>
      </c>
      <c r="BG339" s="41">
        <v>2449</v>
      </c>
      <c r="BH339" s="42">
        <v>5082</v>
      </c>
      <c r="BI339" s="42">
        <v>0</v>
      </c>
      <c r="BJ339" s="42"/>
      <c r="BK339" s="42"/>
      <c r="BL339" s="42"/>
      <c r="BM339" s="15"/>
    </row>
    <row r="340" spans="1:65" outlineLevel="5" x14ac:dyDescent="0.45">
      <c r="A340" s="22">
        <f t="shared" si="144"/>
        <v>10</v>
      </c>
      <c r="B340" s="9">
        <f t="shared" si="128"/>
        <v>44483</v>
      </c>
      <c r="C340" s="51">
        <v>334594</v>
      </c>
      <c r="D340" s="64">
        <f t="shared" si="151"/>
        <v>38</v>
      </c>
      <c r="E340" s="12">
        <v>37</v>
      </c>
      <c r="F340" s="12">
        <v>38.799999999999997</v>
      </c>
      <c r="G340" s="12">
        <v>37.700000000000003</v>
      </c>
      <c r="H340" s="12">
        <v>38.6</v>
      </c>
      <c r="I340" s="12"/>
      <c r="J340" s="12"/>
      <c r="K340" s="12"/>
      <c r="L340" s="12"/>
      <c r="M340" s="74" t="str">
        <f t="shared" si="152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1"/>
        <v>24.561403508771932</v>
      </c>
      <c r="AO340" s="41">
        <v>1140</v>
      </c>
      <c r="AP340" s="110"/>
      <c r="AQ340" s="111"/>
      <c r="AR340" s="126" t="str">
        <f t="shared" si="155"/>
        <v/>
      </c>
      <c r="AS340" s="126" t="str">
        <f t="shared" si="156"/>
        <v/>
      </c>
      <c r="AT340" s="127">
        <v>1398</v>
      </c>
      <c r="AU340" s="128"/>
      <c r="AV340" s="129"/>
      <c r="AW340" s="126" t="str">
        <f t="shared" si="157"/>
        <v/>
      </c>
      <c r="AX340" s="126" t="str">
        <f t="shared" si="158"/>
        <v/>
      </c>
      <c r="AY340" s="64" t="str">
        <f t="shared" si="159"/>
        <v/>
      </c>
      <c r="AZ340" s="97">
        <v>77.7</v>
      </c>
      <c r="BA340" s="68"/>
      <c r="BB340" s="68"/>
      <c r="BC340" s="68"/>
      <c r="BD340" s="68"/>
      <c r="BE340" s="15"/>
      <c r="BF340" s="5">
        <f t="shared" si="160"/>
        <v>9694</v>
      </c>
      <c r="BG340" s="41">
        <v>8535</v>
      </c>
      <c r="BH340" s="42">
        <v>1159</v>
      </c>
      <c r="BI340" s="42">
        <v>0</v>
      </c>
      <c r="BJ340" s="42"/>
      <c r="BK340" s="42"/>
      <c r="BL340" s="42"/>
      <c r="BM340" s="15"/>
    </row>
    <row r="341" spans="1:65" outlineLevel="5" x14ac:dyDescent="0.45">
      <c r="A341" s="22">
        <f t="shared" si="144"/>
        <v>10</v>
      </c>
      <c r="B341" s="9">
        <f t="shared" si="128"/>
        <v>44484</v>
      </c>
      <c r="C341" s="51">
        <v>325623</v>
      </c>
      <c r="D341" s="64">
        <f t="shared" si="151"/>
        <v>37.799999999999997</v>
      </c>
      <c r="E341" s="12">
        <v>37</v>
      </c>
      <c r="F341" s="12">
        <v>38.299999999999997</v>
      </c>
      <c r="G341" s="12">
        <v>37.700000000000003</v>
      </c>
      <c r="H341" s="12">
        <v>38.200000000000003</v>
      </c>
      <c r="I341" s="12"/>
      <c r="J341" s="12"/>
      <c r="K341" s="12"/>
      <c r="L341" s="12"/>
      <c r="M341" s="74" t="str">
        <f t="shared" si="152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1"/>
        <v>22.275258552108195</v>
      </c>
      <c r="AO341" s="41">
        <v>1257</v>
      </c>
      <c r="AP341" s="110"/>
      <c r="AQ341" s="111"/>
      <c r="AR341" s="126" t="str">
        <f t="shared" si="155"/>
        <v/>
      </c>
      <c r="AS341" s="126" t="str">
        <f t="shared" si="156"/>
        <v/>
      </c>
      <c r="AT341" s="127">
        <v>1269</v>
      </c>
      <c r="AU341" s="128"/>
      <c r="AV341" s="129"/>
      <c r="AW341" s="126" t="str">
        <f t="shared" si="157"/>
        <v/>
      </c>
      <c r="AX341" s="126" t="str">
        <f t="shared" si="158"/>
        <v/>
      </c>
      <c r="AY341" s="64" t="str">
        <f t="shared" si="159"/>
        <v/>
      </c>
      <c r="AZ341" s="97">
        <v>78.2</v>
      </c>
      <c r="BA341" s="68"/>
      <c r="BB341" s="68"/>
      <c r="BC341" s="68"/>
      <c r="BD341" s="68"/>
      <c r="BE341" s="15"/>
      <c r="BF341" s="5">
        <f t="shared" si="160"/>
        <v>5191</v>
      </c>
      <c r="BG341" s="41">
        <v>2471</v>
      </c>
      <c r="BH341" s="42">
        <v>2720</v>
      </c>
      <c r="BI341" s="42">
        <v>0</v>
      </c>
      <c r="BJ341" s="42"/>
      <c r="BK341" s="42"/>
      <c r="BL341" s="42"/>
      <c r="BM341" s="15"/>
    </row>
    <row r="342" spans="1:65" outlineLevel="5" x14ac:dyDescent="0.45">
      <c r="A342" s="22">
        <f t="shared" si="144"/>
        <v>10</v>
      </c>
      <c r="B342" s="9">
        <f t="shared" si="128"/>
        <v>44485</v>
      </c>
      <c r="C342" s="51">
        <v>395318</v>
      </c>
      <c r="D342" s="64">
        <f t="shared" si="151"/>
        <v>37.9</v>
      </c>
      <c r="E342" s="12">
        <v>37</v>
      </c>
      <c r="F342" s="12">
        <v>38.6</v>
      </c>
      <c r="G342" s="12">
        <v>37.6</v>
      </c>
      <c r="H342" s="12">
        <v>38.200000000000003</v>
      </c>
      <c r="I342" s="12"/>
      <c r="J342" s="12"/>
      <c r="K342" s="12"/>
      <c r="L342" s="12"/>
      <c r="M342" s="74" t="str">
        <f t="shared" si="152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1"/>
        <v>30.042918454935624</v>
      </c>
      <c r="AO342" s="41">
        <v>932</v>
      </c>
      <c r="AP342" s="110"/>
      <c r="AQ342" s="111"/>
      <c r="AR342" s="126" t="str">
        <f t="shared" si="155"/>
        <v/>
      </c>
      <c r="AS342" s="126" t="str">
        <f t="shared" si="156"/>
        <v/>
      </c>
      <c r="AT342" s="127">
        <v>988</v>
      </c>
      <c r="AU342" s="128"/>
      <c r="AV342" s="129"/>
      <c r="AW342" s="126" t="str">
        <f t="shared" si="157"/>
        <v/>
      </c>
      <c r="AX342" s="126" t="str">
        <f t="shared" si="158"/>
        <v/>
      </c>
      <c r="AY342" s="64" t="str">
        <f t="shared" si="159"/>
        <v/>
      </c>
      <c r="AZ342" s="97"/>
      <c r="BA342" s="68"/>
      <c r="BB342" s="68"/>
      <c r="BC342" s="68"/>
      <c r="BD342" s="68"/>
      <c r="BE342" s="15"/>
      <c r="BF342" s="5">
        <f t="shared" si="160"/>
        <v>8876</v>
      </c>
      <c r="BG342" s="41">
        <v>4338</v>
      </c>
      <c r="BH342" s="42">
        <v>4538</v>
      </c>
      <c r="BI342" s="42">
        <v>0</v>
      </c>
      <c r="BJ342" s="42"/>
      <c r="BK342" s="42"/>
      <c r="BL342" s="42"/>
      <c r="BM342" s="15"/>
    </row>
    <row r="343" spans="1:65" outlineLevel="5" x14ac:dyDescent="0.45">
      <c r="A343" s="22">
        <f t="shared" si="144"/>
        <v>10</v>
      </c>
      <c r="B343" s="9">
        <f t="shared" si="128"/>
        <v>44486</v>
      </c>
      <c r="C343" s="51">
        <v>366468</v>
      </c>
      <c r="D343" s="64">
        <f t="shared" si="151"/>
        <v>37.9</v>
      </c>
      <c r="E343" s="12">
        <v>37</v>
      </c>
      <c r="F343" s="12">
        <v>38.6</v>
      </c>
      <c r="G343" s="12">
        <v>37.6</v>
      </c>
      <c r="H343" s="12">
        <v>38.299999999999997</v>
      </c>
      <c r="I343" s="12"/>
      <c r="J343" s="12"/>
      <c r="K343" s="12"/>
      <c r="L343" s="12"/>
      <c r="M343" s="74" t="str">
        <f t="shared" si="152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>28000/AO343</f>
        <v>26.565464895635674</v>
      </c>
      <c r="AO343" s="41">
        <v>1054</v>
      </c>
      <c r="AP343" s="110"/>
      <c r="AQ343" s="111"/>
      <c r="AR343" s="126" t="str">
        <f t="shared" si="155"/>
        <v/>
      </c>
      <c r="AS343" s="126" t="str">
        <f t="shared" si="156"/>
        <v/>
      </c>
      <c r="AT343" s="127">
        <v>1202</v>
      </c>
      <c r="AU343" s="128"/>
      <c r="AV343" s="129"/>
      <c r="AW343" s="126" t="str">
        <f t="shared" si="157"/>
        <v/>
      </c>
      <c r="AX343" s="126" t="str">
        <f t="shared" si="158"/>
        <v/>
      </c>
      <c r="AY343" s="64" t="str">
        <f t="shared" si="159"/>
        <v/>
      </c>
      <c r="AZ343" s="97"/>
      <c r="BA343" s="68"/>
      <c r="BB343" s="68"/>
      <c r="BC343" s="68"/>
      <c r="BD343" s="68"/>
      <c r="BE343" s="15"/>
      <c r="BF343" s="5">
        <f t="shared" si="160"/>
        <v>4822</v>
      </c>
      <c r="BG343" s="41">
        <v>4822</v>
      </c>
      <c r="BH343" s="42">
        <v>0</v>
      </c>
      <c r="BI343" s="42">
        <v>0</v>
      </c>
      <c r="BJ343" s="42"/>
      <c r="BK343" s="42"/>
      <c r="BL343" s="42"/>
      <c r="BM343" s="15"/>
    </row>
    <row r="344" spans="1:65" outlineLevel="5" x14ac:dyDescent="0.45">
      <c r="A344" s="22">
        <f t="shared" si="144"/>
        <v>10</v>
      </c>
      <c r="B344" s="9">
        <f t="shared" si="128"/>
        <v>44487</v>
      </c>
      <c r="C344" s="51">
        <v>346695</v>
      </c>
      <c r="D344" s="64">
        <f t="shared" si="151"/>
        <v>37.9</v>
      </c>
      <c r="E344" s="12">
        <v>36.799999999999997</v>
      </c>
      <c r="F344" s="12">
        <v>38.6</v>
      </c>
      <c r="G344" s="12">
        <v>37.5</v>
      </c>
      <c r="H344" s="12">
        <v>38.799999999999997</v>
      </c>
      <c r="I344" s="12"/>
      <c r="J344" s="12"/>
      <c r="K344" s="12"/>
      <c r="L344" s="12"/>
      <c r="M344" s="74" t="str">
        <f t="shared" si="152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1"/>
        <v>23.850085178875638</v>
      </c>
      <c r="AO344" s="41">
        <v>1174</v>
      </c>
      <c r="AP344" s="110"/>
      <c r="AQ344" s="111"/>
      <c r="AR344" s="126" t="str">
        <f t="shared" si="155"/>
        <v/>
      </c>
      <c r="AS344" s="126" t="str">
        <f t="shared" si="156"/>
        <v/>
      </c>
      <c r="AT344" s="127">
        <v>1074</v>
      </c>
      <c r="AU344" s="128"/>
      <c r="AV344" s="129"/>
      <c r="AW344" s="126" t="str">
        <f t="shared" si="157"/>
        <v/>
      </c>
      <c r="AX344" s="126" t="str">
        <f t="shared" si="158"/>
        <v/>
      </c>
      <c r="AY344" s="64" t="str">
        <f t="shared" si="159"/>
        <v/>
      </c>
      <c r="AZ344" s="97">
        <v>77.7</v>
      </c>
      <c r="BA344" s="68"/>
      <c r="BB344" s="68"/>
      <c r="BC344" s="68"/>
      <c r="BD344" s="68"/>
      <c r="BE344" s="15"/>
      <c r="BF344" s="5">
        <f t="shared" si="160"/>
        <v>9462</v>
      </c>
      <c r="BG344" s="41">
        <v>6590</v>
      </c>
      <c r="BH344" s="42">
        <v>2872</v>
      </c>
      <c r="BI344" s="42">
        <v>0</v>
      </c>
      <c r="BJ344" s="42"/>
      <c r="BK344" s="42"/>
      <c r="BL344" s="42"/>
      <c r="BM344" s="15"/>
    </row>
    <row r="345" spans="1:65" outlineLevel="5" x14ac:dyDescent="0.45">
      <c r="A345" s="22">
        <f t="shared" si="144"/>
        <v>10</v>
      </c>
      <c r="B345" s="9">
        <f t="shared" si="128"/>
        <v>44488</v>
      </c>
      <c r="C345" s="51">
        <v>330861</v>
      </c>
      <c r="D345" s="64">
        <f t="shared" si="151"/>
        <v>37.700000000000003</v>
      </c>
      <c r="E345" s="12">
        <v>36.9</v>
      </c>
      <c r="F345" s="12">
        <v>38.1</v>
      </c>
      <c r="G345" s="12">
        <v>37.5</v>
      </c>
      <c r="H345" s="12">
        <v>38.200000000000003</v>
      </c>
      <c r="I345" s="12"/>
      <c r="J345" s="12"/>
      <c r="K345" s="12"/>
      <c r="L345" s="12"/>
      <c r="M345" s="74" t="str">
        <f t="shared" si="152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 t="shared" si="161"/>
        <v>26.819923371647509</v>
      </c>
      <c r="AO345" s="41">
        <v>1044</v>
      </c>
      <c r="AP345" s="110"/>
      <c r="AQ345" s="111"/>
      <c r="AR345" s="126" t="str">
        <f t="shared" si="155"/>
        <v/>
      </c>
      <c r="AS345" s="126" t="str">
        <f t="shared" si="156"/>
        <v/>
      </c>
      <c r="AT345" s="127">
        <v>1362</v>
      </c>
      <c r="AU345" s="128"/>
      <c r="AV345" s="129"/>
      <c r="AW345" s="126" t="str">
        <f t="shared" si="157"/>
        <v/>
      </c>
      <c r="AX345" s="126" t="str">
        <f t="shared" si="158"/>
        <v/>
      </c>
      <c r="AY345" s="64" t="str">
        <f t="shared" si="159"/>
        <v/>
      </c>
      <c r="AZ345" s="97">
        <v>77.900000000000006</v>
      </c>
      <c r="BA345" s="68"/>
      <c r="BB345" s="68"/>
      <c r="BC345" s="68"/>
      <c r="BD345" s="68"/>
      <c r="BE345" s="15"/>
      <c r="BF345" s="5">
        <f t="shared" si="160"/>
        <v>7546</v>
      </c>
      <c r="BG345" s="41">
        <v>1065</v>
      </c>
      <c r="BH345" s="42">
        <v>6481</v>
      </c>
      <c r="BI345" s="42">
        <v>0</v>
      </c>
      <c r="BJ345" s="42"/>
      <c r="BK345" s="42"/>
      <c r="BL345" s="42"/>
      <c r="BM345" s="15"/>
    </row>
    <row r="346" spans="1:65" outlineLevel="5" x14ac:dyDescent="0.45">
      <c r="A346" s="22">
        <f t="shared" si="144"/>
        <v>10</v>
      </c>
      <c r="B346" s="9">
        <f t="shared" si="128"/>
        <v>44489</v>
      </c>
      <c r="C346" s="51">
        <v>320458</v>
      </c>
      <c r="D346" s="64">
        <f t="shared" si="151"/>
        <v>37.6</v>
      </c>
      <c r="E346" s="12">
        <v>36.700000000000003</v>
      </c>
      <c r="F346" s="12">
        <v>38</v>
      </c>
      <c r="G346" s="12">
        <v>37.5</v>
      </c>
      <c r="H346" s="12">
        <v>38.1</v>
      </c>
      <c r="I346" s="12"/>
      <c r="J346" s="12"/>
      <c r="K346" s="12"/>
      <c r="L346" s="12"/>
      <c r="M346" s="74" t="str">
        <f t="shared" si="152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 t="shared" si="161"/>
        <v>25.339366515837103</v>
      </c>
      <c r="AO346" s="41">
        <v>1105</v>
      </c>
      <c r="AP346" s="110"/>
      <c r="AQ346" s="111"/>
      <c r="AR346" s="126" t="str">
        <f t="shared" si="155"/>
        <v/>
      </c>
      <c r="AS346" s="126" t="str">
        <f t="shared" si="156"/>
        <v/>
      </c>
      <c r="AT346" s="127">
        <v>1367</v>
      </c>
      <c r="AU346" s="128"/>
      <c r="AV346" s="129"/>
      <c r="AW346" s="126" t="str">
        <f t="shared" si="157"/>
        <v/>
      </c>
      <c r="AX346" s="126" t="str">
        <f t="shared" si="158"/>
        <v/>
      </c>
      <c r="AY346" s="64" t="str">
        <f t="shared" si="159"/>
        <v/>
      </c>
      <c r="AZ346" s="97">
        <v>78.2</v>
      </c>
      <c r="BA346" s="68"/>
      <c r="BB346" s="68"/>
      <c r="BC346" s="68"/>
      <c r="BD346" s="68"/>
      <c r="BE346" s="15"/>
      <c r="BF346" s="5">
        <f t="shared" si="160"/>
        <v>10145</v>
      </c>
      <c r="BG346" s="41">
        <v>7912</v>
      </c>
      <c r="BH346" s="42">
        <v>2233</v>
      </c>
      <c r="BI346" s="42">
        <v>0</v>
      </c>
      <c r="BJ346" s="42"/>
      <c r="BK346" s="42"/>
      <c r="BL346" s="42"/>
      <c r="BM346" s="15"/>
    </row>
    <row r="347" spans="1:65" outlineLevel="5" x14ac:dyDescent="0.45">
      <c r="A347" s="22">
        <f t="shared" si="144"/>
        <v>10</v>
      </c>
      <c r="B347" s="9">
        <f t="shared" si="128"/>
        <v>44490</v>
      </c>
      <c r="C347" s="51">
        <v>343240</v>
      </c>
      <c r="D347" s="64">
        <f t="shared" si="151"/>
        <v>37.5</v>
      </c>
      <c r="E347" s="12">
        <v>37</v>
      </c>
      <c r="F347" s="12">
        <v>38</v>
      </c>
      <c r="G347" s="12">
        <v>37.299999999999997</v>
      </c>
      <c r="H347" s="12">
        <v>37.799999999999997</v>
      </c>
      <c r="I347" s="12"/>
      <c r="J347" s="12"/>
      <c r="K347" s="12"/>
      <c r="L347" s="12"/>
      <c r="M347" s="74" t="str">
        <f t="shared" si="152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1"/>
        <v>26.465028355387524</v>
      </c>
      <c r="AO347" s="41">
        <v>1058</v>
      </c>
      <c r="AP347" s="110"/>
      <c r="AQ347" s="111"/>
      <c r="AR347" s="126" t="str">
        <f t="shared" si="155"/>
        <v/>
      </c>
      <c r="AS347" s="126" t="str">
        <f t="shared" si="156"/>
        <v/>
      </c>
      <c r="AT347" s="127">
        <v>1164</v>
      </c>
      <c r="AU347" s="128"/>
      <c r="AV347" s="129"/>
      <c r="AW347" s="126" t="str">
        <f t="shared" si="157"/>
        <v/>
      </c>
      <c r="AX347" s="126" t="str">
        <f t="shared" si="158"/>
        <v/>
      </c>
      <c r="AY347" s="64" t="str">
        <f t="shared" si="159"/>
        <v/>
      </c>
      <c r="AZ347" s="97">
        <v>78</v>
      </c>
      <c r="BA347" s="68"/>
      <c r="BB347" s="68"/>
      <c r="BC347" s="68"/>
      <c r="BD347" s="68"/>
      <c r="BE347" s="15"/>
      <c r="BF347" s="5">
        <f t="shared" si="160"/>
        <v>6826</v>
      </c>
      <c r="BG347" s="41">
        <v>3250</v>
      </c>
      <c r="BH347" s="42">
        <v>3576</v>
      </c>
      <c r="BI347" s="42">
        <v>0</v>
      </c>
      <c r="BJ347" s="42"/>
      <c r="BK347" s="42"/>
      <c r="BL347" s="42"/>
      <c r="BM347" s="15"/>
    </row>
    <row r="348" spans="1:65" outlineLevel="5" x14ac:dyDescent="0.45">
      <c r="A348" s="22">
        <f t="shared" si="144"/>
        <v>10</v>
      </c>
      <c r="B348" s="9">
        <f t="shared" si="128"/>
        <v>44491</v>
      </c>
      <c r="C348" s="51">
        <v>346948</v>
      </c>
      <c r="D348" s="64">
        <f t="shared" si="151"/>
        <v>37.9</v>
      </c>
      <c r="E348" s="12">
        <v>36.799999999999997</v>
      </c>
      <c r="F348" s="12">
        <v>38.9</v>
      </c>
      <c r="G348" s="12">
        <v>37.299999999999997</v>
      </c>
      <c r="H348" s="12">
        <v>38.5</v>
      </c>
      <c r="I348" s="12"/>
      <c r="J348" s="12"/>
      <c r="K348" s="12"/>
      <c r="L348" s="12"/>
      <c r="M348" s="74" t="str">
        <f t="shared" si="152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1"/>
        <v>24.582967515364356</v>
      </c>
      <c r="AO348" s="41">
        <v>1139</v>
      </c>
      <c r="AP348" s="110"/>
      <c r="AQ348" s="111"/>
      <c r="AR348" s="126" t="str">
        <f t="shared" si="155"/>
        <v/>
      </c>
      <c r="AS348" s="126" t="str">
        <f t="shared" si="156"/>
        <v/>
      </c>
      <c r="AT348" s="127">
        <v>1480</v>
      </c>
      <c r="AU348" s="128"/>
      <c r="AV348" s="129"/>
      <c r="AW348" s="126" t="str">
        <f t="shared" si="157"/>
        <v/>
      </c>
      <c r="AX348" s="126" t="str">
        <f t="shared" si="158"/>
        <v/>
      </c>
      <c r="AY348" s="64" t="str">
        <f t="shared" si="159"/>
        <v/>
      </c>
      <c r="AZ348" s="97">
        <v>78.2</v>
      </c>
      <c r="BA348" s="68"/>
      <c r="BB348" s="68"/>
      <c r="BC348" s="68"/>
      <c r="BD348" s="68"/>
      <c r="BE348" s="15"/>
      <c r="BF348" s="5">
        <f t="shared" si="160"/>
        <v>12301</v>
      </c>
      <c r="BG348" s="41">
        <v>12276</v>
      </c>
      <c r="BH348" s="42">
        <v>25</v>
      </c>
      <c r="BI348" s="42">
        <v>0</v>
      </c>
      <c r="BJ348" s="42"/>
      <c r="BK348" s="42"/>
      <c r="BL348" s="42"/>
      <c r="BM348" s="15"/>
    </row>
    <row r="349" spans="1:65" outlineLevel="5" x14ac:dyDescent="0.45">
      <c r="A349" s="22">
        <f t="shared" si="144"/>
        <v>10</v>
      </c>
      <c r="B349" s="9">
        <f t="shared" si="128"/>
        <v>44492</v>
      </c>
      <c r="C349" s="51">
        <v>321558</v>
      </c>
      <c r="D349" s="64">
        <f t="shared" si="151"/>
        <v>37.9</v>
      </c>
      <c r="E349" s="12">
        <v>36.6</v>
      </c>
      <c r="F349" s="12">
        <v>38.9</v>
      </c>
      <c r="G349" s="12">
        <v>37.5</v>
      </c>
      <c r="H349" s="12">
        <v>38.4</v>
      </c>
      <c r="I349" s="12"/>
      <c r="J349" s="12"/>
      <c r="K349" s="12"/>
      <c r="L349" s="12"/>
      <c r="M349" s="74" t="str">
        <f t="shared" si="152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1"/>
        <v>21.308980213089804</v>
      </c>
      <c r="AO349" s="41">
        <v>1314</v>
      </c>
      <c r="AP349" s="110"/>
      <c r="AQ349" s="111"/>
      <c r="AR349" s="126" t="str">
        <f t="shared" si="155"/>
        <v/>
      </c>
      <c r="AS349" s="126" t="str">
        <f t="shared" si="156"/>
        <v/>
      </c>
      <c r="AT349" s="127">
        <v>1464</v>
      </c>
      <c r="AU349" s="128"/>
      <c r="AV349" s="129"/>
      <c r="AW349" s="126" t="str">
        <f t="shared" si="157"/>
        <v/>
      </c>
      <c r="AX349" s="126" t="str">
        <f t="shared" si="158"/>
        <v/>
      </c>
      <c r="AY349" s="64" t="str">
        <f t="shared" si="159"/>
        <v/>
      </c>
      <c r="AZ349" s="97"/>
      <c r="BA349" s="68"/>
      <c r="BB349" s="68"/>
      <c r="BC349" s="68"/>
      <c r="BD349" s="68"/>
      <c r="BE349" s="15"/>
      <c r="BF349" s="5">
        <f t="shared" si="160"/>
        <v>10974</v>
      </c>
      <c r="BG349" s="41">
        <v>7294</v>
      </c>
      <c r="BH349" s="42">
        <v>3680</v>
      </c>
      <c r="BI349" s="42">
        <v>0</v>
      </c>
      <c r="BJ349" s="42"/>
      <c r="BK349" s="42"/>
      <c r="BL349" s="42"/>
      <c r="BM349" s="15"/>
    </row>
    <row r="350" spans="1:65" outlineLevel="5" x14ac:dyDescent="0.45">
      <c r="A350" s="22">
        <f t="shared" si="144"/>
        <v>10</v>
      </c>
      <c r="B350" s="9">
        <f t="shared" si="128"/>
        <v>44493</v>
      </c>
      <c r="C350" s="51">
        <v>324313</v>
      </c>
      <c r="D350" s="64">
        <f t="shared" si="151"/>
        <v>37.799999999999997</v>
      </c>
      <c r="E350" s="12">
        <v>36.799999999999997</v>
      </c>
      <c r="F350" s="12">
        <v>38.5</v>
      </c>
      <c r="G350" s="12">
        <v>37.5</v>
      </c>
      <c r="H350" s="12">
        <v>38.299999999999997</v>
      </c>
      <c r="I350" s="12"/>
      <c r="J350" s="12"/>
      <c r="K350" s="12"/>
      <c r="L350" s="12"/>
      <c r="M350" s="74" t="str">
        <f t="shared" si="152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1"/>
        <v>27.42409402546523</v>
      </c>
      <c r="AO350" s="41">
        <v>1021</v>
      </c>
      <c r="AP350" s="110"/>
      <c r="AQ350" s="111"/>
      <c r="AR350" s="126" t="str">
        <f t="shared" si="155"/>
        <v/>
      </c>
      <c r="AS350" s="126" t="str">
        <f t="shared" si="156"/>
        <v/>
      </c>
      <c r="AT350" s="127">
        <v>1152</v>
      </c>
      <c r="AU350" s="128"/>
      <c r="AV350" s="129"/>
      <c r="AW350" s="126" t="str">
        <f t="shared" si="157"/>
        <v/>
      </c>
      <c r="AX350" s="126" t="str">
        <f t="shared" si="158"/>
        <v/>
      </c>
      <c r="AY350" s="64" t="str">
        <f t="shared" si="159"/>
        <v/>
      </c>
      <c r="AZ350" s="97"/>
      <c r="BA350" s="68"/>
      <c r="BB350" s="68"/>
      <c r="BC350" s="68"/>
      <c r="BD350" s="68"/>
      <c r="BE350" s="15"/>
      <c r="BF350" s="5">
        <f t="shared" si="160"/>
        <v>5869</v>
      </c>
      <c r="BG350" s="41">
        <v>3806</v>
      </c>
      <c r="BH350" s="42">
        <v>2063</v>
      </c>
      <c r="BI350" s="42">
        <v>0</v>
      </c>
      <c r="BJ350" s="42"/>
      <c r="BK350" s="42"/>
      <c r="BL350" s="42"/>
      <c r="BM350" s="15"/>
    </row>
    <row r="351" spans="1:65" outlineLevel="5" x14ac:dyDescent="0.45">
      <c r="A351" s="22">
        <f t="shared" si="144"/>
        <v>10</v>
      </c>
      <c r="B351" s="9">
        <f t="shared" si="128"/>
        <v>44494</v>
      </c>
      <c r="C351" s="51">
        <v>314075</v>
      </c>
      <c r="D351" s="64">
        <f t="shared" si="151"/>
        <v>37.6</v>
      </c>
      <c r="E351" s="12">
        <v>36.6</v>
      </c>
      <c r="F351" s="12">
        <v>38</v>
      </c>
      <c r="G351" s="12">
        <v>37.5</v>
      </c>
      <c r="H351" s="12">
        <v>38.200000000000003</v>
      </c>
      <c r="I351" s="12"/>
      <c r="J351" s="12"/>
      <c r="K351" s="12"/>
      <c r="L351" s="12"/>
      <c r="M351" s="74" t="str">
        <f t="shared" si="152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 t="shared" si="161"/>
        <v>26.845637583892618</v>
      </c>
      <c r="AO351" s="41">
        <v>1043</v>
      </c>
      <c r="AP351" s="110"/>
      <c r="AQ351" s="111"/>
      <c r="AR351" s="126" t="str">
        <f t="shared" si="155"/>
        <v/>
      </c>
      <c r="AS351" s="126" t="str">
        <f t="shared" si="156"/>
        <v/>
      </c>
      <c r="AT351" s="127">
        <v>1127</v>
      </c>
      <c r="AU351" s="128"/>
      <c r="AV351" s="129"/>
      <c r="AW351" s="126" t="str">
        <f t="shared" si="157"/>
        <v/>
      </c>
      <c r="AX351" s="126" t="str">
        <f t="shared" si="158"/>
        <v/>
      </c>
      <c r="AY351" s="64" t="str">
        <f t="shared" si="159"/>
        <v/>
      </c>
      <c r="AZ351" s="97">
        <v>79</v>
      </c>
      <c r="BA351" s="68"/>
      <c r="BB351" s="68"/>
      <c r="BC351" s="68"/>
      <c r="BD351" s="68"/>
      <c r="BE351" s="15"/>
      <c r="BF351" s="5">
        <f t="shared" si="160"/>
        <v>10411</v>
      </c>
      <c r="BG351" s="41">
        <v>5333</v>
      </c>
      <c r="BH351" s="42">
        <v>5078</v>
      </c>
      <c r="BI351" s="42">
        <v>0</v>
      </c>
      <c r="BJ351" s="42"/>
      <c r="BK351" s="42"/>
      <c r="BL351" s="42"/>
      <c r="BM351" s="15"/>
    </row>
    <row r="352" spans="1:65" outlineLevel="5" x14ac:dyDescent="0.45">
      <c r="A352" s="22">
        <f t="shared" si="144"/>
        <v>10</v>
      </c>
      <c r="B352" s="9">
        <f t="shared" ref="B352:B415" si="162">B351+1</f>
        <v>44495</v>
      </c>
      <c r="C352" s="51">
        <v>314829</v>
      </c>
      <c r="D352" s="64">
        <f t="shared" si="151"/>
        <v>38</v>
      </c>
      <c r="E352" s="12">
        <v>36.700000000000003</v>
      </c>
      <c r="F352" s="12">
        <v>38.700000000000003</v>
      </c>
      <c r="G352" s="12">
        <v>37.5</v>
      </c>
      <c r="H352" s="12">
        <v>39</v>
      </c>
      <c r="I352" s="12"/>
      <c r="J352" s="12"/>
      <c r="K352" s="12"/>
      <c r="L352" s="12"/>
      <c r="M352" s="74" t="str">
        <f t="shared" si="152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 t="shared" si="161"/>
        <v>23.372287145242069</v>
      </c>
      <c r="AO352" s="41">
        <v>1198</v>
      </c>
      <c r="AP352" s="110"/>
      <c r="AQ352" s="111"/>
      <c r="AR352" s="126" t="str">
        <f t="shared" si="155"/>
        <v/>
      </c>
      <c r="AS352" s="126" t="str">
        <f t="shared" si="156"/>
        <v/>
      </c>
      <c r="AT352" s="127">
        <v>980</v>
      </c>
      <c r="AU352" s="128"/>
      <c r="AV352" s="129"/>
      <c r="AW352" s="126" t="str">
        <f t="shared" si="157"/>
        <v/>
      </c>
      <c r="AX352" s="126" t="str">
        <f t="shared" si="158"/>
        <v/>
      </c>
      <c r="AY352" s="64" t="str">
        <f t="shared" si="159"/>
        <v/>
      </c>
      <c r="AZ352" s="97">
        <v>78.5</v>
      </c>
      <c r="BA352" s="68"/>
      <c r="BB352" s="68"/>
      <c r="BC352" s="68"/>
      <c r="BD352" s="68"/>
      <c r="BE352" s="15"/>
      <c r="BF352" s="5">
        <f t="shared" si="160"/>
        <v>9665</v>
      </c>
      <c r="BG352" s="41">
        <v>8258</v>
      </c>
      <c r="BH352" s="42">
        <v>1407</v>
      </c>
      <c r="BI352" s="42">
        <v>0</v>
      </c>
      <c r="BJ352" s="42"/>
      <c r="BK352" s="42"/>
      <c r="BL352" s="42"/>
      <c r="BM352" s="15"/>
    </row>
    <row r="353" spans="1:65" outlineLevel="5" x14ac:dyDescent="0.45">
      <c r="A353" s="22">
        <f t="shared" si="144"/>
        <v>10</v>
      </c>
      <c r="B353" s="9">
        <f t="shared" si="162"/>
        <v>44496</v>
      </c>
      <c r="C353" s="51">
        <v>323059</v>
      </c>
      <c r="D353" s="64">
        <f t="shared" si="151"/>
        <v>37.5</v>
      </c>
      <c r="E353" s="12">
        <v>36.700000000000003</v>
      </c>
      <c r="F353" s="12">
        <v>37.9</v>
      </c>
      <c r="G353" s="12">
        <v>37.5</v>
      </c>
      <c r="H353" s="12">
        <v>37.9</v>
      </c>
      <c r="I353" s="12"/>
      <c r="J353" s="12"/>
      <c r="K353" s="12"/>
      <c r="L353" s="12"/>
      <c r="M353" s="74" t="str">
        <f t="shared" si="152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1"/>
        <v>22.346368715083798</v>
      </c>
      <c r="AO353" s="41">
        <v>1253</v>
      </c>
      <c r="AP353" s="110"/>
      <c r="AQ353" s="111"/>
      <c r="AR353" s="126" t="str">
        <f t="shared" si="155"/>
        <v/>
      </c>
      <c r="AS353" s="126" t="str">
        <f t="shared" si="156"/>
        <v/>
      </c>
      <c r="AT353" s="127">
        <v>1133</v>
      </c>
      <c r="AU353" s="128"/>
      <c r="AV353" s="129"/>
      <c r="AW353" s="126" t="str">
        <f t="shared" si="157"/>
        <v/>
      </c>
      <c r="AX353" s="126" t="str">
        <f t="shared" si="158"/>
        <v/>
      </c>
      <c r="AY353" s="64" t="str">
        <f t="shared" si="159"/>
        <v/>
      </c>
      <c r="AZ353" s="97">
        <v>78.7</v>
      </c>
      <c r="BA353" s="68"/>
      <c r="BB353" s="68"/>
      <c r="BC353" s="68"/>
      <c r="BD353" s="68"/>
      <c r="BE353" s="15"/>
      <c r="BF353" s="5">
        <f t="shared" si="160"/>
        <v>7349</v>
      </c>
      <c r="BG353" s="41">
        <v>2496</v>
      </c>
      <c r="BH353" s="42">
        <v>4853</v>
      </c>
      <c r="BI353" s="42">
        <v>0</v>
      </c>
      <c r="BJ353" s="42"/>
      <c r="BK353" s="42"/>
      <c r="BL353" s="42"/>
      <c r="BM353" s="15"/>
    </row>
    <row r="354" spans="1:65" outlineLevel="5" x14ac:dyDescent="0.45">
      <c r="A354" s="22">
        <f t="shared" si="144"/>
        <v>10</v>
      </c>
      <c r="B354" s="9">
        <f t="shared" si="162"/>
        <v>44497</v>
      </c>
      <c r="C354" s="51">
        <v>315546</v>
      </c>
      <c r="D354" s="64">
        <f t="shared" si="151"/>
        <v>37.700000000000003</v>
      </c>
      <c r="E354" s="12">
        <v>36.6</v>
      </c>
      <c r="F354" s="12">
        <v>38.6</v>
      </c>
      <c r="G354" s="12">
        <v>37.4</v>
      </c>
      <c r="H354" s="12">
        <v>38.299999999999997</v>
      </c>
      <c r="I354" s="12"/>
      <c r="J354" s="12"/>
      <c r="K354" s="12"/>
      <c r="L354" s="12"/>
      <c r="M354" s="74" t="str">
        <f t="shared" si="152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1"/>
        <v>25.594149908592321</v>
      </c>
      <c r="AO354" s="41">
        <v>1094</v>
      </c>
      <c r="AP354" s="110"/>
      <c r="AQ354" s="111"/>
      <c r="AR354" s="126" t="str">
        <f t="shared" si="155"/>
        <v/>
      </c>
      <c r="AS354" s="126" t="str">
        <f t="shared" si="156"/>
        <v/>
      </c>
      <c r="AT354" s="127">
        <v>1170</v>
      </c>
      <c r="AU354" s="128"/>
      <c r="AV354" s="129"/>
      <c r="AW354" s="126" t="str">
        <f t="shared" si="157"/>
        <v/>
      </c>
      <c r="AX354" s="126" t="str">
        <f t="shared" si="158"/>
        <v/>
      </c>
      <c r="AY354" s="64" t="str">
        <f t="shared" si="159"/>
        <v/>
      </c>
      <c r="AZ354" s="97">
        <v>78.2</v>
      </c>
      <c r="BA354" s="68"/>
      <c r="BB354" s="68"/>
      <c r="BC354" s="68"/>
      <c r="BD354" s="68"/>
      <c r="BE354" s="15"/>
      <c r="BF354" s="5">
        <f t="shared" si="160"/>
        <v>11245</v>
      </c>
      <c r="BG354" s="41">
        <v>8276</v>
      </c>
      <c r="BH354" s="42">
        <v>2969</v>
      </c>
      <c r="BI354" s="42">
        <v>0</v>
      </c>
      <c r="BJ354" s="42"/>
      <c r="BK354" s="42"/>
      <c r="BL354" s="42"/>
      <c r="BM354" s="15"/>
    </row>
    <row r="355" spans="1:65" outlineLevel="5" x14ac:dyDescent="0.45">
      <c r="A355" s="22">
        <f t="shared" si="144"/>
        <v>10</v>
      </c>
      <c r="B355" s="9">
        <f t="shared" si="162"/>
        <v>44498</v>
      </c>
      <c r="C355" s="51">
        <v>305929</v>
      </c>
      <c r="D355" s="64">
        <f t="shared" si="151"/>
        <v>38.6</v>
      </c>
      <c r="E355" s="12">
        <v>38.5</v>
      </c>
      <c r="F355" s="12">
        <v>38.5</v>
      </c>
      <c r="G355" s="12">
        <v>38.6</v>
      </c>
      <c r="H355" s="12">
        <v>38.6</v>
      </c>
      <c r="I355" s="12"/>
      <c r="J355" s="12"/>
      <c r="K355" s="12"/>
      <c r="L355" s="12"/>
      <c r="M355" s="74" t="str">
        <f t="shared" si="152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1"/>
        <v>25.022341376228777</v>
      </c>
      <c r="AO355" s="41">
        <v>1119</v>
      </c>
      <c r="AP355" s="110"/>
      <c r="AQ355" s="111"/>
      <c r="AR355" s="126" t="str">
        <f t="shared" si="155"/>
        <v/>
      </c>
      <c r="AS355" s="126" t="str">
        <f t="shared" si="156"/>
        <v/>
      </c>
      <c r="AT355" s="127">
        <v>1260</v>
      </c>
      <c r="AU355" s="128"/>
      <c r="AV355" s="129"/>
      <c r="AW355" s="126" t="str">
        <f t="shared" si="157"/>
        <v/>
      </c>
      <c r="AX355" s="126" t="str">
        <f t="shared" si="158"/>
        <v/>
      </c>
      <c r="AY355" s="64" t="str">
        <f t="shared" si="159"/>
        <v/>
      </c>
      <c r="AZ355" s="97">
        <v>79.3</v>
      </c>
      <c r="BA355" s="68"/>
      <c r="BB355" s="68"/>
      <c r="BC355" s="68"/>
      <c r="BD355" s="68"/>
      <c r="BE355" s="15"/>
      <c r="BF355" s="5">
        <f t="shared" si="160"/>
        <v>8021</v>
      </c>
      <c r="BG355" s="41">
        <v>6130</v>
      </c>
      <c r="BH355" s="42">
        <v>1891</v>
      </c>
      <c r="BI355" s="42">
        <v>0</v>
      </c>
      <c r="BJ355" s="42"/>
      <c r="BK355" s="42"/>
      <c r="BL355" s="42"/>
      <c r="BM355" s="15"/>
    </row>
    <row r="356" spans="1:65" outlineLevel="5" x14ac:dyDescent="0.45">
      <c r="A356" s="22">
        <f t="shared" si="144"/>
        <v>10</v>
      </c>
      <c r="B356" s="9">
        <f t="shared" si="162"/>
        <v>44499</v>
      </c>
      <c r="C356" s="51">
        <v>318641</v>
      </c>
      <c r="D356" s="64">
        <f t="shared" si="151"/>
        <v>37.299999999999997</v>
      </c>
      <c r="E356" s="12">
        <v>36.6</v>
      </c>
      <c r="F356" s="12">
        <v>37.700000000000003</v>
      </c>
      <c r="G356" s="12">
        <v>37.4</v>
      </c>
      <c r="H356" s="12">
        <v>37.5</v>
      </c>
      <c r="I356" s="12"/>
      <c r="J356" s="12"/>
      <c r="K356" s="12"/>
      <c r="L356" s="12"/>
      <c r="M356" s="74" t="str">
        <f t="shared" si="152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1"/>
        <v>21.05263157894737</v>
      </c>
      <c r="AO356" s="41">
        <v>1330</v>
      </c>
      <c r="AP356" s="110"/>
      <c r="AQ356" s="111"/>
      <c r="AR356" s="126" t="str">
        <f t="shared" si="155"/>
        <v/>
      </c>
      <c r="AS356" s="126" t="str">
        <f t="shared" si="156"/>
        <v/>
      </c>
      <c r="AT356" s="127">
        <v>1547</v>
      </c>
      <c r="AU356" s="128"/>
      <c r="AV356" s="129"/>
      <c r="AW356" s="126" t="str">
        <f t="shared" si="157"/>
        <v/>
      </c>
      <c r="AX356" s="126" t="str">
        <f t="shared" si="158"/>
        <v/>
      </c>
      <c r="AY356" s="64" t="str">
        <f t="shared" si="159"/>
        <v/>
      </c>
      <c r="AZ356" s="97"/>
      <c r="BA356" s="68"/>
      <c r="BB356" s="68"/>
      <c r="BC356" s="68"/>
      <c r="BD356" s="68"/>
      <c r="BE356" s="15"/>
      <c r="BF356" s="5">
        <f t="shared" si="160"/>
        <v>6490</v>
      </c>
      <c r="BG356" s="41">
        <v>2556</v>
      </c>
      <c r="BH356" s="42">
        <v>3934</v>
      </c>
      <c r="BI356" s="42">
        <v>0</v>
      </c>
      <c r="BJ356" s="42"/>
      <c r="BK356" s="42"/>
      <c r="BL356" s="42"/>
      <c r="BM356" s="15"/>
    </row>
    <row r="357" spans="1:65" ht="17.5" outlineLevel="5" thickBot="1" x14ac:dyDescent="0.5">
      <c r="A357" s="31">
        <f t="shared" si="144"/>
        <v>10</v>
      </c>
      <c r="B357" s="32">
        <f t="shared" si="162"/>
        <v>44500</v>
      </c>
      <c r="C357" s="51">
        <v>322428</v>
      </c>
      <c r="D357" s="64">
        <f t="shared" si="151"/>
        <v>38</v>
      </c>
      <c r="E357" s="12">
        <v>36.700000000000003</v>
      </c>
      <c r="F357" s="12">
        <v>38.9</v>
      </c>
      <c r="G357" s="12">
        <v>37.4</v>
      </c>
      <c r="H357" s="12">
        <v>39.1</v>
      </c>
      <c r="I357" s="12"/>
      <c r="J357" s="12"/>
      <c r="K357" s="12"/>
      <c r="L357" s="12"/>
      <c r="M357" s="74" t="str">
        <f t="shared" si="152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1"/>
        <v>23.313905079100749</v>
      </c>
      <c r="AO357" s="41">
        <v>1201</v>
      </c>
      <c r="AP357" s="110"/>
      <c r="AQ357" s="111"/>
      <c r="AR357" s="126" t="str">
        <f t="shared" si="155"/>
        <v/>
      </c>
      <c r="AS357" s="126" t="str">
        <f t="shared" si="156"/>
        <v/>
      </c>
      <c r="AT357" s="127">
        <v>1388</v>
      </c>
      <c r="AU357" s="128"/>
      <c r="AV357" s="129"/>
      <c r="AW357" s="126" t="str">
        <f t="shared" si="157"/>
        <v/>
      </c>
      <c r="AX357" s="126" t="str">
        <f t="shared" si="158"/>
        <v/>
      </c>
      <c r="AY357" s="64" t="str">
        <f t="shared" si="159"/>
        <v/>
      </c>
      <c r="AZ357" s="97"/>
      <c r="BA357" s="68"/>
      <c r="BB357" s="68"/>
      <c r="BC357" s="68"/>
      <c r="BD357" s="68"/>
      <c r="BE357" s="15"/>
      <c r="BF357" s="5">
        <f t="shared" si="160"/>
        <v>9612</v>
      </c>
      <c r="BG357" s="41">
        <v>8877</v>
      </c>
      <c r="BH357" s="42">
        <v>735</v>
      </c>
      <c r="BI357" s="42">
        <v>0</v>
      </c>
      <c r="BJ357" s="42"/>
      <c r="BK357" s="42"/>
      <c r="BL357" s="42"/>
      <c r="BM357" s="15"/>
    </row>
    <row r="358" spans="1:65" outlineLevel="4" x14ac:dyDescent="0.45">
      <c r="A358" s="150" t="s">
        <v>48</v>
      </c>
      <c r="B358" s="151"/>
      <c r="C358" s="50">
        <f t="shared" ref="C358:BM358" si="163">SUBTOTAL(4,C327:C357)</f>
        <v>395318</v>
      </c>
      <c r="D358" s="60">
        <f t="shared" si="163"/>
        <v>38.6</v>
      </c>
      <c r="E358" s="28">
        <f t="shared" si="163"/>
        <v>38.5</v>
      </c>
      <c r="F358" s="28">
        <f t="shared" si="163"/>
        <v>39</v>
      </c>
      <c r="G358" s="28">
        <f t="shared" si="163"/>
        <v>38.6</v>
      </c>
      <c r="H358" s="28">
        <f t="shared" si="163"/>
        <v>39.1</v>
      </c>
      <c r="I358" s="28">
        <f t="shared" si="163"/>
        <v>0</v>
      </c>
      <c r="J358" s="28">
        <f t="shared" si="163"/>
        <v>0</v>
      </c>
      <c r="K358" s="28">
        <f t="shared" si="163"/>
        <v>0</v>
      </c>
      <c r="L358" s="28">
        <f t="shared" si="163"/>
        <v>0</v>
      </c>
      <c r="M358" s="71">
        <f t="shared" si="163"/>
        <v>0</v>
      </c>
      <c r="N358" s="82">
        <f t="shared" si="163"/>
        <v>0</v>
      </c>
      <c r="O358" s="82">
        <f t="shared" si="163"/>
        <v>0</v>
      </c>
      <c r="P358" s="82">
        <f t="shared" si="163"/>
        <v>0</v>
      </c>
      <c r="Q358" s="82">
        <f t="shared" si="163"/>
        <v>0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31.746031746031747</v>
      </c>
      <c r="AO358" s="39">
        <f t="shared" si="163"/>
        <v>1330</v>
      </c>
      <c r="AP358" s="104">
        <f t="shared" si="163"/>
        <v>0</v>
      </c>
      <c r="AQ358" s="105">
        <f t="shared" si="163"/>
        <v>0</v>
      </c>
      <c r="AR358" s="106">
        <f t="shared" si="163"/>
        <v>0</v>
      </c>
      <c r="AS358" s="106">
        <f t="shared" si="163"/>
        <v>0</v>
      </c>
      <c r="AT358" s="107">
        <f t="shared" si="163"/>
        <v>3392</v>
      </c>
      <c r="AU358" s="108">
        <f t="shared" si="163"/>
        <v>0</v>
      </c>
      <c r="AV358" s="109">
        <f t="shared" si="163"/>
        <v>0</v>
      </c>
      <c r="AW358" s="106">
        <f t="shared" si="163"/>
        <v>0</v>
      </c>
      <c r="AX358" s="106">
        <f t="shared" si="163"/>
        <v>0</v>
      </c>
      <c r="AY358" s="60">
        <f t="shared" si="163"/>
        <v>0</v>
      </c>
      <c r="AZ358" s="96">
        <f t="shared" si="163"/>
        <v>79.5</v>
      </c>
      <c r="BA358" s="67">
        <f t="shared" si="163"/>
        <v>0</v>
      </c>
      <c r="BB358" s="67">
        <f t="shared" si="163"/>
        <v>0</v>
      </c>
      <c r="BC358" s="67">
        <f t="shared" si="163"/>
        <v>0</v>
      </c>
      <c r="BD358" s="67">
        <f t="shared" si="163"/>
        <v>0</v>
      </c>
      <c r="BE358" s="27">
        <f t="shared" si="163"/>
        <v>0</v>
      </c>
      <c r="BF358" s="29">
        <f t="shared" si="163"/>
        <v>12301</v>
      </c>
      <c r="BG358" s="39">
        <f t="shared" si="163"/>
        <v>12276</v>
      </c>
      <c r="BH358" s="40">
        <f t="shared" si="163"/>
        <v>6481</v>
      </c>
      <c r="BI358" s="40">
        <f t="shared" si="163"/>
        <v>1710</v>
      </c>
      <c r="BJ358" s="40">
        <f t="shared" si="163"/>
        <v>0</v>
      </c>
      <c r="BK358" s="40">
        <f t="shared" si="163"/>
        <v>0</v>
      </c>
      <c r="BL358" s="40">
        <f t="shared" si="163"/>
        <v>0</v>
      </c>
      <c r="BM358" s="27">
        <f t="shared" si="163"/>
        <v>0</v>
      </c>
    </row>
    <row r="359" spans="1:65" outlineLevel="3" x14ac:dyDescent="0.45">
      <c r="A359" s="180" t="s">
        <v>49</v>
      </c>
      <c r="B359" s="181"/>
      <c r="C359" s="51">
        <f t="shared" ref="C359:BM359" si="164">SUBTOTAL(5,C327:C357)</f>
        <v>305929</v>
      </c>
      <c r="D359" s="61">
        <f t="shared" si="164"/>
        <v>37.299999999999997</v>
      </c>
      <c r="E359" s="12">
        <f t="shared" si="164"/>
        <v>36.6</v>
      </c>
      <c r="F359" s="12">
        <f t="shared" si="164"/>
        <v>37.6</v>
      </c>
      <c r="G359" s="12">
        <f t="shared" si="164"/>
        <v>37.299999999999997</v>
      </c>
      <c r="H359" s="12">
        <f t="shared" si="164"/>
        <v>37.5</v>
      </c>
      <c r="I359" s="12">
        <f t="shared" si="164"/>
        <v>0</v>
      </c>
      <c r="J359" s="12">
        <f t="shared" si="164"/>
        <v>0</v>
      </c>
      <c r="K359" s="12">
        <f t="shared" si="164"/>
        <v>0</v>
      </c>
      <c r="L359" s="12">
        <f t="shared" si="164"/>
        <v>0</v>
      </c>
      <c r="M359" s="72">
        <f t="shared" si="164"/>
        <v>0</v>
      </c>
      <c r="N359" s="83">
        <f t="shared" si="164"/>
        <v>0</v>
      </c>
      <c r="O359" s="83">
        <f t="shared" si="164"/>
        <v>0</v>
      </c>
      <c r="P359" s="83">
        <f t="shared" si="164"/>
        <v>0</v>
      </c>
      <c r="Q359" s="83">
        <f t="shared" si="164"/>
        <v>0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21.05263157894737</v>
      </c>
      <c r="AO359" s="41">
        <f t="shared" si="164"/>
        <v>882</v>
      </c>
      <c r="AP359" s="110">
        <f t="shared" si="164"/>
        <v>0</v>
      </c>
      <c r="AQ359" s="111">
        <f t="shared" si="164"/>
        <v>0</v>
      </c>
      <c r="AR359" s="112">
        <f t="shared" si="164"/>
        <v>0</v>
      </c>
      <c r="AS359" s="112">
        <f t="shared" si="164"/>
        <v>0</v>
      </c>
      <c r="AT359" s="113">
        <f t="shared" si="164"/>
        <v>942</v>
      </c>
      <c r="AU359" s="114">
        <f t="shared" si="164"/>
        <v>0</v>
      </c>
      <c r="AV359" s="115">
        <f t="shared" si="164"/>
        <v>0</v>
      </c>
      <c r="AW359" s="112">
        <f t="shared" si="164"/>
        <v>0</v>
      </c>
      <c r="AX359" s="112">
        <f t="shared" si="164"/>
        <v>0</v>
      </c>
      <c r="AY359" s="61">
        <f t="shared" si="164"/>
        <v>0</v>
      </c>
      <c r="AZ359" s="97">
        <f t="shared" si="164"/>
        <v>77.5</v>
      </c>
      <c r="BA359" s="68">
        <f t="shared" si="164"/>
        <v>0</v>
      </c>
      <c r="BB359" s="68">
        <f t="shared" si="164"/>
        <v>0</v>
      </c>
      <c r="BC359" s="68">
        <f t="shared" si="164"/>
        <v>0</v>
      </c>
      <c r="BD359" s="68">
        <f t="shared" si="164"/>
        <v>0</v>
      </c>
      <c r="BE359" s="15">
        <f t="shared" si="164"/>
        <v>0</v>
      </c>
      <c r="BF359" s="6">
        <f t="shared" si="164"/>
        <v>4822</v>
      </c>
      <c r="BG359" s="41">
        <f t="shared" si="164"/>
        <v>1065</v>
      </c>
      <c r="BH359" s="42">
        <f t="shared" si="164"/>
        <v>0</v>
      </c>
      <c r="BI359" s="42">
        <f t="shared" si="164"/>
        <v>0</v>
      </c>
      <c r="BJ359" s="42">
        <f t="shared" si="164"/>
        <v>0</v>
      </c>
      <c r="BK359" s="42">
        <f t="shared" si="164"/>
        <v>0</v>
      </c>
      <c r="BL359" s="42">
        <f t="shared" si="164"/>
        <v>0</v>
      </c>
      <c r="BM359" s="15">
        <f t="shared" si="164"/>
        <v>0</v>
      </c>
    </row>
    <row r="360" spans="1:65" outlineLevel="2" x14ac:dyDescent="0.45">
      <c r="A360" s="180" t="s">
        <v>50</v>
      </c>
      <c r="B360" s="181"/>
      <c r="C360" s="51">
        <f>IFERROR(SUBTOTAL(1,C327:C357),"")</f>
        <v>341272.03225806454</v>
      </c>
      <c r="D360" s="61">
        <f t="shared" ref="D360:BM360" si="165">IFERROR(SUBTOTAL(1,D327:D357),"")</f>
        <v>37.8774193548387</v>
      </c>
      <c r="E360" s="12">
        <f t="shared" si="165"/>
        <v>37.00322580645161</v>
      </c>
      <c r="F360" s="12">
        <f t="shared" si="165"/>
        <v>38.403225806451616</v>
      </c>
      <c r="G360" s="12">
        <f t="shared" si="165"/>
        <v>37.648387096774201</v>
      </c>
      <c r="H360" s="12">
        <f t="shared" si="165"/>
        <v>38.38387096774192</v>
      </c>
      <c r="I360" s="12" t="str">
        <f t="shared" si="165"/>
        <v/>
      </c>
      <c r="J360" s="12" t="str">
        <f t="shared" si="165"/>
        <v/>
      </c>
      <c r="K360" s="12" t="str">
        <f t="shared" si="165"/>
        <v/>
      </c>
      <c r="L360" s="12" t="str">
        <f t="shared" si="165"/>
        <v/>
      </c>
      <c r="M360" s="72" t="str">
        <f t="shared" si="165"/>
        <v/>
      </c>
      <c r="N360" s="83" t="str">
        <f t="shared" si="165"/>
        <v/>
      </c>
      <c r="O360" s="83" t="str">
        <f t="shared" si="165"/>
        <v/>
      </c>
      <c r="P360" s="83" t="str">
        <f t="shared" si="165"/>
        <v/>
      </c>
      <c r="Q360" s="83" t="str">
        <f t="shared" si="165"/>
        <v/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25.220282877018079</v>
      </c>
      <c r="AO360" s="41">
        <f t="shared" si="165"/>
        <v>1124.258064516129</v>
      </c>
      <c r="AP360" s="110" t="str">
        <f t="shared" si="165"/>
        <v/>
      </c>
      <c r="AQ360" s="111" t="str">
        <f t="shared" si="165"/>
        <v/>
      </c>
      <c r="AR360" s="112" t="str">
        <f t="shared" si="165"/>
        <v/>
      </c>
      <c r="AS360" s="112" t="str">
        <f t="shared" si="165"/>
        <v/>
      </c>
      <c r="AT360" s="113">
        <f t="shared" si="165"/>
        <v>1275.9677419354839</v>
      </c>
      <c r="AU360" s="114" t="str">
        <f t="shared" si="165"/>
        <v/>
      </c>
      <c r="AV360" s="115" t="str">
        <f t="shared" si="165"/>
        <v/>
      </c>
      <c r="AW360" s="112" t="str">
        <f t="shared" si="165"/>
        <v/>
      </c>
      <c r="AX360" s="112" t="str">
        <f t="shared" si="165"/>
        <v/>
      </c>
      <c r="AY360" s="61" t="str">
        <f t="shared" si="165"/>
        <v/>
      </c>
      <c r="AZ360" s="97">
        <f t="shared" si="165"/>
        <v>78.194736842105272</v>
      </c>
      <c r="BA360" s="68" t="str">
        <f t="shared" si="165"/>
        <v/>
      </c>
      <c r="BB360" s="68" t="str">
        <f t="shared" si="165"/>
        <v/>
      </c>
      <c r="BC360" s="68" t="str">
        <f t="shared" si="165"/>
        <v/>
      </c>
      <c r="BD360" s="68" t="str">
        <f t="shared" si="165"/>
        <v/>
      </c>
      <c r="BE360" s="15" t="str">
        <f>IFERROR(SUBTOTAL(1,BE327:BE357),"")</f>
        <v/>
      </c>
      <c r="BF360" s="6">
        <f t="shared" si="165"/>
        <v>8491.354838709678</v>
      </c>
      <c r="BG360" s="41">
        <f t="shared" si="165"/>
        <v>5335.1</v>
      </c>
      <c r="BH360" s="42">
        <f t="shared" si="165"/>
        <v>2790.2903225806454</v>
      </c>
      <c r="BI360" s="42">
        <f t="shared" si="165"/>
        <v>538.06451612903231</v>
      </c>
      <c r="BJ360" s="42" t="str">
        <f t="shared" si="165"/>
        <v/>
      </c>
      <c r="BK360" s="42" t="str">
        <f t="shared" si="165"/>
        <v/>
      </c>
      <c r="BL360" s="42" t="str">
        <f t="shared" si="165"/>
        <v/>
      </c>
      <c r="BM360" s="15" t="str">
        <f t="shared" si="165"/>
        <v/>
      </c>
    </row>
    <row r="361" spans="1:65" ht="17.5" outlineLevel="1" thickBot="1" x14ac:dyDescent="0.5">
      <c r="A361" s="182" t="s">
        <v>51</v>
      </c>
      <c r="B361" s="183"/>
      <c r="C361" s="52">
        <f>SUBTOTAL(9,C327:C357)</f>
        <v>10579433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34852</v>
      </c>
      <c r="AP361" s="116"/>
      <c r="AQ361" s="117"/>
      <c r="AR361" s="118"/>
      <c r="AS361" s="118"/>
      <c r="AT361" s="119">
        <f>SUBTOTAL(9,AT327:AT357)</f>
        <v>39555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6">SUBTOTAL(9,BF327:BF357)</f>
        <v>263232</v>
      </c>
      <c r="BG361" s="43">
        <f t="shared" si="166"/>
        <v>160053</v>
      </c>
      <c r="BH361" s="44">
        <f t="shared" si="166"/>
        <v>86499</v>
      </c>
      <c r="BI361" s="44">
        <f t="shared" si="166"/>
        <v>16680</v>
      </c>
      <c r="BJ361" s="44">
        <f t="shared" si="166"/>
        <v>0</v>
      </c>
      <c r="BK361" s="44">
        <f t="shared" si="166"/>
        <v>0</v>
      </c>
      <c r="BL361" s="44">
        <f t="shared" si="166"/>
        <v>0</v>
      </c>
      <c r="BM361" s="16">
        <f t="shared" si="166"/>
        <v>0</v>
      </c>
    </row>
    <row r="362" spans="1:65" outlineLevel="5" x14ac:dyDescent="0.45">
      <c r="A362" s="21">
        <f t="shared" si="144"/>
        <v>11</v>
      </c>
      <c r="B362" s="33">
        <f>B357+1</f>
        <v>44501</v>
      </c>
      <c r="C362" s="51">
        <v>326160</v>
      </c>
      <c r="D362" s="64">
        <f t="shared" ref="D362:D391" si="167">IFERROR(ROUND(AVERAGE(E362:L362),1),"")</f>
        <v>37.5</v>
      </c>
      <c r="E362" s="12">
        <v>36.6</v>
      </c>
      <c r="F362" s="12">
        <v>37.799999999999997</v>
      </c>
      <c r="G362" s="12">
        <v>37.6</v>
      </c>
      <c r="H362" s="12">
        <v>38</v>
      </c>
      <c r="I362" s="12"/>
      <c r="J362" s="12"/>
      <c r="K362" s="12"/>
      <c r="L362" s="12"/>
      <c r="M362" s="74" t="str">
        <f t="shared" ref="M362:M391" si="168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28000/AO362</f>
        <v>23.549201009251473</v>
      </c>
      <c r="AO362" s="41">
        <v>1189</v>
      </c>
      <c r="AP362" s="110"/>
      <c r="AQ362" s="111"/>
      <c r="AR362" s="126" t="str">
        <f t="shared" ref="AR362:AR391" si="171">IFERROR(AQ362/AP362*100,"")</f>
        <v/>
      </c>
      <c r="AS362" s="126" t="str">
        <f t="shared" ref="AS362:AS391" si="172">IFERROR(100-AR362,"")</f>
        <v/>
      </c>
      <c r="AT362" s="127">
        <v>1171</v>
      </c>
      <c r="AU362" s="128"/>
      <c r="AV362" s="129"/>
      <c r="AW362" s="126" t="str">
        <f t="shared" ref="AW362:AW391" si="173">IFERROR(AV362/AU362*100,"")</f>
        <v/>
      </c>
      <c r="AX362" s="126" t="str">
        <f t="shared" ref="AX362:AX391" si="174">IFERROR(100-AW362,"")</f>
        <v/>
      </c>
      <c r="AY362" s="64" t="str">
        <f t="shared" ref="AY362:AY391" si="175">IFERROR((1-((AW362*AS362)/(AX362*AR362)))*100,"")</f>
        <v/>
      </c>
      <c r="AZ362" s="97">
        <v>79</v>
      </c>
      <c r="BA362" s="68"/>
      <c r="BB362" s="68"/>
      <c r="BC362" s="68"/>
      <c r="BD362" s="68"/>
      <c r="BE362" s="15"/>
      <c r="BF362" s="5">
        <f t="shared" ref="BF362:BF391" si="176">IF(SUM(BG362:BM362)=0,"",SUM(BG362:BM362))</f>
        <v>7198</v>
      </c>
      <c r="BG362" s="41">
        <v>1581</v>
      </c>
      <c r="BH362" s="42">
        <v>5617</v>
      </c>
      <c r="BI362" s="42">
        <v>0</v>
      </c>
      <c r="BJ362" s="42"/>
      <c r="BK362" s="42"/>
      <c r="BL362" s="42"/>
      <c r="BM362" s="15"/>
    </row>
    <row r="363" spans="1:65" outlineLevel="5" x14ac:dyDescent="0.45">
      <c r="A363" s="22">
        <f t="shared" si="144"/>
        <v>11</v>
      </c>
      <c r="B363" s="9">
        <f t="shared" si="162"/>
        <v>44502</v>
      </c>
      <c r="C363" s="51">
        <v>308134</v>
      </c>
      <c r="D363" s="64">
        <f t="shared" si="167"/>
        <v>37.799999999999997</v>
      </c>
      <c r="E363" s="12">
        <v>36.5</v>
      </c>
      <c r="F363" s="12">
        <v>38.6</v>
      </c>
      <c r="G363" s="12">
        <v>37.5</v>
      </c>
      <c r="H363" s="12">
        <v>38.6</v>
      </c>
      <c r="I363" s="12"/>
      <c r="J363" s="12"/>
      <c r="K363" s="12"/>
      <c r="L363" s="12"/>
      <c r="M363" s="74" t="str">
        <f t="shared" si="168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7">28000/AO363</f>
        <v>24.305555555555557</v>
      </c>
      <c r="AO363" s="41">
        <v>1152</v>
      </c>
      <c r="AP363" s="110"/>
      <c r="AQ363" s="111"/>
      <c r="AR363" s="126" t="str">
        <f t="shared" si="171"/>
        <v/>
      </c>
      <c r="AS363" s="126" t="str">
        <f t="shared" si="172"/>
        <v/>
      </c>
      <c r="AT363" s="127">
        <v>1351</v>
      </c>
      <c r="AU363" s="128"/>
      <c r="AV363" s="129"/>
      <c r="AW363" s="126" t="str">
        <f t="shared" si="173"/>
        <v/>
      </c>
      <c r="AX363" s="126" t="str">
        <f t="shared" si="174"/>
        <v/>
      </c>
      <c r="AY363" s="64" t="str">
        <f t="shared" si="175"/>
        <v/>
      </c>
      <c r="AZ363" s="97">
        <v>78.7</v>
      </c>
      <c r="BA363" s="68"/>
      <c r="BB363" s="68"/>
      <c r="BC363" s="68"/>
      <c r="BD363" s="68"/>
      <c r="BE363" s="15"/>
      <c r="BF363" s="5">
        <f t="shared" si="176"/>
        <v>12259</v>
      </c>
      <c r="BG363" s="41">
        <v>12259</v>
      </c>
      <c r="BH363" s="42">
        <v>0</v>
      </c>
      <c r="BI363" s="42">
        <v>0</v>
      </c>
      <c r="BJ363" s="42"/>
      <c r="BK363" s="42"/>
      <c r="BL363" s="42"/>
      <c r="BM363" s="15"/>
    </row>
    <row r="364" spans="1:65" outlineLevel="5" x14ac:dyDescent="0.45">
      <c r="A364" s="22">
        <f t="shared" si="144"/>
        <v>11</v>
      </c>
      <c r="B364" s="9">
        <f t="shared" si="162"/>
        <v>44503</v>
      </c>
      <c r="C364" s="51">
        <v>316655</v>
      </c>
      <c r="D364" s="64">
        <f t="shared" si="167"/>
        <v>37.799999999999997</v>
      </c>
      <c r="E364" s="12">
        <v>36.6</v>
      </c>
      <c r="F364" s="12">
        <v>38.700000000000003</v>
      </c>
      <c r="G364" s="12">
        <v>37.5</v>
      </c>
      <c r="H364" s="12">
        <v>38.4</v>
      </c>
      <c r="I364" s="12"/>
      <c r="J364" s="12"/>
      <c r="K364" s="12"/>
      <c r="L364" s="12"/>
      <c r="M364" s="74" t="str">
        <f t="shared" si="168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7"/>
        <v>22.346368715083798</v>
      </c>
      <c r="AO364" s="41">
        <v>1253</v>
      </c>
      <c r="AP364" s="110"/>
      <c r="AQ364" s="111"/>
      <c r="AR364" s="126" t="str">
        <f t="shared" si="171"/>
        <v/>
      </c>
      <c r="AS364" s="126" t="str">
        <f t="shared" si="172"/>
        <v/>
      </c>
      <c r="AT364" s="127">
        <v>993</v>
      </c>
      <c r="AU364" s="128"/>
      <c r="AV364" s="129"/>
      <c r="AW364" s="126" t="str">
        <f t="shared" si="173"/>
        <v/>
      </c>
      <c r="AX364" s="126" t="str">
        <f t="shared" si="174"/>
        <v/>
      </c>
      <c r="AY364" s="64" t="str">
        <f t="shared" si="175"/>
        <v/>
      </c>
      <c r="AZ364" s="97">
        <v>78.599999999999994</v>
      </c>
      <c r="BA364" s="68"/>
      <c r="BB364" s="68"/>
      <c r="BC364" s="68"/>
      <c r="BD364" s="68"/>
      <c r="BE364" s="15"/>
      <c r="BF364" s="5">
        <f t="shared" si="176"/>
        <v>9506</v>
      </c>
      <c r="BG364" s="41">
        <v>4461</v>
      </c>
      <c r="BH364" s="42">
        <v>5045</v>
      </c>
      <c r="BI364" s="42">
        <v>0</v>
      </c>
      <c r="BJ364" s="42"/>
      <c r="BK364" s="42"/>
      <c r="BL364" s="42"/>
      <c r="BM364" s="15"/>
    </row>
    <row r="365" spans="1:65" outlineLevel="5" x14ac:dyDescent="0.45">
      <c r="A365" s="22">
        <f t="shared" si="144"/>
        <v>11</v>
      </c>
      <c r="B365" s="9">
        <f t="shared" si="162"/>
        <v>44504</v>
      </c>
      <c r="C365" s="51">
        <v>317490</v>
      </c>
      <c r="D365" s="64">
        <f t="shared" si="167"/>
        <v>37.6</v>
      </c>
      <c r="E365" s="12">
        <v>36.5</v>
      </c>
      <c r="F365" s="12">
        <v>38.4</v>
      </c>
      <c r="G365" s="12">
        <v>37.4</v>
      </c>
      <c r="H365" s="12">
        <v>38.1</v>
      </c>
      <c r="I365" s="12"/>
      <c r="J365" s="12"/>
      <c r="K365" s="12"/>
      <c r="L365" s="12"/>
      <c r="M365" s="74" t="str">
        <f t="shared" si="168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7"/>
        <v>26.641294005708847</v>
      </c>
      <c r="AO365" s="41">
        <v>1051</v>
      </c>
      <c r="AP365" s="110"/>
      <c r="AQ365" s="111"/>
      <c r="AR365" s="126" t="str">
        <f t="shared" si="171"/>
        <v/>
      </c>
      <c r="AS365" s="126" t="str">
        <f t="shared" si="172"/>
        <v/>
      </c>
      <c r="AT365" s="127">
        <v>1095</v>
      </c>
      <c r="AU365" s="128"/>
      <c r="AV365" s="129"/>
      <c r="AW365" s="126" t="str">
        <f t="shared" si="173"/>
        <v/>
      </c>
      <c r="AX365" s="126" t="str">
        <f t="shared" si="174"/>
        <v/>
      </c>
      <c r="AY365" s="64" t="str">
        <f t="shared" si="175"/>
        <v/>
      </c>
      <c r="AZ365" s="97">
        <v>78.5</v>
      </c>
      <c r="BA365" s="68"/>
      <c r="BB365" s="68"/>
      <c r="BC365" s="68"/>
      <c r="BD365" s="68"/>
      <c r="BE365" s="15"/>
      <c r="BF365" s="5">
        <f t="shared" si="176"/>
        <v>8349</v>
      </c>
      <c r="BG365" s="41">
        <v>2878</v>
      </c>
      <c r="BH365" s="42">
        <v>5471</v>
      </c>
      <c r="BI365" s="42">
        <v>0</v>
      </c>
      <c r="BJ365" s="42"/>
      <c r="BK365" s="42"/>
      <c r="BL365" s="42"/>
      <c r="BM365" s="15"/>
    </row>
    <row r="366" spans="1:65" outlineLevel="5" x14ac:dyDescent="0.45">
      <c r="A366" s="22">
        <f t="shared" si="144"/>
        <v>11</v>
      </c>
      <c r="B366" s="9">
        <f t="shared" si="162"/>
        <v>44505</v>
      </c>
      <c r="C366" s="51">
        <v>312526</v>
      </c>
      <c r="D366" s="64">
        <f t="shared" si="167"/>
        <v>38.5</v>
      </c>
      <c r="E366" s="12">
        <v>38.4</v>
      </c>
      <c r="F366" s="12">
        <v>38.4</v>
      </c>
      <c r="G366" s="12">
        <v>38.5</v>
      </c>
      <c r="H366" s="12">
        <v>38.5</v>
      </c>
      <c r="I366" s="12"/>
      <c r="J366" s="12"/>
      <c r="K366" s="12"/>
      <c r="L366" s="12"/>
      <c r="M366" s="74" t="str">
        <f t="shared" si="168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7"/>
        <v>27.777777777777779</v>
      </c>
      <c r="AO366" s="41">
        <v>1008</v>
      </c>
      <c r="AP366" s="110"/>
      <c r="AQ366" s="111"/>
      <c r="AR366" s="126" t="str">
        <f t="shared" si="171"/>
        <v/>
      </c>
      <c r="AS366" s="126" t="str">
        <f t="shared" si="172"/>
        <v/>
      </c>
      <c r="AT366" s="127">
        <v>1089</v>
      </c>
      <c r="AU366" s="128"/>
      <c r="AV366" s="129"/>
      <c r="AW366" s="126" t="str">
        <f t="shared" si="173"/>
        <v/>
      </c>
      <c r="AX366" s="126" t="str">
        <f t="shared" si="174"/>
        <v/>
      </c>
      <c r="AY366" s="64" t="str">
        <f t="shared" si="175"/>
        <v/>
      </c>
      <c r="AZ366" s="97">
        <v>78.599999999999994</v>
      </c>
      <c r="BA366" s="68"/>
      <c r="BB366" s="68"/>
      <c r="BC366" s="68"/>
      <c r="BD366" s="68"/>
      <c r="BE366" s="15"/>
      <c r="BF366" s="5">
        <f t="shared" si="176"/>
        <v>10683</v>
      </c>
      <c r="BG366" s="41">
        <v>7677</v>
      </c>
      <c r="BH366" s="42">
        <v>2404</v>
      </c>
      <c r="BI366" s="42">
        <v>602</v>
      </c>
      <c r="BJ366" s="42"/>
      <c r="BK366" s="42"/>
      <c r="BL366" s="42"/>
      <c r="BM366" s="15"/>
    </row>
    <row r="367" spans="1:65" outlineLevel="5" x14ac:dyDescent="0.45">
      <c r="A367" s="22">
        <f t="shared" si="144"/>
        <v>11</v>
      </c>
      <c r="B367" s="9">
        <f t="shared" si="162"/>
        <v>44506</v>
      </c>
      <c r="C367" s="51">
        <v>316186</v>
      </c>
      <c r="D367" s="64">
        <f t="shared" si="167"/>
        <v>38.6</v>
      </c>
      <c r="E367" s="12">
        <v>38.700000000000003</v>
      </c>
      <c r="F367" s="12">
        <v>38.700000000000003</v>
      </c>
      <c r="G367" s="12">
        <v>38.5</v>
      </c>
      <c r="H367" s="12">
        <v>38.5</v>
      </c>
      <c r="I367" s="12"/>
      <c r="J367" s="12"/>
      <c r="K367" s="12"/>
      <c r="L367" s="12"/>
      <c r="M367" s="74" t="str">
        <f t="shared" si="168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7"/>
        <v>28.484231943031535</v>
      </c>
      <c r="AO367" s="41">
        <v>983</v>
      </c>
      <c r="AP367" s="110"/>
      <c r="AQ367" s="111"/>
      <c r="AR367" s="126" t="str">
        <f t="shared" si="171"/>
        <v/>
      </c>
      <c r="AS367" s="126" t="str">
        <f t="shared" si="172"/>
        <v/>
      </c>
      <c r="AT367" s="127">
        <v>1071</v>
      </c>
      <c r="AU367" s="128"/>
      <c r="AV367" s="129"/>
      <c r="AW367" s="126" t="str">
        <f t="shared" si="173"/>
        <v/>
      </c>
      <c r="AX367" s="126" t="str">
        <f t="shared" si="174"/>
        <v/>
      </c>
      <c r="AY367" s="64" t="str">
        <f t="shared" si="175"/>
        <v/>
      </c>
      <c r="AZ367" s="97"/>
      <c r="BA367" s="68"/>
      <c r="BB367" s="68"/>
      <c r="BC367" s="68"/>
      <c r="BD367" s="68"/>
      <c r="BE367" s="15"/>
      <c r="BF367" s="5">
        <f t="shared" si="176"/>
        <v>7519</v>
      </c>
      <c r="BG367" s="41">
        <v>4409</v>
      </c>
      <c r="BH367" s="42">
        <v>1310</v>
      </c>
      <c r="BI367" s="42">
        <v>1800</v>
      </c>
      <c r="BJ367" s="42"/>
      <c r="BK367" s="42"/>
      <c r="BL367" s="42"/>
      <c r="BM367" s="15"/>
    </row>
    <row r="368" spans="1:65" outlineLevel="5" x14ac:dyDescent="0.45">
      <c r="A368" s="22">
        <f t="shared" si="144"/>
        <v>11</v>
      </c>
      <c r="B368" s="9">
        <f t="shared" si="162"/>
        <v>44507</v>
      </c>
      <c r="C368" s="51">
        <v>306842</v>
      </c>
      <c r="D368" s="64">
        <f t="shared" si="167"/>
        <v>37.5</v>
      </c>
      <c r="E368" s="12">
        <v>36.4</v>
      </c>
      <c r="F368" s="12">
        <v>38</v>
      </c>
      <c r="G368" s="12">
        <v>37.4</v>
      </c>
      <c r="H368" s="12">
        <v>38.200000000000003</v>
      </c>
      <c r="I368" s="12"/>
      <c r="J368" s="12"/>
      <c r="K368" s="12"/>
      <c r="L368" s="12"/>
      <c r="M368" s="74" t="str">
        <f t="shared" si="168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7"/>
        <v>24.284475281873373</v>
      </c>
      <c r="AO368" s="41">
        <v>1153</v>
      </c>
      <c r="AP368" s="110"/>
      <c r="AQ368" s="111"/>
      <c r="AR368" s="126" t="str">
        <f t="shared" si="171"/>
        <v/>
      </c>
      <c r="AS368" s="126" t="str">
        <f t="shared" si="172"/>
        <v/>
      </c>
      <c r="AT368" s="127">
        <v>1330</v>
      </c>
      <c r="AU368" s="128"/>
      <c r="AV368" s="129"/>
      <c r="AW368" s="126" t="str">
        <f t="shared" si="173"/>
        <v/>
      </c>
      <c r="AX368" s="126" t="str">
        <f t="shared" si="174"/>
        <v/>
      </c>
      <c r="AY368" s="64" t="str">
        <f t="shared" si="175"/>
        <v/>
      </c>
      <c r="AZ368" s="97"/>
      <c r="BA368" s="68"/>
      <c r="BB368" s="68"/>
      <c r="BC368" s="68"/>
      <c r="BD368" s="68"/>
      <c r="BE368" s="15"/>
      <c r="BF368" s="5">
        <f t="shared" si="176"/>
        <v>11020</v>
      </c>
      <c r="BG368" s="41">
        <v>5647</v>
      </c>
      <c r="BH368" s="42">
        <v>4221</v>
      </c>
      <c r="BI368" s="42">
        <v>1152</v>
      </c>
      <c r="BJ368" s="42"/>
      <c r="BK368" s="42"/>
      <c r="BL368" s="42"/>
      <c r="BM368" s="15"/>
    </row>
    <row r="369" spans="1:65" outlineLevel="5" x14ac:dyDescent="0.45">
      <c r="A369" s="22">
        <f t="shared" si="144"/>
        <v>11</v>
      </c>
      <c r="B369" s="9">
        <f t="shared" si="162"/>
        <v>44508</v>
      </c>
      <c r="C369" s="51">
        <v>383794</v>
      </c>
      <c r="D369" s="64">
        <f t="shared" si="167"/>
        <v>37.700000000000003</v>
      </c>
      <c r="E369" s="12">
        <v>36.4</v>
      </c>
      <c r="F369" s="12">
        <v>38.4</v>
      </c>
      <c r="G369" s="12">
        <v>37.4</v>
      </c>
      <c r="H369" s="12">
        <v>38.4</v>
      </c>
      <c r="I369" s="12"/>
      <c r="J369" s="12"/>
      <c r="K369" s="12"/>
      <c r="L369" s="12"/>
      <c r="M369" s="74" t="str">
        <f t="shared" si="168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7"/>
        <v>22.857142857142858</v>
      </c>
      <c r="AO369" s="41">
        <v>1225</v>
      </c>
      <c r="AP369" s="110"/>
      <c r="AQ369" s="111"/>
      <c r="AR369" s="126" t="str">
        <f t="shared" si="171"/>
        <v/>
      </c>
      <c r="AS369" s="126" t="str">
        <f t="shared" si="172"/>
        <v/>
      </c>
      <c r="AT369" s="127">
        <v>1308</v>
      </c>
      <c r="AU369" s="128"/>
      <c r="AV369" s="129"/>
      <c r="AW369" s="126" t="str">
        <f t="shared" si="173"/>
        <v/>
      </c>
      <c r="AX369" s="126" t="str">
        <f t="shared" si="174"/>
        <v/>
      </c>
      <c r="AY369" s="64" t="str">
        <f t="shared" si="175"/>
        <v/>
      </c>
      <c r="AZ369" s="97">
        <v>78.5</v>
      </c>
      <c r="BA369" s="68"/>
      <c r="BB369" s="68"/>
      <c r="BC369" s="68"/>
      <c r="BD369" s="68"/>
      <c r="BE369" s="15"/>
      <c r="BF369" s="5">
        <f t="shared" si="176"/>
        <v>10320</v>
      </c>
      <c r="BG369" s="41">
        <v>8580</v>
      </c>
      <c r="BH369" s="42">
        <v>0</v>
      </c>
      <c r="BI369" s="42">
        <v>1740</v>
      </c>
      <c r="BJ369" s="42"/>
      <c r="BK369" s="42"/>
      <c r="BL369" s="42"/>
      <c r="BM369" s="15"/>
    </row>
    <row r="370" spans="1:65" outlineLevel="5" x14ac:dyDescent="0.45">
      <c r="A370" s="22">
        <f t="shared" si="144"/>
        <v>11</v>
      </c>
      <c r="B370" s="9">
        <f t="shared" si="162"/>
        <v>44509</v>
      </c>
      <c r="C370" s="51">
        <v>355443</v>
      </c>
      <c r="D370" s="64">
        <f t="shared" si="167"/>
        <v>37.5</v>
      </c>
      <c r="E370" s="12">
        <v>36.5</v>
      </c>
      <c r="F370" s="12">
        <v>38.200000000000003</v>
      </c>
      <c r="G370" s="12">
        <v>37.299999999999997</v>
      </c>
      <c r="H370" s="12">
        <v>38.1</v>
      </c>
      <c r="I370" s="12"/>
      <c r="J370" s="12"/>
      <c r="K370" s="12"/>
      <c r="L370" s="12"/>
      <c r="M370" s="74" t="str">
        <f t="shared" si="168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7"/>
        <v>29.136316337148802</v>
      </c>
      <c r="AO370" s="41">
        <v>961</v>
      </c>
      <c r="AP370" s="110"/>
      <c r="AQ370" s="111"/>
      <c r="AR370" s="126" t="str">
        <f t="shared" si="171"/>
        <v/>
      </c>
      <c r="AS370" s="126" t="str">
        <f t="shared" si="172"/>
        <v/>
      </c>
      <c r="AT370" s="127">
        <v>1030</v>
      </c>
      <c r="AU370" s="128"/>
      <c r="AV370" s="129"/>
      <c r="AW370" s="126" t="str">
        <f t="shared" si="173"/>
        <v/>
      </c>
      <c r="AX370" s="126" t="str">
        <f t="shared" si="174"/>
        <v/>
      </c>
      <c r="AY370" s="64" t="str">
        <f t="shared" si="175"/>
        <v/>
      </c>
      <c r="AZ370" s="97">
        <v>78.599999999999994</v>
      </c>
      <c r="BA370" s="68"/>
      <c r="BB370" s="68"/>
      <c r="BC370" s="68"/>
      <c r="BD370" s="68"/>
      <c r="BE370" s="15"/>
      <c r="BF370" s="5">
        <f t="shared" si="176"/>
        <v>8215</v>
      </c>
      <c r="BG370" s="41">
        <v>3697</v>
      </c>
      <c r="BH370" s="42">
        <v>3008</v>
      </c>
      <c r="BI370" s="42">
        <v>1510</v>
      </c>
      <c r="BJ370" s="42"/>
      <c r="BK370" s="42"/>
      <c r="BL370" s="42"/>
      <c r="BM370" s="15"/>
    </row>
    <row r="371" spans="1:65" outlineLevel="5" x14ac:dyDescent="0.45">
      <c r="A371" s="22">
        <f t="shared" si="144"/>
        <v>11</v>
      </c>
      <c r="B371" s="9">
        <f t="shared" si="162"/>
        <v>44510</v>
      </c>
      <c r="C371" s="51">
        <v>321573</v>
      </c>
      <c r="D371" s="64">
        <f t="shared" si="167"/>
        <v>37.6</v>
      </c>
      <c r="E371" s="12">
        <v>36.299999999999997</v>
      </c>
      <c r="F371" s="12">
        <v>38.5</v>
      </c>
      <c r="G371" s="12">
        <v>37.200000000000003</v>
      </c>
      <c r="H371" s="12">
        <v>38.5</v>
      </c>
      <c r="I371" s="12"/>
      <c r="J371" s="12"/>
      <c r="K371" s="12"/>
      <c r="L371" s="12"/>
      <c r="M371" s="74" t="str">
        <f t="shared" si="168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7"/>
        <v>25.949953660797036</v>
      </c>
      <c r="AO371" s="41">
        <v>1079</v>
      </c>
      <c r="AP371" s="110"/>
      <c r="AQ371" s="111"/>
      <c r="AR371" s="126" t="str">
        <f t="shared" si="171"/>
        <v/>
      </c>
      <c r="AS371" s="126" t="str">
        <f t="shared" si="172"/>
        <v/>
      </c>
      <c r="AT371" s="127">
        <v>1214</v>
      </c>
      <c r="AU371" s="128"/>
      <c r="AV371" s="129"/>
      <c r="AW371" s="126" t="str">
        <f t="shared" si="173"/>
        <v/>
      </c>
      <c r="AX371" s="126" t="str">
        <f t="shared" si="174"/>
        <v/>
      </c>
      <c r="AY371" s="64" t="str">
        <f t="shared" si="175"/>
        <v/>
      </c>
      <c r="AZ371" s="97">
        <v>78.7</v>
      </c>
      <c r="BA371" s="68"/>
      <c r="BB371" s="68"/>
      <c r="BC371" s="68"/>
      <c r="BD371" s="68"/>
      <c r="BE371" s="15"/>
      <c r="BF371" s="5">
        <f t="shared" si="176"/>
        <v>12550</v>
      </c>
      <c r="BG371" s="41">
        <v>9843</v>
      </c>
      <c r="BH371" s="42">
        <v>1317</v>
      </c>
      <c r="BI371" s="42">
        <v>1390</v>
      </c>
      <c r="BJ371" s="42"/>
      <c r="BK371" s="42"/>
      <c r="BL371" s="42"/>
      <c r="BM371" s="15"/>
    </row>
    <row r="372" spans="1:65" outlineLevel="5" x14ac:dyDescent="0.45">
      <c r="A372" s="22">
        <f t="shared" si="144"/>
        <v>11</v>
      </c>
      <c r="B372" s="9">
        <f t="shared" si="162"/>
        <v>44511</v>
      </c>
      <c r="C372" s="51">
        <v>326921</v>
      </c>
      <c r="D372" s="64">
        <f t="shared" si="167"/>
        <v>37.5</v>
      </c>
      <c r="E372" s="12">
        <v>36.4</v>
      </c>
      <c r="F372" s="12">
        <v>38.1</v>
      </c>
      <c r="G372" s="12">
        <v>37.299999999999997</v>
      </c>
      <c r="H372" s="12">
        <v>38.200000000000003</v>
      </c>
      <c r="I372" s="12"/>
      <c r="J372" s="12"/>
      <c r="K372" s="12"/>
      <c r="L372" s="12"/>
      <c r="M372" s="74" t="str">
        <f t="shared" si="168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7"/>
        <v>19.9288256227758</v>
      </c>
      <c r="AO372" s="41">
        <v>1405</v>
      </c>
      <c r="AP372" s="110"/>
      <c r="AQ372" s="111"/>
      <c r="AR372" s="126" t="str">
        <f t="shared" si="171"/>
        <v/>
      </c>
      <c r="AS372" s="126" t="str">
        <f t="shared" si="172"/>
        <v/>
      </c>
      <c r="AT372" s="127">
        <v>1267</v>
      </c>
      <c r="AU372" s="128"/>
      <c r="AV372" s="129"/>
      <c r="AW372" s="126" t="str">
        <f t="shared" si="173"/>
        <v/>
      </c>
      <c r="AX372" s="126" t="str">
        <f t="shared" si="174"/>
        <v/>
      </c>
      <c r="AY372" s="64" t="str">
        <f t="shared" si="175"/>
        <v/>
      </c>
      <c r="AZ372" s="97">
        <v>78.599999999999994</v>
      </c>
      <c r="BA372" s="68"/>
      <c r="BB372" s="68"/>
      <c r="BC372" s="68"/>
      <c r="BD372" s="68"/>
      <c r="BE372" s="15"/>
      <c r="BF372" s="5">
        <f t="shared" si="176"/>
        <v>6995</v>
      </c>
      <c r="BG372" s="41">
        <v>6193</v>
      </c>
      <c r="BH372" s="42">
        <v>0</v>
      </c>
      <c r="BI372" s="42">
        <v>802</v>
      </c>
      <c r="BJ372" s="42"/>
      <c r="BK372" s="42"/>
      <c r="BL372" s="42"/>
      <c r="BM372" s="15"/>
    </row>
    <row r="373" spans="1:65" outlineLevel="5" x14ac:dyDescent="0.45">
      <c r="A373" s="22">
        <f t="shared" si="144"/>
        <v>11</v>
      </c>
      <c r="B373" s="9">
        <f t="shared" si="162"/>
        <v>44512</v>
      </c>
      <c r="C373" s="51">
        <v>316914</v>
      </c>
      <c r="D373" s="64">
        <f t="shared" si="167"/>
        <v>37.799999999999997</v>
      </c>
      <c r="E373" s="12">
        <v>36.4</v>
      </c>
      <c r="F373" s="12">
        <v>38.700000000000003</v>
      </c>
      <c r="G373" s="12">
        <v>37.200000000000003</v>
      </c>
      <c r="H373" s="12">
        <v>38.9</v>
      </c>
      <c r="I373" s="12"/>
      <c r="J373" s="12"/>
      <c r="K373" s="12"/>
      <c r="L373" s="12"/>
      <c r="M373" s="74" t="str">
        <f t="shared" si="168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7"/>
        <v>21.100226073850791</v>
      </c>
      <c r="AO373" s="41">
        <v>1327</v>
      </c>
      <c r="AP373" s="110"/>
      <c r="AQ373" s="111"/>
      <c r="AR373" s="126" t="str">
        <f t="shared" si="171"/>
        <v/>
      </c>
      <c r="AS373" s="126" t="str">
        <f t="shared" si="172"/>
        <v/>
      </c>
      <c r="AT373" s="127">
        <v>1320</v>
      </c>
      <c r="AU373" s="128"/>
      <c r="AV373" s="129"/>
      <c r="AW373" s="126" t="str">
        <f t="shared" si="173"/>
        <v/>
      </c>
      <c r="AX373" s="126" t="str">
        <f t="shared" si="174"/>
        <v/>
      </c>
      <c r="AY373" s="64" t="str">
        <f t="shared" si="175"/>
        <v/>
      </c>
      <c r="AZ373" s="97">
        <v>78.599999999999994</v>
      </c>
      <c r="BA373" s="68"/>
      <c r="BB373" s="68"/>
      <c r="BC373" s="68"/>
      <c r="BD373" s="68"/>
      <c r="BE373" s="15"/>
      <c r="BF373" s="5">
        <f t="shared" si="176"/>
        <v>9706</v>
      </c>
      <c r="BG373" s="41">
        <v>9149</v>
      </c>
      <c r="BH373" s="42">
        <v>557</v>
      </c>
      <c r="BI373" s="42">
        <v>0</v>
      </c>
      <c r="BJ373" s="42"/>
      <c r="BK373" s="42"/>
      <c r="BL373" s="42"/>
      <c r="BM373" s="15"/>
    </row>
    <row r="374" spans="1:65" outlineLevel="5" x14ac:dyDescent="0.45">
      <c r="A374" s="22">
        <f t="shared" si="144"/>
        <v>11</v>
      </c>
      <c r="B374" s="9">
        <f t="shared" si="162"/>
        <v>44513</v>
      </c>
      <c r="C374" s="51">
        <v>313345</v>
      </c>
      <c r="D374" s="64">
        <f t="shared" si="167"/>
        <v>38.299999999999997</v>
      </c>
      <c r="E374" s="12">
        <v>38.200000000000003</v>
      </c>
      <c r="F374" s="12">
        <v>38.200000000000003</v>
      </c>
      <c r="G374" s="12">
        <v>38.4</v>
      </c>
      <c r="H374" s="12">
        <v>38.4</v>
      </c>
      <c r="I374" s="12"/>
      <c r="J374" s="12"/>
      <c r="K374" s="12"/>
      <c r="L374" s="12"/>
      <c r="M374" s="74" t="str">
        <f t="shared" si="168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 t="shared" si="177"/>
        <v>25.247971145175836</v>
      </c>
      <c r="AO374" s="41">
        <v>1109</v>
      </c>
      <c r="AP374" s="110"/>
      <c r="AQ374" s="111"/>
      <c r="AR374" s="126" t="str">
        <f t="shared" si="171"/>
        <v/>
      </c>
      <c r="AS374" s="126" t="str">
        <f t="shared" si="172"/>
        <v/>
      </c>
      <c r="AT374" s="127">
        <v>1288</v>
      </c>
      <c r="AU374" s="128"/>
      <c r="AV374" s="129"/>
      <c r="AW374" s="126" t="str">
        <f t="shared" si="173"/>
        <v/>
      </c>
      <c r="AX374" s="126" t="str">
        <f t="shared" si="174"/>
        <v/>
      </c>
      <c r="AY374" s="64" t="str">
        <f t="shared" si="175"/>
        <v/>
      </c>
      <c r="AZ374" s="97"/>
      <c r="BA374" s="68"/>
      <c r="BB374" s="68"/>
      <c r="BC374" s="68"/>
      <c r="BD374" s="68"/>
      <c r="BE374" s="15"/>
      <c r="BF374" s="5">
        <f t="shared" si="176"/>
        <v>10294</v>
      </c>
      <c r="BG374" s="41">
        <v>4240</v>
      </c>
      <c r="BH374" s="42">
        <v>6054</v>
      </c>
      <c r="BI374" s="42">
        <v>0</v>
      </c>
      <c r="BJ374" s="42"/>
      <c r="BK374" s="42"/>
      <c r="BL374" s="42"/>
      <c r="BM374" s="15"/>
    </row>
    <row r="375" spans="1:65" outlineLevel="5" x14ac:dyDescent="0.45">
      <c r="A375" s="22">
        <f t="shared" si="144"/>
        <v>11</v>
      </c>
      <c r="B375" s="9">
        <f t="shared" si="162"/>
        <v>44514</v>
      </c>
      <c r="C375" s="51">
        <v>309860</v>
      </c>
      <c r="D375" s="64">
        <f t="shared" si="167"/>
        <v>38.4</v>
      </c>
      <c r="E375" s="12">
        <v>38.5</v>
      </c>
      <c r="F375" s="12">
        <v>38.5</v>
      </c>
      <c r="G375" s="12">
        <v>38.299999999999997</v>
      </c>
      <c r="H375" s="12">
        <v>38.299999999999997</v>
      </c>
      <c r="I375" s="12"/>
      <c r="J375" s="12"/>
      <c r="K375" s="12"/>
      <c r="L375" s="12"/>
      <c r="M375" s="74" t="str">
        <f t="shared" si="168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7"/>
        <v>27.66798418972332</v>
      </c>
      <c r="AO375" s="41">
        <v>1012</v>
      </c>
      <c r="AP375" s="110"/>
      <c r="AQ375" s="111"/>
      <c r="AR375" s="126" t="str">
        <f t="shared" si="171"/>
        <v/>
      </c>
      <c r="AS375" s="126" t="str">
        <f t="shared" si="172"/>
        <v/>
      </c>
      <c r="AT375" s="127">
        <v>985</v>
      </c>
      <c r="AU375" s="128"/>
      <c r="AV375" s="129"/>
      <c r="AW375" s="126" t="str">
        <f t="shared" si="173"/>
        <v/>
      </c>
      <c r="AX375" s="126" t="str">
        <f t="shared" si="174"/>
        <v/>
      </c>
      <c r="AY375" s="64" t="str">
        <f t="shared" si="175"/>
        <v/>
      </c>
      <c r="AZ375" s="97"/>
      <c r="BA375" s="68"/>
      <c r="BB375" s="68"/>
      <c r="BC375" s="68"/>
      <c r="BD375" s="68"/>
      <c r="BE375" s="15"/>
      <c r="BF375" s="5">
        <f t="shared" si="176"/>
        <v>10505</v>
      </c>
      <c r="BG375" s="41">
        <v>6468</v>
      </c>
      <c r="BH375" s="42">
        <v>4037</v>
      </c>
      <c r="BI375" s="42">
        <v>0</v>
      </c>
      <c r="BJ375" s="42"/>
      <c r="BK375" s="42"/>
      <c r="BL375" s="42"/>
      <c r="BM375" s="15"/>
    </row>
    <row r="376" spans="1:65" outlineLevel="5" x14ac:dyDescent="0.45">
      <c r="A376" s="22">
        <f t="shared" si="144"/>
        <v>11</v>
      </c>
      <c r="B376" s="9">
        <f t="shared" si="162"/>
        <v>44515</v>
      </c>
      <c r="C376" s="51">
        <v>322198</v>
      </c>
      <c r="D376" s="64">
        <f t="shared" si="167"/>
        <v>37.700000000000003</v>
      </c>
      <c r="E376" s="12">
        <v>36.200000000000003</v>
      </c>
      <c r="F376" s="12">
        <v>38.5</v>
      </c>
      <c r="G376" s="12">
        <v>37.4</v>
      </c>
      <c r="H376" s="12">
        <v>38.6</v>
      </c>
      <c r="I376" s="12"/>
      <c r="J376" s="12"/>
      <c r="K376" s="12"/>
      <c r="L376" s="12"/>
      <c r="M376" s="74" t="str">
        <f t="shared" si="168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7"/>
        <v>22.151898734177216</v>
      </c>
      <c r="AO376" s="41">
        <v>1264</v>
      </c>
      <c r="AP376" s="110"/>
      <c r="AQ376" s="111"/>
      <c r="AR376" s="126" t="str">
        <f t="shared" si="171"/>
        <v/>
      </c>
      <c r="AS376" s="126" t="str">
        <f t="shared" si="172"/>
        <v/>
      </c>
      <c r="AT376" s="127">
        <v>1481</v>
      </c>
      <c r="AU376" s="128"/>
      <c r="AV376" s="129"/>
      <c r="AW376" s="126" t="str">
        <f t="shared" si="173"/>
        <v/>
      </c>
      <c r="AX376" s="126" t="str">
        <f t="shared" si="174"/>
        <v/>
      </c>
      <c r="AY376" s="64" t="str">
        <f t="shared" si="175"/>
        <v/>
      </c>
      <c r="AZ376" s="97">
        <v>78.599999999999994</v>
      </c>
      <c r="BA376" s="68"/>
      <c r="BB376" s="68"/>
      <c r="BC376" s="68"/>
      <c r="BD376" s="68"/>
      <c r="BE376" s="15"/>
      <c r="BF376" s="5">
        <f t="shared" si="176"/>
        <v>8749</v>
      </c>
      <c r="BG376" s="41">
        <v>7461</v>
      </c>
      <c r="BH376" s="42">
        <v>1288</v>
      </c>
      <c r="BI376" s="42">
        <v>0</v>
      </c>
      <c r="BJ376" s="42"/>
      <c r="BK376" s="42"/>
      <c r="BL376" s="42"/>
      <c r="BM376" s="15"/>
    </row>
    <row r="377" spans="1:65" outlineLevel="5" x14ac:dyDescent="0.45">
      <c r="A377" s="22">
        <f t="shared" si="144"/>
        <v>11</v>
      </c>
      <c r="B377" s="9">
        <f t="shared" si="162"/>
        <v>44516</v>
      </c>
      <c r="C377" s="51">
        <v>303309</v>
      </c>
      <c r="D377" s="64">
        <f t="shared" si="167"/>
        <v>37.6</v>
      </c>
      <c r="E377" s="12">
        <v>36.4</v>
      </c>
      <c r="F377" s="12">
        <v>38.1</v>
      </c>
      <c r="G377" s="12">
        <v>37.200000000000003</v>
      </c>
      <c r="H377" s="12">
        <v>38.5</v>
      </c>
      <c r="I377" s="12"/>
      <c r="J377" s="12"/>
      <c r="K377" s="12"/>
      <c r="L377" s="12"/>
      <c r="M377" s="74" t="str">
        <f t="shared" si="168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7"/>
        <v>25.408348457350272</v>
      </c>
      <c r="AO377" s="41">
        <v>1102</v>
      </c>
      <c r="AP377" s="110"/>
      <c r="AQ377" s="111"/>
      <c r="AR377" s="126" t="str">
        <f t="shared" si="171"/>
        <v/>
      </c>
      <c r="AS377" s="126" t="str">
        <f t="shared" si="172"/>
        <v/>
      </c>
      <c r="AT377" s="127">
        <v>1246</v>
      </c>
      <c r="AU377" s="128"/>
      <c r="AV377" s="129"/>
      <c r="AW377" s="126" t="str">
        <f t="shared" si="173"/>
        <v/>
      </c>
      <c r="AX377" s="126" t="str">
        <f t="shared" si="174"/>
        <v/>
      </c>
      <c r="AY377" s="64" t="str">
        <f t="shared" si="175"/>
        <v/>
      </c>
      <c r="AZ377" s="97">
        <v>78.599999999999994</v>
      </c>
      <c r="BA377" s="68"/>
      <c r="BB377" s="68"/>
      <c r="BC377" s="68"/>
      <c r="BD377" s="68"/>
      <c r="BE377" s="15"/>
      <c r="BF377" s="5">
        <f t="shared" si="176"/>
        <v>8782</v>
      </c>
      <c r="BG377" s="41">
        <v>5924</v>
      </c>
      <c r="BH377" s="42">
        <v>2858</v>
      </c>
      <c r="BI377" s="42">
        <v>0</v>
      </c>
      <c r="BJ377" s="42"/>
      <c r="BK377" s="42"/>
      <c r="BL377" s="42"/>
      <c r="BM377" s="15"/>
    </row>
    <row r="378" spans="1:65" outlineLevel="5" x14ac:dyDescent="0.45">
      <c r="A378" s="22">
        <f t="shared" si="144"/>
        <v>11</v>
      </c>
      <c r="B378" s="9">
        <f t="shared" si="162"/>
        <v>44517</v>
      </c>
      <c r="C378" s="51">
        <v>309353</v>
      </c>
      <c r="D378" s="64">
        <f t="shared" si="167"/>
        <v>37.5</v>
      </c>
      <c r="E378" s="12">
        <v>36.5</v>
      </c>
      <c r="F378" s="12">
        <v>38</v>
      </c>
      <c r="G378" s="12">
        <v>37.4</v>
      </c>
      <c r="H378" s="12">
        <v>38.200000000000003</v>
      </c>
      <c r="I378" s="12"/>
      <c r="J378" s="12"/>
      <c r="K378" s="12"/>
      <c r="L378" s="12"/>
      <c r="M378" s="74" t="str">
        <f t="shared" si="168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>28000/AO378</f>
        <v>24.933214603739984</v>
      </c>
      <c r="AO378" s="41">
        <v>1123</v>
      </c>
      <c r="AP378" s="110"/>
      <c r="AQ378" s="111"/>
      <c r="AR378" s="126" t="str">
        <f t="shared" si="171"/>
        <v/>
      </c>
      <c r="AS378" s="126" t="str">
        <f t="shared" si="172"/>
        <v/>
      </c>
      <c r="AT378" s="127">
        <v>1198</v>
      </c>
      <c r="AU378" s="128"/>
      <c r="AV378" s="129"/>
      <c r="AW378" s="126" t="str">
        <f t="shared" si="173"/>
        <v/>
      </c>
      <c r="AX378" s="126" t="str">
        <f t="shared" si="174"/>
        <v/>
      </c>
      <c r="AY378" s="64" t="str">
        <f t="shared" si="175"/>
        <v/>
      </c>
      <c r="AZ378" s="97">
        <v>78.7</v>
      </c>
      <c r="BA378" s="68"/>
      <c r="BB378" s="68"/>
      <c r="BC378" s="68"/>
      <c r="BD378" s="68"/>
      <c r="BE378" s="15"/>
      <c r="BF378" s="5">
        <f t="shared" si="176"/>
        <v>9987</v>
      </c>
      <c r="BG378" s="41">
        <v>6030</v>
      </c>
      <c r="BH378" s="42">
        <v>3957</v>
      </c>
      <c r="BI378" s="42">
        <v>0</v>
      </c>
      <c r="BJ378" s="42"/>
      <c r="BK378" s="42"/>
      <c r="BL378" s="42"/>
      <c r="BM378" s="15"/>
    </row>
    <row r="379" spans="1:65" outlineLevel="5" x14ac:dyDescent="0.45">
      <c r="A379" s="22">
        <f t="shared" ref="A379:A426" si="178">MONTH(B379)</f>
        <v>11</v>
      </c>
      <c r="B379" s="9">
        <f t="shared" si="162"/>
        <v>44518</v>
      </c>
      <c r="C379" s="51">
        <v>307242</v>
      </c>
      <c r="D379" s="64">
        <f t="shared" si="167"/>
        <v>37</v>
      </c>
      <c r="E379" s="12">
        <v>36.200000000000003</v>
      </c>
      <c r="F379" s="12">
        <v>37.4</v>
      </c>
      <c r="G379" s="12">
        <v>37.299999999999997</v>
      </c>
      <c r="H379" s="12">
        <v>37</v>
      </c>
      <c r="I379" s="12"/>
      <c r="J379" s="12"/>
      <c r="K379" s="12"/>
      <c r="L379" s="12"/>
      <c r="M379" s="74" t="str">
        <f t="shared" si="168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7"/>
        <v>22.857142857142858</v>
      </c>
      <c r="AO379" s="41">
        <v>1225</v>
      </c>
      <c r="AP379" s="110"/>
      <c r="AQ379" s="111"/>
      <c r="AR379" s="126" t="str">
        <f t="shared" si="171"/>
        <v/>
      </c>
      <c r="AS379" s="126" t="str">
        <f t="shared" si="172"/>
        <v/>
      </c>
      <c r="AT379" s="127">
        <v>1278</v>
      </c>
      <c r="AU379" s="128"/>
      <c r="AV379" s="129"/>
      <c r="AW379" s="126" t="str">
        <f t="shared" si="173"/>
        <v/>
      </c>
      <c r="AX379" s="126" t="str">
        <f t="shared" si="174"/>
        <v/>
      </c>
      <c r="AY379" s="64" t="str">
        <f t="shared" si="175"/>
        <v/>
      </c>
      <c r="AZ379" s="97">
        <v>78.599999999999994</v>
      </c>
      <c r="BA379" s="68"/>
      <c r="BB379" s="68"/>
      <c r="BC379" s="68"/>
      <c r="BD379" s="68"/>
      <c r="BE379" s="15"/>
      <c r="BF379" s="5">
        <f t="shared" si="176"/>
        <v>9122</v>
      </c>
      <c r="BG379" s="41">
        <v>2409</v>
      </c>
      <c r="BH379" s="42">
        <v>6343</v>
      </c>
      <c r="BI379" s="42">
        <v>370</v>
      </c>
      <c r="BJ379" s="42"/>
      <c r="BK379" s="42"/>
      <c r="BL379" s="42"/>
      <c r="BM379" s="15"/>
    </row>
    <row r="380" spans="1:65" outlineLevel="5" x14ac:dyDescent="0.45">
      <c r="A380" s="22">
        <f t="shared" si="178"/>
        <v>11</v>
      </c>
      <c r="B380" s="9">
        <f t="shared" si="162"/>
        <v>44519</v>
      </c>
      <c r="C380" s="51">
        <v>302585</v>
      </c>
      <c r="D380" s="64">
        <f t="shared" si="167"/>
        <v>36.4</v>
      </c>
      <c r="E380" s="12">
        <v>36</v>
      </c>
      <c r="F380" s="12">
        <v>36.1</v>
      </c>
      <c r="G380" s="12">
        <v>37.1</v>
      </c>
      <c r="H380" s="12">
        <v>36.200000000000003</v>
      </c>
      <c r="I380" s="12"/>
      <c r="J380" s="12"/>
      <c r="K380" s="12"/>
      <c r="L380" s="12"/>
      <c r="M380" s="74" t="str">
        <f t="shared" si="168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 t="shared" si="177"/>
        <v>22.617124394184167</v>
      </c>
      <c r="AO380" s="41">
        <v>1238</v>
      </c>
      <c r="AP380" s="110"/>
      <c r="AQ380" s="111"/>
      <c r="AR380" s="126" t="str">
        <f t="shared" si="171"/>
        <v/>
      </c>
      <c r="AS380" s="126" t="str">
        <f t="shared" si="172"/>
        <v/>
      </c>
      <c r="AT380" s="127">
        <v>1203</v>
      </c>
      <c r="AU380" s="128"/>
      <c r="AV380" s="129"/>
      <c r="AW380" s="126" t="str">
        <f t="shared" si="173"/>
        <v/>
      </c>
      <c r="AX380" s="126" t="str">
        <f t="shared" si="174"/>
        <v/>
      </c>
      <c r="AY380" s="64" t="str">
        <f t="shared" si="175"/>
        <v/>
      </c>
      <c r="AZ380" s="97">
        <v>78.599999999999994</v>
      </c>
      <c r="BA380" s="68"/>
      <c r="BB380" s="68"/>
      <c r="BC380" s="68"/>
      <c r="BD380" s="68"/>
      <c r="BE380" s="15"/>
      <c r="BF380" s="5">
        <f t="shared" si="176"/>
        <v>6650</v>
      </c>
      <c r="BG380" s="41">
        <v>2552</v>
      </c>
      <c r="BH380" s="42">
        <v>2994</v>
      </c>
      <c r="BI380" s="42">
        <v>1104</v>
      </c>
      <c r="BJ380" s="42"/>
      <c r="BK380" s="42"/>
      <c r="BL380" s="42"/>
      <c r="BM380" s="15"/>
    </row>
    <row r="381" spans="1:65" outlineLevel="5" x14ac:dyDescent="0.45">
      <c r="A381" s="22">
        <f t="shared" si="178"/>
        <v>11</v>
      </c>
      <c r="B381" s="9">
        <f t="shared" si="162"/>
        <v>44520</v>
      </c>
      <c r="C381" s="51">
        <v>301906</v>
      </c>
      <c r="D381" s="64">
        <f t="shared" si="167"/>
        <v>37</v>
      </c>
      <c r="E381" s="12">
        <v>36</v>
      </c>
      <c r="F381" s="12">
        <v>37.700000000000003</v>
      </c>
      <c r="G381" s="12">
        <v>36.9</v>
      </c>
      <c r="H381" s="12">
        <v>37.5</v>
      </c>
      <c r="I381" s="12"/>
      <c r="J381" s="12"/>
      <c r="K381" s="12"/>
      <c r="L381" s="12"/>
      <c r="M381" s="74" t="str">
        <f t="shared" si="168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7"/>
        <v>25.431425976385103</v>
      </c>
      <c r="AO381" s="41">
        <v>1101</v>
      </c>
      <c r="AP381" s="110"/>
      <c r="AQ381" s="111"/>
      <c r="AR381" s="126" t="str">
        <f t="shared" si="171"/>
        <v/>
      </c>
      <c r="AS381" s="126" t="str">
        <f t="shared" si="172"/>
        <v/>
      </c>
      <c r="AT381" s="127">
        <v>1000</v>
      </c>
      <c r="AU381" s="128"/>
      <c r="AV381" s="129"/>
      <c r="AW381" s="126" t="str">
        <f t="shared" si="173"/>
        <v/>
      </c>
      <c r="AX381" s="126" t="str">
        <f t="shared" si="174"/>
        <v/>
      </c>
      <c r="AY381" s="64" t="str">
        <f t="shared" si="175"/>
        <v/>
      </c>
      <c r="AZ381" s="97"/>
      <c r="BA381" s="68"/>
      <c r="BB381" s="68"/>
      <c r="BC381" s="68"/>
      <c r="BD381" s="68"/>
      <c r="BE381" s="15"/>
      <c r="BF381" s="5">
        <f t="shared" si="176"/>
        <v>11459</v>
      </c>
      <c r="BG381" s="41">
        <v>10009</v>
      </c>
      <c r="BH381" s="42">
        <v>0</v>
      </c>
      <c r="BI381" s="42">
        <v>1450</v>
      </c>
      <c r="BJ381" s="42"/>
      <c r="BK381" s="42"/>
      <c r="BL381" s="42"/>
      <c r="BM381" s="15"/>
    </row>
    <row r="382" spans="1:65" outlineLevel="5" x14ac:dyDescent="0.45">
      <c r="A382" s="22">
        <f t="shared" si="178"/>
        <v>11</v>
      </c>
      <c r="B382" s="9">
        <f t="shared" si="162"/>
        <v>44521</v>
      </c>
      <c r="C382" s="51">
        <v>306244</v>
      </c>
      <c r="D382" s="64">
        <f t="shared" si="167"/>
        <v>38.799999999999997</v>
      </c>
      <c r="E382" s="12">
        <v>38.700000000000003</v>
      </c>
      <c r="F382" s="12">
        <v>38.700000000000003</v>
      </c>
      <c r="G382" s="12">
        <v>38.799999999999997</v>
      </c>
      <c r="H382" s="12">
        <v>38.799999999999997</v>
      </c>
      <c r="I382" s="12"/>
      <c r="J382" s="12"/>
      <c r="K382" s="12"/>
      <c r="L382" s="12"/>
      <c r="M382" s="74" t="str">
        <f t="shared" si="168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 t="shared" si="177"/>
        <v>25.830258302583026</v>
      </c>
      <c r="AO382" s="41">
        <v>1084</v>
      </c>
      <c r="AP382" s="110"/>
      <c r="AQ382" s="111"/>
      <c r="AR382" s="126" t="str">
        <f t="shared" si="171"/>
        <v/>
      </c>
      <c r="AS382" s="126" t="str">
        <f t="shared" si="172"/>
        <v/>
      </c>
      <c r="AT382" s="127">
        <v>1282</v>
      </c>
      <c r="AU382" s="128"/>
      <c r="AV382" s="129"/>
      <c r="AW382" s="126" t="str">
        <f t="shared" si="173"/>
        <v/>
      </c>
      <c r="AX382" s="126" t="str">
        <f t="shared" si="174"/>
        <v/>
      </c>
      <c r="AY382" s="64" t="str">
        <f t="shared" si="175"/>
        <v/>
      </c>
      <c r="AZ382" s="97"/>
      <c r="BA382" s="68"/>
      <c r="BB382" s="68"/>
      <c r="BC382" s="68"/>
      <c r="BD382" s="68"/>
      <c r="BE382" s="15"/>
      <c r="BF382" s="5">
        <f t="shared" si="176"/>
        <v>11036</v>
      </c>
      <c r="BG382" s="41">
        <v>9594</v>
      </c>
      <c r="BH382" s="42">
        <v>0</v>
      </c>
      <c r="BI382" s="42">
        <v>1442</v>
      </c>
      <c r="BJ382" s="42"/>
      <c r="BK382" s="42"/>
      <c r="BL382" s="42"/>
      <c r="BM382" s="15"/>
    </row>
    <row r="383" spans="1:65" outlineLevel="5" x14ac:dyDescent="0.45">
      <c r="A383" s="22">
        <f t="shared" si="178"/>
        <v>11</v>
      </c>
      <c r="B383" s="9">
        <f t="shared" si="162"/>
        <v>44522</v>
      </c>
      <c r="C383" s="51">
        <v>307452</v>
      </c>
      <c r="D383" s="64">
        <f t="shared" si="167"/>
        <v>38.299999999999997</v>
      </c>
      <c r="E383" s="12">
        <v>38.299999999999997</v>
      </c>
      <c r="F383" s="12">
        <v>38.299999999999997</v>
      </c>
      <c r="G383" s="12">
        <v>38.200000000000003</v>
      </c>
      <c r="H383" s="12">
        <v>38.200000000000003</v>
      </c>
      <c r="I383" s="12"/>
      <c r="J383" s="12"/>
      <c r="K383" s="12"/>
      <c r="L383" s="12"/>
      <c r="M383" s="74" t="str">
        <f t="shared" si="168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7"/>
        <v>23.411371237458194</v>
      </c>
      <c r="AO383" s="41">
        <v>1196</v>
      </c>
      <c r="AP383" s="110"/>
      <c r="AQ383" s="111"/>
      <c r="AR383" s="126" t="str">
        <f t="shared" si="171"/>
        <v/>
      </c>
      <c r="AS383" s="126" t="str">
        <f t="shared" si="172"/>
        <v/>
      </c>
      <c r="AT383" s="127">
        <v>1329</v>
      </c>
      <c r="AU383" s="128"/>
      <c r="AV383" s="129"/>
      <c r="AW383" s="126" t="str">
        <f t="shared" si="173"/>
        <v/>
      </c>
      <c r="AX383" s="126" t="str">
        <f t="shared" si="174"/>
        <v/>
      </c>
      <c r="AY383" s="64" t="str">
        <f t="shared" si="175"/>
        <v/>
      </c>
      <c r="AZ383" s="97">
        <v>78.7</v>
      </c>
      <c r="BA383" s="68"/>
      <c r="BB383" s="68"/>
      <c r="BC383" s="68"/>
      <c r="BD383" s="68"/>
      <c r="BE383" s="15"/>
      <c r="BF383" s="5">
        <f t="shared" si="176"/>
        <v>8418</v>
      </c>
      <c r="BG383" s="41">
        <v>4680</v>
      </c>
      <c r="BH383" s="42">
        <v>2586</v>
      </c>
      <c r="BI383" s="42">
        <v>1152</v>
      </c>
      <c r="BJ383" s="42"/>
      <c r="BK383" s="42"/>
      <c r="BL383" s="42"/>
      <c r="BM383" s="15"/>
    </row>
    <row r="384" spans="1:65" outlineLevel="5" x14ac:dyDescent="0.45">
      <c r="A384" s="22">
        <f t="shared" si="178"/>
        <v>11</v>
      </c>
      <c r="B384" s="9">
        <f t="shared" si="162"/>
        <v>44523</v>
      </c>
      <c r="C384" s="51">
        <v>293245</v>
      </c>
      <c r="D384" s="64">
        <f t="shared" si="167"/>
        <v>37.200000000000003</v>
      </c>
      <c r="E384" s="12">
        <v>35.700000000000003</v>
      </c>
      <c r="F384" s="12">
        <v>37.9</v>
      </c>
      <c r="G384" s="12">
        <v>37</v>
      </c>
      <c r="H384" s="12">
        <v>38</v>
      </c>
      <c r="I384" s="12"/>
      <c r="J384" s="12"/>
      <c r="K384" s="12"/>
      <c r="L384" s="12"/>
      <c r="M384" s="74" t="str">
        <f t="shared" si="168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7"/>
        <v>22.580645161290324</v>
      </c>
      <c r="AO384" s="41">
        <v>1240</v>
      </c>
      <c r="AP384" s="110"/>
      <c r="AQ384" s="111"/>
      <c r="AR384" s="126" t="str">
        <f t="shared" si="171"/>
        <v/>
      </c>
      <c r="AS384" s="126" t="str">
        <f t="shared" si="172"/>
        <v/>
      </c>
      <c r="AT384" s="127">
        <v>1562</v>
      </c>
      <c r="AU384" s="128"/>
      <c r="AV384" s="129"/>
      <c r="AW384" s="126" t="str">
        <f t="shared" si="173"/>
        <v/>
      </c>
      <c r="AX384" s="126" t="str">
        <f t="shared" si="174"/>
        <v/>
      </c>
      <c r="AY384" s="64" t="str">
        <f t="shared" si="175"/>
        <v/>
      </c>
      <c r="AZ384" s="97">
        <v>78.5</v>
      </c>
      <c r="BA384" s="68"/>
      <c r="BB384" s="68"/>
      <c r="BC384" s="68"/>
      <c r="BD384" s="68"/>
      <c r="BE384" s="15"/>
      <c r="BF384" s="5">
        <f t="shared" si="176"/>
        <v>9260</v>
      </c>
      <c r="BG384" s="41">
        <v>4894</v>
      </c>
      <c r="BH384" s="42">
        <v>3146</v>
      </c>
      <c r="BI384" s="42">
        <v>1220</v>
      </c>
      <c r="BJ384" s="42"/>
      <c r="BK384" s="42"/>
      <c r="BL384" s="42"/>
      <c r="BM384" s="15"/>
    </row>
    <row r="385" spans="1:65" outlineLevel="5" x14ac:dyDescent="0.45">
      <c r="A385" s="22">
        <f t="shared" si="178"/>
        <v>11</v>
      </c>
      <c r="B385" s="9">
        <f t="shared" si="162"/>
        <v>44524</v>
      </c>
      <c r="C385" s="51">
        <v>306828</v>
      </c>
      <c r="D385" s="64">
        <f t="shared" si="167"/>
        <v>36.799999999999997</v>
      </c>
      <c r="E385" s="12">
        <v>35.5</v>
      </c>
      <c r="F385" s="12">
        <v>37.200000000000003</v>
      </c>
      <c r="G385" s="12">
        <v>37</v>
      </c>
      <c r="H385" s="12">
        <v>37.6</v>
      </c>
      <c r="I385" s="12"/>
      <c r="J385" s="12"/>
      <c r="K385" s="12"/>
      <c r="L385" s="12"/>
      <c r="M385" s="74" t="str">
        <f t="shared" si="168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f t="shared" si="177"/>
        <v>25.974025974025974</v>
      </c>
      <c r="AO385" s="41">
        <v>1078</v>
      </c>
      <c r="AP385" s="110"/>
      <c r="AQ385" s="111"/>
      <c r="AR385" s="126" t="str">
        <f t="shared" si="171"/>
        <v/>
      </c>
      <c r="AS385" s="126" t="str">
        <f t="shared" si="172"/>
        <v/>
      </c>
      <c r="AT385" s="127">
        <v>1193</v>
      </c>
      <c r="AU385" s="128"/>
      <c r="AV385" s="129"/>
      <c r="AW385" s="126" t="str">
        <f t="shared" si="173"/>
        <v/>
      </c>
      <c r="AX385" s="126" t="str">
        <f t="shared" si="174"/>
        <v/>
      </c>
      <c r="AY385" s="64" t="str">
        <f t="shared" si="175"/>
        <v/>
      </c>
      <c r="AZ385" s="97">
        <v>78.400000000000006</v>
      </c>
      <c r="BA385" s="68"/>
      <c r="BB385" s="68"/>
      <c r="BC385" s="68"/>
      <c r="BD385" s="68"/>
      <c r="BE385" s="15"/>
      <c r="BF385" s="5">
        <f t="shared" si="176"/>
        <v>9746</v>
      </c>
      <c r="BG385" s="41">
        <v>4978</v>
      </c>
      <c r="BH385" s="42">
        <v>3086</v>
      </c>
      <c r="BI385" s="42">
        <v>1682</v>
      </c>
      <c r="BJ385" s="42"/>
      <c r="BK385" s="42"/>
      <c r="BL385" s="42"/>
      <c r="BM385" s="15"/>
    </row>
    <row r="386" spans="1:65" outlineLevel="5" x14ac:dyDescent="0.45">
      <c r="A386" s="22">
        <f t="shared" si="178"/>
        <v>11</v>
      </c>
      <c r="B386" s="9">
        <f t="shared" si="162"/>
        <v>44525</v>
      </c>
      <c r="C386" s="51">
        <v>299920</v>
      </c>
      <c r="D386" s="64">
        <f t="shared" si="167"/>
        <v>37.1</v>
      </c>
      <c r="E386" s="12">
        <v>35.6</v>
      </c>
      <c r="F386" s="12">
        <v>37.799999999999997</v>
      </c>
      <c r="G386" s="12">
        <v>36.9</v>
      </c>
      <c r="H386" s="12">
        <v>38.200000000000003</v>
      </c>
      <c r="I386" s="12"/>
      <c r="J386" s="12"/>
      <c r="K386" s="12"/>
      <c r="L386" s="12"/>
      <c r="M386" s="74" t="str">
        <f t="shared" si="168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7"/>
        <v>26.070763500931097</v>
      </c>
      <c r="AO386" s="41">
        <v>1074</v>
      </c>
      <c r="AP386" s="110"/>
      <c r="AQ386" s="111"/>
      <c r="AR386" s="126" t="str">
        <f t="shared" si="171"/>
        <v/>
      </c>
      <c r="AS386" s="126" t="str">
        <f t="shared" si="172"/>
        <v/>
      </c>
      <c r="AT386" s="127">
        <v>1134</v>
      </c>
      <c r="AU386" s="128"/>
      <c r="AV386" s="129"/>
      <c r="AW386" s="126" t="str">
        <f t="shared" si="173"/>
        <v/>
      </c>
      <c r="AX386" s="126" t="str">
        <f t="shared" si="174"/>
        <v/>
      </c>
      <c r="AY386" s="64" t="str">
        <f t="shared" si="175"/>
        <v/>
      </c>
      <c r="AZ386" s="97">
        <v>78.599999999999994</v>
      </c>
      <c r="BA386" s="68"/>
      <c r="BB386" s="68"/>
      <c r="BC386" s="68"/>
      <c r="BD386" s="68"/>
      <c r="BE386" s="15"/>
      <c r="BF386" s="5">
        <f t="shared" si="176"/>
        <v>7644</v>
      </c>
      <c r="BG386" s="41">
        <v>7596</v>
      </c>
      <c r="BH386" s="42">
        <v>48</v>
      </c>
      <c r="BI386" s="42">
        <v>0</v>
      </c>
      <c r="BJ386" s="42"/>
      <c r="BK386" s="42"/>
      <c r="BL386" s="42"/>
      <c r="BM386" s="15"/>
    </row>
    <row r="387" spans="1:65" outlineLevel="5" x14ac:dyDescent="0.45">
      <c r="A387" s="22">
        <f t="shared" si="178"/>
        <v>11</v>
      </c>
      <c r="B387" s="9">
        <f t="shared" si="162"/>
        <v>44526</v>
      </c>
      <c r="C387" s="51">
        <v>294800</v>
      </c>
      <c r="D387" s="64">
        <f t="shared" si="167"/>
        <v>37.299999999999997</v>
      </c>
      <c r="E387" s="12">
        <v>35.799999999999997</v>
      </c>
      <c r="F387" s="12">
        <v>38.299999999999997</v>
      </c>
      <c r="G387" s="12">
        <v>37</v>
      </c>
      <c r="H387" s="12">
        <v>38.200000000000003</v>
      </c>
      <c r="I387" s="12"/>
      <c r="J387" s="12"/>
      <c r="K387" s="12"/>
      <c r="L387" s="12"/>
      <c r="M387" s="74" t="str">
        <f t="shared" si="168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7"/>
        <v>22.764227642276424</v>
      </c>
      <c r="AO387" s="41">
        <v>1230</v>
      </c>
      <c r="AP387" s="110"/>
      <c r="AQ387" s="111"/>
      <c r="AR387" s="126" t="str">
        <f t="shared" si="171"/>
        <v/>
      </c>
      <c r="AS387" s="126" t="str">
        <f t="shared" si="172"/>
        <v/>
      </c>
      <c r="AT387" s="127">
        <v>1283</v>
      </c>
      <c r="AU387" s="128"/>
      <c r="AV387" s="129"/>
      <c r="AW387" s="126" t="str">
        <f t="shared" si="173"/>
        <v/>
      </c>
      <c r="AX387" s="126" t="str">
        <f t="shared" si="174"/>
        <v/>
      </c>
      <c r="AY387" s="64" t="str">
        <f t="shared" si="175"/>
        <v/>
      </c>
      <c r="AZ387" s="97">
        <v>78.3</v>
      </c>
      <c r="BA387" s="68"/>
      <c r="BB387" s="68"/>
      <c r="BC387" s="68"/>
      <c r="BD387" s="68"/>
      <c r="BE387" s="15"/>
      <c r="BF387" s="5">
        <f t="shared" si="176"/>
        <v>6846</v>
      </c>
      <c r="BG387" s="41">
        <v>6157</v>
      </c>
      <c r="BH387" s="42">
        <v>0</v>
      </c>
      <c r="BI387" s="42">
        <v>689</v>
      </c>
      <c r="BJ387" s="42"/>
      <c r="BK387" s="42"/>
      <c r="BL387" s="42"/>
      <c r="BM387" s="15"/>
    </row>
    <row r="388" spans="1:65" outlineLevel="5" x14ac:dyDescent="0.45">
      <c r="A388" s="22">
        <f t="shared" si="178"/>
        <v>11</v>
      </c>
      <c r="B388" s="9">
        <f t="shared" si="162"/>
        <v>44527</v>
      </c>
      <c r="C388" s="51">
        <v>299225</v>
      </c>
      <c r="D388" s="64">
        <f t="shared" si="167"/>
        <v>37.299999999999997</v>
      </c>
      <c r="E388" s="12">
        <v>35.6</v>
      </c>
      <c r="F388" s="12">
        <v>38.200000000000003</v>
      </c>
      <c r="G388" s="12">
        <v>37</v>
      </c>
      <c r="H388" s="12">
        <v>38.200000000000003</v>
      </c>
      <c r="I388" s="12"/>
      <c r="J388" s="12"/>
      <c r="K388" s="12"/>
      <c r="L388" s="12"/>
      <c r="M388" s="74" t="str">
        <f t="shared" si="168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7"/>
        <v>18.867924528301888</v>
      </c>
      <c r="AO388" s="41">
        <v>1484</v>
      </c>
      <c r="AP388" s="110"/>
      <c r="AQ388" s="111"/>
      <c r="AR388" s="126" t="str">
        <f t="shared" si="171"/>
        <v/>
      </c>
      <c r="AS388" s="126" t="str">
        <f t="shared" si="172"/>
        <v/>
      </c>
      <c r="AT388" s="127">
        <v>1368</v>
      </c>
      <c r="AU388" s="128"/>
      <c r="AV388" s="129"/>
      <c r="AW388" s="126" t="str">
        <f t="shared" si="173"/>
        <v/>
      </c>
      <c r="AX388" s="126" t="str">
        <f t="shared" si="174"/>
        <v/>
      </c>
      <c r="AY388" s="64" t="str">
        <f t="shared" si="175"/>
        <v/>
      </c>
      <c r="AZ388" s="97"/>
      <c r="BA388" s="68"/>
      <c r="BB388" s="68"/>
      <c r="BC388" s="68"/>
      <c r="BD388" s="68"/>
      <c r="BE388" s="15"/>
      <c r="BF388" s="5">
        <f t="shared" si="176"/>
        <v>7497</v>
      </c>
      <c r="BG388" s="41">
        <v>6142</v>
      </c>
      <c r="BH388" s="42">
        <v>0</v>
      </c>
      <c r="BI388" s="42">
        <v>1355</v>
      </c>
      <c r="BJ388" s="42"/>
      <c r="BK388" s="42"/>
      <c r="BL388" s="42"/>
      <c r="BM388" s="15"/>
    </row>
    <row r="389" spans="1:65" outlineLevel="5" x14ac:dyDescent="0.45">
      <c r="A389" s="22">
        <f t="shared" si="178"/>
        <v>11</v>
      </c>
      <c r="B389" s="9">
        <f t="shared" si="162"/>
        <v>44528</v>
      </c>
      <c r="C389" s="51">
        <v>298627</v>
      </c>
      <c r="D389" s="64">
        <f t="shared" si="167"/>
        <v>37</v>
      </c>
      <c r="E389" s="12">
        <v>35.799999999999997</v>
      </c>
      <c r="F389" s="12">
        <v>37.6</v>
      </c>
      <c r="G389" s="12">
        <v>36.700000000000003</v>
      </c>
      <c r="H389" s="12">
        <v>37.700000000000003</v>
      </c>
      <c r="I389" s="12"/>
      <c r="J389" s="12"/>
      <c r="K389" s="12"/>
      <c r="L389" s="12"/>
      <c r="M389" s="74" t="str">
        <f t="shared" si="168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7"/>
        <v>17.543859649122808</v>
      </c>
      <c r="AO389" s="41">
        <v>1596</v>
      </c>
      <c r="AP389" s="110"/>
      <c r="AQ389" s="111"/>
      <c r="AR389" s="126" t="str">
        <f t="shared" si="171"/>
        <v/>
      </c>
      <c r="AS389" s="126" t="str">
        <f t="shared" si="172"/>
        <v/>
      </c>
      <c r="AT389" s="127">
        <v>1795</v>
      </c>
      <c r="AU389" s="128"/>
      <c r="AV389" s="129"/>
      <c r="AW389" s="126" t="str">
        <f t="shared" si="173"/>
        <v/>
      </c>
      <c r="AX389" s="126" t="str">
        <f t="shared" si="174"/>
        <v/>
      </c>
      <c r="AY389" s="64" t="str">
        <f t="shared" si="175"/>
        <v/>
      </c>
      <c r="AZ389" s="97"/>
      <c r="BA389" s="68"/>
      <c r="BB389" s="68"/>
      <c r="BC389" s="68"/>
      <c r="BD389" s="68"/>
      <c r="BE389" s="15"/>
      <c r="BF389" s="5">
        <f t="shared" si="176"/>
        <v>8174</v>
      </c>
      <c r="BG389" s="41">
        <v>6804</v>
      </c>
      <c r="BH389" s="42">
        <v>0</v>
      </c>
      <c r="BI389" s="42">
        <v>1370</v>
      </c>
      <c r="BJ389" s="42"/>
      <c r="BK389" s="42"/>
      <c r="BL389" s="42"/>
      <c r="BM389" s="15"/>
    </row>
    <row r="390" spans="1:65" outlineLevel="5" x14ac:dyDescent="0.45">
      <c r="A390" s="22">
        <f t="shared" si="178"/>
        <v>11</v>
      </c>
      <c r="B390" s="9">
        <f t="shared" si="162"/>
        <v>44529</v>
      </c>
      <c r="C390" s="51">
        <v>295049</v>
      </c>
      <c r="D390" s="64">
        <f t="shared" si="167"/>
        <v>38.200000000000003</v>
      </c>
      <c r="E390" s="12">
        <v>38.1</v>
      </c>
      <c r="F390" s="12">
        <v>38.1</v>
      </c>
      <c r="G390" s="12">
        <v>38.299999999999997</v>
      </c>
      <c r="H390" s="12">
        <v>38.299999999999997</v>
      </c>
      <c r="I390" s="12"/>
      <c r="J390" s="12"/>
      <c r="K390" s="12"/>
      <c r="L390" s="12"/>
      <c r="M390" s="74" t="str">
        <f t="shared" si="168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7"/>
        <v>19.649122807017545</v>
      </c>
      <c r="AO390" s="41">
        <v>1425</v>
      </c>
      <c r="AP390" s="110"/>
      <c r="AQ390" s="111"/>
      <c r="AR390" s="126" t="str">
        <f t="shared" si="171"/>
        <v/>
      </c>
      <c r="AS390" s="126" t="str">
        <f t="shared" si="172"/>
        <v/>
      </c>
      <c r="AT390" s="127">
        <v>1689</v>
      </c>
      <c r="AU390" s="128"/>
      <c r="AV390" s="129"/>
      <c r="AW390" s="126" t="str">
        <f t="shared" si="173"/>
        <v/>
      </c>
      <c r="AX390" s="126" t="str">
        <f t="shared" si="174"/>
        <v/>
      </c>
      <c r="AY390" s="64" t="str">
        <f t="shared" si="175"/>
        <v/>
      </c>
      <c r="AZ390" s="97"/>
      <c r="BA390" s="68"/>
      <c r="BB390" s="68"/>
      <c r="BC390" s="68"/>
      <c r="BD390" s="68"/>
      <c r="BE390" s="15">
        <v>300</v>
      </c>
      <c r="BF390" s="5">
        <f t="shared" si="176"/>
        <v>11164</v>
      </c>
      <c r="BG390" s="41">
        <v>9744</v>
      </c>
      <c r="BH390" s="42">
        <v>0</v>
      </c>
      <c r="BI390" s="42">
        <v>1420</v>
      </c>
      <c r="BJ390" s="42"/>
      <c r="BK390" s="42"/>
      <c r="BL390" s="42"/>
      <c r="BM390" s="15"/>
    </row>
    <row r="391" spans="1:65" ht="17.5" outlineLevel="5" thickBot="1" x14ac:dyDescent="0.5">
      <c r="A391" s="31">
        <f t="shared" si="178"/>
        <v>11</v>
      </c>
      <c r="B391" s="32">
        <f t="shared" si="162"/>
        <v>44530</v>
      </c>
      <c r="C391" s="51">
        <v>390767</v>
      </c>
      <c r="D391" s="64">
        <f t="shared" si="167"/>
        <v>38.5</v>
      </c>
      <c r="E391" s="12">
        <v>38.5</v>
      </c>
      <c r="F391" s="12">
        <v>38.5</v>
      </c>
      <c r="G391" s="12">
        <v>38.5</v>
      </c>
      <c r="H391" s="12">
        <v>38.5</v>
      </c>
      <c r="I391" s="12"/>
      <c r="J391" s="12"/>
      <c r="K391" s="12"/>
      <c r="L391" s="12"/>
      <c r="M391" s="74" t="str">
        <f t="shared" si="168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7"/>
        <v>17.4346201743462</v>
      </c>
      <c r="AO391" s="41">
        <v>1606</v>
      </c>
      <c r="AP391" s="110"/>
      <c r="AQ391" s="111"/>
      <c r="AR391" s="126" t="str">
        <f t="shared" si="171"/>
        <v/>
      </c>
      <c r="AS391" s="126" t="str">
        <f t="shared" si="172"/>
        <v/>
      </c>
      <c r="AT391" s="127">
        <v>1885</v>
      </c>
      <c r="AU391" s="128"/>
      <c r="AV391" s="129"/>
      <c r="AW391" s="126" t="str">
        <f t="shared" si="173"/>
        <v/>
      </c>
      <c r="AX391" s="126" t="str">
        <f t="shared" si="174"/>
        <v/>
      </c>
      <c r="AY391" s="64" t="str">
        <f t="shared" si="175"/>
        <v/>
      </c>
      <c r="AZ391" s="97">
        <v>78.7</v>
      </c>
      <c r="BA391" s="68"/>
      <c r="BB391" s="68"/>
      <c r="BC391" s="68"/>
      <c r="BD391" s="68"/>
      <c r="BE391" s="15">
        <v>380</v>
      </c>
      <c r="BF391" s="5">
        <f t="shared" si="176"/>
        <v>11608</v>
      </c>
      <c r="BG391" s="41">
        <v>10184</v>
      </c>
      <c r="BH391" s="42">
        <v>0</v>
      </c>
      <c r="BI391" s="42">
        <v>1424</v>
      </c>
      <c r="BJ391" s="42"/>
      <c r="BK391" s="42"/>
      <c r="BL391" s="42"/>
      <c r="BM391" s="15"/>
    </row>
    <row r="392" spans="1:65" outlineLevel="4" x14ac:dyDescent="0.45">
      <c r="A392" s="150" t="s">
        <v>44</v>
      </c>
      <c r="B392" s="151"/>
      <c r="C392" s="50">
        <f t="shared" ref="C392:BM392" si="179">SUBTOTAL(4,C362:C391)</f>
        <v>390767</v>
      </c>
      <c r="D392" s="60">
        <f t="shared" si="179"/>
        <v>38.799999999999997</v>
      </c>
      <c r="E392" s="28">
        <f t="shared" si="179"/>
        <v>38.700000000000003</v>
      </c>
      <c r="F392" s="28">
        <f t="shared" si="179"/>
        <v>38.700000000000003</v>
      </c>
      <c r="G392" s="28">
        <f t="shared" si="179"/>
        <v>38.799999999999997</v>
      </c>
      <c r="H392" s="28">
        <f t="shared" si="179"/>
        <v>38.9</v>
      </c>
      <c r="I392" s="28">
        <f t="shared" si="179"/>
        <v>0</v>
      </c>
      <c r="J392" s="28">
        <f t="shared" si="179"/>
        <v>0</v>
      </c>
      <c r="K392" s="28">
        <f t="shared" si="179"/>
        <v>0</v>
      </c>
      <c r="L392" s="28">
        <f t="shared" si="179"/>
        <v>0</v>
      </c>
      <c r="M392" s="71">
        <f t="shared" si="179"/>
        <v>0</v>
      </c>
      <c r="N392" s="82">
        <f t="shared" si="179"/>
        <v>0</v>
      </c>
      <c r="O392" s="82">
        <f t="shared" si="179"/>
        <v>0</v>
      </c>
      <c r="P392" s="82">
        <f t="shared" si="179"/>
        <v>0</v>
      </c>
      <c r="Q392" s="82">
        <f t="shared" si="179"/>
        <v>0</v>
      </c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0</v>
      </c>
      <c r="AF392" s="39">
        <f t="shared" si="179"/>
        <v>0</v>
      </c>
      <c r="AG392" s="39">
        <f t="shared" si="179"/>
        <v>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29.136316337148802</v>
      </c>
      <c r="AO392" s="39">
        <f t="shared" si="179"/>
        <v>1606</v>
      </c>
      <c r="AP392" s="104">
        <f t="shared" si="179"/>
        <v>0</v>
      </c>
      <c r="AQ392" s="105">
        <f t="shared" si="179"/>
        <v>0</v>
      </c>
      <c r="AR392" s="106">
        <f t="shared" si="179"/>
        <v>0</v>
      </c>
      <c r="AS392" s="106">
        <f t="shared" si="179"/>
        <v>0</v>
      </c>
      <c r="AT392" s="107">
        <f t="shared" si="179"/>
        <v>1885</v>
      </c>
      <c r="AU392" s="108">
        <f t="shared" si="179"/>
        <v>0</v>
      </c>
      <c r="AV392" s="109">
        <f t="shared" si="179"/>
        <v>0</v>
      </c>
      <c r="AW392" s="106">
        <f t="shared" si="179"/>
        <v>0</v>
      </c>
      <c r="AX392" s="106">
        <f t="shared" si="179"/>
        <v>0</v>
      </c>
      <c r="AY392" s="60">
        <f t="shared" si="179"/>
        <v>0</v>
      </c>
      <c r="AZ392" s="96">
        <f t="shared" si="179"/>
        <v>79</v>
      </c>
      <c r="BA392" s="67">
        <f t="shared" si="179"/>
        <v>0</v>
      </c>
      <c r="BB392" s="67">
        <f t="shared" si="179"/>
        <v>0</v>
      </c>
      <c r="BC392" s="67">
        <f t="shared" si="179"/>
        <v>0</v>
      </c>
      <c r="BD392" s="67">
        <f t="shared" si="179"/>
        <v>0</v>
      </c>
      <c r="BE392" s="27">
        <f t="shared" si="179"/>
        <v>380</v>
      </c>
      <c r="BF392" s="29">
        <f t="shared" si="179"/>
        <v>12550</v>
      </c>
      <c r="BG392" s="39">
        <f t="shared" si="179"/>
        <v>12259</v>
      </c>
      <c r="BH392" s="40">
        <f t="shared" si="179"/>
        <v>6343</v>
      </c>
      <c r="BI392" s="40">
        <f t="shared" si="179"/>
        <v>1800</v>
      </c>
      <c r="BJ392" s="40">
        <f t="shared" si="179"/>
        <v>0</v>
      </c>
      <c r="BK392" s="40">
        <f t="shared" si="179"/>
        <v>0</v>
      </c>
      <c r="BL392" s="40">
        <f t="shared" si="179"/>
        <v>0</v>
      </c>
      <c r="BM392" s="27">
        <f t="shared" si="179"/>
        <v>0</v>
      </c>
    </row>
    <row r="393" spans="1:65" outlineLevel="3" x14ac:dyDescent="0.45">
      <c r="A393" s="180" t="s">
        <v>33</v>
      </c>
      <c r="B393" s="181"/>
      <c r="C393" s="51">
        <f t="shared" ref="C393:BM393" si="180">SUBTOTAL(5,C362:C391)</f>
        <v>293245</v>
      </c>
      <c r="D393" s="61">
        <f t="shared" si="180"/>
        <v>36.4</v>
      </c>
      <c r="E393" s="12">
        <f t="shared" si="180"/>
        <v>35.5</v>
      </c>
      <c r="F393" s="12">
        <f t="shared" si="180"/>
        <v>36.1</v>
      </c>
      <c r="G393" s="12">
        <f t="shared" si="180"/>
        <v>36.700000000000003</v>
      </c>
      <c r="H393" s="12">
        <f t="shared" si="180"/>
        <v>36.200000000000003</v>
      </c>
      <c r="I393" s="12">
        <f t="shared" si="180"/>
        <v>0</v>
      </c>
      <c r="J393" s="12">
        <f t="shared" si="180"/>
        <v>0</v>
      </c>
      <c r="K393" s="12">
        <f t="shared" si="180"/>
        <v>0</v>
      </c>
      <c r="L393" s="12">
        <f t="shared" si="180"/>
        <v>0</v>
      </c>
      <c r="M393" s="72">
        <f t="shared" si="180"/>
        <v>0</v>
      </c>
      <c r="N393" s="83">
        <f t="shared" si="180"/>
        <v>0</v>
      </c>
      <c r="O393" s="83">
        <f t="shared" si="180"/>
        <v>0</v>
      </c>
      <c r="P393" s="83">
        <f t="shared" si="180"/>
        <v>0</v>
      </c>
      <c r="Q393" s="83">
        <f t="shared" si="180"/>
        <v>0</v>
      </c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0</v>
      </c>
      <c r="AF393" s="41">
        <f t="shared" si="180"/>
        <v>0</v>
      </c>
      <c r="AG393" s="41">
        <f t="shared" si="180"/>
        <v>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17.4346201743462</v>
      </c>
      <c r="AO393" s="41">
        <f t="shared" si="180"/>
        <v>961</v>
      </c>
      <c r="AP393" s="110">
        <f t="shared" si="180"/>
        <v>0</v>
      </c>
      <c r="AQ393" s="111">
        <f t="shared" si="180"/>
        <v>0</v>
      </c>
      <c r="AR393" s="112">
        <f t="shared" si="180"/>
        <v>0</v>
      </c>
      <c r="AS393" s="112">
        <f t="shared" si="180"/>
        <v>0</v>
      </c>
      <c r="AT393" s="113">
        <f t="shared" si="180"/>
        <v>985</v>
      </c>
      <c r="AU393" s="114">
        <f t="shared" si="180"/>
        <v>0</v>
      </c>
      <c r="AV393" s="115">
        <f t="shared" si="180"/>
        <v>0</v>
      </c>
      <c r="AW393" s="112">
        <f t="shared" si="180"/>
        <v>0</v>
      </c>
      <c r="AX393" s="112">
        <f t="shared" si="180"/>
        <v>0</v>
      </c>
      <c r="AY393" s="61">
        <f t="shared" si="180"/>
        <v>0</v>
      </c>
      <c r="AZ393" s="97">
        <f t="shared" si="180"/>
        <v>78.3</v>
      </c>
      <c r="BA393" s="68">
        <f t="shared" si="180"/>
        <v>0</v>
      </c>
      <c r="BB393" s="68">
        <f t="shared" si="180"/>
        <v>0</v>
      </c>
      <c r="BC393" s="68">
        <f t="shared" si="180"/>
        <v>0</v>
      </c>
      <c r="BD393" s="68">
        <f t="shared" si="180"/>
        <v>0</v>
      </c>
      <c r="BE393" s="15">
        <f t="shared" si="180"/>
        <v>300</v>
      </c>
      <c r="BF393" s="6">
        <f t="shared" si="180"/>
        <v>6650</v>
      </c>
      <c r="BG393" s="41">
        <f t="shared" si="180"/>
        <v>1581</v>
      </c>
      <c r="BH393" s="42">
        <f t="shared" si="180"/>
        <v>0</v>
      </c>
      <c r="BI393" s="42">
        <f t="shared" si="180"/>
        <v>0</v>
      </c>
      <c r="BJ393" s="42">
        <f t="shared" si="180"/>
        <v>0</v>
      </c>
      <c r="BK393" s="42">
        <f t="shared" si="180"/>
        <v>0</v>
      </c>
      <c r="BL393" s="42">
        <f t="shared" si="180"/>
        <v>0</v>
      </c>
      <c r="BM393" s="15">
        <f t="shared" si="180"/>
        <v>0</v>
      </c>
    </row>
    <row r="394" spans="1:65" outlineLevel="2" x14ac:dyDescent="0.45">
      <c r="A394" s="180" t="s">
        <v>22</v>
      </c>
      <c r="B394" s="181"/>
      <c r="C394" s="51">
        <f>IFERROR(SUBTOTAL(1,C362:C391),"")</f>
        <v>315686.43333333335</v>
      </c>
      <c r="D394" s="61">
        <f t="shared" ref="D394:BM394" si="181">IFERROR(SUBTOTAL(1,D362:D391),"")</f>
        <v>37.659999999999997</v>
      </c>
      <c r="E394" s="12">
        <f t="shared" si="181"/>
        <v>36.776666666666664</v>
      </c>
      <c r="F394" s="12">
        <f t="shared" si="181"/>
        <v>38.119999999999997</v>
      </c>
      <c r="G394" s="12">
        <f t="shared" si="181"/>
        <v>37.539999999999992</v>
      </c>
      <c r="H394" s="12">
        <f t="shared" si="181"/>
        <v>38.160000000000004</v>
      </c>
      <c r="I394" s="12" t="str">
        <f t="shared" si="181"/>
        <v/>
      </c>
      <c r="J394" s="12" t="str">
        <f t="shared" si="181"/>
        <v/>
      </c>
      <c r="K394" s="12" t="str">
        <f t="shared" si="181"/>
        <v/>
      </c>
      <c r="L394" s="12" t="str">
        <f t="shared" si="181"/>
        <v/>
      </c>
      <c r="M394" s="72" t="str">
        <f t="shared" si="181"/>
        <v/>
      </c>
      <c r="N394" s="83" t="str">
        <f t="shared" si="181"/>
        <v/>
      </c>
      <c r="O394" s="83" t="str">
        <f t="shared" si="181"/>
        <v/>
      </c>
      <c r="P394" s="83" t="str">
        <f t="shared" si="181"/>
        <v/>
      </c>
      <c r="Q394" s="83" t="str">
        <f t="shared" si="181"/>
        <v/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 t="str">
        <f t="shared" si="181"/>
        <v/>
      </c>
      <c r="AF394" s="41" t="str">
        <f t="shared" si="181"/>
        <v/>
      </c>
      <c r="AG394" s="41" t="str">
        <f t="shared" si="181"/>
        <v/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23.760109939174324</v>
      </c>
      <c r="AO394" s="41">
        <f t="shared" si="181"/>
        <v>1199.0999999999999</v>
      </c>
      <c r="AP394" s="110" t="str">
        <f t="shared" si="181"/>
        <v/>
      </c>
      <c r="AQ394" s="111" t="str">
        <f t="shared" si="181"/>
        <v/>
      </c>
      <c r="AR394" s="112" t="str">
        <f t="shared" si="181"/>
        <v/>
      </c>
      <c r="AS394" s="112" t="str">
        <f t="shared" si="181"/>
        <v/>
      </c>
      <c r="AT394" s="113">
        <f t="shared" si="181"/>
        <v>1281.2666666666667</v>
      </c>
      <c r="AU394" s="114" t="str">
        <f t="shared" si="181"/>
        <v/>
      </c>
      <c r="AV394" s="115" t="str">
        <f t="shared" si="181"/>
        <v/>
      </c>
      <c r="AW394" s="112" t="str">
        <f t="shared" si="181"/>
        <v/>
      </c>
      <c r="AX394" s="112" t="str">
        <f t="shared" si="181"/>
        <v/>
      </c>
      <c r="AY394" s="61" t="str">
        <f t="shared" si="181"/>
        <v/>
      </c>
      <c r="AZ394" s="97">
        <f t="shared" si="181"/>
        <v>78.604761904761901</v>
      </c>
      <c r="BA394" s="68" t="str">
        <f t="shared" si="181"/>
        <v/>
      </c>
      <c r="BB394" s="68" t="str">
        <f t="shared" si="181"/>
        <v/>
      </c>
      <c r="BC394" s="68" t="str">
        <f t="shared" si="181"/>
        <v/>
      </c>
      <c r="BD394" s="68" t="str">
        <f t="shared" si="181"/>
        <v/>
      </c>
      <c r="BE394" s="15">
        <f>IFERROR(SUBTOTAL(1,BE362:BE391),"")</f>
        <v>340</v>
      </c>
      <c r="BF394" s="6">
        <f t="shared" si="181"/>
        <v>9375.3666666666668</v>
      </c>
      <c r="BG394" s="41">
        <f t="shared" si="181"/>
        <v>6408</v>
      </c>
      <c r="BH394" s="42">
        <f t="shared" si="181"/>
        <v>2178.2333333333331</v>
      </c>
      <c r="BI394" s="42">
        <f t="shared" si="181"/>
        <v>789.13333333333333</v>
      </c>
      <c r="BJ394" s="42" t="str">
        <f t="shared" si="181"/>
        <v/>
      </c>
      <c r="BK394" s="42" t="str">
        <f t="shared" si="181"/>
        <v/>
      </c>
      <c r="BL394" s="42" t="str">
        <f t="shared" si="181"/>
        <v/>
      </c>
      <c r="BM394" s="15" t="str">
        <f t="shared" si="181"/>
        <v/>
      </c>
    </row>
    <row r="395" spans="1:65" ht="17.5" outlineLevel="1" thickBot="1" x14ac:dyDescent="0.5">
      <c r="A395" s="182" t="s">
        <v>47</v>
      </c>
      <c r="B395" s="183"/>
      <c r="C395" s="52">
        <f>SUBTOTAL(9,C362:C391)</f>
        <v>9470593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35973</v>
      </c>
      <c r="AP395" s="116"/>
      <c r="AQ395" s="117"/>
      <c r="AR395" s="118"/>
      <c r="AS395" s="118"/>
      <c r="AT395" s="119">
        <f>SUBTOTAL(9,AT362:AT391)</f>
        <v>38438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680</v>
      </c>
      <c r="BF395" s="7">
        <f t="shared" ref="BF395:BM395" si="182">SUBTOTAL(9,BF362:BF391)</f>
        <v>281261</v>
      </c>
      <c r="BG395" s="43">
        <f t="shared" si="182"/>
        <v>192240</v>
      </c>
      <c r="BH395" s="44">
        <f t="shared" si="182"/>
        <v>65347</v>
      </c>
      <c r="BI395" s="44">
        <f t="shared" si="182"/>
        <v>23674</v>
      </c>
      <c r="BJ395" s="44">
        <f t="shared" si="182"/>
        <v>0</v>
      </c>
      <c r="BK395" s="44">
        <f t="shared" si="182"/>
        <v>0</v>
      </c>
      <c r="BL395" s="44">
        <v>10157</v>
      </c>
      <c r="BM395" s="16">
        <f t="shared" si="182"/>
        <v>0</v>
      </c>
    </row>
    <row r="396" spans="1:65" outlineLevel="5" x14ac:dyDescent="0.45">
      <c r="A396" s="21">
        <f t="shared" si="178"/>
        <v>12</v>
      </c>
      <c r="B396" s="33">
        <f>B391+1</f>
        <v>44531</v>
      </c>
      <c r="C396" s="51">
        <v>352176</v>
      </c>
      <c r="D396" s="64">
        <f t="shared" ref="D396:D426" si="183">IFERROR(ROUND(AVERAGE(E396:L396),1),"")</f>
        <v>37.200000000000003</v>
      </c>
      <c r="E396" s="12">
        <v>35.700000000000003</v>
      </c>
      <c r="F396" s="12">
        <v>37.9</v>
      </c>
      <c r="G396" s="12">
        <v>37</v>
      </c>
      <c r="H396" s="12">
        <v>38.1</v>
      </c>
      <c r="I396" s="12"/>
      <c r="J396" s="12"/>
      <c r="K396" s="12"/>
      <c r="L396" s="12"/>
      <c r="M396" s="74" t="str">
        <f t="shared" ref="M396:M426" si="184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f>28000/AO396</f>
        <v>17.177914110429448</v>
      </c>
      <c r="AO396" s="41">
        <v>1630</v>
      </c>
      <c r="AP396" s="110"/>
      <c r="AQ396" s="111"/>
      <c r="AR396" s="126" t="str">
        <f t="shared" ref="AR396:AR426" si="187">IFERROR(AQ396/AP396*100,"")</f>
        <v/>
      </c>
      <c r="AS396" s="126" t="str">
        <f t="shared" ref="AS396:AS426" si="188">IFERROR(100-AR396,"")</f>
        <v/>
      </c>
      <c r="AT396" s="127">
        <v>1852</v>
      </c>
      <c r="AU396" s="128"/>
      <c r="AV396" s="129"/>
      <c r="AW396" s="126" t="str">
        <f t="shared" ref="AW396:AW426" si="189">IFERROR(AV396/AU396*100,"")</f>
        <v/>
      </c>
      <c r="AX396" s="126" t="str">
        <f t="shared" ref="AX396:AX426" si="190">IFERROR(100-AW396,"")</f>
        <v/>
      </c>
      <c r="AY396" s="64" t="str">
        <f t="shared" ref="AY396:AY426" si="191">IFERROR((1-((AW396*AS396)/(AX396*AR396)))*100,"")</f>
        <v/>
      </c>
      <c r="AZ396" s="97">
        <v>77.900000000000006</v>
      </c>
      <c r="BA396" s="68"/>
      <c r="BB396" s="68"/>
      <c r="BC396" s="68"/>
      <c r="BD396" s="68"/>
      <c r="BE396" s="15">
        <v>320</v>
      </c>
      <c r="BF396" s="5">
        <f t="shared" ref="BF396:BF426" si="192">IF(SUM(BG396:BM396)=0,"",SUM(BG396:BM396))</f>
        <v>9434</v>
      </c>
      <c r="BG396" s="41">
        <v>8020</v>
      </c>
      <c r="BH396" s="42">
        <v>0</v>
      </c>
      <c r="BI396" s="42">
        <v>1414</v>
      </c>
      <c r="BJ396" s="42"/>
      <c r="BK396" s="42"/>
      <c r="BL396" s="42"/>
      <c r="BM396" s="15"/>
    </row>
    <row r="397" spans="1:65" outlineLevel="5" x14ac:dyDescent="0.45">
      <c r="A397" s="22">
        <f t="shared" si="178"/>
        <v>12</v>
      </c>
      <c r="B397" s="9">
        <f t="shared" si="162"/>
        <v>44532</v>
      </c>
      <c r="C397" s="51">
        <v>318833</v>
      </c>
      <c r="D397" s="64">
        <f t="shared" si="183"/>
        <v>37</v>
      </c>
      <c r="E397" s="12">
        <v>35.700000000000003</v>
      </c>
      <c r="F397" s="12">
        <v>37.5</v>
      </c>
      <c r="G397" s="12">
        <v>37</v>
      </c>
      <c r="H397" s="12">
        <v>37.700000000000003</v>
      </c>
      <c r="I397" s="12"/>
      <c r="J397" s="12"/>
      <c r="K397" s="12"/>
      <c r="L397" s="12"/>
      <c r="M397" s="74" t="str">
        <f t="shared" si="184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6" si="193">28000/AO397</f>
        <v>15.909090909090908</v>
      </c>
      <c r="AO397" s="41">
        <v>1760</v>
      </c>
      <c r="AP397" s="110"/>
      <c r="AQ397" s="111"/>
      <c r="AR397" s="126" t="str">
        <f t="shared" si="187"/>
        <v/>
      </c>
      <c r="AS397" s="126" t="str">
        <f t="shared" si="188"/>
        <v/>
      </c>
      <c r="AT397" s="127">
        <v>1995</v>
      </c>
      <c r="AU397" s="128"/>
      <c r="AV397" s="129"/>
      <c r="AW397" s="126" t="str">
        <f t="shared" si="189"/>
        <v/>
      </c>
      <c r="AX397" s="126" t="str">
        <f t="shared" si="190"/>
        <v/>
      </c>
      <c r="AY397" s="64" t="str">
        <f t="shared" si="191"/>
        <v/>
      </c>
      <c r="AZ397" s="97">
        <v>78.2</v>
      </c>
      <c r="BA397" s="68"/>
      <c r="BB397" s="68"/>
      <c r="BC397" s="68"/>
      <c r="BD397" s="68"/>
      <c r="BE397" s="15">
        <v>320</v>
      </c>
      <c r="BF397" s="5">
        <f t="shared" si="192"/>
        <v>11401</v>
      </c>
      <c r="BG397" s="41">
        <v>9934</v>
      </c>
      <c r="BH397" s="42">
        <v>0</v>
      </c>
      <c r="BI397" s="42">
        <v>1467</v>
      </c>
      <c r="BJ397" s="42"/>
      <c r="BK397" s="42"/>
      <c r="BL397" s="42"/>
      <c r="BM397" s="15"/>
    </row>
    <row r="398" spans="1:65" outlineLevel="5" x14ac:dyDescent="0.45">
      <c r="A398" s="22">
        <f t="shared" si="178"/>
        <v>12</v>
      </c>
      <c r="B398" s="9">
        <f t="shared" si="162"/>
        <v>44533</v>
      </c>
      <c r="C398" s="51">
        <v>316818</v>
      </c>
      <c r="D398" s="64">
        <f t="shared" si="183"/>
        <v>37</v>
      </c>
      <c r="E398" s="12">
        <v>35.6</v>
      </c>
      <c r="F398" s="12">
        <v>37.700000000000003</v>
      </c>
      <c r="G398" s="12">
        <v>36.799999999999997</v>
      </c>
      <c r="H398" s="12">
        <v>37.700000000000003</v>
      </c>
      <c r="I398" s="12"/>
      <c r="J398" s="12"/>
      <c r="K398" s="12"/>
      <c r="L398" s="12"/>
      <c r="M398" s="74" t="str">
        <f t="shared" si="184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3"/>
        <v>15.837104072398191</v>
      </c>
      <c r="AO398" s="41">
        <v>1768</v>
      </c>
      <c r="AP398" s="110"/>
      <c r="AQ398" s="111"/>
      <c r="AR398" s="126" t="str">
        <f t="shared" si="187"/>
        <v/>
      </c>
      <c r="AS398" s="126" t="str">
        <f t="shared" si="188"/>
        <v/>
      </c>
      <c r="AT398" s="127">
        <v>2038</v>
      </c>
      <c r="AU398" s="128"/>
      <c r="AV398" s="129"/>
      <c r="AW398" s="126" t="str">
        <f t="shared" si="189"/>
        <v/>
      </c>
      <c r="AX398" s="126" t="str">
        <f t="shared" si="190"/>
        <v/>
      </c>
      <c r="AY398" s="64" t="str">
        <f t="shared" si="191"/>
        <v/>
      </c>
      <c r="AZ398" s="97">
        <v>78.2</v>
      </c>
      <c r="BA398" s="68"/>
      <c r="BB398" s="68"/>
      <c r="BC398" s="68"/>
      <c r="BD398" s="68"/>
      <c r="BE398" s="15">
        <v>370</v>
      </c>
      <c r="BF398" s="5">
        <f t="shared" si="192"/>
        <v>11517</v>
      </c>
      <c r="BG398" s="41">
        <v>9952</v>
      </c>
      <c r="BH398" s="42">
        <v>0</v>
      </c>
      <c r="BI398" s="42">
        <v>1565</v>
      </c>
      <c r="BJ398" s="42"/>
      <c r="BK398" s="42"/>
      <c r="BL398" s="42"/>
      <c r="BM398" s="15"/>
    </row>
    <row r="399" spans="1:65" outlineLevel="5" x14ac:dyDescent="0.45">
      <c r="A399" s="22">
        <f t="shared" si="178"/>
        <v>12</v>
      </c>
      <c r="B399" s="9">
        <f t="shared" si="162"/>
        <v>44534</v>
      </c>
      <c r="C399" s="51">
        <v>315885</v>
      </c>
      <c r="D399" s="64">
        <f t="shared" si="183"/>
        <v>37</v>
      </c>
      <c r="E399" s="12">
        <v>35.6</v>
      </c>
      <c r="F399" s="12">
        <v>37.700000000000003</v>
      </c>
      <c r="G399" s="12">
        <v>37</v>
      </c>
      <c r="H399" s="12">
        <v>37.799999999999997</v>
      </c>
      <c r="I399" s="12"/>
      <c r="J399" s="12"/>
      <c r="K399" s="12"/>
      <c r="L399" s="12"/>
      <c r="M399" s="74" t="str">
        <f t="shared" si="184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3"/>
        <v>15.159718462371414</v>
      </c>
      <c r="AO399" s="41">
        <v>1847</v>
      </c>
      <c r="AP399" s="110"/>
      <c r="AQ399" s="111"/>
      <c r="AR399" s="126" t="str">
        <f t="shared" si="187"/>
        <v/>
      </c>
      <c r="AS399" s="126" t="str">
        <f t="shared" si="188"/>
        <v/>
      </c>
      <c r="AT399" s="127">
        <v>2029</v>
      </c>
      <c r="AU399" s="128"/>
      <c r="AV399" s="129"/>
      <c r="AW399" s="126" t="str">
        <f t="shared" si="189"/>
        <v/>
      </c>
      <c r="AX399" s="126" t="str">
        <f t="shared" si="190"/>
        <v/>
      </c>
      <c r="AY399" s="64" t="str">
        <f t="shared" si="191"/>
        <v/>
      </c>
      <c r="AZ399" s="97"/>
      <c r="BA399" s="68"/>
      <c r="BB399" s="68"/>
      <c r="BC399" s="68"/>
      <c r="BD399" s="68"/>
      <c r="BE399" s="15">
        <v>100</v>
      </c>
      <c r="BF399" s="5">
        <f t="shared" si="192"/>
        <v>11320</v>
      </c>
      <c r="BG399" s="41">
        <v>9870</v>
      </c>
      <c r="BH399" s="42">
        <v>0</v>
      </c>
      <c r="BI399" s="42">
        <v>1450</v>
      </c>
      <c r="BJ399" s="42"/>
      <c r="BK399" s="42"/>
      <c r="BL399" s="42"/>
      <c r="BM399" s="15"/>
    </row>
    <row r="400" spans="1:65" outlineLevel="5" x14ac:dyDescent="0.45">
      <c r="A400" s="22">
        <f t="shared" si="178"/>
        <v>12</v>
      </c>
      <c r="B400" s="9">
        <f t="shared" si="162"/>
        <v>44535</v>
      </c>
      <c r="C400" s="51">
        <v>313135</v>
      </c>
      <c r="D400" s="64">
        <f t="shared" si="183"/>
        <v>36.9</v>
      </c>
      <c r="E400" s="12">
        <v>35.5</v>
      </c>
      <c r="F400" s="12">
        <v>37.4</v>
      </c>
      <c r="G400" s="12">
        <v>37</v>
      </c>
      <c r="H400" s="12">
        <v>37.6</v>
      </c>
      <c r="I400" s="12"/>
      <c r="J400" s="12"/>
      <c r="K400" s="12"/>
      <c r="L400" s="12"/>
      <c r="M400" s="74" t="str">
        <f t="shared" si="184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3"/>
        <v>15.616285554935862</v>
      </c>
      <c r="AO400" s="41">
        <v>1793</v>
      </c>
      <c r="AP400" s="110"/>
      <c r="AQ400" s="111"/>
      <c r="AR400" s="126" t="str">
        <f t="shared" si="187"/>
        <v/>
      </c>
      <c r="AS400" s="126" t="str">
        <f t="shared" si="188"/>
        <v/>
      </c>
      <c r="AT400" s="127">
        <v>1740</v>
      </c>
      <c r="AU400" s="128"/>
      <c r="AV400" s="129"/>
      <c r="AW400" s="126" t="str">
        <f t="shared" si="189"/>
        <v/>
      </c>
      <c r="AX400" s="126" t="str">
        <f t="shared" si="190"/>
        <v/>
      </c>
      <c r="AY400" s="64" t="str">
        <f t="shared" si="191"/>
        <v/>
      </c>
      <c r="AZ400" s="97"/>
      <c r="BA400" s="68"/>
      <c r="BB400" s="68"/>
      <c r="BC400" s="68"/>
      <c r="BD400" s="68"/>
      <c r="BE400" s="15"/>
      <c r="BF400" s="5">
        <f t="shared" si="192"/>
        <v>11228</v>
      </c>
      <c r="BG400" s="41">
        <v>9808</v>
      </c>
      <c r="BH400" s="42">
        <v>0</v>
      </c>
      <c r="BI400" s="42">
        <v>1420</v>
      </c>
      <c r="BJ400" s="42"/>
      <c r="BK400" s="42"/>
      <c r="BL400" s="42"/>
      <c r="BM400" s="15"/>
    </row>
    <row r="401" spans="1:65" outlineLevel="5" x14ac:dyDescent="0.45">
      <c r="A401" s="22">
        <f t="shared" si="178"/>
        <v>12</v>
      </c>
      <c r="B401" s="9">
        <f t="shared" si="162"/>
        <v>44536</v>
      </c>
      <c r="C401" s="51">
        <v>298293</v>
      </c>
      <c r="D401" s="64">
        <f t="shared" si="183"/>
        <v>37</v>
      </c>
      <c r="E401" s="12">
        <v>34.799999999999997</v>
      </c>
      <c r="F401" s="12">
        <v>37.9</v>
      </c>
      <c r="G401" s="12">
        <v>36.799999999999997</v>
      </c>
      <c r="H401" s="12">
        <v>38.299999999999997</v>
      </c>
      <c r="I401" s="12"/>
      <c r="J401" s="12"/>
      <c r="K401" s="12"/>
      <c r="L401" s="12"/>
      <c r="M401" s="74" t="str">
        <f t="shared" si="184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3"/>
        <v>19.985724482512492</v>
      </c>
      <c r="AO401" s="41">
        <v>1401</v>
      </c>
      <c r="AP401" s="110"/>
      <c r="AQ401" s="111"/>
      <c r="AR401" s="126" t="str">
        <f t="shared" si="187"/>
        <v/>
      </c>
      <c r="AS401" s="126" t="str">
        <f t="shared" si="188"/>
        <v/>
      </c>
      <c r="AT401" s="127">
        <v>1530</v>
      </c>
      <c r="AU401" s="128"/>
      <c r="AV401" s="129"/>
      <c r="AW401" s="126" t="str">
        <f t="shared" si="189"/>
        <v/>
      </c>
      <c r="AX401" s="126" t="str">
        <f t="shared" si="190"/>
        <v/>
      </c>
      <c r="AY401" s="64" t="str">
        <f t="shared" si="191"/>
        <v/>
      </c>
      <c r="AZ401" s="97">
        <v>78.3</v>
      </c>
      <c r="BA401" s="68"/>
      <c r="BB401" s="68"/>
      <c r="BC401" s="68"/>
      <c r="BD401" s="68"/>
      <c r="BE401" s="15">
        <v>390</v>
      </c>
      <c r="BF401" s="5">
        <f t="shared" si="192"/>
        <v>12963</v>
      </c>
      <c r="BG401" s="41">
        <v>9862</v>
      </c>
      <c r="BH401" s="42">
        <v>1811</v>
      </c>
      <c r="BI401" s="42">
        <v>1290</v>
      </c>
      <c r="BJ401" s="42"/>
      <c r="BK401" s="42"/>
      <c r="BL401" s="42"/>
      <c r="BM401" s="15"/>
    </row>
    <row r="402" spans="1:65" outlineLevel="5" x14ac:dyDescent="0.45">
      <c r="A402" s="22">
        <f t="shared" si="178"/>
        <v>12</v>
      </c>
      <c r="B402" s="9">
        <f t="shared" si="162"/>
        <v>44537</v>
      </c>
      <c r="C402" s="51">
        <v>302074</v>
      </c>
      <c r="D402" s="64">
        <f t="shared" si="183"/>
        <v>38.9</v>
      </c>
      <c r="E402" s="12">
        <v>38.799999999999997</v>
      </c>
      <c r="F402" s="12">
        <v>38.799999999999997</v>
      </c>
      <c r="G402" s="12">
        <v>38.9</v>
      </c>
      <c r="H402" s="12">
        <v>38.9</v>
      </c>
      <c r="I402" s="12"/>
      <c r="J402" s="12"/>
      <c r="K402" s="12"/>
      <c r="L402" s="12"/>
      <c r="M402" s="74" t="str">
        <f t="shared" si="184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3"/>
        <v>21.99528672427337</v>
      </c>
      <c r="AO402" s="41">
        <v>1273</v>
      </c>
      <c r="AP402" s="110"/>
      <c r="AQ402" s="111"/>
      <c r="AR402" s="126" t="str">
        <f t="shared" si="187"/>
        <v/>
      </c>
      <c r="AS402" s="126" t="str">
        <f t="shared" si="188"/>
        <v/>
      </c>
      <c r="AT402" s="127">
        <v>1335</v>
      </c>
      <c r="AU402" s="128"/>
      <c r="AV402" s="129"/>
      <c r="AW402" s="126" t="str">
        <f t="shared" si="189"/>
        <v/>
      </c>
      <c r="AX402" s="126" t="str">
        <f t="shared" si="190"/>
        <v/>
      </c>
      <c r="AY402" s="64" t="str">
        <f t="shared" si="191"/>
        <v/>
      </c>
      <c r="AZ402" s="97">
        <v>78.3</v>
      </c>
      <c r="BA402" s="68"/>
      <c r="BB402" s="68"/>
      <c r="BC402" s="68"/>
      <c r="BD402" s="68"/>
      <c r="BE402" s="15">
        <v>320</v>
      </c>
      <c r="BF402" s="5">
        <f t="shared" si="192"/>
        <v>17366</v>
      </c>
      <c r="BG402" s="41">
        <v>9464</v>
      </c>
      <c r="BH402" s="42">
        <v>6457</v>
      </c>
      <c r="BI402" s="42">
        <v>1445</v>
      </c>
      <c r="BJ402" s="42"/>
      <c r="BK402" s="42"/>
      <c r="BL402" s="42"/>
      <c r="BM402" s="15"/>
    </row>
    <row r="403" spans="1:65" outlineLevel="5" x14ac:dyDescent="0.45">
      <c r="A403" s="22">
        <f t="shared" si="178"/>
        <v>12</v>
      </c>
      <c r="B403" s="9">
        <f t="shared" si="162"/>
        <v>44538</v>
      </c>
      <c r="C403" s="51">
        <v>295307</v>
      </c>
      <c r="D403" s="64">
        <f t="shared" si="183"/>
        <v>37.299999999999997</v>
      </c>
      <c r="E403" s="12">
        <v>35</v>
      </c>
      <c r="F403" s="12">
        <v>38.5</v>
      </c>
      <c r="G403" s="12">
        <v>37</v>
      </c>
      <c r="H403" s="12">
        <v>38.5</v>
      </c>
      <c r="I403" s="12"/>
      <c r="J403" s="12"/>
      <c r="K403" s="12"/>
      <c r="L403" s="12"/>
      <c r="M403" s="74" t="str">
        <f t="shared" si="184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3"/>
        <v>21.588280647648418</v>
      </c>
      <c r="AO403" s="41">
        <v>1297</v>
      </c>
      <c r="AP403" s="110"/>
      <c r="AQ403" s="111"/>
      <c r="AR403" s="126" t="str">
        <f t="shared" si="187"/>
        <v/>
      </c>
      <c r="AS403" s="126" t="str">
        <f t="shared" si="188"/>
        <v/>
      </c>
      <c r="AT403" s="127">
        <v>1470</v>
      </c>
      <c r="AU403" s="128"/>
      <c r="AV403" s="129"/>
      <c r="AW403" s="126" t="str">
        <f t="shared" si="189"/>
        <v/>
      </c>
      <c r="AX403" s="126" t="str">
        <f t="shared" si="190"/>
        <v/>
      </c>
      <c r="AY403" s="64" t="str">
        <f t="shared" si="191"/>
        <v/>
      </c>
      <c r="AZ403" s="97">
        <v>78</v>
      </c>
      <c r="BA403" s="68"/>
      <c r="BB403" s="68"/>
      <c r="BC403" s="68"/>
      <c r="BD403" s="68"/>
      <c r="BE403" s="15">
        <v>290</v>
      </c>
      <c r="BF403" s="5">
        <f t="shared" si="192"/>
        <v>7365</v>
      </c>
      <c r="BG403" s="41">
        <v>6330</v>
      </c>
      <c r="BH403" s="42">
        <v>326</v>
      </c>
      <c r="BI403" s="42">
        <v>709</v>
      </c>
      <c r="BJ403" s="42"/>
      <c r="BK403" s="42"/>
      <c r="BL403" s="42"/>
      <c r="BM403" s="15"/>
    </row>
    <row r="404" spans="1:65" outlineLevel="5" x14ac:dyDescent="0.45">
      <c r="A404" s="22">
        <f t="shared" si="178"/>
        <v>12</v>
      </c>
      <c r="B404" s="9">
        <f t="shared" si="162"/>
        <v>44539</v>
      </c>
      <c r="C404" s="51">
        <v>294188</v>
      </c>
      <c r="D404" s="64">
        <f t="shared" si="183"/>
        <v>37.200000000000003</v>
      </c>
      <c r="E404" s="12">
        <v>35.299999999999997</v>
      </c>
      <c r="F404" s="12">
        <v>38.1</v>
      </c>
      <c r="G404" s="12">
        <v>37</v>
      </c>
      <c r="H404" s="12">
        <v>38.299999999999997</v>
      </c>
      <c r="I404" s="12"/>
      <c r="J404" s="12"/>
      <c r="K404" s="12"/>
      <c r="L404" s="12"/>
      <c r="M404" s="74" t="str">
        <f t="shared" si="184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3"/>
        <v>17.654476670870114</v>
      </c>
      <c r="AO404" s="41">
        <v>1586</v>
      </c>
      <c r="AP404" s="110"/>
      <c r="AQ404" s="111"/>
      <c r="AR404" s="126" t="str">
        <f t="shared" si="187"/>
        <v/>
      </c>
      <c r="AS404" s="126" t="str">
        <f t="shared" si="188"/>
        <v/>
      </c>
      <c r="AT404" s="127">
        <v>1754</v>
      </c>
      <c r="AU404" s="128"/>
      <c r="AV404" s="129"/>
      <c r="AW404" s="126" t="str">
        <f t="shared" si="189"/>
        <v/>
      </c>
      <c r="AX404" s="126" t="str">
        <f t="shared" si="190"/>
        <v/>
      </c>
      <c r="AY404" s="64" t="str">
        <f t="shared" si="191"/>
        <v/>
      </c>
      <c r="AZ404" s="97">
        <v>77.900000000000006</v>
      </c>
      <c r="BA404" s="68"/>
      <c r="BB404" s="68"/>
      <c r="BC404" s="68"/>
      <c r="BD404" s="68"/>
      <c r="BE404" s="15">
        <v>280</v>
      </c>
      <c r="BF404" s="5">
        <f t="shared" si="192"/>
        <v>9466</v>
      </c>
      <c r="BG404" s="41">
        <v>7995</v>
      </c>
      <c r="BH404" s="42">
        <v>0</v>
      </c>
      <c r="BI404" s="42">
        <v>1471</v>
      </c>
      <c r="BJ404" s="42"/>
      <c r="BK404" s="42"/>
      <c r="BL404" s="42"/>
      <c r="BM404" s="15"/>
    </row>
    <row r="405" spans="1:65" outlineLevel="5" x14ac:dyDescent="0.45">
      <c r="A405" s="22">
        <f t="shared" si="178"/>
        <v>12</v>
      </c>
      <c r="B405" s="9">
        <f t="shared" si="162"/>
        <v>44540</v>
      </c>
      <c r="C405" s="51">
        <v>297546</v>
      </c>
      <c r="D405" s="64">
        <f t="shared" si="183"/>
        <v>37.200000000000003</v>
      </c>
      <c r="E405" s="12">
        <v>35.299999999999997</v>
      </c>
      <c r="F405" s="12">
        <v>38</v>
      </c>
      <c r="G405" s="12">
        <v>37</v>
      </c>
      <c r="H405" s="12">
        <v>38.4</v>
      </c>
      <c r="I405" s="12"/>
      <c r="J405" s="12"/>
      <c r="K405" s="12"/>
      <c r="L405" s="12"/>
      <c r="M405" s="74" t="str">
        <f t="shared" si="184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3"/>
        <v>15.633724176437743</v>
      </c>
      <c r="AO405" s="41">
        <v>1791</v>
      </c>
      <c r="AP405" s="110"/>
      <c r="AQ405" s="111"/>
      <c r="AR405" s="126" t="str">
        <f t="shared" si="187"/>
        <v/>
      </c>
      <c r="AS405" s="126" t="str">
        <f t="shared" si="188"/>
        <v/>
      </c>
      <c r="AT405" s="127">
        <v>2046</v>
      </c>
      <c r="AU405" s="128"/>
      <c r="AV405" s="129"/>
      <c r="AW405" s="126" t="str">
        <f t="shared" si="189"/>
        <v/>
      </c>
      <c r="AX405" s="126" t="str">
        <f t="shared" si="190"/>
        <v/>
      </c>
      <c r="AY405" s="64" t="str">
        <f t="shared" si="191"/>
        <v/>
      </c>
      <c r="AZ405" s="97">
        <v>78.900000000000006</v>
      </c>
      <c r="BA405" s="68"/>
      <c r="BB405" s="68"/>
      <c r="BC405" s="68"/>
      <c r="BD405" s="68"/>
      <c r="BE405" s="15">
        <v>330</v>
      </c>
      <c r="BF405" s="5">
        <f t="shared" si="192"/>
        <v>11614</v>
      </c>
      <c r="BG405" s="41">
        <v>10189</v>
      </c>
      <c r="BH405" s="42">
        <v>0</v>
      </c>
      <c r="BI405" s="42">
        <v>1425</v>
      </c>
      <c r="BJ405" s="42"/>
      <c r="BK405" s="42"/>
      <c r="BL405" s="42"/>
      <c r="BM405" s="15"/>
    </row>
    <row r="406" spans="1:65" outlineLevel="5" x14ac:dyDescent="0.45">
      <c r="A406" s="22">
        <f t="shared" si="178"/>
        <v>12</v>
      </c>
      <c r="B406" s="9">
        <f t="shared" si="162"/>
        <v>44541</v>
      </c>
      <c r="C406" s="51">
        <v>301807</v>
      </c>
      <c r="D406" s="64">
        <f t="shared" si="183"/>
        <v>37.299999999999997</v>
      </c>
      <c r="E406" s="12">
        <v>35.4</v>
      </c>
      <c r="F406" s="12">
        <v>38.4</v>
      </c>
      <c r="G406" s="12">
        <v>37.1</v>
      </c>
      <c r="H406" s="12">
        <v>38.299999999999997</v>
      </c>
      <c r="I406" s="12"/>
      <c r="J406" s="12"/>
      <c r="K406" s="12"/>
      <c r="L406" s="12"/>
      <c r="M406" s="74" t="str">
        <f t="shared" si="184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3"/>
        <v>17.4346201743462</v>
      </c>
      <c r="AO406" s="41">
        <v>1606</v>
      </c>
      <c r="AP406" s="110"/>
      <c r="AQ406" s="111"/>
      <c r="AR406" s="126" t="str">
        <f t="shared" si="187"/>
        <v/>
      </c>
      <c r="AS406" s="126" t="str">
        <f t="shared" si="188"/>
        <v/>
      </c>
      <c r="AT406" s="127">
        <v>1771</v>
      </c>
      <c r="AU406" s="128"/>
      <c r="AV406" s="129"/>
      <c r="AW406" s="126" t="str">
        <f t="shared" si="189"/>
        <v/>
      </c>
      <c r="AX406" s="126" t="str">
        <f t="shared" si="190"/>
        <v/>
      </c>
      <c r="AY406" s="64" t="str">
        <f t="shared" si="191"/>
        <v/>
      </c>
      <c r="AZ406" s="97"/>
      <c r="BA406" s="68"/>
      <c r="BB406" s="68"/>
      <c r="BC406" s="68"/>
      <c r="BD406" s="68"/>
      <c r="BE406" s="15">
        <v>96</v>
      </c>
      <c r="BF406" s="5">
        <f t="shared" si="192"/>
        <v>11723</v>
      </c>
      <c r="BG406" s="41">
        <v>10143</v>
      </c>
      <c r="BH406" s="42">
        <v>0</v>
      </c>
      <c r="BI406" s="42">
        <v>1580</v>
      </c>
      <c r="BJ406" s="42"/>
      <c r="BK406" s="42"/>
      <c r="BL406" s="42"/>
      <c r="BM406" s="15"/>
    </row>
    <row r="407" spans="1:65" outlineLevel="5" x14ac:dyDescent="0.45">
      <c r="A407" s="22">
        <f t="shared" si="178"/>
        <v>12</v>
      </c>
      <c r="B407" s="9">
        <f t="shared" si="162"/>
        <v>44542</v>
      </c>
      <c r="C407" s="51">
        <v>300040</v>
      </c>
      <c r="D407" s="64">
        <f t="shared" si="183"/>
        <v>37.4</v>
      </c>
      <c r="E407" s="12">
        <v>35.5</v>
      </c>
      <c r="F407" s="12">
        <v>38.5</v>
      </c>
      <c r="G407" s="12">
        <v>37</v>
      </c>
      <c r="H407" s="12">
        <v>38.6</v>
      </c>
      <c r="I407" s="12"/>
      <c r="J407" s="12"/>
      <c r="K407" s="12"/>
      <c r="L407" s="12"/>
      <c r="M407" s="74" t="str">
        <f t="shared" si="184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3"/>
        <v>18.384766907419568</v>
      </c>
      <c r="AO407" s="41">
        <v>1523</v>
      </c>
      <c r="AP407" s="110"/>
      <c r="AQ407" s="111"/>
      <c r="AR407" s="126" t="str">
        <f t="shared" si="187"/>
        <v/>
      </c>
      <c r="AS407" s="126" t="str">
        <f t="shared" si="188"/>
        <v/>
      </c>
      <c r="AT407" s="127">
        <v>1762</v>
      </c>
      <c r="AU407" s="128"/>
      <c r="AV407" s="129"/>
      <c r="AW407" s="126" t="str">
        <f t="shared" si="189"/>
        <v/>
      </c>
      <c r="AX407" s="126" t="str">
        <f t="shared" si="190"/>
        <v/>
      </c>
      <c r="AY407" s="64" t="str">
        <f t="shared" si="191"/>
        <v/>
      </c>
      <c r="AZ407" s="97"/>
      <c r="BA407" s="68"/>
      <c r="BB407" s="68"/>
      <c r="BC407" s="68"/>
      <c r="BD407" s="68"/>
      <c r="BE407" s="15"/>
      <c r="BF407" s="5">
        <f t="shared" si="192"/>
        <v>11559</v>
      </c>
      <c r="BG407" s="41">
        <v>10109</v>
      </c>
      <c r="BH407" s="42">
        <v>0</v>
      </c>
      <c r="BI407" s="42">
        <v>1450</v>
      </c>
      <c r="BJ407" s="42"/>
      <c r="BK407" s="42"/>
      <c r="BL407" s="42"/>
      <c r="BM407" s="15"/>
    </row>
    <row r="408" spans="1:65" outlineLevel="5" x14ac:dyDescent="0.45">
      <c r="A408" s="22">
        <f t="shared" si="178"/>
        <v>12</v>
      </c>
      <c r="B408" s="9">
        <f t="shared" si="162"/>
        <v>44543</v>
      </c>
      <c r="C408" s="51">
        <v>289124</v>
      </c>
      <c r="D408" s="64">
        <f t="shared" si="183"/>
        <v>37.5</v>
      </c>
      <c r="E408" s="12">
        <v>35.799999999999997</v>
      </c>
      <c r="F408" s="12">
        <v>38.799999999999997</v>
      </c>
      <c r="G408" s="12">
        <v>37.200000000000003</v>
      </c>
      <c r="H408" s="12">
        <v>38.200000000000003</v>
      </c>
      <c r="I408" s="12"/>
      <c r="J408" s="12"/>
      <c r="K408" s="12"/>
      <c r="L408" s="12"/>
      <c r="M408" s="74" t="str">
        <f t="shared" si="184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3"/>
        <v>15.756893640967924</v>
      </c>
      <c r="AO408" s="41">
        <v>1777</v>
      </c>
      <c r="AP408" s="110"/>
      <c r="AQ408" s="111"/>
      <c r="AR408" s="126" t="str">
        <f t="shared" si="187"/>
        <v/>
      </c>
      <c r="AS408" s="126" t="str">
        <f t="shared" si="188"/>
        <v/>
      </c>
      <c r="AT408" s="127">
        <v>1624</v>
      </c>
      <c r="AU408" s="128"/>
      <c r="AV408" s="129"/>
      <c r="AW408" s="126" t="str">
        <f t="shared" si="189"/>
        <v/>
      </c>
      <c r="AX408" s="126" t="str">
        <f t="shared" si="190"/>
        <v/>
      </c>
      <c r="AY408" s="64" t="str">
        <f t="shared" si="191"/>
        <v/>
      </c>
      <c r="AZ408" s="97">
        <v>78.2</v>
      </c>
      <c r="BA408" s="68"/>
      <c r="BB408" s="68"/>
      <c r="BC408" s="68"/>
      <c r="BD408" s="68"/>
      <c r="BE408" s="15">
        <v>360</v>
      </c>
      <c r="BF408" s="5">
        <f t="shared" si="192"/>
        <v>11655</v>
      </c>
      <c r="BG408" s="41">
        <v>10215</v>
      </c>
      <c r="BH408" s="42">
        <v>0</v>
      </c>
      <c r="BI408" s="42">
        <v>1440</v>
      </c>
      <c r="BJ408" s="42"/>
      <c r="BK408" s="42"/>
      <c r="BL408" s="42"/>
      <c r="BM408" s="15"/>
    </row>
    <row r="409" spans="1:65" outlineLevel="5" x14ac:dyDescent="0.45">
      <c r="A409" s="22">
        <f t="shared" si="178"/>
        <v>12</v>
      </c>
      <c r="B409" s="9">
        <f t="shared" si="162"/>
        <v>44544</v>
      </c>
      <c r="C409" s="51">
        <v>284262</v>
      </c>
      <c r="D409" s="64">
        <f t="shared" si="183"/>
        <v>37.5</v>
      </c>
      <c r="E409" s="12">
        <v>35.700000000000003</v>
      </c>
      <c r="F409" s="12">
        <v>38.6</v>
      </c>
      <c r="G409" s="12">
        <v>37.200000000000003</v>
      </c>
      <c r="H409" s="12">
        <v>38.6</v>
      </c>
      <c r="I409" s="12"/>
      <c r="J409" s="12"/>
      <c r="K409" s="12"/>
      <c r="L409" s="12"/>
      <c r="M409" s="74" t="str">
        <f t="shared" si="184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3"/>
        <v>17.316017316017316</v>
      </c>
      <c r="AO409" s="41">
        <v>1617</v>
      </c>
      <c r="AP409" s="110"/>
      <c r="AQ409" s="111"/>
      <c r="AR409" s="126" t="str">
        <f t="shared" si="187"/>
        <v/>
      </c>
      <c r="AS409" s="126" t="str">
        <f t="shared" si="188"/>
        <v/>
      </c>
      <c r="AT409" s="127">
        <v>1575</v>
      </c>
      <c r="AU409" s="128"/>
      <c r="AV409" s="129"/>
      <c r="AW409" s="126" t="str">
        <f t="shared" si="189"/>
        <v/>
      </c>
      <c r="AX409" s="126" t="str">
        <f t="shared" si="190"/>
        <v/>
      </c>
      <c r="AY409" s="64" t="str">
        <f t="shared" si="191"/>
        <v/>
      </c>
      <c r="AZ409" s="97">
        <v>78</v>
      </c>
      <c r="BA409" s="68"/>
      <c r="BB409" s="68"/>
      <c r="BC409" s="68"/>
      <c r="BD409" s="68"/>
      <c r="BE409" s="15">
        <v>310</v>
      </c>
      <c r="BF409" s="5">
        <f t="shared" si="192"/>
        <v>11566</v>
      </c>
      <c r="BG409" s="41">
        <v>9776</v>
      </c>
      <c r="BH409" s="42">
        <v>0</v>
      </c>
      <c r="BI409" s="42">
        <v>1790</v>
      </c>
      <c r="BJ409" s="42"/>
      <c r="BK409" s="42"/>
      <c r="BL409" s="42"/>
      <c r="BM409" s="15"/>
    </row>
    <row r="410" spans="1:65" outlineLevel="5" x14ac:dyDescent="0.45">
      <c r="A410" s="22">
        <f t="shared" si="178"/>
        <v>12</v>
      </c>
      <c r="B410" s="9">
        <f t="shared" si="162"/>
        <v>44545</v>
      </c>
      <c r="C410" s="51">
        <v>288084</v>
      </c>
      <c r="D410" s="64">
        <f t="shared" si="183"/>
        <v>37.299999999999997</v>
      </c>
      <c r="E410" s="12">
        <v>35.4</v>
      </c>
      <c r="F410" s="12">
        <v>38.299999999999997</v>
      </c>
      <c r="G410" s="12">
        <v>37.200000000000003</v>
      </c>
      <c r="H410" s="12">
        <v>38.4</v>
      </c>
      <c r="I410" s="12"/>
      <c r="J410" s="12"/>
      <c r="K410" s="12"/>
      <c r="L410" s="12"/>
      <c r="M410" s="74" t="str">
        <f t="shared" si="184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3"/>
        <v>19.417475728155338</v>
      </c>
      <c r="AO410" s="41">
        <v>1442</v>
      </c>
      <c r="AP410" s="110"/>
      <c r="AQ410" s="111"/>
      <c r="AR410" s="126" t="str">
        <f t="shared" si="187"/>
        <v/>
      </c>
      <c r="AS410" s="126" t="str">
        <f t="shared" si="188"/>
        <v/>
      </c>
      <c r="AT410" s="127">
        <v>1591</v>
      </c>
      <c r="AU410" s="128"/>
      <c r="AV410" s="129"/>
      <c r="AW410" s="126" t="str">
        <f t="shared" si="189"/>
        <v/>
      </c>
      <c r="AX410" s="126" t="str">
        <f t="shared" si="190"/>
        <v/>
      </c>
      <c r="AY410" s="64" t="str">
        <f t="shared" si="191"/>
        <v/>
      </c>
      <c r="AZ410" s="97">
        <v>78</v>
      </c>
      <c r="BA410" s="68"/>
      <c r="BB410" s="68"/>
      <c r="BC410" s="68"/>
      <c r="BD410" s="68"/>
      <c r="BE410" s="15">
        <v>330</v>
      </c>
      <c r="BF410" s="5">
        <f t="shared" si="192"/>
        <v>8038</v>
      </c>
      <c r="BG410" s="41">
        <v>7211</v>
      </c>
      <c r="BH410" s="42">
        <v>143</v>
      </c>
      <c r="BI410" s="42">
        <v>684</v>
      </c>
      <c r="BJ410" s="42"/>
      <c r="BK410" s="42"/>
      <c r="BL410" s="42"/>
      <c r="BM410" s="15"/>
    </row>
    <row r="411" spans="1:65" outlineLevel="5" x14ac:dyDescent="0.45">
      <c r="A411" s="22">
        <f t="shared" si="178"/>
        <v>12</v>
      </c>
      <c r="B411" s="9">
        <f t="shared" si="162"/>
        <v>44546</v>
      </c>
      <c r="C411" s="51">
        <v>314973</v>
      </c>
      <c r="D411" s="64">
        <f t="shared" si="183"/>
        <v>37.1</v>
      </c>
      <c r="E411" s="12">
        <v>35.799999999999997</v>
      </c>
      <c r="F411" s="12">
        <v>37.9</v>
      </c>
      <c r="G411" s="12">
        <v>37.299999999999997</v>
      </c>
      <c r="H411" s="12">
        <v>37.5</v>
      </c>
      <c r="I411" s="12"/>
      <c r="J411" s="12"/>
      <c r="K411" s="12"/>
      <c r="L411" s="12"/>
      <c r="M411" s="74" t="str">
        <f t="shared" si="184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3"/>
        <v>15.225666122892877</v>
      </c>
      <c r="AO411" s="41">
        <v>1839</v>
      </c>
      <c r="AP411" s="110"/>
      <c r="AQ411" s="111"/>
      <c r="AR411" s="126" t="str">
        <f t="shared" si="187"/>
        <v/>
      </c>
      <c r="AS411" s="126" t="str">
        <f t="shared" si="188"/>
        <v/>
      </c>
      <c r="AT411" s="127">
        <v>2141</v>
      </c>
      <c r="AU411" s="128"/>
      <c r="AV411" s="129"/>
      <c r="AW411" s="126" t="str">
        <f t="shared" si="189"/>
        <v/>
      </c>
      <c r="AX411" s="126" t="str">
        <f t="shared" si="190"/>
        <v/>
      </c>
      <c r="AY411" s="64" t="str">
        <f t="shared" si="191"/>
        <v/>
      </c>
      <c r="AZ411" s="97">
        <v>78</v>
      </c>
      <c r="BA411" s="68"/>
      <c r="BB411" s="68"/>
      <c r="BC411" s="68"/>
      <c r="BD411" s="68"/>
      <c r="BE411" s="15">
        <v>310</v>
      </c>
      <c r="BF411" s="5">
        <f t="shared" si="192"/>
        <v>10538</v>
      </c>
      <c r="BG411" s="41">
        <v>9095</v>
      </c>
      <c r="BH411" s="42">
        <v>0</v>
      </c>
      <c r="BI411" s="42">
        <v>1443</v>
      </c>
      <c r="BJ411" s="42"/>
      <c r="BK411" s="42"/>
      <c r="BL411" s="42"/>
      <c r="BM411" s="15"/>
    </row>
    <row r="412" spans="1:65" outlineLevel="5" x14ac:dyDescent="0.45">
      <c r="A412" s="22">
        <f t="shared" si="178"/>
        <v>12</v>
      </c>
      <c r="B412" s="9">
        <f t="shared" si="162"/>
        <v>44547</v>
      </c>
      <c r="C412" s="51">
        <v>297278</v>
      </c>
      <c r="D412" s="64">
        <f t="shared" si="183"/>
        <v>37.1</v>
      </c>
      <c r="E412" s="12">
        <v>35.799999999999997</v>
      </c>
      <c r="F412" s="12">
        <v>37.799999999999997</v>
      </c>
      <c r="G412" s="12">
        <v>37</v>
      </c>
      <c r="H412" s="12">
        <v>37.799999999999997</v>
      </c>
      <c r="I412" s="12"/>
      <c r="J412" s="12"/>
      <c r="K412" s="12"/>
      <c r="L412" s="12"/>
      <c r="M412" s="74" t="str">
        <f t="shared" si="184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 t="shared" si="193"/>
        <v>15.435501653803749</v>
      </c>
      <c r="AO412" s="41">
        <v>1814</v>
      </c>
      <c r="AP412" s="110"/>
      <c r="AQ412" s="111"/>
      <c r="AR412" s="126" t="str">
        <f t="shared" si="187"/>
        <v/>
      </c>
      <c r="AS412" s="126" t="str">
        <f t="shared" si="188"/>
        <v/>
      </c>
      <c r="AT412" s="127">
        <v>2079</v>
      </c>
      <c r="AU412" s="128"/>
      <c r="AV412" s="129"/>
      <c r="AW412" s="126" t="str">
        <f t="shared" si="189"/>
        <v/>
      </c>
      <c r="AX412" s="126" t="str">
        <f t="shared" si="190"/>
        <v/>
      </c>
      <c r="AY412" s="64" t="str">
        <f t="shared" si="191"/>
        <v/>
      </c>
      <c r="AZ412" s="97">
        <v>78.400000000000006</v>
      </c>
      <c r="BA412" s="68"/>
      <c r="BB412" s="68"/>
      <c r="BC412" s="68"/>
      <c r="BD412" s="68"/>
      <c r="BE412" s="15">
        <v>310</v>
      </c>
      <c r="BF412" s="5">
        <f t="shared" si="192"/>
        <v>11747</v>
      </c>
      <c r="BG412" s="41">
        <v>10367</v>
      </c>
      <c r="BH412" s="42">
        <v>0</v>
      </c>
      <c r="BI412" s="42">
        <v>1380</v>
      </c>
      <c r="BJ412" s="42"/>
      <c r="BK412" s="42"/>
      <c r="BL412" s="42"/>
      <c r="BM412" s="15"/>
    </row>
    <row r="413" spans="1:65" outlineLevel="5" x14ac:dyDescent="0.45">
      <c r="A413" s="22">
        <f t="shared" si="178"/>
        <v>12</v>
      </c>
      <c r="B413" s="9">
        <f t="shared" si="162"/>
        <v>44548</v>
      </c>
      <c r="C413" s="51">
        <v>286656</v>
      </c>
      <c r="D413" s="64">
        <f t="shared" si="183"/>
        <v>36.9</v>
      </c>
      <c r="E413" s="12">
        <v>35.700000000000003</v>
      </c>
      <c r="F413" s="12">
        <v>37.4</v>
      </c>
      <c r="G413" s="12">
        <v>37</v>
      </c>
      <c r="H413" s="12">
        <v>37.6</v>
      </c>
      <c r="I413" s="12"/>
      <c r="J413" s="12"/>
      <c r="K413" s="12"/>
      <c r="L413" s="12"/>
      <c r="M413" s="74" t="str">
        <f t="shared" si="184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 t="shared" si="193"/>
        <v>16.166281755196305</v>
      </c>
      <c r="AO413" s="41">
        <v>1732</v>
      </c>
      <c r="AP413" s="110"/>
      <c r="AQ413" s="111"/>
      <c r="AR413" s="126" t="str">
        <f t="shared" si="187"/>
        <v/>
      </c>
      <c r="AS413" s="126" t="str">
        <f t="shared" si="188"/>
        <v/>
      </c>
      <c r="AT413" s="127">
        <v>1938</v>
      </c>
      <c r="AU413" s="128"/>
      <c r="AV413" s="129"/>
      <c r="AW413" s="126" t="str">
        <f t="shared" si="189"/>
        <v/>
      </c>
      <c r="AX413" s="126" t="str">
        <f t="shared" si="190"/>
        <v/>
      </c>
      <c r="AY413" s="64" t="str">
        <f t="shared" si="191"/>
        <v/>
      </c>
      <c r="AZ413" s="97"/>
      <c r="BA413" s="68"/>
      <c r="BB413" s="68"/>
      <c r="BC413" s="68"/>
      <c r="BD413" s="68"/>
      <c r="BE413" s="15">
        <v>70</v>
      </c>
      <c r="BF413" s="5">
        <f t="shared" si="192"/>
        <v>11119</v>
      </c>
      <c r="BG413" s="41">
        <v>9620</v>
      </c>
      <c r="BH413" s="42">
        <v>0</v>
      </c>
      <c r="BI413" s="42">
        <v>1499</v>
      </c>
      <c r="BJ413" s="42"/>
      <c r="BK413" s="42"/>
      <c r="BL413" s="42"/>
      <c r="BM413" s="15"/>
    </row>
    <row r="414" spans="1:65" outlineLevel="5" x14ac:dyDescent="0.45">
      <c r="A414" s="22">
        <f t="shared" si="178"/>
        <v>12</v>
      </c>
      <c r="B414" s="9">
        <f t="shared" si="162"/>
        <v>44549</v>
      </c>
      <c r="C414" s="51">
        <v>282453</v>
      </c>
      <c r="D414" s="64">
        <f t="shared" si="183"/>
        <v>36.9</v>
      </c>
      <c r="E414" s="12">
        <v>35.299999999999997</v>
      </c>
      <c r="F414" s="12">
        <v>37.700000000000003</v>
      </c>
      <c r="G414" s="12">
        <v>37</v>
      </c>
      <c r="H414" s="12">
        <v>37.6</v>
      </c>
      <c r="I414" s="12"/>
      <c r="J414" s="12"/>
      <c r="K414" s="12"/>
      <c r="L414" s="12"/>
      <c r="M414" s="74" t="str">
        <f t="shared" si="184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 t="shared" si="193"/>
        <v>18.579960185799603</v>
      </c>
      <c r="AO414" s="41">
        <v>1507</v>
      </c>
      <c r="AP414" s="110"/>
      <c r="AQ414" s="111"/>
      <c r="AR414" s="126" t="str">
        <f t="shared" si="187"/>
        <v/>
      </c>
      <c r="AS414" s="126" t="str">
        <f t="shared" si="188"/>
        <v/>
      </c>
      <c r="AT414" s="127">
        <v>1674</v>
      </c>
      <c r="AU414" s="128"/>
      <c r="AV414" s="129"/>
      <c r="AW414" s="126" t="str">
        <f t="shared" si="189"/>
        <v/>
      </c>
      <c r="AX414" s="126" t="str">
        <f t="shared" si="190"/>
        <v/>
      </c>
      <c r="AY414" s="64" t="str">
        <f t="shared" si="191"/>
        <v/>
      </c>
      <c r="AZ414" s="97"/>
      <c r="BA414" s="68"/>
      <c r="BB414" s="68"/>
      <c r="BC414" s="68"/>
      <c r="BD414" s="68"/>
      <c r="BE414" s="15"/>
      <c r="BF414" s="5">
        <f t="shared" si="192"/>
        <v>10996</v>
      </c>
      <c r="BG414" s="41">
        <v>9422</v>
      </c>
      <c r="BH414" s="42">
        <v>0</v>
      </c>
      <c r="BI414" s="42">
        <v>1574</v>
      </c>
      <c r="BJ414" s="42"/>
      <c r="BK414" s="42"/>
      <c r="BL414" s="42"/>
      <c r="BM414" s="15"/>
    </row>
    <row r="415" spans="1:65" outlineLevel="5" x14ac:dyDescent="0.45">
      <c r="A415" s="22">
        <f t="shared" si="178"/>
        <v>12</v>
      </c>
      <c r="B415" s="9">
        <f t="shared" si="162"/>
        <v>44550</v>
      </c>
      <c r="C415" s="51">
        <v>284963</v>
      </c>
      <c r="D415" s="64">
        <f t="shared" si="183"/>
        <v>37.1</v>
      </c>
      <c r="E415" s="12">
        <v>35.5</v>
      </c>
      <c r="F415" s="12">
        <v>37.9</v>
      </c>
      <c r="G415" s="12">
        <v>37</v>
      </c>
      <c r="H415" s="12">
        <v>37.799999999999997</v>
      </c>
      <c r="I415" s="12"/>
      <c r="J415" s="12"/>
      <c r="K415" s="12"/>
      <c r="L415" s="12"/>
      <c r="M415" s="74" t="str">
        <f t="shared" si="184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>28000/AO415</f>
        <v>18.842530282637956</v>
      </c>
      <c r="AO415" s="41">
        <v>1486</v>
      </c>
      <c r="AP415" s="110"/>
      <c r="AQ415" s="111"/>
      <c r="AR415" s="126" t="str">
        <f t="shared" si="187"/>
        <v/>
      </c>
      <c r="AS415" s="126" t="str">
        <f t="shared" si="188"/>
        <v/>
      </c>
      <c r="AT415" s="127">
        <v>1709</v>
      </c>
      <c r="AU415" s="128"/>
      <c r="AV415" s="129"/>
      <c r="AW415" s="126" t="str">
        <f t="shared" si="189"/>
        <v/>
      </c>
      <c r="AX415" s="126" t="str">
        <f t="shared" si="190"/>
        <v/>
      </c>
      <c r="AY415" s="64" t="str">
        <f t="shared" si="191"/>
        <v/>
      </c>
      <c r="AZ415" s="97">
        <v>78.5</v>
      </c>
      <c r="BA415" s="68"/>
      <c r="BB415" s="68"/>
      <c r="BC415" s="68"/>
      <c r="BD415" s="68"/>
      <c r="BE415" s="15">
        <v>370</v>
      </c>
      <c r="BF415" s="5">
        <f t="shared" si="192"/>
        <v>11030</v>
      </c>
      <c r="BG415" s="41">
        <v>9580</v>
      </c>
      <c r="BH415" s="42">
        <v>0</v>
      </c>
      <c r="BI415" s="42">
        <v>1450</v>
      </c>
      <c r="BJ415" s="42"/>
      <c r="BK415" s="42"/>
      <c r="BL415" s="42"/>
      <c r="BM415" s="15"/>
    </row>
    <row r="416" spans="1:65" outlineLevel="5" x14ac:dyDescent="0.45">
      <c r="A416" s="22">
        <f t="shared" si="178"/>
        <v>12</v>
      </c>
      <c r="B416" s="9">
        <f t="shared" ref="B416:B426" si="194">B415+1</f>
        <v>44551</v>
      </c>
      <c r="C416" s="51">
        <v>294061</v>
      </c>
      <c r="D416" s="64">
        <f t="shared" si="183"/>
        <v>38.1</v>
      </c>
      <c r="E416" s="12">
        <v>39.299999999999997</v>
      </c>
      <c r="F416" s="12">
        <v>38.1</v>
      </c>
      <c r="G416" s="12">
        <v>36.9</v>
      </c>
      <c r="H416" s="12">
        <v>38.200000000000003</v>
      </c>
      <c r="I416" s="12"/>
      <c r="J416" s="12"/>
      <c r="K416" s="12"/>
      <c r="L416" s="12"/>
      <c r="M416" s="74" t="str">
        <f t="shared" si="184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3"/>
        <v>21.021021021021021</v>
      </c>
      <c r="AO416" s="41">
        <v>1332</v>
      </c>
      <c r="AP416" s="110"/>
      <c r="AQ416" s="111"/>
      <c r="AR416" s="126" t="str">
        <f t="shared" si="187"/>
        <v/>
      </c>
      <c r="AS416" s="126" t="str">
        <f t="shared" si="188"/>
        <v/>
      </c>
      <c r="AT416" s="127">
        <v>1130</v>
      </c>
      <c r="AU416" s="128"/>
      <c r="AV416" s="129"/>
      <c r="AW416" s="126" t="str">
        <f t="shared" si="189"/>
        <v/>
      </c>
      <c r="AX416" s="126" t="str">
        <f t="shared" si="190"/>
        <v/>
      </c>
      <c r="AY416" s="64" t="str">
        <f t="shared" si="191"/>
        <v/>
      </c>
      <c r="AZ416" s="97">
        <v>78.3</v>
      </c>
      <c r="BA416" s="68"/>
      <c r="BB416" s="68"/>
      <c r="BC416" s="68"/>
      <c r="BD416" s="68"/>
      <c r="BE416" s="15">
        <v>270</v>
      </c>
      <c r="BF416" s="5">
        <f t="shared" si="192"/>
        <v>13612</v>
      </c>
      <c r="BG416" s="41">
        <v>9571</v>
      </c>
      <c r="BH416" s="42">
        <v>2881</v>
      </c>
      <c r="BI416" s="42">
        <v>1160</v>
      </c>
      <c r="BJ416" s="42"/>
      <c r="BK416" s="42"/>
      <c r="BL416" s="42"/>
      <c r="BM416" s="15"/>
    </row>
    <row r="417" spans="1:65" outlineLevel="5" x14ac:dyDescent="0.45">
      <c r="A417" s="22">
        <f t="shared" si="178"/>
        <v>12</v>
      </c>
      <c r="B417" s="9">
        <f t="shared" si="194"/>
        <v>44552</v>
      </c>
      <c r="C417" s="51">
        <v>287586</v>
      </c>
      <c r="D417" s="64">
        <f t="shared" si="183"/>
        <v>36.700000000000003</v>
      </c>
      <c r="E417" s="12">
        <v>35.4</v>
      </c>
      <c r="F417" s="12">
        <v>37</v>
      </c>
      <c r="G417" s="12">
        <v>36.799999999999997</v>
      </c>
      <c r="H417" s="12">
        <v>37.6</v>
      </c>
      <c r="I417" s="12"/>
      <c r="J417" s="12"/>
      <c r="K417" s="12"/>
      <c r="L417" s="12"/>
      <c r="M417" s="74" t="str">
        <f t="shared" si="184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f t="shared" si="193"/>
        <v>13.813517513566847</v>
      </c>
      <c r="AO417" s="41">
        <v>2027</v>
      </c>
      <c r="AP417" s="110"/>
      <c r="AQ417" s="111"/>
      <c r="AR417" s="126" t="str">
        <f t="shared" si="187"/>
        <v/>
      </c>
      <c r="AS417" s="126" t="str">
        <f t="shared" si="188"/>
        <v/>
      </c>
      <c r="AT417" s="127">
        <v>1780</v>
      </c>
      <c r="AU417" s="128"/>
      <c r="AV417" s="129"/>
      <c r="AW417" s="126" t="str">
        <f t="shared" si="189"/>
        <v/>
      </c>
      <c r="AX417" s="126" t="str">
        <f t="shared" si="190"/>
        <v/>
      </c>
      <c r="AY417" s="64" t="str">
        <f t="shared" si="191"/>
        <v/>
      </c>
      <c r="AZ417" s="97">
        <v>79</v>
      </c>
      <c r="BA417" s="68"/>
      <c r="BB417" s="68"/>
      <c r="BC417" s="68"/>
      <c r="BD417" s="68"/>
      <c r="BE417" s="15">
        <v>320</v>
      </c>
      <c r="BF417" s="5">
        <f t="shared" si="192"/>
        <v>18128</v>
      </c>
      <c r="BG417" s="41">
        <v>9928</v>
      </c>
      <c r="BH417" s="42">
        <v>7390</v>
      </c>
      <c r="BI417" s="42">
        <v>810</v>
      </c>
      <c r="BJ417" s="42"/>
      <c r="BK417" s="42"/>
      <c r="BL417" s="42"/>
      <c r="BM417" s="15"/>
    </row>
    <row r="418" spans="1:65" outlineLevel="5" x14ac:dyDescent="0.45">
      <c r="A418" s="22">
        <f t="shared" si="178"/>
        <v>12</v>
      </c>
      <c r="B418" s="9">
        <f t="shared" si="194"/>
        <v>44553</v>
      </c>
      <c r="C418" s="51">
        <v>285287</v>
      </c>
      <c r="D418" s="64">
        <f t="shared" si="183"/>
        <v>36.799999999999997</v>
      </c>
      <c r="E418" s="12">
        <v>35.5</v>
      </c>
      <c r="F418" s="12">
        <v>37.200000000000003</v>
      </c>
      <c r="G418" s="12">
        <v>36.799999999999997</v>
      </c>
      <c r="H418" s="12">
        <v>37.5</v>
      </c>
      <c r="I418" s="12"/>
      <c r="J418" s="12"/>
      <c r="K418" s="12"/>
      <c r="L418" s="12"/>
      <c r="M418" s="74" t="str">
        <f t="shared" si="184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3"/>
        <v>18.076178179470627</v>
      </c>
      <c r="AO418" s="41">
        <v>1549</v>
      </c>
      <c r="AP418" s="110"/>
      <c r="AQ418" s="111"/>
      <c r="AR418" s="126" t="str">
        <f t="shared" si="187"/>
        <v/>
      </c>
      <c r="AS418" s="126" t="str">
        <f t="shared" si="188"/>
        <v/>
      </c>
      <c r="AT418" s="127">
        <v>1716</v>
      </c>
      <c r="AU418" s="128"/>
      <c r="AV418" s="129"/>
      <c r="AW418" s="126" t="str">
        <f t="shared" si="189"/>
        <v/>
      </c>
      <c r="AX418" s="126" t="str">
        <f t="shared" si="190"/>
        <v/>
      </c>
      <c r="AY418" s="64" t="str">
        <f t="shared" si="191"/>
        <v/>
      </c>
      <c r="AZ418" s="97">
        <v>78.8</v>
      </c>
      <c r="BA418" s="68"/>
      <c r="BB418" s="68"/>
      <c r="BC418" s="68"/>
      <c r="BD418" s="68"/>
      <c r="BE418" s="15">
        <v>200</v>
      </c>
      <c r="BF418" s="5">
        <f t="shared" si="192"/>
        <v>11438</v>
      </c>
      <c r="BG418" s="41">
        <v>10238</v>
      </c>
      <c r="BH418" s="42">
        <v>0</v>
      </c>
      <c r="BI418" s="42">
        <v>1200</v>
      </c>
      <c r="BJ418" s="42"/>
      <c r="BK418" s="42"/>
      <c r="BL418" s="42"/>
      <c r="BM418" s="15"/>
    </row>
    <row r="419" spans="1:65" outlineLevel="5" x14ac:dyDescent="0.45">
      <c r="A419" s="22">
        <f t="shared" si="178"/>
        <v>12</v>
      </c>
      <c r="B419" s="9">
        <f t="shared" si="194"/>
        <v>44554</v>
      </c>
      <c r="C419" s="51">
        <v>279023</v>
      </c>
      <c r="D419" s="64">
        <f t="shared" si="183"/>
        <v>36.9</v>
      </c>
      <c r="E419" s="12">
        <v>35.200000000000003</v>
      </c>
      <c r="F419" s="12">
        <v>37.799999999999997</v>
      </c>
      <c r="G419" s="12">
        <v>36.700000000000003</v>
      </c>
      <c r="H419" s="12">
        <v>37.700000000000003</v>
      </c>
      <c r="I419" s="12"/>
      <c r="J419" s="12"/>
      <c r="K419" s="12"/>
      <c r="L419" s="12"/>
      <c r="M419" s="74" t="str">
        <f t="shared" si="184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3"/>
        <v>16.77651288196525</v>
      </c>
      <c r="AO419" s="41">
        <v>1669</v>
      </c>
      <c r="AP419" s="110"/>
      <c r="AQ419" s="111"/>
      <c r="AR419" s="126" t="str">
        <f t="shared" si="187"/>
        <v/>
      </c>
      <c r="AS419" s="126" t="str">
        <f t="shared" si="188"/>
        <v/>
      </c>
      <c r="AT419" s="127">
        <v>1911</v>
      </c>
      <c r="AU419" s="128"/>
      <c r="AV419" s="129"/>
      <c r="AW419" s="126" t="str">
        <f t="shared" si="189"/>
        <v/>
      </c>
      <c r="AX419" s="126" t="str">
        <f t="shared" si="190"/>
        <v/>
      </c>
      <c r="AY419" s="64" t="str">
        <f t="shared" si="191"/>
        <v/>
      </c>
      <c r="AZ419" s="97">
        <v>79.099999999999994</v>
      </c>
      <c r="BA419" s="68"/>
      <c r="BB419" s="68"/>
      <c r="BC419" s="68"/>
      <c r="BD419" s="68"/>
      <c r="BE419" s="15">
        <v>370</v>
      </c>
      <c r="BF419" s="5">
        <f t="shared" si="192"/>
        <v>12094</v>
      </c>
      <c r="BG419" s="41">
        <v>10674</v>
      </c>
      <c r="BH419" s="42">
        <v>0</v>
      </c>
      <c r="BI419" s="42">
        <v>1420</v>
      </c>
      <c r="BJ419" s="42"/>
      <c r="BK419" s="42"/>
      <c r="BL419" s="42"/>
      <c r="BM419" s="15"/>
    </row>
    <row r="420" spans="1:65" outlineLevel="5" x14ac:dyDescent="0.45">
      <c r="A420" s="22">
        <f t="shared" si="178"/>
        <v>12</v>
      </c>
      <c r="B420" s="9">
        <f t="shared" si="194"/>
        <v>44555</v>
      </c>
      <c r="C420" s="51">
        <v>290613</v>
      </c>
      <c r="D420" s="64">
        <f t="shared" si="183"/>
        <v>36.799999999999997</v>
      </c>
      <c r="E420" s="12">
        <v>35.1</v>
      </c>
      <c r="F420" s="12">
        <v>37.4</v>
      </c>
      <c r="G420" s="12">
        <v>36.799999999999997</v>
      </c>
      <c r="H420" s="12">
        <v>38</v>
      </c>
      <c r="I420" s="12"/>
      <c r="J420" s="12"/>
      <c r="K420" s="12"/>
      <c r="L420" s="12"/>
      <c r="M420" s="74" t="str">
        <f t="shared" si="184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 t="shared" si="193"/>
        <v>17.262638717632552</v>
      </c>
      <c r="AO420" s="41">
        <v>1622</v>
      </c>
      <c r="AP420" s="110"/>
      <c r="AQ420" s="111"/>
      <c r="AR420" s="126" t="str">
        <f t="shared" si="187"/>
        <v/>
      </c>
      <c r="AS420" s="126" t="str">
        <f t="shared" si="188"/>
        <v/>
      </c>
      <c r="AT420" s="127">
        <v>1823</v>
      </c>
      <c r="AU420" s="128"/>
      <c r="AV420" s="129"/>
      <c r="AW420" s="126" t="str">
        <f t="shared" si="189"/>
        <v/>
      </c>
      <c r="AX420" s="126" t="str">
        <f t="shared" si="190"/>
        <v/>
      </c>
      <c r="AY420" s="64" t="str">
        <f t="shared" si="191"/>
        <v/>
      </c>
      <c r="AZ420" s="97"/>
      <c r="BA420" s="68"/>
      <c r="BB420" s="68"/>
      <c r="BC420" s="68"/>
      <c r="BD420" s="68"/>
      <c r="BE420" s="15">
        <v>90</v>
      </c>
      <c r="BF420" s="5">
        <f t="shared" si="192"/>
        <v>11814</v>
      </c>
      <c r="BG420" s="41">
        <v>10117</v>
      </c>
      <c r="BH420" s="42">
        <v>0</v>
      </c>
      <c r="BI420" s="42">
        <v>1697</v>
      </c>
      <c r="BJ420" s="42"/>
      <c r="BK420" s="42"/>
      <c r="BL420" s="42"/>
      <c r="BM420" s="15"/>
    </row>
    <row r="421" spans="1:65" outlineLevel="5" x14ac:dyDescent="0.45">
      <c r="A421" s="22">
        <f t="shared" si="178"/>
        <v>12</v>
      </c>
      <c r="B421" s="9">
        <f t="shared" si="194"/>
        <v>44556</v>
      </c>
      <c r="C421" s="51">
        <v>274901</v>
      </c>
      <c r="D421" s="64">
        <f t="shared" si="183"/>
        <v>36.700000000000003</v>
      </c>
      <c r="E421" s="12">
        <v>34.299999999999997</v>
      </c>
      <c r="F421" s="12">
        <v>37.4</v>
      </c>
      <c r="G421" s="12">
        <v>36.799999999999997</v>
      </c>
      <c r="H421" s="12">
        <v>38.200000000000003</v>
      </c>
      <c r="I421" s="12"/>
      <c r="J421" s="12"/>
      <c r="K421" s="12"/>
      <c r="L421" s="12"/>
      <c r="M421" s="74" t="str">
        <f t="shared" si="184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3"/>
        <v>21.180030257186083</v>
      </c>
      <c r="AO421" s="41">
        <v>1322</v>
      </c>
      <c r="AP421" s="110"/>
      <c r="AQ421" s="111"/>
      <c r="AR421" s="126" t="str">
        <f t="shared" si="187"/>
        <v/>
      </c>
      <c r="AS421" s="126" t="str">
        <f t="shared" si="188"/>
        <v/>
      </c>
      <c r="AT421" s="127">
        <v>1536</v>
      </c>
      <c r="AU421" s="128"/>
      <c r="AV421" s="129"/>
      <c r="AW421" s="126" t="str">
        <f t="shared" si="189"/>
        <v/>
      </c>
      <c r="AX421" s="126" t="str">
        <f t="shared" si="190"/>
        <v/>
      </c>
      <c r="AY421" s="64" t="str">
        <f t="shared" si="191"/>
        <v/>
      </c>
      <c r="AZ421" s="97"/>
      <c r="BA421" s="68"/>
      <c r="BB421" s="68"/>
      <c r="BC421" s="68"/>
      <c r="BD421" s="68"/>
      <c r="BE421" s="15"/>
      <c r="BF421" s="5">
        <f t="shared" si="192"/>
        <v>11658</v>
      </c>
      <c r="BG421" s="41">
        <v>10143</v>
      </c>
      <c r="BH421" s="42">
        <v>0</v>
      </c>
      <c r="BI421" s="42">
        <v>1515</v>
      </c>
      <c r="BJ421" s="42"/>
      <c r="BK421" s="42"/>
      <c r="BL421" s="42"/>
      <c r="BM421" s="15"/>
    </row>
    <row r="422" spans="1:65" outlineLevel="5" x14ac:dyDescent="0.45">
      <c r="A422" s="22">
        <f t="shared" si="178"/>
        <v>12</v>
      </c>
      <c r="B422" s="9">
        <f t="shared" si="194"/>
        <v>44557</v>
      </c>
      <c r="C422" s="51">
        <v>278280</v>
      </c>
      <c r="D422" s="64">
        <f t="shared" si="183"/>
        <v>37.1</v>
      </c>
      <c r="E422" s="12">
        <v>35.5</v>
      </c>
      <c r="F422" s="12">
        <v>37.799999999999997</v>
      </c>
      <c r="G422" s="12">
        <v>36.5</v>
      </c>
      <c r="H422" s="12">
        <v>38.5</v>
      </c>
      <c r="I422" s="12"/>
      <c r="J422" s="12"/>
      <c r="K422" s="12"/>
      <c r="L422" s="12"/>
      <c r="M422" s="74" t="str">
        <f t="shared" si="184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3"/>
        <v>19.047619047619047</v>
      </c>
      <c r="AO422" s="41">
        <v>1470</v>
      </c>
      <c r="AP422" s="110"/>
      <c r="AQ422" s="111"/>
      <c r="AR422" s="126" t="str">
        <f t="shared" si="187"/>
        <v/>
      </c>
      <c r="AS422" s="126" t="str">
        <f t="shared" si="188"/>
        <v/>
      </c>
      <c r="AT422" s="127">
        <v>1602</v>
      </c>
      <c r="AU422" s="128"/>
      <c r="AV422" s="129"/>
      <c r="AW422" s="126" t="str">
        <f t="shared" si="189"/>
        <v/>
      </c>
      <c r="AX422" s="126" t="str">
        <f t="shared" si="190"/>
        <v/>
      </c>
      <c r="AY422" s="64" t="str">
        <f t="shared" si="191"/>
        <v/>
      </c>
      <c r="AZ422" s="97">
        <v>78.8</v>
      </c>
      <c r="BA422" s="68"/>
      <c r="BB422" s="68"/>
      <c r="BC422" s="68"/>
      <c r="BD422" s="68"/>
      <c r="BE422" s="15">
        <v>310</v>
      </c>
      <c r="BF422" s="5">
        <f t="shared" si="192"/>
        <v>11223</v>
      </c>
      <c r="BG422" s="41">
        <v>9625</v>
      </c>
      <c r="BH422" s="42">
        <v>0</v>
      </c>
      <c r="BI422" s="42">
        <v>1598</v>
      </c>
      <c r="BJ422" s="42"/>
      <c r="BK422" s="42"/>
      <c r="BL422" s="42"/>
      <c r="BM422" s="15"/>
    </row>
    <row r="423" spans="1:65" outlineLevel="5" x14ac:dyDescent="0.45">
      <c r="A423" s="22">
        <f t="shared" si="178"/>
        <v>12</v>
      </c>
      <c r="B423" s="9">
        <f t="shared" si="194"/>
        <v>44558</v>
      </c>
      <c r="C423" s="51">
        <v>287980</v>
      </c>
      <c r="D423" s="64">
        <f t="shared" si="183"/>
        <v>37</v>
      </c>
      <c r="E423" s="12">
        <v>34.6</v>
      </c>
      <c r="F423" s="12">
        <v>38.6</v>
      </c>
      <c r="G423" s="12">
        <v>36.5</v>
      </c>
      <c r="H423" s="12">
        <v>38.200000000000003</v>
      </c>
      <c r="I423" s="12"/>
      <c r="J423" s="12"/>
      <c r="K423" s="12"/>
      <c r="L423" s="12"/>
      <c r="M423" s="74" t="str">
        <f t="shared" si="184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3"/>
        <v>21.439509954058192</v>
      </c>
      <c r="AO423" s="41">
        <v>1306</v>
      </c>
      <c r="AP423" s="110"/>
      <c r="AQ423" s="111"/>
      <c r="AR423" s="126" t="str">
        <f t="shared" si="187"/>
        <v/>
      </c>
      <c r="AS423" s="126" t="str">
        <f t="shared" si="188"/>
        <v/>
      </c>
      <c r="AT423" s="127">
        <v>1469</v>
      </c>
      <c r="AU423" s="128"/>
      <c r="AV423" s="129"/>
      <c r="AW423" s="126" t="str">
        <f t="shared" si="189"/>
        <v/>
      </c>
      <c r="AX423" s="126" t="str">
        <f t="shared" si="190"/>
        <v/>
      </c>
      <c r="AY423" s="64" t="str">
        <f t="shared" si="191"/>
        <v/>
      </c>
      <c r="AZ423" s="97">
        <v>78.599999999999994</v>
      </c>
      <c r="BA423" s="68"/>
      <c r="BB423" s="68"/>
      <c r="BC423" s="68"/>
      <c r="BD423" s="68"/>
      <c r="BE423" s="15">
        <v>310</v>
      </c>
      <c r="BF423" s="5">
        <f t="shared" si="192"/>
        <v>10853</v>
      </c>
      <c r="BG423" s="41">
        <v>9353</v>
      </c>
      <c r="BH423" s="42">
        <v>0</v>
      </c>
      <c r="BI423" s="42">
        <v>1500</v>
      </c>
      <c r="BJ423" s="42"/>
      <c r="BK423" s="42"/>
      <c r="BL423" s="42"/>
      <c r="BM423" s="15"/>
    </row>
    <row r="424" spans="1:65" outlineLevel="5" x14ac:dyDescent="0.45">
      <c r="A424" s="22">
        <f t="shared" si="178"/>
        <v>12</v>
      </c>
      <c r="B424" s="9">
        <f t="shared" si="194"/>
        <v>44559</v>
      </c>
      <c r="C424" s="51">
        <v>294896</v>
      </c>
      <c r="D424" s="64">
        <f t="shared" si="183"/>
        <v>37.200000000000003</v>
      </c>
      <c r="E424" s="12">
        <v>35.1</v>
      </c>
      <c r="F424" s="12">
        <v>38.700000000000003</v>
      </c>
      <c r="G424" s="12">
        <v>36.700000000000003</v>
      </c>
      <c r="H424" s="12">
        <v>38.4</v>
      </c>
      <c r="I424" s="12"/>
      <c r="J424" s="12"/>
      <c r="K424" s="12"/>
      <c r="L424" s="12"/>
      <c r="M424" s="74" t="str">
        <f t="shared" si="184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3"/>
        <v>20.756115641215715</v>
      </c>
      <c r="AO424" s="41">
        <v>1349</v>
      </c>
      <c r="AP424" s="110"/>
      <c r="AQ424" s="111"/>
      <c r="AR424" s="126" t="str">
        <f t="shared" si="187"/>
        <v/>
      </c>
      <c r="AS424" s="126" t="str">
        <f t="shared" si="188"/>
        <v/>
      </c>
      <c r="AT424" s="127">
        <v>1301</v>
      </c>
      <c r="AU424" s="128"/>
      <c r="AV424" s="129"/>
      <c r="AW424" s="126" t="str">
        <f t="shared" si="189"/>
        <v/>
      </c>
      <c r="AX424" s="126" t="str">
        <f t="shared" si="190"/>
        <v/>
      </c>
      <c r="AY424" s="64" t="str">
        <f t="shared" si="191"/>
        <v/>
      </c>
      <c r="AZ424" s="97">
        <v>78.7</v>
      </c>
      <c r="BA424" s="68"/>
      <c r="BB424" s="68"/>
      <c r="BC424" s="68"/>
      <c r="BD424" s="68"/>
      <c r="BE424" s="15">
        <v>320</v>
      </c>
      <c r="BF424" s="5">
        <f t="shared" si="192"/>
        <v>10475</v>
      </c>
      <c r="BG424" s="41">
        <v>9025</v>
      </c>
      <c r="BH424" s="42">
        <v>0</v>
      </c>
      <c r="BI424" s="42">
        <v>1450</v>
      </c>
      <c r="BJ424" s="42"/>
      <c r="BK424" s="42"/>
      <c r="BL424" s="42"/>
      <c r="BM424" s="15"/>
    </row>
    <row r="425" spans="1:65" outlineLevel="5" x14ac:dyDescent="0.45">
      <c r="A425" s="22">
        <f t="shared" si="178"/>
        <v>12</v>
      </c>
      <c r="B425" s="9">
        <f t="shared" si="194"/>
        <v>44560</v>
      </c>
      <c r="C425" s="51">
        <v>289690</v>
      </c>
      <c r="D425" s="64">
        <f t="shared" si="183"/>
        <v>37.299999999999997</v>
      </c>
      <c r="E425" s="12">
        <v>35.1</v>
      </c>
      <c r="F425" s="12">
        <v>38.700000000000003</v>
      </c>
      <c r="G425" s="12">
        <v>36.6</v>
      </c>
      <c r="H425" s="12">
        <v>38.6</v>
      </c>
      <c r="I425" s="12"/>
      <c r="J425" s="12"/>
      <c r="K425" s="12"/>
      <c r="L425" s="12"/>
      <c r="M425" s="74" t="str">
        <f t="shared" si="184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3"/>
        <v>22.471910112359552</v>
      </c>
      <c r="AO425" s="41">
        <v>1246</v>
      </c>
      <c r="AP425" s="110"/>
      <c r="AQ425" s="111"/>
      <c r="AR425" s="126" t="str">
        <f t="shared" si="187"/>
        <v/>
      </c>
      <c r="AS425" s="126" t="str">
        <f t="shared" si="188"/>
        <v/>
      </c>
      <c r="AT425" s="127">
        <v>1257</v>
      </c>
      <c r="AU425" s="128"/>
      <c r="AV425" s="129"/>
      <c r="AW425" s="126" t="str">
        <f t="shared" si="189"/>
        <v/>
      </c>
      <c r="AX425" s="126" t="str">
        <f t="shared" si="190"/>
        <v/>
      </c>
      <c r="AY425" s="64" t="str">
        <f t="shared" si="191"/>
        <v/>
      </c>
      <c r="AZ425" s="97"/>
      <c r="BA425" s="68"/>
      <c r="BB425" s="68"/>
      <c r="BC425" s="68"/>
      <c r="BD425" s="68"/>
      <c r="BE425" s="15">
        <v>230</v>
      </c>
      <c r="BF425" s="5">
        <f t="shared" si="192"/>
        <v>13902</v>
      </c>
      <c r="BG425" s="41">
        <v>12402</v>
      </c>
      <c r="BH425" s="42">
        <v>0</v>
      </c>
      <c r="BI425" s="42">
        <v>1500</v>
      </c>
      <c r="BJ425" s="42"/>
      <c r="BK425" s="42"/>
      <c r="BL425" s="42"/>
      <c r="BM425" s="15"/>
    </row>
    <row r="426" spans="1:65" ht="17.5" outlineLevel="5" thickBot="1" x14ac:dyDescent="0.5">
      <c r="A426" s="23">
        <f t="shared" si="178"/>
        <v>12</v>
      </c>
      <c r="B426" s="10">
        <f t="shared" si="194"/>
        <v>44561</v>
      </c>
      <c r="C426" s="52">
        <v>294116</v>
      </c>
      <c r="D426" s="64">
        <f t="shared" si="183"/>
        <v>37.1</v>
      </c>
      <c r="E426" s="13">
        <v>35</v>
      </c>
      <c r="F426" s="13">
        <v>38.700000000000003</v>
      </c>
      <c r="G426" s="13">
        <v>35.6</v>
      </c>
      <c r="H426" s="13">
        <v>39</v>
      </c>
      <c r="I426" s="13"/>
      <c r="J426" s="13"/>
      <c r="K426" s="13"/>
      <c r="L426" s="13"/>
      <c r="M426" s="74" t="str">
        <f t="shared" si="184"/>
        <v/>
      </c>
      <c r="N426" s="88"/>
      <c r="O426" s="88"/>
      <c r="P426" s="88"/>
      <c r="Q426" s="88"/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 t="shared" si="193"/>
        <v>19.350380096751902</v>
      </c>
      <c r="AO426" s="43">
        <v>1447</v>
      </c>
      <c r="AP426" s="134"/>
      <c r="AQ426" s="135"/>
      <c r="AR426" s="126" t="str">
        <f t="shared" si="187"/>
        <v/>
      </c>
      <c r="AS426" s="126" t="str">
        <f t="shared" si="188"/>
        <v/>
      </c>
      <c r="AT426" s="127">
        <v>1716</v>
      </c>
      <c r="AU426" s="128"/>
      <c r="AV426" s="129"/>
      <c r="AW426" s="126" t="str">
        <f t="shared" si="189"/>
        <v/>
      </c>
      <c r="AX426" s="126" t="str">
        <f t="shared" si="190"/>
        <v/>
      </c>
      <c r="AY426" s="64" t="str">
        <f t="shared" si="191"/>
        <v/>
      </c>
      <c r="AZ426" s="99">
        <v>78.599999999999994</v>
      </c>
      <c r="BA426" s="77"/>
      <c r="BB426" s="77"/>
      <c r="BC426" s="77"/>
      <c r="BD426" s="77"/>
      <c r="BE426" s="16">
        <v>300</v>
      </c>
      <c r="BF426" s="5">
        <f t="shared" si="192"/>
        <v>15472</v>
      </c>
      <c r="BG426" s="43">
        <v>13509</v>
      </c>
      <c r="BH426" s="44">
        <v>519</v>
      </c>
      <c r="BI426" s="44">
        <v>1444</v>
      </c>
      <c r="BJ426" s="44"/>
      <c r="BK426" s="44"/>
      <c r="BL426" s="44"/>
      <c r="BM426" s="16"/>
    </row>
    <row r="427" spans="1:65" outlineLevel="4" x14ac:dyDescent="0.45">
      <c r="A427" s="150" t="s">
        <v>45</v>
      </c>
      <c r="B427" s="151"/>
      <c r="C427" s="50">
        <f t="shared" ref="C427:BM427" si="195">SUBTOTAL(4,C396:C426)</f>
        <v>352176</v>
      </c>
      <c r="D427" s="60">
        <f t="shared" si="195"/>
        <v>38.9</v>
      </c>
      <c r="E427" s="28">
        <f t="shared" si="195"/>
        <v>39.299999999999997</v>
      </c>
      <c r="F427" s="28">
        <f t="shared" si="195"/>
        <v>38.799999999999997</v>
      </c>
      <c r="G427" s="28">
        <f t="shared" si="195"/>
        <v>38.9</v>
      </c>
      <c r="H427" s="28">
        <f t="shared" si="195"/>
        <v>39</v>
      </c>
      <c r="I427" s="28">
        <f t="shared" si="195"/>
        <v>0</v>
      </c>
      <c r="J427" s="28">
        <f t="shared" si="195"/>
        <v>0</v>
      </c>
      <c r="K427" s="28">
        <f t="shared" si="195"/>
        <v>0</v>
      </c>
      <c r="L427" s="28">
        <f t="shared" si="195"/>
        <v>0</v>
      </c>
      <c r="M427" s="71">
        <f t="shared" si="195"/>
        <v>0</v>
      </c>
      <c r="N427" s="82">
        <f t="shared" si="195"/>
        <v>0</v>
      </c>
      <c r="O427" s="82">
        <f t="shared" si="195"/>
        <v>0</v>
      </c>
      <c r="P427" s="82">
        <f t="shared" si="195"/>
        <v>0</v>
      </c>
      <c r="Q427" s="82">
        <f t="shared" si="195"/>
        <v>0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0</v>
      </c>
      <c r="AF427" s="39">
        <f t="shared" si="195"/>
        <v>0</v>
      </c>
      <c r="AG427" s="39">
        <f t="shared" si="195"/>
        <v>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22.471910112359552</v>
      </c>
      <c r="AO427" s="39">
        <f t="shared" si="195"/>
        <v>2027</v>
      </c>
      <c r="AP427" s="104">
        <f t="shared" si="195"/>
        <v>0</v>
      </c>
      <c r="AQ427" s="105">
        <f t="shared" si="195"/>
        <v>0</v>
      </c>
      <c r="AR427" s="106">
        <f t="shared" si="195"/>
        <v>0</v>
      </c>
      <c r="AS427" s="106">
        <f t="shared" si="195"/>
        <v>0</v>
      </c>
      <c r="AT427" s="107">
        <f t="shared" si="195"/>
        <v>2141</v>
      </c>
      <c r="AU427" s="108">
        <f t="shared" si="195"/>
        <v>0</v>
      </c>
      <c r="AV427" s="109">
        <f t="shared" si="195"/>
        <v>0</v>
      </c>
      <c r="AW427" s="106">
        <f t="shared" si="195"/>
        <v>0</v>
      </c>
      <c r="AX427" s="106">
        <f t="shared" si="195"/>
        <v>0</v>
      </c>
      <c r="AY427" s="60">
        <f t="shared" si="195"/>
        <v>0</v>
      </c>
      <c r="AZ427" s="96">
        <f t="shared" si="195"/>
        <v>79.099999999999994</v>
      </c>
      <c r="BA427" s="67">
        <f t="shared" si="195"/>
        <v>0</v>
      </c>
      <c r="BB427" s="67">
        <f t="shared" si="195"/>
        <v>0</v>
      </c>
      <c r="BC427" s="67">
        <f t="shared" si="195"/>
        <v>0</v>
      </c>
      <c r="BD427" s="67">
        <f t="shared" si="195"/>
        <v>0</v>
      </c>
      <c r="BE427" s="27">
        <f t="shared" si="195"/>
        <v>390</v>
      </c>
      <c r="BF427" s="29">
        <f t="shared" si="195"/>
        <v>18128</v>
      </c>
      <c r="BG427" s="39">
        <f t="shared" si="195"/>
        <v>13509</v>
      </c>
      <c r="BH427" s="40">
        <f t="shared" si="195"/>
        <v>7390</v>
      </c>
      <c r="BI427" s="40">
        <f t="shared" si="195"/>
        <v>1790</v>
      </c>
      <c r="BJ427" s="40">
        <f t="shared" si="195"/>
        <v>0</v>
      </c>
      <c r="BK427" s="40">
        <f t="shared" si="195"/>
        <v>0</v>
      </c>
      <c r="BL427" s="40">
        <f t="shared" si="195"/>
        <v>0</v>
      </c>
      <c r="BM427" s="27">
        <f t="shared" si="195"/>
        <v>0</v>
      </c>
    </row>
    <row r="428" spans="1:65" outlineLevel="3" x14ac:dyDescent="0.45">
      <c r="A428" s="180" t="s">
        <v>34</v>
      </c>
      <c r="B428" s="181"/>
      <c r="C428" s="51">
        <f t="shared" ref="C428:BM428" si="196">SUBTOTAL(5,C396:C426)</f>
        <v>274901</v>
      </c>
      <c r="D428" s="61">
        <f t="shared" si="196"/>
        <v>36.700000000000003</v>
      </c>
      <c r="E428" s="12">
        <f t="shared" si="196"/>
        <v>34.299999999999997</v>
      </c>
      <c r="F428" s="12">
        <f t="shared" si="196"/>
        <v>37</v>
      </c>
      <c r="G428" s="12">
        <f t="shared" si="196"/>
        <v>35.6</v>
      </c>
      <c r="H428" s="12">
        <f t="shared" si="196"/>
        <v>37.5</v>
      </c>
      <c r="I428" s="12">
        <f t="shared" si="196"/>
        <v>0</v>
      </c>
      <c r="J428" s="12">
        <f t="shared" si="196"/>
        <v>0</v>
      </c>
      <c r="K428" s="12">
        <f t="shared" si="196"/>
        <v>0</v>
      </c>
      <c r="L428" s="12">
        <f t="shared" si="196"/>
        <v>0</v>
      </c>
      <c r="M428" s="72">
        <f t="shared" si="196"/>
        <v>0</v>
      </c>
      <c r="N428" s="83">
        <f t="shared" si="196"/>
        <v>0</v>
      </c>
      <c r="O428" s="83">
        <f t="shared" si="196"/>
        <v>0</v>
      </c>
      <c r="P428" s="83">
        <f t="shared" si="196"/>
        <v>0</v>
      </c>
      <c r="Q428" s="83">
        <f t="shared" si="196"/>
        <v>0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0</v>
      </c>
      <c r="AF428" s="41">
        <f t="shared" si="196"/>
        <v>0</v>
      </c>
      <c r="AG428" s="41">
        <f t="shared" si="196"/>
        <v>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13.813517513566847</v>
      </c>
      <c r="AO428" s="41">
        <f t="shared" si="196"/>
        <v>1246</v>
      </c>
      <c r="AP428" s="110">
        <f t="shared" si="196"/>
        <v>0</v>
      </c>
      <c r="AQ428" s="111">
        <f t="shared" si="196"/>
        <v>0</v>
      </c>
      <c r="AR428" s="112">
        <f t="shared" si="196"/>
        <v>0</v>
      </c>
      <c r="AS428" s="112">
        <f t="shared" si="196"/>
        <v>0</v>
      </c>
      <c r="AT428" s="113">
        <f t="shared" si="196"/>
        <v>1130</v>
      </c>
      <c r="AU428" s="114">
        <f t="shared" si="196"/>
        <v>0</v>
      </c>
      <c r="AV428" s="115">
        <f t="shared" si="196"/>
        <v>0</v>
      </c>
      <c r="AW428" s="112">
        <f t="shared" si="196"/>
        <v>0</v>
      </c>
      <c r="AX428" s="112">
        <f t="shared" si="196"/>
        <v>0</v>
      </c>
      <c r="AY428" s="61">
        <f t="shared" si="196"/>
        <v>0</v>
      </c>
      <c r="AZ428" s="97">
        <f t="shared" si="196"/>
        <v>77.900000000000006</v>
      </c>
      <c r="BA428" s="68">
        <f t="shared" si="196"/>
        <v>0</v>
      </c>
      <c r="BB428" s="68">
        <f t="shared" si="196"/>
        <v>0</v>
      </c>
      <c r="BC428" s="68">
        <f t="shared" si="196"/>
        <v>0</v>
      </c>
      <c r="BD428" s="68">
        <f t="shared" si="196"/>
        <v>0</v>
      </c>
      <c r="BE428" s="15">
        <f t="shared" si="196"/>
        <v>70</v>
      </c>
      <c r="BF428" s="6">
        <f t="shared" si="196"/>
        <v>7365</v>
      </c>
      <c r="BG428" s="41">
        <f t="shared" si="196"/>
        <v>6330</v>
      </c>
      <c r="BH428" s="42">
        <f t="shared" si="196"/>
        <v>0</v>
      </c>
      <c r="BI428" s="42">
        <f t="shared" si="196"/>
        <v>684</v>
      </c>
      <c r="BJ428" s="42">
        <f t="shared" si="196"/>
        <v>0</v>
      </c>
      <c r="BK428" s="42">
        <f t="shared" si="196"/>
        <v>0</v>
      </c>
      <c r="BL428" s="42">
        <f t="shared" si="196"/>
        <v>0</v>
      </c>
      <c r="BM428" s="15">
        <f t="shared" si="196"/>
        <v>0</v>
      </c>
    </row>
    <row r="429" spans="1:65" outlineLevel="2" x14ac:dyDescent="0.45">
      <c r="A429" s="180" t="s">
        <v>23</v>
      </c>
      <c r="B429" s="181"/>
      <c r="C429" s="51">
        <f>IFERROR(SUBTOTAL(1,C396:C426),"")</f>
        <v>296462.19354838709</v>
      </c>
      <c r="D429" s="61">
        <f t="shared" ref="D429:BM429" si="197">IFERROR(SUBTOTAL(1,D396:D426),"")</f>
        <v>37.177419354838712</v>
      </c>
      <c r="E429" s="12">
        <f t="shared" si="197"/>
        <v>35.59032258064515</v>
      </c>
      <c r="F429" s="12">
        <f t="shared" si="197"/>
        <v>38.006451612903227</v>
      </c>
      <c r="G429" s="12">
        <f t="shared" si="197"/>
        <v>36.941935483870957</v>
      </c>
      <c r="H429" s="12">
        <f t="shared" si="197"/>
        <v>38.116129032258065</v>
      </c>
      <c r="I429" s="12" t="str">
        <f t="shared" si="197"/>
        <v/>
      </c>
      <c r="J429" s="12" t="str">
        <f t="shared" si="197"/>
        <v/>
      </c>
      <c r="K429" s="12" t="str">
        <f t="shared" si="197"/>
        <v/>
      </c>
      <c r="L429" s="12" t="str">
        <f t="shared" si="197"/>
        <v/>
      </c>
      <c r="M429" s="72" t="str">
        <f t="shared" si="197"/>
        <v/>
      </c>
      <c r="N429" s="83" t="str">
        <f t="shared" si="197"/>
        <v/>
      </c>
      <c r="O429" s="83" t="str">
        <f t="shared" si="197"/>
        <v/>
      </c>
      <c r="P429" s="83" t="str">
        <f t="shared" si="197"/>
        <v/>
      </c>
      <c r="Q429" s="83" t="str">
        <f t="shared" si="197"/>
        <v/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 t="str">
        <f t="shared" si="197"/>
        <v/>
      </c>
      <c r="AF429" s="41" t="str">
        <f t="shared" si="197"/>
        <v/>
      </c>
      <c r="AG429" s="41" t="str">
        <f t="shared" si="197"/>
        <v/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18.074604935517787</v>
      </c>
      <c r="AO429" s="41">
        <f t="shared" si="197"/>
        <v>1575.0967741935483</v>
      </c>
      <c r="AP429" s="110" t="str">
        <f t="shared" si="197"/>
        <v/>
      </c>
      <c r="AQ429" s="111" t="str">
        <f t="shared" si="197"/>
        <v/>
      </c>
      <c r="AR429" s="112" t="str">
        <f t="shared" si="197"/>
        <v/>
      </c>
      <c r="AS429" s="112" t="str">
        <f t="shared" si="197"/>
        <v/>
      </c>
      <c r="AT429" s="113">
        <f t="shared" si="197"/>
        <v>1706.258064516129</v>
      </c>
      <c r="AU429" s="114" t="str">
        <f t="shared" si="197"/>
        <v/>
      </c>
      <c r="AV429" s="115" t="str">
        <f t="shared" si="197"/>
        <v/>
      </c>
      <c r="AW429" s="112" t="str">
        <f t="shared" si="197"/>
        <v/>
      </c>
      <c r="AX429" s="112" t="str">
        <f t="shared" si="197"/>
        <v/>
      </c>
      <c r="AY429" s="61" t="str">
        <f t="shared" si="197"/>
        <v/>
      </c>
      <c r="AZ429" s="97">
        <f t="shared" si="197"/>
        <v>78.395454545454541</v>
      </c>
      <c r="BA429" s="68" t="str">
        <f t="shared" si="197"/>
        <v/>
      </c>
      <c r="BB429" s="68" t="str">
        <f t="shared" si="197"/>
        <v/>
      </c>
      <c r="BC429" s="68" t="str">
        <f t="shared" si="197"/>
        <v/>
      </c>
      <c r="BD429" s="68" t="str">
        <f t="shared" si="197"/>
        <v/>
      </c>
      <c r="BE429" s="15">
        <f>IFERROR(SUBTOTAL(1,BE396:BE426),"")</f>
        <v>281.33333333333331</v>
      </c>
      <c r="BF429" s="6">
        <f t="shared" si="197"/>
        <v>11752.064516129032</v>
      </c>
      <c r="BG429" s="41">
        <f t="shared" si="197"/>
        <v>9727.322580645161</v>
      </c>
      <c r="BH429" s="42">
        <f t="shared" si="197"/>
        <v>629.90322580645159</v>
      </c>
      <c r="BI429" s="42">
        <f t="shared" si="197"/>
        <v>1394.8387096774193</v>
      </c>
      <c r="BJ429" s="42" t="str">
        <f t="shared" si="197"/>
        <v/>
      </c>
      <c r="BK429" s="42" t="str">
        <f t="shared" si="197"/>
        <v/>
      </c>
      <c r="BL429" s="42" t="str">
        <f t="shared" si="197"/>
        <v/>
      </c>
      <c r="BM429" s="15" t="str">
        <f t="shared" si="197"/>
        <v/>
      </c>
    </row>
    <row r="430" spans="1:65" ht="17.5" outlineLevel="1" thickBot="1" x14ac:dyDescent="0.5">
      <c r="A430" s="182" t="s">
        <v>46</v>
      </c>
      <c r="B430" s="183"/>
      <c r="C430" s="52">
        <f>SUBTOTAL(9,C396:C426)</f>
        <v>9190328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48828</v>
      </c>
      <c r="AP430" s="116"/>
      <c r="AQ430" s="117"/>
      <c r="AR430" s="118"/>
      <c r="AS430" s="118"/>
      <c r="AT430" s="119">
        <f>SUBTOTAL(9,AT396:AT426)</f>
        <v>52894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7596</v>
      </c>
      <c r="BF430" s="7">
        <f t="shared" ref="BF430:BM430" si="198">SUBTOTAL(9,BF396:BF426)</f>
        <v>364314</v>
      </c>
      <c r="BG430" s="43">
        <f t="shared" si="198"/>
        <v>301547</v>
      </c>
      <c r="BH430" s="44">
        <f t="shared" si="198"/>
        <v>19527</v>
      </c>
      <c r="BI430" s="44">
        <f t="shared" si="198"/>
        <v>43240</v>
      </c>
      <c r="BJ430" s="44">
        <f t="shared" si="198"/>
        <v>0</v>
      </c>
      <c r="BK430" s="44">
        <f t="shared" si="198"/>
        <v>0</v>
      </c>
      <c r="BL430" s="44">
        <v>285595</v>
      </c>
      <c r="BM430" s="16">
        <f t="shared" si="198"/>
        <v>0</v>
      </c>
    </row>
    <row r="431" spans="1:65" outlineLevel="1" x14ac:dyDescent="0.45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M431"/>
  <sheetViews>
    <sheetView showGridLines="0" zoomScale="70" zoomScaleNormal="70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7" outlineLevelRow="5" outlineLevelCol="1" x14ac:dyDescent="0.45"/>
  <cols>
    <col min="1" max="1" width="6" style="20" bestFit="1" customWidth="1"/>
    <col min="2" max="2" width="11.08203125" style="2" bestFit="1" customWidth="1"/>
    <col min="3" max="3" width="14.582031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58203125" style="4" customWidth="1"/>
    <col min="42" max="43" width="8.58203125" style="100" customWidth="1"/>
    <col min="44" max="44" width="10.58203125" style="100" customWidth="1"/>
    <col min="45" max="45" width="10.58203125" style="100" bestFit="1" customWidth="1"/>
    <col min="46" max="46" width="14.58203125" style="101" customWidth="1"/>
    <col min="47" max="48" width="8.58203125" style="102" customWidth="1"/>
    <col min="49" max="49" width="10.58203125" style="100" customWidth="1"/>
    <col min="50" max="50" width="10.58203125" style="100" bestFit="1" customWidth="1"/>
    <col min="51" max="51" width="11.58203125" style="3" customWidth="1"/>
    <col min="52" max="56" width="11.58203125" style="53" customWidth="1"/>
    <col min="57" max="57" width="14.58203125" style="4" customWidth="1"/>
    <col min="58" max="58" width="20.33203125" style="4" bestFit="1" customWidth="1"/>
    <col min="59" max="59" width="14" style="4" customWidth="1" outlineLevel="1"/>
    <col min="60" max="60" width="20.83203125" style="4" customWidth="1" outlineLevel="1"/>
    <col min="61" max="61" width="18.83203125" style="4" customWidth="1" outlineLevel="1"/>
    <col min="62" max="63" width="20.25" style="4" customWidth="1" outlineLevel="1"/>
    <col min="64" max="65" width="20.83203125" style="4" customWidth="1" outlineLevel="1"/>
  </cols>
  <sheetData>
    <row r="1" spans="1:65" ht="20.5" x14ac:dyDescent="0.45">
      <c r="A1" s="19" t="s">
        <v>104</v>
      </c>
    </row>
    <row r="2" spans="1:65" s="35" customFormat="1" x14ac:dyDescent="0.45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45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45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5" thickBot="1" x14ac:dyDescent="0.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5">
      <c r="A6" s="172" t="s">
        <v>61</v>
      </c>
      <c r="B6" s="173"/>
      <c r="C6" s="156" t="s">
        <v>2</v>
      </c>
      <c r="D6" s="176" t="s">
        <v>68</v>
      </c>
      <c r="E6" s="177"/>
      <c r="F6" s="177"/>
      <c r="G6" s="177"/>
      <c r="H6" s="177"/>
      <c r="I6" s="177"/>
      <c r="J6" s="177"/>
      <c r="K6" s="177"/>
      <c r="L6" s="177"/>
      <c r="M6" s="178" t="s">
        <v>77</v>
      </c>
      <c r="N6" s="179"/>
      <c r="O6" s="179"/>
      <c r="P6" s="179"/>
      <c r="Q6" s="179"/>
      <c r="R6" s="179"/>
      <c r="S6" s="179"/>
      <c r="T6" s="179"/>
      <c r="U6" s="179"/>
      <c r="V6" s="160" t="s">
        <v>80</v>
      </c>
      <c r="W6" s="156"/>
      <c r="X6" s="156"/>
      <c r="Y6" s="156"/>
      <c r="Z6" s="156"/>
      <c r="AA6" s="156"/>
      <c r="AB6" s="156"/>
      <c r="AC6" s="156"/>
      <c r="AD6" s="156"/>
      <c r="AE6" s="146" t="s">
        <v>82</v>
      </c>
      <c r="AF6" s="156"/>
      <c r="AG6" s="156"/>
      <c r="AH6" s="156"/>
      <c r="AI6" s="156"/>
      <c r="AJ6" s="156"/>
      <c r="AK6" s="156"/>
      <c r="AL6" s="156"/>
      <c r="AM6" s="156"/>
      <c r="AN6" s="146" t="s">
        <v>67</v>
      </c>
      <c r="AO6" s="160" t="s">
        <v>1</v>
      </c>
      <c r="AP6" s="164" t="s">
        <v>93</v>
      </c>
      <c r="AQ6" s="166" t="s">
        <v>94</v>
      </c>
      <c r="AR6" s="168" t="s">
        <v>95</v>
      </c>
      <c r="AS6" s="168" t="s">
        <v>91</v>
      </c>
      <c r="AT6" s="162" t="s">
        <v>66</v>
      </c>
      <c r="AU6" s="164" t="s">
        <v>96</v>
      </c>
      <c r="AV6" s="166" t="s">
        <v>97</v>
      </c>
      <c r="AW6" s="168" t="s">
        <v>98</v>
      </c>
      <c r="AX6" s="168" t="s">
        <v>92</v>
      </c>
      <c r="AY6" s="170" t="s">
        <v>89</v>
      </c>
      <c r="AZ6" s="152" t="s">
        <v>87</v>
      </c>
      <c r="BA6" s="154" t="s">
        <v>105</v>
      </c>
      <c r="BB6" s="155"/>
      <c r="BC6" s="155"/>
      <c r="BD6" s="155"/>
      <c r="BE6" s="156" t="s">
        <v>102</v>
      </c>
      <c r="BF6" s="158" t="s">
        <v>3</v>
      </c>
      <c r="BG6" s="160" t="s">
        <v>4</v>
      </c>
      <c r="BH6" s="146" t="s">
        <v>7</v>
      </c>
      <c r="BI6" s="146" t="s">
        <v>8</v>
      </c>
      <c r="BJ6" s="146" t="s">
        <v>6</v>
      </c>
      <c r="BK6" s="146" t="s">
        <v>5</v>
      </c>
      <c r="BL6" s="146" t="s">
        <v>9</v>
      </c>
      <c r="BM6" s="148" t="s">
        <v>10</v>
      </c>
    </row>
    <row r="7" spans="1:65" s="1" customFormat="1" ht="34.5" thickBot="1" x14ac:dyDescent="0.5">
      <c r="A7" s="174"/>
      <c r="B7" s="175"/>
      <c r="C7" s="157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47"/>
      <c r="AO7" s="161"/>
      <c r="AP7" s="165"/>
      <c r="AQ7" s="167"/>
      <c r="AR7" s="169"/>
      <c r="AS7" s="169"/>
      <c r="AT7" s="163"/>
      <c r="AU7" s="165"/>
      <c r="AV7" s="167"/>
      <c r="AW7" s="169"/>
      <c r="AX7" s="169"/>
      <c r="AY7" s="171"/>
      <c r="AZ7" s="153"/>
      <c r="BA7" s="65" t="s">
        <v>84</v>
      </c>
      <c r="BB7" s="65" t="s">
        <v>85</v>
      </c>
      <c r="BC7" s="65" t="s">
        <v>86</v>
      </c>
      <c r="BD7" s="66" t="s">
        <v>90</v>
      </c>
      <c r="BE7" s="157"/>
      <c r="BF7" s="159"/>
      <c r="BG7" s="161"/>
      <c r="BH7" s="147"/>
      <c r="BI7" s="147"/>
      <c r="BJ7" s="147"/>
      <c r="BK7" s="147"/>
      <c r="BL7" s="147"/>
      <c r="BM7" s="149"/>
    </row>
    <row r="8" spans="1:65" x14ac:dyDescent="0.45">
      <c r="A8" s="150" t="s">
        <v>12</v>
      </c>
      <c r="B8" s="151"/>
      <c r="C8" s="50">
        <f t="shared" ref="C8:BM8" si="0">SUBTOTAL(4,C17:C426)</f>
        <v>488416</v>
      </c>
      <c r="D8" s="60">
        <f t="shared" si="0"/>
        <v>38.5</v>
      </c>
      <c r="E8" s="28">
        <f t="shared" si="0"/>
        <v>37.9</v>
      </c>
      <c r="F8" s="28">
        <f t="shared" si="0"/>
        <v>39.200000000000003</v>
      </c>
      <c r="G8" s="28">
        <f t="shared" si="0"/>
        <v>39.4</v>
      </c>
      <c r="H8" s="28">
        <f t="shared" si="0"/>
        <v>39.1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0</v>
      </c>
      <c r="N8" s="82">
        <f t="shared" si="0"/>
        <v>0</v>
      </c>
      <c r="O8" s="82">
        <f t="shared" si="0"/>
        <v>0</v>
      </c>
      <c r="P8" s="82">
        <f t="shared" si="0"/>
        <v>0</v>
      </c>
      <c r="Q8" s="82">
        <f t="shared" si="0"/>
        <v>0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44.8</v>
      </c>
      <c r="AO8" s="39">
        <f t="shared" si="0"/>
        <v>2721</v>
      </c>
      <c r="AP8" s="104">
        <f t="shared" si="0"/>
        <v>0</v>
      </c>
      <c r="AQ8" s="105">
        <f t="shared" si="0"/>
        <v>0</v>
      </c>
      <c r="AR8" s="106">
        <f t="shared" si="0"/>
        <v>0</v>
      </c>
      <c r="AS8" s="106">
        <f t="shared" si="0"/>
        <v>0</v>
      </c>
      <c r="AT8" s="107">
        <f t="shared" si="0"/>
        <v>3153</v>
      </c>
      <c r="AU8" s="108">
        <f t="shared" si="0"/>
        <v>0</v>
      </c>
      <c r="AV8" s="109">
        <f t="shared" si="0"/>
        <v>0</v>
      </c>
      <c r="AW8" s="106">
        <f t="shared" si="0"/>
        <v>0</v>
      </c>
      <c r="AX8" s="106">
        <f t="shared" si="0"/>
        <v>0</v>
      </c>
      <c r="AY8" s="60">
        <f t="shared" si="0"/>
        <v>0</v>
      </c>
      <c r="AZ8" s="96">
        <f t="shared" si="0"/>
        <v>82.27</v>
      </c>
      <c r="BA8" s="67">
        <f t="shared" si="0"/>
        <v>0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470</v>
      </c>
      <c r="BF8" s="29">
        <f t="shared" si="0"/>
        <v>22067</v>
      </c>
      <c r="BG8" s="39">
        <f t="shared" si="0"/>
        <v>14723</v>
      </c>
      <c r="BH8" s="40">
        <f t="shared" si="0"/>
        <v>9637</v>
      </c>
      <c r="BI8" s="40">
        <f t="shared" si="0"/>
        <v>8045</v>
      </c>
      <c r="BJ8" s="40">
        <f t="shared" si="0"/>
        <v>0</v>
      </c>
      <c r="BK8" s="40">
        <f t="shared" si="0"/>
        <v>0</v>
      </c>
      <c r="BL8" s="40">
        <f t="shared" si="0"/>
        <v>401504</v>
      </c>
      <c r="BM8" s="27">
        <f t="shared" si="0"/>
        <v>0</v>
      </c>
    </row>
    <row r="9" spans="1:65" x14ac:dyDescent="0.45">
      <c r="A9" s="180" t="s">
        <v>11</v>
      </c>
      <c r="B9" s="181"/>
      <c r="C9" s="51">
        <f t="shared" ref="C9:BM9" si="1">SUBTOTAL(5,C17:C426)</f>
        <v>269782</v>
      </c>
      <c r="D9" s="61">
        <f t="shared" si="1"/>
        <v>32.799999999999997</v>
      </c>
      <c r="E9" s="12">
        <f t="shared" si="1"/>
        <v>33.4</v>
      </c>
      <c r="F9" s="12">
        <f t="shared" si="1"/>
        <v>33.6</v>
      </c>
      <c r="G9" s="12">
        <f t="shared" si="1"/>
        <v>30.8</v>
      </c>
      <c r="H9" s="12">
        <f t="shared" si="1"/>
        <v>32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0</v>
      </c>
      <c r="N9" s="83">
        <f t="shared" si="1"/>
        <v>0</v>
      </c>
      <c r="O9" s="83">
        <f t="shared" si="1"/>
        <v>0</v>
      </c>
      <c r="P9" s="83">
        <f t="shared" si="1"/>
        <v>0</v>
      </c>
      <c r="Q9" s="83">
        <f t="shared" si="1"/>
        <v>0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10.290334435869166</v>
      </c>
      <c r="AO9" s="41">
        <f t="shared" si="1"/>
        <v>625</v>
      </c>
      <c r="AP9" s="110">
        <f t="shared" si="1"/>
        <v>0</v>
      </c>
      <c r="AQ9" s="111">
        <f t="shared" si="1"/>
        <v>0</v>
      </c>
      <c r="AR9" s="112">
        <f t="shared" si="1"/>
        <v>0</v>
      </c>
      <c r="AS9" s="112">
        <f t="shared" si="1"/>
        <v>0</v>
      </c>
      <c r="AT9" s="113">
        <f t="shared" si="1"/>
        <v>887</v>
      </c>
      <c r="AU9" s="114">
        <f t="shared" si="1"/>
        <v>0</v>
      </c>
      <c r="AV9" s="115">
        <f t="shared" si="1"/>
        <v>0</v>
      </c>
      <c r="AW9" s="112">
        <f t="shared" si="1"/>
        <v>0</v>
      </c>
      <c r="AX9" s="112">
        <f t="shared" si="1"/>
        <v>0</v>
      </c>
      <c r="AY9" s="61">
        <f t="shared" si="1"/>
        <v>0</v>
      </c>
      <c r="AZ9" s="97">
        <f t="shared" si="1"/>
        <v>77.5</v>
      </c>
      <c r="BA9" s="68">
        <f t="shared" si="1"/>
        <v>0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30</v>
      </c>
      <c r="BF9" s="6">
        <f t="shared" si="1"/>
        <v>11</v>
      </c>
      <c r="BG9" s="41">
        <f t="shared" si="1"/>
        <v>851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205412</v>
      </c>
      <c r="BM9" s="15">
        <f t="shared" si="1"/>
        <v>0</v>
      </c>
    </row>
    <row r="10" spans="1:65" x14ac:dyDescent="0.45">
      <c r="A10" s="180" t="s">
        <v>62</v>
      </c>
      <c r="B10" s="181"/>
      <c r="C10" s="51">
        <f>IFERROR(SUBTOTAL(1,C17:C426),"")</f>
        <v>326459.05205479451</v>
      </c>
      <c r="D10" s="61">
        <f t="shared" ref="D10:BM10" si="2">IFERROR(SUBTOTAL(1,D17:D426),"")</f>
        <v>37.260479041916184</v>
      </c>
      <c r="E10" s="12">
        <f t="shared" si="2"/>
        <v>35.941046831955909</v>
      </c>
      <c r="F10" s="12">
        <f t="shared" si="2"/>
        <v>37.607671232876726</v>
      </c>
      <c r="G10" s="12">
        <f t="shared" si="2"/>
        <v>37.331955922864964</v>
      </c>
      <c r="H10" s="12">
        <f t="shared" si="2"/>
        <v>37.988493150684945</v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 t="str">
        <f t="shared" si="2"/>
        <v/>
      </c>
      <c r="N10" s="83" t="str">
        <f t="shared" si="2"/>
        <v/>
      </c>
      <c r="O10" s="83" t="str">
        <f t="shared" si="2"/>
        <v/>
      </c>
      <c r="P10" s="83" t="str">
        <f t="shared" si="2"/>
        <v/>
      </c>
      <c r="Q10" s="83" t="str">
        <f t="shared" si="2"/>
        <v/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18.389698623767678</v>
      </c>
      <c r="AO10" s="41">
        <f t="shared" si="2"/>
        <v>1589.0684931506848</v>
      </c>
      <c r="AP10" s="110" t="str">
        <f t="shared" si="2"/>
        <v/>
      </c>
      <c r="AQ10" s="111" t="str">
        <f t="shared" si="2"/>
        <v/>
      </c>
      <c r="AR10" s="112" t="str">
        <f t="shared" si="2"/>
        <v/>
      </c>
      <c r="AS10" s="112" t="str">
        <f t="shared" si="2"/>
        <v/>
      </c>
      <c r="AT10" s="113">
        <f t="shared" si="2"/>
        <v>1708.8241758241759</v>
      </c>
      <c r="AU10" s="114" t="str">
        <f t="shared" si="2"/>
        <v/>
      </c>
      <c r="AV10" s="115" t="str">
        <f t="shared" si="2"/>
        <v/>
      </c>
      <c r="AW10" s="112" t="str">
        <f t="shared" si="2"/>
        <v/>
      </c>
      <c r="AX10" s="112" t="str">
        <f t="shared" si="2"/>
        <v/>
      </c>
      <c r="AY10" s="61" t="str">
        <f t="shared" si="2"/>
        <v/>
      </c>
      <c r="AZ10" s="97">
        <f t="shared" si="2"/>
        <v>80.785779816513752</v>
      </c>
      <c r="BA10" s="68" t="str">
        <f t="shared" si="2"/>
        <v/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>
        <f>IFERROR(SUBTOTAL(1,BE17:BE426),"")</f>
        <v>296.5261194029851</v>
      </c>
      <c r="BF10" s="6">
        <f t="shared" si="2"/>
        <v>10944.676712328766</v>
      </c>
      <c r="BG10" s="41">
        <f t="shared" si="2"/>
        <v>8807.0141242937862</v>
      </c>
      <c r="BH10" s="42">
        <f t="shared" si="2"/>
        <v>1316.4273972602739</v>
      </c>
      <c r="BI10" s="42">
        <f t="shared" si="2"/>
        <v>1086.6520547945206</v>
      </c>
      <c r="BJ10" s="42" t="str">
        <f t="shared" si="2"/>
        <v/>
      </c>
      <c r="BK10" s="42" t="str">
        <f t="shared" si="2"/>
        <v/>
      </c>
      <c r="BL10" s="42">
        <f t="shared" si="2"/>
        <v>312964.3</v>
      </c>
      <c r="BM10" s="15" t="str">
        <f t="shared" si="2"/>
        <v/>
      </c>
    </row>
    <row r="11" spans="1:65" ht="17.5" thickBot="1" x14ac:dyDescent="0.5">
      <c r="A11" s="182" t="s">
        <v>64</v>
      </c>
      <c r="B11" s="183"/>
      <c r="C11" s="52">
        <f>SUBTOTAL(9,C17:C426)</f>
        <v>119157554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579091</v>
      </c>
      <c r="AP11" s="116"/>
      <c r="AQ11" s="117"/>
      <c r="AR11" s="118"/>
      <c r="AS11" s="118"/>
      <c r="AT11" s="119">
        <f>SUBTOTAL(9,AT17:AT425)</f>
        <v>621039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79359</v>
      </c>
      <c r="BF11" s="7">
        <f t="shared" ref="BF11:BM11" si="3">SUBTOTAL(9,BF17:BF425)</f>
        <v>3978679</v>
      </c>
      <c r="BG11" s="43">
        <f t="shared" si="3"/>
        <v>3103087</v>
      </c>
      <c r="BH11" s="44">
        <f t="shared" si="3"/>
        <v>478964</v>
      </c>
      <c r="BI11" s="44">
        <f t="shared" si="3"/>
        <v>396628</v>
      </c>
      <c r="BJ11" s="44">
        <f t="shared" si="3"/>
        <v>0</v>
      </c>
      <c r="BK11" s="44">
        <f t="shared" si="3"/>
        <v>0</v>
      </c>
      <c r="BL11" s="44">
        <v>3439850</v>
      </c>
      <c r="BM11" s="16">
        <f t="shared" si="3"/>
        <v>0</v>
      </c>
    </row>
    <row r="12" spans="1:65" ht="17.5" thickBot="1" x14ac:dyDescent="0.5">
      <c r="A12" s="182" t="s">
        <v>63</v>
      </c>
      <c r="B12" s="183"/>
      <c r="C12" s="52">
        <f>IFERROR(SUBTOTAL(9,C17:C426)/COUNTA(C17:C47,C52:C80,C85:C115,C120:C149,C154:C184,C189:C218,C223:C253,C258:C288,C293:C322,C327:C357,C362:C391,C396:C426),"")</f>
        <v>326459.05205479451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1589.0684931506848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1708.8241758241759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>
        <f>IFERROR(SUBTOTAL(9,BE17:BE426)/COUNTA(BE17:BE47,BE52:BE80,BE85:BE115,BE120:BE149,BE154:BE184,BE189:BE218,BE223:BE253,BE258:BE288,BE293:BE322,BE327:BE357,BE362:BE391,BE396:BE426),"")</f>
        <v>296.5261194029851</v>
      </c>
      <c r="BF12" s="79">
        <f>SUBTOTAL(9,BF17:BF426)/COUNTA(BF17:BF47,BF52:BF80,BF85:BF115,BF120:BF149,BF154:BF184,BF189:BF218,BF223:BF253,BF258:BF288,BF293:BF322,BF327:BF357,BF362:BF391,BF396:BF426)</f>
        <v>10914.773224043716</v>
      </c>
      <c r="BG12" s="78">
        <f>IFERROR(SUBTOTAL(9,BG17:BG426)/COUNTA(BG17:BG47,BG52:BG80,BG85:BG115,BG120:BG149,BG154:BG184,BG189:BG218,BG223:BG253,BG258:BG288,BG293:BG322,BG327:BG357,BG362:BG391,BG396:BG426),"")</f>
        <v>8807.0141242937862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1316.4273972602739</v>
      </c>
      <c r="BI12" s="37">
        <f t="shared" si="4"/>
        <v>1086.6520547945206</v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 t="str">
        <f t="shared" si="4"/>
        <v/>
      </c>
    </row>
    <row r="13" spans="1:65" s="57" customFormat="1" x14ac:dyDescent="0.45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5" thickBot="1" x14ac:dyDescent="0.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5">
      <c r="A15" s="184" t="s">
        <v>0</v>
      </c>
      <c r="B15" s="186" t="s">
        <v>88</v>
      </c>
      <c r="C15" s="156" t="s">
        <v>2</v>
      </c>
      <c r="D15" s="176" t="s">
        <v>68</v>
      </c>
      <c r="E15" s="177"/>
      <c r="F15" s="177"/>
      <c r="G15" s="177"/>
      <c r="H15" s="177"/>
      <c r="I15" s="177"/>
      <c r="J15" s="177"/>
      <c r="K15" s="177"/>
      <c r="L15" s="177"/>
      <c r="M15" s="178" t="s">
        <v>77</v>
      </c>
      <c r="N15" s="179"/>
      <c r="O15" s="179"/>
      <c r="P15" s="179"/>
      <c r="Q15" s="179"/>
      <c r="R15" s="179"/>
      <c r="S15" s="179"/>
      <c r="T15" s="179"/>
      <c r="U15" s="179"/>
      <c r="V15" s="160" t="s">
        <v>80</v>
      </c>
      <c r="W15" s="156"/>
      <c r="X15" s="156"/>
      <c r="Y15" s="156"/>
      <c r="Z15" s="156"/>
      <c r="AA15" s="156"/>
      <c r="AB15" s="156"/>
      <c r="AC15" s="156"/>
      <c r="AD15" s="156"/>
      <c r="AE15" s="146" t="s">
        <v>82</v>
      </c>
      <c r="AF15" s="156"/>
      <c r="AG15" s="156"/>
      <c r="AH15" s="156"/>
      <c r="AI15" s="156"/>
      <c r="AJ15" s="156"/>
      <c r="AK15" s="156"/>
      <c r="AL15" s="156"/>
      <c r="AM15" s="156"/>
      <c r="AN15" s="146" t="s">
        <v>67</v>
      </c>
      <c r="AO15" s="160" t="s">
        <v>1</v>
      </c>
      <c r="AP15" s="164" t="s">
        <v>93</v>
      </c>
      <c r="AQ15" s="166" t="s">
        <v>94</v>
      </c>
      <c r="AR15" s="168" t="s">
        <v>95</v>
      </c>
      <c r="AS15" s="168" t="s">
        <v>91</v>
      </c>
      <c r="AT15" s="162" t="s">
        <v>66</v>
      </c>
      <c r="AU15" s="164" t="s">
        <v>96</v>
      </c>
      <c r="AV15" s="166" t="s">
        <v>97</v>
      </c>
      <c r="AW15" s="168" t="s">
        <v>98</v>
      </c>
      <c r="AX15" s="168" t="s">
        <v>92</v>
      </c>
      <c r="AY15" s="170" t="s">
        <v>89</v>
      </c>
      <c r="AZ15" s="152" t="s">
        <v>87</v>
      </c>
      <c r="BA15" s="154" t="s">
        <v>106</v>
      </c>
      <c r="BB15" s="155"/>
      <c r="BC15" s="155"/>
      <c r="BD15" s="155"/>
      <c r="BE15" s="156" t="s">
        <v>102</v>
      </c>
      <c r="BF15" s="158" t="s">
        <v>3</v>
      </c>
      <c r="BG15" s="160" t="s">
        <v>4</v>
      </c>
      <c r="BH15" s="146" t="s">
        <v>7</v>
      </c>
      <c r="BI15" s="146" t="s">
        <v>8</v>
      </c>
      <c r="BJ15" s="146" t="s">
        <v>6</v>
      </c>
      <c r="BK15" s="146" t="s">
        <v>5</v>
      </c>
      <c r="BL15" s="146" t="s">
        <v>9</v>
      </c>
      <c r="BM15" s="148" t="s">
        <v>10</v>
      </c>
    </row>
    <row r="16" spans="1:65" s="1" customFormat="1" ht="34.5" thickBot="1" x14ac:dyDescent="0.5">
      <c r="A16" s="185"/>
      <c r="B16" s="187"/>
      <c r="C16" s="157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47"/>
      <c r="AO16" s="161"/>
      <c r="AP16" s="165"/>
      <c r="AQ16" s="167"/>
      <c r="AR16" s="169"/>
      <c r="AS16" s="169"/>
      <c r="AT16" s="163"/>
      <c r="AU16" s="165"/>
      <c r="AV16" s="167"/>
      <c r="AW16" s="169"/>
      <c r="AX16" s="169"/>
      <c r="AY16" s="171"/>
      <c r="AZ16" s="153"/>
      <c r="BA16" s="65" t="s">
        <v>84</v>
      </c>
      <c r="BB16" s="65" t="s">
        <v>85</v>
      </c>
      <c r="BC16" s="65" t="s">
        <v>86</v>
      </c>
      <c r="BD16" s="66" t="s">
        <v>90</v>
      </c>
      <c r="BE16" s="157"/>
      <c r="BF16" s="159"/>
      <c r="BG16" s="161"/>
      <c r="BH16" s="147"/>
      <c r="BI16" s="147"/>
      <c r="BJ16" s="147"/>
      <c r="BK16" s="147"/>
      <c r="BL16" s="147"/>
      <c r="BM16" s="149"/>
    </row>
    <row r="17" spans="1:65" outlineLevel="5" x14ac:dyDescent="0.45">
      <c r="A17" s="21">
        <f>MONTH(B17)</f>
        <v>1</v>
      </c>
      <c r="B17" s="8">
        <v>44562</v>
      </c>
      <c r="C17" s="51">
        <v>279805</v>
      </c>
      <c r="D17" s="64">
        <f>IFERROR(ROUND(AVERAGE(E17:L17),1),"")</f>
        <v>37.5</v>
      </c>
      <c r="E17" s="12">
        <v>36.6</v>
      </c>
      <c r="F17" s="12">
        <v>38.200000000000003</v>
      </c>
      <c r="G17" s="12">
        <v>36.6</v>
      </c>
      <c r="H17" s="12">
        <v>38.5</v>
      </c>
      <c r="I17" s="11"/>
      <c r="J17" s="11"/>
      <c r="K17" s="11"/>
      <c r="L17" s="11"/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28000/AO17</f>
        <v>24.284475281873373</v>
      </c>
      <c r="AO17" s="41">
        <v>1153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1257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>
        <v>80</v>
      </c>
      <c r="BF17" s="5">
        <f>IF(SUM(BG17:BM17)=0,"",SUM(BG17:BM17))</f>
        <v>11907</v>
      </c>
      <c r="BG17" s="42">
        <v>8460</v>
      </c>
      <c r="BH17" s="42">
        <v>2295</v>
      </c>
      <c r="BI17" s="42">
        <v>1152</v>
      </c>
      <c r="BJ17" s="42"/>
      <c r="BK17" s="42"/>
      <c r="BL17" s="42"/>
      <c r="BM17" s="14"/>
    </row>
    <row r="18" spans="1:65" outlineLevel="5" x14ac:dyDescent="0.45">
      <c r="A18" s="22">
        <f t="shared" ref="A18:A90" si="5">MONTH(B18)</f>
        <v>1</v>
      </c>
      <c r="B18" s="9">
        <f>B17+1</f>
        <v>44563</v>
      </c>
      <c r="C18" s="51">
        <v>289384</v>
      </c>
      <c r="D18" s="64">
        <f t="shared" ref="D18:D47" si="6">IFERROR(ROUND(AVERAGE(E18:L18),1),"")</f>
        <v>37</v>
      </c>
      <c r="E18" s="12">
        <v>35</v>
      </c>
      <c r="F18" s="12">
        <v>38</v>
      </c>
      <c r="G18" s="12">
        <v>36.6</v>
      </c>
      <c r="H18" s="12">
        <v>38.200000000000003</v>
      </c>
      <c r="I18" s="12"/>
      <c r="J18" s="12"/>
      <c r="K18" s="12"/>
      <c r="L18" s="12"/>
      <c r="M18" s="74" t="str">
        <f t="shared" ref="M18:M47" si="7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28000/AO18</f>
        <v>25.641025641025642</v>
      </c>
      <c r="AO18" s="41">
        <v>1092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1280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/>
      <c r="BA18" s="68"/>
      <c r="BB18" s="68"/>
      <c r="BC18" s="68"/>
      <c r="BD18" s="68"/>
      <c r="BE18" s="15"/>
      <c r="BF18" s="5">
        <f t="shared" ref="BF18:BF47" si="12">IF(SUM(BG18:BM18)=0,"",SUM(BG18:BM18))</f>
        <v>8214</v>
      </c>
      <c r="BG18" s="42">
        <v>6731</v>
      </c>
      <c r="BH18" s="42">
        <v>0</v>
      </c>
      <c r="BI18" s="42">
        <v>1483</v>
      </c>
      <c r="BJ18" s="42"/>
      <c r="BK18" s="42"/>
      <c r="BL18" s="42"/>
      <c r="BM18" s="15"/>
    </row>
    <row r="19" spans="1:65" outlineLevel="5" x14ac:dyDescent="0.45">
      <c r="A19" s="22">
        <f t="shared" si="5"/>
        <v>1</v>
      </c>
      <c r="B19" s="9">
        <f t="shared" ref="B19:B79" si="13">B18+1</f>
        <v>44564</v>
      </c>
      <c r="C19" s="51">
        <v>290104</v>
      </c>
      <c r="D19" s="64">
        <f t="shared" si="6"/>
        <v>37</v>
      </c>
      <c r="E19" s="12">
        <v>35</v>
      </c>
      <c r="F19" s="12">
        <v>37.799999999999997</v>
      </c>
      <c r="G19" s="12">
        <v>36.6</v>
      </c>
      <c r="H19" s="12">
        <v>38.4</v>
      </c>
      <c r="I19" s="12"/>
      <c r="J19" s="12"/>
      <c r="K19" s="12"/>
      <c r="L19" s="12"/>
      <c r="M19" s="74" t="str">
        <f t="shared" si="7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18.421052631578949</v>
      </c>
      <c r="AO19" s="41">
        <v>1520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1623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>
        <v>78.599999999999994</v>
      </c>
      <c r="BA19" s="68"/>
      <c r="BB19" s="68"/>
      <c r="BC19" s="68"/>
      <c r="BD19" s="68"/>
      <c r="BE19" s="15">
        <v>340</v>
      </c>
      <c r="BF19" s="5">
        <f t="shared" si="12"/>
        <v>13564</v>
      </c>
      <c r="BG19" s="42">
        <v>9705</v>
      </c>
      <c r="BH19" s="42">
        <v>2637</v>
      </c>
      <c r="BI19" s="42">
        <v>1222</v>
      </c>
      <c r="BJ19" s="42"/>
      <c r="BK19" s="42"/>
      <c r="BL19" s="42"/>
      <c r="BM19" s="15"/>
    </row>
    <row r="20" spans="1:65" outlineLevel="5" x14ac:dyDescent="0.45">
      <c r="A20" s="22">
        <f t="shared" si="5"/>
        <v>1</v>
      </c>
      <c r="B20" s="9">
        <f t="shared" si="13"/>
        <v>44565</v>
      </c>
      <c r="C20" s="51">
        <v>277535</v>
      </c>
      <c r="D20" s="64">
        <f t="shared" si="6"/>
        <v>37.1</v>
      </c>
      <c r="E20" s="12">
        <v>35</v>
      </c>
      <c r="F20" s="12">
        <v>38.299999999999997</v>
      </c>
      <c r="G20" s="12">
        <v>36.6</v>
      </c>
      <c r="H20" s="12">
        <v>38.299999999999997</v>
      </c>
      <c r="I20" s="12"/>
      <c r="J20" s="12"/>
      <c r="K20" s="12"/>
      <c r="L20" s="12"/>
      <c r="M20" s="74" t="str">
        <f t="shared" si="7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20.202020202020201</v>
      </c>
      <c r="AO20" s="41">
        <v>1386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1537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>
        <v>78.599999999999994</v>
      </c>
      <c r="BA20" s="68"/>
      <c r="BB20" s="68"/>
      <c r="BC20" s="68"/>
      <c r="BD20" s="68"/>
      <c r="BE20" s="15">
        <v>290</v>
      </c>
      <c r="BF20" s="5">
        <f t="shared" si="12"/>
        <v>11124</v>
      </c>
      <c r="BG20" s="42">
        <v>9514</v>
      </c>
      <c r="BH20" s="42">
        <v>0</v>
      </c>
      <c r="BI20" s="42">
        <v>1610</v>
      </c>
      <c r="BJ20" s="42"/>
      <c r="BK20" s="42"/>
      <c r="BL20" s="42"/>
      <c r="BM20" s="15"/>
    </row>
    <row r="21" spans="1:65" outlineLevel="5" x14ac:dyDescent="0.45">
      <c r="A21" s="22">
        <f t="shared" si="5"/>
        <v>1</v>
      </c>
      <c r="B21" s="9">
        <f t="shared" si="13"/>
        <v>44566</v>
      </c>
      <c r="C21" s="51">
        <v>290397</v>
      </c>
      <c r="D21" s="64">
        <f t="shared" si="6"/>
        <v>37.200000000000003</v>
      </c>
      <c r="E21" s="12">
        <v>35.200000000000003</v>
      </c>
      <c r="F21" s="12">
        <v>38.5</v>
      </c>
      <c r="G21" s="12">
        <v>36.6</v>
      </c>
      <c r="H21" s="12">
        <v>38.6</v>
      </c>
      <c r="I21" s="12"/>
      <c r="J21" s="12"/>
      <c r="K21" s="12"/>
      <c r="L21" s="12"/>
      <c r="M21" s="74" t="str">
        <f t="shared" si="7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20.973782771535582</v>
      </c>
      <c r="AO21" s="41">
        <v>1335</v>
      </c>
      <c r="AP21" s="110"/>
      <c r="AQ21" s="111"/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1479</v>
      </c>
      <c r="AU21" s="114"/>
      <c r="AV21" s="115"/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>
        <v>78.7</v>
      </c>
      <c r="BA21" s="68"/>
      <c r="BB21" s="68"/>
      <c r="BC21" s="68"/>
      <c r="BD21" s="68"/>
      <c r="BE21" s="15">
        <v>290</v>
      </c>
      <c r="BF21" s="5">
        <f t="shared" si="12"/>
        <v>10872</v>
      </c>
      <c r="BG21" s="42">
        <v>9382</v>
      </c>
      <c r="BH21" s="42">
        <v>0</v>
      </c>
      <c r="BI21" s="42">
        <v>1490</v>
      </c>
      <c r="BJ21" s="42"/>
      <c r="BK21" s="42"/>
      <c r="BL21" s="42"/>
      <c r="BM21" s="15"/>
    </row>
    <row r="22" spans="1:65" outlineLevel="5" x14ac:dyDescent="0.45">
      <c r="A22" s="22">
        <f t="shared" si="5"/>
        <v>1</v>
      </c>
      <c r="B22" s="9">
        <f t="shared" si="13"/>
        <v>44567</v>
      </c>
      <c r="C22" s="51">
        <v>292169</v>
      </c>
      <c r="D22" s="64">
        <f t="shared" si="6"/>
        <v>37.200000000000003</v>
      </c>
      <c r="E22" s="12">
        <v>35</v>
      </c>
      <c r="F22" s="12">
        <v>38.5</v>
      </c>
      <c r="G22" s="12">
        <v>36.6</v>
      </c>
      <c r="H22" s="12">
        <v>38.6</v>
      </c>
      <c r="I22" s="12"/>
      <c r="J22" s="12"/>
      <c r="K22" s="12"/>
      <c r="L22" s="12"/>
      <c r="M22" s="74" t="str">
        <f t="shared" si="7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20.393299344501091</v>
      </c>
      <c r="AO22" s="41">
        <v>1373</v>
      </c>
      <c r="AP22" s="110"/>
      <c r="AQ22" s="111"/>
      <c r="AR22" s="126" t="str">
        <f t="shared" si="14"/>
        <v/>
      </c>
      <c r="AS22" s="126" t="str">
        <f t="shared" si="15"/>
        <v/>
      </c>
      <c r="AT22" s="127">
        <v>1026</v>
      </c>
      <c r="AU22" s="114"/>
      <c r="AV22" s="115"/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>
        <v>79.19</v>
      </c>
      <c r="BA22" s="68"/>
      <c r="BB22" s="68"/>
      <c r="BC22" s="68"/>
      <c r="BD22" s="68"/>
      <c r="BE22" s="15">
        <v>280</v>
      </c>
      <c r="BF22" s="5">
        <f t="shared" si="12"/>
        <v>12409</v>
      </c>
      <c r="BG22" s="42">
        <v>10939</v>
      </c>
      <c r="BH22" s="42">
        <v>0</v>
      </c>
      <c r="BI22" s="42">
        <v>1470</v>
      </c>
      <c r="BJ22" s="42"/>
      <c r="BK22" s="42"/>
      <c r="BL22" s="42"/>
      <c r="BM22" s="15"/>
    </row>
    <row r="23" spans="1:65" outlineLevel="5" x14ac:dyDescent="0.45">
      <c r="A23" s="22">
        <f t="shared" si="5"/>
        <v>1</v>
      </c>
      <c r="B23" s="9">
        <f t="shared" si="13"/>
        <v>44568</v>
      </c>
      <c r="C23" s="51">
        <v>285584</v>
      </c>
      <c r="D23" s="64">
        <f t="shared" si="6"/>
        <v>37.1</v>
      </c>
      <c r="E23" s="12">
        <v>35.299999999999997</v>
      </c>
      <c r="F23" s="12">
        <v>38</v>
      </c>
      <c r="G23" s="12">
        <v>36.799999999999997</v>
      </c>
      <c r="H23" s="12">
        <v>38.4</v>
      </c>
      <c r="I23" s="12"/>
      <c r="J23" s="12"/>
      <c r="K23" s="12"/>
      <c r="L23" s="12"/>
      <c r="M23" s="74" t="str">
        <f t="shared" si="7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18.300653594771241</v>
      </c>
      <c r="AO23" s="41">
        <v>1530</v>
      </c>
      <c r="AP23" s="110"/>
      <c r="AQ23" s="111"/>
      <c r="AR23" s="126" t="str">
        <f t="shared" si="14"/>
        <v/>
      </c>
      <c r="AS23" s="126" t="str">
        <f t="shared" si="15"/>
        <v/>
      </c>
      <c r="AT23" s="127">
        <v>1535</v>
      </c>
      <c r="AU23" s="114"/>
      <c r="AV23" s="115"/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/>
      <c r="BA23" s="68"/>
      <c r="BB23" s="68"/>
      <c r="BC23" s="68"/>
      <c r="BD23" s="68"/>
      <c r="BE23" s="15">
        <v>320</v>
      </c>
      <c r="BF23" s="5">
        <f t="shared" si="12"/>
        <v>13009</v>
      </c>
      <c r="BG23" s="42">
        <v>11569</v>
      </c>
      <c r="BH23" s="42">
        <v>0</v>
      </c>
      <c r="BI23" s="42">
        <v>1440</v>
      </c>
      <c r="BJ23" s="42"/>
      <c r="BK23" s="42"/>
      <c r="BL23" s="42"/>
      <c r="BM23" s="15"/>
    </row>
    <row r="24" spans="1:65" outlineLevel="5" x14ac:dyDescent="0.45">
      <c r="A24" s="22">
        <f t="shared" si="5"/>
        <v>1</v>
      </c>
      <c r="B24" s="9">
        <f t="shared" si="13"/>
        <v>44569</v>
      </c>
      <c r="C24" s="51">
        <v>290548</v>
      </c>
      <c r="D24" s="64">
        <f t="shared" si="6"/>
        <v>37.200000000000003</v>
      </c>
      <c r="E24" s="12">
        <v>35.200000000000003</v>
      </c>
      <c r="F24" s="12">
        <v>38.299999999999997</v>
      </c>
      <c r="G24" s="12">
        <v>36.700000000000003</v>
      </c>
      <c r="H24" s="12">
        <v>38.5</v>
      </c>
      <c r="I24" s="12"/>
      <c r="J24" s="12"/>
      <c r="K24" s="12"/>
      <c r="L24" s="12"/>
      <c r="M24" s="74" t="str">
        <f t="shared" si="7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21.100226073850791</v>
      </c>
      <c r="AO24" s="41">
        <v>1327</v>
      </c>
      <c r="AP24" s="110"/>
      <c r="AQ24" s="111"/>
      <c r="AR24" s="126" t="str">
        <f t="shared" si="14"/>
        <v/>
      </c>
      <c r="AS24" s="126" t="str">
        <f t="shared" si="15"/>
        <v/>
      </c>
      <c r="AT24" s="127">
        <v>1471</v>
      </c>
      <c r="AU24" s="114"/>
      <c r="AV24" s="115"/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/>
      <c r="BA24" s="68"/>
      <c r="BB24" s="68"/>
      <c r="BC24" s="68"/>
      <c r="BD24" s="68"/>
      <c r="BE24" s="15">
        <v>120</v>
      </c>
      <c r="BF24" s="5">
        <f t="shared" si="12"/>
        <v>9944</v>
      </c>
      <c r="BG24" s="42">
        <v>8508</v>
      </c>
      <c r="BH24" s="42">
        <v>0</v>
      </c>
      <c r="BI24" s="42">
        <v>1436</v>
      </c>
      <c r="BJ24" s="42"/>
      <c r="BK24" s="42"/>
      <c r="BL24" s="42"/>
      <c r="BM24" s="15"/>
    </row>
    <row r="25" spans="1:65" outlineLevel="5" x14ac:dyDescent="0.45">
      <c r="A25" s="22">
        <f t="shared" si="5"/>
        <v>1</v>
      </c>
      <c r="B25" s="9">
        <f t="shared" si="13"/>
        <v>44570</v>
      </c>
      <c r="C25" s="51">
        <v>285495</v>
      </c>
      <c r="D25" s="64">
        <f t="shared" si="6"/>
        <v>37.200000000000003</v>
      </c>
      <c r="E25" s="12">
        <v>35.299999999999997</v>
      </c>
      <c r="F25" s="12">
        <v>38.200000000000003</v>
      </c>
      <c r="G25" s="12">
        <v>36.700000000000003</v>
      </c>
      <c r="H25" s="12">
        <v>38.5</v>
      </c>
      <c r="I25" s="12"/>
      <c r="J25" s="12"/>
      <c r="K25" s="12"/>
      <c r="L25" s="12"/>
      <c r="M25" s="74" t="str">
        <f t="shared" si="7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23.352793994995828</v>
      </c>
      <c r="AO25" s="41">
        <v>1199</v>
      </c>
      <c r="AP25" s="110"/>
      <c r="AQ25" s="111"/>
      <c r="AR25" s="126" t="str">
        <f t="shared" si="14"/>
        <v/>
      </c>
      <c r="AS25" s="126" t="str">
        <f t="shared" si="15"/>
        <v/>
      </c>
      <c r="AT25" s="127">
        <v>1447</v>
      </c>
      <c r="AU25" s="114"/>
      <c r="AV25" s="115"/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/>
      <c r="BA25" s="68"/>
      <c r="BB25" s="68"/>
      <c r="BC25" s="68"/>
      <c r="BD25" s="68"/>
      <c r="BE25" s="15"/>
      <c r="BF25" s="5">
        <f t="shared" si="12"/>
        <v>11402</v>
      </c>
      <c r="BG25" s="42">
        <v>10965</v>
      </c>
      <c r="BH25" s="42">
        <v>239</v>
      </c>
      <c r="BI25" s="42">
        <v>198</v>
      </c>
      <c r="BJ25" s="42"/>
      <c r="BK25" s="42"/>
      <c r="BL25" s="42"/>
      <c r="BM25" s="15"/>
    </row>
    <row r="26" spans="1:65" outlineLevel="5" x14ac:dyDescent="0.45">
      <c r="A26" s="22">
        <f t="shared" si="5"/>
        <v>1</v>
      </c>
      <c r="B26" s="9">
        <f t="shared" si="13"/>
        <v>44571</v>
      </c>
      <c r="C26" s="51">
        <v>284822</v>
      </c>
      <c r="D26" s="64">
        <f t="shared" si="6"/>
        <v>37.200000000000003</v>
      </c>
      <c r="E26" s="12">
        <v>35.5</v>
      </c>
      <c r="F26" s="12">
        <v>38.200000000000003</v>
      </c>
      <c r="G26" s="12">
        <v>36.9</v>
      </c>
      <c r="H26" s="12">
        <v>38.200000000000003</v>
      </c>
      <c r="I26" s="12"/>
      <c r="J26" s="12"/>
      <c r="K26" s="12"/>
      <c r="L26" s="12"/>
      <c r="M26" s="74" t="str">
        <f t="shared" si="7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16.979987871437235</v>
      </c>
      <c r="AO26" s="41">
        <v>1649</v>
      </c>
      <c r="AP26" s="110"/>
      <c r="AQ26" s="111"/>
      <c r="AR26" s="126" t="str">
        <f t="shared" si="14"/>
        <v/>
      </c>
      <c r="AS26" s="126" t="str">
        <f t="shared" si="15"/>
        <v/>
      </c>
      <c r="AT26" s="127">
        <v>1775</v>
      </c>
      <c r="AU26" s="114"/>
      <c r="AV26" s="115"/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>
        <v>79.19</v>
      </c>
      <c r="BA26" s="68"/>
      <c r="BB26" s="68"/>
      <c r="BC26" s="68"/>
      <c r="BD26" s="68"/>
      <c r="BE26" s="15">
        <v>320</v>
      </c>
      <c r="BF26" s="5">
        <f t="shared" si="12"/>
        <v>11765</v>
      </c>
      <c r="BG26" s="42">
        <v>10978</v>
      </c>
      <c r="BH26" s="42">
        <v>281</v>
      </c>
      <c r="BI26" s="42">
        <v>506</v>
      </c>
      <c r="BJ26" s="42"/>
      <c r="BK26" s="42"/>
      <c r="BL26" s="42"/>
      <c r="BM26" s="15"/>
    </row>
    <row r="27" spans="1:65" outlineLevel="5" x14ac:dyDescent="0.45">
      <c r="A27" s="22">
        <f t="shared" si="5"/>
        <v>1</v>
      </c>
      <c r="B27" s="9">
        <f t="shared" si="13"/>
        <v>44572</v>
      </c>
      <c r="C27" s="51">
        <v>295604</v>
      </c>
      <c r="D27" s="64">
        <f t="shared" si="6"/>
        <v>36.9</v>
      </c>
      <c r="E27" s="12">
        <v>35.5</v>
      </c>
      <c r="F27" s="12">
        <v>37.299999999999997</v>
      </c>
      <c r="G27" s="12">
        <v>36.9</v>
      </c>
      <c r="H27" s="12">
        <v>37.799999999999997</v>
      </c>
      <c r="I27" s="12"/>
      <c r="J27" s="12"/>
      <c r="K27" s="12"/>
      <c r="L27" s="12"/>
      <c r="M27" s="74" t="str">
        <f t="shared" si="7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15.783540022547914</v>
      </c>
      <c r="AO27" s="41">
        <v>1774</v>
      </c>
      <c r="AP27" s="110"/>
      <c r="AQ27" s="111"/>
      <c r="AR27" s="126" t="str">
        <f t="shared" si="14"/>
        <v/>
      </c>
      <c r="AS27" s="126" t="str">
        <f t="shared" si="15"/>
        <v/>
      </c>
      <c r="AT27" s="127">
        <v>1693</v>
      </c>
      <c r="AU27" s="114"/>
      <c r="AV27" s="115"/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>
        <v>79.099999999999994</v>
      </c>
      <c r="BA27" s="68"/>
      <c r="BB27" s="68"/>
      <c r="BC27" s="68"/>
      <c r="BD27" s="68"/>
      <c r="BE27" s="15">
        <v>300</v>
      </c>
      <c r="BF27" s="5">
        <f t="shared" si="12"/>
        <v>13393</v>
      </c>
      <c r="BG27" s="42">
        <v>11713</v>
      </c>
      <c r="BH27" s="42">
        <v>0</v>
      </c>
      <c r="BI27" s="42">
        <v>1680</v>
      </c>
      <c r="BJ27" s="42"/>
      <c r="BK27" s="42"/>
      <c r="BL27" s="42"/>
      <c r="BM27" s="15"/>
    </row>
    <row r="28" spans="1:65" outlineLevel="5" x14ac:dyDescent="0.45">
      <c r="A28" s="22">
        <f t="shared" si="5"/>
        <v>1</v>
      </c>
      <c r="B28" s="9">
        <f t="shared" si="13"/>
        <v>44573</v>
      </c>
      <c r="C28" s="51">
        <v>310893</v>
      </c>
      <c r="D28" s="64">
        <f t="shared" si="6"/>
        <v>36.9</v>
      </c>
      <c r="E28" s="12">
        <v>35.4</v>
      </c>
      <c r="F28" s="12">
        <v>37.6</v>
      </c>
      <c r="G28" s="12">
        <v>36.5</v>
      </c>
      <c r="H28" s="12">
        <v>38</v>
      </c>
      <c r="I28" s="12"/>
      <c r="J28" s="12"/>
      <c r="K28" s="12"/>
      <c r="L28" s="12"/>
      <c r="M28" s="74" t="str">
        <f t="shared" si="7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17.710309930423783</v>
      </c>
      <c r="AO28" s="41">
        <v>1581</v>
      </c>
      <c r="AP28" s="110"/>
      <c r="AQ28" s="111"/>
      <c r="AR28" s="126" t="str">
        <f t="shared" si="14"/>
        <v/>
      </c>
      <c r="AS28" s="126" t="str">
        <f t="shared" si="15"/>
        <v/>
      </c>
      <c r="AT28" s="127">
        <v>1780</v>
      </c>
      <c r="AU28" s="114"/>
      <c r="AV28" s="115"/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>
        <v>79.099999999999994</v>
      </c>
      <c r="BA28" s="68"/>
      <c r="BB28" s="68"/>
      <c r="BC28" s="68"/>
      <c r="BD28" s="68"/>
      <c r="BE28" s="15">
        <v>320</v>
      </c>
      <c r="BF28" s="5">
        <f t="shared" si="12"/>
        <v>16025</v>
      </c>
      <c r="BG28" s="42">
        <v>14260</v>
      </c>
      <c r="BH28" s="42">
        <v>191</v>
      </c>
      <c r="BI28" s="42">
        <v>1574</v>
      </c>
      <c r="BJ28" s="42"/>
      <c r="BK28" s="42"/>
      <c r="BL28" s="42"/>
      <c r="BM28" s="15"/>
    </row>
    <row r="29" spans="1:65" outlineLevel="5" x14ac:dyDescent="0.45">
      <c r="A29" s="22">
        <f t="shared" si="5"/>
        <v>1</v>
      </c>
      <c r="B29" s="9">
        <f t="shared" si="13"/>
        <v>44574</v>
      </c>
      <c r="C29" s="51">
        <v>310903</v>
      </c>
      <c r="D29" s="64">
        <f t="shared" si="6"/>
        <v>36.9</v>
      </c>
      <c r="E29" s="12">
        <v>35.200000000000003</v>
      </c>
      <c r="F29" s="12">
        <v>37.6</v>
      </c>
      <c r="G29" s="12">
        <v>36.6</v>
      </c>
      <c r="H29" s="12">
        <v>38.200000000000003</v>
      </c>
      <c r="I29" s="12"/>
      <c r="J29" s="12"/>
      <c r="K29" s="12"/>
      <c r="L29" s="12"/>
      <c r="M29" s="74" t="str">
        <f t="shared" si="7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17.104459376908981</v>
      </c>
      <c r="AO29" s="41">
        <v>1637</v>
      </c>
      <c r="AP29" s="110"/>
      <c r="AQ29" s="111"/>
      <c r="AR29" s="126" t="str">
        <f t="shared" si="14"/>
        <v/>
      </c>
      <c r="AS29" s="126" t="str">
        <f t="shared" si="15"/>
        <v/>
      </c>
      <c r="AT29" s="127">
        <v>1845</v>
      </c>
      <c r="AU29" s="114"/>
      <c r="AV29" s="115"/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>
        <v>77.5</v>
      </c>
      <c r="BA29" s="68"/>
      <c r="BB29" s="68"/>
      <c r="BC29" s="68"/>
      <c r="BD29" s="68"/>
      <c r="BE29" s="15">
        <v>300</v>
      </c>
      <c r="BF29" s="5">
        <f t="shared" si="12"/>
        <v>14444</v>
      </c>
      <c r="BG29" s="42">
        <v>12964</v>
      </c>
      <c r="BH29" s="42">
        <v>0</v>
      </c>
      <c r="BI29" s="42">
        <v>1480</v>
      </c>
      <c r="BJ29" s="42"/>
      <c r="BK29" s="42"/>
      <c r="BL29" s="42"/>
      <c r="BM29" s="15"/>
    </row>
    <row r="30" spans="1:65" outlineLevel="5" x14ac:dyDescent="0.45">
      <c r="A30" s="22">
        <f t="shared" si="5"/>
        <v>1</v>
      </c>
      <c r="B30" s="9">
        <f t="shared" si="13"/>
        <v>44575</v>
      </c>
      <c r="C30" s="51">
        <v>311689</v>
      </c>
      <c r="D30" s="64">
        <f t="shared" si="6"/>
        <v>36.9</v>
      </c>
      <c r="E30" s="12">
        <v>34.9</v>
      </c>
      <c r="F30" s="12">
        <v>37.5</v>
      </c>
      <c r="G30" s="12">
        <v>36.799999999999997</v>
      </c>
      <c r="H30" s="12">
        <v>38.4</v>
      </c>
      <c r="I30" s="12"/>
      <c r="J30" s="12"/>
      <c r="K30" s="12"/>
      <c r="L30" s="12"/>
      <c r="M30" s="74" t="str">
        <f t="shared" si="7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15.730337078651685</v>
      </c>
      <c r="AO30" s="41">
        <v>1780</v>
      </c>
      <c r="AP30" s="110"/>
      <c r="AQ30" s="111"/>
      <c r="AR30" s="126" t="str">
        <f t="shared" si="14"/>
        <v/>
      </c>
      <c r="AS30" s="126" t="str">
        <f t="shared" si="15"/>
        <v/>
      </c>
      <c r="AT30" s="127">
        <v>1600</v>
      </c>
      <c r="AU30" s="114"/>
      <c r="AV30" s="115"/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>
        <v>77.5</v>
      </c>
      <c r="BA30" s="68"/>
      <c r="BB30" s="68"/>
      <c r="BC30" s="68"/>
      <c r="BD30" s="68"/>
      <c r="BE30" s="15">
        <v>400</v>
      </c>
      <c r="BF30" s="5">
        <f t="shared" si="12"/>
        <v>13608</v>
      </c>
      <c r="BG30" s="42">
        <v>12148</v>
      </c>
      <c r="BH30" s="42">
        <v>0</v>
      </c>
      <c r="BI30" s="42">
        <v>1460</v>
      </c>
      <c r="BJ30" s="42"/>
      <c r="BK30" s="42"/>
      <c r="BL30" s="42"/>
      <c r="BM30" s="15"/>
    </row>
    <row r="31" spans="1:65" outlineLevel="5" x14ac:dyDescent="0.45">
      <c r="A31" s="22">
        <f t="shared" si="5"/>
        <v>1</v>
      </c>
      <c r="B31" s="9">
        <f t="shared" si="13"/>
        <v>44576</v>
      </c>
      <c r="C31" s="51">
        <v>312748</v>
      </c>
      <c r="D31" s="64">
        <f t="shared" si="6"/>
        <v>36.700000000000003</v>
      </c>
      <c r="E31" s="12">
        <v>34.700000000000003</v>
      </c>
      <c r="F31" s="12">
        <v>37.799999999999997</v>
      </c>
      <c r="G31" s="12">
        <v>36.700000000000003</v>
      </c>
      <c r="H31" s="12">
        <v>37.700000000000003</v>
      </c>
      <c r="I31" s="12"/>
      <c r="J31" s="12"/>
      <c r="K31" s="12"/>
      <c r="L31" s="12"/>
      <c r="M31" s="74" t="str">
        <f t="shared" si="7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17.220172201722018</v>
      </c>
      <c r="AO31" s="41">
        <v>1626</v>
      </c>
      <c r="AP31" s="110"/>
      <c r="AQ31" s="111"/>
      <c r="AR31" s="126" t="str">
        <f t="shared" si="14"/>
        <v/>
      </c>
      <c r="AS31" s="126" t="str">
        <f t="shared" si="15"/>
        <v/>
      </c>
      <c r="AT31" s="127">
        <v>1695</v>
      </c>
      <c r="AU31" s="114"/>
      <c r="AV31" s="115"/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/>
      <c r="BA31" s="68"/>
      <c r="BB31" s="68"/>
      <c r="BC31" s="68"/>
      <c r="BD31" s="68"/>
      <c r="BE31" s="15">
        <v>150</v>
      </c>
      <c r="BF31" s="5">
        <f t="shared" si="12"/>
        <v>11781</v>
      </c>
      <c r="BG31" s="42">
        <v>10281</v>
      </c>
      <c r="BH31" s="42">
        <v>0</v>
      </c>
      <c r="BI31" s="42">
        <v>1500</v>
      </c>
      <c r="BJ31" s="42"/>
      <c r="BK31" s="42"/>
      <c r="BL31" s="42"/>
      <c r="BM31" s="15"/>
    </row>
    <row r="32" spans="1:65" outlineLevel="5" x14ac:dyDescent="0.45">
      <c r="A32" s="22">
        <f t="shared" si="5"/>
        <v>1</v>
      </c>
      <c r="B32" s="9">
        <f t="shared" si="13"/>
        <v>44577</v>
      </c>
      <c r="C32" s="51">
        <v>313313</v>
      </c>
      <c r="D32" s="64">
        <f t="shared" si="6"/>
        <v>36.9</v>
      </c>
      <c r="E32" s="12">
        <v>34.200000000000003</v>
      </c>
      <c r="F32" s="12">
        <v>38.200000000000003</v>
      </c>
      <c r="G32" s="12">
        <v>36.700000000000003</v>
      </c>
      <c r="H32" s="12">
        <v>38.299999999999997</v>
      </c>
      <c r="I32" s="12"/>
      <c r="J32" s="12"/>
      <c r="K32" s="12"/>
      <c r="L32" s="12"/>
      <c r="M32" s="74" t="str">
        <f t="shared" si="7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20.260492040520983</v>
      </c>
      <c r="AO32" s="41">
        <v>1382</v>
      </c>
      <c r="AP32" s="110"/>
      <c r="AQ32" s="111"/>
      <c r="AR32" s="126" t="str">
        <f t="shared" si="14"/>
        <v/>
      </c>
      <c r="AS32" s="126" t="str">
        <f t="shared" si="15"/>
        <v/>
      </c>
      <c r="AT32" s="127">
        <v>1577</v>
      </c>
      <c r="AU32" s="114"/>
      <c r="AV32" s="115"/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/>
      <c r="BA32" s="68"/>
      <c r="BB32" s="68"/>
      <c r="BC32" s="68"/>
      <c r="BD32" s="68"/>
      <c r="BE32" s="15"/>
      <c r="BF32" s="5">
        <f t="shared" si="12"/>
        <v>15982</v>
      </c>
      <c r="BG32" s="42">
        <v>14590</v>
      </c>
      <c r="BH32" s="42">
        <v>0</v>
      </c>
      <c r="BI32" s="42">
        <v>1392</v>
      </c>
      <c r="BJ32" s="42"/>
      <c r="BK32" s="42"/>
      <c r="BL32" s="42"/>
      <c r="BM32" s="15"/>
    </row>
    <row r="33" spans="1:65" outlineLevel="5" x14ac:dyDescent="0.45">
      <c r="A33" s="22">
        <f t="shared" si="5"/>
        <v>1</v>
      </c>
      <c r="B33" s="9">
        <f t="shared" si="13"/>
        <v>44578</v>
      </c>
      <c r="C33" s="51">
        <v>286398</v>
      </c>
      <c r="D33" s="64">
        <f t="shared" si="6"/>
        <v>36.9</v>
      </c>
      <c r="E33" s="12">
        <v>34.1</v>
      </c>
      <c r="F33" s="12">
        <v>38.4</v>
      </c>
      <c r="G33" s="12">
        <v>36.6</v>
      </c>
      <c r="H33" s="12">
        <v>38.299999999999997</v>
      </c>
      <c r="I33" s="12"/>
      <c r="J33" s="12"/>
      <c r="K33" s="12"/>
      <c r="L33" s="12"/>
      <c r="M33" s="74" t="str">
        <f t="shared" si="7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18.433179723502302</v>
      </c>
      <c r="AO33" s="41">
        <v>1519</v>
      </c>
      <c r="AP33" s="110"/>
      <c r="AQ33" s="111"/>
      <c r="AR33" s="126" t="str">
        <f t="shared" si="14"/>
        <v/>
      </c>
      <c r="AS33" s="126" t="str">
        <f t="shared" si="15"/>
        <v/>
      </c>
      <c r="AT33" s="127">
        <v>1645</v>
      </c>
      <c r="AU33" s="114"/>
      <c r="AV33" s="115"/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>
        <v>77.599999999999994</v>
      </c>
      <c r="BA33" s="68"/>
      <c r="BB33" s="68"/>
      <c r="BC33" s="68"/>
      <c r="BD33" s="68"/>
      <c r="BE33" s="15">
        <v>400</v>
      </c>
      <c r="BF33" s="5">
        <f t="shared" si="12"/>
        <v>13902</v>
      </c>
      <c r="BG33" s="42">
        <v>12374</v>
      </c>
      <c r="BH33" s="42">
        <v>0</v>
      </c>
      <c r="BI33" s="42">
        <v>1528</v>
      </c>
      <c r="BJ33" s="42"/>
      <c r="BK33" s="42"/>
      <c r="BL33" s="42"/>
      <c r="BM33" s="15"/>
    </row>
    <row r="34" spans="1:65" outlineLevel="5" x14ac:dyDescent="0.45">
      <c r="A34" s="22">
        <f t="shared" si="5"/>
        <v>1</v>
      </c>
      <c r="B34" s="9">
        <f t="shared" si="13"/>
        <v>44579</v>
      </c>
      <c r="C34" s="51">
        <v>300976</v>
      </c>
      <c r="D34" s="64">
        <f t="shared" si="6"/>
        <v>37</v>
      </c>
      <c r="E34" s="12">
        <v>34.799999999999997</v>
      </c>
      <c r="F34" s="12">
        <v>38.299999999999997</v>
      </c>
      <c r="G34" s="12">
        <v>36.6</v>
      </c>
      <c r="H34" s="12">
        <v>38.200000000000003</v>
      </c>
      <c r="I34" s="12"/>
      <c r="J34" s="12"/>
      <c r="K34" s="12"/>
      <c r="L34" s="12"/>
      <c r="M34" s="74" t="str">
        <f t="shared" si="7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20.771513353115726</v>
      </c>
      <c r="AO34" s="41">
        <v>1348</v>
      </c>
      <c r="AP34" s="110"/>
      <c r="AQ34" s="111"/>
      <c r="AR34" s="126" t="str">
        <f t="shared" si="14"/>
        <v/>
      </c>
      <c r="AS34" s="126" t="str">
        <f t="shared" si="15"/>
        <v/>
      </c>
      <c r="AT34" s="127">
        <v>1512</v>
      </c>
      <c r="AU34" s="114"/>
      <c r="AV34" s="115"/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>
        <v>77.599999999999994</v>
      </c>
      <c r="BA34" s="68"/>
      <c r="BB34" s="68"/>
      <c r="BC34" s="68"/>
      <c r="BD34" s="68"/>
      <c r="BE34" s="15">
        <v>380</v>
      </c>
      <c r="BF34" s="5">
        <f t="shared" si="12"/>
        <v>13399</v>
      </c>
      <c r="BG34" s="42">
        <v>11985</v>
      </c>
      <c r="BH34" s="42">
        <v>0</v>
      </c>
      <c r="BI34" s="42">
        <v>1414</v>
      </c>
      <c r="BJ34" s="42"/>
      <c r="BK34" s="42"/>
      <c r="BL34" s="42"/>
      <c r="BM34" s="15"/>
    </row>
    <row r="35" spans="1:65" outlineLevel="5" x14ac:dyDescent="0.45">
      <c r="A35" s="22">
        <f t="shared" si="5"/>
        <v>1</v>
      </c>
      <c r="B35" s="9">
        <f t="shared" si="13"/>
        <v>44580</v>
      </c>
      <c r="C35" s="51">
        <v>301224</v>
      </c>
      <c r="D35" s="64">
        <f t="shared" si="6"/>
        <v>37</v>
      </c>
      <c r="E35" s="12">
        <v>34.5</v>
      </c>
      <c r="F35" s="12">
        <v>38.299999999999997</v>
      </c>
      <c r="G35" s="12">
        <v>36.700000000000003</v>
      </c>
      <c r="H35" s="12">
        <v>38.6</v>
      </c>
      <c r="I35" s="12"/>
      <c r="J35" s="12"/>
      <c r="K35" s="12"/>
      <c r="L35" s="12"/>
      <c r="M35" s="74" t="str">
        <f t="shared" si="7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24.179620034542314</v>
      </c>
      <c r="AO35" s="41">
        <v>1158</v>
      </c>
      <c r="AP35" s="110"/>
      <c r="AQ35" s="111"/>
      <c r="AR35" s="126" t="str">
        <f t="shared" si="14"/>
        <v/>
      </c>
      <c r="AS35" s="126" t="str">
        <f t="shared" si="15"/>
        <v/>
      </c>
      <c r="AT35" s="127">
        <v>2073</v>
      </c>
      <c r="AU35" s="114"/>
      <c r="AV35" s="115"/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>
        <v>77.599999999999994</v>
      </c>
      <c r="BA35" s="68"/>
      <c r="BB35" s="68"/>
      <c r="BC35" s="68"/>
      <c r="BD35" s="68"/>
      <c r="BE35" s="15">
        <v>400</v>
      </c>
      <c r="BF35" s="5">
        <f t="shared" si="12"/>
        <v>11755</v>
      </c>
      <c r="BG35" s="42">
        <v>10260</v>
      </c>
      <c r="BH35" s="42">
        <v>0</v>
      </c>
      <c r="BI35" s="42">
        <v>1495</v>
      </c>
      <c r="BJ35" s="42"/>
      <c r="BK35" s="42"/>
      <c r="BL35" s="42"/>
      <c r="BM35" s="15"/>
    </row>
    <row r="36" spans="1:65" outlineLevel="5" x14ac:dyDescent="0.45">
      <c r="A36" s="22">
        <f t="shared" si="5"/>
        <v>1</v>
      </c>
      <c r="B36" s="9">
        <f t="shared" si="13"/>
        <v>44581</v>
      </c>
      <c r="C36" s="51">
        <v>289211</v>
      </c>
      <c r="D36" s="64">
        <f t="shared" si="6"/>
        <v>37</v>
      </c>
      <c r="E36" s="12">
        <v>34.5</v>
      </c>
      <c r="F36" s="12">
        <v>38.200000000000003</v>
      </c>
      <c r="G36" s="12">
        <v>36.799999999999997</v>
      </c>
      <c r="H36" s="12">
        <v>38.299999999999997</v>
      </c>
      <c r="I36" s="12"/>
      <c r="J36" s="12"/>
      <c r="K36" s="12"/>
      <c r="L36" s="12"/>
      <c r="M36" s="74" t="str">
        <f t="shared" si="7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24.933214603739984</v>
      </c>
      <c r="AO36" s="41">
        <v>1123</v>
      </c>
      <c r="AP36" s="110"/>
      <c r="AQ36" s="111"/>
      <c r="AR36" s="126" t="str">
        <f t="shared" si="14"/>
        <v/>
      </c>
      <c r="AS36" s="126" t="str">
        <f t="shared" si="15"/>
        <v/>
      </c>
      <c r="AT36" s="127">
        <v>1264</v>
      </c>
      <c r="AU36" s="114"/>
      <c r="AV36" s="115"/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>
        <v>78.599999999999994</v>
      </c>
      <c r="BA36" s="68"/>
      <c r="BB36" s="68"/>
      <c r="BC36" s="68"/>
      <c r="BD36" s="68"/>
      <c r="BE36" s="15">
        <v>370</v>
      </c>
      <c r="BF36" s="5">
        <f t="shared" si="12"/>
        <v>10258</v>
      </c>
      <c r="BG36" s="42">
        <v>8647</v>
      </c>
      <c r="BH36" s="42">
        <v>0</v>
      </c>
      <c r="BI36" s="42">
        <v>1611</v>
      </c>
      <c r="BJ36" s="42"/>
      <c r="BK36" s="42"/>
      <c r="BL36" s="42"/>
      <c r="BM36" s="15"/>
    </row>
    <row r="37" spans="1:65" outlineLevel="5" x14ac:dyDescent="0.45">
      <c r="A37" s="22">
        <f t="shared" si="5"/>
        <v>1</v>
      </c>
      <c r="B37" s="9">
        <f t="shared" si="13"/>
        <v>44582</v>
      </c>
      <c r="C37" s="51">
        <v>298063</v>
      </c>
      <c r="D37" s="64">
        <f t="shared" si="6"/>
        <v>37</v>
      </c>
      <c r="E37" s="12">
        <v>34.799999999999997</v>
      </c>
      <c r="F37" s="12">
        <v>38.1</v>
      </c>
      <c r="G37" s="12">
        <v>36.700000000000003</v>
      </c>
      <c r="H37" s="12">
        <v>38.200000000000003</v>
      </c>
      <c r="I37" s="12"/>
      <c r="J37" s="12"/>
      <c r="K37" s="12"/>
      <c r="L37" s="12"/>
      <c r="M37" s="74" t="str">
        <f t="shared" si="7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22.617124394184167</v>
      </c>
      <c r="AO37" s="41">
        <v>1238</v>
      </c>
      <c r="AP37" s="110"/>
      <c r="AQ37" s="111"/>
      <c r="AR37" s="126" t="str">
        <f t="shared" si="14"/>
        <v/>
      </c>
      <c r="AS37" s="126" t="str">
        <f t="shared" si="15"/>
        <v/>
      </c>
      <c r="AT37" s="127">
        <v>1460</v>
      </c>
      <c r="AU37" s="114"/>
      <c r="AV37" s="115"/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78.599999999999994</v>
      </c>
      <c r="BA37" s="68"/>
      <c r="BB37" s="68"/>
      <c r="BC37" s="68"/>
      <c r="BD37" s="68"/>
      <c r="BE37" s="15">
        <v>430</v>
      </c>
      <c r="BF37" s="5">
        <f t="shared" si="12"/>
        <v>11081</v>
      </c>
      <c r="BG37" s="42">
        <v>9639</v>
      </c>
      <c r="BH37" s="42">
        <v>0</v>
      </c>
      <c r="BI37" s="42">
        <v>1442</v>
      </c>
      <c r="BJ37" s="42"/>
      <c r="BK37" s="42"/>
      <c r="BL37" s="42"/>
      <c r="BM37" s="15"/>
    </row>
    <row r="38" spans="1:65" outlineLevel="5" x14ac:dyDescent="0.45">
      <c r="A38" s="22">
        <f t="shared" si="5"/>
        <v>1</v>
      </c>
      <c r="B38" s="9">
        <f t="shared" si="13"/>
        <v>44583</v>
      </c>
      <c r="C38" s="51">
        <v>311326</v>
      </c>
      <c r="D38" s="64">
        <f t="shared" si="6"/>
        <v>36.9</v>
      </c>
      <c r="E38" s="12">
        <v>35</v>
      </c>
      <c r="F38" s="12">
        <v>37.799999999999997</v>
      </c>
      <c r="G38" s="12">
        <v>36.700000000000003</v>
      </c>
      <c r="H38" s="12">
        <v>38.1</v>
      </c>
      <c r="I38" s="12"/>
      <c r="J38" s="12"/>
      <c r="K38" s="12"/>
      <c r="L38" s="12"/>
      <c r="M38" s="74" t="str">
        <f t="shared" si="7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>28000/AO38</f>
        <v>20.756115641215715</v>
      </c>
      <c r="AO38" s="41">
        <v>1349</v>
      </c>
      <c r="AP38" s="110"/>
      <c r="AQ38" s="111"/>
      <c r="AR38" s="126" t="str">
        <f t="shared" si="14"/>
        <v/>
      </c>
      <c r="AS38" s="126" t="str">
        <f t="shared" si="15"/>
        <v/>
      </c>
      <c r="AT38" s="127">
        <v>1246</v>
      </c>
      <c r="AU38" s="114"/>
      <c r="AV38" s="115"/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/>
      <c r="BA38" s="68"/>
      <c r="BB38" s="68"/>
      <c r="BC38" s="68"/>
      <c r="BD38" s="68"/>
      <c r="BE38" s="15">
        <v>140</v>
      </c>
      <c r="BF38" s="5">
        <f t="shared" si="12"/>
        <v>11439</v>
      </c>
      <c r="BG38" s="42">
        <v>9921</v>
      </c>
      <c r="BH38" s="42">
        <v>0</v>
      </c>
      <c r="BI38" s="42">
        <v>1518</v>
      </c>
      <c r="BJ38" s="42"/>
      <c r="BK38" s="42"/>
      <c r="BL38" s="42"/>
      <c r="BM38" s="15"/>
    </row>
    <row r="39" spans="1:65" outlineLevel="5" x14ac:dyDescent="0.45">
      <c r="A39" s="22">
        <f t="shared" si="5"/>
        <v>1</v>
      </c>
      <c r="B39" s="9">
        <f t="shared" si="13"/>
        <v>44584</v>
      </c>
      <c r="C39" s="51">
        <v>300122</v>
      </c>
      <c r="D39" s="64">
        <f t="shared" si="6"/>
        <v>37</v>
      </c>
      <c r="E39" s="12">
        <v>35</v>
      </c>
      <c r="F39" s="12">
        <v>38.200000000000003</v>
      </c>
      <c r="G39" s="12">
        <v>36.6</v>
      </c>
      <c r="H39" s="12">
        <v>38.200000000000003</v>
      </c>
      <c r="I39" s="12"/>
      <c r="J39" s="12"/>
      <c r="K39" s="12"/>
      <c r="L39" s="12"/>
      <c r="M39" s="74" t="str">
        <f t="shared" si="7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25.044722719141323</v>
      </c>
      <c r="AO39" s="41">
        <v>1118</v>
      </c>
      <c r="AP39" s="110"/>
      <c r="AQ39" s="111"/>
      <c r="AR39" s="126" t="str">
        <f t="shared" si="14"/>
        <v/>
      </c>
      <c r="AS39" s="126" t="str">
        <f t="shared" si="15"/>
        <v/>
      </c>
      <c r="AT39" s="127">
        <v>1242</v>
      </c>
      <c r="AU39" s="114"/>
      <c r="AV39" s="115"/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/>
      <c r="BA39" s="68"/>
      <c r="BB39" s="68"/>
      <c r="BC39" s="68"/>
      <c r="BD39" s="68"/>
      <c r="BE39" s="15"/>
      <c r="BF39" s="5">
        <f t="shared" si="12"/>
        <v>11882</v>
      </c>
      <c r="BG39" s="42">
        <v>10282</v>
      </c>
      <c r="BH39" s="42">
        <v>0</v>
      </c>
      <c r="BI39" s="42">
        <v>1600</v>
      </c>
      <c r="BJ39" s="42"/>
      <c r="BK39" s="42"/>
      <c r="BL39" s="42"/>
      <c r="BM39" s="15"/>
    </row>
    <row r="40" spans="1:65" outlineLevel="5" x14ac:dyDescent="0.45">
      <c r="A40" s="22">
        <f t="shared" si="5"/>
        <v>1</v>
      </c>
      <c r="B40" s="9">
        <f t="shared" si="13"/>
        <v>44585</v>
      </c>
      <c r="C40" s="51">
        <v>300070</v>
      </c>
      <c r="D40" s="64">
        <f t="shared" si="6"/>
        <v>37.1</v>
      </c>
      <c r="E40" s="12">
        <v>34.9</v>
      </c>
      <c r="F40" s="12">
        <v>38.5</v>
      </c>
      <c r="G40" s="12">
        <v>36.700000000000003</v>
      </c>
      <c r="H40" s="12">
        <v>38.299999999999997</v>
      </c>
      <c r="I40" s="12"/>
      <c r="J40" s="12"/>
      <c r="K40" s="12"/>
      <c r="L40" s="12"/>
      <c r="M40" s="74" t="str">
        <f t="shared" si="7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17.632241813602015</v>
      </c>
      <c r="AO40" s="41">
        <v>1588</v>
      </c>
      <c r="AP40" s="110"/>
      <c r="AQ40" s="111"/>
      <c r="AR40" s="126" t="str">
        <f t="shared" si="14"/>
        <v/>
      </c>
      <c r="AS40" s="126" t="str">
        <f t="shared" si="15"/>
        <v/>
      </c>
      <c r="AT40" s="127">
        <v>1799</v>
      </c>
      <c r="AU40" s="114"/>
      <c r="AV40" s="115"/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>
        <v>78.599999999999994</v>
      </c>
      <c r="BA40" s="68"/>
      <c r="BB40" s="68"/>
      <c r="BC40" s="68"/>
      <c r="BD40" s="68"/>
      <c r="BE40" s="15">
        <v>420</v>
      </c>
      <c r="BF40" s="5">
        <f t="shared" si="12"/>
        <v>13333</v>
      </c>
      <c r="BG40" s="42">
        <v>12056</v>
      </c>
      <c r="BH40" s="42">
        <v>0</v>
      </c>
      <c r="BI40" s="42">
        <v>1277</v>
      </c>
      <c r="BJ40" s="42"/>
      <c r="BK40" s="42"/>
      <c r="BL40" s="42"/>
      <c r="BM40" s="15"/>
    </row>
    <row r="41" spans="1:65" outlineLevel="5" x14ac:dyDescent="0.45">
      <c r="A41" s="22">
        <f t="shared" si="5"/>
        <v>1</v>
      </c>
      <c r="B41" s="9">
        <f t="shared" si="13"/>
        <v>44586</v>
      </c>
      <c r="C41" s="51">
        <v>285806</v>
      </c>
      <c r="D41" s="64">
        <f t="shared" si="6"/>
        <v>37.1</v>
      </c>
      <c r="E41" s="12">
        <v>34.9</v>
      </c>
      <c r="F41" s="12">
        <v>38.4</v>
      </c>
      <c r="G41" s="12">
        <v>36.700000000000003</v>
      </c>
      <c r="H41" s="12">
        <v>38.5</v>
      </c>
      <c r="I41" s="12"/>
      <c r="J41" s="12"/>
      <c r="K41" s="12"/>
      <c r="L41" s="12"/>
      <c r="M41" s="74" t="str">
        <f t="shared" si="7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17.241379310344829</v>
      </c>
      <c r="AO41" s="41">
        <v>1624</v>
      </c>
      <c r="AP41" s="110"/>
      <c r="AQ41" s="111"/>
      <c r="AR41" s="126" t="str">
        <f t="shared" si="14"/>
        <v/>
      </c>
      <c r="AS41" s="126" t="str">
        <f t="shared" si="15"/>
        <v/>
      </c>
      <c r="AT41" s="127">
        <v>1797</v>
      </c>
      <c r="AU41" s="114"/>
      <c r="AV41" s="115"/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>
        <v>78.599999999999994</v>
      </c>
      <c r="BA41" s="68"/>
      <c r="BB41" s="68"/>
      <c r="BC41" s="68"/>
      <c r="BD41" s="68"/>
      <c r="BE41" s="15">
        <v>350</v>
      </c>
      <c r="BF41" s="5">
        <f t="shared" si="12"/>
        <v>11112</v>
      </c>
      <c r="BG41" s="42">
        <v>9684</v>
      </c>
      <c r="BH41" s="42">
        <v>0</v>
      </c>
      <c r="BI41" s="42">
        <v>1428</v>
      </c>
      <c r="BJ41" s="42"/>
      <c r="BK41" s="42"/>
      <c r="BL41" s="42"/>
      <c r="BM41" s="15"/>
    </row>
    <row r="42" spans="1:65" outlineLevel="5" x14ac:dyDescent="0.45">
      <c r="A42" s="22">
        <f t="shared" si="5"/>
        <v>1</v>
      </c>
      <c r="B42" s="9">
        <f t="shared" si="13"/>
        <v>44587</v>
      </c>
      <c r="C42" s="51">
        <v>293779</v>
      </c>
      <c r="D42" s="64">
        <f t="shared" si="6"/>
        <v>37.200000000000003</v>
      </c>
      <c r="E42" s="12">
        <v>35</v>
      </c>
      <c r="F42" s="12">
        <v>38.6</v>
      </c>
      <c r="G42" s="12">
        <v>36.799999999999997</v>
      </c>
      <c r="H42" s="12">
        <v>38.5</v>
      </c>
      <c r="I42" s="12"/>
      <c r="J42" s="12"/>
      <c r="K42" s="12"/>
      <c r="L42" s="12"/>
      <c r="M42" s="74" t="str">
        <f t="shared" si="7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15.555555555555555</v>
      </c>
      <c r="AO42" s="41">
        <v>1800</v>
      </c>
      <c r="AP42" s="110"/>
      <c r="AQ42" s="111"/>
      <c r="AR42" s="126" t="str">
        <f t="shared" si="14"/>
        <v/>
      </c>
      <c r="AS42" s="126" t="str">
        <f t="shared" si="15"/>
        <v/>
      </c>
      <c r="AT42" s="127">
        <v>2038</v>
      </c>
      <c r="AU42" s="114"/>
      <c r="AV42" s="115"/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>
        <v>78.5</v>
      </c>
      <c r="BA42" s="68"/>
      <c r="BB42" s="68"/>
      <c r="BC42" s="68"/>
      <c r="BD42" s="68"/>
      <c r="BE42" s="15">
        <v>380</v>
      </c>
      <c r="BF42" s="5">
        <f t="shared" si="12"/>
        <v>13673</v>
      </c>
      <c r="BG42" s="42">
        <v>12193</v>
      </c>
      <c r="BH42" s="42">
        <v>0</v>
      </c>
      <c r="BI42" s="42">
        <v>1480</v>
      </c>
      <c r="BJ42" s="42"/>
      <c r="BK42" s="42"/>
      <c r="BL42" s="42"/>
      <c r="BM42" s="15"/>
    </row>
    <row r="43" spans="1:65" outlineLevel="5" x14ac:dyDescent="0.45">
      <c r="A43" s="22">
        <f t="shared" si="5"/>
        <v>1</v>
      </c>
      <c r="B43" s="9">
        <f t="shared" si="13"/>
        <v>44588</v>
      </c>
      <c r="C43" s="51">
        <v>289497</v>
      </c>
      <c r="D43" s="64">
        <f t="shared" si="6"/>
        <v>37.200000000000003</v>
      </c>
      <c r="E43" s="12">
        <v>35.200000000000003</v>
      </c>
      <c r="F43" s="12">
        <v>38.6</v>
      </c>
      <c r="G43" s="12">
        <v>36.799999999999997</v>
      </c>
      <c r="H43" s="12">
        <v>38.200000000000003</v>
      </c>
      <c r="I43" s="12"/>
      <c r="J43" s="12"/>
      <c r="K43" s="12"/>
      <c r="L43" s="12"/>
      <c r="M43" s="74" t="str">
        <f t="shared" si="7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17.800381436745074</v>
      </c>
      <c r="AO43" s="41">
        <v>1573</v>
      </c>
      <c r="AP43" s="110"/>
      <c r="AQ43" s="111"/>
      <c r="AR43" s="126" t="str">
        <f t="shared" si="14"/>
        <v/>
      </c>
      <c r="AS43" s="126" t="str">
        <f t="shared" si="15"/>
        <v/>
      </c>
      <c r="AT43" s="127">
        <v>1894</v>
      </c>
      <c r="AU43" s="114"/>
      <c r="AV43" s="115"/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>
        <v>78.97</v>
      </c>
      <c r="BA43" s="68"/>
      <c r="BB43" s="68"/>
      <c r="BC43" s="68"/>
      <c r="BD43" s="68"/>
      <c r="BE43" s="15">
        <v>410</v>
      </c>
      <c r="BF43" s="5">
        <f t="shared" si="12"/>
        <v>11545</v>
      </c>
      <c r="BG43" s="42">
        <v>10072</v>
      </c>
      <c r="BH43" s="42">
        <v>0</v>
      </c>
      <c r="BI43" s="42">
        <v>1473</v>
      </c>
      <c r="BJ43" s="42"/>
      <c r="BK43" s="42"/>
      <c r="BL43" s="42"/>
      <c r="BM43" s="15"/>
    </row>
    <row r="44" spans="1:65" outlineLevel="5" x14ac:dyDescent="0.45">
      <c r="A44" s="22">
        <f t="shared" si="5"/>
        <v>1</v>
      </c>
      <c r="B44" s="9">
        <f t="shared" si="13"/>
        <v>44589</v>
      </c>
      <c r="C44" s="51">
        <v>294976</v>
      </c>
      <c r="D44" s="64">
        <f t="shared" si="6"/>
        <v>37.200000000000003</v>
      </c>
      <c r="E44" s="12">
        <v>35.1</v>
      </c>
      <c r="F44" s="12">
        <v>38.200000000000003</v>
      </c>
      <c r="G44" s="12">
        <v>37</v>
      </c>
      <c r="H44" s="12">
        <v>38.299999999999997</v>
      </c>
      <c r="I44" s="12"/>
      <c r="J44" s="12"/>
      <c r="K44" s="12"/>
      <c r="L44" s="12"/>
      <c r="M44" s="74" t="str">
        <f t="shared" si="7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17.902813299232736</v>
      </c>
      <c r="AO44" s="41">
        <v>1564</v>
      </c>
      <c r="AP44" s="110"/>
      <c r="AQ44" s="111"/>
      <c r="AR44" s="126" t="str">
        <f t="shared" si="14"/>
        <v/>
      </c>
      <c r="AS44" s="126" t="str">
        <f t="shared" si="15"/>
        <v/>
      </c>
      <c r="AT44" s="127">
        <v>1838</v>
      </c>
      <c r="AU44" s="114"/>
      <c r="AV44" s="115"/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>
        <v>78.900000000000006</v>
      </c>
      <c r="BA44" s="68"/>
      <c r="BB44" s="68"/>
      <c r="BC44" s="68"/>
      <c r="BD44" s="68"/>
      <c r="BE44" s="15">
        <v>410</v>
      </c>
      <c r="BF44" s="5">
        <f t="shared" si="12"/>
        <v>13202</v>
      </c>
      <c r="BG44" s="42">
        <v>11677</v>
      </c>
      <c r="BH44" s="42">
        <v>0</v>
      </c>
      <c r="BI44" s="42">
        <v>1525</v>
      </c>
      <c r="BJ44" s="42"/>
      <c r="BK44" s="42"/>
      <c r="BL44" s="42"/>
      <c r="BM44" s="15"/>
    </row>
    <row r="45" spans="1:65" outlineLevel="5" x14ac:dyDescent="0.45">
      <c r="A45" s="22">
        <f t="shared" si="5"/>
        <v>1</v>
      </c>
      <c r="B45" s="9">
        <f t="shared" si="13"/>
        <v>44590</v>
      </c>
      <c r="C45" s="51">
        <v>291940</v>
      </c>
      <c r="D45" s="64">
        <f t="shared" si="6"/>
        <v>36.9</v>
      </c>
      <c r="E45" s="12">
        <v>35.1</v>
      </c>
      <c r="F45" s="12">
        <v>37.700000000000003</v>
      </c>
      <c r="G45" s="12">
        <v>37</v>
      </c>
      <c r="H45" s="12">
        <v>37.700000000000003</v>
      </c>
      <c r="I45" s="12"/>
      <c r="J45" s="12"/>
      <c r="K45" s="12"/>
      <c r="L45" s="12"/>
      <c r="M45" s="74" t="str">
        <f t="shared" si="7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16.422287390029325</v>
      </c>
      <c r="AO45" s="41">
        <v>1705</v>
      </c>
      <c r="AP45" s="110"/>
      <c r="AQ45" s="111"/>
      <c r="AR45" s="126" t="str">
        <f t="shared" si="14"/>
        <v/>
      </c>
      <c r="AS45" s="126" t="str">
        <f t="shared" si="15"/>
        <v/>
      </c>
      <c r="AT45" s="127">
        <v>1930</v>
      </c>
      <c r="AU45" s="114"/>
      <c r="AV45" s="115"/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/>
      <c r="BA45" s="68"/>
      <c r="BB45" s="68"/>
      <c r="BC45" s="68"/>
      <c r="BD45" s="68"/>
      <c r="BE45" s="15">
        <v>180</v>
      </c>
      <c r="BF45" s="5">
        <f t="shared" si="12"/>
        <v>13099</v>
      </c>
      <c r="BG45" s="42">
        <v>11632</v>
      </c>
      <c r="BH45" s="42">
        <v>0</v>
      </c>
      <c r="BI45" s="42">
        <v>1467</v>
      </c>
      <c r="BJ45" s="42"/>
      <c r="BK45" s="42"/>
      <c r="BL45" s="42"/>
      <c r="BM45" s="15"/>
    </row>
    <row r="46" spans="1:65" outlineLevel="5" x14ac:dyDescent="0.45">
      <c r="A46" s="22">
        <f t="shared" si="5"/>
        <v>1</v>
      </c>
      <c r="B46" s="9">
        <f t="shared" si="13"/>
        <v>44591</v>
      </c>
      <c r="C46" s="51">
        <v>291341</v>
      </c>
      <c r="D46" s="64">
        <f t="shared" si="6"/>
        <v>37.1</v>
      </c>
      <c r="E46" s="12">
        <v>35.1</v>
      </c>
      <c r="F46" s="12">
        <v>38.200000000000003</v>
      </c>
      <c r="G46" s="12">
        <v>37</v>
      </c>
      <c r="H46" s="12">
        <v>38.200000000000003</v>
      </c>
      <c r="I46" s="12"/>
      <c r="J46" s="12"/>
      <c r="K46" s="12"/>
      <c r="L46" s="12"/>
      <c r="M46" s="74" t="str">
        <f t="shared" si="7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17.073170731707318</v>
      </c>
      <c r="AO46" s="41">
        <v>1640</v>
      </c>
      <c r="AP46" s="110"/>
      <c r="AQ46" s="111"/>
      <c r="AR46" s="126" t="str">
        <f t="shared" si="14"/>
        <v/>
      </c>
      <c r="AS46" s="126" t="str">
        <f t="shared" si="15"/>
        <v/>
      </c>
      <c r="AT46" s="127">
        <v>1542</v>
      </c>
      <c r="AU46" s="114"/>
      <c r="AV46" s="115"/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/>
      <c r="BA46" s="68"/>
      <c r="BB46" s="68"/>
      <c r="BC46" s="68"/>
      <c r="BD46" s="68"/>
      <c r="BE46" s="15"/>
      <c r="BF46" s="5">
        <f t="shared" si="12"/>
        <v>15707</v>
      </c>
      <c r="BG46" s="42">
        <v>14207</v>
      </c>
      <c r="BH46" s="42">
        <v>0</v>
      </c>
      <c r="BI46" s="42">
        <v>1500</v>
      </c>
      <c r="BJ46" s="42"/>
      <c r="BK46" s="42"/>
      <c r="BL46" s="42"/>
      <c r="BM46" s="15"/>
    </row>
    <row r="47" spans="1:65" ht="17.5" outlineLevel="5" thickBot="1" x14ac:dyDescent="0.5">
      <c r="A47" s="31">
        <f t="shared" si="5"/>
        <v>1</v>
      </c>
      <c r="B47" s="32">
        <f t="shared" si="13"/>
        <v>44592</v>
      </c>
      <c r="C47" s="51">
        <v>278226</v>
      </c>
      <c r="D47" s="64">
        <f t="shared" si="6"/>
        <v>37.4</v>
      </c>
      <c r="E47" s="12">
        <v>35.1</v>
      </c>
      <c r="F47" s="12">
        <v>38.700000000000003</v>
      </c>
      <c r="G47" s="12">
        <v>37</v>
      </c>
      <c r="H47" s="12">
        <v>38.700000000000003</v>
      </c>
      <c r="I47" s="26"/>
      <c r="J47" s="26"/>
      <c r="K47" s="26"/>
      <c r="L47" s="26"/>
      <c r="M47" s="74" t="str">
        <f t="shared" si="7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18.158236057068741</v>
      </c>
      <c r="AO47" s="41">
        <v>1542</v>
      </c>
      <c r="AP47" s="130"/>
      <c r="AQ47" s="131"/>
      <c r="AR47" s="126" t="str">
        <f t="shared" si="14"/>
        <v/>
      </c>
      <c r="AS47" s="126" t="str">
        <f t="shared" si="15"/>
        <v/>
      </c>
      <c r="AT47" s="127">
        <v>1270</v>
      </c>
      <c r="AU47" s="132"/>
      <c r="AV47" s="133"/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/>
      <c r="BA47" s="76"/>
      <c r="BB47" s="76"/>
      <c r="BC47" s="76"/>
      <c r="BD47" s="76"/>
      <c r="BE47" s="15">
        <v>430</v>
      </c>
      <c r="BF47" s="5">
        <f t="shared" si="12"/>
        <v>15489</v>
      </c>
      <c r="BG47" s="42">
        <v>14039</v>
      </c>
      <c r="BH47" s="42">
        <v>0</v>
      </c>
      <c r="BI47" s="42">
        <v>1450</v>
      </c>
      <c r="BJ47" s="42"/>
      <c r="BK47" s="42"/>
      <c r="BL47" s="42"/>
      <c r="BM47" s="25"/>
    </row>
    <row r="48" spans="1:65" outlineLevel="4" x14ac:dyDescent="0.45">
      <c r="A48" s="150" t="s">
        <v>35</v>
      </c>
      <c r="B48" s="151"/>
      <c r="C48" s="50">
        <f t="shared" ref="C48:BM48" si="18">SUBTOTAL(4,C17:C47)</f>
        <v>313313</v>
      </c>
      <c r="D48" s="60">
        <f t="shared" si="18"/>
        <v>37.5</v>
      </c>
      <c r="E48" s="28">
        <f t="shared" si="18"/>
        <v>36.6</v>
      </c>
      <c r="F48" s="28">
        <f t="shared" si="18"/>
        <v>38.700000000000003</v>
      </c>
      <c r="G48" s="28">
        <f t="shared" si="18"/>
        <v>37</v>
      </c>
      <c r="H48" s="28">
        <f t="shared" si="18"/>
        <v>38.700000000000003</v>
      </c>
      <c r="I48" s="28">
        <f t="shared" si="18"/>
        <v>0</v>
      </c>
      <c r="J48" s="28">
        <f t="shared" si="18"/>
        <v>0</v>
      </c>
      <c r="K48" s="28">
        <f t="shared" si="18"/>
        <v>0</v>
      </c>
      <c r="L48" s="28">
        <f t="shared" si="18"/>
        <v>0</v>
      </c>
      <c r="M48" s="71">
        <f t="shared" si="18"/>
        <v>0</v>
      </c>
      <c r="N48" s="82">
        <f t="shared" si="18"/>
        <v>0</v>
      </c>
      <c r="O48" s="82">
        <f t="shared" si="18"/>
        <v>0</v>
      </c>
      <c r="P48" s="82">
        <f t="shared" si="18"/>
        <v>0</v>
      </c>
      <c r="Q48" s="82">
        <f t="shared" si="18"/>
        <v>0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25.641025641025642</v>
      </c>
      <c r="AO48" s="39">
        <f t="shared" si="18"/>
        <v>1800</v>
      </c>
      <c r="AP48" s="104">
        <f t="shared" si="18"/>
        <v>0</v>
      </c>
      <c r="AQ48" s="105">
        <f t="shared" si="18"/>
        <v>0</v>
      </c>
      <c r="AR48" s="106">
        <f t="shared" si="18"/>
        <v>0</v>
      </c>
      <c r="AS48" s="106">
        <f t="shared" si="18"/>
        <v>0</v>
      </c>
      <c r="AT48" s="107">
        <f t="shared" si="18"/>
        <v>2073</v>
      </c>
      <c r="AU48" s="108">
        <f t="shared" si="18"/>
        <v>0</v>
      </c>
      <c r="AV48" s="109">
        <f t="shared" si="18"/>
        <v>0</v>
      </c>
      <c r="AW48" s="106">
        <f t="shared" si="18"/>
        <v>0</v>
      </c>
      <c r="AX48" s="106">
        <f t="shared" si="18"/>
        <v>0</v>
      </c>
      <c r="AY48" s="60">
        <f t="shared" si="18"/>
        <v>0</v>
      </c>
      <c r="AZ48" s="96">
        <f t="shared" si="18"/>
        <v>79.19</v>
      </c>
      <c r="BA48" s="67">
        <f t="shared" si="18"/>
        <v>0</v>
      </c>
      <c r="BB48" s="67">
        <f t="shared" si="18"/>
        <v>0</v>
      </c>
      <c r="BC48" s="67">
        <f t="shared" si="18"/>
        <v>0</v>
      </c>
      <c r="BD48" s="67">
        <f t="shared" si="18"/>
        <v>0</v>
      </c>
      <c r="BE48" s="27">
        <f t="shared" si="18"/>
        <v>430</v>
      </c>
      <c r="BF48" s="29">
        <f t="shared" si="18"/>
        <v>16025</v>
      </c>
      <c r="BG48" s="39">
        <f t="shared" si="18"/>
        <v>14590</v>
      </c>
      <c r="BH48" s="40">
        <f t="shared" si="18"/>
        <v>2637</v>
      </c>
      <c r="BI48" s="40">
        <f t="shared" si="18"/>
        <v>1680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 x14ac:dyDescent="0.45">
      <c r="A49" s="180" t="s">
        <v>24</v>
      </c>
      <c r="B49" s="181"/>
      <c r="C49" s="51">
        <f t="shared" ref="C49:BM49" si="19">SUBTOTAL(5,C17:C47)</f>
        <v>277535</v>
      </c>
      <c r="D49" s="61">
        <f t="shared" si="19"/>
        <v>36.700000000000003</v>
      </c>
      <c r="E49" s="12">
        <f t="shared" si="19"/>
        <v>34.1</v>
      </c>
      <c r="F49" s="12">
        <f t="shared" si="19"/>
        <v>37.299999999999997</v>
      </c>
      <c r="G49" s="12">
        <f t="shared" si="19"/>
        <v>36.5</v>
      </c>
      <c r="H49" s="12">
        <f t="shared" si="19"/>
        <v>37.700000000000003</v>
      </c>
      <c r="I49" s="12">
        <f t="shared" si="19"/>
        <v>0</v>
      </c>
      <c r="J49" s="12">
        <f t="shared" si="19"/>
        <v>0</v>
      </c>
      <c r="K49" s="12">
        <f t="shared" si="19"/>
        <v>0</v>
      </c>
      <c r="L49" s="12">
        <f t="shared" si="19"/>
        <v>0</v>
      </c>
      <c r="M49" s="72">
        <f t="shared" si="19"/>
        <v>0</v>
      </c>
      <c r="N49" s="83">
        <f t="shared" si="19"/>
        <v>0</v>
      </c>
      <c r="O49" s="83">
        <f t="shared" si="19"/>
        <v>0</v>
      </c>
      <c r="P49" s="83">
        <f t="shared" si="19"/>
        <v>0</v>
      </c>
      <c r="Q49" s="83">
        <f t="shared" si="19"/>
        <v>0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15.555555555555555</v>
      </c>
      <c r="AO49" s="41">
        <f t="shared" si="19"/>
        <v>1092</v>
      </c>
      <c r="AP49" s="110">
        <f t="shared" si="19"/>
        <v>0</v>
      </c>
      <c r="AQ49" s="111">
        <f t="shared" si="19"/>
        <v>0</v>
      </c>
      <c r="AR49" s="112">
        <f t="shared" si="19"/>
        <v>0</v>
      </c>
      <c r="AS49" s="112">
        <f t="shared" si="19"/>
        <v>0</v>
      </c>
      <c r="AT49" s="113">
        <f t="shared" si="19"/>
        <v>1026</v>
      </c>
      <c r="AU49" s="114">
        <f t="shared" si="19"/>
        <v>0</v>
      </c>
      <c r="AV49" s="115">
        <f t="shared" si="19"/>
        <v>0</v>
      </c>
      <c r="AW49" s="112">
        <f t="shared" si="19"/>
        <v>0</v>
      </c>
      <c r="AX49" s="112">
        <f t="shared" si="19"/>
        <v>0</v>
      </c>
      <c r="AY49" s="61">
        <f t="shared" si="19"/>
        <v>0</v>
      </c>
      <c r="AZ49" s="97">
        <f t="shared" si="19"/>
        <v>77.5</v>
      </c>
      <c r="BA49" s="68">
        <f t="shared" si="19"/>
        <v>0</v>
      </c>
      <c r="BB49" s="68">
        <f t="shared" si="19"/>
        <v>0</v>
      </c>
      <c r="BC49" s="68">
        <f t="shared" si="19"/>
        <v>0</v>
      </c>
      <c r="BD49" s="68">
        <f t="shared" si="19"/>
        <v>0</v>
      </c>
      <c r="BE49" s="15">
        <f t="shared" si="19"/>
        <v>80</v>
      </c>
      <c r="BF49" s="6">
        <f t="shared" si="19"/>
        <v>8214</v>
      </c>
      <c r="BG49" s="41">
        <f t="shared" si="19"/>
        <v>6731</v>
      </c>
      <c r="BH49" s="42">
        <f t="shared" si="19"/>
        <v>0</v>
      </c>
      <c r="BI49" s="42">
        <f t="shared" si="19"/>
        <v>198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 x14ac:dyDescent="0.45">
      <c r="A50" s="180" t="s">
        <v>13</v>
      </c>
      <c r="B50" s="181"/>
      <c r="C50" s="51">
        <f>IFERROR(SUBTOTAL(1,C17:C47),"")</f>
        <v>294643.48387096776</v>
      </c>
      <c r="D50" s="61">
        <f t="shared" ref="D50:BM50" si="20">IFERROR(SUBTOTAL(1,D17:D47),"")</f>
        <v>37.061290322580646</v>
      </c>
      <c r="E50" s="12">
        <f t="shared" si="20"/>
        <v>35.035483870967738</v>
      </c>
      <c r="F50" s="12">
        <f t="shared" si="20"/>
        <v>38.135483870967747</v>
      </c>
      <c r="G50" s="12">
        <f t="shared" si="20"/>
        <v>36.729032258064521</v>
      </c>
      <c r="H50" s="12">
        <f t="shared" si="20"/>
        <v>38.28709677419355</v>
      </c>
      <c r="I50" s="12" t="str">
        <f t="shared" si="20"/>
        <v/>
      </c>
      <c r="J50" s="12" t="str">
        <f t="shared" si="20"/>
        <v/>
      </c>
      <c r="K50" s="12" t="str">
        <f t="shared" si="20"/>
        <v/>
      </c>
      <c r="L50" s="12" t="str">
        <f t="shared" si="20"/>
        <v/>
      </c>
      <c r="M50" s="72" t="str">
        <f t="shared" si="20"/>
        <v/>
      </c>
      <c r="N50" s="83" t="str">
        <f t="shared" si="20"/>
        <v/>
      </c>
      <c r="O50" s="83" t="str">
        <f t="shared" si="20"/>
        <v/>
      </c>
      <c r="P50" s="83" t="str">
        <f t="shared" si="20"/>
        <v/>
      </c>
      <c r="Q50" s="83" t="str">
        <f t="shared" si="20"/>
        <v/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19.612264003938467</v>
      </c>
      <c r="AO50" s="41">
        <f t="shared" si="20"/>
        <v>1459.1290322580646</v>
      </c>
      <c r="AP50" s="110" t="str">
        <f t="shared" si="20"/>
        <v/>
      </c>
      <c r="AQ50" s="111" t="str">
        <f t="shared" si="20"/>
        <v/>
      </c>
      <c r="AR50" s="112" t="str">
        <f t="shared" si="20"/>
        <v/>
      </c>
      <c r="AS50" s="112" t="str">
        <f t="shared" si="20"/>
        <v/>
      </c>
      <c r="AT50" s="113">
        <f t="shared" si="20"/>
        <v>1586.1290322580646</v>
      </c>
      <c r="AU50" s="114" t="str">
        <f t="shared" si="20"/>
        <v/>
      </c>
      <c r="AV50" s="115" t="str">
        <f t="shared" si="20"/>
        <v/>
      </c>
      <c r="AW50" s="112" t="str">
        <f t="shared" si="20"/>
        <v/>
      </c>
      <c r="AX50" s="112" t="str">
        <f t="shared" si="20"/>
        <v/>
      </c>
      <c r="AY50" s="61" t="str">
        <f t="shared" si="20"/>
        <v/>
      </c>
      <c r="AZ50" s="97">
        <f t="shared" si="20"/>
        <v>78.476315789473688</v>
      </c>
      <c r="BA50" s="68" t="str">
        <f t="shared" si="20"/>
        <v/>
      </c>
      <c r="BB50" s="68" t="str">
        <f t="shared" si="20"/>
        <v/>
      </c>
      <c r="BC50" s="68" t="str">
        <f t="shared" si="20"/>
        <v/>
      </c>
      <c r="BD50" s="68" t="str">
        <f t="shared" si="20"/>
        <v/>
      </c>
      <c r="BE50" s="15">
        <f>IFERROR(SUBTOTAL(1,BE17:BE47),"")</f>
        <v>315.76923076923077</v>
      </c>
      <c r="BF50" s="6">
        <f t="shared" si="20"/>
        <v>12590.935483870968</v>
      </c>
      <c r="BG50" s="41">
        <f t="shared" si="20"/>
        <v>11012.096774193549</v>
      </c>
      <c r="BH50" s="42">
        <f t="shared" si="20"/>
        <v>182.03225806451613</v>
      </c>
      <c r="BI50" s="42">
        <f t="shared" si="20"/>
        <v>1396.8064516129032</v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 t="str">
        <f t="shared" si="20"/>
        <v/>
      </c>
    </row>
    <row r="51" spans="1:65" ht="17.5" outlineLevel="1" thickBot="1" x14ac:dyDescent="0.5">
      <c r="A51" s="182" t="s">
        <v>60</v>
      </c>
      <c r="B51" s="183"/>
      <c r="C51" s="52">
        <f>SUBTOTAL(9,C17:C47)</f>
        <v>9133948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45233</v>
      </c>
      <c r="AP51" s="116"/>
      <c r="AQ51" s="117"/>
      <c r="AR51" s="118"/>
      <c r="AS51" s="118"/>
      <c r="AT51" s="119">
        <f>SUBTOTAL(9,AT17:AT47)</f>
        <v>49170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8210</v>
      </c>
      <c r="BF51" s="7">
        <f t="shared" ref="BF51:BM51" si="21">SUBTOTAL(9,BF17:BF47)</f>
        <v>390319</v>
      </c>
      <c r="BG51" s="43">
        <f t="shared" si="21"/>
        <v>341375</v>
      </c>
      <c r="BH51" s="44">
        <f t="shared" si="21"/>
        <v>5643</v>
      </c>
      <c r="BI51" s="44">
        <f t="shared" si="21"/>
        <v>43301</v>
      </c>
      <c r="BJ51" s="44">
        <f t="shared" si="21"/>
        <v>0</v>
      </c>
      <c r="BK51" s="44">
        <f t="shared" si="21"/>
        <v>0</v>
      </c>
      <c r="BL51" s="44">
        <v>330571</v>
      </c>
      <c r="BM51" s="16">
        <f t="shared" si="21"/>
        <v>0</v>
      </c>
    </row>
    <row r="52" spans="1:65" outlineLevel="5" x14ac:dyDescent="0.45">
      <c r="A52" s="21">
        <f t="shared" si="5"/>
        <v>2</v>
      </c>
      <c r="B52" s="33">
        <f>B47+1</f>
        <v>44593</v>
      </c>
      <c r="C52" s="51">
        <v>282053</v>
      </c>
      <c r="D52" s="64">
        <f t="shared" ref="D52:D80" si="22">IFERROR(ROUND(AVERAGE(E52:L52),1),"")</f>
        <v>37.1</v>
      </c>
      <c r="E52" s="12">
        <v>35.6</v>
      </c>
      <c r="F52" s="12">
        <v>37.700000000000003</v>
      </c>
      <c r="G52" s="12">
        <v>37.1</v>
      </c>
      <c r="H52" s="12">
        <v>37.9</v>
      </c>
      <c r="I52" s="11"/>
      <c r="J52" s="11"/>
      <c r="K52" s="11"/>
      <c r="L52" s="11"/>
      <c r="M52" s="74" t="str">
        <f t="shared" ref="M52:M80" si="23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>28000/AO52</f>
        <v>19.957234497505347</v>
      </c>
      <c r="AO52" s="41">
        <v>1403</v>
      </c>
      <c r="AP52" s="124"/>
      <c r="AQ52" s="125"/>
      <c r="AR52" s="126" t="str">
        <f t="shared" ref="AR52:AR80" si="26">IFERROR(AQ52/AP52*100,"")</f>
        <v/>
      </c>
      <c r="AS52" s="126" t="str">
        <f t="shared" ref="AS52:AS80" si="27">IFERROR(100-AR52,"")</f>
        <v/>
      </c>
      <c r="AT52" s="127">
        <v>1605</v>
      </c>
      <c r="AU52" s="128"/>
      <c r="AV52" s="129"/>
      <c r="AW52" s="126" t="str">
        <f t="shared" ref="AW52:AW80" si="28">IFERROR(AV52/AU52*100,"")</f>
        <v/>
      </c>
      <c r="AX52" s="126" t="str">
        <f t="shared" ref="AX52:AX80" si="29">IFERROR(100-AW52,"")</f>
        <v/>
      </c>
      <c r="AY52" s="64" t="str">
        <f t="shared" ref="AY52:AY80" si="30">IFERROR((1-((AW52*AS52)/(AX52*AR52)))*100,"")</f>
        <v/>
      </c>
      <c r="AZ52"/>
      <c r="BA52" s="70"/>
      <c r="BB52" s="70"/>
      <c r="BC52" s="70"/>
      <c r="BD52" s="70"/>
      <c r="BE52" s="15"/>
      <c r="BF52" s="5">
        <f t="shared" ref="BF52:BF80" si="31">IF(SUM(BG52:BM52)=0,"",SUM(BG52:BM52))</f>
        <v>10979</v>
      </c>
      <c r="BG52" s="42">
        <v>9607</v>
      </c>
      <c r="BH52" s="42">
        <v>0</v>
      </c>
      <c r="BI52" s="42">
        <v>1372</v>
      </c>
      <c r="BJ52" s="42"/>
      <c r="BK52" s="42"/>
      <c r="BL52" s="42"/>
      <c r="BM52" s="14"/>
    </row>
    <row r="53" spans="1:65" outlineLevel="5" x14ac:dyDescent="0.45">
      <c r="A53" s="22">
        <f t="shared" si="5"/>
        <v>2</v>
      </c>
      <c r="B53" s="9">
        <f t="shared" si="13"/>
        <v>44594</v>
      </c>
      <c r="C53" s="51">
        <v>275649</v>
      </c>
      <c r="D53" s="64">
        <f t="shared" si="22"/>
        <v>36.6</v>
      </c>
      <c r="E53" s="12">
        <v>34.799999999999997</v>
      </c>
      <c r="F53" s="12">
        <v>37.200000000000003</v>
      </c>
      <c r="G53" s="12">
        <v>37</v>
      </c>
      <c r="H53" s="12">
        <v>37.5</v>
      </c>
      <c r="I53" s="12"/>
      <c r="J53" s="12"/>
      <c r="K53" s="12"/>
      <c r="L53" s="12"/>
      <c r="M53" s="74" t="str">
        <f t="shared" si="23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ref="AN53:AN79" si="32">28000/AO53</f>
        <v>17.125382262996943</v>
      </c>
      <c r="AO53" s="41">
        <v>1635</v>
      </c>
      <c r="AP53" s="110"/>
      <c r="AQ53" s="111"/>
      <c r="AR53" s="126" t="str">
        <f t="shared" si="26"/>
        <v/>
      </c>
      <c r="AS53" s="126" t="str">
        <f t="shared" si="27"/>
        <v/>
      </c>
      <c r="AT53" s="127">
        <v>1884</v>
      </c>
      <c r="AU53" s="128"/>
      <c r="AV53" s="129"/>
      <c r="AW53" s="126" t="str">
        <f t="shared" si="28"/>
        <v/>
      </c>
      <c r="AX53" s="126" t="str">
        <f t="shared" si="29"/>
        <v/>
      </c>
      <c r="AY53" s="64" t="str">
        <f t="shared" si="30"/>
        <v/>
      </c>
      <c r="AZ53" s="97"/>
      <c r="BA53" s="68"/>
      <c r="BB53" s="68"/>
      <c r="BC53" s="68"/>
      <c r="BD53" s="68"/>
      <c r="BE53" s="15">
        <v>125</v>
      </c>
      <c r="BF53" s="5">
        <f t="shared" si="31"/>
        <v>11727</v>
      </c>
      <c r="BG53" s="42">
        <v>10142</v>
      </c>
      <c r="BH53" s="42">
        <v>0</v>
      </c>
      <c r="BI53" s="42">
        <v>1585</v>
      </c>
      <c r="BJ53" s="42"/>
      <c r="BK53" s="42"/>
      <c r="BL53" s="42"/>
      <c r="BM53" s="15"/>
    </row>
    <row r="54" spans="1:65" outlineLevel="5" x14ac:dyDescent="0.45">
      <c r="A54" s="22">
        <f t="shared" si="5"/>
        <v>2</v>
      </c>
      <c r="B54" s="9">
        <f t="shared" si="13"/>
        <v>44595</v>
      </c>
      <c r="C54" s="51">
        <v>282094</v>
      </c>
      <c r="D54" s="64">
        <f t="shared" si="22"/>
        <v>36.799999999999997</v>
      </c>
      <c r="E54" s="12">
        <v>35</v>
      </c>
      <c r="F54" s="12">
        <v>37.5</v>
      </c>
      <c r="G54" s="12">
        <v>36.9</v>
      </c>
      <c r="H54" s="12">
        <v>37.6</v>
      </c>
      <c r="I54" s="12"/>
      <c r="J54" s="12"/>
      <c r="K54" s="12"/>
      <c r="L54" s="12"/>
      <c r="M54" s="74" t="str">
        <f t="shared" si="23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32"/>
        <v>14.767932489451477</v>
      </c>
      <c r="AO54" s="41">
        <v>1896</v>
      </c>
      <c r="AP54" s="110"/>
      <c r="AQ54" s="111"/>
      <c r="AR54" s="126" t="str">
        <f t="shared" si="26"/>
        <v/>
      </c>
      <c r="AS54" s="126" t="str">
        <f t="shared" si="27"/>
        <v/>
      </c>
      <c r="AT54" s="127">
        <v>2247</v>
      </c>
      <c r="AU54" s="128"/>
      <c r="AV54" s="129"/>
      <c r="AW54" s="126" t="str">
        <f t="shared" si="28"/>
        <v/>
      </c>
      <c r="AX54" s="126" t="str">
        <f t="shared" si="29"/>
        <v/>
      </c>
      <c r="AY54" s="64" t="str">
        <f t="shared" si="30"/>
        <v/>
      </c>
      <c r="AZ54" s="97">
        <v>78.400000000000006</v>
      </c>
      <c r="BA54" s="68"/>
      <c r="BB54" s="68"/>
      <c r="BC54" s="68"/>
      <c r="BD54" s="68"/>
      <c r="BE54" s="15">
        <v>275</v>
      </c>
      <c r="BF54" s="5">
        <f t="shared" si="31"/>
        <v>14042</v>
      </c>
      <c r="BG54" s="42">
        <v>12635</v>
      </c>
      <c r="BH54" s="42">
        <v>0</v>
      </c>
      <c r="BI54" s="42">
        <v>1407</v>
      </c>
      <c r="BJ54" s="42"/>
      <c r="BK54" s="42"/>
      <c r="BL54" s="42"/>
      <c r="BM54" s="15"/>
    </row>
    <row r="55" spans="1:65" outlineLevel="5" x14ac:dyDescent="0.45">
      <c r="A55" s="22">
        <f t="shared" si="5"/>
        <v>2</v>
      </c>
      <c r="B55" s="9">
        <f t="shared" si="13"/>
        <v>44596</v>
      </c>
      <c r="C55" s="51">
        <v>277924</v>
      </c>
      <c r="D55" s="64">
        <f t="shared" si="22"/>
        <v>36.799999999999997</v>
      </c>
      <c r="E55" s="12">
        <v>34.9</v>
      </c>
      <c r="F55" s="12">
        <v>37.5</v>
      </c>
      <c r="G55" s="12">
        <v>37</v>
      </c>
      <c r="H55" s="12">
        <v>37.700000000000003</v>
      </c>
      <c r="I55" s="12"/>
      <c r="J55" s="12"/>
      <c r="K55" s="12"/>
      <c r="L55" s="12"/>
      <c r="M55" s="74" t="str">
        <f t="shared" si="23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32"/>
        <v>17.391304347826086</v>
      </c>
      <c r="AO55" s="41">
        <v>1610</v>
      </c>
      <c r="AP55" s="110"/>
      <c r="AQ55" s="111"/>
      <c r="AR55" s="126" t="str">
        <f t="shared" si="26"/>
        <v/>
      </c>
      <c r="AS55" s="126" t="str">
        <f t="shared" si="27"/>
        <v/>
      </c>
      <c r="AT55" s="127">
        <v>1856</v>
      </c>
      <c r="AU55" s="128"/>
      <c r="AV55" s="129"/>
      <c r="AW55" s="126" t="str">
        <f t="shared" si="28"/>
        <v/>
      </c>
      <c r="AX55" s="126" t="str">
        <f t="shared" si="29"/>
        <v/>
      </c>
      <c r="AY55" s="64" t="str">
        <f t="shared" si="30"/>
        <v/>
      </c>
      <c r="AZ55" s="97">
        <v>78.5</v>
      </c>
      <c r="BA55" s="68"/>
      <c r="BB55" s="68"/>
      <c r="BC55" s="68"/>
      <c r="BD55" s="68"/>
      <c r="BE55" s="15">
        <v>400</v>
      </c>
      <c r="BF55" s="5">
        <f t="shared" si="31"/>
        <v>20297</v>
      </c>
      <c r="BG55" s="42">
        <v>14723</v>
      </c>
      <c r="BH55" s="42">
        <v>4702</v>
      </c>
      <c r="BI55" s="42">
        <v>872</v>
      </c>
      <c r="BJ55" s="42"/>
      <c r="BK55" s="42"/>
      <c r="BL55" s="42"/>
      <c r="BM55" s="15"/>
    </row>
    <row r="56" spans="1:65" outlineLevel="5" x14ac:dyDescent="0.45">
      <c r="A56" s="22">
        <f t="shared" si="5"/>
        <v>2</v>
      </c>
      <c r="B56" s="9">
        <f t="shared" si="13"/>
        <v>44597</v>
      </c>
      <c r="C56" s="51">
        <v>270796</v>
      </c>
      <c r="D56" s="64">
        <f t="shared" si="22"/>
        <v>37</v>
      </c>
      <c r="E56" s="12">
        <v>34.799999999999997</v>
      </c>
      <c r="F56" s="12">
        <v>37.9</v>
      </c>
      <c r="G56" s="12">
        <v>37</v>
      </c>
      <c r="H56" s="12">
        <v>38.1</v>
      </c>
      <c r="I56" s="12"/>
      <c r="J56" s="12"/>
      <c r="K56" s="12"/>
      <c r="L56" s="12"/>
      <c r="M56" s="74" t="str">
        <f t="shared" si="23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32"/>
        <v>19.566736547868622</v>
      </c>
      <c r="AO56" s="41">
        <v>1431</v>
      </c>
      <c r="AP56" s="110"/>
      <c r="AQ56" s="111"/>
      <c r="AR56" s="126" t="str">
        <f t="shared" si="26"/>
        <v/>
      </c>
      <c r="AS56" s="126" t="str">
        <f t="shared" si="27"/>
        <v/>
      </c>
      <c r="AT56" s="127">
        <v>1622</v>
      </c>
      <c r="AU56" s="128"/>
      <c r="AV56" s="129"/>
      <c r="AW56" s="126" t="str">
        <f t="shared" si="28"/>
        <v/>
      </c>
      <c r="AX56" s="126" t="str">
        <f t="shared" si="29"/>
        <v/>
      </c>
      <c r="AY56" s="64" t="str">
        <f t="shared" si="30"/>
        <v/>
      </c>
      <c r="AZ56" s="97"/>
      <c r="BA56" s="68"/>
      <c r="BB56" s="68"/>
      <c r="BC56" s="68"/>
      <c r="BD56" s="68"/>
      <c r="BE56" s="15">
        <v>160</v>
      </c>
      <c r="BF56" s="5">
        <f t="shared" si="31"/>
        <v>15436</v>
      </c>
      <c r="BG56" s="42">
        <v>13891</v>
      </c>
      <c r="BH56" s="42">
        <v>0</v>
      </c>
      <c r="BI56" s="42">
        <v>1545</v>
      </c>
      <c r="BJ56" s="42"/>
      <c r="BK56" s="42"/>
      <c r="BL56" s="42"/>
      <c r="BM56" s="15"/>
    </row>
    <row r="57" spans="1:65" outlineLevel="5" x14ac:dyDescent="0.45">
      <c r="A57" s="22">
        <f t="shared" si="5"/>
        <v>2</v>
      </c>
      <c r="B57" s="9">
        <f t="shared" si="13"/>
        <v>44598</v>
      </c>
      <c r="C57" s="51">
        <v>269782</v>
      </c>
      <c r="D57" s="64">
        <f t="shared" si="22"/>
        <v>37.200000000000003</v>
      </c>
      <c r="E57" s="12">
        <v>34.5</v>
      </c>
      <c r="F57" s="12">
        <v>38.4</v>
      </c>
      <c r="G57" s="12">
        <v>37</v>
      </c>
      <c r="H57" s="12">
        <v>38.799999999999997</v>
      </c>
      <c r="I57" s="12"/>
      <c r="J57" s="12"/>
      <c r="K57" s="12"/>
      <c r="L57" s="12"/>
      <c r="M57" s="74" t="str">
        <f t="shared" si="23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32"/>
        <v>19.943019943019944</v>
      </c>
      <c r="AO57" s="41">
        <v>1404</v>
      </c>
      <c r="AP57" s="110"/>
      <c r="AQ57" s="111"/>
      <c r="AR57" s="126" t="str">
        <f t="shared" si="26"/>
        <v/>
      </c>
      <c r="AS57" s="126" t="str">
        <f t="shared" si="27"/>
        <v/>
      </c>
      <c r="AT57" s="127">
        <v>1607</v>
      </c>
      <c r="AU57" s="128"/>
      <c r="AV57" s="129"/>
      <c r="AW57" s="126" t="str">
        <f t="shared" si="28"/>
        <v/>
      </c>
      <c r="AX57" s="126" t="str">
        <f t="shared" si="29"/>
        <v/>
      </c>
      <c r="AY57" s="64" t="str">
        <f t="shared" si="30"/>
        <v/>
      </c>
      <c r="AZ57" s="97"/>
      <c r="BA57" s="68"/>
      <c r="BB57" s="68"/>
      <c r="BC57" s="68"/>
      <c r="BD57" s="68"/>
      <c r="BE57" s="15"/>
      <c r="BF57" s="5">
        <f t="shared" si="31"/>
        <v>15501</v>
      </c>
      <c r="BG57" s="42">
        <v>14024</v>
      </c>
      <c r="BH57" s="42">
        <v>0</v>
      </c>
      <c r="BI57" s="42">
        <v>1477</v>
      </c>
      <c r="BJ57" s="42"/>
      <c r="BK57" s="42"/>
      <c r="BL57" s="42"/>
      <c r="BM57" s="15"/>
    </row>
    <row r="58" spans="1:65" outlineLevel="5" x14ac:dyDescent="0.45">
      <c r="A58" s="22">
        <f t="shared" si="5"/>
        <v>2</v>
      </c>
      <c r="B58" s="9">
        <f t="shared" si="13"/>
        <v>44599</v>
      </c>
      <c r="C58" s="51">
        <v>282985</v>
      </c>
      <c r="D58" s="64">
        <f t="shared" si="22"/>
        <v>37.1</v>
      </c>
      <c r="E58" s="12">
        <v>34.5</v>
      </c>
      <c r="F58" s="12">
        <v>38.700000000000003</v>
      </c>
      <c r="G58" s="12">
        <v>37.1</v>
      </c>
      <c r="H58" s="12">
        <v>38.200000000000003</v>
      </c>
      <c r="I58" s="12"/>
      <c r="J58" s="12"/>
      <c r="K58" s="12"/>
      <c r="L58" s="12"/>
      <c r="M58" s="74" t="str">
        <f t="shared" si="23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32"/>
        <v>17.732742241925269</v>
      </c>
      <c r="AO58" s="41">
        <v>1579</v>
      </c>
      <c r="AP58" s="110"/>
      <c r="AQ58" s="111"/>
      <c r="AR58" s="126" t="str">
        <f t="shared" si="26"/>
        <v/>
      </c>
      <c r="AS58" s="126" t="str">
        <f t="shared" si="27"/>
        <v/>
      </c>
      <c r="AT58" s="127">
        <v>1404</v>
      </c>
      <c r="AU58" s="128"/>
      <c r="AV58" s="129"/>
      <c r="AW58" s="126" t="str">
        <f t="shared" si="28"/>
        <v/>
      </c>
      <c r="AX58" s="126" t="str">
        <f t="shared" si="29"/>
        <v/>
      </c>
      <c r="AY58" s="64" t="str">
        <f t="shared" si="30"/>
        <v/>
      </c>
      <c r="AZ58" s="97">
        <v>78.8</v>
      </c>
      <c r="BA58" s="68"/>
      <c r="BB58" s="68"/>
      <c r="BC58" s="68"/>
      <c r="BD58" s="68"/>
      <c r="BE58" s="15">
        <v>460</v>
      </c>
      <c r="BF58" s="5">
        <f t="shared" si="31"/>
        <v>11678</v>
      </c>
      <c r="BG58" s="42">
        <v>10166</v>
      </c>
      <c r="BH58" s="42">
        <v>0</v>
      </c>
      <c r="BI58" s="42">
        <v>1512</v>
      </c>
      <c r="BJ58" s="42"/>
      <c r="BK58" s="42"/>
      <c r="BL58" s="42"/>
      <c r="BM58" s="15"/>
    </row>
    <row r="59" spans="1:65" outlineLevel="5" x14ac:dyDescent="0.45">
      <c r="A59" s="22">
        <f t="shared" si="5"/>
        <v>2</v>
      </c>
      <c r="B59" s="9">
        <f t="shared" si="13"/>
        <v>44600</v>
      </c>
      <c r="C59" s="51">
        <v>275840</v>
      </c>
      <c r="D59" s="64">
        <f t="shared" si="22"/>
        <v>36.799999999999997</v>
      </c>
      <c r="E59" s="12">
        <v>34.6</v>
      </c>
      <c r="F59" s="12">
        <v>38</v>
      </c>
      <c r="G59" s="12">
        <v>37.1</v>
      </c>
      <c r="H59" s="12">
        <v>37.4</v>
      </c>
      <c r="I59" s="12"/>
      <c r="J59" s="12"/>
      <c r="K59" s="12"/>
      <c r="L59" s="12"/>
      <c r="M59" s="74" t="str">
        <f t="shared" si="23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32"/>
        <v>17.220172201722018</v>
      </c>
      <c r="AO59" s="41">
        <v>1626</v>
      </c>
      <c r="AP59" s="110"/>
      <c r="AQ59" s="111"/>
      <c r="AR59" s="126" t="str">
        <f t="shared" si="26"/>
        <v/>
      </c>
      <c r="AS59" s="126" t="str">
        <f t="shared" si="27"/>
        <v/>
      </c>
      <c r="AT59" s="127">
        <v>1650</v>
      </c>
      <c r="AU59" s="128"/>
      <c r="AV59" s="129"/>
      <c r="AW59" s="126" t="str">
        <f t="shared" si="28"/>
        <v/>
      </c>
      <c r="AX59" s="126" t="str">
        <f t="shared" si="29"/>
        <v/>
      </c>
      <c r="AY59" s="64" t="str">
        <f t="shared" si="30"/>
        <v/>
      </c>
      <c r="AZ59" s="97">
        <v>80.290000000000006</v>
      </c>
      <c r="BA59" s="68"/>
      <c r="BB59" s="68"/>
      <c r="BC59" s="68"/>
      <c r="BD59" s="68"/>
      <c r="BE59" s="15">
        <v>180</v>
      </c>
      <c r="BF59" s="5">
        <f t="shared" si="31"/>
        <v>11311</v>
      </c>
      <c r="BG59" s="42">
        <v>10211</v>
      </c>
      <c r="BH59" s="42">
        <v>0</v>
      </c>
      <c r="BI59" s="42">
        <v>1100</v>
      </c>
      <c r="BJ59" s="42"/>
      <c r="BK59" s="42"/>
      <c r="BL59" s="42"/>
      <c r="BM59" s="15"/>
    </row>
    <row r="60" spans="1:65" outlineLevel="5" x14ac:dyDescent="0.45">
      <c r="A60" s="22">
        <f t="shared" si="5"/>
        <v>2</v>
      </c>
      <c r="B60" s="9">
        <f t="shared" si="13"/>
        <v>44601</v>
      </c>
      <c r="C60" s="51">
        <v>281130</v>
      </c>
      <c r="D60" s="64">
        <f t="shared" si="22"/>
        <v>36.9</v>
      </c>
      <c r="E60" s="12">
        <v>34.700000000000003</v>
      </c>
      <c r="F60" s="12">
        <v>38.200000000000003</v>
      </c>
      <c r="G60" s="12">
        <v>37</v>
      </c>
      <c r="H60" s="12">
        <v>37.700000000000003</v>
      </c>
      <c r="I60" s="12"/>
      <c r="J60" s="12"/>
      <c r="K60" s="12"/>
      <c r="L60" s="12"/>
      <c r="M60" s="74" t="str">
        <f t="shared" si="23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32"/>
        <v>17.743979721166031</v>
      </c>
      <c r="AO60" s="41">
        <v>1578</v>
      </c>
      <c r="AP60" s="110"/>
      <c r="AQ60" s="111"/>
      <c r="AR60" s="126" t="str">
        <f t="shared" si="26"/>
        <v/>
      </c>
      <c r="AS60" s="126" t="str">
        <f t="shared" si="27"/>
        <v/>
      </c>
      <c r="AT60" s="127">
        <v>1868</v>
      </c>
      <c r="AU60" s="128"/>
      <c r="AV60" s="129"/>
      <c r="AW60" s="126" t="str">
        <f t="shared" si="28"/>
        <v/>
      </c>
      <c r="AX60" s="126" t="str">
        <f t="shared" si="29"/>
        <v/>
      </c>
      <c r="AY60" s="64" t="str">
        <f t="shared" si="30"/>
        <v/>
      </c>
      <c r="AZ60" s="97">
        <v>80.28</v>
      </c>
      <c r="BA60" s="68"/>
      <c r="BB60" s="68"/>
      <c r="BC60" s="68"/>
      <c r="BD60" s="68"/>
      <c r="BE60" s="15">
        <v>460</v>
      </c>
      <c r="BF60" s="5">
        <f t="shared" si="31"/>
        <v>15238</v>
      </c>
      <c r="BG60" s="42">
        <v>13841</v>
      </c>
      <c r="BH60" s="42">
        <v>0</v>
      </c>
      <c r="BI60" s="42">
        <v>1397</v>
      </c>
      <c r="BJ60" s="42"/>
      <c r="BK60" s="42"/>
      <c r="BL60" s="42"/>
      <c r="BM60" s="15"/>
    </row>
    <row r="61" spans="1:65" outlineLevel="5" x14ac:dyDescent="0.45">
      <c r="A61" s="22">
        <f t="shared" si="5"/>
        <v>2</v>
      </c>
      <c r="B61" s="9">
        <f t="shared" si="13"/>
        <v>44602</v>
      </c>
      <c r="C61" s="51">
        <v>276035</v>
      </c>
      <c r="D61" s="64">
        <f t="shared" si="22"/>
        <v>36.799999999999997</v>
      </c>
      <c r="E61" s="12">
        <v>34.700000000000003</v>
      </c>
      <c r="F61" s="12">
        <v>37.700000000000003</v>
      </c>
      <c r="G61" s="12">
        <v>37.1</v>
      </c>
      <c r="H61" s="12">
        <v>37.700000000000003</v>
      </c>
      <c r="I61" s="12"/>
      <c r="J61" s="12"/>
      <c r="K61" s="12"/>
      <c r="L61" s="12"/>
      <c r="M61" s="74" t="str">
        <f t="shared" si="23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32"/>
        <v>18.006430868167204</v>
      </c>
      <c r="AO61" s="41">
        <v>1555</v>
      </c>
      <c r="AP61" s="110"/>
      <c r="AQ61" s="111"/>
      <c r="AR61" s="126" t="str">
        <f t="shared" si="26"/>
        <v/>
      </c>
      <c r="AS61" s="126" t="str">
        <f t="shared" si="27"/>
        <v/>
      </c>
      <c r="AT61" s="127">
        <v>1709</v>
      </c>
      <c r="AU61" s="128"/>
      <c r="AV61" s="129"/>
      <c r="AW61" s="126" t="str">
        <f t="shared" si="28"/>
        <v/>
      </c>
      <c r="AX61" s="126" t="str">
        <f t="shared" si="29"/>
        <v/>
      </c>
      <c r="AY61" s="64" t="str">
        <f t="shared" si="30"/>
        <v/>
      </c>
      <c r="AZ61" s="97">
        <v>79.91</v>
      </c>
      <c r="BA61" s="68"/>
      <c r="BB61" s="68"/>
      <c r="BC61" s="68"/>
      <c r="BD61" s="68"/>
      <c r="BE61" s="15">
        <v>270</v>
      </c>
      <c r="BF61" s="5">
        <f t="shared" si="31"/>
        <v>14332</v>
      </c>
      <c r="BG61" s="42">
        <v>12507</v>
      </c>
      <c r="BH61" s="42">
        <v>0</v>
      </c>
      <c r="BI61" s="42">
        <v>1825</v>
      </c>
      <c r="BJ61" s="42"/>
      <c r="BK61" s="42"/>
      <c r="BL61" s="42"/>
      <c r="BM61" s="15"/>
    </row>
    <row r="62" spans="1:65" outlineLevel="5" x14ac:dyDescent="0.45">
      <c r="A62" s="22">
        <f t="shared" si="5"/>
        <v>2</v>
      </c>
      <c r="B62" s="9">
        <f t="shared" si="13"/>
        <v>44603</v>
      </c>
      <c r="C62" s="51">
        <v>279198</v>
      </c>
      <c r="D62" s="64">
        <f t="shared" si="22"/>
        <v>36.9</v>
      </c>
      <c r="E62" s="12">
        <v>35</v>
      </c>
      <c r="F62" s="12">
        <v>37.5</v>
      </c>
      <c r="G62" s="12">
        <v>37.1</v>
      </c>
      <c r="H62" s="12">
        <v>37.9</v>
      </c>
      <c r="I62" s="12"/>
      <c r="J62" s="12"/>
      <c r="K62" s="12"/>
      <c r="L62" s="12"/>
      <c r="M62" s="74" t="str">
        <f t="shared" si="23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32"/>
        <v>16.736401673640167</v>
      </c>
      <c r="AO62" s="41">
        <v>1673</v>
      </c>
      <c r="AP62" s="110"/>
      <c r="AQ62" s="111"/>
      <c r="AR62" s="126" t="str">
        <f t="shared" si="26"/>
        <v/>
      </c>
      <c r="AS62" s="126" t="str">
        <f t="shared" si="27"/>
        <v/>
      </c>
      <c r="AT62" s="127">
        <v>1920</v>
      </c>
      <c r="AU62" s="128"/>
      <c r="AV62" s="129"/>
      <c r="AW62" s="126" t="str">
        <f t="shared" si="28"/>
        <v/>
      </c>
      <c r="AX62" s="126" t="str">
        <f t="shared" si="29"/>
        <v/>
      </c>
      <c r="AY62" s="64" t="str">
        <f t="shared" si="30"/>
        <v/>
      </c>
      <c r="AZ62" s="97">
        <v>79.900000000000006</v>
      </c>
      <c r="BA62" s="68"/>
      <c r="BB62" s="68"/>
      <c r="BC62" s="68"/>
      <c r="BD62" s="68"/>
      <c r="BE62" s="15">
        <v>380</v>
      </c>
      <c r="BF62" s="5">
        <f t="shared" si="31"/>
        <v>14080</v>
      </c>
      <c r="BG62" s="42">
        <v>12873</v>
      </c>
      <c r="BH62" s="42">
        <v>122</v>
      </c>
      <c r="BI62" s="42">
        <v>1085</v>
      </c>
      <c r="BJ62" s="42"/>
      <c r="BK62" s="42"/>
      <c r="BL62" s="42"/>
      <c r="BM62" s="15"/>
    </row>
    <row r="63" spans="1:65" outlineLevel="5" x14ac:dyDescent="0.45">
      <c r="A63" s="22">
        <f t="shared" si="5"/>
        <v>2</v>
      </c>
      <c r="B63" s="9">
        <f t="shared" si="13"/>
        <v>44604</v>
      </c>
      <c r="C63" s="51">
        <v>273713</v>
      </c>
      <c r="D63" s="64">
        <f t="shared" si="22"/>
        <v>36.799999999999997</v>
      </c>
      <c r="E63" s="12">
        <v>34.799999999999997</v>
      </c>
      <c r="F63" s="12">
        <v>37.299999999999997</v>
      </c>
      <c r="G63" s="12">
        <v>37.1</v>
      </c>
      <c r="H63" s="12">
        <v>37.799999999999997</v>
      </c>
      <c r="I63" s="12"/>
      <c r="J63" s="12"/>
      <c r="K63" s="12"/>
      <c r="L63" s="12"/>
      <c r="M63" s="74" t="str">
        <f t="shared" si="23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32"/>
        <v>18.530774321641296</v>
      </c>
      <c r="AO63" s="41">
        <v>1511</v>
      </c>
      <c r="AP63" s="110"/>
      <c r="AQ63" s="111"/>
      <c r="AR63" s="126" t="str">
        <f t="shared" si="26"/>
        <v/>
      </c>
      <c r="AS63" s="126" t="str">
        <f t="shared" si="27"/>
        <v/>
      </c>
      <c r="AT63" s="127">
        <v>1647</v>
      </c>
      <c r="AU63" s="128"/>
      <c r="AV63" s="129"/>
      <c r="AW63" s="126" t="str">
        <f t="shared" si="28"/>
        <v/>
      </c>
      <c r="AX63" s="126" t="str">
        <f t="shared" si="29"/>
        <v/>
      </c>
      <c r="AY63" s="64" t="str">
        <f t="shared" si="30"/>
        <v/>
      </c>
      <c r="AZ63" s="97"/>
      <c r="BA63" s="68"/>
      <c r="BB63" s="68"/>
      <c r="BC63" s="68"/>
      <c r="BD63" s="68"/>
      <c r="BE63" s="15">
        <v>160</v>
      </c>
      <c r="BF63" s="5">
        <f t="shared" si="31"/>
        <v>11784</v>
      </c>
      <c r="BG63" s="42">
        <v>10374</v>
      </c>
      <c r="BH63" s="42">
        <v>0</v>
      </c>
      <c r="BI63" s="42">
        <v>1410</v>
      </c>
      <c r="BJ63" s="42"/>
      <c r="BK63" s="42"/>
      <c r="BL63" s="42"/>
      <c r="BM63" s="15"/>
    </row>
    <row r="64" spans="1:65" outlineLevel="5" x14ac:dyDescent="0.45">
      <c r="A64" s="22">
        <f t="shared" si="5"/>
        <v>2</v>
      </c>
      <c r="B64" s="9">
        <f t="shared" si="13"/>
        <v>44605</v>
      </c>
      <c r="C64" s="51">
        <v>279321</v>
      </c>
      <c r="D64" s="64">
        <f t="shared" si="22"/>
        <v>36.9</v>
      </c>
      <c r="E64" s="12">
        <v>34.6</v>
      </c>
      <c r="F64" s="12">
        <v>37.700000000000003</v>
      </c>
      <c r="G64" s="12">
        <v>37.1</v>
      </c>
      <c r="H64" s="12">
        <v>38.1</v>
      </c>
      <c r="I64" s="12"/>
      <c r="J64" s="12"/>
      <c r="K64" s="12"/>
      <c r="L64" s="12"/>
      <c r="M64" s="74" t="str">
        <f t="shared" si="23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32"/>
        <v>20.618556701030929</v>
      </c>
      <c r="AO64" s="41">
        <v>1358</v>
      </c>
      <c r="AP64" s="110"/>
      <c r="AQ64" s="111"/>
      <c r="AR64" s="126" t="str">
        <f t="shared" si="26"/>
        <v/>
      </c>
      <c r="AS64" s="126" t="str">
        <f t="shared" si="27"/>
        <v/>
      </c>
      <c r="AT64" s="127">
        <v>1598</v>
      </c>
      <c r="AU64" s="128"/>
      <c r="AV64" s="129"/>
      <c r="AW64" s="126" t="str">
        <f t="shared" si="28"/>
        <v/>
      </c>
      <c r="AX64" s="126" t="str">
        <f t="shared" si="29"/>
        <v/>
      </c>
      <c r="AY64" s="64" t="str">
        <f t="shared" si="30"/>
        <v/>
      </c>
      <c r="AZ64" s="97"/>
      <c r="BA64" s="68"/>
      <c r="BB64" s="68"/>
      <c r="BC64" s="68"/>
      <c r="BD64" s="68"/>
      <c r="BE64" s="15"/>
      <c r="BF64" s="5">
        <f t="shared" si="31"/>
        <v>12993</v>
      </c>
      <c r="BG64" s="42">
        <v>11456</v>
      </c>
      <c r="BH64" s="42">
        <v>0</v>
      </c>
      <c r="BI64" s="42">
        <v>1537</v>
      </c>
      <c r="BJ64" s="42"/>
      <c r="BK64" s="42"/>
      <c r="BL64" s="42"/>
      <c r="BM64" s="15"/>
    </row>
    <row r="65" spans="1:65" outlineLevel="5" x14ac:dyDescent="0.45">
      <c r="A65" s="22">
        <f t="shared" si="5"/>
        <v>2</v>
      </c>
      <c r="B65" s="9">
        <f t="shared" si="13"/>
        <v>44606</v>
      </c>
      <c r="C65" s="51">
        <v>285969</v>
      </c>
      <c r="D65" s="64">
        <f t="shared" si="22"/>
        <v>37</v>
      </c>
      <c r="E65" s="12">
        <v>34.6</v>
      </c>
      <c r="F65" s="12">
        <v>38</v>
      </c>
      <c r="G65" s="12">
        <v>37.1</v>
      </c>
      <c r="H65" s="12">
        <v>38.200000000000003</v>
      </c>
      <c r="I65" s="12"/>
      <c r="J65" s="12"/>
      <c r="K65" s="12"/>
      <c r="L65" s="12"/>
      <c r="M65" s="74" t="str">
        <f t="shared" si="23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32"/>
        <v>16.938898971566847</v>
      </c>
      <c r="AO65" s="41">
        <v>1653</v>
      </c>
      <c r="AP65" s="110"/>
      <c r="AQ65" s="111"/>
      <c r="AR65" s="126" t="str">
        <f t="shared" si="26"/>
        <v/>
      </c>
      <c r="AS65" s="126" t="str">
        <f t="shared" si="27"/>
        <v/>
      </c>
      <c r="AT65" s="127">
        <v>974</v>
      </c>
      <c r="AU65" s="128"/>
      <c r="AV65" s="129"/>
      <c r="AW65" s="126" t="str">
        <f t="shared" si="28"/>
        <v/>
      </c>
      <c r="AX65" s="126" t="str">
        <f t="shared" si="29"/>
        <v/>
      </c>
      <c r="AY65" s="64" t="str">
        <f t="shared" si="30"/>
        <v/>
      </c>
      <c r="AZ65" s="97">
        <v>79.900000000000006</v>
      </c>
      <c r="BA65" s="68"/>
      <c r="BB65" s="68"/>
      <c r="BC65" s="68"/>
      <c r="BD65" s="68"/>
      <c r="BE65" s="15">
        <v>370</v>
      </c>
      <c r="BF65" s="5">
        <f t="shared" si="31"/>
        <v>13842</v>
      </c>
      <c r="BG65" s="42">
        <v>12405</v>
      </c>
      <c r="BH65" s="42">
        <v>0</v>
      </c>
      <c r="BI65" s="42">
        <v>1437</v>
      </c>
      <c r="BJ65" s="42"/>
      <c r="BK65" s="42"/>
      <c r="BL65" s="42"/>
      <c r="BM65" s="15"/>
    </row>
    <row r="66" spans="1:65" outlineLevel="5" x14ac:dyDescent="0.45">
      <c r="A66" s="22">
        <f t="shared" si="5"/>
        <v>2</v>
      </c>
      <c r="B66" s="9">
        <f t="shared" si="13"/>
        <v>44607</v>
      </c>
      <c r="C66" s="51">
        <v>289241</v>
      </c>
      <c r="D66" s="64">
        <f t="shared" si="22"/>
        <v>36.9</v>
      </c>
      <c r="E66" s="12">
        <v>34.799999999999997</v>
      </c>
      <c r="F66" s="12">
        <v>37.6</v>
      </c>
      <c r="G66" s="12">
        <v>37.200000000000003</v>
      </c>
      <c r="H66" s="12">
        <v>37.799999999999997</v>
      </c>
      <c r="I66" s="12"/>
      <c r="J66" s="12"/>
      <c r="K66" s="12"/>
      <c r="L66" s="12"/>
      <c r="M66" s="74" t="str">
        <f t="shared" si="23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32"/>
        <v>16.597510373443985</v>
      </c>
      <c r="AO66" s="41">
        <v>1687</v>
      </c>
      <c r="AP66" s="110"/>
      <c r="AQ66" s="111"/>
      <c r="AR66" s="126" t="str">
        <f t="shared" si="26"/>
        <v/>
      </c>
      <c r="AS66" s="126" t="str">
        <f t="shared" si="27"/>
        <v/>
      </c>
      <c r="AT66" s="127">
        <v>1637</v>
      </c>
      <c r="AU66" s="128"/>
      <c r="AV66" s="129"/>
      <c r="AW66" s="126" t="str">
        <f t="shared" si="28"/>
        <v/>
      </c>
      <c r="AX66" s="126" t="str">
        <f t="shared" si="29"/>
        <v/>
      </c>
      <c r="AY66" s="64" t="str">
        <f t="shared" si="30"/>
        <v/>
      </c>
      <c r="AZ66" s="97">
        <v>82.05</v>
      </c>
      <c r="BA66" s="68"/>
      <c r="BB66" s="68"/>
      <c r="BC66" s="68"/>
      <c r="BD66" s="68"/>
      <c r="BE66" s="15">
        <v>320</v>
      </c>
      <c r="BF66" s="5">
        <f t="shared" si="31"/>
        <v>10839</v>
      </c>
      <c r="BG66" s="42">
        <v>9330</v>
      </c>
      <c r="BH66" s="42">
        <v>0</v>
      </c>
      <c r="BI66" s="42">
        <v>1509</v>
      </c>
      <c r="BJ66" s="42"/>
      <c r="BK66" s="42"/>
      <c r="BL66" s="42"/>
      <c r="BM66" s="15"/>
    </row>
    <row r="67" spans="1:65" outlineLevel="5" x14ac:dyDescent="0.45">
      <c r="A67" s="22">
        <f t="shared" si="5"/>
        <v>2</v>
      </c>
      <c r="B67" s="9">
        <f t="shared" si="13"/>
        <v>44608</v>
      </c>
      <c r="C67" s="51">
        <v>284754</v>
      </c>
      <c r="D67" s="64">
        <f t="shared" si="22"/>
        <v>36.700000000000003</v>
      </c>
      <c r="E67" s="12">
        <v>34.6</v>
      </c>
      <c r="F67" s="12">
        <v>37.299999999999997</v>
      </c>
      <c r="G67" s="12">
        <v>37.1</v>
      </c>
      <c r="H67" s="12">
        <v>37.700000000000003</v>
      </c>
      <c r="I67" s="12"/>
      <c r="J67" s="12"/>
      <c r="K67" s="12"/>
      <c r="L67" s="12"/>
      <c r="M67" s="74" t="str">
        <f t="shared" si="23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32"/>
        <v>16.6270783847981</v>
      </c>
      <c r="AO67" s="41">
        <v>1684</v>
      </c>
      <c r="AP67" s="110"/>
      <c r="AQ67" s="111"/>
      <c r="AR67" s="126" t="str">
        <f t="shared" si="26"/>
        <v/>
      </c>
      <c r="AS67" s="126" t="str">
        <f t="shared" si="27"/>
        <v/>
      </c>
      <c r="AT67" s="127">
        <v>1630</v>
      </c>
      <c r="AU67" s="128"/>
      <c r="AV67" s="129"/>
      <c r="AW67" s="126" t="str">
        <f t="shared" si="28"/>
        <v/>
      </c>
      <c r="AX67" s="126" t="str">
        <f t="shared" si="29"/>
        <v/>
      </c>
      <c r="AY67" s="64" t="str">
        <f t="shared" si="30"/>
        <v/>
      </c>
      <c r="AZ67" s="97">
        <v>82.05</v>
      </c>
      <c r="BA67" s="68"/>
      <c r="BB67" s="68"/>
      <c r="BC67" s="68"/>
      <c r="BD67" s="68"/>
      <c r="BE67" s="15">
        <v>320</v>
      </c>
      <c r="BF67" s="5">
        <f t="shared" si="31"/>
        <v>12880</v>
      </c>
      <c r="BG67" s="42">
        <v>11380</v>
      </c>
      <c r="BH67" s="42">
        <v>0</v>
      </c>
      <c r="BI67" s="42">
        <v>1500</v>
      </c>
      <c r="BJ67" s="42"/>
      <c r="BK67" s="42"/>
      <c r="BL67" s="42"/>
      <c r="BM67" s="15"/>
    </row>
    <row r="68" spans="1:65" outlineLevel="5" x14ac:dyDescent="0.45">
      <c r="A68" s="22">
        <f t="shared" si="5"/>
        <v>2</v>
      </c>
      <c r="B68" s="9">
        <f t="shared" si="13"/>
        <v>44609</v>
      </c>
      <c r="C68" s="51">
        <v>279791</v>
      </c>
      <c r="D68" s="64">
        <f t="shared" si="22"/>
        <v>36.700000000000003</v>
      </c>
      <c r="E68" s="12">
        <v>34.4</v>
      </c>
      <c r="F68" s="12">
        <v>37.4</v>
      </c>
      <c r="G68" s="12">
        <v>37.1</v>
      </c>
      <c r="H68" s="12">
        <v>37.700000000000003</v>
      </c>
      <c r="I68" s="12"/>
      <c r="J68" s="12"/>
      <c r="K68" s="12"/>
      <c r="L68" s="12"/>
      <c r="M68" s="74" t="str">
        <f t="shared" si="23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32"/>
        <v>17.891373801916934</v>
      </c>
      <c r="AO68" s="41">
        <v>1565</v>
      </c>
      <c r="AP68" s="110"/>
      <c r="AQ68" s="111"/>
      <c r="AR68" s="126" t="str">
        <f t="shared" si="26"/>
        <v/>
      </c>
      <c r="AS68" s="126" t="str">
        <f t="shared" si="27"/>
        <v/>
      </c>
      <c r="AT68" s="127">
        <v>1842</v>
      </c>
      <c r="AU68" s="128"/>
      <c r="AV68" s="129"/>
      <c r="AW68" s="126" t="str">
        <f t="shared" si="28"/>
        <v/>
      </c>
      <c r="AX68" s="126" t="str">
        <f t="shared" si="29"/>
        <v/>
      </c>
      <c r="AY68" s="64" t="str">
        <f t="shared" si="30"/>
        <v/>
      </c>
      <c r="AZ68" s="97">
        <v>82.05</v>
      </c>
      <c r="BA68" s="68"/>
      <c r="BB68" s="68"/>
      <c r="BC68" s="68"/>
      <c r="BD68" s="68"/>
      <c r="BE68" s="15">
        <v>300</v>
      </c>
      <c r="BF68" s="5">
        <f t="shared" si="31"/>
        <v>13602</v>
      </c>
      <c r="BG68" s="42">
        <v>12140</v>
      </c>
      <c r="BH68" s="42">
        <v>0</v>
      </c>
      <c r="BI68" s="42">
        <v>1462</v>
      </c>
      <c r="BJ68" s="42"/>
      <c r="BK68" s="42"/>
      <c r="BL68" s="42"/>
      <c r="BM68" s="15"/>
    </row>
    <row r="69" spans="1:65" outlineLevel="5" x14ac:dyDescent="0.45">
      <c r="A69" s="22">
        <f t="shared" si="5"/>
        <v>2</v>
      </c>
      <c r="B69" s="9">
        <f t="shared" si="13"/>
        <v>44610</v>
      </c>
      <c r="C69" s="51">
        <v>291933</v>
      </c>
      <c r="D69" s="64">
        <f t="shared" si="22"/>
        <v>36.700000000000003</v>
      </c>
      <c r="E69" s="12">
        <v>34.5</v>
      </c>
      <c r="F69" s="12">
        <v>37.6</v>
      </c>
      <c r="G69" s="12">
        <v>37</v>
      </c>
      <c r="H69" s="12">
        <v>37.700000000000003</v>
      </c>
      <c r="I69" s="12"/>
      <c r="J69" s="12"/>
      <c r="K69" s="12"/>
      <c r="L69" s="12"/>
      <c r="M69" s="74" t="str">
        <f t="shared" si="23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32"/>
        <v>18.944519621109606</v>
      </c>
      <c r="AO69" s="41">
        <v>1478</v>
      </c>
      <c r="AP69" s="110"/>
      <c r="AQ69" s="111"/>
      <c r="AR69" s="126" t="str">
        <f t="shared" si="26"/>
        <v/>
      </c>
      <c r="AS69" s="126" t="str">
        <f t="shared" si="27"/>
        <v/>
      </c>
      <c r="AT69" s="127">
        <v>1689</v>
      </c>
      <c r="AU69" s="128"/>
      <c r="AV69" s="129"/>
      <c r="AW69" s="126" t="str">
        <f t="shared" si="28"/>
        <v/>
      </c>
      <c r="AX69" s="126" t="str">
        <f t="shared" si="29"/>
        <v/>
      </c>
      <c r="AY69" s="64" t="str">
        <f t="shared" si="30"/>
        <v/>
      </c>
      <c r="AZ69" s="97"/>
      <c r="BA69" s="68"/>
      <c r="BB69" s="68"/>
      <c r="BC69" s="68"/>
      <c r="BD69" s="68"/>
      <c r="BE69" s="15">
        <v>310</v>
      </c>
      <c r="BF69" s="5">
        <f t="shared" si="31"/>
        <v>13130</v>
      </c>
      <c r="BG69" s="42">
        <v>11596</v>
      </c>
      <c r="BH69" s="42">
        <v>0</v>
      </c>
      <c r="BI69" s="42">
        <v>1534</v>
      </c>
      <c r="BJ69" s="42"/>
      <c r="BK69" s="42"/>
      <c r="BL69" s="42"/>
      <c r="BM69" s="15"/>
    </row>
    <row r="70" spans="1:65" outlineLevel="5" x14ac:dyDescent="0.45">
      <c r="A70" s="22">
        <f t="shared" si="5"/>
        <v>2</v>
      </c>
      <c r="B70" s="9">
        <f t="shared" si="13"/>
        <v>44611</v>
      </c>
      <c r="C70" s="51">
        <v>274443</v>
      </c>
      <c r="D70" s="64">
        <f t="shared" si="22"/>
        <v>36.6</v>
      </c>
      <c r="E70" s="12">
        <v>34.4</v>
      </c>
      <c r="F70" s="12">
        <v>37.5</v>
      </c>
      <c r="G70" s="12">
        <v>37</v>
      </c>
      <c r="H70" s="12">
        <v>37.6</v>
      </c>
      <c r="I70" s="12"/>
      <c r="J70" s="12"/>
      <c r="K70" s="12"/>
      <c r="L70" s="12"/>
      <c r="M70" s="74" t="str">
        <f t="shared" si="23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32"/>
        <v>18.592297476759629</v>
      </c>
      <c r="AO70" s="41">
        <v>1506</v>
      </c>
      <c r="AP70" s="110"/>
      <c r="AQ70" s="111"/>
      <c r="AR70" s="126" t="str">
        <f t="shared" si="26"/>
        <v/>
      </c>
      <c r="AS70" s="126" t="str">
        <f t="shared" si="27"/>
        <v/>
      </c>
      <c r="AT70" s="127">
        <v>1681</v>
      </c>
      <c r="AU70" s="128"/>
      <c r="AV70" s="129"/>
      <c r="AW70" s="126" t="str">
        <f t="shared" si="28"/>
        <v/>
      </c>
      <c r="AX70" s="126" t="str">
        <f t="shared" si="29"/>
        <v/>
      </c>
      <c r="AY70" s="64" t="str">
        <f t="shared" si="30"/>
        <v/>
      </c>
      <c r="AZ70" s="97"/>
      <c r="BA70" s="68"/>
      <c r="BB70" s="68"/>
      <c r="BC70" s="68"/>
      <c r="BD70" s="68"/>
      <c r="BE70" s="15">
        <v>120</v>
      </c>
      <c r="BF70" s="5">
        <f t="shared" si="31"/>
        <v>11360</v>
      </c>
      <c r="BG70" s="42">
        <v>9909</v>
      </c>
      <c r="BH70" s="42">
        <v>0</v>
      </c>
      <c r="BI70" s="42">
        <v>1451</v>
      </c>
      <c r="BJ70" s="42"/>
      <c r="BK70" s="42"/>
      <c r="BL70" s="42"/>
      <c r="BM70" s="15"/>
    </row>
    <row r="71" spans="1:65" outlineLevel="5" x14ac:dyDescent="0.45">
      <c r="A71" s="22">
        <f t="shared" si="5"/>
        <v>2</v>
      </c>
      <c r="B71" s="9">
        <f t="shared" si="13"/>
        <v>44612</v>
      </c>
      <c r="C71" s="51">
        <v>276875</v>
      </c>
      <c r="D71" s="64">
        <f t="shared" si="22"/>
        <v>36.5</v>
      </c>
      <c r="E71" s="12">
        <v>34.5</v>
      </c>
      <c r="F71" s="12">
        <v>37.299999999999997</v>
      </c>
      <c r="G71" s="12">
        <v>37</v>
      </c>
      <c r="H71" s="12">
        <v>37.299999999999997</v>
      </c>
      <c r="I71" s="12"/>
      <c r="J71" s="12"/>
      <c r="K71" s="12"/>
      <c r="L71" s="12"/>
      <c r="M71" s="74" t="str">
        <f t="shared" si="23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32"/>
        <v>18.205461638491549</v>
      </c>
      <c r="AO71" s="41">
        <v>1538</v>
      </c>
      <c r="AP71" s="110"/>
      <c r="AQ71" s="111"/>
      <c r="AR71" s="126" t="str">
        <f t="shared" si="26"/>
        <v/>
      </c>
      <c r="AS71" s="126" t="str">
        <f t="shared" si="27"/>
        <v/>
      </c>
      <c r="AT71" s="127">
        <v>1719</v>
      </c>
      <c r="AU71" s="128"/>
      <c r="AV71" s="129"/>
      <c r="AW71" s="126" t="str">
        <f t="shared" si="28"/>
        <v/>
      </c>
      <c r="AX71" s="126" t="str">
        <f t="shared" si="29"/>
        <v/>
      </c>
      <c r="AY71" s="64" t="str">
        <f t="shared" si="30"/>
        <v/>
      </c>
      <c r="AZ71" s="97"/>
      <c r="BA71" s="68"/>
      <c r="BB71" s="68"/>
      <c r="BC71" s="68"/>
      <c r="BD71" s="68"/>
      <c r="BE71" s="15"/>
      <c r="BF71" s="5">
        <f t="shared" si="31"/>
        <v>12745</v>
      </c>
      <c r="BG71" s="42">
        <v>11254</v>
      </c>
      <c r="BH71" s="42">
        <v>0</v>
      </c>
      <c r="BI71" s="42">
        <v>1491</v>
      </c>
      <c r="BJ71" s="42"/>
      <c r="BK71" s="42"/>
      <c r="BL71" s="42"/>
      <c r="BM71" s="15"/>
    </row>
    <row r="72" spans="1:65" outlineLevel="5" x14ac:dyDescent="0.45">
      <c r="A72" s="22">
        <f t="shared" si="5"/>
        <v>2</v>
      </c>
      <c r="B72" s="9">
        <f t="shared" si="13"/>
        <v>44613</v>
      </c>
      <c r="C72" s="51">
        <v>296008</v>
      </c>
      <c r="D72" s="64">
        <f t="shared" si="22"/>
        <v>36.6</v>
      </c>
      <c r="E72" s="12">
        <v>34.299999999999997</v>
      </c>
      <c r="F72" s="12">
        <v>37.4</v>
      </c>
      <c r="G72" s="12">
        <v>37</v>
      </c>
      <c r="H72" s="12">
        <v>37.799999999999997</v>
      </c>
      <c r="I72" s="12"/>
      <c r="J72" s="12"/>
      <c r="K72" s="12"/>
      <c r="L72" s="12"/>
      <c r="M72" s="74" t="str">
        <f t="shared" si="23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32"/>
        <v>16.101207590569292</v>
      </c>
      <c r="AO72" s="41">
        <v>1739</v>
      </c>
      <c r="AP72" s="110"/>
      <c r="AQ72" s="111"/>
      <c r="AR72" s="126" t="str">
        <f t="shared" si="26"/>
        <v/>
      </c>
      <c r="AS72" s="126" t="str">
        <f t="shared" si="27"/>
        <v/>
      </c>
      <c r="AT72" s="127">
        <v>1971</v>
      </c>
      <c r="AU72" s="128"/>
      <c r="AV72" s="129"/>
      <c r="AW72" s="126" t="str">
        <f t="shared" si="28"/>
        <v/>
      </c>
      <c r="AX72" s="126" t="str">
        <f t="shared" si="29"/>
        <v/>
      </c>
      <c r="AY72" s="64" t="str">
        <f t="shared" si="30"/>
        <v/>
      </c>
      <c r="AZ72" s="97">
        <v>82.04</v>
      </c>
      <c r="BA72" s="68"/>
      <c r="BB72" s="68"/>
      <c r="BC72" s="68"/>
      <c r="BD72" s="68"/>
      <c r="BE72" s="15">
        <v>320</v>
      </c>
      <c r="BF72" s="5">
        <f t="shared" si="31"/>
        <v>14517</v>
      </c>
      <c r="BG72" s="42">
        <v>13011</v>
      </c>
      <c r="BH72" s="42">
        <v>0</v>
      </c>
      <c r="BI72" s="42">
        <v>1506</v>
      </c>
      <c r="BJ72" s="42"/>
      <c r="BK72" s="42"/>
      <c r="BL72" s="42"/>
      <c r="BM72" s="15"/>
    </row>
    <row r="73" spans="1:65" outlineLevel="5" x14ac:dyDescent="0.45">
      <c r="A73" s="22">
        <f t="shared" si="5"/>
        <v>2</v>
      </c>
      <c r="B73" s="9">
        <f t="shared" si="13"/>
        <v>44614</v>
      </c>
      <c r="C73" s="51">
        <v>286767</v>
      </c>
      <c r="D73" s="64">
        <f t="shared" si="22"/>
        <v>36.299999999999997</v>
      </c>
      <c r="E73" s="12">
        <v>34.299999999999997</v>
      </c>
      <c r="F73" s="12">
        <v>36.700000000000003</v>
      </c>
      <c r="G73" s="12">
        <v>37</v>
      </c>
      <c r="H73" s="12">
        <v>37.200000000000003</v>
      </c>
      <c r="I73" s="12"/>
      <c r="J73" s="12"/>
      <c r="K73" s="12"/>
      <c r="L73" s="12"/>
      <c r="M73" s="74" t="str">
        <f t="shared" si="23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32"/>
        <v>14.537902388369679</v>
      </c>
      <c r="AO73" s="41">
        <v>1926</v>
      </c>
      <c r="AP73" s="110"/>
      <c r="AQ73" s="111"/>
      <c r="AR73" s="126" t="str">
        <f t="shared" si="26"/>
        <v/>
      </c>
      <c r="AS73" s="126" t="str">
        <f t="shared" si="27"/>
        <v/>
      </c>
      <c r="AT73" s="127">
        <v>2147</v>
      </c>
      <c r="AU73" s="128"/>
      <c r="AV73" s="129"/>
      <c r="AW73" s="126" t="str">
        <f t="shared" si="28"/>
        <v/>
      </c>
      <c r="AX73" s="126" t="str">
        <f t="shared" si="29"/>
        <v/>
      </c>
      <c r="AY73" s="64" t="str">
        <f t="shared" si="30"/>
        <v/>
      </c>
      <c r="AZ73" s="97">
        <v>81.3</v>
      </c>
      <c r="BA73" s="68"/>
      <c r="BB73" s="68"/>
      <c r="BC73" s="68"/>
      <c r="BD73" s="68"/>
      <c r="BE73" s="15">
        <v>330</v>
      </c>
      <c r="BF73" s="5">
        <f t="shared" si="31"/>
        <v>13475</v>
      </c>
      <c r="BG73" s="42">
        <v>11990</v>
      </c>
      <c r="BH73" s="42">
        <v>0</v>
      </c>
      <c r="BI73" s="42">
        <v>1485</v>
      </c>
      <c r="BJ73" s="42"/>
      <c r="BK73" s="42"/>
      <c r="BL73" s="42"/>
      <c r="BM73" s="15"/>
    </row>
    <row r="74" spans="1:65" outlineLevel="5" x14ac:dyDescent="0.45">
      <c r="A74" s="22">
        <f t="shared" si="5"/>
        <v>2</v>
      </c>
      <c r="B74" s="9">
        <f t="shared" si="13"/>
        <v>44615</v>
      </c>
      <c r="C74" s="51">
        <v>300405</v>
      </c>
      <c r="D74" s="64">
        <f t="shared" si="22"/>
        <v>36.200000000000003</v>
      </c>
      <c r="E74" s="12">
        <v>34.200000000000003</v>
      </c>
      <c r="F74" s="12">
        <v>36.5</v>
      </c>
      <c r="G74" s="12">
        <v>36.799999999999997</v>
      </c>
      <c r="H74" s="12">
        <v>37.1</v>
      </c>
      <c r="I74" s="12"/>
      <c r="J74" s="12"/>
      <c r="K74" s="12"/>
      <c r="L74" s="12"/>
      <c r="M74" s="74" t="str">
        <f t="shared" si="23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32"/>
        <v>14.344262295081966</v>
      </c>
      <c r="AO74" s="41">
        <v>1952</v>
      </c>
      <c r="AP74" s="110"/>
      <c r="AQ74" s="111"/>
      <c r="AR74" s="126" t="str">
        <f t="shared" si="26"/>
        <v/>
      </c>
      <c r="AS74" s="126" t="str">
        <f t="shared" si="27"/>
        <v/>
      </c>
      <c r="AT74" s="127">
        <v>1899</v>
      </c>
      <c r="AU74" s="128"/>
      <c r="AV74" s="129"/>
      <c r="AW74" s="126" t="str">
        <f t="shared" si="28"/>
        <v/>
      </c>
      <c r="AX74" s="126" t="str">
        <f t="shared" si="29"/>
        <v/>
      </c>
      <c r="AY74" s="64" t="str">
        <f t="shared" si="30"/>
        <v/>
      </c>
      <c r="AZ74" s="97">
        <v>81.3</v>
      </c>
      <c r="BA74" s="68"/>
      <c r="BB74" s="68"/>
      <c r="BC74" s="68"/>
      <c r="BD74" s="68"/>
      <c r="BE74" s="15">
        <v>310</v>
      </c>
      <c r="BF74" s="5">
        <f t="shared" si="31"/>
        <v>14337</v>
      </c>
      <c r="BG74" s="42">
        <v>12786</v>
      </c>
      <c r="BH74" s="42">
        <v>0</v>
      </c>
      <c r="BI74" s="42">
        <v>1551</v>
      </c>
      <c r="BJ74" s="42"/>
      <c r="BK74" s="42"/>
      <c r="BL74" s="42"/>
      <c r="BM74" s="15"/>
    </row>
    <row r="75" spans="1:65" outlineLevel="5" x14ac:dyDescent="0.45">
      <c r="A75" s="22">
        <f t="shared" si="5"/>
        <v>2</v>
      </c>
      <c r="B75" s="9">
        <f t="shared" si="13"/>
        <v>44616</v>
      </c>
      <c r="C75" s="51">
        <v>288772</v>
      </c>
      <c r="D75" s="64">
        <f t="shared" si="22"/>
        <v>36.4</v>
      </c>
      <c r="E75" s="12">
        <v>34.200000000000003</v>
      </c>
      <c r="F75" s="12">
        <v>36.9</v>
      </c>
      <c r="G75" s="12">
        <v>36.799999999999997</v>
      </c>
      <c r="H75" s="12">
        <v>37.5</v>
      </c>
      <c r="I75" s="12"/>
      <c r="J75" s="12"/>
      <c r="K75" s="12"/>
      <c r="L75" s="12"/>
      <c r="M75" s="74" t="str">
        <f t="shared" si="23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32"/>
        <v>16.231884057971016</v>
      </c>
      <c r="AO75" s="41">
        <v>1725</v>
      </c>
      <c r="AP75" s="110"/>
      <c r="AQ75" s="111"/>
      <c r="AR75" s="126" t="str">
        <f t="shared" si="26"/>
        <v/>
      </c>
      <c r="AS75" s="126" t="str">
        <f t="shared" si="27"/>
        <v/>
      </c>
      <c r="AT75" s="127">
        <v>1933</v>
      </c>
      <c r="AU75" s="128"/>
      <c r="AV75" s="129"/>
      <c r="AW75" s="126" t="str">
        <f t="shared" si="28"/>
        <v/>
      </c>
      <c r="AX75" s="126" t="str">
        <f t="shared" si="29"/>
        <v/>
      </c>
      <c r="AY75" s="64" t="str">
        <f t="shared" si="30"/>
        <v/>
      </c>
      <c r="AZ75" s="97">
        <v>81.3</v>
      </c>
      <c r="BA75" s="68"/>
      <c r="BB75" s="68"/>
      <c r="BC75" s="68"/>
      <c r="BD75" s="68"/>
      <c r="BE75" s="15">
        <v>310</v>
      </c>
      <c r="BF75" s="5">
        <f t="shared" si="31"/>
        <v>14690</v>
      </c>
      <c r="BG75" s="42">
        <v>13190</v>
      </c>
      <c r="BH75" s="42">
        <v>0</v>
      </c>
      <c r="BI75" s="42">
        <v>1500</v>
      </c>
      <c r="BJ75" s="42"/>
      <c r="BK75" s="42"/>
      <c r="BL75" s="42"/>
      <c r="BM75" s="15"/>
    </row>
    <row r="76" spans="1:65" outlineLevel="5" x14ac:dyDescent="0.45">
      <c r="A76" s="22">
        <f t="shared" si="5"/>
        <v>2</v>
      </c>
      <c r="B76" s="9">
        <f t="shared" si="13"/>
        <v>44617</v>
      </c>
      <c r="C76" s="51">
        <v>284587</v>
      </c>
      <c r="D76" s="64">
        <f t="shared" si="22"/>
        <v>36.200000000000003</v>
      </c>
      <c r="E76" s="12">
        <v>34.200000000000003</v>
      </c>
      <c r="F76" s="12">
        <v>36.5</v>
      </c>
      <c r="G76" s="12">
        <v>36.799999999999997</v>
      </c>
      <c r="H76" s="12">
        <v>37.1</v>
      </c>
      <c r="I76" s="12"/>
      <c r="J76" s="12"/>
      <c r="K76" s="12"/>
      <c r="L76" s="12"/>
      <c r="M76" s="74" t="str">
        <f t="shared" si="23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32"/>
        <v>16.393442622950818</v>
      </c>
      <c r="AO76" s="41">
        <v>1708</v>
      </c>
      <c r="AP76" s="110"/>
      <c r="AQ76" s="111"/>
      <c r="AR76" s="126" t="str">
        <f t="shared" si="26"/>
        <v/>
      </c>
      <c r="AS76" s="126" t="str">
        <f t="shared" si="27"/>
        <v/>
      </c>
      <c r="AT76" s="127">
        <v>1840</v>
      </c>
      <c r="AU76" s="128"/>
      <c r="AV76" s="129"/>
      <c r="AW76" s="126" t="str">
        <f t="shared" si="28"/>
        <v/>
      </c>
      <c r="AX76" s="126" t="str">
        <f t="shared" si="29"/>
        <v/>
      </c>
      <c r="AY76" s="64" t="str">
        <f t="shared" si="30"/>
        <v/>
      </c>
      <c r="AZ76" s="97">
        <v>81.099999999999994</v>
      </c>
      <c r="BA76" s="68"/>
      <c r="BB76" s="68"/>
      <c r="BC76" s="68"/>
      <c r="BD76" s="68"/>
      <c r="BE76" s="15">
        <v>340</v>
      </c>
      <c r="BF76" s="5">
        <f t="shared" si="31"/>
        <v>14861</v>
      </c>
      <c r="BG76" s="42">
        <v>13439</v>
      </c>
      <c r="BH76" s="42">
        <v>0</v>
      </c>
      <c r="BI76" s="42">
        <v>1422</v>
      </c>
      <c r="BJ76" s="42"/>
      <c r="BK76" s="42"/>
      <c r="BL76" s="42"/>
      <c r="BM76" s="15"/>
    </row>
    <row r="77" spans="1:65" outlineLevel="5" x14ac:dyDescent="0.45">
      <c r="A77" s="22">
        <f t="shared" si="5"/>
        <v>2</v>
      </c>
      <c r="B77" s="9">
        <f t="shared" si="13"/>
        <v>44618</v>
      </c>
      <c r="C77" s="51">
        <v>288934</v>
      </c>
      <c r="D77" s="64">
        <f t="shared" si="22"/>
        <v>36.4</v>
      </c>
      <c r="E77" s="12">
        <v>34.1</v>
      </c>
      <c r="F77" s="12">
        <v>37.700000000000003</v>
      </c>
      <c r="G77" s="12">
        <v>36.200000000000003</v>
      </c>
      <c r="H77" s="12">
        <v>37.700000000000003</v>
      </c>
      <c r="I77" s="12"/>
      <c r="J77" s="12"/>
      <c r="K77" s="12"/>
      <c r="L77" s="12"/>
      <c r="M77" s="74" t="str">
        <f t="shared" si="23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32"/>
        <v>17.146356399265155</v>
      </c>
      <c r="AO77" s="41">
        <v>1633</v>
      </c>
      <c r="AP77" s="110"/>
      <c r="AQ77" s="111"/>
      <c r="AR77" s="126" t="str">
        <f t="shared" si="26"/>
        <v/>
      </c>
      <c r="AS77" s="126" t="str">
        <f t="shared" si="27"/>
        <v/>
      </c>
      <c r="AT77" s="127">
        <v>1748</v>
      </c>
      <c r="AU77" s="128"/>
      <c r="AV77" s="129"/>
      <c r="AW77" s="126" t="str">
        <f t="shared" si="28"/>
        <v/>
      </c>
      <c r="AX77" s="126" t="str">
        <f t="shared" si="29"/>
        <v/>
      </c>
      <c r="AY77" s="64" t="str">
        <f t="shared" si="30"/>
        <v/>
      </c>
      <c r="AZ77" s="97"/>
      <c r="BA77" s="68"/>
      <c r="BB77" s="68"/>
      <c r="BC77" s="68"/>
      <c r="BD77" s="68"/>
      <c r="BE77" s="15">
        <v>130</v>
      </c>
      <c r="BF77" s="5">
        <f t="shared" si="31"/>
        <v>15071</v>
      </c>
      <c r="BG77" s="42">
        <v>13553</v>
      </c>
      <c r="BH77" s="42">
        <v>0</v>
      </c>
      <c r="BI77" s="42">
        <v>1518</v>
      </c>
      <c r="BJ77" s="42"/>
      <c r="BK77" s="42"/>
      <c r="BL77" s="42"/>
      <c r="BM77" s="15"/>
    </row>
    <row r="78" spans="1:65" outlineLevel="5" x14ac:dyDescent="0.45">
      <c r="A78" s="22">
        <f t="shared" si="5"/>
        <v>2</v>
      </c>
      <c r="B78" s="9">
        <f t="shared" si="13"/>
        <v>44619</v>
      </c>
      <c r="C78" s="51">
        <v>284563</v>
      </c>
      <c r="D78" s="64">
        <f t="shared" si="22"/>
        <v>36.700000000000003</v>
      </c>
      <c r="E78" s="12">
        <v>34.299999999999997</v>
      </c>
      <c r="F78" s="12">
        <v>37.700000000000003</v>
      </c>
      <c r="G78" s="12">
        <v>36.799999999999997</v>
      </c>
      <c r="H78" s="12">
        <v>37.799999999999997</v>
      </c>
      <c r="I78" s="12"/>
      <c r="J78" s="12"/>
      <c r="K78" s="12"/>
      <c r="L78" s="12"/>
      <c r="M78" s="74" t="str">
        <f t="shared" si="23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32"/>
        <v>16.847172081829122</v>
      </c>
      <c r="AO78" s="41">
        <v>1662</v>
      </c>
      <c r="AP78" s="110"/>
      <c r="AQ78" s="111"/>
      <c r="AR78" s="126" t="str">
        <f t="shared" si="26"/>
        <v/>
      </c>
      <c r="AS78" s="126" t="str">
        <f t="shared" si="27"/>
        <v/>
      </c>
      <c r="AT78" s="127">
        <v>1916</v>
      </c>
      <c r="AU78" s="128"/>
      <c r="AV78" s="129"/>
      <c r="AW78" s="126" t="str">
        <f t="shared" si="28"/>
        <v/>
      </c>
      <c r="AX78" s="126" t="str">
        <f t="shared" si="29"/>
        <v/>
      </c>
      <c r="AY78" s="64" t="str">
        <f t="shared" si="30"/>
        <v/>
      </c>
      <c r="AZ78" s="97"/>
      <c r="BA78" s="68"/>
      <c r="BB78" s="68"/>
      <c r="BC78" s="68"/>
      <c r="BD78" s="68"/>
      <c r="BE78" s="15"/>
      <c r="BF78" s="5">
        <f t="shared" si="31"/>
        <v>15590</v>
      </c>
      <c r="BG78" s="42">
        <v>14187</v>
      </c>
      <c r="BH78" s="42">
        <v>0</v>
      </c>
      <c r="BI78" s="42">
        <v>1403</v>
      </c>
      <c r="BJ78" s="42"/>
      <c r="BK78" s="42"/>
      <c r="BL78" s="42"/>
      <c r="BM78" s="15"/>
    </row>
    <row r="79" spans="1:65" outlineLevel="5" x14ac:dyDescent="0.45">
      <c r="A79" s="22">
        <f t="shared" si="5"/>
        <v>2</v>
      </c>
      <c r="B79" s="49">
        <f t="shared" si="13"/>
        <v>44620</v>
      </c>
      <c r="C79" s="51">
        <v>288285</v>
      </c>
      <c r="D79" s="64">
        <f t="shared" si="22"/>
        <v>36.9</v>
      </c>
      <c r="E79" s="12">
        <v>34.5</v>
      </c>
      <c r="F79" s="12">
        <v>37.799999999999997</v>
      </c>
      <c r="G79" s="12">
        <v>37</v>
      </c>
      <c r="H79" s="12">
        <v>38.4</v>
      </c>
      <c r="I79" s="12"/>
      <c r="J79" s="12"/>
      <c r="K79" s="12"/>
      <c r="L79" s="12"/>
      <c r="M79" s="74" t="str">
        <f t="shared" si="23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32"/>
        <v>19.047619047619047</v>
      </c>
      <c r="AO79" s="41">
        <v>1470</v>
      </c>
      <c r="AP79" s="110"/>
      <c r="AQ79" s="111"/>
      <c r="AR79" s="126" t="str">
        <f t="shared" si="26"/>
        <v/>
      </c>
      <c r="AS79" s="126" t="str">
        <f t="shared" si="27"/>
        <v/>
      </c>
      <c r="AT79" s="127">
        <v>1880</v>
      </c>
      <c r="AU79" s="128"/>
      <c r="AV79" s="129"/>
      <c r="AW79" s="126" t="str">
        <f t="shared" si="28"/>
        <v/>
      </c>
      <c r="AX79" s="126" t="str">
        <f t="shared" si="29"/>
        <v/>
      </c>
      <c r="AY79" s="64" t="str">
        <f t="shared" si="30"/>
        <v/>
      </c>
      <c r="AZ79" s="97">
        <v>80.8</v>
      </c>
      <c r="BA79" s="68"/>
      <c r="BB79" s="68"/>
      <c r="BC79" s="68"/>
      <c r="BD79" s="68"/>
      <c r="BE79" s="15">
        <v>310</v>
      </c>
      <c r="BF79" s="5">
        <f t="shared" si="31"/>
        <v>15302</v>
      </c>
      <c r="BG79" s="42">
        <v>13861</v>
      </c>
      <c r="BH79" s="42">
        <v>0</v>
      </c>
      <c r="BI79" s="42">
        <v>1441</v>
      </c>
      <c r="BJ79" s="42"/>
      <c r="BK79" s="42"/>
      <c r="BL79" s="42"/>
      <c r="BM79" s="15"/>
    </row>
    <row r="80" spans="1:65" ht="17.5" outlineLevel="5" thickBot="1" x14ac:dyDescent="0.5">
      <c r="A80" s="47" t="e">
        <f t="shared" si="5"/>
        <v>#VALUE!</v>
      </c>
      <c r="B80" s="48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6"/>
        <v/>
      </c>
      <c r="AS80" s="126" t="str">
        <f t="shared" si="27"/>
        <v/>
      </c>
      <c r="AT80" s="127"/>
      <c r="AU80" s="128"/>
      <c r="AV80" s="129"/>
      <c r="AW80" s="126" t="str">
        <f t="shared" si="28"/>
        <v/>
      </c>
      <c r="AX80" s="126" t="str">
        <f t="shared" si="29"/>
        <v/>
      </c>
      <c r="AY80" s="64" t="str">
        <f t="shared" si="30"/>
        <v/>
      </c>
      <c r="AZ80" s="97"/>
      <c r="BA80" s="68"/>
      <c r="BB80" s="68"/>
      <c r="BC80" s="68"/>
      <c r="BD80" s="68"/>
      <c r="BE80" s="15"/>
      <c r="BF80" s="5" t="str">
        <f t="shared" si="31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45">
      <c r="A81" s="150" t="s">
        <v>36</v>
      </c>
      <c r="B81" s="151"/>
      <c r="C81" s="50">
        <f t="shared" ref="C81:BM81" si="33">SUBTOTAL(4,C52:C80)</f>
        <v>300405</v>
      </c>
      <c r="D81" s="60">
        <f t="shared" si="33"/>
        <v>37.200000000000003</v>
      </c>
      <c r="E81" s="28">
        <f t="shared" si="33"/>
        <v>35.6</v>
      </c>
      <c r="F81" s="28">
        <f t="shared" si="33"/>
        <v>38.700000000000003</v>
      </c>
      <c r="G81" s="28">
        <f t="shared" si="33"/>
        <v>37.200000000000003</v>
      </c>
      <c r="H81" s="28">
        <f t="shared" si="33"/>
        <v>38.799999999999997</v>
      </c>
      <c r="I81" s="28">
        <f t="shared" si="33"/>
        <v>0</v>
      </c>
      <c r="J81" s="28">
        <f t="shared" si="33"/>
        <v>0</v>
      </c>
      <c r="K81" s="28">
        <f t="shared" si="33"/>
        <v>0</v>
      </c>
      <c r="L81" s="28">
        <f t="shared" si="33"/>
        <v>0</v>
      </c>
      <c r="M81" s="71">
        <f t="shared" si="33"/>
        <v>0</v>
      </c>
      <c r="N81" s="82">
        <f t="shared" si="33"/>
        <v>0</v>
      </c>
      <c r="O81" s="82">
        <f t="shared" si="33"/>
        <v>0</v>
      </c>
      <c r="P81" s="82">
        <f t="shared" si="33"/>
        <v>0</v>
      </c>
      <c r="Q81" s="82">
        <f t="shared" si="33"/>
        <v>0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20.618556701030929</v>
      </c>
      <c r="AO81" s="39">
        <f t="shared" si="33"/>
        <v>1952</v>
      </c>
      <c r="AP81" s="104">
        <f t="shared" si="33"/>
        <v>0</v>
      </c>
      <c r="AQ81" s="105">
        <f t="shared" si="33"/>
        <v>0</v>
      </c>
      <c r="AR81" s="106">
        <f t="shared" si="33"/>
        <v>0</v>
      </c>
      <c r="AS81" s="106">
        <f t="shared" si="33"/>
        <v>0</v>
      </c>
      <c r="AT81" s="107">
        <f t="shared" si="33"/>
        <v>2247</v>
      </c>
      <c r="AU81" s="108">
        <f t="shared" si="33"/>
        <v>0</v>
      </c>
      <c r="AV81" s="109">
        <f t="shared" si="33"/>
        <v>0</v>
      </c>
      <c r="AW81" s="106">
        <f t="shared" si="33"/>
        <v>0</v>
      </c>
      <c r="AX81" s="106">
        <f t="shared" si="33"/>
        <v>0</v>
      </c>
      <c r="AY81" s="60">
        <f t="shared" si="33"/>
        <v>0</v>
      </c>
      <c r="AZ81" s="96">
        <f t="shared" si="33"/>
        <v>82.05</v>
      </c>
      <c r="BA81" s="67">
        <f t="shared" si="33"/>
        <v>0</v>
      </c>
      <c r="BB81" s="67">
        <f t="shared" si="33"/>
        <v>0</v>
      </c>
      <c r="BC81" s="67">
        <f t="shared" si="33"/>
        <v>0</v>
      </c>
      <c r="BD81" s="67">
        <f t="shared" si="33"/>
        <v>0</v>
      </c>
      <c r="BE81" s="27">
        <f t="shared" si="33"/>
        <v>460</v>
      </c>
      <c r="BF81" s="29">
        <f t="shared" si="33"/>
        <v>20297</v>
      </c>
      <c r="BG81" s="39">
        <f t="shared" si="33"/>
        <v>14723</v>
      </c>
      <c r="BH81" s="40">
        <f t="shared" si="33"/>
        <v>4702</v>
      </c>
      <c r="BI81" s="40">
        <f t="shared" si="33"/>
        <v>1825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 x14ac:dyDescent="0.45">
      <c r="A82" s="180" t="s">
        <v>25</v>
      </c>
      <c r="B82" s="181"/>
      <c r="C82" s="51">
        <f t="shared" ref="C82:BM82" si="34">SUBTOTAL(5,C52:C80)</f>
        <v>269782</v>
      </c>
      <c r="D82" s="61">
        <f t="shared" si="34"/>
        <v>36.200000000000003</v>
      </c>
      <c r="E82" s="12">
        <f t="shared" si="34"/>
        <v>34.1</v>
      </c>
      <c r="F82" s="12">
        <f t="shared" si="34"/>
        <v>36.5</v>
      </c>
      <c r="G82" s="12">
        <f t="shared" si="34"/>
        <v>36.200000000000003</v>
      </c>
      <c r="H82" s="12">
        <f t="shared" si="34"/>
        <v>37.1</v>
      </c>
      <c r="I82" s="12">
        <f t="shared" si="34"/>
        <v>0</v>
      </c>
      <c r="J82" s="12">
        <f t="shared" si="34"/>
        <v>0</v>
      </c>
      <c r="K82" s="12">
        <f t="shared" si="34"/>
        <v>0</v>
      </c>
      <c r="L82" s="12">
        <f t="shared" si="34"/>
        <v>0</v>
      </c>
      <c r="M82" s="72">
        <f t="shared" si="34"/>
        <v>0</v>
      </c>
      <c r="N82" s="83">
        <f t="shared" si="34"/>
        <v>0</v>
      </c>
      <c r="O82" s="83">
        <f t="shared" si="34"/>
        <v>0</v>
      </c>
      <c r="P82" s="83">
        <f t="shared" si="34"/>
        <v>0</v>
      </c>
      <c r="Q82" s="83">
        <f t="shared" si="34"/>
        <v>0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14.344262295081966</v>
      </c>
      <c r="AO82" s="41">
        <f t="shared" si="34"/>
        <v>1358</v>
      </c>
      <c r="AP82" s="110">
        <f t="shared" si="34"/>
        <v>0</v>
      </c>
      <c r="AQ82" s="111">
        <f t="shared" si="34"/>
        <v>0</v>
      </c>
      <c r="AR82" s="112">
        <f t="shared" si="34"/>
        <v>0</v>
      </c>
      <c r="AS82" s="112">
        <f t="shared" si="34"/>
        <v>0</v>
      </c>
      <c r="AT82" s="113">
        <f t="shared" si="34"/>
        <v>974</v>
      </c>
      <c r="AU82" s="114">
        <f t="shared" si="34"/>
        <v>0</v>
      </c>
      <c r="AV82" s="115">
        <f t="shared" si="34"/>
        <v>0</v>
      </c>
      <c r="AW82" s="112">
        <f t="shared" si="34"/>
        <v>0</v>
      </c>
      <c r="AX82" s="112">
        <f t="shared" si="34"/>
        <v>0</v>
      </c>
      <c r="AY82" s="61">
        <f t="shared" si="34"/>
        <v>0</v>
      </c>
      <c r="AZ82" s="97">
        <f t="shared" si="34"/>
        <v>78.400000000000006</v>
      </c>
      <c r="BA82" s="68">
        <f t="shared" si="34"/>
        <v>0</v>
      </c>
      <c r="BB82" s="68">
        <f t="shared" si="34"/>
        <v>0</v>
      </c>
      <c r="BC82" s="68">
        <f t="shared" si="34"/>
        <v>0</v>
      </c>
      <c r="BD82" s="68">
        <f t="shared" si="34"/>
        <v>0</v>
      </c>
      <c r="BE82" s="15">
        <f t="shared" si="34"/>
        <v>120</v>
      </c>
      <c r="BF82" s="6">
        <f t="shared" si="34"/>
        <v>10839</v>
      </c>
      <c r="BG82" s="41">
        <f t="shared" si="34"/>
        <v>9330</v>
      </c>
      <c r="BH82" s="42">
        <f t="shared" si="34"/>
        <v>0</v>
      </c>
      <c r="BI82" s="42">
        <f t="shared" si="34"/>
        <v>872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 x14ac:dyDescent="0.45">
      <c r="A83" s="180" t="s">
        <v>14</v>
      </c>
      <c r="B83" s="181"/>
      <c r="C83" s="51">
        <f>IFERROR(SUBTOTAL(1,C52:C80),"")</f>
        <v>282423.10714285716</v>
      </c>
      <c r="D83" s="61">
        <f t="shared" ref="D83:BM83" si="35">IFERROR(SUBTOTAL(1,D52:D80),"")</f>
        <v>36.732142857142868</v>
      </c>
      <c r="E83" s="12">
        <f t="shared" si="35"/>
        <v>34.585714285714289</v>
      </c>
      <c r="F83" s="12">
        <f t="shared" si="35"/>
        <v>37.542857142857144</v>
      </c>
      <c r="G83" s="12">
        <f t="shared" si="35"/>
        <v>36.982142857142854</v>
      </c>
      <c r="H83" s="12">
        <f t="shared" si="35"/>
        <v>37.75</v>
      </c>
      <c r="I83" s="12" t="str">
        <f t="shared" si="35"/>
        <v/>
      </c>
      <c r="J83" s="12" t="str">
        <f t="shared" si="35"/>
        <v/>
      </c>
      <c r="K83" s="12" t="str">
        <f t="shared" si="35"/>
        <v/>
      </c>
      <c r="L83" s="12" t="str">
        <f t="shared" si="35"/>
        <v/>
      </c>
      <c r="M83" s="72" t="str">
        <f t="shared" si="35"/>
        <v/>
      </c>
      <c r="N83" s="83" t="str">
        <f t="shared" si="35"/>
        <v/>
      </c>
      <c r="O83" s="83" t="str">
        <f t="shared" si="35"/>
        <v/>
      </c>
      <c r="P83" s="83" t="str">
        <f t="shared" si="35"/>
        <v/>
      </c>
      <c r="Q83" s="83" t="str">
        <f t="shared" si="35"/>
        <v/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17.492416234632291</v>
      </c>
      <c r="AO83" s="41">
        <f t="shared" si="35"/>
        <v>1613.75</v>
      </c>
      <c r="AP83" s="110" t="str">
        <f t="shared" si="35"/>
        <v/>
      </c>
      <c r="AQ83" s="111" t="str">
        <f t="shared" si="35"/>
        <v/>
      </c>
      <c r="AR83" s="112" t="str">
        <f t="shared" si="35"/>
        <v/>
      </c>
      <c r="AS83" s="112" t="str">
        <f t="shared" si="35"/>
        <v/>
      </c>
      <c r="AT83" s="113">
        <f t="shared" si="35"/>
        <v>1754.3928571428571</v>
      </c>
      <c r="AU83" s="114" t="str">
        <f t="shared" si="35"/>
        <v/>
      </c>
      <c r="AV83" s="115" t="str">
        <f t="shared" si="35"/>
        <v/>
      </c>
      <c r="AW83" s="112" t="str">
        <f t="shared" si="35"/>
        <v/>
      </c>
      <c r="AX83" s="112" t="str">
        <f t="shared" si="35"/>
        <v/>
      </c>
      <c r="AY83" s="61" t="str">
        <f t="shared" si="35"/>
        <v/>
      </c>
      <c r="AZ83" s="97">
        <f t="shared" si="35"/>
        <v>80.586470588235272</v>
      </c>
      <c r="BA83" s="68" t="str">
        <f t="shared" si="35"/>
        <v/>
      </c>
      <c r="BB83" s="68" t="str">
        <f t="shared" si="35"/>
        <v/>
      </c>
      <c r="BC83" s="68" t="str">
        <f t="shared" si="35"/>
        <v/>
      </c>
      <c r="BD83" s="68" t="str">
        <f t="shared" si="35"/>
        <v/>
      </c>
      <c r="BE83" s="15">
        <f>IFERROR(SUBTOTAL(1,BE52:BE80),"")</f>
        <v>289.56521739130437</v>
      </c>
      <c r="BF83" s="6">
        <f t="shared" si="35"/>
        <v>13772.821428571429</v>
      </c>
      <c r="BG83" s="41">
        <f t="shared" si="35"/>
        <v>12160.035714285714</v>
      </c>
      <c r="BH83" s="42">
        <f t="shared" si="35"/>
        <v>172.28571428571428</v>
      </c>
      <c r="BI83" s="42">
        <f t="shared" si="35"/>
        <v>1440.5</v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5" outlineLevel="1" thickBot="1" x14ac:dyDescent="0.5">
      <c r="A84" s="182" t="s">
        <v>59</v>
      </c>
      <c r="B84" s="183"/>
      <c r="C84" s="52">
        <f>SUBTOTAL(9,C52:C80)</f>
        <v>7907847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45185</v>
      </c>
      <c r="AP84" s="116"/>
      <c r="AQ84" s="117"/>
      <c r="AR84" s="118"/>
      <c r="AS84" s="118"/>
      <c r="AT84" s="119">
        <f>SUBTOTAL(9,AT52:AT80)</f>
        <v>49123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6660</v>
      </c>
      <c r="BF84" s="7">
        <f t="shared" ref="BF84:BM84" si="36">SUBTOTAL(9,BF52:BF80)</f>
        <v>385639</v>
      </c>
      <c r="BG84" s="43">
        <f t="shared" si="36"/>
        <v>340481</v>
      </c>
      <c r="BH84" s="44">
        <f t="shared" si="36"/>
        <v>4824</v>
      </c>
      <c r="BI84" s="44">
        <f t="shared" si="36"/>
        <v>40334</v>
      </c>
      <c r="BJ84" s="44">
        <f t="shared" si="36"/>
        <v>0</v>
      </c>
      <c r="BK84" s="44">
        <f t="shared" si="36"/>
        <v>0</v>
      </c>
      <c r="BL84" s="44">
        <v>218168</v>
      </c>
      <c r="BM84" s="16">
        <f t="shared" si="36"/>
        <v>0</v>
      </c>
    </row>
    <row r="85" spans="1:65" outlineLevel="5" x14ac:dyDescent="0.45">
      <c r="A85" s="21">
        <f t="shared" si="5"/>
        <v>3</v>
      </c>
      <c r="B85" s="8">
        <f>B79+1</f>
        <v>44621</v>
      </c>
      <c r="C85" s="51">
        <v>277094</v>
      </c>
      <c r="D85" s="64"/>
      <c r="E85" s="12">
        <v>34.5</v>
      </c>
      <c r="F85" s="12">
        <v>38.299999999999997</v>
      </c>
      <c r="G85" s="12">
        <v>36.9</v>
      </c>
      <c r="H85" s="12">
        <v>38.799999999999997</v>
      </c>
      <c r="I85" s="12"/>
      <c r="J85" s="12"/>
      <c r="K85" s="12"/>
      <c r="L85" s="12"/>
      <c r="M85" s="74" t="str">
        <f t="shared" ref="M85:M115" si="37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5">
        <f>28000/AO85</f>
        <v>21.05263157894737</v>
      </c>
      <c r="AO85" s="41">
        <v>1330</v>
      </c>
      <c r="AP85" s="110"/>
      <c r="AQ85" s="111"/>
      <c r="AR85" s="126" t="str">
        <f t="shared" ref="AR85:AR115" si="40">IFERROR(AQ85/AP85*100,"")</f>
        <v/>
      </c>
      <c r="AS85" s="126" t="str">
        <f t="shared" ref="AS85:AS115" si="41">IFERROR(100-AR85,"")</f>
        <v/>
      </c>
      <c r="AT85" s="127">
        <v>1470</v>
      </c>
      <c r="AU85" s="128"/>
      <c r="AV85" s="129"/>
      <c r="AW85" s="126" t="str">
        <f t="shared" ref="AW85:AW115" si="42">IFERROR(AV85/AU85*100,"")</f>
        <v/>
      </c>
      <c r="AX85" s="126" t="str">
        <f t="shared" ref="AX85:AX115" si="43">IFERROR(100-AW85,"")</f>
        <v/>
      </c>
      <c r="AY85" s="64" t="str">
        <f t="shared" ref="AY85:AY115" si="44">IFERROR((1-((AW85*AS85)/(AX85*AR85)))*100,"")</f>
        <v/>
      </c>
      <c r="AZ85" s="97"/>
      <c r="BA85" s="68"/>
      <c r="BB85" s="68"/>
      <c r="BC85" s="68"/>
      <c r="BD85" s="68"/>
      <c r="BE85" s="15">
        <v>280</v>
      </c>
      <c r="BF85" s="5">
        <f t="shared" ref="BF85:BF115" si="45">IF(SUM(BG85:BM85)=0,"",SUM(BG85:BM85))</f>
        <v>14376</v>
      </c>
      <c r="BG85" s="42">
        <v>12964</v>
      </c>
      <c r="BH85" s="42">
        <v>0</v>
      </c>
      <c r="BI85" s="42">
        <v>1412</v>
      </c>
      <c r="BJ85" s="42"/>
      <c r="BK85" s="42"/>
      <c r="BL85" s="42"/>
      <c r="BM85" s="42"/>
    </row>
    <row r="86" spans="1:65" outlineLevel="5" x14ac:dyDescent="0.45">
      <c r="A86" s="22">
        <f t="shared" si="5"/>
        <v>3</v>
      </c>
      <c r="B86" s="9">
        <f t="shared" ref="B86:B149" si="46">B85+1</f>
        <v>44622</v>
      </c>
      <c r="C86" s="51">
        <v>301056</v>
      </c>
      <c r="D86" s="64"/>
      <c r="E86" s="12">
        <v>34.5</v>
      </c>
      <c r="F86" s="12">
        <v>38.5</v>
      </c>
      <c r="G86" s="12">
        <v>37</v>
      </c>
      <c r="H86" s="12">
        <v>38.4</v>
      </c>
      <c r="I86" s="12"/>
      <c r="J86" s="12"/>
      <c r="K86" s="12"/>
      <c r="L86" s="12"/>
      <c r="M86" s="74" t="str">
        <f t="shared" si="37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5">
        <f t="shared" ref="AN86:AN115" si="47">28000/AO86</f>
        <v>19.390581717451525</v>
      </c>
      <c r="AO86" s="41">
        <v>1444</v>
      </c>
      <c r="AP86" s="110"/>
      <c r="AQ86" s="111"/>
      <c r="AR86" s="126" t="str">
        <f t="shared" si="40"/>
        <v/>
      </c>
      <c r="AS86" s="126" t="str">
        <f t="shared" si="41"/>
        <v/>
      </c>
      <c r="AT86" s="127">
        <v>1743</v>
      </c>
      <c r="AU86" s="128"/>
      <c r="AV86" s="129"/>
      <c r="AW86" s="126" t="str">
        <f t="shared" si="42"/>
        <v/>
      </c>
      <c r="AX86" s="126" t="str">
        <f t="shared" si="43"/>
        <v/>
      </c>
      <c r="AY86" s="64" t="str">
        <f t="shared" si="44"/>
        <v/>
      </c>
      <c r="AZ86" s="97">
        <v>80.8</v>
      </c>
      <c r="BA86" s="68"/>
      <c r="BB86" s="68"/>
      <c r="BC86" s="68"/>
      <c r="BD86" s="68"/>
      <c r="BE86" s="15">
        <v>270</v>
      </c>
      <c r="BF86" s="5">
        <f t="shared" si="45"/>
        <v>11418</v>
      </c>
      <c r="BG86" s="42">
        <v>9961</v>
      </c>
      <c r="BH86" s="42">
        <v>0</v>
      </c>
      <c r="BI86" s="42">
        <v>1457</v>
      </c>
      <c r="BJ86" s="42"/>
      <c r="BK86" s="42"/>
      <c r="BL86" s="42"/>
      <c r="BM86" s="42"/>
    </row>
    <row r="87" spans="1:65" outlineLevel="5" x14ac:dyDescent="0.45">
      <c r="A87" s="22">
        <f t="shared" si="5"/>
        <v>3</v>
      </c>
      <c r="B87" s="9">
        <f t="shared" si="46"/>
        <v>44623</v>
      </c>
      <c r="C87" s="51">
        <v>294743</v>
      </c>
      <c r="D87" s="64"/>
      <c r="E87" s="12">
        <v>34.700000000000003</v>
      </c>
      <c r="F87" s="12">
        <v>38.4</v>
      </c>
      <c r="G87" s="12">
        <v>37</v>
      </c>
      <c r="H87" s="12">
        <v>38.200000000000003</v>
      </c>
      <c r="I87" s="12"/>
      <c r="J87" s="12"/>
      <c r="K87" s="12"/>
      <c r="L87" s="12"/>
      <c r="M87" s="74" t="str">
        <f t="shared" si="37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5">
        <f t="shared" si="47"/>
        <v>21.196063588190764</v>
      </c>
      <c r="AO87" s="41">
        <v>1321</v>
      </c>
      <c r="AP87" s="110"/>
      <c r="AQ87" s="111"/>
      <c r="AR87" s="126" t="str">
        <f t="shared" si="40"/>
        <v/>
      </c>
      <c r="AS87" s="126" t="str">
        <f t="shared" si="41"/>
        <v/>
      </c>
      <c r="AT87" s="127">
        <v>1254</v>
      </c>
      <c r="AU87" s="128"/>
      <c r="AV87" s="129"/>
      <c r="AW87" s="126" t="str">
        <f t="shared" si="42"/>
        <v/>
      </c>
      <c r="AX87" s="126" t="str">
        <f t="shared" si="43"/>
        <v/>
      </c>
      <c r="AY87" s="64" t="str">
        <f t="shared" si="44"/>
        <v/>
      </c>
      <c r="AZ87" s="97">
        <v>80.12</v>
      </c>
      <c r="BA87" s="68"/>
      <c r="BB87" s="68"/>
      <c r="BC87" s="68"/>
      <c r="BD87" s="68"/>
      <c r="BE87" s="15">
        <v>290</v>
      </c>
      <c r="BF87" s="5">
        <f t="shared" si="45"/>
        <v>10155</v>
      </c>
      <c r="BG87" s="42">
        <v>8648</v>
      </c>
      <c r="BH87" s="42">
        <v>0</v>
      </c>
      <c r="BI87" s="42">
        <v>1507</v>
      </c>
      <c r="BJ87" s="42"/>
      <c r="BK87" s="42"/>
      <c r="BL87" s="42"/>
      <c r="BM87" s="42"/>
    </row>
    <row r="88" spans="1:65" outlineLevel="5" x14ac:dyDescent="0.45">
      <c r="A88" s="22">
        <f t="shared" si="5"/>
        <v>3</v>
      </c>
      <c r="B88" s="9">
        <f t="shared" si="46"/>
        <v>44624</v>
      </c>
      <c r="C88" s="51">
        <v>296754</v>
      </c>
      <c r="D88" s="64"/>
      <c r="E88" s="12">
        <v>34.700000000000003</v>
      </c>
      <c r="F88" s="12">
        <v>38.4</v>
      </c>
      <c r="G88" s="12">
        <v>37</v>
      </c>
      <c r="H88" s="12">
        <v>38.200000000000003</v>
      </c>
      <c r="I88" s="12"/>
      <c r="J88" s="12"/>
      <c r="K88" s="12"/>
      <c r="L88" s="12"/>
      <c r="M88" s="74" t="str">
        <f t="shared" si="37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5">
        <f t="shared" si="47"/>
        <v>22.875816993464053</v>
      </c>
      <c r="AO88" s="41">
        <v>1224</v>
      </c>
      <c r="AP88" s="110"/>
      <c r="AQ88" s="111"/>
      <c r="AR88" s="126" t="str">
        <f t="shared" si="40"/>
        <v/>
      </c>
      <c r="AS88" s="126" t="str">
        <f t="shared" si="41"/>
        <v/>
      </c>
      <c r="AT88" s="127">
        <v>1254</v>
      </c>
      <c r="AU88" s="128"/>
      <c r="AV88" s="129"/>
      <c r="AW88" s="126" t="str">
        <f t="shared" si="42"/>
        <v/>
      </c>
      <c r="AX88" s="126" t="str">
        <f t="shared" si="43"/>
        <v/>
      </c>
      <c r="AY88" s="64" t="str">
        <f t="shared" si="44"/>
        <v/>
      </c>
      <c r="AZ88" s="97">
        <v>80.099999999999994</v>
      </c>
      <c r="BA88" s="68"/>
      <c r="BB88" s="68"/>
      <c r="BC88" s="68"/>
      <c r="BD88" s="68"/>
      <c r="BE88" s="15">
        <v>330</v>
      </c>
      <c r="BF88" s="5">
        <f t="shared" si="45"/>
        <v>10528</v>
      </c>
      <c r="BG88" s="42">
        <v>9078</v>
      </c>
      <c r="BH88" s="42">
        <v>0</v>
      </c>
      <c r="BI88" s="42">
        <v>1450</v>
      </c>
      <c r="BJ88" s="42"/>
      <c r="BK88" s="42"/>
      <c r="BL88" s="42"/>
      <c r="BM88" s="42"/>
    </row>
    <row r="89" spans="1:65" outlineLevel="5" x14ac:dyDescent="0.45">
      <c r="A89" s="22">
        <f t="shared" si="5"/>
        <v>3</v>
      </c>
      <c r="B89" s="9">
        <f t="shared" si="46"/>
        <v>44625</v>
      </c>
      <c r="C89" s="51">
        <v>280732</v>
      </c>
      <c r="D89" s="64"/>
      <c r="E89" s="12">
        <v>34.5</v>
      </c>
      <c r="F89" s="12">
        <v>39.200000000000003</v>
      </c>
      <c r="G89" s="12">
        <v>36.9</v>
      </c>
      <c r="H89" s="12">
        <v>38.700000000000003</v>
      </c>
      <c r="I89" s="12"/>
      <c r="J89" s="12"/>
      <c r="K89" s="12"/>
      <c r="L89" s="12"/>
      <c r="M89" s="74" t="str">
        <f t="shared" si="37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5">
        <f t="shared" si="47"/>
        <v>28.197381671701912</v>
      </c>
      <c r="AO89" s="41">
        <v>993</v>
      </c>
      <c r="AP89" s="110"/>
      <c r="AQ89" s="111"/>
      <c r="AR89" s="126" t="str">
        <f t="shared" si="40"/>
        <v/>
      </c>
      <c r="AS89" s="126" t="str">
        <f t="shared" si="41"/>
        <v/>
      </c>
      <c r="AT89" s="127">
        <v>1021</v>
      </c>
      <c r="AU89" s="128"/>
      <c r="AV89" s="129"/>
      <c r="AW89" s="126" t="str">
        <f t="shared" si="42"/>
        <v/>
      </c>
      <c r="AX89" s="126" t="str">
        <f t="shared" si="43"/>
        <v/>
      </c>
      <c r="AY89" s="64" t="str">
        <f t="shared" si="44"/>
        <v/>
      </c>
      <c r="AZ89" s="97"/>
      <c r="BA89" s="68"/>
      <c r="BB89" s="68"/>
      <c r="BC89" s="68"/>
      <c r="BD89" s="68"/>
      <c r="BE89" s="15">
        <v>130</v>
      </c>
      <c r="BF89" s="5">
        <f t="shared" si="45"/>
        <v>11029</v>
      </c>
      <c r="BG89" s="42">
        <v>9693</v>
      </c>
      <c r="BH89" s="42">
        <v>0</v>
      </c>
      <c r="BI89" s="42">
        <v>1336</v>
      </c>
      <c r="BJ89" s="42"/>
      <c r="BK89" s="42"/>
      <c r="BL89" s="42"/>
      <c r="BM89" s="42"/>
    </row>
    <row r="90" spans="1:65" outlineLevel="5" x14ac:dyDescent="0.45">
      <c r="A90" s="22">
        <f t="shared" si="5"/>
        <v>3</v>
      </c>
      <c r="B90" s="9">
        <f t="shared" si="46"/>
        <v>44626</v>
      </c>
      <c r="C90" s="51">
        <v>281698</v>
      </c>
      <c r="D90" s="64"/>
      <c r="E90" s="12">
        <v>34.5</v>
      </c>
      <c r="F90" s="12">
        <v>37.799999999999997</v>
      </c>
      <c r="G90" s="12">
        <v>36.9</v>
      </c>
      <c r="H90" s="12">
        <v>38.1</v>
      </c>
      <c r="I90" s="12"/>
      <c r="J90" s="12"/>
      <c r="K90" s="12"/>
      <c r="L90" s="12"/>
      <c r="M90" s="74" t="str">
        <f t="shared" si="37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5">
        <f t="shared" si="47"/>
        <v>35</v>
      </c>
      <c r="AO90" s="41">
        <v>800</v>
      </c>
      <c r="AP90" s="110"/>
      <c r="AQ90" s="111"/>
      <c r="AR90" s="126" t="str">
        <f t="shared" si="40"/>
        <v/>
      </c>
      <c r="AS90" s="126" t="str">
        <f t="shared" si="41"/>
        <v/>
      </c>
      <c r="AT90" s="127">
        <v>928</v>
      </c>
      <c r="AU90" s="128"/>
      <c r="AV90" s="129"/>
      <c r="AW90" s="126" t="str">
        <f t="shared" si="42"/>
        <v/>
      </c>
      <c r="AX90" s="126" t="str">
        <f t="shared" si="43"/>
        <v/>
      </c>
      <c r="AY90" s="64" t="str">
        <f t="shared" si="44"/>
        <v/>
      </c>
      <c r="AZ90" s="97"/>
      <c r="BA90" s="68"/>
      <c r="BB90" s="68"/>
      <c r="BC90" s="68"/>
      <c r="BD90" s="68"/>
      <c r="BE90" s="15"/>
      <c r="BF90" s="5">
        <f t="shared" si="45"/>
        <v>3873</v>
      </c>
      <c r="BG90" s="42">
        <v>2441</v>
      </c>
      <c r="BH90" s="42">
        <v>0</v>
      </c>
      <c r="BI90" s="42">
        <v>1432</v>
      </c>
      <c r="BJ90" s="42"/>
      <c r="BK90" s="42"/>
      <c r="BL90" s="42"/>
      <c r="BM90" s="42"/>
    </row>
    <row r="91" spans="1:65" outlineLevel="5" x14ac:dyDescent="0.45">
      <c r="A91" s="22">
        <f t="shared" ref="A91:A162" si="48">MONTH(B91)</f>
        <v>3</v>
      </c>
      <c r="B91" s="9">
        <f t="shared" si="46"/>
        <v>44627</v>
      </c>
      <c r="C91" s="51">
        <v>289979</v>
      </c>
      <c r="D91" s="64"/>
      <c r="E91" s="12">
        <v>34.5</v>
      </c>
      <c r="F91" s="12">
        <v>38.200000000000003</v>
      </c>
      <c r="G91" s="12">
        <v>37</v>
      </c>
      <c r="H91" s="12">
        <v>38.299999999999997</v>
      </c>
      <c r="I91" s="12"/>
      <c r="J91" s="12"/>
      <c r="K91" s="12"/>
      <c r="L91" s="12"/>
      <c r="M91" s="74" t="str">
        <f t="shared" si="37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5">
        <f t="shared" si="47"/>
        <v>20.64896755162242</v>
      </c>
      <c r="AO91" s="41">
        <v>1356</v>
      </c>
      <c r="AP91" s="110"/>
      <c r="AQ91" s="111"/>
      <c r="AR91" s="126" t="str">
        <f t="shared" si="40"/>
        <v/>
      </c>
      <c r="AS91" s="126" t="str">
        <f t="shared" si="41"/>
        <v/>
      </c>
      <c r="AT91" s="127">
        <v>1668</v>
      </c>
      <c r="AU91" s="128"/>
      <c r="AV91" s="129"/>
      <c r="AW91" s="126" t="str">
        <f t="shared" si="42"/>
        <v/>
      </c>
      <c r="AX91" s="126" t="str">
        <f t="shared" si="43"/>
        <v/>
      </c>
      <c r="AY91" s="64" t="str">
        <f t="shared" si="44"/>
        <v/>
      </c>
      <c r="AZ91" s="97">
        <v>80.099999999999994</v>
      </c>
      <c r="BA91" s="68"/>
      <c r="BB91" s="68"/>
      <c r="BC91" s="68"/>
      <c r="BD91" s="68"/>
      <c r="BE91" s="15">
        <v>330</v>
      </c>
      <c r="BF91" s="5">
        <f t="shared" si="45"/>
        <v>10628</v>
      </c>
      <c r="BG91" s="42">
        <v>9131</v>
      </c>
      <c r="BH91" s="42">
        <v>0</v>
      </c>
      <c r="BI91" s="42">
        <v>1497</v>
      </c>
      <c r="BJ91" s="42"/>
      <c r="BK91" s="42"/>
      <c r="BL91" s="42"/>
      <c r="BM91" s="42"/>
    </row>
    <row r="92" spans="1:65" outlineLevel="5" x14ac:dyDescent="0.45">
      <c r="A92" s="22">
        <f t="shared" si="48"/>
        <v>3</v>
      </c>
      <c r="B92" s="9">
        <f t="shared" si="46"/>
        <v>44628</v>
      </c>
      <c r="C92" s="51">
        <v>277619</v>
      </c>
      <c r="D92" s="64"/>
      <c r="E92" s="12">
        <v>34.299999999999997</v>
      </c>
      <c r="F92" s="12">
        <v>37.6</v>
      </c>
      <c r="G92" s="12">
        <v>37.1</v>
      </c>
      <c r="H92" s="12">
        <v>37.5</v>
      </c>
      <c r="I92" s="12"/>
      <c r="J92" s="12"/>
      <c r="K92" s="12"/>
      <c r="L92" s="12"/>
      <c r="M92" s="74" t="str">
        <f t="shared" si="37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5">
        <f t="shared" si="47"/>
        <v>19.607843137254903</v>
      </c>
      <c r="AO92" s="41">
        <v>1428</v>
      </c>
      <c r="AP92" s="110"/>
      <c r="AQ92" s="111"/>
      <c r="AR92" s="126" t="str">
        <f t="shared" si="40"/>
        <v/>
      </c>
      <c r="AS92" s="126" t="str">
        <f t="shared" si="41"/>
        <v/>
      </c>
      <c r="AT92" s="127">
        <v>1616</v>
      </c>
      <c r="AU92" s="128"/>
      <c r="AV92" s="129"/>
      <c r="AW92" s="126" t="str">
        <f t="shared" si="42"/>
        <v/>
      </c>
      <c r="AX92" s="126" t="str">
        <f t="shared" si="43"/>
        <v/>
      </c>
      <c r="AY92" s="64" t="str">
        <f t="shared" si="44"/>
        <v/>
      </c>
      <c r="AZ92" s="97">
        <v>81.2</v>
      </c>
      <c r="BA92" s="68"/>
      <c r="BB92" s="68"/>
      <c r="BC92" s="68"/>
      <c r="BD92" s="68"/>
      <c r="BE92" s="15">
        <v>340</v>
      </c>
      <c r="BF92" s="5">
        <f t="shared" si="45"/>
        <v>9136</v>
      </c>
      <c r="BG92" s="42">
        <v>7628</v>
      </c>
      <c r="BH92" s="42">
        <v>0</v>
      </c>
      <c r="BI92" s="42">
        <v>1508</v>
      </c>
      <c r="BJ92" s="42"/>
      <c r="BK92" s="42"/>
      <c r="BL92" s="42"/>
      <c r="BM92" s="42"/>
    </row>
    <row r="93" spans="1:65" outlineLevel="5" x14ac:dyDescent="0.45">
      <c r="A93" s="22">
        <f t="shared" si="48"/>
        <v>3</v>
      </c>
      <c r="B93" s="9">
        <f t="shared" si="46"/>
        <v>44629</v>
      </c>
      <c r="C93" s="51">
        <v>273094</v>
      </c>
      <c r="D93" s="64"/>
      <c r="E93" s="12">
        <v>34.4</v>
      </c>
      <c r="F93" s="12">
        <v>37.4</v>
      </c>
      <c r="G93" s="12">
        <v>37.1</v>
      </c>
      <c r="H93" s="12">
        <v>37.5</v>
      </c>
      <c r="I93" s="12"/>
      <c r="J93" s="12"/>
      <c r="K93" s="12"/>
      <c r="L93" s="12"/>
      <c r="M93" s="74" t="str">
        <f t="shared" si="37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5">
        <f t="shared" si="47"/>
        <v>21.823850350740454</v>
      </c>
      <c r="AO93" s="41">
        <v>1283</v>
      </c>
      <c r="AP93" s="110"/>
      <c r="AQ93" s="111"/>
      <c r="AR93" s="126" t="str">
        <f t="shared" si="40"/>
        <v/>
      </c>
      <c r="AS93" s="126" t="str">
        <f t="shared" si="41"/>
        <v/>
      </c>
      <c r="AT93" s="127">
        <v>1391</v>
      </c>
      <c r="AU93" s="128"/>
      <c r="AV93" s="129"/>
      <c r="AW93" s="126" t="str">
        <f t="shared" si="42"/>
        <v/>
      </c>
      <c r="AX93" s="126" t="str">
        <f t="shared" si="43"/>
        <v/>
      </c>
      <c r="AY93" s="64" t="str">
        <f t="shared" si="44"/>
        <v/>
      </c>
      <c r="AZ93" s="97"/>
      <c r="BA93" s="68"/>
      <c r="BB93" s="68"/>
      <c r="BC93" s="68"/>
      <c r="BD93" s="68"/>
      <c r="BE93" s="15">
        <v>270</v>
      </c>
      <c r="BF93" s="5">
        <f t="shared" si="45"/>
        <v>10922</v>
      </c>
      <c r="BG93" s="42">
        <v>9460</v>
      </c>
      <c r="BH93" s="42">
        <v>0</v>
      </c>
      <c r="BI93" s="42">
        <v>1462</v>
      </c>
      <c r="BJ93" s="42"/>
      <c r="BK93" s="42"/>
      <c r="BL93" s="42"/>
      <c r="BM93" s="42"/>
    </row>
    <row r="94" spans="1:65" outlineLevel="5" x14ac:dyDescent="0.45">
      <c r="A94" s="22">
        <f t="shared" si="48"/>
        <v>3</v>
      </c>
      <c r="B94" s="9">
        <f t="shared" si="46"/>
        <v>44630</v>
      </c>
      <c r="C94" s="51">
        <v>295333</v>
      </c>
      <c r="D94" s="64"/>
      <c r="E94" s="12">
        <v>34.5</v>
      </c>
      <c r="F94" s="12">
        <v>37.299999999999997</v>
      </c>
      <c r="G94" s="12">
        <v>37.1</v>
      </c>
      <c r="H94" s="12">
        <v>37.700000000000003</v>
      </c>
      <c r="I94" s="12"/>
      <c r="J94" s="12"/>
      <c r="K94" s="12"/>
      <c r="L94" s="12"/>
      <c r="M94" s="74" t="str">
        <f t="shared" si="37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5">
        <f t="shared" si="47"/>
        <v>16.431924882629108</v>
      </c>
      <c r="AO94" s="41">
        <v>1704</v>
      </c>
      <c r="AP94" s="110"/>
      <c r="AQ94" s="111"/>
      <c r="AR94" s="126" t="str">
        <f t="shared" si="40"/>
        <v/>
      </c>
      <c r="AS94" s="126" t="str">
        <f t="shared" si="41"/>
        <v/>
      </c>
      <c r="AT94" s="127">
        <v>1963</v>
      </c>
      <c r="AU94" s="128"/>
      <c r="AV94" s="129"/>
      <c r="AW94" s="126" t="str">
        <f t="shared" si="42"/>
        <v/>
      </c>
      <c r="AX94" s="126" t="str">
        <f t="shared" si="43"/>
        <v/>
      </c>
      <c r="AY94" s="64" t="str">
        <f t="shared" si="44"/>
        <v/>
      </c>
      <c r="AZ94" s="97">
        <v>81.2</v>
      </c>
      <c r="BA94" s="68"/>
      <c r="BB94" s="68"/>
      <c r="BC94" s="68"/>
      <c r="BD94" s="68"/>
      <c r="BE94" s="15">
        <v>250</v>
      </c>
      <c r="BF94" s="5">
        <f t="shared" si="45"/>
        <v>13122</v>
      </c>
      <c r="BG94" s="42">
        <v>11675</v>
      </c>
      <c r="BH94" s="42">
        <v>0</v>
      </c>
      <c r="BI94" s="42">
        <v>1447</v>
      </c>
      <c r="BJ94" s="42"/>
      <c r="BK94" s="42"/>
      <c r="BL94" s="42"/>
      <c r="BM94" s="42"/>
    </row>
    <row r="95" spans="1:65" outlineLevel="5" x14ac:dyDescent="0.45">
      <c r="A95" s="22">
        <f t="shared" si="48"/>
        <v>3</v>
      </c>
      <c r="B95" s="9">
        <f t="shared" si="46"/>
        <v>44631</v>
      </c>
      <c r="C95" s="51">
        <v>284396</v>
      </c>
      <c r="D95" s="64"/>
      <c r="E95" s="12">
        <v>34.5</v>
      </c>
      <c r="F95" s="12">
        <v>38.200000000000003</v>
      </c>
      <c r="G95" s="12">
        <v>37</v>
      </c>
      <c r="H95" s="12">
        <v>37.4</v>
      </c>
      <c r="I95" s="12"/>
      <c r="J95" s="12"/>
      <c r="K95" s="12"/>
      <c r="L95" s="12"/>
      <c r="M95" s="74" t="str">
        <f t="shared" si="37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5">
        <f t="shared" si="47"/>
        <v>15.258855585831062</v>
      </c>
      <c r="AO95" s="41">
        <v>1835</v>
      </c>
      <c r="AP95" s="110"/>
      <c r="AQ95" s="111"/>
      <c r="AR95" s="126" t="str">
        <f t="shared" si="40"/>
        <v/>
      </c>
      <c r="AS95" s="126" t="str">
        <f t="shared" si="41"/>
        <v/>
      </c>
      <c r="AT95" s="127">
        <v>2033</v>
      </c>
      <c r="AU95" s="128"/>
      <c r="AV95" s="129"/>
      <c r="AW95" s="126" t="str">
        <f t="shared" si="42"/>
        <v/>
      </c>
      <c r="AX95" s="126" t="str">
        <f t="shared" si="43"/>
        <v/>
      </c>
      <c r="AY95" s="64" t="str">
        <f t="shared" si="44"/>
        <v/>
      </c>
      <c r="AZ95" s="97">
        <v>81.2</v>
      </c>
      <c r="BA95" s="68"/>
      <c r="BB95" s="68"/>
      <c r="BC95" s="68"/>
      <c r="BD95" s="68"/>
      <c r="BE95" s="15">
        <v>330</v>
      </c>
      <c r="BF95" s="5">
        <f t="shared" si="45"/>
        <v>13867</v>
      </c>
      <c r="BG95" s="42">
        <v>12389</v>
      </c>
      <c r="BH95" s="42">
        <v>0</v>
      </c>
      <c r="BI95" s="42">
        <v>1478</v>
      </c>
      <c r="BJ95" s="42"/>
      <c r="BK95" s="42"/>
      <c r="BL95" s="42"/>
      <c r="BM95" s="42"/>
    </row>
    <row r="96" spans="1:65" outlineLevel="5" x14ac:dyDescent="0.45">
      <c r="A96" s="22">
        <f t="shared" si="48"/>
        <v>3</v>
      </c>
      <c r="B96" s="9">
        <f t="shared" si="46"/>
        <v>44632</v>
      </c>
      <c r="C96" s="51">
        <v>281045</v>
      </c>
      <c r="D96" s="64"/>
      <c r="E96" s="12">
        <v>34.5</v>
      </c>
      <c r="F96" s="12">
        <v>37.799999999999997</v>
      </c>
      <c r="G96" s="12">
        <v>37</v>
      </c>
      <c r="H96" s="12">
        <v>37.200000000000003</v>
      </c>
      <c r="I96" s="12"/>
      <c r="J96" s="12"/>
      <c r="K96" s="12"/>
      <c r="L96" s="12"/>
      <c r="M96" s="74" t="str">
        <f t="shared" si="37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5">
        <f t="shared" si="47"/>
        <v>14.388489208633093</v>
      </c>
      <c r="AO96" s="41">
        <v>1946</v>
      </c>
      <c r="AP96" s="110"/>
      <c r="AQ96" s="111"/>
      <c r="AR96" s="126" t="str">
        <f t="shared" si="40"/>
        <v/>
      </c>
      <c r="AS96" s="126" t="str">
        <f t="shared" si="41"/>
        <v/>
      </c>
      <c r="AT96" s="127">
        <v>2020</v>
      </c>
      <c r="AU96" s="128"/>
      <c r="AV96" s="129"/>
      <c r="AW96" s="126" t="str">
        <f t="shared" si="42"/>
        <v/>
      </c>
      <c r="AX96" s="126" t="str">
        <f t="shared" si="43"/>
        <v/>
      </c>
      <c r="AY96" s="64" t="str">
        <f t="shared" si="44"/>
        <v/>
      </c>
      <c r="AZ96" s="97"/>
      <c r="BA96" s="68"/>
      <c r="BB96" s="68"/>
      <c r="BC96" s="68"/>
      <c r="BD96" s="68"/>
      <c r="BE96" s="15">
        <v>140</v>
      </c>
      <c r="BF96" s="5">
        <f t="shared" si="45"/>
        <v>13063</v>
      </c>
      <c r="BG96" s="42">
        <v>11633</v>
      </c>
      <c r="BH96" s="42">
        <v>0</v>
      </c>
      <c r="BI96" s="42">
        <v>1430</v>
      </c>
      <c r="BJ96" s="42"/>
      <c r="BK96" s="42"/>
      <c r="BL96" s="42"/>
      <c r="BM96" s="42"/>
    </row>
    <row r="97" spans="1:65" outlineLevel="5" x14ac:dyDescent="0.45">
      <c r="A97" s="22">
        <f t="shared" si="48"/>
        <v>3</v>
      </c>
      <c r="B97" s="9">
        <f t="shared" si="46"/>
        <v>44633</v>
      </c>
      <c r="C97" s="51">
        <v>272539</v>
      </c>
      <c r="D97" s="64"/>
      <c r="E97" s="12">
        <v>34.4</v>
      </c>
      <c r="F97" s="12">
        <v>37.799999999999997</v>
      </c>
      <c r="G97" s="12">
        <v>36.6</v>
      </c>
      <c r="H97" s="12">
        <v>37.700000000000003</v>
      </c>
      <c r="I97" s="12"/>
      <c r="J97" s="12"/>
      <c r="K97" s="12"/>
      <c r="L97" s="12"/>
      <c r="M97" s="74" t="str">
        <f t="shared" si="37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5">
        <f t="shared" si="47"/>
        <v>15.184381778741866</v>
      </c>
      <c r="AO97" s="41">
        <v>1844</v>
      </c>
      <c r="AP97" s="110"/>
      <c r="AQ97" s="111"/>
      <c r="AR97" s="126" t="str">
        <f t="shared" si="40"/>
        <v/>
      </c>
      <c r="AS97" s="126" t="str">
        <f t="shared" si="41"/>
        <v/>
      </c>
      <c r="AT97" s="127">
        <v>2127</v>
      </c>
      <c r="AU97" s="128"/>
      <c r="AV97" s="129"/>
      <c r="AW97" s="126" t="str">
        <f t="shared" si="42"/>
        <v/>
      </c>
      <c r="AX97" s="126" t="str">
        <f t="shared" si="43"/>
        <v/>
      </c>
      <c r="AY97" s="64" t="str">
        <f t="shared" si="44"/>
        <v/>
      </c>
      <c r="AZ97" s="97"/>
      <c r="BA97" s="68"/>
      <c r="BB97" s="68"/>
      <c r="BC97" s="68"/>
      <c r="BD97" s="68"/>
      <c r="BE97" s="15"/>
      <c r="BF97" s="5">
        <f t="shared" si="45"/>
        <v>14342</v>
      </c>
      <c r="BG97" s="42">
        <v>12984</v>
      </c>
      <c r="BH97" s="42">
        <v>0</v>
      </c>
      <c r="BI97" s="42">
        <v>1358</v>
      </c>
      <c r="BJ97" s="42"/>
      <c r="BK97" s="42"/>
      <c r="BL97" s="42"/>
      <c r="BM97" s="42"/>
    </row>
    <row r="98" spans="1:65" outlineLevel="5" x14ac:dyDescent="0.45">
      <c r="A98" s="22">
        <f t="shared" si="48"/>
        <v>3</v>
      </c>
      <c r="B98" s="9">
        <f t="shared" si="46"/>
        <v>44634</v>
      </c>
      <c r="C98" s="51">
        <v>295359</v>
      </c>
      <c r="D98" s="64"/>
      <c r="E98" s="12">
        <v>34.5</v>
      </c>
      <c r="F98" s="12">
        <v>38.5</v>
      </c>
      <c r="G98" s="12">
        <v>37</v>
      </c>
      <c r="H98" s="12">
        <v>38.4</v>
      </c>
      <c r="I98" s="12"/>
      <c r="J98" s="12"/>
      <c r="K98" s="12"/>
      <c r="L98" s="12"/>
      <c r="M98" s="74" t="str">
        <f t="shared" si="37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5">
        <f t="shared" si="47"/>
        <v>19.337016574585636</v>
      </c>
      <c r="AO98" s="41">
        <v>1448</v>
      </c>
      <c r="AP98" s="110"/>
      <c r="AQ98" s="111"/>
      <c r="AR98" s="126" t="str">
        <f t="shared" si="40"/>
        <v/>
      </c>
      <c r="AS98" s="126" t="str">
        <f t="shared" si="41"/>
        <v/>
      </c>
      <c r="AT98" s="127">
        <v>1771</v>
      </c>
      <c r="AU98" s="128"/>
      <c r="AV98" s="129"/>
      <c r="AW98" s="126" t="str">
        <f t="shared" si="42"/>
        <v/>
      </c>
      <c r="AX98" s="126" t="str">
        <f t="shared" si="43"/>
        <v/>
      </c>
      <c r="AY98" s="64" t="str">
        <f t="shared" si="44"/>
        <v/>
      </c>
      <c r="AZ98" s="97"/>
      <c r="BA98" s="68"/>
      <c r="BB98" s="68"/>
      <c r="BC98" s="68"/>
      <c r="BD98" s="68"/>
      <c r="BE98" s="15">
        <v>280</v>
      </c>
      <c r="BF98" s="5">
        <f t="shared" si="45"/>
        <v>13353</v>
      </c>
      <c r="BG98" s="42">
        <v>11903</v>
      </c>
      <c r="BH98" s="42">
        <v>0</v>
      </c>
      <c r="BI98" s="42">
        <v>1450</v>
      </c>
      <c r="BJ98" s="42"/>
      <c r="BK98" s="42"/>
      <c r="BL98" s="42"/>
      <c r="BM98" s="42"/>
    </row>
    <row r="99" spans="1:65" outlineLevel="5" x14ac:dyDescent="0.45">
      <c r="A99" s="22">
        <f t="shared" si="48"/>
        <v>3</v>
      </c>
      <c r="B99" s="9">
        <f t="shared" si="46"/>
        <v>44635</v>
      </c>
      <c r="C99" s="51">
        <v>300134</v>
      </c>
      <c r="D99" s="64"/>
      <c r="E99" s="12">
        <v>34.5</v>
      </c>
      <c r="F99" s="12">
        <v>38.299999999999997</v>
      </c>
      <c r="G99" s="12">
        <v>36.5</v>
      </c>
      <c r="H99" s="12">
        <v>38.299999999999997</v>
      </c>
      <c r="I99" s="12"/>
      <c r="J99" s="12"/>
      <c r="K99" s="12"/>
      <c r="L99" s="12"/>
      <c r="M99" s="74" t="str">
        <f t="shared" si="37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5">
        <f t="shared" si="47"/>
        <v>18.336607727570399</v>
      </c>
      <c r="AO99" s="41">
        <v>1527</v>
      </c>
      <c r="AP99" s="110"/>
      <c r="AQ99" s="111"/>
      <c r="AR99" s="126" t="str">
        <f t="shared" si="40"/>
        <v/>
      </c>
      <c r="AS99" s="126" t="str">
        <f t="shared" si="41"/>
        <v/>
      </c>
      <c r="AT99" s="127">
        <v>1853</v>
      </c>
      <c r="AU99" s="128"/>
      <c r="AV99" s="129"/>
      <c r="AW99" s="126" t="str">
        <f t="shared" si="42"/>
        <v/>
      </c>
      <c r="AX99" s="126" t="str">
        <f t="shared" si="43"/>
        <v/>
      </c>
      <c r="AY99" s="64" t="str">
        <f t="shared" si="44"/>
        <v/>
      </c>
      <c r="AZ99" s="97"/>
      <c r="BA99" s="68"/>
      <c r="BB99" s="68"/>
      <c r="BC99" s="68"/>
      <c r="BD99" s="68"/>
      <c r="BE99" s="15">
        <v>270</v>
      </c>
      <c r="BF99" s="5">
        <f t="shared" si="45"/>
        <v>11316</v>
      </c>
      <c r="BG99" s="42">
        <v>9995</v>
      </c>
      <c r="BH99" s="42">
        <v>0</v>
      </c>
      <c r="BI99" s="42">
        <v>1321</v>
      </c>
      <c r="BJ99" s="42"/>
      <c r="BK99" s="42"/>
      <c r="BL99" s="42"/>
      <c r="BM99" s="42"/>
    </row>
    <row r="100" spans="1:65" outlineLevel="5" x14ac:dyDescent="0.45">
      <c r="A100" s="22">
        <f t="shared" si="48"/>
        <v>3</v>
      </c>
      <c r="B100" s="9">
        <f t="shared" si="46"/>
        <v>44636</v>
      </c>
      <c r="C100" s="51">
        <v>270944</v>
      </c>
      <c r="D100" s="64"/>
      <c r="E100" s="12">
        <v>34.5</v>
      </c>
      <c r="F100" s="12">
        <v>38.299999999999997</v>
      </c>
      <c r="G100" s="12">
        <v>37.1</v>
      </c>
      <c r="H100" s="12">
        <v>38</v>
      </c>
      <c r="I100" s="12"/>
      <c r="J100" s="12"/>
      <c r="K100" s="12"/>
      <c r="L100" s="12"/>
      <c r="M100" s="74" t="str">
        <f t="shared" si="37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5">
        <f t="shared" si="47"/>
        <v>16.355140186915889</v>
      </c>
      <c r="AO100" s="41">
        <v>1712</v>
      </c>
      <c r="AP100" s="110"/>
      <c r="AQ100" s="111"/>
      <c r="AR100" s="126" t="str">
        <f t="shared" si="40"/>
        <v/>
      </c>
      <c r="AS100" s="126" t="str">
        <f t="shared" si="41"/>
        <v/>
      </c>
      <c r="AT100" s="127">
        <v>2071</v>
      </c>
      <c r="AU100" s="128"/>
      <c r="AV100" s="129"/>
      <c r="AW100" s="126" t="str">
        <f t="shared" si="42"/>
        <v/>
      </c>
      <c r="AX100" s="126" t="str">
        <f t="shared" si="43"/>
        <v/>
      </c>
      <c r="AY100" s="64" t="str">
        <f t="shared" si="44"/>
        <v/>
      </c>
      <c r="AZ100" s="97"/>
      <c r="BA100" s="68"/>
      <c r="BB100" s="68"/>
      <c r="BC100" s="68"/>
      <c r="BD100" s="68"/>
      <c r="BE100" s="15">
        <v>350</v>
      </c>
      <c r="BF100" s="5">
        <f t="shared" si="45"/>
        <v>12572</v>
      </c>
      <c r="BG100" s="42">
        <v>9166</v>
      </c>
      <c r="BH100" s="42">
        <v>2198</v>
      </c>
      <c r="BI100" s="42">
        <v>1208</v>
      </c>
      <c r="BJ100" s="42"/>
      <c r="BK100" s="42"/>
      <c r="BL100" s="42"/>
      <c r="BM100" s="42"/>
    </row>
    <row r="101" spans="1:65" outlineLevel="5" x14ac:dyDescent="0.45">
      <c r="A101" s="22">
        <f t="shared" si="48"/>
        <v>3</v>
      </c>
      <c r="B101" s="9">
        <f t="shared" si="46"/>
        <v>44637</v>
      </c>
      <c r="C101" s="51">
        <v>285457</v>
      </c>
      <c r="D101" s="64"/>
      <c r="E101" s="12">
        <v>34.700000000000003</v>
      </c>
      <c r="F101" s="12">
        <v>38.299999999999997</v>
      </c>
      <c r="G101" s="12">
        <v>37.200000000000003</v>
      </c>
      <c r="H101" s="12">
        <v>38.200000000000003</v>
      </c>
      <c r="I101" s="12"/>
      <c r="J101" s="12"/>
      <c r="K101" s="12"/>
      <c r="L101" s="12"/>
      <c r="M101" s="74" t="str">
        <f t="shared" si="37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5">
        <f t="shared" si="47"/>
        <v>14.575741801145236</v>
      </c>
      <c r="AO101" s="41">
        <v>1921</v>
      </c>
      <c r="AP101" s="110"/>
      <c r="AQ101" s="111"/>
      <c r="AR101" s="126" t="str">
        <f t="shared" si="40"/>
        <v/>
      </c>
      <c r="AS101" s="126" t="str">
        <f t="shared" si="41"/>
        <v/>
      </c>
      <c r="AT101" s="127">
        <v>2213</v>
      </c>
      <c r="AU101" s="128"/>
      <c r="AV101" s="129"/>
      <c r="AW101" s="126" t="str">
        <f t="shared" si="42"/>
        <v/>
      </c>
      <c r="AX101" s="126" t="str">
        <f t="shared" si="43"/>
        <v/>
      </c>
      <c r="AY101" s="64" t="str">
        <f t="shared" si="44"/>
        <v/>
      </c>
      <c r="AZ101" s="97">
        <v>79.03</v>
      </c>
      <c r="BA101" s="68"/>
      <c r="BB101" s="68"/>
      <c r="BC101" s="68"/>
      <c r="BD101" s="68"/>
      <c r="BE101" s="15">
        <v>310</v>
      </c>
      <c r="BF101" s="5">
        <f t="shared" si="45"/>
        <v>13984</v>
      </c>
      <c r="BG101" s="42">
        <v>12611</v>
      </c>
      <c r="BH101" s="42">
        <v>0</v>
      </c>
      <c r="BI101" s="42">
        <v>1373</v>
      </c>
      <c r="BJ101" s="42"/>
      <c r="BK101" s="42"/>
      <c r="BL101" s="42"/>
      <c r="BM101" s="42"/>
    </row>
    <row r="102" spans="1:65" outlineLevel="5" x14ac:dyDescent="0.45">
      <c r="A102" s="22">
        <f t="shared" si="48"/>
        <v>3</v>
      </c>
      <c r="B102" s="9">
        <f t="shared" si="46"/>
        <v>44638</v>
      </c>
      <c r="C102" s="51">
        <v>310930</v>
      </c>
      <c r="D102" s="64"/>
      <c r="E102" s="12">
        <v>34.6</v>
      </c>
      <c r="F102" s="12">
        <v>38.1</v>
      </c>
      <c r="G102" s="12">
        <v>37.200000000000003</v>
      </c>
      <c r="H102" s="12">
        <v>38.299999999999997</v>
      </c>
      <c r="I102" s="12"/>
      <c r="J102" s="12"/>
      <c r="K102" s="12"/>
      <c r="L102" s="12"/>
      <c r="M102" s="74" t="str">
        <f t="shared" si="37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5">
        <f t="shared" si="47"/>
        <v>17.052375152253351</v>
      </c>
      <c r="AO102" s="41">
        <v>1642</v>
      </c>
      <c r="AP102" s="110"/>
      <c r="AQ102" s="111"/>
      <c r="AR102" s="126" t="str">
        <f t="shared" si="40"/>
        <v/>
      </c>
      <c r="AS102" s="126" t="str">
        <f t="shared" si="41"/>
        <v/>
      </c>
      <c r="AT102" s="127">
        <v>1951</v>
      </c>
      <c r="AU102" s="128"/>
      <c r="AV102" s="129"/>
      <c r="AW102" s="126" t="str">
        <f t="shared" si="42"/>
        <v/>
      </c>
      <c r="AX102" s="126" t="str">
        <f t="shared" si="43"/>
        <v/>
      </c>
      <c r="AY102" s="64" t="str">
        <f t="shared" si="44"/>
        <v/>
      </c>
      <c r="AZ102" s="97"/>
      <c r="BA102" s="68"/>
      <c r="BB102" s="68"/>
      <c r="BC102" s="68"/>
      <c r="BD102" s="68"/>
      <c r="BE102" s="15">
        <v>340</v>
      </c>
      <c r="BF102" s="5">
        <f t="shared" si="45"/>
        <v>13492</v>
      </c>
      <c r="BG102" s="42">
        <v>12050</v>
      </c>
      <c r="BH102" s="42">
        <v>0</v>
      </c>
      <c r="BI102" s="42">
        <v>1442</v>
      </c>
      <c r="BJ102" s="42"/>
      <c r="BK102" s="42"/>
      <c r="BL102" s="42"/>
      <c r="BM102" s="42"/>
    </row>
    <row r="103" spans="1:65" outlineLevel="5" x14ac:dyDescent="0.45">
      <c r="A103" s="22">
        <f t="shared" si="48"/>
        <v>3</v>
      </c>
      <c r="B103" s="9">
        <f t="shared" si="46"/>
        <v>44639</v>
      </c>
      <c r="C103" s="51">
        <v>355584</v>
      </c>
      <c r="D103" s="64"/>
      <c r="E103" s="12">
        <v>34.700000000000003</v>
      </c>
      <c r="F103" s="12">
        <v>38.1</v>
      </c>
      <c r="G103" s="12">
        <v>37.1</v>
      </c>
      <c r="H103" s="12">
        <v>37.9</v>
      </c>
      <c r="I103" s="12"/>
      <c r="J103" s="12"/>
      <c r="K103" s="12"/>
      <c r="L103" s="12"/>
      <c r="M103" s="74" t="str">
        <f t="shared" si="37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5">
        <f t="shared" si="47"/>
        <v>16.666666666666668</v>
      </c>
      <c r="AO103" s="41">
        <v>1680</v>
      </c>
      <c r="AP103" s="110"/>
      <c r="AQ103" s="111"/>
      <c r="AR103" s="126" t="str">
        <f t="shared" si="40"/>
        <v/>
      </c>
      <c r="AS103" s="126" t="str">
        <f t="shared" si="41"/>
        <v/>
      </c>
      <c r="AT103" s="127">
        <v>1819</v>
      </c>
      <c r="AU103" s="128"/>
      <c r="AV103" s="129"/>
      <c r="AW103" s="126" t="str">
        <f t="shared" si="42"/>
        <v/>
      </c>
      <c r="AX103" s="126" t="str">
        <f t="shared" si="43"/>
        <v/>
      </c>
      <c r="AY103" s="64" t="str">
        <f t="shared" si="44"/>
        <v/>
      </c>
      <c r="AZ103" s="97"/>
      <c r="BA103" s="68"/>
      <c r="BB103" s="68"/>
      <c r="BC103" s="68"/>
      <c r="BD103" s="68"/>
      <c r="BE103" s="15">
        <v>120</v>
      </c>
      <c r="BF103" s="5">
        <f t="shared" si="45"/>
        <v>13627</v>
      </c>
      <c r="BG103" s="42">
        <v>12129</v>
      </c>
      <c r="BH103" s="42">
        <v>0</v>
      </c>
      <c r="BI103" s="42">
        <v>1498</v>
      </c>
      <c r="BJ103" s="42"/>
      <c r="BK103" s="42"/>
      <c r="BL103" s="42"/>
      <c r="BM103" s="42"/>
    </row>
    <row r="104" spans="1:65" outlineLevel="5" x14ac:dyDescent="0.45">
      <c r="A104" s="22">
        <f t="shared" si="48"/>
        <v>3</v>
      </c>
      <c r="B104" s="9">
        <f t="shared" si="46"/>
        <v>44640</v>
      </c>
      <c r="C104" s="51">
        <v>347973</v>
      </c>
      <c r="D104" s="64"/>
      <c r="E104" s="12">
        <v>34.5</v>
      </c>
      <c r="F104" s="12">
        <v>38.5</v>
      </c>
      <c r="G104" s="12">
        <v>37.200000000000003</v>
      </c>
      <c r="H104" s="12">
        <v>37.799999999999997</v>
      </c>
      <c r="I104" s="12"/>
      <c r="J104" s="12"/>
      <c r="K104" s="12"/>
      <c r="L104" s="12"/>
      <c r="M104" s="74" t="str">
        <f t="shared" si="37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5">
        <f t="shared" si="47"/>
        <v>17.199017199017199</v>
      </c>
      <c r="AO104" s="41">
        <v>1628</v>
      </c>
      <c r="AP104" s="110"/>
      <c r="AQ104" s="111"/>
      <c r="AR104" s="126" t="str">
        <f t="shared" si="40"/>
        <v/>
      </c>
      <c r="AS104" s="126" t="str">
        <f t="shared" si="41"/>
        <v/>
      </c>
      <c r="AT104" s="127">
        <v>1840</v>
      </c>
      <c r="AU104" s="128"/>
      <c r="AV104" s="129"/>
      <c r="AW104" s="126" t="str">
        <f t="shared" si="42"/>
        <v/>
      </c>
      <c r="AX104" s="126" t="str">
        <f t="shared" si="43"/>
        <v/>
      </c>
      <c r="AY104" s="64" t="str">
        <f t="shared" si="44"/>
        <v/>
      </c>
      <c r="AZ104" s="97"/>
      <c r="BA104" s="68"/>
      <c r="BB104" s="68"/>
      <c r="BC104" s="68"/>
      <c r="BD104" s="68"/>
      <c r="BE104" s="15"/>
      <c r="BF104" s="5">
        <f t="shared" si="45"/>
        <v>14148</v>
      </c>
      <c r="BG104" s="42">
        <v>12688</v>
      </c>
      <c r="BH104" s="42">
        <v>0</v>
      </c>
      <c r="BI104" s="42">
        <v>1460</v>
      </c>
      <c r="BJ104" s="42"/>
      <c r="BK104" s="42"/>
      <c r="BL104" s="42"/>
      <c r="BM104" s="42"/>
    </row>
    <row r="105" spans="1:65" outlineLevel="5" x14ac:dyDescent="0.45">
      <c r="A105" s="22">
        <f t="shared" si="48"/>
        <v>3</v>
      </c>
      <c r="B105" s="9">
        <f t="shared" si="46"/>
        <v>44641</v>
      </c>
      <c r="C105" s="51">
        <v>293505</v>
      </c>
      <c r="D105" s="64"/>
      <c r="E105" s="12">
        <v>34.799999999999997</v>
      </c>
      <c r="F105" s="12">
        <v>38.200000000000003</v>
      </c>
      <c r="G105" s="12">
        <v>37</v>
      </c>
      <c r="H105" s="12">
        <v>37.6</v>
      </c>
      <c r="I105" s="12"/>
      <c r="J105" s="12"/>
      <c r="K105" s="12"/>
      <c r="L105" s="12"/>
      <c r="M105" s="74" t="str">
        <f t="shared" si="37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5">
        <f t="shared" si="47"/>
        <v>14.713610089332633</v>
      </c>
      <c r="AO105" s="41">
        <v>1903</v>
      </c>
      <c r="AP105" s="110"/>
      <c r="AQ105" s="111"/>
      <c r="AR105" s="126" t="str">
        <f t="shared" si="40"/>
        <v/>
      </c>
      <c r="AS105" s="126" t="str">
        <f t="shared" si="41"/>
        <v/>
      </c>
      <c r="AT105" s="127">
        <v>2191</v>
      </c>
      <c r="AU105" s="128"/>
      <c r="AV105" s="129"/>
      <c r="AW105" s="126" t="str">
        <f t="shared" si="42"/>
        <v/>
      </c>
      <c r="AX105" s="126" t="str">
        <f t="shared" si="43"/>
        <v/>
      </c>
      <c r="AY105" s="64" t="str">
        <f t="shared" si="44"/>
        <v/>
      </c>
      <c r="AZ105" s="97"/>
      <c r="BA105" s="68"/>
      <c r="BB105" s="68"/>
      <c r="BC105" s="68"/>
      <c r="BD105" s="68"/>
      <c r="BE105" s="15">
        <v>300</v>
      </c>
      <c r="BF105" s="5">
        <f t="shared" si="45"/>
        <v>13874</v>
      </c>
      <c r="BG105" s="42">
        <v>12480</v>
      </c>
      <c r="BH105" s="42">
        <v>0</v>
      </c>
      <c r="BI105" s="42">
        <v>1394</v>
      </c>
      <c r="BJ105" s="42"/>
      <c r="BK105" s="42"/>
      <c r="BL105" s="42"/>
      <c r="BM105" s="42"/>
    </row>
    <row r="106" spans="1:65" outlineLevel="5" x14ac:dyDescent="0.45">
      <c r="A106" s="22">
        <f t="shared" si="48"/>
        <v>3</v>
      </c>
      <c r="B106" s="9">
        <f t="shared" si="46"/>
        <v>44642</v>
      </c>
      <c r="C106" s="51">
        <v>313591</v>
      </c>
      <c r="D106" s="64"/>
      <c r="E106" s="12">
        <v>34.700000000000003</v>
      </c>
      <c r="F106" s="12">
        <v>38</v>
      </c>
      <c r="G106" s="12">
        <v>37</v>
      </c>
      <c r="H106" s="12">
        <v>37.6</v>
      </c>
      <c r="I106" s="12"/>
      <c r="J106" s="12"/>
      <c r="K106" s="12"/>
      <c r="L106" s="12"/>
      <c r="M106" s="74" t="str">
        <f t="shared" si="37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5">
        <f t="shared" si="47"/>
        <v>15.167930660888407</v>
      </c>
      <c r="AO106" s="41">
        <v>1846</v>
      </c>
      <c r="AP106" s="110"/>
      <c r="AQ106" s="111"/>
      <c r="AR106" s="126" t="str">
        <f t="shared" si="40"/>
        <v/>
      </c>
      <c r="AS106" s="126" t="str">
        <f t="shared" si="41"/>
        <v/>
      </c>
      <c r="AT106" s="127">
        <v>2207</v>
      </c>
      <c r="AU106" s="128"/>
      <c r="AV106" s="129"/>
      <c r="AW106" s="126" t="str">
        <f t="shared" si="42"/>
        <v/>
      </c>
      <c r="AX106" s="126" t="str">
        <f t="shared" si="43"/>
        <v/>
      </c>
      <c r="AY106" s="64" t="str">
        <f t="shared" si="44"/>
        <v/>
      </c>
      <c r="AZ106" s="97">
        <v>79.099999999999994</v>
      </c>
      <c r="BA106" s="68"/>
      <c r="BB106" s="68"/>
      <c r="BC106" s="68"/>
      <c r="BD106" s="68"/>
      <c r="BE106" s="15"/>
      <c r="BF106" s="5">
        <f t="shared" si="45"/>
        <v>13912</v>
      </c>
      <c r="BG106" s="42">
        <v>12458</v>
      </c>
      <c r="BH106" s="42">
        <v>0</v>
      </c>
      <c r="BI106" s="42">
        <v>1454</v>
      </c>
      <c r="BJ106" s="42"/>
      <c r="BK106" s="42"/>
      <c r="BL106" s="42"/>
      <c r="BM106" s="42"/>
    </row>
    <row r="107" spans="1:65" outlineLevel="5" x14ac:dyDescent="0.45">
      <c r="A107" s="22">
        <f t="shared" si="48"/>
        <v>3</v>
      </c>
      <c r="B107" s="9">
        <f t="shared" si="46"/>
        <v>44643</v>
      </c>
      <c r="C107" s="51">
        <v>316796</v>
      </c>
      <c r="D107" s="64"/>
      <c r="E107" s="12">
        <v>34.799999999999997</v>
      </c>
      <c r="F107" s="12">
        <v>37.5</v>
      </c>
      <c r="G107" s="12">
        <v>37</v>
      </c>
      <c r="H107" s="12">
        <v>37.299999999999997</v>
      </c>
      <c r="I107" s="12"/>
      <c r="J107" s="12"/>
      <c r="K107" s="12"/>
      <c r="L107" s="12"/>
      <c r="M107" s="74" t="str">
        <f t="shared" si="37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5">
        <f t="shared" si="47"/>
        <v>14.403292181069959</v>
      </c>
      <c r="AO107" s="41">
        <v>1944</v>
      </c>
      <c r="AP107" s="110"/>
      <c r="AQ107" s="111"/>
      <c r="AR107" s="126" t="str">
        <f t="shared" si="40"/>
        <v/>
      </c>
      <c r="AS107" s="126" t="str">
        <f t="shared" si="41"/>
        <v/>
      </c>
      <c r="AT107" s="127">
        <v>2140</v>
      </c>
      <c r="AU107" s="128"/>
      <c r="AV107" s="129"/>
      <c r="AW107" s="126" t="str">
        <f t="shared" si="42"/>
        <v/>
      </c>
      <c r="AX107" s="126" t="str">
        <f t="shared" si="43"/>
        <v/>
      </c>
      <c r="AY107" s="64" t="str">
        <f t="shared" si="44"/>
        <v/>
      </c>
      <c r="AZ107" s="97">
        <v>79.099999999999994</v>
      </c>
      <c r="BA107" s="68"/>
      <c r="BB107" s="68"/>
      <c r="BC107" s="68"/>
      <c r="BD107" s="68"/>
      <c r="BE107" s="15"/>
      <c r="BF107" s="5">
        <f t="shared" si="45"/>
        <v>13855</v>
      </c>
      <c r="BG107" s="42">
        <v>12397</v>
      </c>
      <c r="BH107" s="42">
        <v>0</v>
      </c>
      <c r="BI107" s="42">
        <v>1458</v>
      </c>
      <c r="BJ107" s="42"/>
      <c r="BK107" s="42"/>
      <c r="BL107" s="42"/>
      <c r="BM107" s="42"/>
    </row>
    <row r="108" spans="1:65" outlineLevel="5" x14ac:dyDescent="0.45">
      <c r="A108" s="22">
        <f t="shared" si="48"/>
        <v>3</v>
      </c>
      <c r="B108" s="9">
        <f t="shared" si="46"/>
        <v>44644</v>
      </c>
      <c r="C108" s="51">
        <v>307033</v>
      </c>
      <c r="D108" s="64"/>
      <c r="E108" s="12">
        <v>34.5</v>
      </c>
      <c r="F108" s="12">
        <v>37.6</v>
      </c>
      <c r="G108" s="12">
        <v>37</v>
      </c>
      <c r="H108" s="12">
        <v>37.700000000000003</v>
      </c>
      <c r="I108" s="12"/>
      <c r="J108" s="12"/>
      <c r="K108" s="12"/>
      <c r="L108" s="12"/>
      <c r="M108" s="74" t="str">
        <f t="shared" si="37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5">
        <f t="shared" si="47"/>
        <v>13.257575757575758</v>
      </c>
      <c r="AO108" s="41">
        <v>2112</v>
      </c>
      <c r="AP108" s="110"/>
      <c r="AQ108" s="111"/>
      <c r="AR108" s="126" t="str">
        <f t="shared" si="40"/>
        <v/>
      </c>
      <c r="AS108" s="126" t="str">
        <f t="shared" si="41"/>
        <v/>
      </c>
      <c r="AT108" s="127">
        <v>2495</v>
      </c>
      <c r="AU108" s="128"/>
      <c r="AV108" s="129"/>
      <c r="AW108" s="126" t="str">
        <f t="shared" si="42"/>
        <v/>
      </c>
      <c r="AX108" s="126" t="str">
        <f t="shared" si="43"/>
        <v/>
      </c>
      <c r="AY108" s="64" t="str">
        <f t="shared" si="44"/>
        <v/>
      </c>
      <c r="AZ108" s="97">
        <v>80.75</v>
      </c>
      <c r="BA108" s="68"/>
      <c r="BB108" s="68"/>
      <c r="BC108" s="68"/>
      <c r="BD108" s="68"/>
      <c r="BE108" s="15"/>
      <c r="BF108" s="5">
        <f t="shared" si="45"/>
        <v>18312</v>
      </c>
      <c r="BG108" s="42">
        <v>13652</v>
      </c>
      <c r="BH108" s="42">
        <v>3520</v>
      </c>
      <c r="BI108" s="42">
        <v>1140</v>
      </c>
      <c r="BJ108" s="42"/>
      <c r="BK108" s="42"/>
      <c r="BL108" s="42"/>
      <c r="BM108" s="42"/>
    </row>
    <row r="109" spans="1:65" outlineLevel="5" x14ac:dyDescent="0.45">
      <c r="A109" s="22">
        <f t="shared" si="48"/>
        <v>3</v>
      </c>
      <c r="B109" s="9">
        <f t="shared" si="46"/>
        <v>44645</v>
      </c>
      <c r="C109" s="51">
        <v>306522</v>
      </c>
      <c r="D109" s="64"/>
      <c r="E109" s="12">
        <v>34.5</v>
      </c>
      <c r="F109" s="12">
        <v>38</v>
      </c>
      <c r="G109" s="12">
        <v>37.1</v>
      </c>
      <c r="H109" s="12">
        <v>38.200000000000003</v>
      </c>
      <c r="I109" s="12"/>
      <c r="J109" s="12"/>
      <c r="K109" s="12"/>
      <c r="L109" s="12"/>
      <c r="M109" s="74" t="str">
        <f t="shared" si="37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5">
        <f t="shared" si="47"/>
        <v>15.005359056806002</v>
      </c>
      <c r="AO109" s="41">
        <v>1866</v>
      </c>
      <c r="AP109" s="110"/>
      <c r="AQ109" s="111"/>
      <c r="AR109" s="126" t="str">
        <f t="shared" si="40"/>
        <v/>
      </c>
      <c r="AS109" s="126" t="str">
        <f t="shared" si="41"/>
        <v/>
      </c>
      <c r="AT109" s="127">
        <v>2107</v>
      </c>
      <c r="AU109" s="128"/>
      <c r="AV109" s="129"/>
      <c r="AW109" s="126" t="str">
        <f t="shared" si="42"/>
        <v/>
      </c>
      <c r="AX109" s="126" t="str">
        <f t="shared" si="43"/>
        <v/>
      </c>
      <c r="AY109" s="64" t="str">
        <f t="shared" si="44"/>
        <v/>
      </c>
      <c r="AZ109" s="97">
        <v>80.75</v>
      </c>
      <c r="BA109" s="68"/>
      <c r="BB109" s="68"/>
      <c r="BC109" s="68"/>
      <c r="BD109" s="68"/>
      <c r="BE109" s="15"/>
      <c r="BF109" s="5">
        <f t="shared" si="45"/>
        <v>15449</v>
      </c>
      <c r="BG109" s="42">
        <v>14028</v>
      </c>
      <c r="BH109" s="42">
        <v>0</v>
      </c>
      <c r="BI109" s="42">
        <v>1421</v>
      </c>
      <c r="BJ109" s="42"/>
      <c r="BK109" s="42"/>
      <c r="BL109" s="42"/>
      <c r="BM109" s="42"/>
    </row>
    <row r="110" spans="1:65" outlineLevel="5" x14ac:dyDescent="0.45">
      <c r="A110" s="22">
        <f t="shared" si="48"/>
        <v>3</v>
      </c>
      <c r="B110" s="9">
        <f t="shared" si="46"/>
        <v>44646</v>
      </c>
      <c r="C110" s="51">
        <v>362783</v>
      </c>
      <c r="D110" s="64"/>
      <c r="E110" s="12">
        <v>34.9</v>
      </c>
      <c r="F110" s="12">
        <v>38.1</v>
      </c>
      <c r="G110" s="12">
        <v>37.1</v>
      </c>
      <c r="H110" s="12">
        <v>38.700000000000003</v>
      </c>
      <c r="I110" s="12"/>
      <c r="J110" s="12"/>
      <c r="K110" s="12"/>
      <c r="L110" s="12"/>
      <c r="M110" s="74" t="str">
        <f t="shared" si="37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5">
        <f t="shared" si="47"/>
        <v>15.486725663716815</v>
      </c>
      <c r="AO110" s="41">
        <v>1808</v>
      </c>
      <c r="AP110" s="110"/>
      <c r="AQ110" s="111"/>
      <c r="AR110" s="126" t="str">
        <f t="shared" si="40"/>
        <v/>
      </c>
      <c r="AS110" s="126" t="str">
        <f t="shared" si="41"/>
        <v/>
      </c>
      <c r="AT110" s="127">
        <v>2112</v>
      </c>
      <c r="AU110" s="128"/>
      <c r="AV110" s="129"/>
      <c r="AW110" s="126" t="str">
        <f t="shared" si="42"/>
        <v/>
      </c>
      <c r="AX110" s="126" t="str">
        <f t="shared" si="43"/>
        <v/>
      </c>
      <c r="AY110" s="64" t="str">
        <f t="shared" si="44"/>
        <v/>
      </c>
      <c r="AZ110" s="97"/>
      <c r="BA110" s="68"/>
      <c r="BB110" s="68"/>
      <c r="BC110" s="68"/>
      <c r="BD110" s="68"/>
      <c r="BE110" s="15"/>
      <c r="BF110" s="5">
        <f t="shared" si="45"/>
        <v>17758</v>
      </c>
      <c r="BG110" s="42">
        <v>13191</v>
      </c>
      <c r="BH110" s="42">
        <v>3419</v>
      </c>
      <c r="BI110" s="42">
        <v>1148</v>
      </c>
      <c r="BJ110" s="42"/>
      <c r="BK110" s="42"/>
      <c r="BL110" s="42"/>
      <c r="BM110" s="42"/>
    </row>
    <row r="111" spans="1:65" outlineLevel="5" x14ac:dyDescent="0.45">
      <c r="A111" s="22">
        <f t="shared" si="48"/>
        <v>3</v>
      </c>
      <c r="B111" s="9">
        <f t="shared" si="46"/>
        <v>44647</v>
      </c>
      <c r="C111" s="51">
        <v>401398</v>
      </c>
      <c r="D111" s="64"/>
      <c r="E111" s="12">
        <v>34.5</v>
      </c>
      <c r="F111" s="12">
        <v>38.4</v>
      </c>
      <c r="G111" s="12">
        <v>37.4</v>
      </c>
      <c r="H111" s="12">
        <v>38.299999999999997</v>
      </c>
      <c r="I111" s="12"/>
      <c r="J111" s="12"/>
      <c r="K111" s="12"/>
      <c r="L111" s="12"/>
      <c r="M111" s="74" t="str">
        <f t="shared" si="37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5">
        <f t="shared" si="47"/>
        <v>14.721345951629864</v>
      </c>
      <c r="AO111" s="41">
        <v>1902</v>
      </c>
      <c r="AP111" s="110"/>
      <c r="AQ111" s="111"/>
      <c r="AR111" s="126" t="str">
        <f t="shared" si="40"/>
        <v/>
      </c>
      <c r="AS111" s="126" t="str">
        <f t="shared" si="41"/>
        <v/>
      </c>
      <c r="AT111" s="127">
        <v>2196</v>
      </c>
      <c r="AU111" s="128"/>
      <c r="AV111" s="129"/>
      <c r="AW111" s="126" t="str">
        <f t="shared" si="42"/>
        <v/>
      </c>
      <c r="AX111" s="126" t="str">
        <f t="shared" si="43"/>
        <v/>
      </c>
      <c r="AY111" s="64" t="str">
        <f t="shared" si="44"/>
        <v/>
      </c>
      <c r="AZ111" s="97"/>
      <c r="BA111" s="68"/>
      <c r="BB111" s="68"/>
      <c r="BC111" s="68"/>
      <c r="BD111" s="68"/>
      <c r="BE111" s="15"/>
      <c r="BF111" s="5">
        <f t="shared" si="45"/>
        <v>13954</v>
      </c>
      <c r="BG111" s="42">
        <v>11623</v>
      </c>
      <c r="BH111" s="42">
        <v>1019</v>
      </c>
      <c r="BI111" s="42">
        <v>1312</v>
      </c>
      <c r="BJ111" s="42"/>
      <c r="BK111" s="42"/>
      <c r="BL111" s="42"/>
      <c r="BM111" s="42"/>
    </row>
    <row r="112" spans="1:65" outlineLevel="5" x14ac:dyDescent="0.45">
      <c r="A112" s="22">
        <f t="shared" si="48"/>
        <v>3</v>
      </c>
      <c r="B112" s="9">
        <f t="shared" si="46"/>
        <v>44648</v>
      </c>
      <c r="C112" s="51">
        <v>331704</v>
      </c>
      <c r="D112" s="64"/>
      <c r="E112" s="12">
        <v>34.799999999999997</v>
      </c>
      <c r="F112" s="12">
        <v>38</v>
      </c>
      <c r="G112" s="12">
        <v>37.5</v>
      </c>
      <c r="H112" s="12">
        <v>38.299999999999997</v>
      </c>
      <c r="I112" s="12"/>
      <c r="J112" s="12"/>
      <c r="K112" s="12"/>
      <c r="L112" s="12"/>
      <c r="M112" s="74" t="str">
        <f t="shared" si="37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5">
        <f>28000/AO112</f>
        <v>16.837041491280818</v>
      </c>
      <c r="AO112" s="41">
        <v>1663</v>
      </c>
      <c r="AP112" s="110"/>
      <c r="AQ112" s="111"/>
      <c r="AR112" s="126" t="str">
        <f t="shared" si="40"/>
        <v/>
      </c>
      <c r="AS112" s="126" t="str">
        <f t="shared" si="41"/>
        <v/>
      </c>
      <c r="AT112" s="127">
        <v>1858</v>
      </c>
      <c r="AU112" s="128"/>
      <c r="AV112" s="129"/>
      <c r="AW112" s="126" t="str">
        <f t="shared" si="42"/>
        <v/>
      </c>
      <c r="AX112" s="126" t="str">
        <f t="shared" si="43"/>
        <v/>
      </c>
      <c r="AY112" s="64" t="str">
        <f t="shared" si="44"/>
        <v/>
      </c>
      <c r="AZ112" s="97">
        <v>80.7</v>
      </c>
      <c r="BA112" s="68"/>
      <c r="BB112" s="68"/>
      <c r="BC112" s="68"/>
      <c r="BD112" s="68"/>
      <c r="BE112" s="15"/>
      <c r="BF112" s="5">
        <f t="shared" si="45"/>
        <v>14362</v>
      </c>
      <c r="BG112" s="42">
        <v>10797</v>
      </c>
      <c r="BH112" s="42">
        <v>2242</v>
      </c>
      <c r="BI112" s="42">
        <v>1323</v>
      </c>
      <c r="BJ112" s="42"/>
      <c r="BK112" s="42"/>
      <c r="BL112" s="42"/>
      <c r="BM112" s="42"/>
    </row>
    <row r="113" spans="1:65" outlineLevel="5" x14ac:dyDescent="0.45">
      <c r="A113" s="22">
        <f t="shared" si="48"/>
        <v>3</v>
      </c>
      <c r="B113" s="9">
        <f t="shared" si="46"/>
        <v>44649</v>
      </c>
      <c r="C113" s="51">
        <v>342292</v>
      </c>
      <c r="D113" s="64"/>
      <c r="E113" s="12">
        <v>34.6</v>
      </c>
      <c r="F113" s="12">
        <v>38.200000000000003</v>
      </c>
      <c r="G113" s="12">
        <v>37.5</v>
      </c>
      <c r="H113" s="12">
        <v>37.5</v>
      </c>
      <c r="I113" s="12"/>
      <c r="J113" s="12"/>
      <c r="K113" s="12"/>
      <c r="L113" s="12"/>
      <c r="M113" s="74" t="str">
        <f t="shared" si="37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5">
        <f t="shared" si="47"/>
        <v>15.233949945593036</v>
      </c>
      <c r="AO113" s="41">
        <v>1838</v>
      </c>
      <c r="AP113" s="110"/>
      <c r="AQ113" s="111"/>
      <c r="AR113" s="126" t="str">
        <f t="shared" si="40"/>
        <v/>
      </c>
      <c r="AS113" s="126" t="str">
        <f t="shared" si="41"/>
        <v/>
      </c>
      <c r="AT113" s="127">
        <v>2207</v>
      </c>
      <c r="AU113" s="128"/>
      <c r="AV113" s="129"/>
      <c r="AW113" s="126" t="str">
        <f t="shared" si="42"/>
        <v/>
      </c>
      <c r="AX113" s="126" t="str">
        <f t="shared" si="43"/>
        <v/>
      </c>
      <c r="AY113" s="64" t="str">
        <f t="shared" si="44"/>
        <v/>
      </c>
      <c r="AZ113" s="97">
        <v>80.75</v>
      </c>
      <c r="BA113" s="68"/>
      <c r="BB113" s="68"/>
      <c r="BC113" s="68"/>
      <c r="BD113" s="68"/>
      <c r="BE113" s="15"/>
      <c r="BF113" s="5">
        <f t="shared" si="45"/>
        <v>14352</v>
      </c>
      <c r="BG113" s="42">
        <v>11282</v>
      </c>
      <c r="BH113" s="42">
        <v>1894</v>
      </c>
      <c r="BI113" s="42">
        <v>1176</v>
      </c>
      <c r="BJ113" s="42"/>
      <c r="BK113" s="42"/>
      <c r="BL113" s="42"/>
      <c r="BM113" s="42"/>
    </row>
    <row r="114" spans="1:65" outlineLevel="5" x14ac:dyDescent="0.45">
      <c r="A114" s="22">
        <f t="shared" si="48"/>
        <v>3</v>
      </c>
      <c r="B114" s="9">
        <f t="shared" si="46"/>
        <v>44650</v>
      </c>
      <c r="C114" s="51">
        <v>335547</v>
      </c>
      <c r="D114" s="64"/>
      <c r="E114" s="12">
        <v>34.5</v>
      </c>
      <c r="F114" s="12">
        <v>38.6</v>
      </c>
      <c r="G114" s="12">
        <v>37</v>
      </c>
      <c r="H114" s="12">
        <v>38.200000000000003</v>
      </c>
      <c r="I114" s="12"/>
      <c r="J114" s="12"/>
      <c r="K114" s="12"/>
      <c r="L114" s="12"/>
      <c r="M114" s="74" t="str">
        <f t="shared" si="37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5">
        <f t="shared" si="47"/>
        <v>15.864022662889518</v>
      </c>
      <c r="AO114" s="41">
        <v>1765</v>
      </c>
      <c r="AP114" s="110"/>
      <c r="AQ114" s="111"/>
      <c r="AR114" s="126" t="str">
        <f t="shared" si="40"/>
        <v/>
      </c>
      <c r="AS114" s="126" t="str">
        <f t="shared" si="41"/>
        <v/>
      </c>
      <c r="AT114" s="127">
        <v>2027</v>
      </c>
      <c r="AU114" s="128"/>
      <c r="AV114" s="129"/>
      <c r="AW114" s="126" t="str">
        <f t="shared" si="42"/>
        <v/>
      </c>
      <c r="AX114" s="126" t="str">
        <f t="shared" si="43"/>
        <v/>
      </c>
      <c r="AY114" s="64" t="str">
        <f t="shared" si="44"/>
        <v/>
      </c>
      <c r="AZ114" s="97">
        <v>80.75</v>
      </c>
      <c r="BA114" s="68"/>
      <c r="BB114" s="68"/>
      <c r="BC114" s="68"/>
      <c r="BD114" s="68"/>
      <c r="BE114" s="15"/>
      <c r="BF114" s="5">
        <f t="shared" si="45"/>
        <v>15488</v>
      </c>
      <c r="BG114" s="42">
        <v>13581</v>
      </c>
      <c r="BH114" s="42">
        <v>591</v>
      </c>
      <c r="BI114" s="42">
        <v>1316</v>
      </c>
      <c r="BJ114" s="42"/>
      <c r="BK114" s="42"/>
      <c r="BL114" s="42"/>
      <c r="BM114" s="42"/>
    </row>
    <row r="115" spans="1:65" ht="17.5" outlineLevel="5" thickBot="1" x14ac:dyDescent="0.5">
      <c r="A115" s="31">
        <f t="shared" si="48"/>
        <v>3</v>
      </c>
      <c r="B115" s="32">
        <f t="shared" si="46"/>
        <v>44651</v>
      </c>
      <c r="C115" s="51">
        <v>327381</v>
      </c>
      <c r="D115" s="64"/>
      <c r="E115" s="12">
        <v>34.700000000000003</v>
      </c>
      <c r="F115" s="12">
        <v>38</v>
      </c>
      <c r="G115" s="12">
        <v>37.299999999999997</v>
      </c>
      <c r="H115" s="12">
        <v>37.9</v>
      </c>
      <c r="I115" s="12"/>
      <c r="J115" s="12"/>
      <c r="K115" s="12"/>
      <c r="L115" s="12"/>
      <c r="M115" s="74" t="str">
        <f t="shared" si="37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5">
        <f t="shared" si="47"/>
        <v>14.127144298688194</v>
      </c>
      <c r="AO115" s="41">
        <v>1982</v>
      </c>
      <c r="AP115" s="110"/>
      <c r="AQ115" s="111"/>
      <c r="AR115" s="126" t="str">
        <f t="shared" si="40"/>
        <v/>
      </c>
      <c r="AS115" s="126" t="str">
        <f t="shared" si="41"/>
        <v/>
      </c>
      <c r="AT115" s="127">
        <v>2323</v>
      </c>
      <c r="AU115" s="128"/>
      <c r="AV115" s="129"/>
      <c r="AW115" s="126" t="str">
        <f t="shared" si="42"/>
        <v/>
      </c>
      <c r="AX115" s="126" t="str">
        <f t="shared" si="43"/>
        <v/>
      </c>
      <c r="AY115" s="64" t="str">
        <f t="shared" si="44"/>
        <v/>
      </c>
      <c r="AZ115" s="97">
        <v>79.42</v>
      </c>
      <c r="BA115" s="68"/>
      <c r="BB115" s="68"/>
      <c r="BC115" s="68"/>
      <c r="BD115" s="68"/>
      <c r="BE115" s="15"/>
      <c r="BF115" s="5">
        <f t="shared" si="45"/>
        <v>14442</v>
      </c>
      <c r="BG115" s="42">
        <v>11799</v>
      </c>
      <c r="BH115" s="42">
        <v>1215</v>
      </c>
      <c r="BI115" s="42">
        <v>1428</v>
      </c>
      <c r="BJ115" s="42"/>
      <c r="BK115" s="42"/>
      <c r="BL115" s="42"/>
      <c r="BM115" s="42"/>
    </row>
    <row r="116" spans="1:65" outlineLevel="4" x14ac:dyDescent="0.45">
      <c r="A116" s="150" t="s">
        <v>37</v>
      </c>
      <c r="B116" s="151"/>
      <c r="C116" s="50">
        <f t="shared" ref="C116:BM116" si="49">SUBTOTAL(4,C85:C115)</f>
        <v>401398</v>
      </c>
      <c r="D116" s="60">
        <f t="shared" si="49"/>
        <v>0</v>
      </c>
      <c r="E116" s="28">
        <f t="shared" si="49"/>
        <v>34.9</v>
      </c>
      <c r="F116" s="28">
        <f t="shared" si="49"/>
        <v>39.200000000000003</v>
      </c>
      <c r="G116" s="28">
        <f t="shared" si="49"/>
        <v>37.5</v>
      </c>
      <c r="H116" s="28">
        <f t="shared" si="49"/>
        <v>38.799999999999997</v>
      </c>
      <c r="I116" s="28">
        <f t="shared" si="49"/>
        <v>0</v>
      </c>
      <c r="J116" s="28">
        <f t="shared" si="49"/>
        <v>0</v>
      </c>
      <c r="K116" s="28">
        <f t="shared" si="49"/>
        <v>0</v>
      </c>
      <c r="L116" s="28">
        <f t="shared" si="49"/>
        <v>0</v>
      </c>
      <c r="M116" s="71">
        <f t="shared" si="49"/>
        <v>0</v>
      </c>
      <c r="N116" s="82">
        <f t="shared" si="49"/>
        <v>0</v>
      </c>
      <c r="O116" s="82">
        <f t="shared" si="49"/>
        <v>0</v>
      </c>
      <c r="P116" s="82">
        <f t="shared" si="49"/>
        <v>0</v>
      </c>
      <c r="Q116" s="82">
        <f t="shared" si="49"/>
        <v>0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35</v>
      </c>
      <c r="AO116" s="39">
        <f t="shared" si="49"/>
        <v>2112</v>
      </c>
      <c r="AP116" s="104">
        <f t="shared" si="49"/>
        <v>0</v>
      </c>
      <c r="AQ116" s="105">
        <f t="shared" si="49"/>
        <v>0</v>
      </c>
      <c r="AR116" s="106">
        <f t="shared" si="49"/>
        <v>0</v>
      </c>
      <c r="AS116" s="106">
        <f t="shared" si="49"/>
        <v>0</v>
      </c>
      <c r="AT116" s="107">
        <f t="shared" si="49"/>
        <v>2495</v>
      </c>
      <c r="AU116" s="108">
        <f t="shared" si="49"/>
        <v>0</v>
      </c>
      <c r="AV116" s="109">
        <f t="shared" si="49"/>
        <v>0</v>
      </c>
      <c r="AW116" s="106">
        <f t="shared" si="49"/>
        <v>0</v>
      </c>
      <c r="AX116" s="106">
        <f t="shared" si="49"/>
        <v>0</v>
      </c>
      <c r="AY116" s="60">
        <f t="shared" si="49"/>
        <v>0</v>
      </c>
      <c r="AZ116" s="96">
        <f t="shared" si="49"/>
        <v>81.2</v>
      </c>
      <c r="BA116" s="67">
        <f t="shared" si="49"/>
        <v>0</v>
      </c>
      <c r="BB116" s="67">
        <f t="shared" si="49"/>
        <v>0</v>
      </c>
      <c r="BC116" s="67">
        <f t="shared" si="49"/>
        <v>0</v>
      </c>
      <c r="BD116" s="67">
        <f t="shared" si="49"/>
        <v>0</v>
      </c>
      <c r="BE116" s="27">
        <f t="shared" si="49"/>
        <v>350</v>
      </c>
      <c r="BF116" s="29">
        <f t="shared" si="49"/>
        <v>18312</v>
      </c>
      <c r="BG116" s="39">
        <f t="shared" si="49"/>
        <v>14028</v>
      </c>
      <c r="BH116" s="40">
        <f t="shared" si="49"/>
        <v>3520</v>
      </c>
      <c r="BI116" s="40">
        <f t="shared" si="49"/>
        <v>1508</v>
      </c>
      <c r="BJ116" s="40">
        <f t="shared" si="49"/>
        <v>0</v>
      </c>
      <c r="BK116" s="40">
        <f t="shared" si="49"/>
        <v>0</v>
      </c>
      <c r="BL116" s="40">
        <f t="shared" si="49"/>
        <v>0</v>
      </c>
      <c r="BM116" s="27">
        <f t="shared" si="49"/>
        <v>0</v>
      </c>
    </row>
    <row r="117" spans="1:65" outlineLevel="3" x14ac:dyDescent="0.45">
      <c r="A117" s="180" t="s">
        <v>26</v>
      </c>
      <c r="B117" s="181"/>
      <c r="C117" s="51">
        <f t="shared" ref="C117:BM117" si="50">SUBTOTAL(5,C85:C115)</f>
        <v>270944</v>
      </c>
      <c r="D117" s="61">
        <f t="shared" si="50"/>
        <v>0</v>
      </c>
      <c r="E117" s="12">
        <f t="shared" si="50"/>
        <v>34.299999999999997</v>
      </c>
      <c r="F117" s="12">
        <f t="shared" si="50"/>
        <v>37.299999999999997</v>
      </c>
      <c r="G117" s="12">
        <f t="shared" si="50"/>
        <v>36.5</v>
      </c>
      <c r="H117" s="12">
        <f t="shared" si="50"/>
        <v>37.200000000000003</v>
      </c>
      <c r="I117" s="12">
        <f t="shared" si="50"/>
        <v>0</v>
      </c>
      <c r="J117" s="12">
        <f t="shared" si="50"/>
        <v>0</v>
      </c>
      <c r="K117" s="12">
        <f t="shared" si="50"/>
        <v>0</v>
      </c>
      <c r="L117" s="12">
        <f t="shared" si="50"/>
        <v>0</v>
      </c>
      <c r="M117" s="72">
        <f t="shared" si="50"/>
        <v>0</v>
      </c>
      <c r="N117" s="83">
        <f t="shared" si="50"/>
        <v>0</v>
      </c>
      <c r="O117" s="83">
        <f t="shared" si="50"/>
        <v>0</v>
      </c>
      <c r="P117" s="83">
        <f t="shared" si="50"/>
        <v>0</v>
      </c>
      <c r="Q117" s="83">
        <f t="shared" si="50"/>
        <v>0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13.257575757575758</v>
      </c>
      <c r="AO117" s="41">
        <f t="shared" si="50"/>
        <v>800</v>
      </c>
      <c r="AP117" s="110">
        <f t="shared" si="50"/>
        <v>0</v>
      </c>
      <c r="AQ117" s="111">
        <f t="shared" si="50"/>
        <v>0</v>
      </c>
      <c r="AR117" s="112">
        <f t="shared" si="50"/>
        <v>0</v>
      </c>
      <c r="AS117" s="112">
        <f t="shared" si="50"/>
        <v>0</v>
      </c>
      <c r="AT117" s="113">
        <f t="shared" si="50"/>
        <v>928</v>
      </c>
      <c r="AU117" s="114">
        <f t="shared" si="50"/>
        <v>0</v>
      </c>
      <c r="AV117" s="115">
        <f t="shared" si="50"/>
        <v>0</v>
      </c>
      <c r="AW117" s="112">
        <f t="shared" si="50"/>
        <v>0</v>
      </c>
      <c r="AX117" s="112">
        <f t="shared" si="50"/>
        <v>0</v>
      </c>
      <c r="AY117" s="61">
        <f t="shared" si="50"/>
        <v>0</v>
      </c>
      <c r="AZ117" s="97">
        <f t="shared" si="50"/>
        <v>79.03</v>
      </c>
      <c r="BA117" s="68">
        <f t="shared" si="50"/>
        <v>0</v>
      </c>
      <c r="BB117" s="68">
        <f t="shared" si="50"/>
        <v>0</v>
      </c>
      <c r="BC117" s="68">
        <f t="shared" si="50"/>
        <v>0</v>
      </c>
      <c r="BD117" s="68">
        <f t="shared" si="50"/>
        <v>0</v>
      </c>
      <c r="BE117" s="15">
        <f t="shared" si="50"/>
        <v>120</v>
      </c>
      <c r="BF117" s="6">
        <f t="shared" si="50"/>
        <v>3873</v>
      </c>
      <c r="BG117" s="41">
        <f t="shared" si="50"/>
        <v>2441</v>
      </c>
      <c r="BH117" s="42">
        <f t="shared" si="50"/>
        <v>0</v>
      </c>
      <c r="BI117" s="42">
        <f t="shared" si="50"/>
        <v>1140</v>
      </c>
      <c r="BJ117" s="42">
        <f t="shared" si="50"/>
        <v>0</v>
      </c>
      <c r="BK117" s="42">
        <f t="shared" si="50"/>
        <v>0</v>
      </c>
      <c r="BL117" s="42">
        <f t="shared" si="50"/>
        <v>0</v>
      </c>
      <c r="BM117" s="15">
        <f t="shared" si="50"/>
        <v>0</v>
      </c>
    </row>
    <row r="118" spans="1:65" outlineLevel="2" x14ac:dyDescent="0.45">
      <c r="A118" s="180" t="s">
        <v>15</v>
      </c>
      <c r="B118" s="181"/>
      <c r="C118" s="51">
        <f>IFERROR(SUBTOTAL(1,C85:C115),"")</f>
        <v>306806.93548387097</v>
      </c>
      <c r="D118" s="61" t="str">
        <f t="shared" ref="D118:BM118" si="51">IFERROR(SUBTOTAL(1,D85:D115),"")</f>
        <v/>
      </c>
      <c r="E118" s="12">
        <f t="shared" si="51"/>
        <v>34.574193548387093</v>
      </c>
      <c r="F118" s="12">
        <f t="shared" si="51"/>
        <v>38.116129032258065</v>
      </c>
      <c r="G118" s="12">
        <f t="shared" si="51"/>
        <v>37.058064516129043</v>
      </c>
      <c r="H118" s="12">
        <f t="shared" si="51"/>
        <v>37.99677419354839</v>
      </c>
      <c r="I118" s="12" t="str">
        <f t="shared" si="51"/>
        <v/>
      </c>
      <c r="J118" s="12" t="str">
        <f t="shared" si="51"/>
        <v/>
      </c>
      <c r="K118" s="12" t="str">
        <f t="shared" si="51"/>
        <v/>
      </c>
      <c r="L118" s="12" t="str">
        <f t="shared" si="51"/>
        <v/>
      </c>
      <c r="M118" s="72" t="str">
        <f t="shared" si="51"/>
        <v/>
      </c>
      <c r="N118" s="83" t="str">
        <f t="shared" si="51"/>
        <v/>
      </c>
      <c r="O118" s="83" t="str">
        <f t="shared" si="51"/>
        <v/>
      </c>
      <c r="P118" s="83" t="str">
        <f t="shared" si="51"/>
        <v/>
      </c>
      <c r="Q118" s="83" t="str">
        <f t="shared" si="51"/>
        <v/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17.916043584284967</v>
      </c>
      <c r="AO118" s="41">
        <f t="shared" si="51"/>
        <v>1635.3225806451612</v>
      </c>
      <c r="AP118" s="110" t="str">
        <f t="shared" si="51"/>
        <v/>
      </c>
      <c r="AQ118" s="111" t="str">
        <f t="shared" si="51"/>
        <v/>
      </c>
      <c r="AR118" s="112" t="str">
        <f t="shared" si="51"/>
        <v/>
      </c>
      <c r="AS118" s="112" t="str">
        <f t="shared" si="51"/>
        <v/>
      </c>
      <c r="AT118" s="113">
        <f t="shared" si="51"/>
        <v>1866.741935483871</v>
      </c>
      <c r="AU118" s="114" t="str">
        <f t="shared" si="51"/>
        <v/>
      </c>
      <c r="AV118" s="115" t="str">
        <f t="shared" si="51"/>
        <v/>
      </c>
      <c r="AW118" s="112" t="str">
        <f t="shared" si="51"/>
        <v/>
      </c>
      <c r="AX118" s="112" t="str">
        <f t="shared" si="51"/>
        <v/>
      </c>
      <c r="AY118" s="61" t="str">
        <f t="shared" si="51"/>
        <v/>
      </c>
      <c r="AZ118" s="97">
        <f t="shared" si="51"/>
        <v>80.31687500000001</v>
      </c>
      <c r="BA118" s="68" t="str">
        <f t="shared" si="51"/>
        <v/>
      </c>
      <c r="BB118" s="68" t="str">
        <f t="shared" si="51"/>
        <v/>
      </c>
      <c r="BC118" s="68" t="str">
        <f t="shared" si="51"/>
        <v/>
      </c>
      <c r="BD118" s="68" t="str">
        <f t="shared" si="51"/>
        <v/>
      </c>
      <c r="BE118" s="15">
        <f>IFERROR(SUBTOTAL(1,BE85:BE115),"")</f>
        <v>273.88888888888891</v>
      </c>
      <c r="BF118" s="6">
        <f t="shared" si="51"/>
        <v>13055.129032258064</v>
      </c>
      <c r="BG118" s="41">
        <f t="shared" si="51"/>
        <v>11145.645161290322</v>
      </c>
      <c r="BH118" s="42">
        <f t="shared" si="51"/>
        <v>519.29032258064512</v>
      </c>
      <c r="BI118" s="42">
        <f t="shared" si="51"/>
        <v>1390.1935483870968</v>
      </c>
      <c r="BJ118" s="42" t="str">
        <f t="shared" si="51"/>
        <v/>
      </c>
      <c r="BK118" s="42" t="str">
        <f t="shared" si="51"/>
        <v/>
      </c>
      <c r="BL118" s="42" t="str">
        <f t="shared" si="51"/>
        <v/>
      </c>
      <c r="BM118" s="15" t="str">
        <f t="shared" si="51"/>
        <v/>
      </c>
    </row>
    <row r="119" spans="1:65" ht="17.5" outlineLevel="1" thickBot="1" x14ac:dyDescent="0.5">
      <c r="A119" s="182" t="s">
        <v>58</v>
      </c>
      <c r="B119" s="183"/>
      <c r="C119" s="52">
        <f>SUBTOTAL(9,C85:C115)</f>
        <v>9511015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50695</v>
      </c>
      <c r="AP119" s="116"/>
      <c r="AQ119" s="117"/>
      <c r="AR119" s="118"/>
      <c r="AS119" s="118"/>
      <c r="AT119" s="119">
        <f>SUBTOTAL(9,AT85:AT115)</f>
        <v>57869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4930</v>
      </c>
      <c r="BF119" s="7">
        <f t="shared" ref="BF119:BM119" si="52">SUBTOTAL(9,BF85:BF115)</f>
        <v>404709</v>
      </c>
      <c r="BG119" s="43">
        <f t="shared" si="52"/>
        <v>345515</v>
      </c>
      <c r="BH119" s="44">
        <f t="shared" si="52"/>
        <v>16098</v>
      </c>
      <c r="BI119" s="44">
        <f t="shared" si="52"/>
        <v>43096</v>
      </c>
      <c r="BJ119" s="44">
        <f t="shared" si="52"/>
        <v>0</v>
      </c>
      <c r="BK119" s="44">
        <f t="shared" si="52"/>
        <v>0</v>
      </c>
      <c r="BL119" s="44">
        <v>205412</v>
      </c>
      <c r="BM119" s="16">
        <f t="shared" si="52"/>
        <v>0</v>
      </c>
    </row>
    <row r="120" spans="1:65" outlineLevel="5" x14ac:dyDescent="0.45">
      <c r="A120" s="21">
        <f t="shared" si="48"/>
        <v>4</v>
      </c>
      <c r="B120" s="33">
        <f>B115+1</f>
        <v>44652</v>
      </c>
      <c r="C120" s="51">
        <v>321141</v>
      </c>
      <c r="D120" s="64">
        <f t="shared" ref="D120:D149" si="53">IFERROR(ROUND(AVERAGE(E120:L120),1),"")</f>
        <v>36.9</v>
      </c>
      <c r="E120" s="12">
        <v>34.799999999999997</v>
      </c>
      <c r="F120" s="12">
        <v>37.6</v>
      </c>
      <c r="G120" s="12">
        <v>37.5</v>
      </c>
      <c r="H120" s="12">
        <v>37.799999999999997</v>
      </c>
      <c r="I120" s="12"/>
      <c r="J120" s="12"/>
      <c r="K120" s="12"/>
      <c r="L120" s="12"/>
      <c r="M120" s="74" t="str">
        <f t="shared" ref="M120:M149" si="54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5">
        <f>28000/AO120</f>
        <v>14.271151885830784</v>
      </c>
      <c r="AO120" s="41">
        <v>1962</v>
      </c>
      <c r="AP120" s="110"/>
      <c r="AQ120" s="111"/>
      <c r="AR120" s="126" t="str">
        <f t="shared" ref="AR120:AR149" si="57">IFERROR(AQ120/AP120*100,"")</f>
        <v/>
      </c>
      <c r="AS120" s="126" t="str">
        <f t="shared" ref="AS120:AS149" si="58">IFERROR(100-AR120,"")</f>
        <v/>
      </c>
      <c r="AT120" s="127">
        <v>2222</v>
      </c>
      <c r="AU120" s="128"/>
      <c r="AV120" s="129"/>
      <c r="AW120" s="126" t="str">
        <f t="shared" ref="AW120:AW149" si="59">IFERROR(AV120/AU120*100,"")</f>
        <v/>
      </c>
      <c r="AX120" s="126" t="str">
        <f t="shared" ref="AX120:AX149" si="60">IFERROR(100-AW120,"")</f>
        <v/>
      </c>
      <c r="AY120" s="64" t="str">
        <f t="shared" ref="AY120:AY149" si="61">IFERROR((1-((AW120*AS120)/(AX120*AR120)))*100,"")</f>
        <v/>
      </c>
      <c r="AZ120" s="97">
        <v>79.42</v>
      </c>
      <c r="BA120" s="68"/>
      <c r="BB120" s="68"/>
      <c r="BC120" s="68"/>
      <c r="BD120" s="68"/>
      <c r="BE120" s="15"/>
      <c r="BF120" s="5">
        <f t="shared" ref="BF120:BF149" si="62">IF(SUM(BG120:BM120)=0,"",SUM(BG120:BM120))</f>
        <v>17296</v>
      </c>
      <c r="BG120" s="42">
        <v>11704</v>
      </c>
      <c r="BH120" s="42">
        <v>4438</v>
      </c>
      <c r="BI120" s="42">
        <v>1154</v>
      </c>
      <c r="BJ120" s="42"/>
      <c r="BK120" s="42"/>
      <c r="BL120" s="42"/>
      <c r="BM120" s="42"/>
    </row>
    <row r="121" spans="1:65" outlineLevel="5" x14ac:dyDescent="0.45">
      <c r="A121" s="22">
        <f t="shared" si="48"/>
        <v>4</v>
      </c>
      <c r="B121" s="9">
        <f t="shared" si="46"/>
        <v>44653</v>
      </c>
      <c r="C121" s="51">
        <v>311944</v>
      </c>
      <c r="D121" s="64">
        <f t="shared" si="53"/>
        <v>37.1</v>
      </c>
      <c r="E121" s="12">
        <v>34.799999999999997</v>
      </c>
      <c r="F121" s="12">
        <v>37.700000000000003</v>
      </c>
      <c r="G121" s="12">
        <v>37.4</v>
      </c>
      <c r="H121" s="12">
        <v>38.299999999999997</v>
      </c>
      <c r="I121" s="12"/>
      <c r="J121" s="12"/>
      <c r="K121" s="12"/>
      <c r="L121" s="12"/>
      <c r="M121" s="74" t="str">
        <f t="shared" si="54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5">
        <f t="shared" ref="AN121:AN149" si="63">28000/AO121</f>
        <v>14.74460242232754</v>
      </c>
      <c r="AO121" s="41">
        <v>1899</v>
      </c>
      <c r="AP121" s="110"/>
      <c r="AQ121" s="111"/>
      <c r="AR121" s="126" t="str">
        <f t="shared" si="57"/>
        <v/>
      </c>
      <c r="AS121" s="126" t="str">
        <f t="shared" si="58"/>
        <v/>
      </c>
      <c r="AT121" s="127">
        <v>2236</v>
      </c>
      <c r="AU121" s="128"/>
      <c r="AV121" s="129"/>
      <c r="AW121" s="126" t="str">
        <f t="shared" si="59"/>
        <v/>
      </c>
      <c r="AX121" s="126" t="str">
        <f t="shared" si="60"/>
        <v/>
      </c>
      <c r="AY121" s="64" t="str">
        <f t="shared" si="61"/>
        <v/>
      </c>
      <c r="AZ121" s="97"/>
      <c r="BA121" s="68"/>
      <c r="BB121" s="68"/>
      <c r="BC121" s="68"/>
      <c r="BD121" s="68"/>
      <c r="BE121" s="15"/>
      <c r="BF121" s="5">
        <f t="shared" si="62"/>
        <v>14235</v>
      </c>
      <c r="BG121" s="42">
        <v>12693</v>
      </c>
      <c r="BH121" s="42">
        <v>138</v>
      </c>
      <c r="BI121" s="42">
        <v>1404</v>
      </c>
      <c r="BJ121" s="42"/>
      <c r="BK121" s="42"/>
      <c r="BL121" s="42"/>
      <c r="BM121" s="42"/>
    </row>
    <row r="122" spans="1:65" outlineLevel="5" x14ac:dyDescent="0.45">
      <c r="A122" s="22">
        <f t="shared" si="48"/>
        <v>4</v>
      </c>
      <c r="B122" s="9">
        <f t="shared" si="46"/>
        <v>44654</v>
      </c>
      <c r="C122" s="51">
        <v>313165</v>
      </c>
      <c r="D122" s="64">
        <f t="shared" si="53"/>
        <v>37.4</v>
      </c>
      <c r="E122" s="12">
        <v>35</v>
      </c>
      <c r="F122" s="12">
        <v>38.200000000000003</v>
      </c>
      <c r="G122" s="12">
        <v>37.4</v>
      </c>
      <c r="H122" s="12">
        <v>38.9</v>
      </c>
      <c r="I122" s="12"/>
      <c r="J122" s="12"/>
      <c r="K122" s="12"/>
      <c r="L122" s="12"/>
      <c r="M122" s="74" t="str">
        <f t="shared" si="54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5">
        <f t="shared" si="63"/>
        <v>15.864022662889518</v>
      </c>
      <c r="AO122" s="41">
        <v>1765</v>
      </c>
      <c r="AP122" s="110"/>
      <c r="AQ122" s="111"/>
      <c r="AR122" s="126" t="str">
        <f t="shared" si="57"/>
        <v/>
      </c>
      <c r="AS122" s="126" t="str">
        <f t="shared" si="58"/>
        <v/>
      </c>
      <c r="AT122" s="127">
        <v>2100</v>
      </c>
      <c r="AU122" s="128"/>
      <c r="AV122" s="129"/>
      <c r="AW122" s="126" t="str">
        <f t="shared" si="59"/>
        <v/>
      </c>
      <c r="AX122" s="126" t="str">
        <f t="shared" si="60"/>
        <v/>
      </c>
      <c r="AY122" s="64" t="str">
        <f t="shared" si="61"/>
        <v/>
      </c>
      <c r="AZ122" s="97"/>
      <c r="BA122" s="68"/>
      <c r="BB122" s="68"/>
      <c r="BC122" s="68"/>
      <c r="BD122" s="68"/>
      <c r="BE122" s="15"/>
      <c r="BF122" s="5">
        <f t="shared" si="62"/>
        <v>15838</v>
      </c>
      <c r="BG122" s="42">
        <v>12555</v>
      </c>
      <c r="BH122" s="42">
        <v>1971</v>
      </c>
      <c r="BI122" s="42">
        <v>1312</v>
      </c>
      <c r="BJ122" s="42"/>
      <c r="BK122" s="42"/>
      <c r="BL122" s="42"/>
      <c r="BM122" s="42"/>
    </row>
    <row r="123" spans="1:65" outlineLevel="5" x14ac:dyDescent="0.45">
      <c r="A123" s="22">
        <f t="shared" si="48"/>
        <v>4</v>
      </c>
      <c r="B123" s="9">
        <f t="shared" si="46"/>
        <v>44655</v>
      </c>
      <c r="C123" s="51">
        <v>332982</v>
      </c>
      <c r="D123" s="64">
        <f t="shared" si="53"/>
        <v>37.1</v>
      </c>
      <c r="E123" s="12">
        <v>35</v>
      </c>
      <c r="F123" s="12">
        <v>37.9</v>
      </c>
      <c r="G123" s="12">
        <v>37.5</v>
      </c>
      <c r="H123" s="12">
        <v>38</v>
      </c>
      <c r="I123" s="12"/>
      <c r="J123" s="12"/>
      <c r="K123" s="12"/>
      <c r="L123" s="12"/>
      <c r="M123" s="74" t="str">
        <f t="shared" si="54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5">
        <f t="shared" si="63"/>
        <v>15.275504637206765</v>
      </c>
      <c r="AO123" s="41">
        <v>1833</v>
      </c>
      <c r="AP123" s="110"/>
      <c r="AQ123" s="111"/>
      <c r="AR123" s="126" t="str">
        <f t="shared" si="57"/>
        <v/>
      </c>
      <c r="AS123" s="126" t="str">
        <f t="shared" si="58"/>
        <v/>
      </c>
      <c r="AT123" s="127">
        <v>1784</v>
      </c>
      <c r="AU123" s="128"/>
      <c r="AV123" s="129"/>
      <c r="AW123" s="126" t="str">
        <f t="shared" si="59"/>
        <v/>
      </c>
      <c r="AX123" s="126" t="str">
        <f t="shared" si="60"/>
        <v/>
      </c>
      <c r="AY123" s="64" t="str">
        <f t="shared" si="61"/>
        <v/>
      </c>
      <c r="AZ123" s="97">
        <v>79.42</v>
      </c>
      <c r="BA123" s="68"/>
      <c r="BB123" s="68"/>
      <c r="BC123" s="68"/>
      <c r="BD123" s="68"/>
      <c r="BE123" s="15"/>
      <c r="BF123" s="5">
        <f t="shared" si="62"/>
        <v>13685</v>
      </c>
      <c r="BG123" s="42">
        <v>9150</v>
      </c>
      <c r="BH123" s="42">
        <v>3375</v>
      </c>
      <c r="BI123" s="42">
        <v>1160</v>
      </c>
      <c r="BJ123" s="42"/>
      <c r="BK123" s="42"/>
      <c r="BL123" s="42"/>
      <c r="BM123" s="42"/>
    </row>
    <row r="124" spans="1:65" outlineLevel="5" x14ac:dyDescent="0.45">
      <c r="A124" s="22">
        <f t="shared" si="48"/>
        <v>4</v>
      </c>
      <c r="B124" s="9">
        <f t="shared" si="46"/>
        <v>44656</v>
      </c>
      <c r="C124" s="51">
        <v>310078</v>
      </c>
      <c r="D124" s="64">
        <f t="shared" si="53"/>
        <v>37</v>
      </c>
      <c r="E124" s="12">
        <v>35</v>
      </c>
      <c r="F124" s="12">
        <v>37.799999999999997</v>
      </c>
      <c r="G124" s="12">
        <v>37.4</v>
      </c>
      <c r="H124" s="12">
        <v>37.700000000000003</v>
      </c>
      <c r="I124" s="12"/>
      <c r="J124" s="12"/>
      <c r="K124" s="12"/>
      <c r="L124" s="12"/>
      <c r="M124" s="74" t="str">
        <f t="shared" si="54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5">
        <f t="shared" si="63"/>
        <v>15.250544662309368</v>
      </c>
      <c r="AO124" s="41">
        <v>1836</v>
      </c>
      <c r="AP124" s="110"/>
      <c r="AQ124" s="111"/>
      <c r="AR124" s="126" t="str">
        <f t="shared" si="57"/>
        <v/>
      </c>
      <c r="AS124" s="126" t="str">
        <f t="shared" si="58"/>
        <v/>
      </c>
      <c r="AT124" s="127">
        <v>1900</v>
      </c>
      <c r="AU124" s="128"/>
      <c r="AV124" s="129"/>
      <c r="AW124" s="126" t="str">
        <f t="shared" si="59"/>
        <v/>
      </c>
      <c r="AX124" s="126" t="str">
        <f t="shared" si="60"/>
        <v/>
      </c>
      <c r="AY124" s="64" t="str">
        <f t="shared" si="61"/>
        <v/>
      </c>
      <c r="AZ124" s="97"/>
      <c r="BA124" s="68"/>
      <c r="BB124" s="68"/>
      <c r="BC124" s="68"/>
      <c r="BD124" s="68"/>
      <c r="BE124" s="15"/>
      <c r="BF124" s="5">
        <f t="shared" si="62"/>
        <v>15065</v>
      </c>
      <c r="BG124" s="42">
        <v>11104</v>
      </c>
      <c r="BH124" s="42">
        <v>2851</v>
      </c>
      <c r="BI124" s="42">
        <v>1110</v>
      </c>
      <c r="BJ124" s="42"/>
      <c r="BK124" s="42"/>
      <c r="BL124" s="42"/>
      <c r="BM124" s="42"/>
    </row>
    <row r="125" spans="1:65" outlineLevel="5" x14ac:dyDescent="0.45">
      <c r="A125" s="22">
        <f t="shared" si="48"/>
        <v>4</v>
      </c>
      <c r="B125" s="9">
        <f t="shared" si="46"/>
        <v>44657</v>
      </c>
      <c r="C125" s="51">
        <v>304920</v>
      </c>
      <c r="D125" s="64">
        <f t="shared" si="53"/>
        <v>37.4</v>
      </c>
      <c r="E125" s="12">
        <v>35</v>
      </c>
      <c r="F125" s="12">
        <v>38.4</v>
      </c>
      <c r="G125" s="12">
        <v>37.4</v>
      </c>
      <c r="H125" s="12">
        <v>38.700000000000003</v>
      </c>
      <c r="I125" s="12"/>
      <c r="J125" s="12"/>
      <c r="K125" s="12"/>
      <c r="L125" s="12"/>
      <c r="M125" s="74" t="str">
        <f t="shared" si="54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5">
        <f t="shared" si="63"/>
        <v>15.590200445434299</v>
      </c>
      <c r="AO125" s="41">
        <v>1796</v>
      </c>
      <c r="AP125" s="110"/>
      <c r="AQ125" s="111"/>
      <c r="AR125" s="126" t="str">
        <f t="shared" si="57"/>
        <v/>
      </c>
      <c r="AS125" s="126" t="str">
        <f t="shared" si="58"/>
        <v/>
      </c>
      <c r="AT125" s="127">
        <v>2148</v>
      </c>
      <c r="AU125" s="128"/>
      <c r="AV125" s="129"/>
      <c r="AW125" s="126" t="str">
        <f t="shared" si="59"/>
        <v/>
      </c>
      <c r="AX125" s="126" t="str">
        <f t="shared" si="60"/>
        <v/>
      </c>
      <c r="AY125" s="64" t="str">
        <f t="shared" si="61"/>
        <v/>
      </c>
      <c r="AZ125" s="97">
        <v>79.42</v>
      </c>
      <c r="BA125" s="68"/>
      <c r="BB125" s="68"/>
      <c r="BC125" s="68"/>
      <c r="BD125" s="68"/>
      <c r="BE125" s="15"/>
      <c r="BF125" s="5">
        <f t="shared" si="62"/>
        <v>14850</v>
      </c>
      <c r="BG125" s="42">
        <v>13521</v>
      </c>
      <c r="BH125" s="42">
        <v>0</v>
      </c>
      <c r="BI125" s="42">
        <v>1329</v>
      </c>
      <c r="BJ125" s="42"/>
      <c r="BK125" s="42"/>
      <c r="BL125" s="42"/>
      <c r="BM125" s="42"/>
    </row>
    <row r="126" spans="1:65" outlineLevel="5" x14ac:dyDescent="0.45">
      <c r="A126" s="22">
        <f t="shared" si="48"/>
        <v>4</v>
      </c>
      <c r="B126" s="9">
        <f t="shared" si="46"/>
        <v>44658</v>
      </c>
      <c r="C126" s="51">
        <v>309342</v>
      </c>
      <c r="D126" s="64">
        <f t="shared" si="53"/>
        <v>37.1</v>
      </c>
      <c r="E126" s="12">
        <v>34.9</v>
      </c>
      <c r="F126" s="12">
        <v>37.700000000000003</v>
      </c>
      <c r="G126" s="12">
        <v>37.6</v>
      </c>
      <c r="H126" s="12">
        <v>38.299999999999997</v>
      </c>
      <c r="I126" s="12"/>
      <c r="J126" s="12"/>
      <c r="K126" s="12"/>
      <c r="L126" s="12"/>
      <c r="M126" s="74" t="str">
        <f t="shared" si="54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5">
        <f t="shared" si="63"/>
        <v>14.957264957264957</v>
      </c>
      <c r="AO126" s="41">
        <v>1872</v>
      </c>
      <c r="AP126" s="110"/>
      <c r="AQ126" s="111"/>
      <c r="AR126" s="126" t="str">
        <f t="shared" si="57"/>
        <v/>
      </c>
      <c r="AS126" s="126" t="str">
        <f t="shared" si="58"/>
        <v/>
      </c>
      <c r="AT126" s="127">
        <v>2101</v>
      </c>
      <c r="AU126" s="128"/>
      <c r="AV126" s="129"/>
      <c r="AW126" s="126" t="str">
        <f t="shared" si="59"/>
        <v/>
      </c>
      <c r="AX126" s="126" t="str">
        <f t="shared" si="60"/>
        <v/>
      </c>
      <c r="AY126" s="64" t="str">
        <f t="shared" si="61"/>
        <v/>
      </c>
      <c r="AZ126" s="97">
        <v>79.5</v>
      </c>
      <c r="BA126" s="68"/>
      <c r="BB126" s="68"/>
      <c r="BC126" s="68"/>
      <c r="BD126" s="68"/>
      <c r="BE126" s="15"/>
      <c r="BF126" s="5">
        <f t="shared" si="62"/>
        <v>13557</v>
      </c>
      <c r="BG126" s="42">
        <v>8234</v>
      </c>
      <c r="BH126" s="42">
        <v>4321</v>
      </c>
      <c r="BI126" s="42">
        <v>1002</v>
      </c>
      <c r="BJ126" s="42"/>
      <c r="BK126" s="42"/>
      <c r="BL126" s="42"/>
      <c r="BM126" s="42"/>
    </row>
    <row r="127" spans="1:65" outlineLevel="5" x14ac:dyDescent="0.45">
      <c r="A127" s="22">
        <f t="shared" si="48"/>
        <v>4</v>
      </c>
      <c r="B127" s="9">
        <f t="shared" si="46"/>
        <v>44659</v>
      </c>
      <c r="C127" s="51">
        <v>309210</v>
      </c>
      <c r="D127" s="64">
        <f t="shared" si="53"/>
        <v>37.200000000000003</v>
      </c>
      <c r="E127" s="12">
        <v>35</v>
      </c>
      <c r="F127" s="12">
        <v>37.799999999999997</v>
      </c>
      <c r="G127" s="12">
        <v>37.6</v>
      </c>
      <c r="H127" s="12">
        <v>38.200000000000003</v>
      </c>
      <c r="I127" s="12"/>
      <c r="J127" s="12"/>
      <c r="K127" s="12"/>
      <c r="L127" s="12"/>
      <c r="M127" s="74" t="str">
        <f t="shared" si="54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5">
        <f t="shared" si="63"/>
        <v>14.091595369904379</v>
      </c>
      <c r="AO127" s="41">
        <v>1987</v>
      </c>
      <c r="AP127" s="110"/>
      <c r="AQ127" s="111"/>
      <c r="AR127" s="126" t="str">
        <f t="shared" si="57"/>
        <v/>
      </c>
      <c r="AS127" s="126" t="str">
        <f t="shared" si="58"/>
        <v/>
      </c>
      <c r="AT127" s="127">
        <v>2312</v>
      </c>
      <c r="AU127" s="128"/>
      <c r="AV127" s="129"/>
      <c r="AW127" s="126" t="str">
        <f t="shared" si="59"/>
        <v/>
      </c>
      <c r="AX127" s="126" t="str">
        <f t="shared" si="60"/>
        <v/>
      </c>
      <c r="AY127" s="64" t="str">
        <f t="shared" si="61"/>
        <v/>
      </c>
      <c r="AZ127" s="97">
        <v>79.5</v>
      </c>
      <c r="BA127" s="68"/>
      <c r="BB127" s="68"/>
      <c r="BC127" s="68"/>
      <c r="BD127" s="68"/>
      <c r="BE127" s="15"/>
      <c r="BF127" s="5">
        <f t="shared" si="62"/>
        <v>17112</v>
      </c>
      <c r="BG127" s="42">
        <v>12235</v>
      </c>
      <c r="BH127" s="42">
        <v>3705</v>
      </c>
      <c r="BI127" s="42">
        <v>1172</v>
      </c>
      <c r="BJ127" s="42"/>
      <c r="BK127" s="42"/>
      <c r="BL127" s="42"/>
      <c r="BM127" s="42"/>
    </row>
    <row r="128" spans="1:65" outlineLevel="5" x14ac:dyDescent="0.45">
      <c r="A128" s="22">
        <f t="shared" si="48"/>
        <v>4</v>
      </c>
      <c r="B128" s="9">
        <f t="shared" si="46"/>
        <v>44660</v>
      </c>
      <c r="C128" s="51">
        <v>307129</v>
      </c>
      <c r="D128" s="64">
        <f t="shared" si="53"/>
        <v>37</v>
      </c>
      <c r="E128" s="12">
        <v>35</v>
      </c>
      <c r="F128" s="12">
        <v>37.700000000000003</v>
      </c>
      <c r="G128" s="12">
        <v>37.200000000000003</v>
      </c>
      <c r="H128" s="12">
        <v>38.200000000000003</v>
      </c>
      <c r="I128" s="12"/>
      <c r="J128" s="12"/>
      <c r="K128" s="12"/>
      <c r="L128" s="12"/>
      <c r="M128" s="74" t="str">
        <f t="shared" si="54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5">
        <f t="shared" si="63"/>
        <v>13.691931540342297</v>
      </c>
      <c r="AO128" s="41">
        <v>2045</v>
      </c>
      <c r="AP128" s="110"/>
      <c r="AQ128" s="111"/>
      <c r="AR128" s="126" t="str">
        <f t="shared" si="57"/>
        <v/>
      </c>
      <c r="AS128" s="126" t="str">
        <f t="shared" si="58"/>
        <v/>
      </c>
      <c r="AT128" s="127">
        <v>2352</v>
      </c>
      <c r="AU128" s="128"/>
      <c r="AV128" s="129"/>
      <c r="AW128" s="126" t="str">
        <f t="shared" si="59"/>
        <v/>
      </c>
      <c r="AX128" s="126" t="str">
        <f t="shared" si="60"/>
        <v/>
      </c>
      <c r="AY128" s="64" t="str">
        <f t="shared" si="61"/>
        <v/>
      </c>
      <c r="AZ128" s="97"/>
      <c r="BA128" s="68"/>
      <c r="BB128" s="68"/>
      <c r="BC128" s="68"/>
      <c r="BD128" s="68"/>
      <c r="BE128" s="15"/>
      <c r="BF128" s="5">
        <f t="shared" si="62"/>
        <v>14689</v>
      </c>
      <c r="BG128" s="42">
        <v>11624</v>
      </c>
      <c r="BH128" s="42">
        <v>1870</v>
      </c>
      <c r="BI128" s="42">
        <v>1195</v>
      </c>
      <c r="BJ128" s="42"/>
      <c r="BK128" s="42"/>
      <c r="BL128" s="42"/>
      <c r="BM128" s="42"/>
    </row>
    <row r="129" spans="1:65" outlineLevel="5" x14ac:dyDescent="0.45">
      <c r="A129" s="22">
        <f t="shared" si="48"/>
        <v>4</v>
      </c>
      <c r="B129" s="9">
        <f t="shared" si="46"/>
        <v>44661</v>
      </c>
      <c r="C129" s="51">
        <v>313448</v>
      </c>
      <c r="D129" s="64">
        <f t="shared" si="53"/>
        <v>37.5</v>
      </c>
      <c r="E129" s="12">
        <v>35.4</v>
      </c>
      <c r="F129" s="12">
        <v>38</v>
      </c>
      <c r="G129" s="12">
        <v>37.9</v>
      </c>
      <c r="H129" s="12">
        <v>38.700000000000003</v>
      </c>
      <c r="I129" s="12"/>
      <c r="J129" s="12"/>
      <c r="K129" s="12"/>
      <c r="L129" s="12"/>
      <c r="M129" s="74" t="str">
        <f t="shared" si="54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5">
        <f t="shared" si="63"/>
        <v>14.500258933195235</v>
      </c>
      <c r="AO129" s="41">
        <v>1931</v>
      </c>
      <c r="AP129" s="110"/>
      <c r="AQ129" s="111"/>
      <c r="AR129" s="126" t="str">
        <f t="shared" si="57"/>
        <v/>
      </c>
      <c r="AS129" s="126" t="str">
        <f t="shared" si="58"/>
        <v/>
      </c>
      <c r="AT129" s="127">
        <v>2263</v>
      </c>
      <c r="AU129" s="128"/>
      <c r="AV129" s="129"/>
      <c r="AW129" s="126" t="str">
        <f t="shared" si="59"/>
        <v/>
      </c>
      <c r="AX129" s="126" t="str">
        <f t="shared" si="60"/>
        <v/>
      </c>
      <c r="AY129" s="64" t="str">
        <f t="shared" si="61"/>
        <v/>
      </c>
      <c r="AZ129" s="97"/>
      <c r="BA129" s="68"/>
      <c r="BB129" s="68"/>
      <c r="BC129" s="68"/>
      <c r="BD129" s="68"/>
      <c r="BE129" s="15"/>
      <c r="BF129" s="5">
        <f t="shared" si="62"/>
        <v>14748</v>
      </c>
      <c r="BG129" s="42">
        <v>12300</v>
      </c>
      <c r="BH129" s="42">
        <v>1195</v>
      </c>
      <c r="BI129" s="42">
        <v>1253</v>
      </c>
      <c r="BJ129" s="42"/>
      <c r="BK129" s="42"/>
      <c r="BL129" s="42"/>
      <c r="BM129" s="42"/>
    </row>
    <row r="130" spans="1:65" outlineLevel="5" x14ac:dyDescent="0.45">
      <c r="A130" s="22">
        <f t="shared" si="48"/>
        <v>4</v>
      </c>
      <c r="B130" s="9">
        <f t="shared" si="46"/>
        <v>44662</v>
      </c>
      <c r="C130" s="51">
        <v>326454</v>
      </c>
      <c r="D130" s="64">
        <f t="shared" si="53"/>
        <v>37.5</v>
      </c>
      <c r="E130" s="12">
        <v>35.200000000000003</v>
      </c>
      <c r="F130" s="12">
        <v>38.5</v>
      </c>
      <c r="G130" s="12">
        <v>37.9</v>
      </c>
      <c r="H130" s="12">
        <v>38.5</v>
      </c>
      <c r="I130" s="12"/>
      <c r="J130" s="12"/>
      <c r="K130" s="12"/>
      <c r="L130" s="12"/>
      <c r="M130" s="74" t="str">
        <f t="shared" si="54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5">
        <f t="shared" si="63"/>
        <v>15.135135135135135</v>
      </c>
      <c r="AO130" s="41">
        <v>1850</v>
      </c>
      <c r="AP130" s="110"/>
      <c r="AQ130" s="111"/>
      <c r="AR130" s="126" t="str">
        <f t="shared" si="57"/>
        <v/>
      </c>
      <c r="AS130" s="126" t="str">
        <f t="shared" si="58"/>
        <v/>
      </c>
      <c r="AT130" s="127">
        <v>2102</v>
      </c>
      <c r="AU130" s="128"/>
      <c r="AV130" s="129"/>
      <c r="AW130" s="126" t="str">
        <f t="shared" si="59"/>
        <v/>
      </c>
      <c r="AX130" s="126" t="str">
        <f t="shared" si="60"/>
        <v/>
      </c>
      <c r="AY130" s="64" t="str">
        <f t="shared" si="61"/>
        <v/>
      </c>
      <c r="AZ130" s="97">
        <v>79.5</v>
      </c>
      <c r="BA130" s="68"/>
      <c r="BB130" s="68"/>
      <c r="BC130" s="68"/>
      <c r="BD130" s="68"/>
      <c r="BE130" s="15"/>
      <c r="BF130" s="5">
        <f t="shared" si="62"/>
        <v>13053</v>
      </c>
      <c r="BG130" s="42">
        <v>11659</v>
      </c>
      <c r="BH130" s="42">
        <v>0</v>
      </c>
      <c r="BI130" s="42">
        <v>1394</v>
      </c>
      <c r="BJ130" s="42"/>
      <c r="BK130" s="42"/>
      <c r="BL130" s="42"/>
      <c r="BM130" s="42"/>
    </row>
    <row r="131" spans="1:65" outlineLevel="5" x14ac:dyDescent="0.45">
      <c r="A131" s="22">
        <f t="shared" si="48"/>
        <v>4</v>
      </c>
      <c r="B131" s="9">
        <f t="shared" si="46"/>
        <v>44663</v>
      </c>
      <c r="C131" s="51">
        <v>318256</v>
      </c>
      <c r="D131" s="64">
        <f t="shared" si="53"/>
        <v>37.200000000000003</v>
      </c>
      <c r="E131" s="12">
        <v>35.299999999999997</v>
      </c>
      <c r="F131" s="12">
        <v>37.9</v>
      </c>
      <c r="G131" s="12">
        <v>38</v>
      </c>
      <c r="H131" s="12">
        <v>37.700000000000003</v>
      </c>
      <c r="I131" s="12"/>
      <c r="J131" s="12"/>
      <c r="K131" s="12"/>
      <c r="L131" s="12"/>
      <c r="M131" s="74" t="str">
        <f t="shared" si="54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5">
        <f t="shared" si="63"/>
        <v>14.155712841253791</v>
      </c>
      <c r="AO131" s="41">
        <v>1978</v>
      </c>
      <c r="AP131" s="110"/>
      <c r="AQ131" s="111"/>
      <c r="AR131" s="126" t="str">
        <f t="shared" si="57"/>
        <v/>
      </c>
      <c r="AS131" s="126" t="str">
        <f t="shared" si="58"/>
        <v/>
      </c>
      <c r="AT131" s="127">
        <v>2221</v>
      </c>
      <c r="AU131" s="128"/>
      <c r="AV131" s="129"/>
      <c r="AW131" s="126" t="str">
        <f t="shared" si="59"/>
        <v/>
      </c>
      <c r="AX131" s="126" t="str">
        <f t="shared" si="60"/>
        <v/>
      </c>
      <c r="AY131" s="64" t="str">
        <f t="shared" si="61"/>
        <v/>
      </c>
      <c r="AZ131" s="97">
        <v>79.5</v>
      </c>
      <c r="BA131" s="68"/>
      <c r="BB131" s="68"/>
      <c r="BC131" s="68"/>
      <c r="BD131" s="68"/>
      <c r="BE131" s="15"/>
      <c r="BF131" s="5">
        <f t="shared" si="62"/>
        <v>16345</v>
      </c>
      <c r="BG131" s="42">
        <v>7995</v>
      </c>
      <c r="BH131" s="42">
        <v>7525</v>
      </c>
      <c r="BI131" s="42">
        <v>825</v>
      </c>
      <c r="BJ131" s="42"/>
      <c r="BK131" s="42"/>
      <c r="BL131" s="42"/>
      <c r="BM131" s="42"/>
    </row>
    <row r="132" spans="1:65" outlineLevel="5" x14ac:dyDescent="0.45">
      <c r="A132" s="22">
        <f t="shared" si="48"/>
        <v>4</v>
      </c>
      <c r="B132" s="9">
        <f t="shared" si="46"/>
        <v>44664</v>
      </c>
      <c r="C132" s="51">
        <v>297238</v>
      </c>
      <c r="D132" s="64">
        <f t="shared" si="53"/>
        <v>37.1</v>
      </c>
      <c r="E132" s="12">
        <v>35.299999999999997</v>
      </c>
      <c r="F132" s="12">
        <v>37.6</v>
      </c>
      <c r="G132" s="12">
        <v>37.9</v>
      </c>
      <c r="H132" s="12">
        <v>37.700000000000003</v>
      </c>
      <c r="I132" s="12"/>
      <c r="J132" s="12"/>
      <c r="K132" s="12"/>
      <c r="L132" s="12"/>
      <c r="M132" s="74" t="str">
        <f t="shared" si="54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5">
        <f t="shared" si="63"/>
        <v>13.513513513513514</v>
      </c>
      <c r="AO132" s="41">
        <v>2072</v>
      </c>
      <c r="AP132" s="110"/>
      <c r="AQ132" s="111"/>
      <c r="AR132" s="126" t="str">
        <f t="shared" si="57"/>
        <v/>
      </c>
      <c r="AS132" s="126" t="str">
        <f t="shared" si="58"/>
        <v/>
      </c>
      <c r="AT132" s="127">
        <v>2229</v>
      </c>
      <c r="AU132" s="128"/>
      <c r="AV132" s="129"/>
      <c r="AW132" s="126" t="str">
        <f t="shared" si="59"/>
        <v/>
      </c>
      <c r="AX132" s="126" t="str">
        <f t="shared" si="60"/>
        <v/>
      </c>
      <c r="AY132" s="64" t="str">
        <f t="shared" si="61"/>
        <v/>
      </c>
      <c r="AZ132" s="97">
        <v>79.5</v>
      </c>
      <c r="BA132" s="68"/>
      <c r="BB132" s="68"/>
      <c r="BC132" s="68"/>
      <c r="BD132" s="68"/>
      <c r="BE132" s="15"/>
      <c r="BF132" s="5">
        <f t="shared" si="62"/>
        <v>14795</v>
      </c>
      <c r="BG132" s="42">
        <v>11564</v>
      </c>
      <c r="BH132" s="42">
        <v>2241</v>
      </c>
      <c r="BI132" s="42">
        <v>990</v>
      </c>
      <c r="BJ132" s="42"/>
      <c r="BK132" s="42"/>
      <c r="BL132" s="42"/>
      <c r="BM132" s="42"/>
    </row>
    <row r="133" spans="1:65" outlineLevel="5" x14ac:dyDescent="0.45">
      <c r="A133" s="22">
        <f t="shared" si="48"/>
        <v>4</v>
      </c>
      <c r="B133" s="9">
        <f t="shared" si="46"/>
        <v>44665</v>
      </c>
      <c r="C133" s="51">
        <v>296790</v>
      </c>
      <c r="D133" s="64">
        <f t="shared" si="53"/>
        <v>37.299999999999997</v>
      </c>
      <c r="E133" s="12">
        <v>35.4</v>
      </c>
      <c r="F133" s="12">
        <v>37.9</v>
      </c>
      <c r="G133" s="12">
        <v>37.799999999999997</v>
      </c>
      <c r="H133" s="12">
        <v>38.1</v>
      </c>
      <c r="I133" s="12"/>
      <c r="J133" s="12"/>
      <c r="K133" s="12"/>
      <c r="L133" s="12"/>
      <c r="M133" s="74" t="str">
        <f t="shared" si="54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5">
        <f t="shared" si="63"/>
        <v>21.638330757341578</v>
      </c>
      <c r="AO133" s="41">
        <v>1294</v>
      </c>
      <c r="AP133" s="110"/>
      <c r="AQ133" s="111"/>
      <c r="AR133" s="126" t="str">
        <f t="shared" si="57"/>
        <v/>
      </c>
      <c r="AS133" s="126" t="str">
        <f t="shared" si="58"/>
        <v/>
      </c>
      <c r="AT133" s="127">
        <v>2186</v>
      </c>
      <c r="AU133" s="128"/>
      <c r="AV133" s="129"/>
      <c r="AW133" s="126" t="str">
        <f t="shared" si="59"/>
        <v/>
      </c>
      <c r="AX133" s="126" t="str">
        <f t="shared" si="60"/>
        <v/>
      </c>
      <c r="AY133" s="64" t="str">
        <f t="shared" si="61"/>
        <v/>
      </c>
      <c r="AZ133" s="97">
        <v>79.5</v>
      </c>
      <c r="BA133" s="68"/>
      <c r="BB133" s="68"/>
      <c r="BC133" s="68"/>
      <c r="BD133" s="68"/>
      <c r="BE133" s="15"/>
      <c r="BF133" s="5">
        <f t="shared" si="62"/>
        <v>14678</v>
      </c>
      <c r="BG133" s="42">
        <v>13196</v>
      </c>
      <c r="BH133" s="42">
        <v>0</v>
      </c>
      <c r="BI133" s="42">
        <v>1482</v>
      </c>
      <c r="BJ133" s="42"/>
      <c r="BK133" s="42"/>
      <c r="BL133" s="42"/>
      <c r="BM133" s="42"/>
    </row>
    <row r="134" spans="1:65" outlineLevel="5" x14ac:dyDescent="0.45">
      <c r="A134" s="22">
        <f t="shared" si="48"/>
        <v>4</v>
      </c>
      <c r="B134" s="9">
        <f t="shared" si="46"/>
        <v>44666</v>
      </c>
      <c r="C134" s="51">
        <v>308394</v>
      </c>
      <c r="D134" s="64">
        <f t="shared" si="53"/>
        <v>37.5</v>
      </c>
      <c r="E134" s="12">
        <v>35.299999999999997</v>
      </c>
      <c r="F134" s="12">
        <v>38.299999999999997</v>
      </c>
      <c r="G134" s="12">
        <v>37.9</v>
      </c>
      <c r="H134" s="12">
        <v>38.6</v>
      </c>
      <c r="I134" s="12"/>
      <c r="J134" s="12"/>
      <c r="K134" s="12"/>
      <c r="L134" s="12"/>
      <c r="M134" s="74" t="str">
        <f t="shared" si="54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5">
        <f t="shared" si="63"/>
        <v>14.667365112624411</v>
      </c>
      <c r="AO134" s="41">
        <v>1909</v>
      </c>
      <c r="AP134" s="110"/>
      <c r="AQ134" s="111"/>
      <c r="AR134" s="126" t="str">
        <f t="shared" si="57"/>
        <v/>
      </c>
      <c r="AS134" s="126" t="str">
        <f t="shared" si="58"/>
        <v/>
      </c>
      <c r="AT134" s="127">
        <v>2250</v>
      </c>
      <c r="AU134" s="128"/>
      <c r="AV134" s="129"/>
      <c r="AW134" s="126" t="str">
        <f t="shared" si="59"/>
        <v/>
      </c>
      <c r="AX134" s="126" t="str">
        <f t="shared" si="60"/>
        <v/>
      </c>
      <c r="AY134" s="64" t="str">
        <f t="shared" si="61"/>
        <v/>
      </c>
      <c r="AZ134" s="97">
        <v>80.02</v>
      </c>
      <c r="BA134" s="68"/>
      <c r="BB134" s="68"/>
      <c r="BC134" s="68"/>
      <c r="BD134" s="68"/>
      <c r="BE134" s="15"/>
      <c r="BF134" s="5">
        <f t="shared" si="62"/>
        <v>14828</v>
      </c>
      <c r="BG134" s="42">
        <v>13270</v>
      </c>
      <c r="BH134" s="42">
        <v>0</v>
      </c>
      <c r="BI134" s="42">
        <v>1558</v>
      </c>
      <c r="BJ134" s="42"/>
      <c r="BK134" s="42"/>
      <c r="BL134" s="42"/>
      <c r="BM134" s="42"/>
    </row>
    <row r="135" spans="1:65" outlineLevel="5" x14ac:dyDescent="0.45">
      <c r="A135" s="22">
        <f t="shared" si="48"/>
        <v>4</v>
      </c>
      <c r="B135" s="9">
        <f t="shared" si="46"/>
        <v>44667</v>
      </c>
      <c r="C135" s="51">
        <v>296660</v>
      </c>
      <c r="D135" s="64">
        <f t="shared" si="53"/>
        <v>37.299999999999997</v>
      </c>
      <c r="E135" s="12">
        <v>35.299999999999997</v>
      </c>
      <c r="F135" s="12">
        <v>37.9</v>
      </c>
      <c r="G135" s="12">
        <v>37.9</v>
      </c>
      <c r="H135" s="12">
        <v>38.1</v>
      </c>
      <c r="I135" s="12"/>
      <c r="J135" s="12"/>
      <c r="K135" s="12"/>
      <c r="L135" s="12"/>
      <c r="M135" s="74" t="str">
        <f t="shared" si="54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5">
        <f t="shared" si="63"/>
        <v>15.078082929456112</v>
      </c>
      <c r="AO135" s="41">
        <v>1857</v>
      </c>
      <c r="AP135" s="110"/>
      <c r="AQ135" s="111"/>
      <c r="AR135" s="126" t="str">
        <f t="shared" si="57"/>
        <v/>
      </c>
      <c r="AS135" s="126" t="str">
        <f t="shared" si="58"/>
        <v/>
      </c>
      <c r="AT135" s="127">
        <v>2165</v>
      </c>
      <c r="AU135" s="128"/>
      <c r="AV135" s="129"/>
      <c r="AW135" s="126" t="str">
        <f t="shared" si="59"/>
        <v/>
      </c>
      <c r="AX135" s="126" t="str">
        <f t="shared" si="60"/>
        <v/>
      </c>
      <c r="AY135" s="64" t="str">
        <f t="shared" si="61"/>
        <v/>
      </c>
      <c r="AZ135" s="97"/>
      <c r="BA135" s="68"/>
      <c r="BB135" s="68"/>
      <c r="BC135" s="68"/>
      <c r="BD135" s="68"/>
      <c r="BE135" s="15"/>
      <c r="BF135" s="5">
        <f t="shared" si="62"/>
        <v>13653</v>
      </c>
      <c r="BG135" s="42">
        <v>7940</v>
      </c>
      <c r="BH135" s="42">
        <v>4587</v>
      </c>
      <c r="BI135" s="42">
        <v>1126</v>
      </c>
      <c r="BJ135" s="42"/>
      <c r="BK135" s="42"/>
      <c r="BL135" s="42"/>
      <c r="BM135" s="42"/>
    </row>
    <row r="136" spans="1:65" outlineLevel="5" x14ac:dyDescent="0.45">
      <c r="A136" s="22">
        <f t="shared" si="48"/>
        <v>4</v>
      </c>
      <c r="B136" s="9">
        <f t="shared" si="46"/>
        <v>44668</v>
      </c>
      <c r="C136" s="51">
        <v>314077</v>
      </c>
      <c r="D136" s="64">
        <f t="shared" si="53"/>
        <v>37.299999999999997</v>
      </c>
      <c r="E136" s="12">
        <v>35.5</v>
      </c>
      <c r="F136" s="12">
        <v>37.6</v>
      </c>
      <c r="G136" s="12">
        <v>37.9</v>
      </c>
      <c r="H136" s="12">
        <v>38.1</v>
      </c>
      <c r="I136" s="12"/>
      <c r="J136" s="12"/>
      <c r="K136" s="12"/>
      <c r="L136" s="12"/>
      <c r="M136" s="74" t="str">
        <f t="shared" si="54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5">
        <f t="shared" si="63"/>
        <v>15.053763440860216</v>
      </c>
      <c r="AO136" s="41">
        <v>1860</v>
      </c>
      <c r="AP136" s="110"/>
      <c r="AQ136" s="111"/>
      <c r="AR136" s="126" t="str">
        <f t="shared" si="57"/>
        <v/>
      </c>
      <c r="AS136" s="126" t="str">
        <f t="shared" si="58"/>
        <v/>
      </c>
      <c r="AT136" s="127">
        <v>2073</v>
      </c>
      <c r="AU136" s="128"/>
      <c r="AV136" s="129"/>
      <c r="AW136" s="126" t="str">
        <f t="shared" si="59"/>
        <v/>
      </c>
      <c r="AX136" s="126" t="str">
        <f t="shared" si="60"/>
        <v/>
      </c>
      <c r="AY136" s="64" t="str">
        <f t="shared" si="61"/>
        <v/>
      </c>
      <c r="AZ136" s="97"/>
      <c r="BA136" s="68"/>
      <c r="BB136" s="68"/>
      <c r="BC136" s="68"/>
      <c r="BD136" s="68"/>
      <c r="BE136" s="15"/>
      <c r="BF136" s="5">
        <f t="shared" si="62"/>
        <v>12769</v>
      </c>
      <c r="BG136" s="42">
        <v>11368</v>
      </c>
      <c r="BH136" s="42">
        <v>0</v>
      </c>
      <c r="BI136" s="42">
        <v>1401</v>
      </c>
      <c r="BJ136" s="42"/>
      <c r="BK136" s="42"/>
      <c r="BL136" s="42"/>
      <c r="BM136" s="42"/>
    </row>
    <row r="137" spans="1:65" outlineLevel="5" x14ac:dyDescent="0.45">
      <c r="A137" s="22">
        <f t="shared" si="48"/>
        <v>4</v>
      </c>
      <c r="B137" s="9">
        <f t="shared" si="46"/>
        <v>44669</v>
      </c>
      <c r="C137" s="51">
        <v>305278</v>
      </c>
      <c r="D137" s="64">
        <f t="shared" si="53"/>
        <v>37.299999999999997</v>
      </c>
      <c r="E137" s="12">
        <v>35.5</v>
      </c>
      <c r="F137" s="12">
        <v>37.700000000000003</v>
      </c>
      <c r="G137" s="12">
        <v>37.700000000000003</v>
      </c>
      <c r="H137" s="12">
        <v>38.4</v>
      </c>
      <c r="I137" s="12"/>
      <c r="J137" s="12"/>
      <c r="K137" s="12"/>
      <c r="L137" s="12"/>
      <c r="M137" s="74" t="str">
        <f t="shared" si="54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5">
        <f t="shared" si="63"/>
        <v>13.882002974714924</v>
      </c>
      <c r="AO137" s="41">
        <v>2017</v>
      </c>
      <c r="AP137" s="110"/>
      <c r="AQ137" s="111"/>
      <c r="AR137" s="126" t="str">
        <f t="shared" si="57"/>
        <v/>
      </c>
      <c r="AS137" s="126" t="str">
        <f t="shared" si="58"/>
        <v/>
      </c>
      <c r="AT137" s="127">
        <v>2064</v>
      </c>
      <c r="AU137" s="128"/>
      <c r="AV137" s="129"/>
      <c r="AW137" s="126" t="str">
        <f t="shared" si="59"/>
        <v/>
      </c>
      <c r="AX137" s="126" t="str">
        <f t="shared" si="60"/>
        <v/>
      </c>
      <c r="AY137" s="64" t="str">
        <f t="shared" si="61"/>
        <v/>
      </c>
      <c r="AZ137" s="97">
        <v>80.5</v>
      </c>
      <c r="BA137" s="68"/>
      <c r="BB137" s="68"/>
      <c r="BC137" s="68"/>
      <c r="BD137" s="68"/>
      <c r="BE137" s="15"/>
      <c r="BF137" s="5">
        <f t="shared" si="62"/>
        <v>13183</v>
      </c>
      <c r="BG137" s="42">
        <v>11818</v>
      </c>
      <c r="BH137" s="42">
        <v>0</v>
      </c>
      <c r="BI137" s="42">
        <v>1365</v>
      </c>
      <c r="BJ137" s="42"/>
      <c r="BK137" s="42"/>
      <c r="BL137" s="42"/>
      <c r="BM137" s="42"/>
    </row>
    <row r="138" spans="1:65" outlineLevel="5" x14ac:dyDescent="0.45">
      <c r="A138" s="22">
        <f t="shared" si="48"/>
        <v>4</v>
      </c>
      <c r="B138" s="9">
        <f t="shared" si="46"/>
        <v>44670</v>
      </c>
      <c r="C138" s="51">
        <v>302417</v>
      </c>
      <c r="D138" s="64">
        <f t="shared" si="53"/>
        <v>37.200000000000003</v>
      </c>
      <c r="E138" s="12">
        <v>35.5</v>
      </c>
      <c r="F138" s="12">
        <v>37.6</v>
      </c>
      <c r="G138" s="12">
        <v>37.799999999999997</v>
      </c>
      <c r="H138" s="12">
        <v>37.9</v>
      </c>
      <c r="I138" s="12"/>
      <c r="J138" s="12"/>
      <c r="K138" s="12"/>
      <c r="L138" s="12"/>
      <c r="M138" s="74" t="str">
        <f t="shared" si="54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5">
        <f>28000/AO138</f>
        <v>13.390722142515543</v>
      </c>
      <c r="AO138" s="41">
        <v>2091</v>
      </c>
      <c r="AP138" s="110"/>
      <c r="AQ138" s="111"/>
      <c r="AR138" s="126" t="str">
        <f t="shared" si="57"/>
        <v/>
      </c>
      <c r="AS138" s="126" t="str">
        <f t="shared" si="58"/>
        <v/>
      </c>
      <c r="AT138" s="127">
        <v>2300</v>
      </c>
      <c r="AU138" s="128"/>
      <c r="AV138" s="129"/>
      <c r="AW138" s="126" t="str">
        <f t="shared" si="59"/>
        <v/>
      </c>
      <c r="AX138" s="126" t="str">
        <f t="shared" si="60"/>
        <v/>
      </c>
      <c r="AY138" s="64" t="str">
        <f t="shared" si="61"/>
        <v/>
      </c>
      <c r="AZ138" s="97">
        <v>80.5</v>
      </c>
      <c r="BA138" s="68"/>
      <c r="BB138" s="68"/>
      <c r="BC138" s="68"/>
      <c r="BD138" s="68"/>
      <c r="BE138" s="15"/>
      <c r="BF138" s="5">
        <f t="shared" si="62"/>
        <v>15242</v>
      </c>
      <c r="BG138" s="42">
        <v>10696</v>
      </c>
      <c r="BH138" s="42">
        <v>3436</v>
      </c>
      <c r="BI138" s="42">
        <v>1110</v>
      </c>
      <c r="BJ138" s="42"/>
      <c r="BK138" s="42"/>
      <c r="BL138" s="42"/>
      <c r="BM138" s="42"/>
    </row>
    <row r="139" spans="1:65" outlineLevel="5" x14ac:dyDescent="0.45">
      <c r="A139" s="22">
        <f t="shared" si="48"/>
        <v>4</v>
      </c>
      <c r="B139" s="9">
        <f t="shared" si="46"/>
        <v>44671</v>
      </c>
      <c r="C139" s="51">
        <v>305626</v>
      </c>
      <c r="D139" s="64">
        <f t="shared" si="53"/>
        <v>37.200000000000003</v>
      </c>
      <c r="E139" s="12">
        <v>35.5</v>
      </c>
      <c r="F139" s="12">
        <v>37.6</v>
      </c>
      <c r="G139" s="12">
        <v>37.799999999999997</v>
      </c>
      <c r="H139" s="12">
        <v>37.799999999999997</v>
      </c>
      <c r="I139" s="12"/>
      <c r="J139" s="12"/>
      <c r="K139" s="12"/>
      <c r="L139" s="12"/>
      <c r="M139" s="74" t="str">
        <f t="shared" si="54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5">
        <f t="shared" si="63"/>
        <v>12.136974425661032</v>
      </c>
      <c r="AO139" s="41">
        <v>2307</v>
      </c>
      <c r="AP139" s="110"/>
      <c r="AQ139" s="111"/>
      <c r="AR139" s="126" t="str">
        <f t="shared" si="57"/>
        <v/>
      </c>
      <c r="AS139" s="126" t="str">
        <f t="shared" si="58"/>
        <v/>
      </c>
      <c r="AT139" s="127">
        <v>2404</v>
      </c>
      <c r="AU139" s="128"/>
      <c r="AV139" s="129"/>
      <c r="AW139" s="126" t="str">
        <f t="shared" si="59"/>
        <v/>
      </c>
      <c r="AX139" s="126" t="str">
        <f t="shared" si="60"/>
        <v/>
      </c>
      <c r="AY139" s="64" t="str">
        <f t="shared" si="61"/>
        <v/>
      </c>
      <c r="AZ139" s="97">
        <v>80.5</v>
      </c>
      <c r="BA139" s="68"/>
      <c r="BB139" s="68"/>
      <c r="BC139" s="68"/>
      <c r="BD139" s="68"/>
      <c r="BE139" s="15"/>
      <c r="BF139" s="5">
        <f t="shared" si="62"/>
        <v>13091</v>
      </c>
      <c r="BG139" s="42">
        <v>11653</v>
      </c>
      <c r="BH139" s="42">
        <v>0</v>
      </c>
      <c r="BI139" s="42">
        <v>1438</v>
      </c>
      <c r="BJ139" s="42"/>
      <c r="BK139" s="42"/>
      <c r="BL139" s="42"/>
      <c r="BM139" s="42"/>
    </row>
    <row r="140" spans="1:65" outlineLevel="5" x14ac:dyDescent="0.45">
      <c r="A140" s="22">
        <f t="shared" si="48"/>
        <v>4</v>
      </c>
      <c r="B140" s="9">
        <f t="shared" si="46"/>
        <v>44672</v>
      </c>
      <c r="C140" s="51">
        <v>313203</v>
      </c>
      <c r="D140" s="64">
        <f t="shared" si="53"/>
        <v>37</v>
      </c>
      <c r="E140" s="12">
        <v>35.5</v>
      </c>
      <c r="F140" s="12">
        <v>37.1</v>
      </c>
      <c r="G140" s="12">
        <v>37.799999999999997</v>
      </c>
      <c r="H140" s="12">
        <v>37.700000000000003</v>
      </c>
      <c r="I140" s="12"/>
      <c r="J140" s="12"/>
      <c r="K140" s="12"/>
      <c r="L140" s="12"/>
      <c r="M140" s="74" t="str">
        <f t="shared" si="54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5">
        <f t="shared" si="63"/>
        <v>11.155378486055778</v>
      </c>
      <c r="AO140" s="41">
        <v>2510</v>
      </c>
      <c r="AP140" s="110"/>
      <c r="AQ140" s="111"/>
      <c r="AR140" s="126" t="str">
        <f t="shared" si="57"/>
        <v/>
      </c>
      <c r="AS140" s="126" t="str">
        <f t="shared" si="58"/>
        <v/>
      </c>
      <c r="AT140" s="127">
        <v>2395</v>
      </c>
      <c r="AU140" s="128"/>
      <c r="AV140" s="129"/>
      <c r="AW140" s="126" t="str">
        <f t="shared" si="59"/>
        <v/>
      </c>
      <c r="AX140" s="126" t="str">
        <f t="shared" si="60"/>
        <v/>
      </c>
      <c r="AY140" s="64" t="str">
        <f t="shared" si="61"/>
        <v/>
      </c>
      <c r="AZ140" s="97">
        <v>80.44</v>
      </c>
      <c r="BA140" s="68"/>
      <c r="BB140" s="68"/>
      <c r="BC140" s="68"/>
      <c r="BD140" s="68"/>
      <c r="BE140" s="15"/>
      <c r="BF140" s="5">
        <f t="shared" si="62"/>
        <v>14951</v>
      </c>
      <c r="BG140" s="42">
        <v>11113</v>
      </c>
      <c r="BH140" s="42">
        <v>2658</v>
      </c>
      <c r="BI140" s="42">
        <v>1180</v>
      </c>
      <c r="BJ140" s="42"/>
      <c r="BK140" s="42"/>
      <c r="BL140" s="42"/>
      <c r="BM140" s="42"/>
    </row>
    <row r="141" spans="1:65" outlineLevel="5" x14ac:dyDescent="0.45">
      <c r="A141" s="22">
        <f t="shared" si="48"/>
        <v>4</v>
      </c>
      <c r="B141" s="9">
        <f t="shared" si="46"/>
        <v>44673</v>
      </c>
      <c r="C141" s="51">
        <v>314605</v>
      </c>
      <c r="D141" s="64">
        <f t="shared" si="53"/>
        <v>37</v>
      </c>
      <c r="E141" s="12">
        <v>35.700000000000003</v>
      </c>
      <c r="F141" s="12">
        <v>36.799999999999997</v>
      </c>
      <c r="G141" s="12">
        <v>37.700000000000003</v>
      </c>
      <c r="H141" s="12">
        <v>37.799999999999997</v>
      </c>
      <c r="I141" s="12"/>
      <c r="J141" s="12"/>
      <c r="K141" s="12"/>
      <c r="L141" s="12"/>
      <c r="M141" s="74" t="str">
        <f t="shared" si="54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5">
        <f t="shared" si="63"/>
        <v>11.451942740286299</v>
      </c>
      <c r="AO141" s="41">
        <v>2445</v>
      </c>
      <c r="AP141" s="110"/>
      <c r="AQ141" s="111"/>
      <c r="AR141" s="126" t="str">
        <f t="shared" si="57"/>
        <v/>
      </c>
      <c r="AS141" s="126" t="str">
        <f t="shared" si="58"/>
        <v/>
      </c>
      <c r="AT141" s="127">
        <v>2866</v>
      </c>
      <c r="AU141" s="128"/>
      <c r="AV141" s="129"/>
      <c r="AW141" s="126" t="str">
        <f t="shared" si="59"/>
        <v/>
      </c>
      <c r="AX141" s="126" t="str">
        <f t="shared" si="60"/>
        <v/>
      </c>
      <c r="AY141" s="64" t="str">
        <f t="shared" si="61"/>
        <v/>
      </c>
      <c r="AZ141" s="97"/>
      <c r="BA141" s="68"/>
      <c r="BB141" s="68"/>
      <c r="BC141" s="68"/>
      <c r="BD141" s="68"/>
      <c r="BE141" s="15"/>
      <c r="BF141" s="5">
        <f t="shared" si="62"/>
        <v>13312</v>
      </c>
      <c r="BG141" s="42">
        <v>11990</v>
      </c>
      <c r="BH141" s="42">
        <v>0</v>
      </c>
      <c r="BI141" s="42">
        <v>1322</v>
      </c>
      <c r="BJ141" s="42"/>
      <c r="BK141" s="42"/>
      <c r="BL141" s="42"/>
      <c r="BM141" s="42"/>
    </row>
    <row r="142" spans="1:65" outlineLevel="5" x14ac:dyDescent="0.45">
      <c r="A142" s="22">
        <f t="shared" si="48"/>
        <v>4</v>
      </c>
      <c r="B142" s="9">
        <f t="shared" si="46"/>
        <v>44674</v>
      </c>
      <c r="C142" s="51">
        <v>306940</v>
      </c>
      <c r="D142" s="64">
        <f t="shared" si="53"/>
        <v>37.200000000000003</v>
      </c>
      <c r="E142" s="12">
        <v>35.4</v>
      </c>
      <c r="F142" s="12">
        <v>37.299999999999997</v>
      </c>
      <c r="G142" s="12">
        <v>37.799999999999997</v>
      </c>
      <c r="H142" s="12">
        <v>38.200000000000003</v>
      </c>
      <c r="I142" s="12"/>
      <c r="J142" s="12"/>
      <c r="K142" s="12"/>
      <c r="L142" s="12"/>
      <c r="M142" s="74" t="str">
        <f t="shared" si="54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5">
        <f t="shared" si="63"/>
        <v>10.290334435869166</v>
      </c>
      <c r="AO142" s="41">
        <v>2721</v>
      </c>
      <c r="AP142" s="110"/>
      <c r="AQ142" s="111"/>
      <c r="AR142" s="126" t="str">
        <f t="shared" si="57"/>
        <v/>
      </c>
      <c r="AS142" s="126" t="str">
        <f t="shared" si="58"/>
        <v/>
      </c>
      <c r="AT142" s="127">
        <v>2576</v>
      </c>
      <c r="AU142" s="128"/>
      <c r="AV142" s="129"/>
      <c r="AW142" s="126" t="str">
        <f t="shared" si="59"/>
        <v/>
      </c>
      <c r="AX142" s="126" t="str">
        <f t="shared" si="60"/>
        <v/>
      </c>
      <c r="AY142" s="64" t="str">
        <f t="shared" si="61"/>
        <v/>
      </c>
      <c r="AZ142" s="97"/>
      <c r="BA142" s="68"/>
      <c r="BB142" s="68"/>
      <c r="BC142" s="68"/>
      <c r="BD142" s="68"/>
      <c r="BE142" s="15"/>
      <c r="BF142" s="5">
        <f t="shared" si="62"/>
        <v>16764</v>
      </c>
      <c r="BG142" s="42">
        <v>12862</v>
      </c>
      <c r="BH142" s="42">
        <v>2740</v>
      </c>
      <c r="BI142" s="42">
        <v>1162</v>
      </c>
      <c r="BJ142" s="42"/>
      <c r="BK142" s="42"/>
      <c r="BL142" s="42"/>
      <c r="BM142" s="42"/>
    </row>
    <row r="143" spans="1:65" outlineLevel="5" x14ac:dyDescent="0.45">
      <c r="A143" s="22">
        <f t="shared" si="48"/>
        <v>4</v>
      </c>
      <c r="B143" s="9">
        <f t="shared" si="46"/>
        <v>44675</v>
      </c>
      <c r="C143" s="51">
        <v>309328</v>
      </c>
      <c r="D143" s="64">
        <f t="shared" si="53"/>
        <v>37</v>
      </c>
      <c r="E143" s="12">
        <v>35.700000000000003</v>
      </c>
      <c r="F143" s="12">
        <v>36.799999999999997</v>
      </c>
      <c r="G143" s="12">
        <v>37.700000000000003</v>
      </c>
      <c r="H143" s="12">
        <v>37.799999999999997</v>
      </c>
      <c r="I143" s="12"/>
      <c r="J143" s="12"/>
      <c r="K143" s="12"/>
      <c r="L143" s="12"/>
      <c r="M143" s="74" t="str">
        <f t="shared" si="54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5">
        <f t="shared" si="63"/>
        <v>16.250725478816019</v>
      </c>
      <c r="AO143" s="41">
        <v>1723</v>
      </c>
      <c r="AP143" s="110"/>
      <c r="AQ143" s="111"/>
      <c r="AR143" s="126" t="str">
        <f t="shared" si="57"/>
        <v/>
      </c>
      <c r="AS143" s="126" t="str">
        <f t="shared" si="58"/>
        <v/>
      </c>
      <c r="AT143" s="127">
        <v>2180</v>
      </c>
      <c r="AU143" s="128"/>
      <c r="AV143" s="129"/>
      <c r="AW143" s="126" t="str">
        <f t="shared" si="59"/>
        <v/>
      </c>
      <c r="AX143" s="126" t="str">
        <f t="shared" si="60"/>
        <v/>
      </c>
      <c r="AY143" s="64" t="str">
        <f t="shared" si="61"/>
        <v/>
      </c>
      <c r="AZ143" s="97"/>
      <c r="BA143" s="68"/>
      <c r="BB143" s="68"/>
      <c r="BC143" s="68"/>
      <c r="BD143" s="68"/>
      <c r="BE143" s="15"/>
      <c r="BF143" s="5">
        <f t="shared" si="62"/>
        <v>13032</v>
      </c>
      <c r="BG143" s="42">
        <v>8544</v>
      </c>
      <c r="BH143" s="42">
        <v>3321</v>
      </c>
      <c r="BI143" s="42">
        <v>1167</v>
      </c>
      <c r="BJ143" s="42"/>
      <c r="BK143" s="42"/>
      <c r="BL143" s="42"/>
      <c r="BM143" s="42"/>
    </row>
    <row r="144" spans="1:65" outlineLevel="5" x14ac:dyDescent="0.45">
      <c r="A144" s="22">
        <f t="shared" si="48"/>
        <v>4</v>
      </c>
      <c r="B144" s="9">
        <f t="shared" si="46"/>
        <v>44676</v>
      </c>
      <c r="C144" s="51">
        <v>315378</v>
      </c>
      <c r="D144" s="64">
        <f t="shared" si="53"/>
        <v>37.4</v>
      </c>
      <c r="E144" s="12">
        <v>35.299999999999997</v>
      </c>
      <c r="F144" s="12">
        <v>37.700000000000003</v>
      </c>
      <c r="G144" s="12">
        <v>37.799999999999997</v>
      </c>
      <c r="H144" s="12">
        <v>38.6</v>
      </c>
      <c r="I144" s="12"/>
      <c r="J144" s="12"/>
      <c r="K144" s="12"/>
      <c r="L144" s="12"/>
      <c r="M144" s="74" t="str">
        <f t="shared" si="54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5">
        <f t="shared" si="63"/>
        <v>13.944223107569721</v>
      </c>
      <c r="AO144" s="41">
        <v>2008</v>
      </c>
      <c r="AP144" s="110"/>
      <c r="AQ144" s="111"/>
      <c r="AR144" s="126" t="str">
        <f t="shared" si="57"/>
        <v/>
      </c>
      <c r="AS144" s="126" t="str">
        <f t="shared" si="58"/>
        <v/>
      </c>
      <c r="AT144" s="127">
        <v>2205</v>
      </c>
      <c r="AU144" s="128"/>
      <c r="AV144" s="129"/>
      <c r="AW144" s="126" t="str">
        <f t="shared" si="59"/>
        <v/>
      </c>
      <c r="AX144" s="126" t="str">
        <f t="shared" si="60"/>
        <v/>
      </c>
      <c r="AY144" s="64" t="str">
        <f t="shared" si="61"/>
        <v/>
      </c>
      <c r="AZ144" s="97">
        <v>80.44</v>
      </c>
      <c r="BA144" s="68"/>
      <c r="BB144" s="68"/>
      <c r="BC144" s="68"/>
      <c r="BD144" s="68"/>
      <c r="BE144" s="15"/>
      <c r="BF144" s="5">
        <f t="shared" si="62"/>
        <v>14548</v>
      </c>
      <c r="BG144" s="42">
        <v>11914</v>
      </c>
      <c r="BH144" s="42">
        <v>1433</v>
      </c>
      <c r="BI144" s="42">
        <v>1201</v>
      </c>
      <c r="BJ144" s="42"/>
      <c r="BK144" s="42"/>
      <c r="BL144" s="42"/>
      <c r="BM144" s="42"/>
    </row>
    <row r="145" spans="1:65" outlineLevel="5" x14ac:dyDescent="0.45">
      <c r="A145" s="22">
        <f t="shared" si="48"/>
        <v>4</v>
      </c>
      <c r="B145" s="9">
        <f t="shared" si="46"/>
        <v>44677</v>
      </c>
      <c r="C145" s="51">
        <v>396599</v>
      </c>
      <c r="D145" s="64">
        <f t="shared" si="53"/>
        <v>37.5</v>
      </c>
      <c r="E145" s="12">
        <v>35.5</v>
      </c>
      <c r="F145" s="12">
        <v>38.5</v>
      </c>
      <c r="G145" s="12">
        <v>37.799999999999997</v>
      </c>
      <c r="H145" s="12">
        <v>38</v>
      </c>
      <c r="I145" s="12"/>
      <c r="J145" s="12"/>
      <c r="K145" s="12"/>
      <c r="L145" s="12"/>
      <c r="M145" s="74" t="str">
        <f t="shared" si="54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5">
        <f t="shared" si="63"/>
        <v>13.151714419915454</v>
      </c>
      <c r="AO145" s="41">
        <v>2129</v>
      </c>
      <c r="AP145" s="110"/>
      <c r="AQ145" s="111"/>
      <c r="AR145" s="126" t="str">
        <f t="shared" si="57"/>
        <v/>
      </c>
      <c r="AS145" s="126" t="str">
        <f t="shared" si="58"/>
        <v/>
      </c>
      <c r="AT145" s="127">
        <v>2037</v>
      </c>
      <c r="AU145" s="128"/>
      <c r="AV145" s="129"/>
      <c r="AW145" s="126" t="str">
        <f t="shared" si="59"/>
        <v/>
      </c>
      <c r="AX145" s="126" t="str">
        <f t="shared" si="60"/>
        <v/>
      </c>
      <c r="AY145" s="64" t="str">
        <f t="shared" si="61"/>
        <v/>
      </c>
      <c r="AZ145" s="97">
        <v>81.64</v>
      </c>
      <c r="BA145" s="68"/>
      <c r="BB145" s="68"/>
      <c r="BC145" s="68"/>
      <c r="BD145" s="68"/>
      <c r="BE145" s="15"/>
      <c r="BF145" s="5">
        <f t="shared" si="62"/>
        <v>12275</v>
      </c>
      <c r="BG145" s="42">
        <v>10866</v>
      </c>
      <c r="BH145" s="42">
        <v>0</v>
      </c>
      <c r="BI145" s="42">
        <v>1409</v>
      </c>
      <c r="BJ145" s="42"/>
      <c r="BK145" s="42"/>
      <c r="BL145" s="42"/>
      <c r="BM145" s="42"/>
    </row>
    <row r="146" spans="1:65" outlineLevel="5" x14ac:dyDescent="0.45">
      <c r="A146" s="22">
        <f t="shared" si="48"/>
        <v>4</v>
      </c>
      <c r="B146" s="9">
        <f t="shared" si="46"/>
        <v>44678</v>
      </c>
      <c r="C146" s="51">
        <v>379285</v>
      </c>
      <c r="D146" s="64">
        <f t="shared" si="53"/>
        <v>37.5</v>
      </c>
      <c r="E146" s="12">
        <v>35.5</v>
      </c>
      <c r="F146" s="12">
        <v>38.299999999999997</v>
      </c>
      <c r="G146" s="12">
        <v>37.799999999999997</v>
      </c>
      <c r="H146" s="12">
        <v>38.299999999999997</v>
      </c>
      <c r="I146" s="12"/>
      <c r="J146" s="12"/>
      <c r="K146" s="12"/>
      <c r="L146" s="12"/>
      <c r="M146" s="74" t="str">
        <f t="shared" si="54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5">
        <f t="shared" si="63"/>
        <v>14.105793450881611</v>
      </c>
      <c r="AO146" s="41">
        <v>1985</v>
      </c>
      <c r="AP146" s="110"/>
      <c r="AQ146" s="111"/>
      <c r="AR146" s="126" t="str">
        <f t="shared" si="57"/>
        <v/>
      </c>
      <c r="AS146" s="126" t="str">
        <f t="shared" si="58"/>
        <v/>
      </c>
      <c r="AT146" s="127">
        <v>2264</v>
      </c>
      <c r="AU146" s="128"/>
      <c r="AV146" s="129"/>
      <c r="AW146" s="126" t="str">
        <f t="shared" si="59"/>
        <v/>
      </c>
      <c r="AX146" s="126" t="str">
        <f t="shared" si="60"/>
        <v/>
      </c>
      <c r="AY146" s="64" t="str">
        <f t="shared" si="61"/>
        <v/>
      </c>
      <c r="AZ146" s="97">
        <v>81.5</v>
      </c>
      <c r="BA146" s="68"/>
      <c r="BB146" s="68"/>
      <c r="BC146" s="68"/>
      <c r="BD146" s="68"/>
      <c r="BE146" s="15"/>
      <c r="BF146" s="5">
        <f t="shared" si="62"/>
        <v>15078</v>
      </c>
      <c r="BG146" s="42">
        <v>11745</v>
      </c>
      <c r="BH146" s="42">
        <v>2136</v>
      </c>
      <c r="BI146" s="42">
        <v>1197</v>
      </c>
      <c r="BJ146" s="42"/>
      <c r="BK146" s="42"/>
      <c r="BL146" s="42"/>
      <c r="BM146" s="42"/>
    </row>
    <row r="147" spans="1:65" outlineLevel="5" x14ac:dyDescent="0.45">
      <c r="A147" s="22">
        <f t="shared" si="48"/>
        <v>4</v>
      </c>
      <c r="B147" s="9">
        <f t="shared" si="46"/>
        <v>44679</v>
      </c>
      <c r="C147" s="51">
        <v>360283</v>
      </c>
      <c r="D147" s="64">
        <f t="shared" si="53"/>
        <v>37.4</v>
      </c>
      <c r="E147" s="12">
        <v>35.5</v>
      </c>
      <c r="F147" s="12">
        <v>38</v>
      </c>
      <c r="G147" s="12">
        <v>37.9</v>
      </c>
      <c r="H147" s="12">
        <v>38.200000000000003</v>
      </c>
      <c r="I147" s="12"/>
      <c r="J147" s="12"/>
      <c r="K147" s="12"/>
      <c r="L147" s="12"/>
      <c r="M147" s="74" t="str">
        <f t="shared" si="54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5">
        <f t="shared" si="63"/>
        <v>13.799901429275506</v>
      </c>
      <c r="AO147" s="41">
        <v>2029</v>
      </c>
      <c r="AP147" s="110"/>
      <c r="AQ147" s="111"/>
      <c r="AR147" s="126" t="str">
        <f t="shared" si="57"/>
        <v/>
      </c>
      <c r="AS147" s="126" t="str">
        <f t="shared" si="58"/>
        <v/>
      </c>
      <c r="AT147" s="127">
        <v>1982</v>
      </c>
      <c r="AU147" s="128"/>
      <c r="AV147" s="129"/>
      <c r="AW147" s="126" t="str">
        <f t="shared" si="59"/>
        <v/>
      </c>
      <c r="AX147" s="126" t="str">
        <f t="shared" si="60"/>
        <v/>
      </c>
      <c r="AY147" s="64" t="str">
        <f t="shared" si="61"/>
        <v/>
      </c>
      <c r="AZ147" s="97">
        <v>81.5</v>
      </c>
      <c r="BA147" s="68"/>
      <c r="BB147" s="68"/>
      <c r="BC147" s="68"/>
      <c r="BD147" s="68"/>
      <c r="BE147" s="15"/>
      <c r="BF147" s="5">
        <f t="shared" si="62"/>
        <v>14234</v>
      </c>
      <c r="BG147" s="42">
        <v>10008</v>
      </c>
      <c r="BH147" s="42">
        <v>2994</v>
      </c>
      <c r="BI147" s="42">
        <v>1232</v>
      </c>
      <c r="BJ147" s="42"/>
      <c r="BK147" s="42"/>
      <c r="BL147" s="42"/>
      <c r="BM147" s="42"/>
    </row>
    <row r="148" spans="1:65" outlineLevel="5" x14ac:dyDescent="0.45">
      <c r="A148" s="22">
        <f t="shared" si="48"/>
        <v>4</v>
      </c>
      <c r="B148" s="9">
        <f t="shared" si="46"/>
        <v>44680</v>
      </c>
      <c r="C148" s="51">
        <v>362937</v>
      </c>
      <c r="D148" s="64">
        <f t="shared" si="53"/>
        <v>37.299999999999997</v>
      </c>
      <c r="E148" s="12">
        <v>35.5</v>
      </c>
      <c r="F148" s="12">
        <v>37.9</v>
      </c>
      <c r="G148" s="12">
        <v>37.799999999999997</v>
      </c>
      <c r="H148" s="12">
        <v>38.1</v>
      </c>
      <c r="I148" s="12"/>
      <c r="J148" s="12"/>
      <c r="K148" s="12"/>
      <c r="L148" s="12"/>
      <c r="M148" s="74" t="str">
        <f t="shared" si="54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5">
        <f t="shared" si="63"/>
        <v>14.285714285714286</v>
      </c>
      <c r="AO148" s="41">
        <v>1960</v>
      </c>
      <c r="AP148" s="110"/>
      <c r="AQ148" s="111"/>
      <c r="AR148" s="126" t="str">
        <f t="shared" si="57"/>
        <v/>
      </c>
      <c r="AS148" s="126" t="str">
        <f t="shared" si="58"/>
        <v/>
      </c>
      <c r="AT148" s="127">
        <v>2060</v>
      </c>
      <c r="AU148" s="128"/>
      <c r="AV148" s="129"/>
      <c r="AW148" s="126" t="str">
        <f t="shared" si="59"/>
        <v/>
      </c>
      <c r="AX148" s="126" t="str">
        <f t="shared" si="60"/>
        <v/>
      </c>
      <c r="AY148" s="64" t="str">
        <f t="shared" si="61"/>
        <v/>
      </c>
      <c r="AZ148" s="97">
        <v>81.5</v>
      </c>
      <c r="BA148" s="68"/>
      <c r="BB148" s="68"/>
      <c r="BC148" s="68"/>
      <c r="BD148" s="68"/>
      <c r="BE148" s="15"/>
      <c r="BF148" s="5">
        <f t="shared" si="62"/>
        <v>12300</v>
      </c>
      <c r="BG148" s="42">
        <v>10900</v>
      </c>
      <c r="BH148" s="42">
        <v>0</v>
      </c>
      <c r="BI148" s="42">
        <v>1400</v>
      </c>
      <c r="BJ148" s="42"/>
      <c r="BK148" s="42"/>
      <c r="BL148" s="42"/>
      <c r="BM148" s="42"/>
    </row>
    <row r="149" spans="1:65" ht="17.5" outlineLevel="5" thickBot="1" x14ac:dyDescent="0.5">
      <c r="A149" s="31">
        <f t="shared" si="48"/>
        <v>4</v>
      </c>
      <c r="B149" s="32">
        <f t="shared" si="46"/>
        <v>44681</v>
      </c>
      <c r="C149" s="51">
        <v>334495</v>
      </c>
      <c r="D149" s="64">
        <f t="shared" si="53"/>
        <v>37.5</v>
      </c>
      <c r="E149" s="12">
        <v>35.5</v>
      </c>
      <c r="F149" s="12">
        <v>38.200000000000003</v>
      </c>
      <c r="G149" s="12">
        <v>37.9</v>
      </c>
      <c r="H149" s="12">
        <v>38.200000000000003</v>
      </c>
      <c r="I149" s="12"/>
      <c r="J149" s="12"/>
      <c r="K149" s="12"/>
      <c r="L149" s="12"/>
      <c r="M149" s="74" t="str">
        <f t="shared" si="54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5">
        <f t="shared" si="63"/>
        <v>12.879484820607177</v>
      </c>
      <c r="AO149" s="41">
        <v>2174</v>
      </c>
      <c r="AP149" s="110"/>
      <c r="AQ149" s="111"/>
      <c r="AR149" s="126" t="str">
        <f t="shared" si="57"/>
        <v/>
      </c>
      <c r="AS149" s="126" t="str">
        <f t="shared" si="58"/>
        <v/>
      </c>
      <c r="AT149" s="127">
        <v>2460</v>
      </c>
      <c r="AU149" s="128"/>
      <c r="AV149" s="129"/>
      <c r="AW149" s="126" t="str">
        <f t="shared" si="59"/>
        <v/>
      </c>
      <c r="AX149" s="126" t="str">
        <f t="shared" si="60"/>
        <v/>
      </c>
      <c r="AY149" s="64" t="str">
        <f t="shared" si="61"/>
        <v/>
      </c>
      <c r="AZ149" s="97"/>
      <c r="BA149" s="68"/>
      <c r="BB149" s="68"/>
      <c r="BC149" s="68"/>
      <c r="BD149" s="68"/>
      <c r="BE149" s="15"/>
      <c r="BF149" s="5">
        <f t="shared" si="62"/>
        <v>12796</v>
      </c>
      <c r="BG149" s="42">
        <v>11417</v>
      </c>
      <c r="BH149" s="42">
        <v>0</v>
      </c>
      <c r="BI149" s="42">
        <v>1379</v>
      </c>
      <c r="BJ149" s="42"/>
      <c r="BK149" s="42"/>
      <c r="BL149" s="42"/>
      <c r="BM149" s="42"/>
    </row>
    <row r="150" spans="1:65" outlineLevel="4" x14ac:dyDescent="0.45">
      <c r="A150" s="150" t="s">
        <v>38</v>
      </c>
      <c r="B150" s="151"/>
      <c r="C150" s="50">
        <f t="shared" ref="C150:BM150" si="64">SUBTOTAL(4,C120:C149)</f>
        <v>396599</v>
      </c>
      <c r="D150" s="60">
        <f t="shared" si="64"/>
        <v>37.5</v>
      </c>
      <c r="E150" s="28">
        <f t="shared" si="64"/>
        <v>35.700000000000003</v>
      </c>
      <c r="F150" s="28">
        <f t="shared" si="64"/>
        <v>38.5</v>
      </c>
      <c r="G150" s="28">
        <f t="shared" si="64"/>
        <v>38</v>
      </c>
      <c r="H150" s="28">
        <f t="shared" si="64"/>
        <v>38.9</v>
      </c>
      <c r="I150" s="28">
        <f t="shared" si="64"/>
        <v>0</v>
      </c>
      <c r="J150" s="28">
        <f t="shared" si="64"/>
        <v>0</v>
      </c>
      <c r="K150" s="28">
        <f t="shared" si="64"/>
        <v>0</v>
      </c>
      <c r="L150" s="28">
        <f t="shared" si="64"/>
        <v>0</v>
      </c>
      <c r="M150" s="71">
        <f t="shared" si="64"/>
        <v>0</v>
      </c>
      <c r="N150" s="82">
        <f t="shared" si="64"/>
        <v>0</v>
      </c>
      <c r="O150" s="82">
        <f t="shared" si="64"/>
        <v>0</v>
      </c>
      <c r="P150" s="82">
        <f t="shared" si="64"/>
        <v>0</v>
      </c>
      <c r="Q150" s="82">
        <f t="shared" si="64"/>
        <v>0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0</v>
      </c>
      <c r="AF150" s="39">
        <f t="shared" si="64"/>
        <v>0</v>
      </c>
      <c r="AG150" s="39">
        <f t="shared" si="64"/>
        <v>0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21.638330757341578</v>
      </c>
      <c r="AO150" s="39">
        <f t="shared" si="64"/>
        <v>2721</v>
      </c>
      <c r="AP150" s="104">
        <f t="shared" si="64"/>
        <v>0</v>
      </c>
      <c r="AQ150" s="105">
        <f t="shared" si="64"/>
        <v>0</v>
      </c>
      <c r="AR150" s="106">
        <f t="shared" si="64"/>
        <v>0</v>
      </c>
      <c r="AS150" s="106">
        <f t="shared" si="64"/>
        <v>0</v>
      </c>
      <c r="AT150" s="107">
        <f t="shared" si="64"/>
        <v>2866</v>
      </c>
      <c r="AU150" s="108">
        <f t="shared" si="64"/>
        <v>0</v>
      </c>
      <c r="AV150" s="109">
        <f t="shared" si="64"/>
        <v>0</v>
      </c>
      <c r="AW150" s="106">
        <f t="shared" si="64"/>
        <v>0</v>
      </c>
      <c r="AX150" s="106">
        <f t="shared" si="64"/>
        <v>0</v>
      </c>
      <c r="AY150" s="60">
        <f t="shared" si="64"/>
        <v>0</v>
      </c>
      <c r="AZ150" s="96">
        <f t="shared" si="64"/>
        <v>81.64</v>
      </c>
      <c r="BA150" s="67">
        <f t="shared" si="64"/>
        <v>0</v>
      </c>
      <c r="BB150" s="67">
        <f t="shared" si="64"/>
        <v>0</v>
      </c>
      <c r="BC150" s="67">
        <f t="shared" si="64"/>
        <v>0</v>
      </c>
      <c r="BD150" s="67">
        <f t="shared" si="64"/>
        <v>0</v>
      </c>
      <c r="BE150" s="27">
        <f t="shared" si="64"/>
        <v>0</v>
      </c>
      <c r="BF150" s="29">
        <f t="shared" si="64"/>
        <v>17296</v>
      </c>
      <c r="BG150" s="39">
        <f t="shared" si="64"/>
        <v>13521</v>
      </c>
      <c r="BH150" s="40">
        <f t="shared" si="64"/>
        <v>7525</v>
      </c>
      <c r="BI150" s="40">
        <f t="shared" si="64"/>
        <v>1558</v>
      </c>
      <c r="BJ150" s="40">
        <f t="shared" si="64"/>
        <v>0</v>
      </c>
      <c r="BK150" s="40">
        <f t="shared" si="64"/>
        <v>0</v>
      </c>
      <c r="BL150" s="40">
        <f t="shared" si="64"/>
        <v>0</v>
      </c>
      <c r="BM150" s="27">
        <f t="shared" si="64"/>
        <v>0</v>
      </c>
    </row>
    <row r="151" spans="1:65" outlineLevel="3" x14ac:dyDescent="0.45">
      <c r="A151" s="180" t="s">
        <v>27</v>
      </c>
      <c r="B151" s="181"/>
      <c r="C151" s="51">
        <f t="shared" ref="C151:BM151" si="65">SUBTOTAL(5,C120:C149)</f>
        <v>296660</v>
      </c>
      <c r="D151" s="61">
        <f t="shared" si="65"/>
        <v>36.9</v>
      </c>
      <c r="E151" s="12">
        <f t="shared" si="65"/>
        <v>34.799999999999997</v>
      </c>
      <c r="F151" s="12">
        <f t="shared" si="65"/>
        <v>36.799999999999997</v>
      </c>
      <c r="G151" s="12">
        <f t="shared" si="65"/>
        <v>37.200000000000003</v>
      </c>
      <c r="H151" s="12">
        <f t="shared" si="65"/>
        <v>37.700000000000003</v>
      </c>
      <c r="I151" s="12">
        <f t="shared" si="65"/>
        <v>0</v>
      </c>
      <c r="J151" s="12">
        <f t="shared" si="65"/>
        <v>0</v>
      </c>
      <c r="K151" s="12">
        <f t="shared" si="65"/>
        <v>0</v>
      </c>
      <c r="L151" s="12">
        <f t="shared" si="65"/>
        <v>0</v>
      </c>
      <c r="M151" s="72">
        <f t="shared" si="65"/>
        <v>0</v>
      </c>
      <c r="N151" s="83">
        <f t="shared" si="65"/>
        <v>0</v>
      </c>
      <c r="O151" s="83">
        <f t="shared" si="65"/>
        <v>0</v>
      </c>
      <c r="P151" s="83">
        <f t="shared" si="65"/>
        <v>0</v>
      </c>
      <c r="Q151" s="83">
        <f t="shared" si="65"/>
        <v>0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0</v>
      </c>
      <c r="AF151" s="41">
        <f t="shared" si="65"/>
        <v>0</v>
      </c>
      <c r="AG151" s="41">
        <f t="shared" si="65"/>
        <v>0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10.290334435869166</v>
      </c>
      <c r="AO151" s="41">
        <f t="shared" si="65"/>
        <v>1294</v>
      </c>
      <c r="AP151" s="110">
        <f t="shared" si="65"/>
        <v>0</v>
      </c>
      <c r="AQ151" s="111">
        <f t="shared" si="65"/>
        <v>0</v>
      </c>
      <c r="AR151" s="112">
        <f t="shared" si="65"/>
        <v>0</v>
      </c>
      <c r="AS151" s="112">
        <f t="shared" si="65"/>
        <v>0</v>
      </c>
      <c r="AT151" s="113">
        <f t="shared" si="65"/>
        <v>1784</v>
      </c>
      <c r="AU151" s="114">
        <f t="shared" si="65"/>
        <v>0</v>
      </c>
      <c r="AV151" s="115">
        <f t="shared" si="65"/>
        <v>0</v>
      </c>
      <c r="AW151" s="112">
        <f t="shared" si="65"/>
        <v>0</v>
      </c>
      <c r="AX151" s="112">
        <f t="shared" si="65"/>
        <v>0</v>
      </c>
      <c r="AY151" s="61">
        <f t="shared" si="65"/>
        <v>0</v>
      </c>
      <c r="AZ151" s="97">
        <f t="shared" si="65"/>
        <v>79.42</v>
      </c>
      <c r="BA151" s="68">
        <f t="shared" si="65"/>
        <v>0</v>
      </c>
      <c r="BB151" s="68">
        <f t="shared" si="65"/>
        <v>0</v>
      </c>
      <c r="BC151" s="68">
        <f t="shared" si="65"/>
        <v>0</v>
      </c>
      <c r="BD151" s="68">
        <f t="shared" si="65"/>
        <v>0</v>
      </c>
      <c r="BE151" s="15">
        <f t="shared" si="65"/>
        <v>0</v>
      </c>
      <c r="BF151" s="6">
        <f t="shared" si="65"/>
        <v>12275</v>
      </c>
      <c r="BG151" s="41">
        <f t="shared" si="65"/>
        <v>7940</v>
      </c>
      <c r="BH151" s="42">
        <f t="shared" si="65"/>
        <v>0</v>
      </c>
      <c r="BI151" s="42">
        <f t="shared" si="65"/>
        <v>825</v>
      </c>
      <c r="BJ151" s="42">
        <f t="shared" si="65"/>
        <v>0</v>
      </c>
      <c r="BK151" s="42">
        <f t="shared" si="65"/>
        <v>0</v>
      </c>
      <c r="BL151" s="42">
        <f t="shared" si="65"/>
        <v>0</v>
      </c>
      <c r="BM151" s="15">
        <f t="shared" si="65"/>
        <v>0</v>
      </c>
    </row>
    <row r="152" spans="1:65" outlineLevel="2" x14ac:dyDescent="0.45">
      <c r="A152" s="180" t="s">
        <v>16</v>
      </c>
      <c r="B152" s="181"/>
      <c r="C152" s="51">
        <f>IFERROR(SUBTOTAL(1,C120:C149),"")</f>
        <v>319920.06666666665</v>
      </c>
      <c r="D152" s="61">
        <f t="shared" ref="D152:BM152" si="66">IFERROR(SUBTOTAL(1,D120:D149),"")</f>
        <v>37.246666666666663</v>
      </c>
      <c r="E152" s="12">
        <f t="shared" si="66"/>
        <v>35.293333333333329</v>
      </c>
      <c r="F152" s="12">
        <f t="shared" si="66"/>
        <v>37.800000000000004</v>
      </c>
      <c r="G152" s="12">
        <f t="shared" si="66"/>
        <v>37.716666666666661</v>
      </c>
      <c r="H152" s="12">
        <f t="shared" si="66"/>
        <v>38.153333333333329</v>
      </c>
      <c r="I152" s="12" t="str">
        <f t="shared" si="66"/>
        <v/>
      </c>
      <c r="J152" s="12" t="str">
        <f t="shared" si="66"/>
        <v/>
      </c>
      <c r="K152" s="12" t="str">
        <f t="shared" si="66"/>
        <v/>
      </c>
      <c r="L152" s="12" t="str">
        <f t="shared" si="66"/>
        <v/>
      </c>
      <c r="M152" s="72" t="str">
        <f t="shared" si="66"/>
        <v/>
      </c>
      <c r="N152" s="83" t="str">
        <f t="shared" si="66"/>
        <v/>
      </c>
      <c r="O152" s="83" t="str">
        <f t="shared" si="66"/>
        <v/>
      </c>
      <c r="P152" s="83" t="str">
        <f t="shared" si="66"/>
        <v/>
      </c>
      <c r="Q152" s="83" t="str">
        <f t="shared" si="66"/>
        <v/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 t="str">
        <f t="shared" si="66"/>
        <v/>
      </c>
      <c r="AF152" s="41" t="str">
        <f t="shared" si="66"/>
        <v/>
      </c>
      <c r="AG152" s="41" t="str">
        <f t="shared" si="66"/>
        <v/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14.273463114825747</v>
      </c>
      <c r="AO152" s="41">
        <f t="shared" si="66"/>
        <v>1994.8333333333333</v>
      </c>
      <c r="AP152" s="110" t="str">
        <f t="shared" si="66"/>
        <v/>
      </c>
      <c r="AQ152" s="111" t="str">
        <f t="shared" si="66"/>
        <v/>
      </c>
      <c r="AR152" s="112" t="str">
        <f t="shared" si="66"/>
        <v/>
      </c>
      <c r="AS152" s="112" t="str">
        <f t="shared" si="66"/>
        <v/>
      </c>
      <c r="AT152" s="113">
        <f t="shared" si="66"/>
        <v>2214.5666666666666</v>
      </c>
      <c r="AU152" s="114" t="str">
        <f t="shared" si="66"/>
        <v/>
      </c>
      <c r="AV152" s="115" t="str">
        <f t="shared" si="66"/>
        <v/>
      </c>
      <c r="AW152" s="112" t="str">
        <f t="shared" si="66"/>
        <v/>
      </c>
      <c r="AX152" s="112" t="str">
        <f t="shared" si="66"/>
        <v/>
      </c>
      <c r="AY152" s="61" t="str">
        <f t="shared" si="66"/>
        <v/>
      </c>
      <c r="AZ152" s="97">
        <f t="shared" si="66"/>
        <v>80.2</v>
      </c>
      <c r="BA152" s="68" t="str">
        <f t="shared" si="66"/>
        <v/>
      </c>
      <c r="BB152" s="68" t="str">
        <f t="shared" si="66"/>
        <v/>
      </c>
      <c r="BC152" s="68" t="str">
        <f t="shared" si="66"/>
        <v/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14400.066666666668</v>
      </c>
      <c r="BG152" s="41">
        <f t="shared" si="66"/>
        <v>11254.6</v>
      </c>
      <c r="BH152" s="42">
        <f t="shared" si="66"/>
        <v>1897.8333333333333</v>
      </c>
      <c r="BI152" s="42">
        <f t="shared" si="66"/>
        <v>1247.6333333333334</v>
      </c>
      <c r="BJ152" s="42" t="str">
        <f t="shared" si="66"/>
        <v/>
      </c>
      <c r="BK152" s="42" t="str">
        <f t="shared" si="66"/>
        <v/>
      </c>
      <c r="BL152" s="42" t="str">
        <f t="shared" si="66"/>
        <v/>
      </c>
      <c r="BM152" s="15" t="str">
        <f t="shared" si="66"/>
        <v/>
      </c>
    </row>
    <row r="153" spans="1:65" ht="17.5" outlineLevel="1" thickBot="1" x14ac:dyDescent="0.5">
      <c r="A153" s="182" t="s">
        <v>57</v>
      </c>
      <c r="B153" s="183"/>
      <c r="C153" s="52">
        <f>SUBTOTAL(9,C120:C149)</f>
        <v>9597602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59845</v>
      </c>
      <c r="AP153" s="116"/>
      <c r="AQ153" s="117"/>
      <c r="AR153" s="118"/>
      <c r="AS153" s="118"/>
      <c r="AT153" s="119">
        <f>SUBTOTAL(9,AT120:AT149)</f>
        <v>66437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432002</v>
      </c>
      <c r="BG153" s="43">
        <f t="shared" si="67"/>
        <v>337638</v>
      </c>
      <c r="BH153" s="44">
        <f t="shared" si="67"/>
        <v>56935</v>
      </c>
      <c r="BI153" s="44">
        <f t="shared" si="67"/>
        <v>37429</v>
      </c>
      <c r="BJ153" s="44">
        <f t="shared" si="67"/>
        <v>0</v>
      </c>
      <c r="BK153" s="44">
        <f t="shared" si="67"/>
        <v>0</v>
      </c>
      <c r="BL153" s="44">
        <f t="shared" si="67"/>
        <v>0</v>
      </c>
      <c r="BM153" s="16">
        <f t="shared" si="67"/>
        <v>0</v>
      </c>
    </row>
    <row r="154" spans="1:65" outlineLevel="5" x14ac:dyDescent="0.45">
      <c r="A154" s="21">
        <f t="shared" si="48"/>
        <v>5</v>
      </c>
      <c r="B154" s="33">
        <f>B149+1</f>
        <v>44682</v>
      </c>
      <c r="C154" s="51">
        <v>323935</v>
      </c>
      <c r="D154" s="64">
        <f t="shared" ref="D154:D184" si="68">IFERROR(ROUND(AVERAGE(E154:L154),1),"")</f>
        <v>37.299999999999997</v>
      </c>
      <c r="E154" s="12">
        <v>35.5</v>
      </c>
      <c r="F154" s="12">
        <v>37.700000000000003</v>
      </c>
      <c r="G154" s="12">
        <v>37.9</v>
      </c>
      <c r="H154" s="12">
        <v>38</v>
      </c>
      <c r="I154" s="12"/>
      <c r="J154" s="12"/>
      <c r="K154" s="12"/>
      <c r="L154" s="12"/>
      <c r="M154" s="74" t="str">
        <f t="shared" ref="M154:M184" si="69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f>28000/AO154</f>
        <v>11.839323467230445</v>
      </c>
      <c r="AO154" s="41">
        <v>2365</v>
      </c>
      <c r="AP154" s="110"/>
      <c r="AQ154" s="111"/>
      <c r="AR154" s="126" t="str">
        <f t="shared" ref="AR154:AR184" si="72">IFERROR(AQ154/AP154*100,"")</f>
        <v/>
      </c>
      <c r="AS154" s="126" t="str">
        <f t="shared" ref="AS154:AS184" si="73">IFERROR(100-AR154,"")</f>
        <v/>
      </c>
      <c r="AT154" s="127">
        <v>2615</v>
      </c>
      <c r="AU154" s="128"/>
      <c r="AV154" s="129"/>
      <c r="AW154" s="126" t="str">
        <f t="shared" ref="AW154:AW184" si="74">IFERROR(AV154/AU154*100,"")</f>
        <v/>
      </c>
      <c r="AX154" s="126" t="str">
        <f t="shared" ref="AX154:AX184" si="75">IFERROR(100-AW154,"")</f>
        <v/>
      </c>
      <c r="AY154" s="64" t="str">
        <f t="shared" ref="AY154:AY184" si="76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7">IF(SUM(BG154:BM154)=0,"",SUM(BG154:BM154))</f>
        <v>11330</v>
      </c>
      <c r="BG154" s="42">
        <v>10064</v>
      </c>
      <c r="BH154" s="42">
        <v>0</v>
      </c>
      <c r="BI154" s="42">
        <v>1266</v>
      </c>
      <c r="BJ154" s="42"/>
      <c r="BK154" s="42"/>
      <c r="BL154" s="42"/>
      <c r="BM154" s="15"/>
    </row>
    <row r="155" spans="1:65" outlineLevel="5" x14ac:dyDescent="0.45">
      <c r="A155" s="22">
        <f t="shared" si="48"/>
        <v>5</v>
      </c>
      <c r="B155" s="9">
        <f t="shared" ref="B155:B218" si="78">B154+1</f>
        <v>44683</v>
      </c>
      <c r="C155" s="51">
        <v>348129</v>
      </c>
      <c r="D155" s="64">
        <f t="shared" si="68"/>
        <v>37.4</v>
      </c>
      <c r="E155" s="12">
        <v>35.5</v>
      </c>
      <c r="F155" s="12">
        <v>37.799999999999997</v>
      </c>
      <c r="G155" s="12">
        <v>37.799999999999997</v>
      </c>
      <c r="H155" s="12">
        <v>38.299999999999997</v>
      </c>
      <c r="I155" s="12"/>
      <c r="J155" s="12"/>
      <c r="K155" s="12"/>
      <c r="L155" s="12"/>
      <c r="M155" s="74" t="str">
        <f t="shared" si="69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f t="shared" ref="AN155:AN184" si="79">28000/AO155</f>
        <v>14.893617021276595</v>
      </c>
      <c r="AO155" s="41">
        <v>1880</v>
      </c>
      <c r="AP155" s="110"/>
      <c r="AQ155" s="111"/>
      <c r="AR155" s="126" t="str">
        <f t="shared" si="72"/>
        <v/>
      </c>
      <c r="AS155" s="126" t="str">
        <f t="shared" si="73"/>
        <v/>
      </c>
      <c r="AT155" s="127">
        <v>2207</v>
      </c>
      <c r="AU155" s="128"/>
      <c r="AV155" s="129"/>
      <c r="AW155" s="126" t="str">
        <f t="shared" si="74"/>
        <v/>
      </c>
      <c r="AX155" s="126" t="str">
        <f t="shared" si="75"/>
        <v/>
      </c>
      <c r="AY155" s="64" t="str">
        <f t="shared" si="76"/>
        <v/>
      </c>
      <c r="AZ155" s="97">
        <v>81.5</v>
      </c>
      <c r="BA155" s="68"/>
      <c r="BB155" s="68"/>
      <c r="BC155" s="68"/>
      <c r="BD155" s="68"/>
      <c r="BE155" s="15"/>
      <c r="BF155" s="5">
        <f t="shared" si="77"/>
        <v>14537</v>
      </c>
      <c r="BG155" s="42">
        <v>11854</v>
      </c>
      <c r="BH155" s="42">
        <v>1691</v>
      </c>
      <c r="BI155" s="42">
        <v>992</v>
      </c>
      <c r="BJ155" s="42"/>
      <c r="BK155" s="42"/>
      <c r="BL155" s="42"/>
      <c r="BM155" s="15"/>
    </row>
    <row r="156" spans="1:65" outlineLevel="5" x14ac:dyDescent="0.45">
      <c r="A156" s="22">
        <f t="shared" si="48"/>
        <v>5</v>
      </c>
      <c r="B156" s="9">
        <f t="shared" si="78"/>
        <v>44684</v>
      </c>
      <c r="C156" s="51">
        <v>363767</v>
      </c>
      <c r="D156" s="64">
        <f t="shared" si="68"/>
        <v>37.299999999999997</v>
      </c>
      <c r="E156" s="12">
        <v>35</v>
      </c>
      <c r="F156" s="12">
        <v>37.799999999999997</v>
      </c>
      <c r="G156" s="12">
        <v>37.9</v>
      </c>
      <c r="H156" s="12">
        <v>38.299999999999997</v>
      </c>
      <c r="I156" s="12"/>
      <c r="J156" s="12"/>
      <c r="K156" s="12"/>
      <c r="L156" s="12"/>
      <c r="M156" s="74" t="str">
        <f t="shared" si="69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f t="shared" si="79"/>
        <v>14.063284781516826</v>
      </c>
      <c r="AO156" s="41">
        <v>1991</v>
      </c>
      <c r="AP156" s="110"/>
      <c r="AQ156" s="111"/>
      <c r="AR156" s="126" t="str">
        <f t="shared" si="72"/>
        <v/>
      </c>
      <c r="AS156" s="126" t="str">
        <f t="shared" si="73"/>
        <v/>
      </c>
      <c r="AT156" s="127">
        <v>2193</v>
      </c>
      <c r="AU156" s="128"/>
      <c r="AV156" s="129"/>
      <c r="AW156" s="126" t="str">
        <f t="shared" si="74"/>
        <v/>
      </c>
      <c r="AX156" s="126" t="str">
        <f t="shared" si="75"/>
        <v/>
      </c>
      <c r="AY156" s="64" t="str">
        <f t="shared" si="76"/>
        <v/>
      </c>
      <c r="AZ156" s="97">
        <v>81.5</v>
      </c>
      <c r="BA156" s="68"/>
      <c r="BB156" s="68"/>
      <c r="BC156" s="68"/>
      <c r="BD156" s="68"/>
      <c r="BE156" s="15"/>
      <c r="BF156" s="5">
        <f t="shared" si="77"/>
        <v>11743</v>
      </c>
      <c r="BG156" s="42">
        <v>11377</v>
      </c>
      <c r="BH156" s="42">
        <v>366</v>
      </c>
      <c r="BI156" s="42">
        <v>0</v>
      </c>
      <c r="BJ156" s="42"/>
      <c r="BK156" s="42"/>
      <c r="BL156" s="42"/>
      <c r="BM156" s="15"/>
    </row>
    <row r="157" spans="1:65" outlineLevel="5" x14ac:dyDescent="0.45">
      <c r="A157" s="22">
        <f t="shared" si="48"/>
        <v>5</v>
      </c>
      <c r="B157" s="9">
        <f t="shared" si="78"/>
        <v>44685</v>
      </c>
      <c r="C157" s="51">
        <v>338451</v>
      </c>
      <c r="D157" s="64">
        <f t="shared" si="68"/>
        <v>37.200000000000003</v>
      </c>
      <c r="E157" s="12">
        <v>34.9</v>
      </c>
      <c r="F157" s="12">
        <v>37.9</v>
      </c>
      <c r="G157" s="12">
        <v>37.9</v>
      </c>
      <c r="H157" s="12">
        <v>37.9</v>
      </c>
      <c r="I157" s="12"/>
      <c r="J157" s="12"/>
      <c r="K157" s="12"/>
      <c r="L157" s="12"/>
      <c r="M157" s="74" t="str">
        <f t="shared" si="69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f t="shared" si="79"/>
        <v>16.101207590569292</v>
      </c>
      <c r="AO157" s="41">
        <v>1739</v>
      </c>
      <c r="AP157" s="110"/>
      <c r="AQ157" s="111"/>
      <c r="AR157" s="126" t="str">
        <f t="shared" si="72"/>
        <v/>
      </c>
      <c r="AS157" s="126" t="str">
        <f t="shared" si="73"/>
        <v/>
      </c>
      <c r="AT157" s="127">
        <v>1802</v>
      </c>
      <c r="AU157" s="128"/>
      <c r="AV157" s="129"/>
      <c r="AW157" s="126" t="str">
        <f t="shared" si="74"/>
        <v/>
      </c>
      <c r="AX157" s="126" t="str">
        <f t="shared" si="75"/>
        <v/>
      </c>
      <c r="AY157" s="64" t="str">
        <f t="shared" si="76"/>
        <v/>
      </c>
      <c r="AZ157" s="97"/>
      <c r="BA157" s="68"/>
      <c r="BB157" s="68"/>
      <c r="BC157" s="68"/>
      <c r="BD157" s="68"/>
      <c r="BE157" s="15">
        <v>255</v>
      </c>
      <c r="BF157" s="5">
        <f t="shared" si="77"/>
        <v>9465</v>
      </c>
      <c r="BG157" s="42">
        <v>9030</v>
      </c>
      <c r="BH157" s="42">
        <v>435</v>
      </c>
      <c r="BI157" s="42">
        <v>0</v>
      </c>
      <c r="BJ157" s="42"/>
      <c r="BK157" s="42"/>
      <c r="BL157" s="42"/>
      <c r="BM157" s="15"/>
    </row>
    <row r="158" spans="1:65" outlineLevel="5" x14ac:dyDescent="0.45">
      <c r="A158" s="22">
        <f t="shared" si="48"/>
        <v>5</v>
      </c>
      <c r="B158" s="9">
        <f t="shared" si="78"/>
        <v>44686</v>
      </c>
      <c r="C158" s="51">
        <v>316763</v>
      </c>
      <c r="D158" s="64">
        <f t="shared" si="68"/>
        <v>37.4</v>
      </c>
      <c r="E158" s="12">
        <v>35.5</v>
      </c>
      <c r="F158" s="12">
        <v>38</v>
      </c>
      <c r="G158" s="12">
        <v>37.9</v>
      </c>
      <c r="H158" s="12">
        <v>38.299999999999997</v>
      </c>
      <c r="I158" s="12"/>
      <c r="J158" s="12"/>
      <c r="K158" s="12"/>
      <c r="L158" s="12"/>
      <c r="M158" s="74" t="str">
        <f t="shared" si="69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f t="shared" si="79"/>
        <v>13.759213759213759</v>
      </c>
      <c r="AO158" s="41">
        <v>2035</v>
      </c>
      <c r="AP158" s="110"/>
      <c r="AQ158" s="111"/>
      <c r="AR158" s="126" t="str">
        <f t="shared" si="72"/>
        <v/>
      </c>
      <c r="AS158" s="126" t="str">
        <f t="shared" si="73"/>
        <v/>
      </c>
      <c r="AT158" s="127">
        <v>2323</v>
      </c>
      <c r="AU158" s="128"/>
      <c r="AV158" s="129"/>
      <c r="AW158" s="126" t="str">
        <f t="shared" si="74"/>
        <v/>
      </c>
      <c r="AX158" s="126" t="str">
        <f t="shared" si="75"/>
        <v/>
      </c>
      <c r="AY158" s="64" t="str">
        <f t="shared" si="76"/>
        <v/>
      </c>
      <c r="AZ158" s="97"/>
      <c r="BA158" s="68"/>
      <c r="BB158" s="68"/>
      <c r="BC158" s="68"/>
      <c r="BD158" s="68"/>
      <c r="BE158" s="15">
        <v>210</v>
      </c>
      <c r="BF158" s="5">
        <f t="shared" si="77"/>
        <v>12784</v>
      </c>
      <c r="BG158" s="42">
        <v>12784</v>
      </c>
      <c r="BH158" s="42">
        <v>0</v>
      </c>
      <c r="BI158" s="42">
        <v>0</v>
      </c>
      <c r="BJ158" s="42"/>
      <c r="BK158" s="42"/>
      <c r="BL158" s="42"/>
      <c r="BM158" s="15"/>
    </row>
    <row r="159" spans="1:65" outlineLevel="5" x14ac:dyDescent="0.45">
      <c r="A159" s="22">
        <f t="shared" si="48"/>
        <v>5</v>
      </c>
      <c r="B159" s="9">
        <f t="shared" si="78"/>
        <v>44687</v>
      </c>
      <c r="C159" s="51">
        <v>324161</v>
      </c>
      <c r="D159" s="64">
        <f t="shared" si="68"/>
        <v>37.799999999999997</v>
      </c>
      <c r="E159" s="12">
        <v>35.4</v>
      </c>
      <c r="F159" s="12">
        <v>39.200000000000003</v>
      </c>
      <c r="G159" s="12">
        <v>38</v>
      </c>
      <c r="H159" s="12">
        <v>38.700000000000003</v>
      </c>
      <c r="I159" s="12"/>
      <c r="J159" s="12"/>
      <c r="K159" s="12"/>
      <c r="L159" s="12"/>
      <c r="M159" s="74" t="str">
        <f t="shared" si="69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f t="shared" si="79"/>
        <v>17.337461300309599</v>
      </c>
      <c r="AO159" s="41">
        <v>1615</v>
      </c>
      <c r="AP159" s="110"/>
      <c r="AQ159" s="111"/>
      <c r="AR159" s="126" t="str">
        <f t="shared" si="72"/>
        <v/>
      </c>
      <c r="AS159" s="126" t="str">
        <f t="shared" si="73"/>
        <v/>
      </c>
      <c r="AT159" s="127">
        <v>1535</v>
      </c>
      <c r="AU159" s="128"/>
      <c r="AV159" s="129"/>
      <c r="AW159" s="126" t="str">
        <f t="shared" si="74"/>
        <v/>
      </c>
      <c r="AX159" s="126" t="str">
        <f t="shared" si="75"/>
        <v/>
      </c>
      <c r="AY159" s="64" t="str">
        <f t="shared" si="76"/>
        <v/>
      </c>
      <c r="AZ159" s="97"/>
      <c r="BA159" s="68"/>
      <c r="BB159" s="68"/>
      <c r="BC159" s="68"/>
      <c r="BD159" s="68"/>
      <c r="BE159" s="15">
        <v>270</v>
      </c>
      <c r="BF159" s="5">
        <f t="shared" si="77"/>
        <v>13202</v>
      </c>
      <c r="BG159" s="42">
        <v>10989</v>
      </c>
      <c r="BH159" s="42">
        <v>2213</v>
      </c>
      <c r="BI159" s="42">
        <v>0</v>
      </c>
      <c r="BJ159" s="42"/>
      <c r="BK159" s="42"/>
      <c r="BL159" s="42"/>
      <c r="BM159" s="15"/>
    </row>
    <row r="160" spans="1:65" outlineLevel="5" x14ac:dyDescent="0.45">
      <c r="A160" s="22">
        <f t="shared" si="48"/>
        <v>5</v>
      </c>
      <c r="B160" s="9">
        <f t="shared" si="78"/>
        <v>44688</v>
      </c>
      <c r="C160" s="51">
        <v>323674</v>
      </c>
      <c r="D160" s="64">
        <f t="shared" si="68"/>
        <v>37.700000000000003</v>
      </c>
      <c r="E160" s="12">
        <v>35.5</v>
      </c>
      <c r="F160" s="12">
        <v>38.6</v>
      </c>
      <c r="G160" s="12">
        <v>38.1</v>
      </c>
      <c r="H160" s="12">
        <v>38.4</v>
      </c>
      <c r="I160" s="12"/>
      <c r="J160" s="12"/>
      <c r="K160" s="12"/>
      <c r="L160" s="12"/>
      <c r="M160" s="74" t="str">
        <f t="shared" si="69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f t="shared" si="79"/>
        <v>21.521906225980015</v>
      </c>
      <c r="AO160" s="41">
        <v>1301</v>
      </c>
      <c r="AP160" s="110"/>
      <c r="AQ160" s="111"/>
      <c r="AR160" s="126" t="str">
        <f t="shared" si="72"/>
        <v/>
      </c>
      <c r="AS160" s="126" t="str">
        <f t="shared" si="73"/>
        <v/>
      </c>
      <c r="AT160" s="127">
        <v>1491</v>
      </c>
      <c r="AU160" s="128"/>
      <c r="AV160" s="129"/>
      <c r="AW160" s="126" t="str">
        <f t="shared" si="74"/>
        <v/>
      </c>
      <c r="AX160" s="126" t="str">
        <f t="shared" si="75"/>
        <v/>
      </c>
      <c r="AY160" s="64" t="str">
        <f t="shared" si="76"/>
        <v/>
      </c>
      <c r="AZ160" s="97"/>
      <c r="BA160" s="68"/>
      <c r="BB160" s="68"/>
      <c r="BC160" s="68"/>
      <c r="BD160" s="68"/>
      <c r="BE160" s="15">
        <v>110</v>
      </c>
      <c r="BF160" s="5">
        <f t="shared" si="77"/>
        <v>9750</v>
      </c>
      <c r="BG160" s="42">
        <v>5444</v>
      </c>
      <c r="BH160" s="42">
        <v>4306</v>
      </c>
      <c r="BI160" s="42">
        <v>0</v>
      </c>
      <c r="BJ160" s="42"/>
      <c r="BK160" s="42"/>
      <c r="BL160" s="42"/>
      <c r="BM160" s="15"/>
    </row>
    <row r="161" spans="1:65" outlineLevel="5" x14ac:dyDescent="0.45">
      <c r="A161" s="22">
        <f t="shared" si="48"/>
        <v>5</v>
      </c>
      <c r="B161" s="9">
        <f t="shared" si="78"/>
        <v>44689</v>
      </c>
      <c r="C161" s="51">
        <v>309367</v>
      </c>
      <c r="D161" s="64">
        <f t="shared" si="68"/>
        <v>37.5</v>
      </c>
      <c r="E161" s="12">
        <v>35.4</v>
      </c>
      <c r="F161" s="12">
        <v>38.1</v>
      </c>
      <c r="G161" s="12">
        <v>37.9</v>
      </c>
      <c r="H161" s="12">
        <v>38.4</v>
      </c>
      <c r="I161" s="12"/>
      <c r="J161" s="12"/>
      <c r="K161" s="12"/>
      <c r="L161" s="12"/>
      <c r="M161" s="74" t="str">
        <f t="shared" si="69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f t="shared" si="79"/>
        <v>16.746411483253588</v>
      </c>
      <c r="AO161" s="41">
        <v>1672</v>
      </c>
      <c r="AP161" s="110"/>
      <c r="AQ161" s="111"/>
      <c r="AR161" s="126" t="str">
        <f t="shared" si="72"/>
        <v/>
      </c>
      <c r="AS161" s="126" t="str">
        <f t="shared" si="73"/>
        <v/>
      </c>
      <c r="AT161" s="127">
        <v>1948</v>
      </c>
      <c r="AU161" s="128"/>
      <c r="AV161" s="129"/>
      <c r="AW161" s="126" t="str">
        <f t="shared" si="74"/>
        <v/>
      </c>
      <c r="AX161" s="126" t="str">
        <f t="shared" si="75"/>
        <v/>
      </c>
      <c r="AY161" s="64" t="str">
        <f t="shared" si="76"/>
        <v/>
      </c>
      <c r="AZ161" s="97"/>
      <c r="BA161" s="68"/>
      <c r="BB161" s="68"/>
      <c r="BC161" s="68"/>
      <c r="BD161" s="68"/>
      <c r="BE161" s="15"/>
      <c r="BF161" s="5">
        <f t="shared" si="77"/>
        <v>7392</v>
      </c>
      <c r="BG161" s="42">
        <v>7392</v>
      </c>
      <c r="BH161" s="42">
        <v>0</v>
      </c>
      <c r="BI161" s="42">
        <v>0</v>
      </c>
      <c r="BJ161" s="42"/>
      <c r="BK161" s="42"/>
      <c r="BL161" s="42"/>
      <c r="BM161" s="15"/>
    </row>
    <row r="162" spans="1:65" outlineLevel="5" x14ac:dyDescent="0.45">
      <c r="A162" s="22">
        <f t="shared" si="48"/>
        <v>5</v>
      </c>
      <c r="B162" s="9">
        <f t="shared" si="78"/>
        <v>44690</v>
      </c>
      <c r="C162" s="51">
        <v>323674</v>
      </c>
      <c r="D162" s="64">
        <f t="shared" si="68"/>
        <v>37.799999999999997</v>
      </c>
      <c r="E162" s="12">
        <v>35.6</v>
      </c>
      <c r="F162" s="12">
        <v>38.9</v>
      </c>
      <c r="G162" s="12">
        <v>38</v>
      </c>
      <c r="H162" s="12">
        <v>38.799999999999997</v>
      </c>
      <c r="I162" s="12"/>
      <c r="J162" s="12"/>
      <c r="K162" s="12"/>
      <c r="L162" s="12"/>
      <c r="M162" s="74" t="str">
        <f t="shared" si="69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f t="shared" si="79"/>
        <v>19.539427773900908</v>
      </c>
      <c r="AO162" s="41">
        <v>1433</v>
      </c>
      <c r="AP162" s="110"/>
      <c r="AQ162" s="111"/>
      <c r="AR162" s="126" t="str">
        <f t="shared" si="72"/>
        <v/>
      </c>
      <c r="AS162" s="126" t="str">
        <f t="shared" si="73"/>
        <v/>
      </c>
      <c r="AT162" s="127">
        <v>1718</v>
      </c>
      <c r="AU162" s="128"/>
      <c r="AV162" s="129"/>
      <c r="AW162" s="126" t="str">
        <f t="shared" si="74"/>
        <v/>
      </c>
      <c r="AX162" s="126" t="str">
        <f t="shared" si="75"/>
        <v/>
      </c>
      <c r="AY162" s="64" t="str">
        <f t="shared" si="76"/>
        <v/>
      </c>
      <c r="AZ162" s="97">
        <v>81.400000000000006</v>
      </c>
      <c r="BA162" s="68"/>
      <c r="BB162" s="68"/>
      <c r="BC162" s="68"/>
      <c r="BD162" s="68"/>
      <c r="BE162" s="15">
        <v>285</v>
      </c>
      <c r="BF162" s="5">
        <f t="shared" si="77"/>
        <v>13183</v>
      </c>
      <c r="BG162" s="42">
        <v>9900</v>
      </c>
      <c r="BH162" s="42">
        <v>3283</v>
      </c>
      <c r="BI162" s="42">
        <v>0</v>
      </c>
      <c r="BJ162" s="42"/>
      <c r="BK162" s="42"/>
      <c r="BL162" s="42"/>
      <c r="BM162" s="15"/>
    </row>
    <row r="163" spans="1:65" outlineLevel="5" x14ac:dyDescent="0.45">
      <c r="A163" s="22">
        <f t="shared" ref="A163:A234" si="80">MONTH(B163)</f>
        <v>5</v>
      </c>
      <c r="B163" s="9">
        <f t="shared" si="78"/>
        <v>44691</v>
      </c>
      <c r="C163" s="51">
        <v>305716</v>
      </c>
      <c r="D163" s="64">
        <f t="shared" si="68"/>
        <v>37.5</v>
      </c>
      <c r="E163" s="12">
        <v>35.5</v>
      </c>
      <c r="F163" s="12">
        <v>38.1</v>
      </c>
      <c r="G163" s="12">
        <v>37.9</v>
      </c>
      <c r="H163" s="12">
        <v>38.299999999999997</v>
      </c>
      <c r="I163" s="12"/>
      <c r="J163" s="12"/>
      <c r="K163" s="12"/>
      <c r="L163" s="12"/>
      <c r="M163" s="74" t="str">
        <f t="shared" si="69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1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f t="shared" si="79"/>
        <v>18.32460732984293</v>
      </c>
      <c r="AO163" s="41">
        <v>1528</v>
      </c>
      <c r="AP163" s="110"/>
      <c r="AQ163" s="111"/>
      <c r="AR163" s="126" t="str">
        <f t="shared" si="72"/>
        <v/>
      </c>
      <c r="AS163" s="126" t="str">
        <f t="shared" si="73"/>
        <v/>
      </c>
      <c r="AT163" s="127">
        <v>1604</v>
      </c>
      <c r="AU163" s="128"/>
      <c r="AV163" s="129"/>
      <c r="AW163" s="126" t="str">
        <f t="shared" si="74"/>
        <v/>
      </c>
      <c r="AX163" s="126" t="str">
        <f t="shared" si="75"/>
        <v/>
      </c>
      <c r="AY163" s="64" t="str">
        <f t="shared" si="76"/>
        <v/>
      </c>
      <c r="AZ163" s="97"/>
      <c r="BA163" s="68"/>
      <c r="BB163" s="68"/>
      <c r="BC163" s="68"/>
      <c r="BD163" s="68"/>
      <c r="BE163" s="15">
        <v>310</v>
      </c>
      <c r="BF163" s="5">
        <f t="shared" si="77"/>
        <v>10764</v>
      </c>
      <c r="BG163" s="42">
        <v>5731</v>
      </c>
      <c r="BH163" s="42">
        <v>4650</v>
      </c>
      <c r="BI163" s="42">
        <v>383</v>
      </c>
      <c r="BJ163" s="42"/>
      <c r="BK163" s="42"/>
      <c r="BL163" s="42"/>
      <c r="BM163" s="15"/>
    </row>
    <row r="164" spans="1:65" outlineLevel="5" x14ac:dyDescent="0.45">
      <c r="A164" s="22">
        <f t="shared" si="80"/>
        <v>5</v>
      </c>
      <c r="B164" s="9">
        <f t="shared" si="78"/>
        <v>44692</v>
      </c>
      <c r="C164" s="51">
        <v>293502</v>
      </c>
      <c r="D164" s="64">
        <f t="shared" si="68"/>
        <v>37.4</v>
      </c>
      <c r="E164" s="12">
        <v>35.5</v>
      </c>
      <c r="F164" s="12">
        <v>37.799999999999997</v>
      </c>
      <c r="G164" s="12">
        <v>37.799999999999997</v>
      </c>
      <c r="H164" s="12">
        <v>38.299999999999997</v>
      </c>
      <c r="I164" s="12"/>
      <c r="J164" s="12"/>
      <c r="K164" s="12"/>
      <c r="L164" s="12"/>
      <c r="M164" s="74" t="str">
        <f t="shared" si="69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f t="shared" si="79"/>
        <v>17.902813299232736</v>
      </c>
      <c r="AO164" s="41">
        <v>1564</v>
      </c>
      <c r="AP164" s="110"/>
      <c r="AQ164" s="111"/>
      <c r="AR164" s="126" t="str">
        <f t="shared" si="72"/>
        <v/>
      </c>
      <c r="AS164" s="126" t="str">
        <f t="shared" si="73"/>
        <v/>
      </c>
      <c r="AT164" s="127">
        <v>1762</v>
      </c>
      <c r="AU164" s="128"/>
      <c r="AV164" s="129"/>
      <c r="AW164" s="126" t="str">
        <f t="shared" si="74"/>
        <v/>
      </c>
      <c r="AX164" s="126" t="str">
        <f t="shared" si="75"/>
        <v/>
      </c>
      <c r="AY164" s="64" t="str">
        <f t="shared" si="76"/>
        <v/>
      </c>
      <c r="AZ164" s="97">
        <v>81.400000000000006</v>
      </c>
      <c r="BA164" s="68"/>
      <c r="BB164" s="68"/>
      <c r="BC164" s="68"/>
      <c r="BD164" s="68"/>
      <c r="BE164" s="15">
        <v>300</v>
      </c>
      <c r="BF164" s="5">
        <f t="shared" si="77"/>
        <v>11010</v>
      </c>
      <c r="BG164" s="42">
        <v>7975</v>
      </c>
      <c r="BH164" s="42">
        <v>1795</v>
      </c>
      <c r="BI164" s="42">
        <v>1240</v>
      </c>
      <c r="BJ164" s="42"/>
      <c r="BK164" s="42"/>
      <c r="BL164" s="42"/>
      <c r="BM164" s="15"/>
    </row>
    <row r="165" spans="1:65" outlineLevel="5" x14ac:dyDescent="0.45">
      <c r="A165" s="22">
        <f t="shared" si="80"/>
        <v>5</v>
      </c>
      <c r="B165" s="9">
        <f t="shared" si="78"/>
        <v>44693</v>
      </c>
      <c r="C165" s="51">
        <v>306502</v>
      </c>
      <c r="D165" s="64">
        <f t="shared" si="68"/>
        <v>36.700000000000003</v>
      </c>
      <c r="E165" s="12">
        <v>35.5</v>
      </c>
      <c r="F165" s="12">
        <v>35.5</v>
      </c>
      <c r="G165" s="12">
        <v>37.700000000000003</v>
      </c>
      <c r="H165" s="12">
        <v>38.1</v>
      </c>
      <c r="I165" s="12"/>
      <c r="J165" s="12"/>
      <c r="K165" s="12"/>
      <c r="L165" s="12"/>
      <c r="M165" s="74" t="str">
        <f t="shared" si="69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f t="shared" si="79"/>
        <v>17.5</v>
      </c>
      <c r="AO165" s="41">
        <v>1600</v>
      </c>
      <c r="AP165" s="110"/>
      <c r="AQ165" s="111"/>
      <c r="AR165" s="126" t="str">
        <f t="shared" si="72"/>
        <v/>
      </c>
      <c r="AS165" s="126" t="str">
        <f t="shared" si="73"/>
        <v/>
      </c>
      <c r="AT165" s="127">
        <v>1720</v>
      </c>
      <c r="AU165" s="128"/>
      <c r="AV165" s="129"/>
      <c r="AW165" s="126" t="str">
        <f t="shared" si="74"/>
        <v/>
      </c>
      <c r="AX165" s="126" t="str">
        <f t="shared" si="75"/>
        <v/>
      </c>
      <c r="AY165" s="64" t="str">
        <f t="shared" si="76"/>
        <v/>
      </c>
      <c r="AZ165" s="97">
        <v>81.040000000000006</v>
      </c>
      <c r="BA165" s="68"/>
      <c r="BB165" s="68"/>
      <c r="BC165" s="68"/>
      <c r="BD165" s="68"/>
      <c r="BE165" s="15">
        <v>240</v>
      </c>
      <c r="BF165" s="5">
        <f t="shared" si="77"/>
        <v>11719</v>
      </c>
      <c r="BG165" s="42">
        <v>9618</v>
      </c>
      <c r="BH165" s="42">
        <v>819</v>
      </c>
      <c r="BI165" s="42">
        <v>1282</v>
      </c>
      <c r="BJ165" s="42"/>
      <c r="BK165" s="42"/>
      <c r="BL165" s="42"/>
      <c r="BM165" s="15"/>
    </row>
    <row r="166" spans="1:65" outlineLevel="5" x14ac:dyDescent="0.45">
      <c r="A166" s="22">
        <f t="shared" si="80"/>
        <v>5</v>
      </c>
      <c r="B166" s="9">
        <f t="shared" si="78"/>
        <v>44694</v>
      </c>
      <c r="C166" s="51">
        <v>314400</v>
      </c>
      <c r="D166" s="64">
        <f t="shared" si="68"/>
        <v>36.9</v>
      </c>
      <c r="E166" s="12">
        <v>35.4</v>
      </c>
      <c r="F166" s="12">
        <v>35.4</v>
      </c>
      <c r="G166" s="12">
        <v>38.200000000000003</v>
      </c>
      <c r="H166" s="12">
        <v>38.4</v>
      </c>
      <c r="I166" s="12"/>
      <c r="J166" s="12"/>
      <c r="K166" s="12"/>
      <c r="L166" s="12"/>
      <c r="M166" s="74" t="str">
        <f t="shared" si="69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f t="shared" si="79"/>
        <v>19.047619047619047</v>
      </c>
      <c r="AO166" s="41">
        <v>1470</v>
      </c>
      <c r="AP166" s="110"/>
      <c r="AQ166" s="111"/>
      <c r="AR166" s="126" t="str">
        <f t="shared" si="72"/>
        <v/>
      </c>
      <c r="AS166" s="126" t="str">
        <f t="shared" si="73"/>
        <v/>
      </c>
      <c r="AT166" s="127">
        <v>1834</v>
      </c>
      <c r="AU166" s="128"/>
      <c r="AV166" s="129"/>
      <c r="AW166" s="126" t="str">
        <f t="shared" si="74"/>
        <v/>
      </c>
      <c r="AX166" s="126" t="str">
        <f t="shared" si="75"/>
        <v/>
      </c>
      <c r="AY166" s="64" t="str">
        <f t="shared" si="76"/>
        <v/>
      </c>
      <c r="AZ166" s="97">
        <v>81.040000000000006</v>
      </c>
      <c r="BA166" s="68"/>
      <c r="BB166" s="68"/>
      <c r="BC166" s="68"/>
      <c r="BD166" s="68"/>
      <c r="BE166" s="15">
        <v>310</v>
      </c>
      <c r="BF166" s="5">
        <f t="shared" si="77"/>
        <v>10159</v>
      </c>
      <c r="BG166" s="42">
        <v>7979</v>
      </c>
      <c r="BH166" s="42">
        <v>1500</v>
      </c>
      <c r="BI166" s="42">
        <v>680</v>
      </c>
      <c r="BJ166" s="42"/>
      <c r="BK166" s="42"/>
      <c r="BL166" s="42"/>
      <c r="BM166" s="15"/>
    </row>
    <row r="167" spans="1:65" outlineLevel="5" x14ac:dyDescent="0.45">
      <c r="A167" s="22">
        <f t="shared" si="80"/>
        <v>5</v>
      </c>
      <c r="B167" s="9">
        <f t="shared" si="78"/>
        <v>44695</v>
      </c>
      <c r="C167" s="51">
        <v>318710</v>
      </c>
      <c r="D167" s="64">
        <f t="shared" si="68"/>
        <v>37.1</v>
      </c>
      <c r="E167" s="12">
        <v>35.5</v>
      </c>
      <c r="F167" s="12">
        <v>35.5</v>
      </c>
      <c r="G167" s="12">
        <v>38.6</v>
      </c>
      <c r="H167" s="12">
        <v>38.799999999999997</v>
      </c>
      <c r="I167" s="12"/>
      <c r="J167" s="12"/>
      <c r="K167" s="12"/>
      <c r="L167" s="12"/>
      <c r="M167" s="74" t="str">
        <f t="shared" si="69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f t="shared" si="79"/>
        <v>17.021276595744681</v>
      </c>
      <c r="AO167" s="41">
        <v>1645</v>
      </c>
      <c r="AP167" s="110"/>
      <c r="AQ167" s="111"/>
      <c r="AR167" s="126" t="str">
        <f t="shared" si="72"/>
        <v/>
      </c>
      <c r="AS167" s="126" t="str">
        <f t="shared" si="73"/>
        <v/>
      </c>
      <c r="AT167" s="127">
        <v>1501</v>
      </c>
      <c r="AU167" s="128"/>
      <c r="AV167" s="129"/>
      <c r="AW167" s="126" t="str">
        <f t="shared" si="74"/>
        <v/>
      </c>
      <c r="AX167" s="126" t="str">
        <f t="shared" si="75"/>
        <v/>
      </c>
      <c r="AY167" s="64" t="str">
        <f t="shared" si="76"/>
        <v/>
      </c>
      <c r="AZ167" s="97"/>
      <c r="BA167" s="68"/>
      <c r="BB167" s="68"/>
      <c r="BC167" s="68"/>
      <c r="BD167" s="68"/>
      <c r="BE167" s="15">
        <v>130</v>
      </c>
      <c r="BF167" s="5">
        <f t="shared" si="77"/>
        <v>13137</v>
      </c>
      <c r="BG167" s="42">
        <v>9137</v>
      </c>
      <c r="BH167" s="42">
        <v>2320</v>
      </c>
      <c r="BI167" s="42">
        <v>1680</v>
      </c>
      <c r="BJ167" s="42"/>
      <c r="BK167" s="42"/>
      <c r="BL167" s="42"/>
      <c r="BM167" s="15"/>
    </row>
    <row r="168" spans="1:65" outlineLevel="5" x14ac:dyDescent="0.45">
      <c r="A168" s="22">
        <f t="shared" si="80"/>
        <v>5</v>
      </c>
      <c r="B168" s="9">
        <f t="shared" si="78"/>
        <v>44696</v>
      </c>
      <c r="C168" s="51">
        <v>307931</v>
      </c>
      <c r="D168" s="64">
        <f t="shared" si="68"/>
        <v>37</v>
      </c>
      <c r="E168" s="12">
        <v>35.4</v>
      </c>
      <c r="F168" s="12">
        <v>35.4</v>
      </c>
      <c r="G168" s="12">
        <v>38.5</v>
      </c>
      <c r="H168" s="12">
        <v>38.799999999999997</v>
      </c>
      <c r="I168" s="12"/>
      <c r="J168" s="12"/>
      <c r="K168" s="12"/>
      <c r="L168" s="12"/>
      <c r="M168" s="74" t="str">
        <f t="shared" si="69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f t="shared" si="79"/>
        <v>23.159636062861868</v>
      </c>
      <c r="AO168" s="41">
        <v>1209</v>
      </c>
      <c r="AP168" s="110"/>
      <c r="AQ168" s="111"/>
      <c r="AR168" s="126" t="str">
        <f t="shared" si="72"/>
        <v/>
      </c>
      <c r="AS168" s="126" t="str">
        <f t="shared" si="73"/>
        <v/>
      </c>
      <c r="AT168" s="127">
        <v>1593</v>
      </c>
      <c r="AU168" s="128"/>
      <c r="AV168" s="129"/>
      <c r="AW168" s="126" t="str">
        <f t="shared" si="74"/>
        <v/>
      </c>
      <c r="AX168" s="126" t="str">
        <f t="shared" si="75"/>
        <v/>
      </c>
      <c r="AY168" s="64" t="str">
        <f t="shared" si="76"/>
        <v/>
      </c>
      <c r="AZ168" s="97"/>
      <c r="BA168" s="68"/>
      <c r="BB168" s="68"/>
      <c r="BC168" s="68"/>
      <c r="BD168" s="68"/>
      <c r="BE168" s="15"/>
      <c r="BF168" s="5">
        <f t="shared" si="77"/>
        <v>7007</v>
      </c>
      <c r="BG168" s="42">
        <v>5327</v>
      </c>
      <c r="BH168" s="42">
        <v>0</v>
      </c>
      <c r="BI168" s="42">
        <v>1680</v>
      </c>
      <c r="BJ168" s="42"/>
      <c r="BK168" s="42"/>
      <c r="BL168" s="42"/>
      <c r="BM168" s="15"/>
    </row>
    <row r="169" spans="1:65" outlineLevel="5" x14ac:dyDescent="0.45">
      <c r="A169" s="22">
        <f t="shared" si="80"/>
        <v>5</v>
      </c>
      <c r="B169" s="9">
        <f t="shared" si="78"/>
        <v>44697</v>
      </c>
      <c r="C169" s="51">
        <v>314574</v>
      </c>
      <c r="D169" s="64">
        <f t="shared" si="68"/>
        <v>37.799999999999997</v>
      </c>
      <c r="E169" s="12">
        <v>35.4</v>
      </c>
      <c r="F169" s="12">
        <v>38.799999999999997</v>
      </c>
      <c r="G169" s="12">
        <v>38</v>
      </c>
      <c r="H169" s="12">
        <v>38.799999999999997</v>
      </c>
      <c r="I169" s="12"/>
      <c r="J169" s="12"/>
      <c r="K169" s="12"/>
      <c r="L169" s="12"/>
      <c r="M169" s="74" t="str">
        <f t="shared" si="69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f t="shared" si="79"/>
        <v>18.543046357615893</v>
      </c>
      <c r="AO169" s="41">
        <v>1510</v>
      </c>
      <c r="AP169" s="110"/>
      <c r="AQ169" s="111"/>
      <c r="AR169" s="126" t="str">
        <f t="shared" si="72"/>
        <v/>
      </c>
      <c r="AS169" s="126" t="str">
        <f t="shared" si="73"/>
        <v/>
      </c>
      <c r="AT169" s="127">
        <v>2006</v>
      </c>
      <c r="AU169" s="128"/>
      <c r="AV169" s="129"/>
      <c r="AW169" s="126" t="str">
        <f t="shared" si="74"/>
        <v/>
      </c>
      <c r="AX169" s="126" t="str">
        <f t="shared" si="75"/>
        <v/>
      </c>
      <c r="AY169" s="64" t="str">
        <f t="shared" si="76"/>
        <v/>
      </c>
      <c r="AZ169" s="97">
        <v>81.040000000000006</v>
      </c>
      <c r="BA169" s="68"/>
      <c r="BB169" s="68"/>
      <c r="BC169" s="68"/>
      <c r="BD169" s="68"/>
      <c r="BE169" s="15">
        <v>340</v>
      </c>
      <c r="BF169" s="5">
        <f t="shared" si="77"/>
        <v>9681</v>
      </c>
      <c r="BG169" s="42">
        <v>6981</v>
      </c>
      <c r="BH169" s="42">
        <v>1500</v>
      </c>
      <c r="BI169" s="42">
        <v>1200</v>
      </c>
      <c r="BJ169" s="42"/>
      <c r="BK169" s="42"/>
      <c r="BL169" s="42"/>
      <c r="BM169" s="15"/>
    </row>
    <row r="170" spans="1:65" outlineLevel="5" x14ac:dyDescent="0.45">
      <c r="A170" s="22">
        <f t="shared" si="80"/>
        <v>5</v>
      </c>
      <c r="B170" s="9">
        <f t="shared" si="78"/>
        <v>44698</v>
      </c>
      <c r="C170" s="51">
        <v>305453</v>
      </c>
      <c r="D170" s="64">
        <f t="shared" si="68"/>
        <v>37.5</v>
      </c>
      <c r="E170" s="12">
        <v>35.9</v>
      </c>
      <c r="F170" s="12">
        <v>38.1</v>
      </c>
      <c r="G170" s="12">
        <v>37.799999999999997</v>
      </c>
      <c r="H170" s="12">
        <v>38.200000000000003</v>
      </c>
      <c r="I170" s="12"/>
      <c r="J170" s="12"/>
      <c r="K170" s="12"/>
      <c r="L170" s="12"/>
      <c r="M170" s="74" t="str">
        <f t="shared" si="69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f t="shared" si="79"/>
        <v>14.440433212996389</v>
      </c>
      <c r="AO170" s="41">
        <v>1939</v>
      </c>
      <c r="AP170" s="110"/>
      <c r="AQ170" s="111"/>
      <c r="AR170" s="126" t="str">
        <f t="shared" si="72"/>
        <v/>
      </c>
      <c r="AS170" s="126" t="str">
        <f t="shared" si="73"/>
        <v/>
      </c>
      <c r="AT170" s="127">
        <v>2182</v>
      </c>
      <c r="AU170" s="128"/>
      <c r="AV170" s="129"/>
      <c r="AW170" s="126" t="str">
        <f t="shared" si="74"/>
        <v/>
      </c>
      <c r="AX170" s="126" t="str">
        <f t="shared" si="75"/>
        <v/>
      </c>
      <c r="AY170" s="64" t="str">
        <f t="shared" si="76"/>
        <v/>
      </c>
      <c r="AZ170" s="97">
        <v>81.040000000000006</v>
      </c>
      <c r="BA170" s="68"/>
      <c r="BB170" s="68"/>
      <c r="BC170" s="68"/>
      <c r="BD170" s="68"/>
      <c r="BE170" s="15">
        <v>290</v>
      </c>
      <c r="BF170" s="5">
        <f t="shared" si="77"/>
        <v>11893</v>
      </c>
      <c r="BG170" s="42">
        <v>8743</v>
      </c>
      <c r="BH170" s="42">
        <v>1950</v>
      </c>
      <c r="BI170" s="42">
        <v>1200</v>
      </c>
      <c r="BJ170" s="42"/>
      <c r="BK170" s="42"/>
      <c r="BL170" s="42"/>
      <c r="BM170" s="15"/>
    </row>
    <row r="171" spans="1:65" outlineLevel="5" x14ac:dyDescent="0.45">
      <c r="A171" s="22">
        <f t="shared" si="80"/>
        <v>5</v>
      </c>
      <c r="B171" s="9">
        <f t="shared" si="78"/>
        <v>44699</v>
      </c>
      <c r="C171" s="51">
        <v>314601</v>
      </c>
      <c r="D171" s="64">
        <f t="shared" si="68"/>
        <v>37.6</v>
      </c>
      <c r="E171" s="12">
        <v>35.5</v>
      </c>
      <c r="F171" s="12">
        <v>38.700000000000003</v>
      </c>
      <c r="G171" s="12">
        <v>38</v>
      </c>
      <c r="H171" s="12">
        <v>38.299999999999997</v>
      </c>
      <c r="I171" s="12"/>
      <c r="J171" s="12"/>
      <c r="K171" s="12"/>
      <c r="L171" s="12"/>
      <c r="M171" s="74" t="str">
        <f t="shared" si="69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f t="shared" si="79"/>
        <v>12.999071494893222</v>
      </c>
      <c r="AO171" s="41">
        <v>2154</v>
      </c>
      <c r="AP171" s="110"/>
      <c r="AQ171" s="111"/>
      <c r="AR171" s="126" t="str">
        <f t="shared" si="72"/>
        <v/>
      </c>
      <c r="AS171" s="126" t="str">
        <f t="shared" si="73"/>
        <v/>
      </c>
      <c r="AT171" s="127">
        <v>1736</v>
      </c>
      <c r="AU171" s="128"/>
      <c r="AV171" s="129"/>
      <c r="AW171" s="126" t="str">
        <f t="shared" si="74"/>
        <v/>
      </c>
      <c r="AX171" s="126" t="str">
        <f t="shared" si="75"/>
        <v/>
      </c>
      <c r="AY171" s="64" t="str">
        <f t="shared" si="76"/>
        <v/>
      </c>
      <c r="AZ171" s="97">
        <v>81.040000000000006</v>
      </c>
      <c r="BA171" s="68"/>
      <c r="BB171" s="68"/>
      <c r="BC171" s="68"/>
      <c r="BD171" s="68"/>
      <c r="BE171" s="15">
        <v>290</v>
      </c>
      <c r="BF171" s="5">
        <f t="shared" si="77"/>
        <v>10488</v>
      </c>
      <c r="BG171" s="42">
        <v>9288</v>
      </c>
      <c r="BH171" s="42">
        <v>0</v>
      </c>
      <c r="BI171" s="42">
        <v>1200</v>
      </c>
      <c r="BJ171" s="42"/>
      <c r="BK171" s="42"/>
      <c r="BL171" s="42"/>
      <c r="BM171" s="15"/>
    </row>
    <row r="172" spans="1:65" outlineLevel="5" x14ac:dyDescent="0.45">
      <c r="A172" s="22">
        <f t="shared" si="80"/>
        <v>5</v>
      </c>
      <c r="B172" s="9">
        <f t="shared" si="78"/>
        <v>44700</v>
      </c>
      <c r="C172" s="51">
        <v>302456</v>
      </c>
      <c r="D172" s="64">
        <f t="shared" si="68"/>
        <v>37.1</v>
      </c>
      <c r="E172" s="12">
        <v>35.799999999999997</v>
      </c>
      <c r="F172" s="12">
        <v>35.799999999999997</v>
      </c>
      <c r="G172" s="12">
        <v>38.299999999999997</v>
      </c>
      <c r="H172" s="12">
        <v>38.299999999999997</v>
      </c>
      <c r="I172" s="12"/>
      <c r="J172" s="12"/>
      <c r="K172" s="12"/>
      <c r="L172" s="12"/>
      <c r="M172" s="74" t="str">
        <f t="shared" si="69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f t="shared" si="79"/>
        <v>16.166281755196305</v>
      </c>
      <c r="AO172" s="41">
        <v>1732</v>
      </c>
      <c r="AP172" s="110"/>
      <c r="AQ172" s="111"/>
      <c r="AR172" s="126" t="str">
        <f t="shared" si="72"/>
        <v/>
      </c>
      <c r="AS172" s="126" t="str">
        <f t="shared" si="73"/>
        <v/>
      </c>
      <c r="AT172" s="127">
        <v>1730</v>
      </c>
      <c r="AU172" s="128"/>
      <c r="AV172" s="129"/>
      <c r="AW172" s="126" t="str">
        <f t="shared" si="74"/>
        <v/>
      </c>
      <c r="AX172" s="126" t="str">
        <f t="shared" si="75"/>
        <v/>
      </c>
      <c r="AY172" s="64" t="str">
        <f t="shared" si="76"/>
        <v/>
      </c>
      <c r="AZ172" s="97">
        <v>81.040000000000006</v>
      </c>
      <c r="BA172" s="68"/>
      <c r="BB172" s="68"/>
      <c r="BC172" s="68"/>
      <c r="BD172" s="68"/>
      <c r="BE172" s="15">
        <v>380</v>
      </c>
      <c r="BF172" s="5">
        <f t="shared" si="77"/>
        <v>10884</v>
      </c>
      <c r="BG172" s="42">
        <v>9684</v>
      </c>
      <c r="BH172" s="42">
        <v>0</v>
      </c>
      <c r="BI172" s="42">
        <v>1200</v>
      </c>
      <c r="BJ172" s="42"/>
      <c r="BK172" s="42"/>
      <c r="BL172" s="42"/>
      <c r="BM172" s="15"/>
    </row>
    <row r="173" spans="1:65" outlineLevel="5" x14ac:dyDescent="0.45">
      <c r="A173" s="22">
        <f t="shared" si="80"/>
        <v>5</v>
      </c>
      <c r="B173" s="9">
        <f t="shared" si="78"/>
        <v>44701</v>
      </c>
      <c r="C173" s="51">
        <v>303698</v>
      </c>
      <c r="D173" s="64">
        <f t="shared" si="68"/>
        <v>37.700000000000003</v>
      </c>
      <c r="E173" s="12">
        <v>35.9</v>
      </c>
      <c r="F173" s="12">
        <v>38.5</v>
      </c>
      <c r="G173" s="12">
        <v>37.9</v>
      </c>
      <c r="H173" s="12">
        <v>38.6</v>
      </c>
      <c r="I173" s="12"/>
      <c r="J173" s="12"/>
      <c r="K173" s="12"/>
      <c r="L173" s="12"/>
      <c r="M173" s="74" t="str">
        <f t="shared" si="69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f t="shared" si="79"/>
        <v>18.32460732984293</v>
      </c>
      <c r="AO173" s="41">
        <v>1528</v>
      </c>
      <c r="AP173" s="110"/>
      <c r="AQ173" s="111"/>
      <c r="AR173" s="126" t="str">
        <f t="shared" si="72"/>
        <v/>
      </c>
      <c r="AS173" s="126" t="str">
        <f t="shared" si="73"/>
        <v/>
      </c>
      <c r="AT173" s="127">
        <v>1842</v>
      </c>
      <c r="AU173" s="128"/>
      <c r="AV173" s="129"/>
      <c r="AW173" s="126" t="str">
        <f t="shared" si="74"/>
        <v/>
      </c>
      <c r="AX173" s="126" t="str">
        <f t="shared" si="75"/>
        <v/>
      </c>
      <c r="AY173" s="64" t="str">
        <f t="shared" si="76"/>
        <v/>
      </c>
      <c r="AZ173" s="97">
        <v>81.14</v>
      </c>
      <c r="BA173" s="68"/>
      <c r="BB173" s="68"/>
      <c r="BC173" s="68"/>
      <c r="BD173" s="68"/>
      <c r="BE173" s="15">
        <v>290</v>
      </c>
      <c r="BF173" s="5">
        <f t="shared" si="77"/>
        <v>11127</v>
      </c>
      <c r="BG173" s="42">
        <v>7977</v>
      </c>
      <c r="BH173" s="42">
        <v>1950</v>
      </c>
      <c r="BI173" s="42">
        <v>1200</v>
      </c>
      <c r="BJ173" s="42"/>
      <c r="BK173" s="42"/>
      <c r="BL173" s="42"/>
      <c r="BM173" s="15"/>
    </row>
    <row r="174" spans="1:65" outlineLevel="5" x14ac:dyDescent="0.45">
      <c r="A174" s="22">
        <f t="shared" si="80"/>
        <v>5</v>
      </c>
      <c r="B174" s="9">
        <f t="shared" si="78"/>
        <v>44702</v>
      </c>
      <c r="C174" s="51">
        <v>314102</v>
      </c>
      <c r="D174" s="64">
        <f t="shared" si="68"/>
        <v>37.5</v>
      </c>
      <c r="E174" s="12">
        <v>35.9</v>
      </c>
      <c r="F174" s="12">
        <v>38</v>
      </c>
      <c r="G174" s="12">
        <v>37.9</v>
      </c>
      <c r="H174" s="12">
        <v>38</v>
      </c>
      <c r="I174" s="12"/>
      <c r="J174" s="12"/>
      <c r="K174" s="12"/>
      <c r="L174" s="12"/>
      <c r="M174" s="74" t="str">
        <f t="shared" si="69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f t="shared" si="79"/>
        <v>18.543046357615893</v>
      </c>
      <c r="AO174" s="41">
        <v>1510</v>
      </c>
      <c r="AP174" s="110"/>
      <c r="AQ174" s="111"/>
      <c r="AR174" s="126" t="str">
        <f t="shared" si="72"/>
        <v/>
      </c>
      <c r="AS174" s="126" t="str">
        <f t="shared" si="73"/>
        <v/>
      </c>
      <c r="AT174" s="127">
        <v>1441</v>
      </c>
      <c r="AU174" s="128"/>
      <c r="AV174" s="129"/>
      <c r="AW174" s="126" t="str">
        <f t="shared" si="74"/>
        <v/>
      </c>
      <c r="AX174" s="126" t="str">
        <f t="shared" si="75"/>
        <v/>
      </c>
      <c r="AY174" s="64" t="str">
        <f t="shared" si="76"/>
        <v/>
      </c>
      <c r="AZ174" s="97"/>
      <c r="BA174" s="68"/>
      <c r="BB174" s="68"/>
      <c r="BC174" s="68"/>
      <c r="BD174" s="68"/>
      <c r="BE174" s="15">
        <v>130</v>
      </c>
      <c r="BF174" s="5">
        <f t="shared" si="77"/>
        <v>4532</v>
      </c>
      <c r="BG174" s="42">
        <v>3332</v>
      </c>
      <c r="BH174" s="42">
        <v>0</v>
      </c>
      <c r="BI174" s="42">
        <v>1200</v>
      </c>
      <c r="BJ174" s="42"/>
      <c r="BK174" s="42"/>
      <c r="BL174" s="42"/>
      <c r="BM174" s="15"/>
    </row>
    <row r="175" spans="1:65" outlineLevel="5" x14ac:dyDescent="0.45">
      <c r="A175" s="22">
        <f t="shared" si="80"/>
        <v>5</v>
      </c>
      <c r="B175" s="9">
        <f t="shared" si="78"/>
        <v>44703</v>
      </c>
      <c r="C175" s="51">
        <v>313424</v>
      </c>
      <c r="D175" s="64">
        <f t="shared" si="68"/>
        <v>37.4</v>
      </c>
      <c r="E175" s="12">
        <v>35.9</v>
      </c>
      <c r="F175" s="12">
        <v>38</v>
      </c>
      <c r="G175" s="12">
        <v>37.9</v>
      </c>
      <c r="H175" s="12">
        <v>37.9</v>
      </c>
      <c r="I175" s="12"/>
      <c r="J175" s="12"/>
      <c r="K175" s="12"/>
      <c r="L175" s="12"/>
      <c r="M175" s="74" t="str">
        <f t="shared" si="69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f t="shared" si="79"/>
        <v>16.460905349794238</v>
      </c>
      <c r="AO175" s="41">
        <v>1701</v>
      </c>
      <c r="AP175" s="110"/>
      <c r="AQ175" s="111"/>
      <c r="AR175" s="126" t="str">
        <f t="shared" si="72"/>
        <v/>
      </c>
      <c r="AS175" s="126" t="str">
        <f t="shared" si="73"/>
        <v/>
      </c>
      <c r="AT175" s="127">
        <v>1451</v>
      </c>
      <c r="AU175" s="128"/>
      <c r="AV175" s="129"/>
      <c r="AW175" s="126" t="str">
        <f t="shared" si="74"/>
        <v/>
      </c>
      <c r="AX175" s="126" t="str">
        <f t="shared" si="75"/>
        <v/>
      </c>
      <c r="AY175" s="64" t="str">
        <f t="shared" si="76"/>
        <v/>
      </c>
      <c r="AZ175" s="97"/>
      <c r="BA175" s="68"/>
      <c r="BB175" s="68"/>
      <c r="BC175" s="68"/>
      <c r="BD175" s="68"/>
      <c r="BE175" s="15"/>
      <c r="BF175" s="5">
        <f t="shared" si="77"/>
        <v>10800</v>
      </c>
      <c r="BG175" s="42">
        <v>9600</v>
      </c>
      <c r="BH175" s="42">
        <v>0</v>
      </c>
      <c r="BI175" s="42">
        <v>1200</v>
      </c>
      <c r="BJ175" s="42"/>
      <c r="BK175" s="42"/>
      <c r="BL175" s="42"/>
      <c r="BM175" s="15"/>
    </row>
    <row r="176" spans="1:65" outlineLevel="5" x14ac:dyDescent="0.45">
      <c r="A176" s="22">
        <f t="shared" si="80"/>
        <v>5</v>
      </c>
      <c r="B176" s="9">
        <f t="shared" si="78"/>
        <v>44704</v>
      </c>
      <c r="C176" s="51">
        <v>318485</v>
      </c>
      <c r="D176" s="64">
        <f t="shared" si="68"/>
        <v>37.799999999999997</v>
      </c>
      <c r="E176" s="12">
        <v>35.9</v>
      </c>
      <c r="F176" s="12">
        <v>38</v>
      </c>
      <c r="G176" s="12">
        <v>38.5</v>
      </c>
      <c r="H176" s="12">
        <v>38.700000000000003</v>
      </c>
      <c r="I176" s="12"/>
      <c r="J176" s="12"/>
      <c r="K176" s="12"/>
      <c r="L176" s="12"/>
      <c r="M176" s="74" t="str">
        <f t="shared" si="69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f t="shared" si="79"/>
        <v>19.047619047619047</v>
      </c>
      <c r="AO176" s="41">
        <v>1470</v>
      </c>
      <c r="AP176" s="110"/>
      <c r="AQ176" s="111"/>
      <c r="AR176" s="126" t="str">
        <f t="shared" si="72"/>
        <v/>
      </c>
      <c r="AS176" s="126" t="str">
        <f t="shared" si="73"/>
        <v/>
      </c>
      <c r="AT176" s="127">
        <v>1734</v>
      </c>
      <c r="AU176" s="128"/>
      <c r="AV176" s="129"/>
      <c r="AW176" s="126" t="str">
        <f t="shared" si="74"/>
        <v/>
      </c>
      <c r="AX176" s="126" t="str">
        <f t="shared" si="75"/>
        <v/>
      </c>
      <c r="AY176" s="64" t="str">
        <f t="shared" si="76"/>
        <v/>
      </c>
      <c r="AZ176" s="97">
        <v>81.180000000000007</v>
      </c>
      <c r="BA176" s="68"/>
      <c r="BB176" s="68"/>
      <c r="BC176" s="68"/>
      <c r="BD176" s="68"/>
      <c r="BE176" s="15">
        <v>260</v>
      </c>
      <c r="BF176" s="5">
        <f t="shared" si="77"/>
        <v>10800</v>
      </c>
      <c r="BG176" s="42">
        <v>9600</v>
      </c>
      <c r="BH176" s="42">
        <v>0</v>
      </c>
      <c r="BI176" s="42">
        <v>1200</v>
      </c>
      <c r="BJ176" s="42"/>
      <c r="BK176" s="42"/>
      <c r="BL176" s="42"/>
      <c r="BM176" s="15"/>
    </row>
    <row r="177" spans="1:65" outlineLevel="5" x14ac:dyDescent="0.45">
      <c r="A177" s="22">
        <f t="shared" si="80"/>
        <v>5</v>
      </c>
      <c r="B177" s="9">
        <f t="shared" si="78"/>
        <v>44705</v>
      </c>
      <c r="C177" s="51">
        <v>311654</v>
      </c>
      <c r="D177" s="64">
        <f t="shared" si="68"/>
        <v>38.5</v>
      </c>
      <c r="E177" s="12"/>
      <c r="F177" s="12">
        <v>38.4</v>
      </c>
      <c r="G177" s="12"/>
      <c r="H177" s="12">
        <v>38.5</v>
      </c>
      <c r="I177" s="12"/>
      <c r="J177" s="12"/>
      <c r="K177" s="12"/>
      <c r="L177" s="12"/>
      <c r="M177" s="74" t="str">
        <f t="shared" si="69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f t="shared" si="79"/>
        <v>17.489069331667707</v>
      </c>
      <c r="AO177" s="41">
        <v>1601</v>
      </c>
      <c r="AP177" s="110"/>
      <c r="AQ177" s="111"/>
      <c r="AR177" s="126" t="str">
        <f t="shared" si="72"/>
        <v/>
      </c>
      <c r="AS177" s="126" t="str">
        <f t="shared" si="73"/>
        <v/>
      </c>
      <c r="AT177" s="127">
        <v>1733</v>
      </c>
      <c r="AU177" s="128"/>
      <c r="AV177" s="129"/>
      <c r="AW177" s="126" t="str">
        <f t="shared" si="74"/>
        <v/>
      </c>
      <c r="AX177" s="126" t="str">
        <f t="shared" si="75"/>
        <v/>
      </c>
      <c r="AY177" s="64" t="str">
        <f t="shared" si="76"/>
        <v/>
      </c>
      <c r="AZ177" s="97"/>
      <c r="BA177" s="68"/>
      <c r="BB177" s="68"/>
      <c r="BC177" s="68"/>
      <c r="BD177" s="68"/>
      <c r="BE177" s="15">
        <v>290</v>
      </c>
      <c r="BF177" s="5">
        <f t="shared" si="77"/>
        <v>12800</v>
      </c>
      <c r="BG177" s="42">
        <v>8000</v>
      </c>
      <c r="BH177" s="42">
        <v>3600</v>
      </c>
      <c r="BI177" s="42">
        <v>1200</v>
      </c>
      <c r="BJ177" s="42"/>
      <c r="BK177" s="42"/>
      <c r="BL177" s="42"/>
      <c r="BM177" s="15"/>
    </row>
    <row r="178" spans="1:65" outlineLevel="5" x14ac:dyDescent="0.45">
      <c r="A178" s="22">
        <f t="shared" si="80"/>
        <v>5</v>
      </c>
      <c r="B178" s="9">
        <f t="shared" si="78"/>
        <v>44706</v>
      </c>
      <c r="C178" s="51">
        <v>320173</v>
      </c>
      <c r="D178" s="64">
        <f t="shared" si="68"/>
        <v>38</v>
      </c>
      <c r="E178" s="12"/>
      <c r="F178" s="12">
        <v>37.9</v>
      </c>
      <c r="G178" s="12"/>
      <c r="H178" s="12">
        <v>38.1</v>
      </c>
      <c r="I178" s="12"/>
      <c r="J178" s="12"/>
      <c r="K178" s="12"/>
      <c r="L178" s="12"/>
      <c r="M178" s="74" t="str">
        <f t="shared" si="69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f t="shared" si="79"/>
        <v>15.342465753424657</v>
      </c>
      <c r="AO178" s="41">
        <v>1825</v>
      </c>
      <c r="AP178" s="110"/>
      <c r="AQ178" s="111"/>
      <c r="AR178" s="126" t="str">
        <f t="shared" si="72"/>
        <v/>
      </c>
      <c r="AS178" s="126" t="str">
        <f t="shared" si="73"/>
        <v/>
      </c>
      <c r="AT178" s="127">
        <v>2024</v>
      </c>
      <c r="AU178" s="128"/>
      <c r="AV178" s="129"/>
      <c r="AW178" s="126" t="str">
        <f t="shared" si="74"/>
        <v/>
      </c>
      <c r="AX178" s="126" t="str">
        <f t="shared" si="75"/>
        <v/>
      </c>
      <c r="AY178" s="64" t="str">
        <f t="shared" si="76"/>
        <v/>
      </c>
      <c r="AZ178" s="97">
        <v>81.14</v>
      </c>
      <c r="BA178" s="68"/>
      <c r="BB178" s="68"/>
      <c r="BC178" s="68"/>
      <c r="BD178" s="68"/>
      <c r="BE178" s="15">
        <v>300</v>
      </c>
      <c r="BF178" s="5">
        <f t="shared" si="77"/>
        <v>11400</v>
      </c>
      <c r="BG178" s="42">
        <v>9600</v>
      </c>
      <c r="BH178" s="42">
        <v>600</v>
      </c>
      <c r="BI178" s="42">
        <v>1200</v>
      </c>
      <c r="BJ178" s="42"/>
      <c r="BK178" s="42"/>
      <c r="BL178" s="42"/>
      <c r="BM178" s="15"/>
    </row>
    <row r="179" spans="1:65" outlineLevel="5" x14ac:dyDescent="0.45">
      <c r="A179" s="22">
        <f t="shared" si="80"/>
        <v>5</v>
      </c>
      <c r="B179" s="9">
        <f t="shared" si="78"/>
        <v>44707</v>
      </c>
      <c r="C179" s="51">
        <v>302214</v>
      </c>
      <c r="D179" s="64">
        <f t="shared" si="68"/>
        <v>38.5</v>
      </c>
      <c r="E179" s="12">
        <v>36.5</v>
      </c>
      <c r="F179" s="12">
        <v>39.1</v>
      </c>
      <c r="G179" s="12">
        <v>39.4</v>
      </c>
      <c r="H179" s="12">
        <v>39.1</v>
      </c>
      <c r="I179" s="12"/>
      <c r="J179" s="12"/>
      <c r="K179" s="12"/>
      <c r="L179" s="12"/>
      <c r="M179" s="74" t="str">
        <f t="shared" si="69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f t="shared" si="79"/>
        <v>13.875123885034688</v>
      </c>
      <c r="AO179" s="41">
        <v>2018</v>
      </c>
      <c r="AP179" s="110"/>
      <c r="AQ179" s="111"/>
      <c r="AR179" s="126" t="str">
        <f t="shared" si="72"/>
        <v/>
      </c>
      <c r="AS179" s="126" t="str">
        <f t="shared" si="73"/>
        <v/>
      </c>
      <c r="AT179" s="127">
        <v>2203</v>
      </c>
      <c r="AU179" s="128"/>
      <c r="AV179" s="129"/>
      <c r="AW179" s="126" t="str">
        <f t="shared" si="74"/>
        <v/>
      </c>
      <c r="AX179" s="126" t="str">
        <f t="shared" si="75"/>
        <v/>
      </c>
      <c r="AY179" s="64" t="str">
        <f t="shared" si="76"/>
        <v/>
      </c>
      <c r="AZ179" s="97">
        <v>80.209999999999994</v>
      </c>
      <c r="BA179" s="68"/>
      <c r="BB179" s="68"/>
      <c r="BC179" s="68"/>
      <c r="BD179" s="68"/>
      <c r="BE179" s="15">
        <v>200</v>
      </c>
      <c r="BF179" s="5">
        <f t="shared" si="77"/>
        <v>10000</v>
      </c>
      <c r="BG179" s="42">
        <v>8800</v>
      </c>
      <c r="BH179" s="42">
        <v>0</v>
      </c>
      <c r="BI179" s="42">
        <v>1200</v>
      </c>
      <c r="BJ179" s="42"/>
      <c r="BK179" s="42"/>
      <c r="BL179" s="42"/>
      <c r="BM179" s="15"/>
    </row>
    <row r="180" spans="1:65" outlineLevel="5" x14ac:dyDescent="0.45">
      <c r="A180" s="22">
        <f t="shared" si="80"/>
        <v>5</v>
      </c>
      <c r="B180" s="9">
        <f t="shared" si="78"/>
        <v>44708</v>
      </c>
      <c r="C180" s="51">
        <v>284982</v>
      </c>
      <c r="D180" s="64">
        <f t="shared" si="68"/>
        <v>38.299999999999997</v>
      </c>
      <c r="E180" s="12">
        <v>36.299999999999997</v>
      </c>
      <c r="F180" s="12">
        <v>38.9</v>
      </c>
      <c r="G180" s="12">
        <v>39.200000000000003</v>
      </c>
      <c r="H180" s="12">
        <v>38.6</v>
      </c>
      <c r="I180" s="12"/>
      <c r="J180" s="12"/>
      <c r="K180" s="12"/>
      <c r="L180" s="12"/>
      <c r="M180" s="74" t="str">
        <f t="shared" si="69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f t="shared" si="79"/>
        <v>14.659685863874346</v>
      </c>
      <c r="AO180" s="41">
        <v>1910</v>
      </c>
      <c r="AP180" s="110"/>
      <c r="AQ180" s="111"/>
      <c r="AR180" s="126" t="str">
        <f t="shared" si="72"/>
        <v/>
      </c>
      <c r="AS180" s="126" t="str">
        <f t="shared" si="73"/>
        <v/>
      </c>
      <c r="AT180" s="127">
        <v>1416</v>
      </c>
      <c r="AU180" s="128"/>
      <c r="AV180" s="129"/>
      <c r="AW180" s="126" t="str">
        <f t="shared" si="74"/>
        <v/>
      </c>
      <c r="AX180" s="126" t="str">
        <f t="shared" si="75"/>
        <v/>
      </c>
      <c r="AY180" s="64" t="str">
        <f t="shared" si="76"/>
        <v/>
      </c>
      <c r="AZ180" s="97">
        <v>80.209999999999994</v>
      </c>
      <c r="BA180" s="68"/>
      <c r="BB180" s="68"/>
      <c r="BC180" s="68"/>
      <c r="BD180" s="68"/>
      <c r="BE180" s="15">
        <v>280</v>
      </c>
      <c r="BF180" s="5">
        <f t="shared" si="77"/>
        <v>7600</v>
      </c>
      <c r="BG180" s="42">
        <v>6400</v>
      </c>
      <c r="BH180" s="42">
        <v>0</v>
      </c>
      <c r="BI180" s="42">
        <v>1200</v>
      </c>
      <c r="BJ180" s="42"/>
      <c r="BK180" s="42"/>
      <c r="BL180" s="42"/>
      <c r="BM180" s="15"/>
    </row>
    <row r="181" spans="1:65" outlineLevel="5" x14ac:dyDescent="0.45">
      <c r="A181" s="22">
        <f t="shared" si="80"/>
        <v>5</v>
      </c>
      <c r="B181" s="9">
        <f t="shared" si="78"/>
        <v>44709</v>
      </c>
      <c r="C181" s="51">
        <v>286258</v>
      </c>
      <c r="D181" s="64">
        <f t="shared" si="68"/>
        <v>37.200000000000003</v>
      </c>
      <c r="E181" s="12">
        <v>36.299999999999997</v>
      </c>
      <c r="F181" s="12">
        <v>36.299999999999997</v>
      </c>
      <c r="G181" s="12">
        <v>38.1</v>
      </c>
      <c r="H181" s="12">
        <v>38.1</v>
      </c>
      <c r="I181" s="12"/>
      <c r="J181" s="12"/>
      <c r="K181" s="12"/>
      <c r="L181" s="12"/>
      <c r="M181" s="74" t="str">
        <f t="shared" si="69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f t="shared" si="79"/>
        <v>14.278429372768995</v>
      </c>
      <c r="AO181" s="41">
        <v>1961</v>
      </c>
      <c r="AP181" s="110"/>
      <c r="AQ181" s="111"/>
      <c r="AR181" s="126" t="str">
        <f t="shared" si="72"/>
        <v/>
      </c>
      <c r="AS181" s="126" t="str">
        <f t="shared" si="73"/>
        <v/>
      </c>
      <c r="AT181" s="127">
        <v>2086</v>
      </c>
      <c r="AU181" s="128"/>
      <c r="AV181" s="129"/>
      <c r="AW181" s="126" t="str">
        <f t="shared" si="74"/>
        <v/>
      </c>
      <c r="AX181" s="126" t="str">
        <f t="shared" si="75"/>
        <v/>
      </c>
      <c r="AY181" s="64" t="str">
        <f t="shared" si="76"/>
        <v/>
      </c>
      <c r="AZ181" s="97"/>
      <c r="BA181" s="68"/>
      <c r="BB181" s="68"/>
      <c r="BC181" s="68"/>
      <c r="BD181" s="68"/>
      <c r="BE181" s="15">
        <v>210</v>
      </c>
      <c r="BF181" s="5">
        <f t="shared" si="77"/>
        <v>8322</v>
      </c>
      <c r="BG181" s="42">
        <v>7122</v>
      </c>
      <c r="BH181" s="42">
        <v>0</v>
      </c>
      <c r="BI181" s="42">
        <v>1200</v>
      </c>
      <c r="BJ181" s="42"/>
      <c r="BK181" s="42"/>
      <c r="BL181" s="42"/>
      <c r="BM181" s="15"/>
    </row>
    <row r="182" spans="1:65" outlineLevel="5" x14ac:dyDescent="0.45">
      <c r="A182" s="22">
        <f t="shared" si="80"/>
        <v>5</v>
      </c>
      <c r="B182" s="9">
        <f t="shared" si="78"/>
        <v>44710</v>
      </c>
      <c r="C182" s="51">
        <v>285099</v>
      </c>
      <c r="D182" s="64">
        <f t="shared" si="68"/>
        <v>37.4</v>
      </c>
      <c r="E182" s="12">
        <v>36.6</v>
      </c>
      <c r="F182" s="12">
        <v>36.6</v>
      </c>
      <c r="G182" s="12">
        <v>38.200000000000003</v>
      </c>
      <c r="H182" s="12">
        <v>38.299999999999997</v>
      </c>
      <c r="I182" s="12"/>
      <c r="J182" s="12"/>
      <c r="K182" s="12"/>
      <c r="L182" s="12"/>
      <c r="M182" s="74" t="str">
        <f t="shared" si="69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70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f t="shared" si="79"/>
        <v>13.84083044982699</v>
      </c>
      <c r="AO182" s="41">
        <v>2023</v>
      </c>
      <c r="AP182" s="110"/>
      <c r="AQ182" s="111"/>
      <c r="AR182" s="126" t="str">
        <f t="shared" si="72"/>
        <v/>
      </c>
      <c r="AS182" s="126" t="str">
        <f t="shared" si="73"/>
        <v/>
      </c>
      <c r="AT182" s="127">
        <v>2197</v>
      </c>
      <c r="AU182" s="128"/>
      <c r="AV182" s="129"/>
      <c r="AW182" s="126" t="str">
        <f t="shared" si="74"/>
        <v/>
      </c>
      <c r="AX182" s="126" t="str">
        <f t="shared" si="75"/>
        <v/>
      </c>
      <c r="AY182" s="64" t="str">
        <f t="shared" si="76"/>
        <v/>
      </c>
      <c r="AZ182" s="97"/>
      <c r="BA182" s="68"/>
      <c r="BB182" s="68"/>
      <c r="BC182" s="68"/>
      <c r="BD182" s="68"/>
      <c r="BE182" s="15"/>
      <c r="BF182" s="5">
        <f t="shared" si="77"/>
        <v>9816</v>
      </c>
      <c r="BG182" s="42">
        <v>8616</v>
      </c>
      <c r="BH182" s="42">
        <v>0</v>
      </c>
      <c r="BI182" s="42">
        <v>1200</v>
      </c>
      <c r="BJ182" s="42"/>
      <c r="BK182" s="42"/>
      <c r="BL182" s="42"/>
      <c r="BM182" s="15"/>
    </row>
    <row r="183" spans="1:65" outlineLevel="5" x14ac:dyDescent="0.45">
      <c r="A183" s="22">
        <f t="shared" si="80"/>
        <v>5</v>
      </c>
      <c r="B183" s="9">
        <f t="shared" si="78"/>
        <v>44711</v>
      </c>
      <c r="C183" s="51">
        <v>308086</v>
      </c>
      <c r="D183" s="64">
        <f t="shared" si="68"/>
        <v>37.4</v>
      </c>
      <c r="E183" s="12">
        <v>36.700000000000003</v>
      </c>
      <c r="F183" s="12">
        <v>36.700000000000003</v>
      </c>
      <c r="G183" s="12">
        <v>38.200000000000003</v>
      </c>
      <c r="H183" s="12">
        <v>38.1</v>
      </c>
      <c r="I183" s="12"/>
      <c r="J183" s="12"/>
      <c r="K183" s="12"/>
      <c r="L183" s="12"/>
      <c r="M183" s="74" t="str">
        <f t="shared" si="69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f t="shared" si="79"/>
        <v>15.250544662309368</v>
      </c>
      <c r="AO183" s="41">
        <v>1836</v>
      </c>
      <c r="AP183" s="110"/>
      <c r="AQ183" s="111"/>
      <c r="AR183" s="126" t="str">
        <f t="shared" si="72"/>
        <v/>
      </c>
      <c r="AS183" s="126" t="str">
        <f t="shared" si="73"/>
        <v/>
      </c>
      <c r="AT183" s="127">
        <v>2285</v>
      </c>
      <c r="AU183" s="128"/>
      <c r="AV183" s="129"/>
      <c r="AW183" s="126" t="str">
        <f t="shared" si="74"/>
        <v/>
      </c>
      <c r="AX183" s="126" t="str">
        <f t="shared" si="75"/>
        <v/>
      </c>
      <c r="AY183" s="64" t="str">
        <f t="shared" si="76"/>
        <v/>
      </c>
      <c r="AZ183" s="97">
        <v>80.209999999999994</v>
      </c>
      <c r="BA183" s="68"/>
      <c r="BB183" s="68"/>
      <c r="BC183" s="68"/>
      <c r="BD183" s="68"/>
      <c r="BE183" s="15">
        <v>330</v>
      </c>
      <c r="BF183" s="5">
        <f t="shared" si="77"/>
        <v>12487</v>
      </c>
      <c r="BG183" s="42">
        <v>7687</v>
      </c>
      <c r="BH183" s="42">
        <v>3600</v>
      </c>
      <c r="BI183" s="42">
        <v>1200</v>
      </c>
      <c r="BJ183" s="42"/>
      <c r="BK183" s="42"/>
      <c r="BL183" s="42"/>
      <c r="BM183" s="15"/>
    </row>
    <row r="184" spans="1:65" ht="17.5" outlineLevel="5" thickBot="1" x14ac:dyDescent="0.5">
      <c r="A184" s="31">
        <f t="shared" si="80"/>
        <v>5</v>
      </c>
      <c r="B184" s="32">
        <f t="shared" si="78"/>
        <v>44712</v>
      </c>
      <c r="C184" s="51">
        <v>306566</v>
      </c>
      <c r="D184" s="64">
        <f t="shared" si="68"/>
        <v>37.6</v>
      </c>
      <c r="E184" s="12">
        <v>36.5</v>
      </c>
      <c r="F184" s="12">
        <v>36.5</v>
      </c>
      <c r="G184" s="12">
        <v>38.6</v>
      </c>
      <c r="H184" s="12">
        <v>38.799999999999997</v>
      </c>
      <c r="I184" s="12"/>
      <c r="J184" s="12"/>
      <c r="K184" s="12"/>
      <c r="L184" s="12"/>
      <c r="M184" s="74" t="str">
        <f t="shared" si="69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f t="shared" si="79"/>
        <v>15.242242787152966</v>
      </c>
      <c r="AO184" s="41">
        <v>1837</v>
      </c>
      <c r="AP184" s="110"/>
      <c r="AQ184" s="111"/>
      <c r="AR184" s="126" t="str">
        <f t="shared" si="72"/>
        <v/>
      </c>
      <c r="AS184" s="126" t="str">
        <f t="shared" si="73"/>
        <v/>
      </c>
      <c r="AT184" s="127">
        <v>1804</v>
      </c>
      <c r="AU184" s="128"/>
      <c r="AV184" s="129"/>
      <c r="AW184" s="126" t="str">
        <f t="shared" si="74"/>
        <v/>
      </c>
      <c r="AX184" s="126" t="str">
        <f t="shared" si="75"/>
        <v/>
      </c>
      <c r="AY184" s="64" t="str">
        <f t="shared" si="76"/>
        <v/>
      </c>
      <c r="AZ184" s="97"/>
      <c r="BA184" s="68"/>
      <c r="BB184" s="68"/>
      <c r="BC184" s="68"/>
      <c r="BD184" s="68"/>
      <c r="BE184" s="15">
        <v>280</v>
      </c>
      <c r="BF184" s="5">
        <f t="shared" si="77"/>
        <v>10682</v>
      </c>
      <c r="BG184" s="42">
        <v>9482</v>
      </c>
      <c r="BH184" s="42">
        <v>0</v>
      </c>
      <c r="BI184" s="42">
        <v>1200</v>
      </c>
      <c r="BJ184" s="42"/>
      <c r="BK184" s="42"/>
      <c r="BL184" s="42"/>
      <c r="BM184" s="15"/>
    </row>
    <row r="185" spans="1:65" outlineLevel="4" x14ac:dyDescent="0.45">
      <c r="A185" s="150" t="s">
        <v>39</v>
      </c>
      <c r="B185" s="151"/>
      <c r="C185" s="50">
        <f t="shared" ref="C185:BM185" si="81">SUBTOTAL(4,C154:C184)</f>
        <v>363767</v>
      </c>
      <c r="D185" s="60">
        <f t="shared" si="81"/>
        <v>38.5</v>
      </c>
      <c r="E185" s="28">
        <f t="shared" si="81"/>
        <v>36.700000000000003</v>
      </c>
      <c r="F185" s="28">
        <f t="shared" si="81"/>
        <v>39.200000000000003</v>
      </c>
      <c r="G185" s="28">
        <f t="shared" si="81"/>
        <v>39.4</v>
      </c>
      <c r="H185" s="28">
        <f t="shared" si="81"/>
        <v>39.1</v>
      </c>
      <c r="I185" s="28">
        <f t="shared" si="81"/>
        <v>0</v>
      </c>
      <c r="J185" s="28">
        <f t="shared" si="81"/>
        <v>0</v>
      </c>
      <c r="K185" s="28">
        <f t="shared" si="81"/>
        <v>0</v>
      </c>
      <c r="L185" s="28">
        <f t="shared" si="81"/>
        <v>0</v>
      </c>
      <c r="M185" s="71">
        <f t="shared" si="81"/>
        <v>0</v>
      </c>
      <c r="N185" s="82">
        <f t="shared" si="81"/>
        <v>0</v>
      </c>
      <c r="O185" s="82">
        <f t="shared" si="81"/>
        <v>0</v>
      </c>
      <c r="P185" s="82">
        <f t="shared" si="81"/>
        <v>0</v>
      </c>
      <c r="Q185" s="82">
        <f t="shared" si="81"/>
        <v>0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0</v>
      </c>
      <c r="W185" s="39">
        <f t="shared" si="81"/>
        <v>0</v>
      </c>
      <c r="X185" s="39">
        <f t="shared" si="81"/>
        <v>0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0</v>
      </c>
      <c r="AF185" s="39">
        <f t="shared" si="81"/>
        <v>0</v>
      </c>
      <c r="AG185" s="39">
        <f t="shared" si="81"/>
        <v>0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23.159636062861868</v>
      </c>
      <c r="AO185" s="39">
        <f t="shared" si="81"/>
        <v>2365</v>
      </c>
      <c r="AP185" s="104">
        <f t="shared" si="81"/>
        <v>0</v>
      </c>
      <c r="AQ185" s="105">
        <f t="shared" si="81"/>
        <v>0</v>
      </c>
      <c r="AR185" s="106">
        <f t="shared" si="81"/>
        <v>0</v>
      </c>
      <c r="AS185" s="106">
        <f t="shared" si="81"/>
        <v>0</v>
      </c>
      <c r="AT185" s="107">
        <f t="shared" si="81"/>
        <v>2615</v>
      </c>
      <c r="AU185" s="108">
        <f t="shared" si="81"/>
        <v>0</v>
      </c>
      <c r="AV185" s="109">
        <f t="shared" si="81"/>
        <v>0</v>
      </c>
      <c r="AW185" s="106">
        <f t="shared" si="81"/>
        <v>0</v>
      </c>
      <c r="AX185" s="106">
        <f t="shared" si="81"/>
        <v>0</v>
      </c>
      <c r="AY185" s="60">
        <f t="shared" si="81"/>
        <v>0</v>
      </c>
      <c r="AZ185" s="96">
        <f t="shared" si="81"/>
        <v>81.5</v>
      </c>
      <c r="BA185" s="67">
        <f t="shared" si="81"/>
        <v>0</v>
      </c>
      <c r="BB185" s="67">
        <f t="shared" si="81"/>
        <v>0</v>
      </c>
      <c r="BC185" s="67">
        <f t="shared" si="81"/>
        <v>0</v>
      </c>
      <c r="BD185" s="67">
        <f t="shared" si="81"/>
        <v>0</v>
      </c>
      <c r="BE185" s="27">
        <f t="shared" si="81"/>
        <v>380</v>
      </c>
      <c r="BF185" s="29">
        <f t="shared" si="81"/>
        <v>14537</v>
      </c>
      <c r="BG185" s="39">
        <f t="shared" si="81"/>
        <v>12784</v>
      </c>
      <c r="BH185" s="40">
        <f t="shared" si="81"/>
        <v>4650</v>
      </c>
      <c r="BI185" s="40">
        <f t="shared" si="81"/>
        <v>1680</v>
      </c>
      <c r="BJ185" s="40">
        <f t="shared" si="81"/>
        <v>0</v>
      </c>
      <c r="BK185" s="40">
        <f t="shared" si="81"/>
        <v>0</v>
      </c>
      <c r="BL185" s="40">
        <f t="shared" si="81"/>
        <v>0</v>
      </c>
      <c r="BM185" s="27">
        <f t="shared" si="81"/>
        <v>0</v>
      </c>
    </row>
    <row r="186" spans="1:65" outlineLevel="3" x14ac:dyDescent="0.45">
      <c r="A186" s="180" t="s">
        <v>28</v>
      </c>
      <c r="B186" s="181"/>
      <c r="C186" s="51">
        <f t="shared" ref="C186:BM186" si="82">SUBTOTAL(5,C154:C184)</f>
        <v>284982</v>
      </c>
      <c r="D186" s="61">
        <f t="shared" si="82"/>
        <v>36.700000000000003</v>
      </c>
      <c r="E186" s="12">
        <f t="shared" si="82"/>
        <v>34.9</v>
      </c>
      <c r="F186" s="12">
        <f t="shared" si="82"/>
        <v>35.4</v>
      </c>
      <c r="G186" s="12">
        <f t="shared" si="82"/>
        <v>37.700000000000003</v>
      </c>
      <c r="H186" s="12">
        <f t="shared" si="82"/>
        <v>37.9</v>
      </c>
      <c r="I186" s="12">
        <f t="shared" si="82"/>
        <v>0</v>
      </c>
      <c r="J186" s="12">
        <f t="shared" si="82"/>
        <v>0</v>
      </c>
      <c r="K186" s="12">
        <f t="shared" si="82"/>
        <v>0</v>
      </c>
      <c r="L186" s="12">
        <f t="shared" si="82"/>
        <v>0</v>
      </c>
      <c r="M186" s="72">
        <f t="shared" si="82"/>
        <v>0</v>
      </c>
      <c r="N186" s="83">
        <f t="shared" si="82"/>
        <v>0</v>
      </c>
      <c r="O186" s="83">
        <f t="shared" si="82"/>
        <v>0</v>
      </c>
      <c r="P186" s="83">
        <f t="shared" si="82"/>
        <v>0</v>
      </c>
      <c r="Q186" s="83">
        <f t="shared" si="82"/>
        <v>0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11.839323467230445</v>
      </c>
      <c r="AO186" s="41">
        <f t="shared" si="82"/>
        <v>1209</v>
      </c>
      <c r="AP186" s="110">
        <f t="shared" si="82"/>
        <v>0</v>
      </c>
      <c r="AQ186" s="111">
        <f t="shared" si="82"/>
        <v>0</v>
      </c>
      <c r="AR186" s="112">
        <f t="shared" si="82"/>
        <v>0</v>
      </c>
      <c r="AS186" s="112">
        <f t="shared" si="82"/>
        <v>0</v>
      </c>
      <c r="AT186" s="113">
        <f t="shared" si="82"/>
        <v>1416</v>
      </c>
      <c r="AU186" s="114">
        <f t="shared" si="82"/>
        <v>0</v>
      </c>
      <c r="AV186" s="115">
        <f t="shared" si="82"/>
        <v>0</v>
      </c>
      <c r="AW186" s="112">
        <f t="shared" si="82"/>
        <v>0</v>
      </c>
      <c r="AX186" s="112">
        <f t="shared" si="82"/>
        <v>0</v>
      </c>
      <c r="AY186" s="61">
        <f t="shared" si="82"/>
        <v>0</v>
      </c>
      <c r="AZ186" s="97">
        <f t="shared" si="82"/>
        <v>80.209999999999994</v>
      </c>
      <c r="BA186" s="68">
        <f t="shared" si="82"/>
        <v>0</v>
      </c>
      <c r="BB186" s="68">
        <f t="shared" si="82"/>
        <v>0</v>
      </c>
      <c r="BC186" s="68">
        <f t="shared" si="82"/>
        <v>0</v>
      </c>
      <c r="BD186" s="68">
        <f t="shared" si="82"/>
        <v>0</v>
      </c>
      <c r="BE186" s="15">
        <f t="shared" si="82"/>
        <v>110</v>
      </c>
      <c r="BF186" s="6">
        <f t="shared" si="82"/>
        <v>4532</v>
      </c>
      <c r="BG186" s="41">
        <f t="shared" si="82"/>
        <v>3332</v>
      </c>
      <c r="BH186" s="42">
        <f t="shared" si="82"/>
        <v>0</v>
      </c>
      <c r="BI186" s="42">
        <f t="shared" si="82"/>
        <v>0</v>
      </c>
      <c r="BJ186" s="42">
        <f t="shared" si="82"/>
        <v>0</v>
      </c>
      <c r="BK186" s="42">
        <f t="shared" si="82"/>
        <v>0</v>
      </c>
      <c r="BL186" s="42">
        <f t="shared" si="82"/>
        <v>0</v>
      </c>
      <c r="BM186" s="15">
        <f t="shared" si="82"/>
        <v>0</v>
      </c>
    </row>
    <row r="187" spans="1:65" outlineLevel="2" x14ac:dyDescent="0.45">
      <c r="A187" s="180" t="s">
        <v>17</v>
      </c>
      <c r="B187" s="181"/>
      <c r="C187" s="51">
        <f>IFERROR(SUBTOTAL(1,C154:C184),"")</f>
        <v>313242.16129032261</v>
      </c>
      <c r="D187" s="61">
        <f t="shared" ref="D187:BM187" si="83">IFERROR(SUBTOTAL(1,D154:D184),"")</f>
        <v>37.525806451612901</v>
      </c>
      <c r="E187" s="12">
        <f t="shared" si="83"/>
        <v>35.731034482758616</v>
      </c>
      <c r="F187" s="12">
        <f t="shared" si="83"/>
        <v>37.612903225806441</v>
      </c>
      <c r="G187" s="12">
        <f t="shared" si="83"/>
        <v>38.141379310344817</v>
      </c>
      <c r="H187" s="12">
        <f t="shared" si="83"/>
        <v>38.393548387096764</v>
      </c>
      <c r="I187" s="12" t="str">
        <f t="shared" si="83"/>
        <v/>
      </c>
      <c r="J187" s="12" t="str">
        <f t="shared" si="83"/>
        <v/>
      </c>
      <c r="K187" s="12" t="str">
        <f t="shared" si="83"/>
        <v/>
      </c>
      <c r="L187" s="12" t="str">
        <f t="shared" si="83"/>
        <v/>
      </c>
      <c r="M187" s="72" t="str">
        <f t="shared" si="83"/>
        <v/>
      </c>
      <c r="N187" s="83" t="str">
        <f t="shared" si="83"/>
        <v/>
      </c>
      <c r="O187" s="83" t="str">
        <f t="shared" si="83"/>
        <v/>
      </c>
      <c r="P187" s="83" t="str">
        <f t="shared" si="83"/>
        <v/>
      </c>
      <c r="Q187" s="83" t="str">
        <f t="shared" si="83"/>
        <v/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16.556813185489865</v>
      </c>
      <c r="AO187" s="41">
        <f t="shared" si="83"/>
        <v>1729.0967741935483</v>
      </c>
      <c r="AP187" s="110" t="str">
        <f t="shared" si="83"/>
        <v/>
      </c>
      <c r="AQ187" s="111" t="str">
        <f t="shared" si="83"/>
        <v/>
      </c>
      <c r="AR187" s="112" t="str">
        <f t="shared" si="83"/>
        <v/>
      </c>
      <c r="AS187" s="112" t="str">
        <f t="shared" si="83"/>
        <v/>
      </c>
      <c r="AT187" s="113">
        <f t="shared" si="83"/>
        <v>1861.8064516129032</v>
      </c>
      <c r="AU187" s="114" t="str">
        <f t="shared" si="83"/>
        <v/>
      </c>
      <c r="AV187" s="115" t="str">
        <f t="shared" si="83"/>
        <v/>
      </c>
      <c r="AW187" s="112" t="str">
        <f t="shared" si="83"/>
        <v/>
      </c>
      <c r="AX187" s="112" t="str">
        <f t="shared" si="83"/>
        <v/>
      </c>
      <c r="AY187" s="61" t="str">
        <f t="shared" si="83"/>
        <v/>
      </c>
      <c r="AZ187" s="97">
        <f t="shared" si="83"/>
        <v>81.008125000000007</v>
      </c>
      <c r="BA187" s="68" t="str">
        <f t="shared" si="83"/>
        <v/>
      </c>
      <c r="BB187" s="68" t="str">
        <f t="shared" si="83"/>
        <v/>
      </c>
      <c r="BC187" s="68" t="str">
        <f t="shared" si="83"/>
        <v/>
      </c>
      <c r="BD187" s="68" t="str">
        <f t="shared" si="83"/>
        <v/>
      </c>
      <c r="BE187" s="15">
        <f>IFERROR(SUBTOTAL(1,BE154:BE184),"")</f>
        <v>262.08333333333331</v>
      </c>
      <c r="BF187" s="6">
        <f t="shared" si="83"/>
        <v>10661.096774193549</v>
      </c>
      <c r="BG187" s="41">
        <f t="shared" si="83"/>
        <v>8564.9354838709678</v>
      </c>
      <c r="BH187" s="42">
        <f t="shared" si="83"/>
        <v>1179.9354838709678</v>
      </c>
      <c r="BI187" s="42">
        <f t="shared" si="83"/>
        <v>916.22580645161293</v>
      </c>
      <c r="BJ187" s="42" t="str">
        <f t="shared" si="83"/>
        <v/>
      </c>
      <c r="BK187" s="42" t="str">
        <f t="shared" si="83"/>
        <v/>
      </c>
      <c r="BL187" s="42" t="str">
        <f t="shared" si="83"/>
        <v/>
      </c>
      <c r="BM187" s="15" t="str">
        <f t="shared" si="83"/>
        <v/>
      </c>
    </row>
    <row r="188" spans="1:65" ht="17.5" outlineLevel="1" thickBot="1" x14ac:dyDescent="0.5">
      <c r="A188" s="182" t="s">
        <v>56</v>
      </c>
      <c r="B188" s="183"/>
      <c r="C188" s="52">
        <f>SUBTOTAL(9,C154:C184)</f>
        <v>9710507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53602</v>
      </c>
      <c r="AP188" s="116"/>
      <c r="AQ188" s="117"/>
      <c r="AR188" s="118"/>
      <c r="AS188" s="118"/>
      <c r="AT188" s="119">
        <f>SUBTOTAL(9,AT154:AT184)</f>
        <v>57716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6290</v>
      </c>
      <c r="BF188" s="7">
        <f t="shared" ref="BF188:BM188" si="84">SUBTOTAL(9,BF154:BF184)</f>
        <v>330494</v>
      </c>
      <c r="BG188" s="43">
        <f t="shared" si="84"/>
        <v>265513</v>
      </c>
      <c r="BH188" s="44">
        <f t="shared" si="84"/>
        <v>36578</v>
      </c>
      <c r="BI188" s="44">
        <f t="shared" si="84"/>
        <v>28403</v>
      </c>
      <c r="BJ188" s="44">
        <f t="shared" si="84"/>
        <v>0</v>
      </c>
      <c r="BK188" s="44">
        <f t="shared" si="84"/>
        <v>0</v>
      </c>
      <c r="BL188" s="44">
        <v>337512</v>
      </c>
      <c r="BM188" s="16">
        <f t="shared" si="84"/>
        <v>0</v>
      </c>
    </row>
    <row r="189" spans="1:65" outlineLevel="5" x14ac:dyDescent="0.45">
      <c r="A189" s="21">
        <f t="shared" si="80"/>
        <v>6</v>
      </c>
      <c r="B189" s="33">
        <f>B184+1</f>
        <v>44713</v>
      </c>
      <c r="C189" s="51">
        <v>305275</v>
      </c>
      <c r="D189" s="64">
        <f t="shared" ref="D189:D218" si="85">IFERROR(ROUND(AVERAGE(E189:L189),1),"")</f>
        <v>37.6</v>
      </c>
      <c r="E189" s="12">
        <v>36.6</v>
      </c>
      <c r="F189" s="12">
        <v>37.9</v>
      </c>
      <c r="G189" s="12">
        <v>38</v>
      </c>
      <c r="H189" s="12">
        <v>37.9</v>
      </c>
      <c r="I189" s="12"/>
      <c r="J189" s="12"/>
      <c r="K189" s="12"/>
      <c r="L189" s="12"/>
      <c r="M189" s="74" t="str">
        <f t="shared" ref="M189:M218" si="86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f>28000/AO189</f>
        <v>14.814814814814815</v>
      </c>
      <c r="AO189" s="41">
        <v>1890</v>
      </c>
      <c r="AP189" s="110"/>
      <c r="AQ189" s="111"/>
      <c r="AR189" s="126" t="str">
        <f t="shared" ref="AR189:AR218" si="89">IFERROR(AQ189/AP189*100,"")</f>
        <v/>
      </c>
      <c r="AS189" s="126" t="str">
        <f t="shared" ref="AS189:AS218" si="90">IFERROR(100-AR189,"")</f>
        <v/>
      </c>
      <c r="AT189" s="127">
        <v>1993</v>
      </c>
      <c r="AU189" s="128"/>
      <c r="AV189" s="129"/>
      <c r="AW189" s="126" t="str">
        <f t="shared" ref="AW189:AW218" si="91">IFERROR(AV189/AU189*100,"")</f>
        <v/>
      </c>
      <c r="AX189" s="126" t="str">
        <f t="shared" ref="AX189:AX218" si="92">IFERROR(100-AW189,"")</f>
        <v/>
      </c>
      <c r="AY189" s="64" t="str">
        <f t="shared" ref="AY189:AY218" si="93">IFERROR((1-((AW189*AS189)/(AX189*AR189)))*100,"")</f>
        <v/>
      </c>
      <c r="AZ189" s="97"/>
      <c r="BA189" s="68"/>
      <c r="BB189" s="68"/>
      <c r="BC189" s="68"/>
      <c r="BD189" s="68"/>
      <c r="BE189" s="15">
        <v>210</v>
      </c>
      <c r="BF189" s="5">
        <f t="shared" ref="BF189:BF218" si="94">IF(SUM(BG189:BM189)=0,"",SUM(BG189:BM189))</f>
        <v>5174</v>
      </c>
      <c r="BG189" s="42">
        <v>3374</v>
      </c>
      <c r="BH189" s="42">
        <v>600</v>
      </c>
      <c r="BI189" s="42">
        <v>1200</v>
      </c>
      <c r="BJ189" s="42"/>
      <c r="BK189" s="42"/>
      <c r="BL189" s="42"/>
      <c r="BM189" s="42"/>
    </row>
    <row r="190" spans="1:65" outlineLevel="5" x14ac:dyDescent="0.45">
      <c r="A190" s="22">
        <f t="shared" si="80"/>
        <v>6</v>
      </c>
      <c r="B190" s="9">
        <f t="shared" si="78"/>
        <v>44714</v>
      </c>
      <c r="C190" s="51">
        <v>309318</v>
      </c>
      <c r="D190" s="64">
        <f t="shared" si="85"/>
        <v>37.700000000000003</v>
      </c>
      <c r="E190" s="12">
        <v>36.5</v>
      </c>
      <c r="F190" s="12">
        <v>38.1</v>
      </c>
      <c r="G190" s="12">
        <v>38</v>
      </c>
      <c r="H190" s="12">
        <v>38.200000000000003</v>
      </c>
      <c r="I190" s="12"/>
      <c r="J190" s="12"/>
      <c r="K190" s="12"/>
      <c r="L190" s="12"/>
      <c r="M190" s="74" t="str">
        <f t="shared" si="86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f t="shared" ref="AN190:AN218" si="95">28000/AO190</f>
        <v>14.606155451225874</v>
      </c>
      <c r="AO190" s="41">
        <v>1917</v>
      </c>
      <c r="AP190" s="110"/>
      <c r="AQ190" s="111"/>
      <c r="AR190" s="126" t="str">
        <f t="shared" si="89"/>
        <v/>
      </c>
      <c r="AS190" s="126" t="str">
        <f t="shared" si="90"/>
        <v/>
      </c>
      <c r="AT190" s="127">
        <v>2158</v>
      </c>
      <c r="AU190" s="128"/>
      <c r="AV190" s="129"/>
      <c r="AW190" s="126" t="str">
        <f t="shared" si="91"/>
        <v/>
      </c>
      <c r="AX190" s="126" t="str">
        <f t="shared" si="92"/>
        <v/>
      </c>
      <c r="AY190" s="64" t="str">
        <f t="shared" si="93"/>
        <v/>
      </c>
      <c r="AZ190" s="97">
        <v>80.25</v>
      </c>
      <c r="BA190" s="68"/>
      <c r="BB190" s="68"/>
      <c r="BC190" s="68"/>
      <c r="BD190" s="68"/>
      <c r="BE190" s="15">
        <v>130</v>
      </c>
      <c r="BF190" s="5">
        <f t="shared" si="94"/>
        <v>11491</v>
      </c>
      <c r="BG190" s="42">
        <v>10291</v>
      </c>
      <c r="BH190" s="42">
        <v>0</v>
      </c>
      <c r="BI190" s="42">
        <v>1200</v>
      </c>
      <c r="BJ190" s="42"/>
      <c r="BK190" s="42"/>
      <c r="BL190" s="42"/>
      <c r="BM190" s="42"/>
    </row>
    <row r="191" spans="1:65" outlineLevel="5" x14ac:dyDescent="0.45">
      <c r="A191" s="22">
        <f t="shared" si="80"/>
        <v>6</v>
      </c>
      <c r="B191" s="9">
        <f t="shared" si="78"/>
        <v>44715</v>
      </c>
      <c r="C191" s="51">
        <v>302838</v>
      </c>
      <c r="D191" s="64">
        <f t="shared" si="85"/>
        <v>37.799999999999997</v>
      </c>
      <c r="E191" s="12">
        <v>36.4</v>
      </c>
      <c r="F191" s="12">
        <v>38.5</v>
      </c>
      <c r="G191" s="12">
        <v>37.799999999999997</v>
      </c>
      <c r="H191" s="12">
        <v>38.299999999999997</v>
      </c>
      <c r="I191" s="12"/>
      <c r="J191" s="12"/>
      <c r="K191" s="12"/>
      <c r="L191" s="12"/>
      <c r="M191" s="74" t="str">
        <f t="shared" si="86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f t="shared" si="95"/>
        <v>15.774647887323944</v>
      </c>
      <c r="AO191" s="41">
        <v>1775</v>
      </c>
      <c r="AP191" s="110"/>
      <c r="AQ191" s="111"/>
      <c r="AR191" s="126" t="str">
        <f t="shared" si="89"/>
        <v/>
      </c>
      <c r="AS191" s="126" t="str">
        <f t="shared" si="90"/>
        <v/>
      </c>
      <c r="AT191" s="127">
        <v>2010</v>
      </c>
      <c r="AU191" s="128"/>
      <c r="AV191" s="129"/>
      <c r="AW191" s="126" t="str">
        <f t="shared" si="91"/>
        <v/>
      </c>
      <c r="AX191" s="126" t="str">
        <f t="shared" si="92"/>
        <v/>
      </c>
      <c r="AY191" s="64" t="str">
        <f t="shared" si="93"/>
        <v/>
      </c>
      <c r="AZ191" s="97">
        <v>80.25</v>
      </c>
      <c r="BA191" s="68"/>
      <c r="BB191" s="68"/>
      <c r="BC191" s="68"/>
      <c r="BD191" s="68"/>
      <c r="BE191" s="15">
        <v>301</v>
      </c>
      <c r="BF191" s="5">
        <f t="shared" si="94"/>
        <v>12079</v>
      </c>
      <c r="BG191" s="42">
        <v>10329</v>
      </c>
      <c r="BH191" s="42">
        <v>550</v>
      </c>
      <c r="BI191" s="42">
        <v>1200</v>
      </c>
      <c r="BJ191" s="42"/>
      <c r="BK191" s="42"/>
      <c r="BL191" s="42"/>
      <c r="BM191" s="42"/>
    </row>
    <row r="192" spans="1:65" outlineLevel="5" x14ac:dyDescent="0.45">
      <c r="A192" s="22">
        <f t="shared" si="80"/>
        <v>6</v>
      </c>
      <c r="B192" s="9">
        <f t="shared" si="78"/>
        <v>44716</v>
      </c>
      <c r="C192" s="51">
        <v>309831</v>
      </c>
      <c r="D192" s="64">
        <f t="shared" si="85"/>
        <v>37.799999999999997</v>
      </c>
      <c r="E192" s="12">
        <v>36.299999999999997</v>
      </c>
      <c r="F192" s="12">
        <v>38.700000000000003</v>
      </c>
      <c r="G192" s="12">
        <v>37.799999999999997</v>
      </c>
      <c r="H192" s="12">
        <v>38.4</v>
      </c>
      <c r="I192" s="12"/>
      <c r="J192" s="12"/>
      <c r="K192" s="12"/>
      <c r="L192" s="12"/>
      <c r="M192" s="74" t="str">
        <f t="shared" si="86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f t="shared" si="95"/>
        <v>15.037593984962406</v>
      </c>
      <c r="AO192" s="41">
        <v>1862</v>
      </c>
      <c r="AP192" s="110"/>
      <c r="AQ192" s="111"/>
      <c r="AR192" s="126" t="str">
        <f t="shared" si="89"/>
        <v/>
      </c>
      <c r="AS192" s="126" t="str">
        <f t="shared" si="90"/>
        <v/>
      </c>
      <c r="AT192" s="127">
        <v>2004</v>
      </c>
      <c r="AU192" s="128"/>
      <c r="AV192" s="129"/>
      <c r="AW192" s="126" t="str">
        <f t="shared" si="91"/>
        <v/>
      </c>
      <c r="AX192" s="126" t="str">
        <f t="shared" si="92"/>
        <v/>
      </c>
      <c r="AY192" s="64" t="str">
        <f t="shared" si="93"/>
        <v/>
      </c>
      <c r="AZ192" s="97"/>
      <c r="BA192" s="68"/>
      <c r="BB192" s="68"/>
      <c r="BC192" s="68"/>
      <c r="BD192" s="68"/>
      <c r="BE192" s="15">
        <v>180</v>
      </c>
      <c r="BF192" s="5">
        <f t="shared" si="94"/>
        <v>7328</v>
      </c>
      <c r="BG192" s="42">
        <v>6128</v>
      </c>
      <c r="BH192" s="42">
        <v>0</v>
      </c>
      <c r="BI192" s="42">
        <v>1200</v>
      </c>
      <c r="BJ192" s="42"/>
      <c r="BK192" s="42"/>
      <c r="BL192" s="42"/>
      <c r="BM192" s="42"/>
    </row>
    <row r="193" spans="1:65" outlineLevel="5" x14ac:dyDescent="0.45">
      <c r="A193" s="22">
        <f t="shared" si="80"/>
        <v>6</v>
      </c>
      <c r="B193" s="9">
        <f t="shared" si="78"/>
        <v>44717</v>
      </c>
      <c r="C193" s="51">
        <v>331103</v>
      </c>
      <c r="D193" s="64">
        <f t="shared" si="85"/>
        <v>37.6</v>
      </c>
      <c r="E193" s="12">
        <v>36.299999999999997</v>
      </c>
      <c r="F193" s="12">
        <v>38.200000000000003</v>
      </c>
      <c r="G193" s="12">
        <v>37.799999999999997</v>
      </c>
      <c r="H193" s="12">
        <v>38</v>
      </c>
      <c r="I193" s="12"/>
      <c r="J193" s="12"/>
      <c r="K193" s="12"/>
      <c r="L193" s="12"/>
      <c r="M193" s="74" t="str">
        <f t="shared" si="86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f t="shared" si="95"/>
        <v>18.384766907419568</v>
      </c>
      <c r="AO193" s="41">
        <v>1523</v>
      </c>
      <c r="AP193" s="110"/>
      <c r="AQ193" s="111"/>
      <c r="AR193" s="126" t="str">
        <f t="shared" si="89"/>
        <v/>
      </c>
      <c r="AS193" s="126" t="str">
        <f t="shared" si="90"/>
        <v/>
      </c>
      <c r="AT193" s="127">
        <v>1626</v>
      </c>
      <c r="AU193" s="128"/>
      <c r="AV193" s="129"/>
      <c r="AW193" s="126" t="str">
        <f t="shared" si="91"/>
        <v/>
      </c>
      <c r="AX193" s="126" t="str">
        <f t="shared" si="92"/>
        <v/>
      </c>
      <c r="AY193" s="64" t="str">
        <f t="shared" si="93"/>
        <v/>
      </c>
      <c r="AZ193" s="97"/>
      <c r="BA193" s="68"/>
      <c r="BB193" s="68"/>
      <c r="BC193" s="68"/>
      <c r="BD193" s="68"/>
      <c r="BE193" s="15"/>
      <c r="BF193" s="5">
        <f t="shared" si="94"/>
        <v>8689</v>
      </c>
      <c r="BG193" s="42">
        <v>7489</v>
      </c>
      <c r="BH193" s="42">
        <v>0</v>
      </c>
      <c r="BI193" s="42">
        <v>1200</v>
      </c>
      <c r="BJ193" s="42"/>
      <c r="BK193" s="42"/>
      <c r="BL193" s="42"/>
      <c r="BM193" s="42"/>
    </row>
    <row r="194" spans="1:65" outlineLevel="5" x14ac:dyDescent="0.45">
      <c r="A194" s="22">
        <f t="shared" si="80"/>
        <v>6</v>
      </c>
      <c r="B194" s="9">
        <f t="shared" si="78"/>
        <v>44718</v>
      </c>
      <c r="C194" s="51">
        <v>436854</v>
      </c>
      <c r="D194" s="64">
        <f t="shared" si="85"/>
        <v>37.5</v>
      </c>
      <c r="E194" s="12">
        <v>36.200000000000003</v>
      </c>
      <c r="F194" s="12">
        <v>38.1</v>
      </c>
      <c r="G194" s="12">
        <v>37.6</v>
      </c>
      <c r="H194" s="12">
        <v>38.200000000000003</v>
      </c>
      <c r="I194" s="12"/>
      <c r="J194" s="12"/>
      <c r="K194" s="12"/>
      <c r="L194" s="12"/>
      <c r="M194" s="74" t="str">
        <f t="shared" si="86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f t="shared" si="95"/>
        <v>22.598870056497177</v>
      </c>
      <c r="AO194" s="41">
        <v>1239</v>
      </c>
      <c r="AP194" s="110"/>
      <c r="AQ194" s="111"/>
      <c r="AR194" s="126" t="str">
        <f t="shared" si="89"/>
        <v/>
      </c>
      <c r="AS194" s="126" t="str">
        <f t="shared" si="90"/>
        <v/>
      </c>
      <c r="AT194" s="127">
        <v>1384</v>
      </c>
      <c r="AU194" s="128"/>
      <c r="AV194" s="129"/>
      <c r="AW194" s="126" t="str">
        <f t="shared" si="91"/>
        <v/>
      </c>
      <c r="AX194" s="126" t="str">
        <f t="shared" si="92"/>
        <v/>
      </c>
      <c r="AY194" s="64" t="str">
        <f t="shared" si="93"/>
        <v/>
      </c>
      <c r="AZ194" s="97"/>
      <c r="BA194" s="68"/>
      <c r="BB194" s="68"/>
      <c r="BC194" s="68"/>
      <c r="BD194" s="68"/>
      <c r="BE194" s="15">
        <v>320</v>
      </c>
      <c r="BF194" s="5">
        <f t="shared" si="94"/>
        <v>6577</v>
      </c>
      <c r="BG194" s="42">
        <v>3877</v>
      </c>
      <c r="BH194" s="42">
        <v>2100</v>
      </c>
      <c r="BI194" s="42">
        <v>600</v>
      </c>
      <c r="BJ194" s="42"/>
      <c r="BK194" s="42"/>
      <c r="BL194" s="42"/>
      <c r="BM194" s="42"/>
    </row>
    <row r="195" spans="1:65" outlineLevel="5" x14ac:dyDescent="0.45">
      <c r="A195" s="22">
        <f t="shared" si="80"/>
        <v>6</v>
      </c>
      <c r="B195" s="9">
        <f t="shared" si="78"/>
        <v>44719</v>
      </c>
      <c r="C195" s="51">
        <v>317939</v>
      </c>
      <c r="D195" s="64">
        <f t="shared" si="85"/>
        <v>37.1</v>
      </c>
      <c r="E195" s="12">
        <v>36.200000000000003</v>
      </c>
      <c r="F195" s="12">
        <v>37.299999999999997</v>
      </c>
      <c r="G195" s="12">
        <v>37.5</v>
      </c>
      <c r="H195" s="12">
        <v>37.4</v>
      </c>
      <c r="I195" s="12"/>
      <c r="J195" s="12"/>
      <c r="K195" s="12"/>
      <c r="L195" s="12"/>
      <c r="M195" s="74" t="str">
        <f t="shared" si="86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f t="shared" si="95"/>
        <v>14.667365112624411</v>
      </c>
      <c r="AO195" s="41">
        <v>1909</v>
      </c>
      <c r="AP195" s="110"/>
      <c r="AQ195" s="111"/>
      <c r="AR195" s="126" t="str">
        <f t="shared" si="89"/>
        <v/>
      </c>
      <c r="AS195" s="126" t="str">
        <f t="shared" si="90"/>
        <v/>
      </c>
      <c r="AT195" s="127">
        <v>1969</v>
      </c>
      <c r="AU195" s="128"/>
      <c r="AV195" s="129"/>
      <c r="AW195" s="126" t="str">
        <f t="shared" si="91"/>
        <v/>
      </c>
      <c r="AX195" s="126" t="str">
        <f t="shared" si="92"/>
        <v/>
      </c>
      <c r="AY195" s="64" t="str">
        <f t="shared" si="93"/>
        <v/>
      </c>
      <c r="AZ195" s="97"/>
      <c r="BA195" s="68"/>
      <c r="BB195" s="68"/>
      <c r="BC195" s="68"/>
      <c r="BD195" s="68"/>
      <c r="BE195" s="15"/>
      <c r="BF195" s="5">
        <f t="shared" si="94"/>
        <v>400</v>
      </c>
      <c r="BG195" s="42"/>
      <c r="BH195" s="42">
        <v>0</v>
      </c>
      <c r="BI195" s="42">
        <v>400</v>
      </c>
      <c r="BJ195" s="42"/>
      <c r="BK195" s="42"/>
      <c r="BL195" s="42"/>
      <c r="BM195" s="42"/>
    </row>
    <row r="196" spans="1:65" outlineLevel="5" x14ac:dyDescent="0.45">
      <c r="A196" s="22">
        <f t="shared" si="80"/>
        <v>6</v>
      </c>
      <c r="B196" s="9">
        <f t="shared" si="78"/>
        <v>44720</v>
      </c>
      <c r="C196" s="51">
        <v>325489</v>
      </c>
      <c r="D196" s="64">
        <f t="shared" si="85"/>
        <v>36.700000000000003</v>
      </c>
      <c r="E196" s="12">
        <v>36.200000000000003</v>
      </c>
      <c r="F196" s="12">
        <v>36.299999999999997</v>
      </c>
      <c r="G196" s="12">
        <v>37.5</v>
      </c>
      <c r="H196" s="12">
        <v>36.700000000000003</v>
      </c>
      <c r="I196" s="12"/>
      <c r="J196" s="12"/>
      <c r="K196" s="12"/>
      <c r="L196" s="12"/>
      <c r="M196" s="74" t="str">
        <f t="shared" si="86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f t="shared" si="95"/>
        <v>15.598885793871867</v>
      </c>
      <c r="AO196" s="41">
        <v>1795</v>
      </c>
      <c r="AP196" s="110"/>
      <c r="AQ196" s="111"/>
      <c r="AR196" s="126" t="str">
        <f t="shared" si="89"/>
        <v/>
      </c>
      <c r="AS196" s="126" t="str">
        <f t="shared" si="90"/>
        <v/>
      </c>
      <c r="AT196" s="127">
        <v>1814</v>
      </c>
      <c r="AU196" s="128"/>
      <c r="AV196" s="129"/>
      <c r="AW196" s="126" t="str">
        <f t="shared" si="91"/>
        <v/>
      </c>
      <c r="AX196" s="126" t="str">
        <f t="shared" si="92"/>
        <v/>
      </c>
      <c r="AY196" s="64" t="str">
        <f t="shared" si="93"/>
        <v/>
      </c>
      <c r="AZ196" s="97">
        <v>80.25</v>
      </c>
      <c r="BA196" s="68"/>
      <c r="BB196" s="68"/>
      <c r="BC196" s="68"/>
      <c r="BD196" s="68"/>
      <c r="BE196" s="15">
        <v>355</v>
      </c>
      <c r="BF196" s="5">
        <f t="shared" si="94"/>
        <v>12704</v>
      </c>
      <c r="BG196" s="42">
        <v>12264</v>
      </c>
      <c r="BH196" s="42">
        <v>0</v>
      </c>
      <c r="BI196" s="42">
        <v>440</v>
      </c>
      <c r="BJ196" s="42"/>
      <c r="BK196" s="42"/>
      <c r="BL196" s="42"/>
      <c r="BM196" s="42"/>
    </row>
    <row r="197" spans="1:65" outlineLevel="5" x14ac:dyDescent="0.45">
      <c r="A197" s="22">
        <f t="shared" si="80"/>
        <v>6</v>
      </c>
      <c r="B197" s="9">
        <f t="shared" si="78"/>
        <v>44721</v>
      </c>
      <c r="C197" s="51">
        <v>330087</v>
      </c>
      <c r="D197" s="64">
        <f t="shared" si="85"/>
        <v>37.299999999999997</v>
      </c>
      <c r="E197" s="12">
        <v>36.299999999999997</v>
      </c>
      <c r="F197" s="12">
        <v>37.6</v>
      </c>
      <c r="G197" s="12">
        <v>37.4</v>
      </c>
      <c r="H197" s="12">
        <v>38</v>
      </c>
      <c r="I197" s="12"/>
      <c r="J197" s="12"/>
      <c r="K197" s="12"/>
      <c r="L197" s="12"/>
      <c r="M197" s="74" t="str">
        <f t="shared" si="86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f t="shared" si="95"/>
        <v>15.184381778741866</v>
      </c>
      <c r="AO197" s="41">
        <v>1844</v>
      </c>
      <c r="AP197" s="110"/>
      <c r="AQ197" s="111"/>
      <c r="AR197" s="126" t="str">
        <f t="shared" si="89"/>
        <v/>
      </c>
      <c r="AS197" s="126" t="str">
        <f t="shared" si="90"/>
        <v/>
      </c>
      <c r="AT197" s="127">
        <v>1932</v>
      </c>
      <c r="AU197" s="128"/>
      <c r="AV197" s="129"/>
      <c r="AW197" s="126" t="str">
        <f t="shared" si="91"/>
        <v/>
      </c>
      <c r="AX197" s="126" t="str">
        <f t="shared" si="92"/>
        <v/>
      </c>
      <c r="AY197" s="64" t="str">
        <f t="shared" si="93"/>
        <v/>
      </c>
      <c r="AZ197" s="97"/>
      <c r="BA197" s="68"/>
      <c r="BB197" s="68"/>
      <c r="BC197" s="68"/>
      <c r="BD197" s="68"/>
      <c r="BE197" s="15">
        <v>310</v>
      </c>
      <c r="BF197" s="5">
        <f t="shared" si="94"/>
        <v>9634</v>
      </c>
      <c r="BG197" s="42">
        <v>8690</v>
      </c>
      <c r="BH197" s="42">
        <v>0</v>
      </c>
      <c r="BI197" s="42">
        <v>944</v>
      </c>
      <c r="BJ197" s="42"/>
      <c r="BK197" s="42"/>
      <c r="BL197" s="42"/>
      <c r="BM197" s="42"/>
    </row>
    <row r="198" spans="1:65" outlineLevel="5" x14ac:dyDescent="0.45">
      <c r="A198" s="22">
        <f t="shared" si="80"/>
        <v>6</v>
      </c>
      <c r="B198" s="9">
        <f t="shared" si="78"/>
        <v>44722</v>
      </c>
      <c r="C198" s="51">
        <v>326877</v>
      </c>
      <c r="D198" s="64">
        <f t="shared" si="85"/>
        <v>37.9</v>
      </c>
      <c r="E198" s="12">
        <v>36.1</v>
      </c>
      <c r="F198" s="12">
        <v>38.9</v>
      </c>
      <c r="G198" s="12">
        <v>37.5</v>
      </c>
      <c r="H198" s="12">
        <v>39</v>
      </c>
      <c r="I198" s="12"/>
      <c r="J198" s="12"/>
      <c r="K198" s="12"/>
      <c r="L198" s="12"/>
      <c r="M198" s="74" t="str">
        <f t="shared" si="86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f t="shared" si="95"/>
        <v>22.435897435897434</v>
      </c>
      <c r="AO198" s="41">
        <v>1248</v>
      </c>
      <c r="AP198" s="110"/>
      <c r="AQ198" s="111"/>
      <c r="AR198" s="126" t="str">
        <f t="shared" si="89"/>
        <v/>
      </c>
      <c r="AS198" s="126" t="str">
        <f t="shared" si="90"/>
        <v/>
      </c>
      <c r="AT198" s="127">
        <v>1524</v>
      </c>
      <c r="AU198" s="128"/>
      <c r="AV198" s="129"/>
      <c r="AW198" s="126" t="str">
        <f t="shared" si="91"/>
        <v/>
      </c>
      <c r="AX198" s="126" t="str">
        <f t="shared" si="92"/>
        <v/>
      </c>
      <c r="AY198" s="64" t="str">
        <f t="shared" si="93"/>
        <v/>
      </c>
      <c r="AZ198" s="97">
        <v>81.010000000000005</v>
      </c>
      <c r="BA198" s="68"/>
      <c r="BB198" s="68"/>
      <c r="BC198" s="68"/>
      <c r="BD198" s="68"/>
      <c r="BE198" s="15">
        <v>301</v>
      </c>
      <c r="BF198" s="5">
        <f t="shared" si="94"/>
        <v>11591</v>
      </c>
      <c r="BG198" s="42">
        <v>9679</v>
      </c>
      <c r="BH198" s="42">
        <v>900</v>
      </c>
      <c r="BI198" s="42">
        <v>1012</v>
      </c>
      <c r="BJ198" s="42"/>
      <c r="BK198" s="42"/>
      <c r="BL198" s="42"/>
      <c r="BM198" s="42"/>
    </row>
    <row r="199" spans="1:65" outlineLevel="5" x14ac:dyDescent="0.45">
      <c r="A199" s="22">
        <f t="shared" si="80"/>
        <v>6</v>
      </c>
      <c r="B199" s="9">
        <f t="shared" si="78"/>
        <v>44723</v>
      </c>
      <c r="C199" s="51">
        <v>311055</v>
      </c>
      <c r="D199" s="64">
        <f t="shared" si="85"/>
        <v>37.700000000000003</v>
      </c>
      <c r="E199" s="12">
        <v>36.1</v>
      </c>
      <c r="F199" s="12">
        <v>38.5</v>
      </c>
      <c r="G199" s="12">
        <v>37.4</v>
      </c>
      <c r="H199" s="12">
        <v>38.700000000000003</v>
      </c>
      <c r="I199" s="12"/>
      <c r="J199" s="12"/>
      <c r="K199" s="12"/>
      <c r="L199" s="12"/>
      <c r="M199" s="74" t="str">
        <f t="shared" si="86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f t="shared" si="95"/>
        <v>19.430950728660651</v>
      </c>
      <c r="AO199" s="41">
        <v>1441</v>
      </c>
      <c r="AP199" s="110"/>
      <c r="AQ199" s="111"/>
      <c r="AR199" s="126" t="str">
        <f t="shared" si="89"/>
        <v/>
      </c>
      <c r="AS199" s="126" t="str">
        <f t="shared" si="90"/>
        <v/>
      </c>
      <c r="AT199" s="127">
        <v>1537</v>
      </c>
      <c r="AU199" s="128"/>
      <c r="AV199" s="129"/>
      <c r="AW199" s="126" t="str">
        <f t="shared" si="91"/>
        <v/>
      </c>
      <c r="AX199" s="126" t="str">
        <f t="shared" si="92"/>
        <v/>
      </c>
      <c r="AY199" s="64" t="str">
        <f t="shared" si="93"/>
        <v/>
      </c>
      <c r="AZ199" s="97"/>
      <c r="BA199" s="68"/>
      <c r="BB199" s="68"/>
      <c r="BC199" s="68"/>
      <c r="BD199" s="68"/>
      <c r="BE199" s="15">
        <v>190</v>
      </c>
      <c r="BF199" s="5">
        <f t="shared" si="94"/>
        <v>9345</v>
      </c>
      <c r="BG199" s="42">
        <v>6783</v>
      </c>
      <c r="BH199" s="42">
        <v>1500</v>
      </c>
      <c r="BI199" s="42">
        <v>1062</v>
      </c>
      <c r="BJ199" s="42"/>
      <c r="BK199" s="42"/>
      <c r="BL199" s="42"/>
      <c r="BM199" s="42"/>
    </row>
    <row r="200" spans="1:65" outlineLevel="5" x14ac:dyDescent="0.45">
      <c r="A200" s="22">
        <f t="shared" si="80"/>
        <v>6</v>
      </c>
      <c r="B200" s="9">
        <f t="shared" si="78"/>
        <v>44724</v>
      </c>
      <c r="C200" s="51">
        <v>315765</v>
      </c>
      <c r="D200" s="64">
        <f t="shared" si="85"/>
        <v>37.4</v>
      </c>
      <c r="E200" s="12">
        <v>36.1</v>
      </c>
      <c r="F200" s="12">
        <v>37.9</v>
      </c>
      <c r="G200" s="12">
        <v>37.6</v>
      </c>
      <c r="H200" s="12">
        <v>37.799999999999997</v>
      </c>
      <c r="I200" s="12"/>
      <c r="J200" s="12"/>
      <c r="K200" s="12"/>
      <c r="L200" s="12"/>
      <c r="M200" s="74" t="str">
        <f t="shared" si="86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f t="shared" si="95"/>
        <v>16.064257028112451</v>
      </c>
      <c r="AO200" s="41">
        <v>1743</v>
      </c>
      <c r="AP200" s="110"/>
      <c r="AQ200" s="111"/>
      <c r="AR200" s="126" t="str">
        <f t="shared" si="89"/>
        <v/>
      </c>
      <c r="AS200" s="126" t="str">
        <f t="shared" si="90"/>
        <v/>
      </c>
      <c r="AT200" s="127">
        <v>1804</v>
      </c>
      <c r="AU200" s="128"/>
      <c r="AV200" s="129"/>
      <c r="AW200" s="126" t="str">
        <f t="shared" si="91"/>
        <v/>
      </c>
      <c r="AX200" s="126" t="str">
        <f t="shared" si="92"/>
        <v/>
      </c>
      <c r="AY200" s="64" t="str">
        <f t="shared" si="93"/>
        <v/>
      </c>
      <c r="AZ200" s="97"/>
      <c r="BA200" s="68"/>
      <c r="BB200" s="68"/>
      <c r="BC200" s="68"/>
      <c r="BD200" s="68"/>
      <c r="BE200" s="15"/>
      <c r="BF200" s="5">
        <f t="shared" si="94"/>
        <v>5307</v>
      </c>
      <c r="BG200" s="42">
        <v>4290</v>
      </c>
      <c r="BH200" s="42">
        <v>0</v>
      </c>
      <c r="BI200" s="42">
        <v>1017</v>
      </c>
      <c r="BJ200" s="42"/>
      <c r="BK200" s="42"/>
      <c r="BL200" s="42"/>
      <c r="BM200" s="42"/>
    </row>
    <row r="201" spans="1:65" outlineLevel="5" x14ac:dyDescent="0.45">
      <c r="A201" s="22">
        <f t="shared" si="80"/>
        <v>6</v>
      </c>
      <c r="B201" s="9">
        <f t="shared" si="78"/>
        <v>44725</v>
      </c>
      <c r="C201" s="51">
        <v>327638</v>
      </c>
      <c r="D201" s="64">
        <f t="shared" si="85"/>
        <v>37.200000000000003</v>
      </c>
      <c r="E201" s="12">
        <v>36</v>
      </c>
      <c r="F201" s="12">
        <v>37.5</v>
      </c>
      <c r="G201" s="12">
        <v>37.6</v>
      </c>
      <c r="H201" s="12">
        <v>37.799999999999997</v>
      </c>
      <c r="I201" s="12"/>
      <c r="J201" s="12"/>
      <c r="K201" s="12"/>
      <c r="L201" s="12"/>
      <c r="M201" s="74" t="str">
        <f t="shared" si="86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f t="shared" si="95"/>
        <v>15.486725663716815</v>
      </c>
      <c r="AO201" s="41">
        <v>1808</v>
      </c>
      <c r="AP201" s="110"/>
      <c r="AQ201" s="111"/>
      <c r="AR201" s="126" t="str">
        <f t="shared" si="89"/>
        <v/>
      </c>
      <c r="AS201" s="126" t="str">
        <f t="shared" si="90"/>
        <v/>
      </c>
      <c r="AT201" s="127">
        <v>2057</v>
      </c>
      <c r="AU201" s="128"/>
      <c r="AV201" s="129"/>
      <c r="AW201" s="126" t="str">
        <f t="shared" si="91"/>
        <v/>
      </c>
      <c r="AX201" s="126" t="str">
        <f t="shared" si="92"/>
        <v/>
      </c>
      <c r="AY201" s="64" t="str">
        <f t="shared" si="93"/>
        <v/>
      </c>
      <c r="AZ201" s="97"/>
      <c r="BA201" s="68"/>
      <c r="BB201" s="68"/>
      <c r="BC201" s="68"/>
      <c r="BD201" s="68"/>
      <c r="BE201" s="15">
        <v>310</v>
      </c>
      <c r="BF201" s="5">
        <f t="shared" si="94"/>
        <v>7251</v>
      </c>
      <c r="BG201" s="42">
        <v>6226</v>
      </c>
      <c r="BH201" s="42">
        <v>0</v>
      </c>
      <c r="BI201" s="42">
        <v>1025</v>
      </c>
      <c r="BJ201" s="42"/>
      <c r="BK201" s="42"/>
      <c r="BL201" s="42"/>
      <c r="BM201" s="42"/>
    </row>
    <row r="202" spans="1:65" outlineLevel="5" x14ac:dyDescent="0.45">
      <c r="A202" s="22">
        <f t="shared" si="80"/>
        <v>6</v>
      </c>
      <c r="B202" s="9">
        <f t="shared" si="78"/>
        <v>44726</v>
      </c>
      <c r="C202" s="51">
        <v>388229</v>
      </c>
      <c r="D202" s="64">
        <f t="shared" si="85"/>
        <v>37</v>
      </c>
      <c r="E202" s="12">
        <v>36.1</v>
      </c>
      <c r="F202" s="12">
        <v>36.1</v>
      </c>
      <c r="G202" s="12">
        <v>37.700000000000003</v>
      </c>
      <c r="H202" s="12">
        <v>37.9</v>
      </c>
      <c r="I202" s="12"/>
      <c r="J202" s="12"/>
      <c r="K202" s="12"/>
      <c r="L202" s="12"/>
      <c r="M202" s="74" t="str">
        <f t="shared" si="86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f t="shared" si="95"/>
        <v>15.233949945593036</v>
      </c>
      <c r="AO202" s="41">
        <v>1838</v>
      </c>
      <c r="AP202" s="110"/>
      <c r="AQ202" s="111"/>
      <c r="AR202" s="126" t="str">
        <f t="shared" si="89"/>
        <v/>
      </c>
      <c r="AS202" s="126" t="str">
        <f t="shared" si="90"/>
        <v/>
      </c>
      <c r="AT202" s="127">
        <v>2026</v>
      </c>
      <c r="AU202" s="128"/>
      <c r="AV202" s="129"/>
      <c r="AW202" s="126" t="str">
        <f t="shared" si="91"/>
        <v/>
      </c>
      <c r="AX202" s="126" t="str">
        <f t="shared" si="92"/>
        <v/>
      </c>
      <c r="AY202" s="64" t="str">
        <f t="shared" si="93"/>
        <v/>
      </c>
      <c r="AZ202" s="97"/>
      <c r="BA202" s="68"/>
      <c r="BB202" s="68"/>
      <c r="BC202" s="68"/>
      <c r="BD202" s="68"/>
      <c r="BE202" s="15">
        <v>372</v>
      </c>
      <c r="BF202" s="5">
        <f t="shared" si="94"/>
        <v>10649</v>
      </c>
      <c r="BG202" s="42">
        <v>9608</v>
      </c>
      <c r="BH202" s="42">
        <v>0</v>
      </c>
      <c r="BI202" s="42">
        <v>1041</v>
      </c>
      <c r="BJ202" s="42"/>
      <c r="BK202" s="42"/>
      <c r="BL202" s="42"/>
      <c r="BM202" s="42"/>
    </row>
    <row r="203" spans="1:65" outlineLevel="5" x14ac:dyDescent="0.45">
      <c r="A203" s="22">
        <f t="shared" si="80"/>
        <v>6</v>
      </c>
      <c r="B203" s="9">
        <f t="shared" si="78"/>
        <v>44727</v>
      </c>
      <c r="C203" s="51">
        <v>356513</v>
      </c>
      <c r="D203" s="64">
        <f t="shared" si="85"/>
        <v>37.6</v>
      </c>
      <c r="E203" s="12">
        <v>36</v>
      </c>
      <c r="F203" s="12">
        <v>38.1</v>
      </c>
      <c r="G203" s="12">
        <v>37.6</v>
      </c>
      <c r="H203" s="12">
        <v>38.6</v>
      </c>
      <c r="I203" s="12"/>
      <c r="J203" s="12"/>
      <c r="K203" s="12"/>
      <c r="L203" s="12"/>
      <c r="M203" s="74" t="str">
        <f t="shared" si="86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f t="shared" si="95"/>
        <v>14.752370916754478</v>
      </c>
      <c r="AO203" s="41">
        <v>1898</v>
      </c>
      <c r="AP203" s="110"/>
      <c r="AQ203" s="111"/>
      <c r="AR203" s="126" t="str">
        <f t="shared" si="89"/>
        <v/>
      </c>
      <c r="AS203" s="126" t="str">
        <f t="shared" si="90"/>
        <v/>
      </c>
      <c r="AT203" s="127">
        <v>1606</v>
      </c>
      <c r="AU203" s="128"/>
      <c r="AV203" s="129"/>
      <c r="AW203" s="126" t="str">
        <f t="shared" si="91"/>
        <v/>
      </c>
      <c r="AX203" s="126" t="str">
        <f t="shared" si="92"/>
        <v/>
      </c>
      <c r="AY203" s="64" t="str">
        <f t="shared" si="93"/>
        <v/>
      </c>
      <c r="AZ203" s="97">
        <v>81.010000000000005</v>
      </c>
      <c r="BA203" s="68"/>
      <c r="BB203" s="68"/>
      <c r="BC203" s="68"/>
      <c r="BD203" s="68"/>
      <c r="BE203" s="15">
        <v>240</v>
      </c>
      <c r="BF203" s="5">
        <f t="shared" si="94"/>
        <v>10108</v>
      </c>
      <c r="BG203" s="42">
        <v>9039</v>
      </c>
      <c r="BH203" s="42">
        <v>0</v>
      </c>
      <c r="BI203" s="42">
        <v>1069</v>
      </c>
      <c r="BJ203" s="42"/>
      <c r="BK203" s="42"/>
      <c r="BL203" s="42"/>
      <c r="BM203" s="42"/>
    </row>
    <row r="204" spans="1:65" outlineLevel="5" x14ac:dyDescent="0.45">
      <c r="A204" s="22">
        <f t="shared" si="80"/>
        <v>6</v>
      </c>
      <c r="B204" s="9">
        <f t="shared" si="78"/>
        <v>44728</v>
      </c>
      <c r="C204" s="51">
        <v>321685</v>
      </c>
      <c r="D204" s="64">
        <f t="shared" si="85"/>
        <v>37.5</v>
      </c>
      <c r="E204" s="12">
        <v>36.1</v>
      </c>
      <c r="F204" s="12">
        <v>37.9</v>
      </c>
      <c r="G204" s="12">
        <v>37.6</v>
      </c>
      <c r="H204" s="12">
        <v>38.5</v>
      </c>
      <c r="I204" s="12"/>
      <c r="J204" s="12"/>
      <c r="K204" s="12"/>
      <c r="L204" s="12"/>
      <c r="M204" s="74" t="str">
        <f t="shared" si="86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f t="shared" si="95"/>
        <v>16.260162601626018</v>
      </c>
      <c r="AO204" s="41">
        <v>1722</v>
      </c>
      <c r="AP204" s="110"/>
      <c r="AQ204" s="111"/>
      <c r="AR204" s="126" t="str">
        <f t="shared" si="89"/>
        <v/>
      </c>
      <c r="AS204" s="126" t="str">
        <f t="shared" si="90"/>
        <v/>
      </c>
      <c r="AT204" s="127">
        <v>1807</v>
      </c>
      <c r="AU204" s="128"/>
      <c r="AV204" s="129"/>
      <c r="AW204" s="126" t="str">
        <f t="shared" si="91"/>
        <v/>
      </c>
      <c r="AX204" s="126" t="str">
        <f t="shared" si="92"/>
        <v/>
      </c>
      <c r="AY204" s="64" t="str">
        <f t="shared" si="93"/>
        <v/>
      </c>
      <c r="AZ204" s="97">
        <v>81.099999999999994</v>
      </c>
      <c r="BA204" s="68"/>
      <c r="BB204" s="68"/>
      <c r="BC204" s="68"/>
      <c r="BD204" s="68"/>
      <c r="BE204" s="15">
        <v>310</v>
      </c>
      <c r="BF204" s="5">
        <f t="shared" si="94"/>
        <v>9029</v>
      </c>
      <c r="BG204" s="42">
        <v>8019</v>
      </c>
      <c r="BH204" s="42">
        <v>0</v>
      </c>
      <c r="BI204" s="42">
        <v>1010</v>
      </c>
      <c r="BJ204" s="42"/>
      <c r="BK204" s="42"/>
      <c r="BL204" s="42"/>
      <c r="BM204" s="42"/>
    </row>
    <row r="205" spans="1:65" outlineLevel="5" x14ac:dyDescent="0.45">
      <c r="A205" s="22">
        <f t="shared" si="80"/>
        <v>6</v>
      </c>
      <c r="B205" s="9">
        <f t="shared" si="78"/>
        <v>44729</v>
      </c>
      <c r="C205" s="51">
        <v>324391</v>
      </c>
      <c r="D205" s="64">
        <f t="shared" si="85"/>
        <v>37.700000000000003</v>
      </c>
      <c r="E205" s="12">
        <v>36.1</v>
      </c>
      <c r="F205" s="12">
        <v>38.5</v>
      </c>
      <c r="G205" s="12">
        <v>37.799999999999997</v>
      </c>
      <c r="H205" s="12">
        <v>38.299999999999997</v>
      </c>
      <c r="I205" s="12"/>
      <c r="J205" s="12"/>
      <c r="K205" s="12"/>
      <c r="L205" s="12"/>
      <c r="M205" s="74" t="str">
        <f t="shared" si="86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f t="shared" si="95"/>
        <v>15.292190060076461</v>
      </c>
      <c r="AO205" s="41">
        <v>1831</v>
      </c>
      <c r="AP205" s="110"/>
      <c r="AQ205" s="111"/>
      <c r="AR205" s="126" t="str">
        <f t="shared" si="89"/>
        <v/>
      </c>
      <c r="AS205" s="126" t="str">
        <f t="shared" si="90"/>
        <v/>
      </c>
      <c r="AT205" s="127">
        <v>2047</v>
      </c>
      <c r="AU205" s="128"/>
      <c r="AV205" s="129"/>
      <c r="AW205" s="126" t="str">
        <f t="shared" si="91"/>
        <v/>
      </c>
      <c r="AX205" s="126" t="str">
        <f t="shared" si="92"/>
        <v/>
      </c>
      <c r="AY205" s="64" t="str">
        <f t="shared" si="93"/>
        <v/>
      </c>
      <c r="AZ205" s="97">
        <v>81.099999999999994</v>
      </c>
      <c r="BA205" s="68"/>
      <c r="BB205" s="68"/>
      <c r="BC205" s="68"/>
      <c r="BD205" s="68"/>
      <c r="BE205" s="15">
        <v>370</v>
      </c>
      <c r="BF205" s="5">
        <f t="shared" si="94"/>
        <v>22067</v>
      </c>
      <c r="BG205" s="42">
        <v>8052</v>
      </c>
      <c r="BH205" s="42">
        <v>5986</v>
      </c>
      <c r="BI205" s="42">
        <v>8029</v>
      </c>
      <c r="BJ205" s="42"/>
      <c r="BK205" s="42"/>
      <c r="BL205" s="42"/>
      <c r="BM205" s="42"/>
    </row>
    <row r="206" spans="1:65" outlineLevel="5" x14ac:dyDescent="0.45">
      <c r="A206" s="22">
        <f t="shared" si="80"/>
        <v>6</v>
      </c>
      <c r="B206" s="9">
        <f t="shared" si="78"/>
        <v>44730</v>
      </c>
      <c r="C206" s="51">
        <v>335465</v>
      </c>
      <c r="D206" s="64">
        <f t="shared" si="85"/>
        <v>37.799999999999997</v>
      </c>
      <c r="E206" s="12">
        <v>36.200000000000003</v>
      </c>
      <c r="F206" s="12">
        <v>38.4</v>
      </c>
      <c r="G206" s="12">
        <v>37.9</v>
      </c>
      <c r="H206" s="12">
        <v>38.6</v>
      </c>
      <c r="I206" s="12"/>
      <c r="J206" s="12"/>
      <c r="K206" s="12"/>
      <c r="L206" s="12"/>
      <c r="M206" s="74" t="str">
        <f t="shared" si="86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f>28000/AO206</f>
        <v>16.451233842538191</v>
      </c>
      <c r="AO206" s="41">
        <v>1702</v>
      </c>
      <c r="AP206" s="110"/>
      <c r="AQ206" s="111"/>
      <c r="AR206" s="126" t="str">
        <f t="shared" si="89"/>
        <v/>
      </c>
      <c r="AS206" s="126" t="str">
        <f t="shared" si="90"/>
        <v/>
      </c>
      <c r="AT206" s="127">
        <v>1899</v>
      </c>
      <c r="AU206" s="128"/>
      <c r="AV206" s="129"/>
      <c r="AW206" s="126" t="str">
        <f t="shared" si="91"/>
        <v/>
      </c>
      <c r="AX206" s="126" t="str">
        <f t="shared" si="92"/>
        <v/>
      </c>
      <c r="AY206" s="64" t="str">
        <f t="shared" si="93"/>
        <v/>
      </c>
      <c r="AZ206" s="97"/>
      <c r="BA206" s="68"/>
      <c r="BB206" s="68"/>
      <c r="BC206" s="68"/>
      <c r="BD206" s="68"/>
      <c r="BE206" s="15">
        <v>150</v>
      </c>
      <c r="BF206" s="5">
        <f t="shared" si="94"/>
        <v>9860</v>
      </c>
      <c r="BG206" s="42">
        <v>8868</v>
      </c>
      <c r="BH206" s="42">
        <v>0</v>
      </c>
      <c r="BI206" s="42">
        <v>992</v>
      </c>
      <c r="BJ206" s="42"/>
      <c r="BK206" s="42"/>
      <c r="BL206" s="42"/>
      <c r="BM206" s="42"/>
    </row>
    <row r="207" spans="1:65" outlineLevel="5" x14ac:dyDescent="0.45">
      <c r="A207" s="22">
        <f t="shared" si="80"/>
        <v>6</v>
      </c>
      <c r="B207" s="9">
        <f t="shared" si="78"/>
        <v>44731</v>
      </c>
      <c r="C207" s="51">
        <v>329617</v>
      </c>
      <c r="D207" s="64">
        <f t="shared" si="85"/>
        <v>37.299999999999997</v>
      </c>
      <c r="E207" s="12">
        <v>36.299999999999997</v>
      </c>
      <c r="F207" s="12">
        <v>37.299999999999997</v>
      </c>
      <c r="G207" s="12">
        <v>37.6</v>
      </c>
      <c r="H207" s="12">
        <v>37.9</v>
      </c>
      <c r="I207" s="12"/>
      <c r="J207" s="12"/>
      <c r="K207" s="12"/>
      <c r="L207" s="12"/>
      <c r="M207" s="74" t="str">
        <f t="shared" si="86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f t="shared" si="95"/>
        <v>15.801354401805868</v>
      </c>
      <c r="AO207" s="41">
        <v>1772</v>
      </c>
      <c r="AP207" s="110"/>
      <c r="AQ207" s="111"/>
      <c r="AR207" s="126" t="str">
        <f t="shared" si="89"/>
        <v/>
      </c>
      <c r="AS207" s="126" t="str">
        <f t="shared" si="90"/>
        <v/>
      </c>
      <c r="AT207" s="127">
        <v>2035</v>
      </c>
      <c r="AU207" s="128"/>
      <c r="AV207" s="129"/>
      <c r="AW207" s="126" t="str">
        <f t="shared" si="91"/>
        <v/>
      </c>
      <c r="AX207" s="126" t="str">
        <f t="shared" si="92"/>
        <v/>
      </c>
      <c r="AY207" s="64" t="str">
        <f t="shared" si="93"/>
        <v/>
      </c>
      <c r="AZ207" s="97"/>
      <c r="BA207" s="68"/>
      <c r="BB207" s="68"/>
      <c r="BC207" s="68"/>
      <c r="BD207" s="68"/>
      <c r="BE207" s="15"/>
      <c r="BF207" s="5">
        <f t="shared" si="94"/>
        <v>2214</v>
      </c>
      <c r="BG207" s="42">
        <v>1137</v>
      </c>
      <c r="BH207" s="42">
        <v>0</v>
      </c>
      <c r="BI207" s="42">
        <v>1077</v>
      </c>
      <c r="BJ207" s="42"/>
      <c r="BK207" s="42"/>
      <c r="BL207" s="42"/>
      <c r="BM207" s="42"/>
    </row>
    <row r="208" spans="1:65" outlineLevel="5" x14ac:dyDescent="0.45">
      <c r="A208" s="22">
        <f t="shared" si="80"/>
        <v>6</v>
      </c>
      <c r="B208" s="9">
        <f t="shared" si="78"/>
        <v>44732</v>
      </c>
      <c r="C208" s="51">
        <v>329037</v>
      </c>
      <c r="D208" s="64">
        <f t="shared" si="85"/>
        <v>37.4</v>
      </c>
      <c r="E208" s="12">
        <v>36</v>
      </c>
      <c r="F208" s="12">
        <v>37.6</v>
      </c>
      <c r="G208" s="12">
        <v>37.5</v>
      </c>
      <c r="H208" s="12">
        <v>38.4</v>
      </c>
      <c r="I208" s="12"/>
      <c r="J208" s="12"/>
      <c r="K208" s="12"/>
      <c r="L208" s="12"/>
      <c r="M208" s="74" t="str">
        <f t="shared" si="86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f t="shared" si="95"/>
        <v>19.943019943019944</v>
      </c>
      <c r="AO208" s="41">
        <v>1404</v>
      </c>
      <c r="AP208" s="110"/>
      <c r="AQ208" s="111"/>
      <c r="AR208" s="126" t="str">
        <f t="shared" si="89"/>
        <v/>
      </c>
      <c r="AS208" s="126" t="str">
        <f t="shared" si="90"/>
        <v/>
      </c>
      <c r="AT208" s="127">
        <v>2011</v>
      </c>
      <c r="AU208" s="128"/>
      <c r="AV208" s="129"/>
      <c r="AW208" s="126" t="str">
        <f t="shared" si="91"/>
        <v/>
      </c>
      <c r="AX208" s="126" t="str">
        <f t="shared" si="92"/>
        <v/>
      </c>
      <c r="AY208" s="64" t="str">
        <f t="shared" si="93"/>
        <v/>
      </c>
      <c r="AZ208" s="97"/>
      <c r="BA208" s="68"/>
      <c r="BB208" s="68"/>
      <c r="BC208" s="68"/>
      <c r="BD208" s="68"/>
      <c r="BE208" s="15">
        <v>320</v>
      </c>
      <c r="BF208" s="5">
        <f t="shared" si="94"/>
        <v>9696</v>
      </c>
      <c r="BG208" s="42">
        <v>8713</v>
      </c>
      <c r="BH208" s="42">
        <v>0</v>
      </c>
      <c r="BI208" s="42">
        <v>983</v>
      </c>
      <c r="BJ208" s="42"/>
      <c r="BK208" s="42"/>
      <c r="BL208" s="42"/>
      <c r="BM208" s="42"/>
    </row>
    <row r="209" spans="1:65" outlineLevel="5" x14ac:dyDescent="0.45">
      <c r="A209" s="22">
        <f t="shared" si="80"/>
        <v>6</v>
      </c>
      <c r="B209" s="9">
        <f t="shared" si="78"/>
        <v>44733</v>
      </c>
      <c r="C209" s="51">
        <v>330770</v>
      </c>
      <c r="D209" s="64">
        <f t="shared" si="85"/>
        <v>37.6</v>
      </c>
      <c r="E209" s="12">
        <v>36.200000000000003</v>
      </c>
      <c r="F209" s="12">
        <v>38.299999999999997</v>
      </c>
      <c r="G209" s="12">
        <v>37.700000000000003</v>
      </c>
      <c r="H209" s="12">
        <v>38.200000000000003</v>
      </c>
      <c r="I209" s="12"/>
      <c r="J209" s="12"/>
      <c r="K209" s="12"/>
      <c r="L209" s="12"/>
      <c r="M209" s="74" t="str">
        <f t="shared" si="86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f t="shared" si="95"/>
        <v>20.879940343027592</v>
      </c>
      <c r="AO209" s="41">
        <v>1341</v>
      </c>
      <c r="AP209" s="110"/>
      <c r="AQ209" s="111"/>
      <c r="AR209" s="126" t="str">
        <f t="shared" si="89"/>
        <v/>
      </c>
      <c r="AS209" s="126" t="str">
        <f t="shared" si="90"/>
        <v/>
      </c>
      <c r="AT209" s="127">
        <v>1848</v>
      </c>
      <c r="AU209" s="128"/>
      <c r="AV209" s="129"/>
      <c r="AW209" s="126" t="str">
        <f t="shared" si="91"/>
        <v/>
      </c>
      <c r="AX209" s="126" t="str">
        <f t="shared" si="92"/>
        <v/>
      </c>
      <c r="AY209" s="64" t="str">
        <f t="shared" si="93"/>
        <v/>
      </c>
      <c r="AZ209" s="97">
        <v>81.099999999999994</v>
      </c>
      <c r="BA209" s="68"/>
      <c r="BB209" s="68"/>
      <c r="BC209" s="68"/>
      <c r="BD209" s="68"/>
      <c r="BE209" s="15">
        <v>330</v>
      </c>
      <c r="BF209" s="5">
        <f t="shared" si="94"/>
        <v>7931</v>
      </c>
      <c r="BG209" s="42">
        <v>7002</v>
      </c>
      <c r="BH209" s="42">
        <v>0</v>
      </c>
      <c r="BI209" s="42">
        <v>929</v>
      </c>
      <c r="BJ209" s="42"/>
      <c r="BK209" s="42"/>
      <c r="BL209" s="42"/>
      <c r="BM209" s="42"/>
    </row>
    <row r="210" spans="1:65" outlineLevel="5" x14ac:dyDescent="0.45">
      <c r="A210" s="22">
        <f t="shared" si="80"/>
        <v>6</v>
      </c>
      <c r="B210" s="9">
        <f t="shared" si="78"/>
        <v>44734</v>
      </c>
      <c r="C210" s="51">
        <v>334482</v>
      </c>
      <c r="D210" s="64">
        <f t="shared" si="85"/>
        <v>37.6</v>
      </c>
      <c r="E210" s="12">
        <v>36.200000000000003</v>
      </c>
      <c r="F210" s="12">
        <v>38.1</v>
      </c>
      <c r="G210" s="12">
        <v>37.700000000000003</v>
      </c>
      <c r="H210" s="12">
        <v>38.4</v>
      </c>
      <c r="I210" s="12"/>
      <c r="J210" s="12"/>
      <c r="K210" s="12"/>
      <c r="L210" s="12"/>
      <c r="M210" s="74" t="str">
        <f t="shared" si="86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f t="shared" si="95"/>
        <v>19.553072625698324</v>
      </c>
      <c r="AO210" s="41">
        <v>1432</v>
      </c>
      <c r="AP210" s="110"/>
      <c r="AQ210" s="111"/>
      <c r="AR210" s="126" t="str">
        <f t="shared" si="89"/>
        <v/>
      </c>
      <c r="AS210" s="126" t="str">
        <f t="shared" si="90"/>
        <v/>
      </c>
      <c r="AT210" s="127">
        <v>2055</v>
      </c>
      <c r="AU210" s="128"/>
      <c r="AV210" s="129"/>
      <c r="AW210" s="126" t="str">
        <f t="shared" si="91"/>
        <v/>
      </c>
      <c r="AX210" s="126" t="str">
        <f t="shared" si="92"/>
        <v/>
      </c>
      <c r="AY210" s="64" t="str">
        <f t="shared" si="93"/>
        <v/>
      </c>
      <c r="AZ210" s="97">
        <v>81.05</v>
      </c>
      <c r="BA210" s="68"/>
      <c r="BB210" s="68"/>
      <c r="BC210" s="68"/>
      <c r="BD210" s="68"/>
      <c r="BE210" s="15">
        <v>330</v>
      </c>
      <c r="BF210" s="5">
        <f t="shared" si="94"/>
        <v>10170</v>
      </c>
      <c r="BG210" s="42">
        <v>7342</v>
      </c>
      <c r="BH210" s="42">
        <v>1887</v>
      </c>
      <c r="BI210" s="42">
        <v>941</v>
      </c>
      <c r="BJ210" s="42"/>
      <c r="BK210" s="42"/>
      <c r="BL210" s="42"/>
      <c r="BM210" s="42"/>
    </row>
    <row r="211" spans="1:65" outlineLevel="5" x14ac:dyDescent="0.45">
      <c r="A211" s="22">
        <f t="shared" si="80"/>
        <v>6</v>
      </c>
      <c r="B211" s="9">
        <f t="shared" si="78"/>
        <v>44735</v>
      </c>
      <c r="C211" s="51">
        <v>335190</v>
      </c>
      <c r="D211" s="64">
        <f t="shared" si="85"/>
        <v>37.700000000000003</v>
      </c>
      <c r="E211" s="12">
        <v>36.4</v>
      </c>
      <c r="F211" s="12">
        <v>38.299999999999997</v>
      </c>
      <c r="G211" s="12">
        <v>37.799999999999997</v>
      </c>
      <c r="H211" s="12">
        <v>38.200000000000003</v>
      </c>
      <c r="I211" s="12"/>
      <c r="J211" s="12"/>
      <c r="K211" s="12"/>
      <c r="L211" s="12"/>
      <c r="M211" s="74" t="str">
        <f t="shared" si="86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f t="shared" si="95"/>
        <v>18.018018018018019</v>
      </c>
      <c r="AO211" s="41">
        <v>1554</v>
      </c>
      <c r="AP211" s="110"/>
      <c r="AQ211" s="111"/>
      <c r="AR211" s="126" t="str">
        <f t="shared" si="89"/>
        <v/>
      </c>
      <c r="AS211" s="126" t="str">
        <f t="shared" si="90"/>
        <v/>
      </c>
      <c r="AT211" s="127">
        <v>1876</v>
      </c>
      <c r="AU211" s="128"/>
      <c r="AV211" s="129"/>
      <c r="AW211" s="126" t="str">
        <f t="shared" si="91"/>
        <v/>
      </c>
      <c r="AX211" s="126" t="str">
        <f t="shared" si="92"/>
        <v/>
      </c>
      <c r="AY211" s="64" t="str">
        <f t="shared" si="93"/>
        <v/>
      </c>
      <c r="AZ211" s="97">
        <v>81.39</v>
      </c>
      <c r="BA211" s="68"/>
      <c r="BB211" s="68"/>
      <c r="BC211" s="68"/>
      <c r="BD211" s="68"/>
      <c r="BE211" s="15">
        <v>280</v>
      </c>
      <c r="BF211" s="5">
        <f t="shared" si="94"/>
        <v>8284</v>
      </c>
      <c r="BG211" s="42">
        <v>6543</v>
      </c>
      <c r="BH211" s="42">
        <v>752</v>
      </c>
      <c r="BI211" s="42">
        <v>989</v>
      </c>
      <c r="BJ211" s="42"/>
      <c r="BK211" s="42"/>
      <c r="BL211" s="42"/>
      <c r="BM211" s="42"/>
    </row>
    <row r="212" spans="1:65" outlineLevel="5" x14ac:dyDescent="0.45">
      <c r="A212" s="22">
        <f t="shared" si="80"/>
        <v>6</v>
      </c>
      <c r="B212" s="9">
        <f t="shared" si="78"/>
        <v>44736</v>
      </c>
      <c r="C212" s="51">
        <v>384845</v>
      </c>
      <c r="D212" s="64">
        <f t="shared" si="85"/>
        <v>37.6</v>
      </c>
      <c r="E212" s="12">
        <v>36.700000000000003</v>
      </c>
      <c r="F212" s="12">
        <v>38.200000000000003</v>
      </c>
      <c r="G212" s="12">
        <v>37.6</v>
      </c>
      <c r="H212" s="12">
        <v>38</v>
      </c>
      <c r="I212" s="12"/>
      <c r="J212" s="12"/>
      <c r="K212" s="12"/>
      <c r="L212" s="12"/>
      <c r="M212" s="74" t="str">
        <f t="shared" si="86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f t="shared" si="95"/>
        <v>16.355140186915889</v>
      </c>
      <c r="AO212" s="41">
        <v>1712</v>
      </c>
      <c r="AP212" s="110"/>
      <c r="AQ212" s="111"/>
      <c r="AR212" s="126" t="str">
        <f t="shared" si="89"/>
        <v/>
      </c>
      <c r="AS212" s="126" t="str">
        <f t="shared" si="90"/>
        <v/>
      </c>
      <c r="AT212" s="127">
        <v>1930</v>
      </c>
      <c r="AU212" s="128"/>
      <c r="AV212" s="129"/>
      <c r="AW212" s="126" t="str">
        <f t="shared" si="91"/>
        <v/>
      </c>
      <c r="AX212" s="126" t="str">
        <f t="shared" si="92"/>
        <v/>
      </c>
      <c r="AY212" s="64" t="str">
        <f t="shared" si="93"/>
        <v/>
      </c>
      <c r="AZ212" s="97">
        <v>81.39</v>
      </c>
      <c r="BA212" s="68"/>
      <c r="BB212" s="68"/>
      <c r="BC212" s="68"/>
      <c r="BD212" s="68"/>
      <c r="BE212" s="15">
        <v>360</v>
      </c>
      <c r="BF212" s="5">
        <f t="shared" si="94"/>
        <v>8965</v>
      </c>
      <c r="BG212" s="42">
        <v>7852</v>
      </c>
      <c r="BH212" s="42">
        <v>0</v>
      </c>
      <c r="BI212" s="42">
        <v>1113</v>
      </c>
      <c r="BJ212" s="42"/>
      <c r="BK212" s="42"/>
      <c r="BL212" s="42"/>
      <c r="BM212" s="42"/>
    </row>
    <row r="213" spans="1:65" outlineLevel="5" x14ac:dyDescent="0.45">
      <c r="A213" s="22">
        <f t="shared" si="80"/>
        <v>6</v>
      </c>
      <c r="B213" s="9">
        <f t="shared" si="78"/>
        <v>44737</v>
      </c>
      <c r="C213" s="51">
        <v>349118</v>
      </c>
      <c r="D213" s="64">
        <f t="shared" si="85"/>
        <v>37.700000000000003</v>
      </c>
      <c r="E213" s="12">
        <v>36.799999999999997</v>
      </c>
      <c r="F213" s="12">
        <v>38.6</v>
      </c>
      <c r="G213" s="12">
        <v>37.299999999999997</v>
      </c>
      <c r="H213" s="12">
        <v>38.1</v>
      </c>
      <c r="I213" s="12"/>
      <c r="J213" s="12"/>
      <c r="K213" s="12"/>
      <c r="L213" s="12"/>
      <c r="M213" s="74" t="str">
        <f t="shared" si="86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f t="shared" si="95"/>
        <v>13.725490196078431</v>
      </c>
      <c r="AO213" s="41">
        <v>2040</v>
      </c>
      <c r="AP213" s="110"/>
      <c r="AQ213" s="111"/>
      <c r="AR213" s="126" t="str">
        <f t="shared" si="89"/>
        <v/>
      </c>
      <c r="AS213" s="126" t="str">
        <f t="shared" si="90"/>
        <v/>
      </c>
      <c r="AT213" s="127">
        <v>2050</v>
      </c>
      <c r="AU213" s="128"/>
      <c r="AV213" s="129"/>
      <c r="AW213" s="126" t="str">
        <f t="shared" si="91"/>
        <v/>
      </c>
      <c r="AX213" s="126" t="str">
        <f t="shared" si="92"/>
        <v/>
      </c>
      <c r="AY213" s="64" t="str">
        <f t="shared" si="93"/>
        <v/>
      </c>
      <c r="AZ213" s="97"/>
      <c r="BA213" s="68"/>
      <c r="BB213" s="68"/>
      <c r="BC213" s="68"/>
      <c r="BD213" s="68"/>
      <c r="BE213" s="15">
        <v>160</v>
      </c>
      <c r="BF213" s="5">
        <f t="shared" si="94"/>
        <v>8012</v>
      </c>
      <c r="BG213" s="42">
        <v>6970</v>
      </c>
      <c r="BH213" s="42">
        <v>0</v>
      </c>
      <c r="BI213" s="42">
        <v>1042</v>
      </c>
      <c r="BJ213" s="42"/>
      <c r="BK213" s="42"/>
      <c r="BL213" s="42"/>
      <c r="BM213" s="42"/>
    </row>
    <row r="214" spans="1:65" outlineLevel="5" x14ac:dyDescent="0.45">
      <c r="A214" s="22">
        <f t="shared" si="80"/>
        <v>6</v>
      </c>
      <c r="B214" s="9">
        <f t="shared" si="78"/>
        <v>44738</v>
      </c>
      <c r="C214" s="51">
        <v>348855</v>
      </c>
      <c r="D214" s="64">
        <f t="shared" si="85"/>
        <v>37.700000000000003</v>
      </c>
      <c r="E214" s="12">
        <v>36.9</v>
      </c>
      <c r="F214" s="12">
        <v>38.200000000000003</v>
      </c>
      <c r="G214" s="12">
        <v>37.299999999999997</v>
      </c>
      <c r="H214" s="12">
        <v>38.4</v>
      </c>
      <c r="I214" s="12"/>
      <c r="J214" s="12"/>
      <c r="K214" s="12"/>
      <c r="L214" s="12"/>
      <c r="M214" s="74" t="str">
        <f t="shared" si="86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f t="shared" si="95"/>
        <v>12.999071494893222</v>
      </c>
      <c r="AO214" s="41">
        <v>2154</v>
      </c>
      <c r="AP214" s="110"/>
      <c r="AQ214" s="111"/>
      <c r="AR214" s="126" t="str">
        <f t="shared" si="89"/>
        <v/>
      </c>
      <c r="AS214" s="126" t="str">
        <f t="shared" si="90"/>
        <v/>
      </c>
      <c r="AT214" s="127">
        <v>2267</v>
      </c>
      <c r="AU214" s="128"/>
      <c r="AV214" s="129"/>
      <c r="AW214" s="126" t="str">
        <f t="shared" si="91"/>
        <v/>
      </c>
      <c r="AX214" s="126" t="str">
        <f t="shared" si="92"/>
        <v/>
      </c>
      <c r="AY214" s="64" t="str">
        <f t="shared" si="93"/>
        <v/>
      </c>
      <c r="AZ214" s="97"/>
      <c r="BA214" s="68"/>
      <c r="BB214" s="68"/>
      <c r="BC214" s="68"/>
      <c r="BD214" s="68"/>
      <c r="BE214" s="15"/>
      <c r="BF214" s="5">
        <f t="shared" si="94"/>
        <v>9021</v>
      </c>
      <c r="BG214" s="42">
        <v>7997</v>
      </c>
      <c r="BH214" s="42">
        <v>0</v>
      </c>
      <c r="BI214" s="42">
        <v>1024</v>
      </c>
      <c r="BJ214" s="42"/>
      <c r="BK214" s="42"/>
      <c r="BL214" s="42"/>
      <c r="BM214" s="42"/>
    </row>
    <row r="215" spans="1:65" outlineLevel="5" x14ac:dyDescent="0.45">
      <c r="A215" s="22">
        <f t="shared" si="80"/>
        <v>6</v>
      </c>
      <c r="B215" s="9">
        <f t="shared" si="78"/>
        <v>44739</v>
      </c>
      <c r="C215" s="51">
        <v>373654</v>
      </c>
      <c r="D215" s="64">
        <f t="shared" si="85"/>
        <v>37.9</v>
      </c>
      <c r="E215" s="12">
        <v>36.9</v>
      </c>
      <c r="F215" s="12">
        <v>38.700000000000003</v>
      </c>
      <c r="G215" s="12">
        <v>37.4</v>
      </c>
      <c r="H215" s="12">
        <v>38.5</v>
      </c>
      <c r="I215" s="12"/>
      <c r="J215" s="12"/>
      <c r="K215" s="12"/>
      <c r="L215" s="12"/>
      <c r="M215" s="74" t="str">
        <f t="shared" si="86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f t="shared" si="95"/>
        <v>15.801354401805868</v>
      </c>
      <c r="AO215" s="41">
        <v>1772</v>
      </c>
      <c r="AP215" s="110"/>
      <c r="AQ215" s="111"/>
      <c r="AR215" s="126" t="str">
        <f t="shared" si="89"/>
        <v/>
      </c>
      <c r="AS215" s="126" t="str">
        <f t="shared" si="90"/>
        <v/>
      </c>
      <c r="AT215" s="127">
        <v>1953</v>
      </c>
      <c r="AU215" s="128"/>
      <c r="AV215" s="129"/>
      <c r="AW215" s="126" t="str">
        <f t="shared" si="91"/>
        <v/>
      </c>
      <c r="AX215" s="126" t="str">
        <f t="shared" si="92"/>
        <v/>
      </c>
      <c r="AY215" s="64" t="str">
        <f t="shared" si="93"/>
        <v/>
      </c>
      <c r="AZ215" s="97">
        <v>81.39</v>
      </c>
      <c r="BA215" s="68"/>
      <c r="BB215" s="68"/>
      <c r="BC215" s="68"/>
      <c r="BD215" s="68"/>
      <c r="BE215" s="15">
        <v>330</v>
      </c>
      <c r="BF215" s="5">
        <f t="shared" si="94"/>
        <v>8235</v>
      </c>
      <c r="BG215" s="42">
        <v>7123</v>
      </c>
      <c r="BH215" s="42">
        <v>0</v>
      </c>
      <c r="BI215" s="42">
        <v>1112</v>
      </c>
      <c r="BJ215" s="42"/>
      <c r="BK215" s="42"/>
      <c r="BL215" s="42"/>
      <c r="BM215" s="42"/>
    </row>
    <row r="216" spans="1:65" outlineLevel="5" x14ac:dyDescent="0.45">
      <c r="A216" s="22">
        <f t="shared" si="80"/>
        <v>6</v>
      </c>
      <c r="B216" s="9">
        <f t="shared" si="78"/>
        <v>44740</v>
      </c>
      <c r="C216" s="51">
        <v>388480</v>
      </c>
      <c r="D216" s="64">
        <f t="shared" si="85"/>
        <v>37.799999999999997</v>
      </c>
      <c r="E216" s="12">
        <v>36.9</v>
      </c>
      <c r="F216" s="12">
        <v>38.6</v>
      </c>
      <c r="G216" s="12">
        <v>37.200000000000003</v>
      </c>
      <c r="H216" s="12">
        <v>38.6</v>
      </c>
      <c r="I216" s="12"/>
      <c r="J216" s="12"/>
      <c r="K216" s="12"/>
      <c r="L216" s="12"/>
      <c r="M216" s="74" t="str">
        <f t="shared" si="86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f t="shared" si="95"/>
        <v>13.053613053613054</v>
      </c>
      <c r="AO216" s="41">
        <v>2145</v>
      </c>
      <c r="AP216" s="110"/>
      <c r="AQ216" s="111"/>
      <c r="AR216" s="126" t="str">
        <f t="shared" si="89"/>
        <v/>
      </c>
      <c r="AS216" s="126" t="str">
        <f t="shared" si="90"/>
        <v/>
      </c>
      <c r="AT216" s="127">
        <v>2244</v>
      </c>
      <c r="AU216" s="128"/>
      <c r="AV216" s="129"/>
      <c r="AW216" s="126" t="str">
        <f t="shared" si="91"/>
        <v/>
      </c>
      <c r="AX216" s="126" t="str">
        <f t="shared" si="92"/>
        <v/>
      </c>
      <c r="AY216" s="64" t="str">
        <f t="shared" si="93"/>
        <v/>
      </c>
      <c r="AZ216" s="97"/>
      <c r="BA216" s="68"/>
      <c r="BB216" s="68"/>
      <c r="BC216" s="68"/>
      <c r="BD216" s="68"/>
      <c r="BE216" s="15">
        <v>330</v>
      </c>
      <c r="BF216" s="5">
        <f t="shared" si="94"/>
        <v>10506</v>
      </c>
      <c r="BG216" s="42">
        <v>9400</v>
      </c>
      <c r="BH216" s="42">
        <v>0</v>
      </c>
      <c r="BI216" s="42">
        <v>1106</v>
      </c>
      <c r="BJ216" s="42"/>
      <c r="BK216" s="42"/>
      <c r="BL216" s="42"/>
      <c r="BM216" s="42"/>
    </row>
    <row r="217" spans="1:65" outlineLevel="5" x14ac:dyDescent="0.45">
      <c r="A217" s="22">
        <f t="shared" si="80"/>
        <v>6</v>
      </c>
      <c r="B217" s="9">
        <f t="shared" si="78"/>
        <v>44741</v>
      </c>
      <c r="C217" s="51">
        <v>397960</v>
      </c>
      <c r="D217" s="64">
        <f t="shared" si="85"/>
        <v>38.1</v>
      </c>
      <c r="E217" s="12">
        <v>37</v>
      </c>
      <c r="F217" s="12">
        <v>38.799999999999997</v>
      </c>
      <c r="G217" s="12">
        <v>37.6</v>
      </c>
      <c r="H217" s="12">
        <v>38.799999999999997</v>
      </c>
      <c r="I217" s="12"/>
      <c r="J217" s="12"/>
      <c r="K217" s="12"/>
      <c r="L217" s="12"/>
      <c r="M217" s="74" t="str">
        <f t="shared" si="86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f t="shared" si="95"/>
        <v>14.035087719298245</v>
      </c>
      <c r="AO217" s="41">
        <v>1995</v>
      </c>
      <c r="AP217" s="110"/>
      <c r="AQ217" s="111"/>
      <c r="AR217" s="126" t="str">
        <f t="shared" si="89"/>
        <v/>
      </c>
      <c r="AS217" s="126" t="str">
        <f t="shared" si="90"/>
        <v/>
      </c>
      <c r="AT217" s="127">
        <v>2125</v>
      </c>
      <c r="AU217" s="128"/>
      <c r="AV217" s="129"/>
      <c r="AW217" s="126" t="str">
        <f t="shared" si="91"/>
        <v/>
      </c>
      <c r="AX217" s="126" t="str">
        <f t="shared" si="92"/>
        <v/>
      </c>
      <c r="AY217" s="64" t="str">
        <f t="shared" si="93"/>
        <v/>
      </c>
      <c r="AZ217" s="97">
        <v>81.38</v>
      </c>
      <c r="BA217" s="68"/>
      <c r="BB217" s="68"/>
      <c r="BC217" s="68"/>
      <c r="BD217" s="68"/>
      <c r="BE217" s="15">
        <v>310</v>
      </c>
      <c r="BF217" s="5">
        <f t="shared" si="94"/>
        <v>9476</v>
      </c>
      <c r="BG217" s="42">
        <v>8362</v>
      </c>
      <c r="BH217" s="42">
        <v>0</v>
      </c>
      <c r="BI217" s="42">
        <v>1114</v>
      </c>
      <c r="BJ217" s="42"/>
      <c r="BK217" s="42"/>
      <c r="BL217" s="42"/>
      <c r="BM217" s="42"/>
    </row>
    <row r="218" spans="1:65" ht="17.5" outlineLevel="5" thickBot="1" x14ac:dyDescent="0.5">
      <c r="A218" s="31">
        <f t="shared" si="80"/>
        <v>6</v>
      </c>
      <c r="B218" s="32">
        <f t="shared" si="78"/>
        <v>44742</v>
      </c>
      <c r="C218" s="51">
        <v>381271</v>
      </c>
      <c r="D218" s="64">
        <f t="shared" si="85"/>
        <v>38.1</v>
      </c>
      <c r="E218" s="12">
        <v>37.1</v>
      </c>
      <c r="F218" s="12">
        <v>38.9</v>
      </c>
      <c r="G218" s="12">
        <v>37.6</v>
      </c>
      <c r="H218" s="12">
        <v>38.700000000000003</v>
      </c>
      <c r="I218" s="12"/>
      <c r="J218" s="12"/>
      <c r="K218" s="12"/>
      <c r="L218" s="12"/>
      <c r="M218" s="74" t="str">
        <f t="shared" si="86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f t="shared" si="95"/>
        <v>14.249363867684478</v>
      </c>
      <c r="AO218" s="41">
        <v>1965</v>
      </c>
      <c r="AP218" s="110"/>
      <c r="AQ218" s="111"/>
      <c r="AR218" s="126" t="str">
        <f t="shared" si="89"/>
        <v/>
      </c>
      <c r="AS218" s="126" t="str">
        <f t="shared" si="90"/>
        <v/>
      </c>
      <c r="AT218" s="127">
        <v>2020</v>
      </c>
      <c r="AU218" s="128"/>
      <c r="AV218" s="129"/>
      <c r="AW218" s="126" t="str">
        <f t="shared" si="91"/>
        <v/>
      </c>
      <c r="AX218" s="126" t="str">
        <f t="shared" si="92"/>
        <v/>
      </c>
      <c r="AY218" s="64" t="str">
        <f t="shared" si="93"/>
        <v/>
      </c>
      <c r="AZ218" s="97"/>
      <c r="BA218" s="68"/>
      <c r="BB218" s="68"/>
      <c r="BC218" s="68"/>
      <c r="BD218" s="68"/>
      <c r="BE218" s="15">
        <v>250</v>
      </c>
      <c r="BF218" s="5">
        <f t="shared" si="94"/>
        <v>8613</v>
      </c>
      <c r="BG218" s="42">
        <v>7031</v>
      </c>
      <c r="BH218" s="42">
        <v>614</v>
      </c>
      <c r="BI218" s="42">
        <v>968</v>
      </c>
      <c r="BJ218" s="42"/>
      <c r="BK218" s="42"/>
      <c r="BL218" s="42"/>
      <c r="BM218" s="42"/>
    </row>
    <row r="219" spans="1:65" outlineLevel="4" x14ac:dyDescent="0.45">
      <c r="A219" s="150" t="s">
        <v>40</v>
      </c>
      <c r="B219" s="151"/>
      <c r="C219" s="50">
        <f t="shared" ref="C219:BM219" si="96">SUBTOTAL(4,C189:C218)</f>
        <v>436854</v>
      </c>
      <c r="D219" s="60">
        <f t="shared" si="96"/>
        <v>38.1</v>
      </c>
      <c r="E219" s="28">
        <f t="shared" si="96"/>
        <v>37.1</v>
      </c>
      <c r="F219" s="28">
        <f t="shared" si="96"/>
        <v>38.9</v>
      </c>
      <c r="G219" s="28">
        <f t="shared" si="96"/>
        <v>38</v>
      </c>
      <c r="H219" s="28">
        <f t="shared" si="96"/>
        <v>39</v>
      </c>
      <c r="I219" s="28">
        <f t="shared" si="96"/>
        <v>0</v>
      </c>
      <c r="J219" s="28">
        <f t="shared" si="96"/>
        <v>0</v>
      </c>
      <c r="K219" s="28">
        <f t="shared" si="96"/>
        <v>0</v>
      </c>
      <c r="L219" s="28">
        <f t="shared" si="96"/>
        <v>0</v>
      </c>
      <c r="M219" s="71">
        <f t="shared" si="96"/>
        <v>0</v>
      </c>
      <c r="N219" s="82">
        <f t="shared" si="96"/>
        <v>0</v>
      </c>
      <c r="O219" s="82">
        <f t="shared" si="96"/>
        <v>0</v>
      </c>
      <c r="P219" s="82">
        <f t="shared" si="96"/>
        <v>0</v>
      </c>
      <c r="Q219" s="82">
        <f t="shared" si="96"/>
        <v>0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22.598870056497177</v>
      </c>
      <c r="AO219" s="39">
        <f t="shared" si="96"/>
        <v>2154</v>
      </c>
      <c r="AP219" s="104">
        <f t="shared" si="96"/>
        <v>0</v>
      </c>
      <c r="AQ219" s="105">
        <f t="shared" si="96"/>
        <v>0</v>
      </c>
      <c r="AR219" s="106">
        <f t="shared" si="96"/>
        <v>0</v>
      </c>
      <c r="AS219" s="106">
        <f t="shared" si="96"/>
        <v>0</v>
      </c>
      <c r="AT219" s="107">
        <f t="shared" si="96"/>
        <v>2267</v>
      </c>
      <c r="AU219" s="108">
        <f t="shared" si="96"/>
        <v>0</v>
      </c>
      <c r="AV219" s="109">
        <f t="shared" si="96"/>
        <v>0</v>
      </c>
      <c r="AW219" s="106">
        <f t="shared" si="96"/>
        <v>0</v>
      </c>
      <c r="AX219" s="106">
        <f t="shared" si="96"/>
        <v>0</v>
      </c>
      <c r="AY219" s="60">
        <f t="shared" si="96"/>
        <v>0</v>
      </c>
      <c r="AZ219" s="96">
        <f t="shared" si="96"/>
        <v>81.39</v>
      </c>
      <c r="BA219" s="67">
        <f t="shared" si="96"/>
        <v>0</v>
      </c>
      <c r="BB219" s="67">
        <f t="shared" si="96"/>
        <v>0</v>
      </c>
      <c r="BC219" s="67">
        <f t="shared" si="96"/>
        <v>0</v>
      </c>
      <c r="BD219" s="67">
        <f t="shared" si="96"/>
        <v>0</v>
      </c>
      <c r="BE219" s="27">
        <f t="shared" si="96"/>
        <v>372</v>
      </c>
      <c r="BF219" s="29">
        <f t="shared" si="96"/>
        <v>22067</v>
      </c>
      <c r="BG219" s="39">
        <f t="shared" si="96"/>
        <v>12264</v>
      </c>
      <c r="BH219" s="40">
        <f t="shared" si="96"/>
        <v>5986</v>
      </c>
      <c r="BI219" s="40">
        <f t="shared" si="96"/>
        <v>8029</v>
      </c>
      <c r="BJ219" s="40">
        <f t="shared" si="96"/>
        <v>0</v>
      </c>
      <c r="BK219" s="40">
        <f t="shared" si="96"/>
        <v>0</v>
      </c>
      <c r="BL219" s="40">
        <f t="shared" si="96"/>
        <v>0</v>
      </c>
      <c r="BM219" s="27">
        <f t="shared" si="96"/>
        <v>0</v>
      </c>
    </row>
    <row r="220" spans="1:65" outlineLevel="3" x14ac:dyDescent="0.45">
      <c r="A220" s="180" t="s">
        <v>29</v>
      </c>
      <c r="B220" s="181"/>
      <c r="C220" s="51">
        <f t="shared" ref="C220:BM220" si="97">SUBTOTAL(5,C189:C218)</f>
        <v>302838</v>
      </c>
      <c r="D220" s="61">
        <f t="shared" si="97"/>
        <v>36.700000000000003</v>
      </c>
      <c r="E220" s="12">
        <f t="shared" si="97"/>
        <v>36</v>
      </c>
      <c r="F220" s="12">
        <f t="shared" si="97"/>
        <v>36.1</v>
      </c>
      <c r="G220" s="12">
        <f t="shared" si="97"/>
        <v>37.200000000000003</v>
      </c>
      <c r="H220" s="12">
        <f t="shared" si="97"/>
        <v>36.700000000000003</v>
      </c>
      <c r="I220" s="12">
        <f t="shared" si="97"/>
        <v>0</v>
      </c>
      <c r="J220" s="12">
        <f t="shared" si="97"/>
        <v>0</v>
      </c>
      <c r="K220" s="12">
        <f t="shared" si="97"/>
        <v>0</v>
      </c>
      <c r="L220" s="12">
        <f t="shared" si="97"/>
        <v>0</v>
      </c>
      <c r="M220" s="72">
        <f t="shared" si="97"/>
        <v>0</v>
      </c>
      <c r="N220" s="83">
        <f t="shared" si="97"/>
        <v>0</v>
      </c>
      <c r="O220" s="83">
        <f t="shared" si="97"/>
        <v>0</v>
      </c>
      <c r="P220" s="83">
        <f t="shared" si="97"/>
        <v>0</v>
      </c>
      <c r="Q220" s="83">
        <f t="shared" si="97"/>
        <v>0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12.999071494893222</v>
      </c>
      <c r="AO220" s="41">
        <f t="shared" si="97"/>
        <v>1239</v>
      </c>
      <c r="AP220" s="110">
        <f t="shared" si="97"/>
        <v>0</v>
      </c>
      <c r="AQ220" s="111">
        <f t="shared" si="97"/>
        <v>0</v>
      </c>
      <c r="AR220" s="112">
        <f t="shared" si="97"/>
        <v>0</v>
      </c>
      <c r="AS220" s="112">
        <f t="shared" si="97"/>
        <v>0</v>
      </c>
      <c r="AT220" s="113">
        <f t="shared" si="97"/>
        <v>1384</v>
      </c>
      <c r="AU220" s="114">
        <f t="shared" si="97"/>
        <v>0</v>
      </c>
      <c r="AV220" s="115">
        <f t="shared" si="97"/>
        <v>0</v>
      </c>
      <c r="AW220" s="112">
        <f t="shared" si="97"/>
        <v>0</v>
      </c>
      <c r="AX220" s="112">
        <f t="shared" si="97"/>
        <v>0</v>
      </c>
      <c r="AY220" s="61">
        <f t="shared" si="97"/>
        <v>0</v>
      </c>
      <c r="AZ220" s="97">
        <f t="shared" si="97"/>
        <v>80.25</v>
      </c>
      <c r="BA220" s="68">
        <f t="shared" si="97"/>
        <v>0</v>
      </c>
      <c r="BB220" s="68">
        <f t="shared" si="97"/>
        <v>0</v>
      </c>
      <c r="BC220" s="68">
        <f t="shared" si="97"/>
        <v>0</v>
      </c>
      <c r="BD220" s="68">
        <f t="shared" si="97"/>
        <v>0</v>
      </c>
      <c r="BE220" s="15">
        <f t="shared" si="97"/>
        <v>130</v>
      </c>
      <c r="BF220" s="6">
        <f t="shared" si="97"/>
        <v>400</v>
      </c>
      <c r="BG220" s="41">
        <f t="shared" si="97"/>
        <v>1137</v>
      </c>
      <c r="BH220" s="42">
        <f t="shared" si="97"/>
        <v>0</v>
      </c>
      <c r="BI220" s="42">
        <f t="shared" si="97"/>
        <v>400</v>
      </c>
      <c r="BJ220" s="42">
        <f t="shared" si="97"/>
        <v>0</v>
      </c>
      <c r="BK220" s="42">
        <f t="shared" si="97"/>
        <v>0</v>
      </c>
      <c r="BL220" s="42">
        <f t="shared" si="97"/>
        <v>0</v>
      </c>
      <c r="BM220" s="15">
        <f t="shared" si="97"/>
        <v>0</v>
      </c>
    </row>
    <row r="221" spans="1:65" outlineLevel="2" x14ac:dyDescent="0.45">
      <c r="A221" s="180" t="s">
        <v>18</v>
      </c>
      <c r="B221" s="181"/>
      <c r="C221" s="51">
        <f>IFERROR(SUBTOTAL(1,C189:C218),"")</f>
        <v>341987.7</v>
      </c>
      <c r="D221" s="61">
        <f t="shared" ref="D221:BM221" si="98">IFERROR(SUBTOTAL(1,D189:D218),"")</f>
        <v>37.58</v>
      </c>
      <c r="E221" s="12">
        <f t="shared" si="98"/>
        <v>36.373333333333335</v>
      </c>
      <c r="F221" s="12">
        <f t="shared" si="98"/>
        <v>38.07</v>
      </c>
      <c r="G221" s="12">
        <f t="shared" si="98"/>
        <v>37.61333333333333</v>
      </c>
      <c r="H221" s="12">
        <f t="shared" si="98"/>
        <v>38.216666666666669</v>
      </c>
      <c r="I221" s="12" t="str">
        <f t="shared" si="98"/>
        <v/>
      </c>
      <c r="J221" s="12" t="str">
        <f t="shared" si="98"/>
        <v/>
      </c>
      <c r="K221" s="12" t="str">
        <f t="shared" si="98"/>
        <v/>
      </c>
      <c r="L221" s="12" t="str">
        <f t="shared" si="98"/>
        <v/>
      </c>
      <c r="M221" s="72" t="str">
        <f t="shared" si="98"/>
        <v/>
      </c>
      <c r="N221" s="83" t="str">
        <f t="shared" si="98"/>
        <v/>
      </c>
      <c r="O221" s="83" t="str">
        <f t="shared" si="98"/>
        <v/>
      </c>
      <c r="P221" s="83" t="str">
        <f t="shared" si="98"/>
        <v/>
      </c>
      <c r="Q221" s="83" t="str">
        <f t="shared" si="98"/>
        <v/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16.416324875410549</v>
      </c>
      <c r="AO221" s="41">
        <f t="shared" si="98"/>
        <v>1742.3666666666666</v>
      </c>
      <c r="AP221" s="110" t="str">
        <f t="shared" si="98"/>
        <v/>
      </c>
      <c r="AQ221" s="111" t="str">
        <f t="shared" si="98"/>
        <v/>
      </c>
      <c r="AR221" s="112" t="str">
        <f t="shared" si="98"/>
        <v/>
      </c>
      <c r="AS221" s="112" t="str">
        <f t="shared" si="98"/>
        <v/>
      </c>
      <c r="AT221" s="113">
        <f t="shared" si="98"/>
        <v>1920.3666666666666</v>
      </c>
      <c r="AU221" s="114" t="str">
        <f t="shared" si="98"/>
        <v/>
      </c>
      <c r="AV221" s="115" t="str">
        <f t="shared" si="98"/>
        <v/>
      </c>
      <c r="AW221" s="112" t="str">
        <f t="shared" si="98"/>
        <v/>
      </c>
      <c r="AX221" s="112" t="str">
        <f t="shared" si="98"/>
        <v/>
      </c>
      <c r="AY221" s="61" t="str">
        <f t="shared" si="98"/>
        <v/>
      </c>
      <c r="AZ221" s="97">
        <f t="shared" si="98"/>
        <v>80.97461538461539</v>
      </c>
      <c r="BA221" s="68" t="str">
        <f t="shared" si="98"/>
        <v/>
      </c>
      <c r="BB221" s="68" t="str">
        <f t="shared" si="98"/>
        <v/>
      </c>
      <c r="BC221" s="68" t="str">
        <f t="shared" si="98"/>
        <v/>
      </c>
      <c r="BD221" s="68" t="str">
        <f t="shared" si="98"/>
        <v/>
      </c>
      <c r="BE221" s="15">
        <f>IFERROR(SUBTOTAL(1,BE189:BE218),"")</f>
        <v>281.95999999999998</v>
      </c>
      <c r="BF221" s="6">
        <f t="shared" si="98"/>
        <v>9013.5333333333328</v>
      </c>
      <c r="BG221" s="41">
        <f t="shared" si="98"/>
        <v>7533.7241379310344</v>
      </c>
      <c r="BH221" s="42">
        <f t="shared" si="98"/>
        <v>496.3</v>
      </c>
      <c r="BI221" s="42">
        <f t="shared" si="98"/>
        <v>1234.6333333333334</v>
      </c>
      <c r="BJ221" s="42" t="str">
        <f t="shared" si="98"/>
        <v/>
      </c>
      <c r="BK221" s="42" t="str">
        <f t="shared" si="98"/>
        <v/>
      </c>
      <c r="BL221" s="42" t="str">
        <f t="shared" si="98"/>
        <v/>
      </c>
      <c r="BM221" s="15" t="str">
        <f t="shared" si="98"/>
        <v/>
      </c>
    </row>
    <row r="222" spans="1:65" ht="17.5" outlineLevel="1" thickBot="1" x14ac:dyDescent="0.5">
      <c r="A222" s="182" t="s">
        <v>55</v>
      </c>
      <c r="B222" s="183"/>
      <c r="C222" s="52">
        <f>SUBTOTAL(9,C189:C218)</f>
        <v>10259631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52271</v>
      </c>
      <c r="AP222" s="116"/>
      <c r="AQ222" s="117"/>
      <c r="AR222" s="118"/>
      <c r="AS222" s="118"/>
      <c r="AT222" s="119">
        <f>SUBTOTAL(9,AT189:AT218)</f>
        <v>57611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7049</v>
      </c>
      <c r="BF222" s="7">
        <f t="shared" ref="BF222:BM222" si="99">SUBTOTAL(9,BF189:BF218)</f>
        <v>270406</v>
      </c>
      <c r="BG222" s="43">
        <f t="shared" si="99"/>
        <v>218478</v>
      </c>
      <c r="BH222" s="44">
        <f t="shared" si="99"/>
        <v>14889</v>
      </c>
      <c r="BI222" s="44">
        <f t="shared" si="99"/>
        <v>37039</v>
      </c>
      <c r="BJ222" s="44">
        <f t="shared" si="99"/>
        <v>0</v>
      </c>
      <c r="BK222" s="44">
        <f t="shared" si="99"/>
        <v>0</v>
      </c>
      <c r="BL222" s="44">
        <v>307664</v>
      </c>
      <c r="BM222" s="16">
        <f t="shared" si="99"/>
        <v>0</v>
      </c>
    </row>
    <row r="223" spans="1:65" outlineLevel="5" x14ac:dyDescent="0.45">
      <c r="A223" s="21">
        <f t="shared" si="80"/>
        <v>7</v>
      </c>
      <c r="B223" s="33">
        <f>B218+1</f>
        <v>44743</v>
      </c>
      <c r="C223" s="51">
        <v>360031</v>
      </c>
      <c r="D223" s="64">
        <f t="shared" ref="D223:D253" si="100">IFERROR(ROUND(AVERAGE(E223:L223),1),"")</f>
        <v>38</v>
      </c>
      <c r="E223" s="12">
        <v>37.1</v>
      </c>
      <c r="F223" s="12">
        <v>38.6</v>
      </c>
      <c r="G223" s="12">
        <v>37.799999999999997</v>
      </c>
      <c r="H223" s="12">
        <v>38.4</v>
      </c>
      <c r="I223" s="12"/>
      <c r="J223" s="12"/>
      <c r="K223" s="12"/>
      <c r="L223" s="12"/>
      <c r="M223" s="74" t="str">
        <f t="shared" ref="M223:M253" si="101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f>28000/AO223</f>
        <v>15.625</v>
      </c>
      <c r="AO223" s="41">
        <v>1792</v>
      </c>
      <c r="AP223" s="110"/>
      <c r="AQ223" s="111"/>
      <c r="AR223" s="126" t="str">
        <f t="shared" ref="AR223:AR253" si="104">IFERROR(AQ223/AP223*100,"")</f>
        <v/>
      </c>
      <c r="AS223" s="126" t="str">
        <f t="shared" ref="AS223:AS253" si="105">IFERROR(100-AR223,"")</f>
        <v/>
      </c>
      <c r="AT223" s="127">
        <v>1557</v>
      </c>
      <c r="AU223" s="128"/>
      <c r="AV223" s="129"/>
      <c r="AW223" s="126" t="str">
        <f t="shared" ref="AW223:AW253" si="106">IFERROR(AV223/AU223*100,"")</f>
        <v/>
      </c>
      <c r="AX223" s="126" t="str">
        <f t="shared" ref="AX223:AX253" si="107">IFERROR(100-AW223,"")</f>
        <v/>
      </c>
      <c r="AY223" s="143" t="str">
        <f t="shared" ref="AY223:AY253" si="108">IFERROR((1-((AW223*AS223)/(AX223*AR223)))*100,"")</f>
        <v/>
      </c>
      <c r="AZ223" s="97"/>
      <c r="BA223" s="68"/>
      <c r="BB223" s="68"/>
      <c r="BC223" s="68"/>
      <c r="BD223" s="68"/>
      <c r="BE223" s="15">
        <v>350</v>
      </c>
      <c r="BF223" s="5">
        <f t="shared" ref="BF223:BF253" si="109">IF(SUM(BG223:BM223)=0,"",SUM(BG223:BM223))</f>
        <v>7072</v>
      </c>
      <c r="BG223" s="42">
        <v>6120</v>
      </c>
      <c r="BH223" s="42">
        <v>0</v>
      </c>
      <c r="BI223" s="42">
        <v>952</v>
      </c>
      <c r="BJ223" s="42"/>
      <c r="BK223" s="42"/>
      <c r="BL223" s="42"/>
      <c r="BM223" s="15"/>
    </row>
    <row r="224" spans="1:65" outlineLevel="5" x14ac:dyDescent="0.45">
      <c r="A224" s="22">
        <f t="shared" si="80"/>
        <v>7</v>
      </c>
      <c r="B224" s="9">
        <f t="shared" ref="B224:B287" si="110">B223+1</f>
        <v>44744</v>
      </c>
      <c r="C224" s="51">
        <v>356317</v>
      </c>
      <c r="D224" s="64">
        <f t="shared" si="100"/>
        <v>38.200000000000003</v>
      </c>
      <c r="E224" s="12">
        <v>37</v>
      </c>
      <c r="F224" s="12">
        <v>39</v>
      </c>
      <c r="G224" s="12">
        <v>37.799999999999997</v>
      </c>
      <c r="H224" s="12">
        <v>38.799999999999997</v>
      </c>
      <c r="I224" s="12"/>
      <c r="J224" s="12"/>
      <c r="K224" s="12"/>
      <c r="L224" s="12"/>
      <c r="M224" s="74" t="str">
        <f t="shared" si="101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f t="shared" ref="AN224:AN253" si="111">28000/AO224</f>
        <v>15.739179314221472</v>
      </c>
      <c r="AO224" s="41">
        <v>1779</v>
      </c>
      <c r="AP224" s="110"/>
      <c r="AQ224" s="111"/>
      <c r="AR224" s="126" t="str">
        <f t="shared" si="104"/>
        <v/>
      </c>
      <c r="AS224" s="126" t="str">
        <f t="shared" si="105"/>
        <v/>
      </c>
      <c r="AT224" s="127">
        <v>1717</v>
      </c>
      <c r="AU224" s="128"/>
      <c r="AV224" s="129"/>
      <c r="AW224" s="126" t="str">
        <f t="shared" si="106"/>
        <v/>
      </c>
      <c r="AX224" s="126" t="str">
        <f t="shared" si="107"/>
        <v/>
      </c>
      <c r="AY224" s="143" t="str">
        <f t="shared" si="108"/>
        <v/>
      </c>
      <c r="AZ224" s="97"/>
      <c r="BA224" s="68"/>
      <c r="BB224" s="68"/>
      <c r="BC224" s="68"/>
      <c r="BD224" s="68"/>
      <c r="BE224" s="15">
        <v>140</v>
      </c>
      <c r="BF224" s="5">
        <f t="shared" si="109"/>
        <v>4325</v>
      </c>
      <c r="BG224" s="42">
        <v>3380</v>
      </c>
      <c r="BH224" s="42">
        <v>0</v>
      </c>
      <c r="BI224" s="42">
        <v>945</v>
      </c>
      <c r="BJ224" s="42"/>
      <c r="BK224" s="42"/>
      <c r="BL224" s="42"/>
      <c r="BM224" s="15"/>
    </row>
    <row r="225" spans="1:65" outlineLevel="5" x14ac:dyDescent="0.45">
      <c r="A225" s="22">
        <f t="shared" si="80"/>
        <v>7</v>
      </c>
      <c r="B225" s="9">
        <f t="shared" si="110"/>
        <v>44745</v>
      </c>
      <c r="C225" s="51">
        <v>344166</v>
      </c>
      <c r="D225" s="64">
        <f t="shared" si="100"/>
        <v>37.700000000000003</v>
      </c>
      <c r="E225" s="12">
        <v>37.299999999999997</v>
      </c>
      <c r="F225" s="12">
        <v>37.9</v>
      </c>
      <c r="G225" s="12">
        <v>38</v>
      </c>
      <c r="H225" s="12">
        <v>37.6</v>
      </c>
      <c r="I225" s="12"/>
      <c r="J225" s="12"/>
      <c r="K225" s="12"/>
      <c r="L225" s="12"/>
      <c r="M225" s="74" t="str">
        <f t="shared" si="101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f t="shared" si="111"/>
        <v>16.055045871559631</v>
      </c>
      <c r="AO225" s="41">
        <v>1744</v>
      </c>
      <c r="AP225" s="110"/>
      <c r="AQ225" s="111"/>
      <c r="AR225" s="126" t="str">
        <f t="shared" si="104"/>
        <v/>
      </c>
      <c r="AS225" s="126" t="str">
        <f t="shared" si="105"/>
        <v/>
      </c>
      <c r="AT225" s="127">
        <v>1826</v>
      </c>
      <c r="AU225" s="128"/>
      <c r="AV225" s="129"/>
      <c r="AW225" s="126" t="str">
        <f t="shared" si="106"/>
        <v/>
      </c>
      <c r="AX225" s="126" t="str">
        <f t="shared" si="107"/>
        <v/>
      </c>
      <c r="AY225" s="143" t="str">
        <f t="shared" si="108"/>
        <v/>
      </c>
      <c r="AZ225" s="97"/>
      <c r="BA225" s="68"/>
      <c r="BB225" s="68"/>
      <c r="BC225" s="68"/>
      <c r="BD225" s="68"/>
      <c r="BE225" s="15"/>
      <c r="BF225" s="5">
        <f t="shared" si="109"/>
        <v>4269</v>
      </c>
      <c r="BG225" s="42">
        <v>3303</v>
      </c>
      <c r="BH225" s="42">
        <v>0</v>
      </c>
      <c r="BI225" s="42">
        <v>966</v>
      </c>
      <c r="BJ225" s="42"/>
      <c r="BK225" s="42"/>
      <c r="BL225" s="42"/>
      <c r="BM225" s="15"/>
    </row>
    <row r="226" spans="1:65" outlineLevel="5" x14ac:dyDescent="0.45">
      <c r="A226" s="22">
        <f t="shared" si="80"/>
        <v>7</v>
      </c>
      <c r="B226" s="9">
        <f t="shared" si="110"/>
        <v>44746</v>
      </c>
      <c r="C226" s="51">
        <v>352472</v>
      </c>
      <c r="D226" s="64">
        <f t="shared" si="100"/>
        <v>38</v>
      </c>
      <c r="E226" s="12">
        <v>37.200000000000003</v>
      </c>
      <c r="F226" s="12">
        <v>38.4</v>
      </c>
      <c r="G226" s="12">
        <v>37.799999999999997</v>
      </c>
      <c r="H226" s="12">
        <v>38.5</v>
      </c>
      <c r="I226" s="12"/>
      <c r="J226" s="12"/>
      <c r="K226" s="12"/>
      <c r="L226" s="12"/>
      <c r="M226" s="74" t="str">
        <f t="shared" si="101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f t="shared" si="111"/>
        <v>18.312622629169393</v>
      </c>
      <c r="AO226" s="41">
        <v>1529</v>
      </c>
      <c r="AP226" s="110"/>
      <c r="AQ226" s="111"/>
      <c r="AR226" s="126" t="str">
        <f t="shared" si="104"/>
        <v/>
      </c>
      <c r="AS226" s="126" t="str">
        <f t="shared" si="105"/>
        <v/>
      </c>
      <c r="AT226" s="127">
        <v>1780</v>
      </c>
      <c r="AU226" s="128"/>
      <c r="AV226" s="129"/>
      <c r="AW226" s="126" t="str">
        <f t="shared" si="106"/>
        <v/>
      </c>
      <c r="AX226" s="126" t="str">
        <f t="shared" si="107"/>
        <v/>
      </c>
      <c r="AY226" s="143" t="str">
        <f t="shared" si="108"/>
        <v/>
      </c>
      <c r="AZ226" s="97">
        <v>81.38</v>
      </c>
      <c r="BA226" s="68"/>
      <c r="BB226" s="68"/>
      <c r="BC226" s="68"/>
      <c r="BD226" s="68"/>
      <c r="BE226" s="15">
        <v>350</v>
      </c>
      <c r="BF226" s="5">
        <f t="shared" si="109"/>
        <v>9888</v>
      </c>
      <c r="BG226" s="42">
        <v>8836</v>
      </c>
      <c r="BH226" s="42">
        <v>118</v>
      </c>
      <c r="BI226" s="42">
        <v>934</v>
      </c>
      <c r="BJ226" s="42"/>
      <c r="BK226" s="42"/>
      <c r="BL226" s="42"/>
      <c r="BM226" s="15"/>
    </row>
    <row r="227" spans="1:65" outlineLevel="5" x14ac:dyDescent="0.45">
      <c r="A227" s="22">
        <f t="shared" si="80"/>
        <v>7</v>
      </c>
      <c r="B227" s="9">
        <f t="shared" si="110"/>
        <v>44747</v>
      </c>
      <c r="C227" s="51">
        <v>340537</v>
      </c>
      <c r="D227" s="64">
        <f t="shared" si="100"/>
        <v>38.1</v>
      </c>
      <c r="E227" s="12">
        <v>37.200000000000003</v>
      </c>
      <c r="F227" s="12">
        <v>38.6</v>
      </c>
      <c r="G227" s="12">
        <v>37.9</v>
      </c>
      <c r="H227" s="12">
        <v>38.700000000000003</v>
      </c>
      <c r="I227" s="12"/>
      <c r="J227" s="12"/>
      <c r="K227" s="12"/>
      <c r="L227" s="12"/>
      <c r="M227" s="74" t="str">
        <f t="shared" si="101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f t="shared" si="111"/>
        <v>15.954415954415955</v>
      </c>
      <c r="AO227" s="41">
        <v>1755</v>
      </c>
      <c r="AP227" s="110"/>
      <c r="AQ227" s="111"/>
      <c r="AR227" s="126" t="str">
        <f t="shared" si="104"/>
        <v/>
      </c>
      <c r="AS227" s="126" t="str">
        <f t="shared" si="105"/>
        <v/>
      </c>
      <c r="AT227" s="127">
        <v>1819</v>
      </c>
      <c r="AU227" s="128"/>
      <c r="AV227" s="129"/>
      <c r="AW227" s="126" t="str">
        <f t="shared" si="106"/>
        <v/>
      </c>
      <c r="AX227" s="126" t="str">
        <f t="shared" si="107"/>
        <v/>
      </c>
      <c r="AY227" s="143" t="str">
        <f t="shared" si="108"/>
        <v/>
      </c>
      <c r="AZ227" s="97">
        <v>81.2</v>
      </c>
      <c r="BA227" s="68"/>
      <c r="BB227" s="68"/>
      <c r="BC227" s="68"/>
      <c r="BD227" s="68"/>
      <c r="BE227" s="15">
        <v>320</v>
      </c>
      <c r="BF227" s="5">
        <f t="shared" si="109"/>
        <v>12589</v>
      </c>
      <c r="BG227" s="42">
        <v>7606</v>
      </c>
      <c r="BH227" s="42">
        <v>4051</v>
      </c>
      <c r="BI227" s="42">
        <v>932</v>
      </c>
      <c r="BJ227" s="42"/>
      <c r="BK227" s="42"/>
      <c r="BL227" s="42"/>
      <c r="BM227" s="15"/>
    </row>
    <row r="228" spans="1:65" outlineLevel="5" x14ac:dyDescent="0.45">
      <c r="A228" s="22">
        <f t="shared" si="80"/>
        <v>7</v>
      </c>
      <c r="B228" s="9">
        <f t="shared" si="110"/>
        <v>44748</v>
      </c>
      <c r="C228" s="51">
        <v>319589</v>
      </c>
      <c r="D228" s="64">
        <f t="shared" si="100"/>
        <v>38</v>
      </c>
      <c r="E228" s="12">
        <v>37.200000000000003</v>
      </c>
      <c r="F228" s="12">
        <v>38.4</v>
      </c>
      <c r="G228" s="12">
        <v>38</v>
      </c>
      <c r="H228" s="12">
        <v>38.5</v>
      </c>
      <c r="I228" s="12"/>
      <c r="J228" s="12"/>
      <c r="K228" s="12"/>
      <c r="L228" s="12"/>
      <c r="M228" s="74" t="str">
        <f t="shared" si="101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f t="shared" si="111"/>
        <v>13.500482160077146</v>
      </c>
      <c r="AO228" s="41">
        <v>2074</v>
      </c>
      <c r="AP228" s="110"/>
      <c r="AQ228" s="111"/>
      <c r="AR228" s="126" t="str">
        <f t="shared" si="104"/>
        <v/>
      </c>
      <c r="AS228" s="126" t="str">
        <f t="shared" si="105"/>
        <v/>
      </c>
      <c r="AT228" s="127">
        <v>2248</v>
      </c>
      <c r="AU228" s="128"/>
      <c r="AV228" s="129"/>
      <c r="AW228" s="126" t="str">
        <f t="shared" si="106"/>
        <v/>
      </c>
      <c r="AX228" s="126" t="str">
        <f t="shared" si="107"/>
        <v/>
      </c>
      <c r="AY228" s="143" t="str">
        <f t="shared" si="108"/>
        <v/>
      </c>
      <c r="AZ228" s="97">
        <v>81.2</v>
      </c>
      <c r="BA228" s="68"/>
      <c r="BB228" s="68"/>
      <c r="BC228" s="68"/>
      <c r="BD228" s="68"/>
      <c r="BE228" s="15">
        <v>340</v>
      </c>
      <c r="BF228" s="5">
        <f t="shared" si="109"/>
        <v>9013</v>
      </c>
      <c r="BG228" s="42">
        <v>6334</v>
      </c>
      <c r="BH228" s="42">
        <v>1741</v>
      </c>
      <c r="BI228" s="42">
        <v>938</v>
      </c>
      <c r="BJ228" s="42"/>
      <c r="BK228" s="42"/>
      <c r="BL228" s="42"/>
      <c r="BM228" s="15"/>
    </row>
    <row r="229" spans="1:65" outlineLevel="5" x14ac:dyDescent="0.45">
      <c r="A229" s="22">
        <f t="shared" si="80"/>
        <v>7</v>
      </c>
      <c r="B229" s="9">
        <f t="shared" si="110"/>
        <v>44749</v>
      </c>
      <c r="C229" s="51">
        <v>315958</v>
      </c>
      <c r="D229" s="64">
        <f t="shared" si="100"/>
        <v>38.200000000000003</v>
      </c>
      <c r="E229" s="12">
        <v>37.299999999999997</v>
      </c>
      <c r="F229" s="12">
        <v>38.6</v>
      </c>
      <c r="G229" s="12">
        <v>38</v>
      </c>
      <c r="H229" s="12">
        <v>38.799999999999997</v>
      </c>
      <c r="I229" s="12"/>
      <c r="J229" s="12"/>
      <c r="K229" s="12"/>
      <c r="L229" s="12"/>
      <c r="M229" s="74" t="str">
        <f t="shared" si="101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f t="shared" si="111"/>
        <v>14.698162729658792</v>
      </c>
      <c r="AO229" s="41">
        <v>1905</v>
      </c>
      <c r="AP229" s="110"/>
      <c r="AQ229" s="111"/>
      <c r="AR229" s="126" t="str">
        <f t="shared" si="104"/>
        <v/>
      </c>
      <c r="AS229" s="126" t="str">
        <f t="shared" si="105"/>
        <v/>
      </c>
      <c r="AT229" s="127">
        <v>1936</v>
      </c>
      <c r="AU229" s="128"/>
      <c r="AV229" s="129"/>
      <c r="AW229" s="126" t="str">
        <f t="shared" si="106"/>
        <v/>
      </c>
      <c r="AX229" s="126" t="str">
        <f t="shared" si="107"/>
        <v/>
      </c>
      <c r="AY229" s="143" t="str">
        <f t="shared" si="108"/>
        <v/>
      </c>
      <c r="AZ229" s="97">
        <v>81.16</v>
      </c>
      <c r="BA229" s="68"/>
      <c r="BB229" s="68"/>
      <c r="BC229" s="68"/>
      <c r="BD229" s="68"/>
      <c r="BE229" s="15">
        <v>270</v>
      </c>
      <c r="BF229" s="5">
        <f t="shared" si="109"/>
        <v>8328</v>
      </c>
      <c r="BG229" s="42">
        <v>6208</v>
      </c>
      <c r="BH229" s="42">
        <v>1156</v>
      </c>
      <c r="BI229" s="42">
        <v>964</v>
      </c>
      <c r="BJ229" s="42"/>
      <c r="BK229" s="42"/>
      <c r="BL229" s="42"/>
      <c r="BM229" s="15"/>
    </row>
    <row r="230" spans="1:65" outlineLevel="5" x14ac:dyDescent="0.45">
      <c r="A230" s="22">
        <f t="shared" si="80"/>
        <v>7</v>
      </c>
      <c r="B230" s="9">
        <f t="shared" si="110"/>
        <v>44750</v>
      </c>
      <c r="C230" s="51">
        <v>335020</v>
      </c>
      <c r="D230" s="64">
        <f t="shared" si="100"/>
        <v>38.200000000000003</v>
      </c>
      <c r="E230" s="12">
        <v>37.4</v>
      </c>
      <c r="F230" s="12">
        <v>38.6</v>
      </c>
      <c r="G230" s="12">
        <v>38.200000000000003</v>
      </c>
      <c r="H230" s="12">
        <v>38.4</v>
      </c>
      <c r="I230" s="12"/>
      <c r="J230" s="12"/>
      <c r="K230" s="12"/>
      <c r="L230" s="12"/>
      <c r="M230" s="74" t="str">
        <f t="shared" si="101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f t="shared" si="111"/>
        <v>13.257575757575758</v>
      </c>
      <c r="AO230" s="41">
        <v>2112</v>
      </c>
      <c r="AP230" s="110"/>
      <c r="AQ230" s="111"/>
      <c r="AR230" s="126" t="str">
        <f t="shared" si="104"/>
        <v/>
      </c>
      <c r="AS230" s="126" t="str">
        <f t="shared" si="105"/>
        <v/>
      </c>
      <c r="AT230" s="127">
        <v>2353</v>
      </c>
      <c r="AU230" s="128"/>
      <c r="AV230" s="129"/>
      <c r="AW230" s="126" t="str">
        <f t="shared" si="106"/>
        <v/>
      </c>
      <c r="AX230" s="126" t="str">
        <f t="shared" si="107"/>
        <v/>
      </c>
      <c r="AY230" s="143" t="str">
        <f t="shared" si="108"/>
        <v/>
      </c>
      <c r="AZ230" s="97">
        <v>81.16</v>
      </c>
      <c r="BA230" s="68"/>
      <c r="BB230" s="68"/>
      <c r="BC230" s="68"/>
      <c r="BD230" s="68"/>
      <c r="BE230" s="15">
        <v>320</v>
      </c>
      <c r="BF230" s="5">
        <f t="shared" si="109"/>
        <v>8220</v>
      </c>
      <c r="BG230" s="42">
        <v>5345</v>
      </c>
      <c r="BH230" s="42">
        <v>1932</v>
      </c>
      <c r="BI230" s="42">
        <v>943</v>
      </c>
      <c r="BJ230" s="42"/>
      <c r="BK230" s="42"/>
      <c r="BL230" s="42"/>
      <c r="BM230" s="15"/>
    </row>
    <row r="231" spans="1:65" outlineLevel="5" x14ac:dyDescent="0.45">
      <c r="A231" s="22">
        <f t="shared" si="80"/>
        <v>7</v>
      </c>
      <c r="B231" s="9">
        <f t="shared" si="110"/>
        <v>44751</v>
      </c>
      <c r="C231" s="51">
        <v>329267</v>
      </c>
      <c r="D231" s="64">
        <f t="shared" si="100"/>
        <v>38.200000000000003</v>
      </c>
      <c r="E231" s="12">
        <v>37.4</v>
      </c>
      <c r="F231" s="12">
        <v>38.4</v>
      </c>
      <c r="G231" s="12">
        <v>38.1</v>
      </c>
      <c r="H231" s="12">
        <v>38.700000000000003</v>
      </c>
      <c r="I231" s="12"/>
      <c r="J231" s="12"/>
      <c r="K231" s="12"/>
      <c r="L231" s="12"/>
      <c r="M231" s="74" t="str">
        <f t="shared" si="101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f t="shared" si="111"/>
        <v>14.989293361884368</v>
      </c>
      <c r="AO231" s="41">
        <v>1868</v>
      </c>
      <c r="AP231" s="110"/>
      <c r="AQ231" s="111"/>
      <c r="AR231" s="126" t="str">
        <f t="shared" si="104"/>
        <v/>
      </c>
      <c r="AS231" s="126" t="str">
        <f t="shared" si="105"/>
        <v/>
      </c>
      <c r="AT231" s="127">
        <v>1835</v>
      </c>
      <c r="AU231" s="128"/>
      <c r="AV231" s="129"/>
      <c r="AW231" s="126" t="str">
        <f t="shared" si="106"/>
        <v/>
      </c>
      <c r="AX231" s="126" t="str">
        <f t="shared" si="107"/>
        <v/>
      </c>
      <c r="AY231" s="143" t="str">
        <f t="shared" si="108"/>
        <v/>
      </c>
      <c r="AZ231" s="97"/>
      <c r="BA231" s="68"/>
      <c r="BB231" s="68"/>
      <c r="BC231" s="68"/>
      <c r="BD231" s="68"/>
      <c r="BE231" s="15">
        <v>160</v>
      </c>
      <c r="BF231" s="5">
        <f t="shared" si="109"/>
        <v>8418</v>
      </c>
      <c r="BG231" s="42">
        <v>5974</v>
      </c>
      <c r="BH231" s="42">
        <v>1907</v>
      </c>
      <c r="BI231" s="42">
        <v>537</v>
      </c>
      <c r="BJ231" s="42"/>
      <c r="BK231" s="42"/>
      <c r="BL231" s="42"/>
      <c r="BM231" s="15"/>
    </row>
    <row r="232" spans="1:65" outlineLevel="5" x14ac:dyDescent="0.45">
      <c r="A232" s="22">
        <f t="shared" si="80"/>
        <v>7</v>
      </c>
      <c r="B232" s="9">
        <f t="shared" si="110"/>
        <v>44752</v>
      </c>
      <c r="C232" s="51">
        <v>323487</v>
      </c>
      <c r="D232" s="64">
        <f t="shared" si="100"/>
        <v>37.9</v>
      </c>
      <c r="E232" s="12">
        <v>37.4</v>
      </c>
      <c r="F232" s="12">
        <v>38</v>
      </c>
      <c r="G232" s="12">
        <v>38.200000000000003</v>
      </c>
      <c r="H232" s="12">
        <v>38</v>
      </c>
      <c r="I232" s="12"/>
      <c r="J232" s="12"/>
      <c r="K232" s="12"/>
      <c r="L232" s="12"/>
      <c r="M232" s="74" t="str">
        <f t="shared" si="101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f t="shared" si="111"/>
        <v>13.493975903614459</v>
      </c>
      <c r="AO232" s="41">
        <v>2075</v>
      </c>
      <c r="AP232" s="110"/>
      <c r="AQ232" s="111"/>
      <c r="AR232" s="126" t="str">
        <f t="shared" si="104"/>
        <v/>
      </c>
      <c r="AS232" s="126" t="str">
        <f t="shared" si="105"/>
        <v/>
      </c>
      <c r="AT232" s="127">
        <v>1888</v>
      </c>
      <c r="AU232" s="128"/>
      <c r="AV232" s="129"/>
      <c r="AW232" s="126" t="str">
        <f t="shared" si="106"/>
        <v/>
      </c>
      <c r="AX232" s="126" t="str">
        <f t="shared" si="107"/>
        <v/>
      </c>
      <c r="AY232" s="143" t="str">
        <f t="shared" si="108"/>
        <v/>
      </c>
      <c r="AZ232" s="97"/>
      <c r="BA232" s="68"/>
      <c r="BB232" s="68"/>
      <c r="BC232" s="68"/>
      <c r="BD232" s="68"/>
      <c r="BE232" s="15"/>
      <c r="BF232" s="5">
        <f t="shared" si="109"/>
        <v>852</v>
      </c>
      <c r="BG232" s="42"/>
      <c r="BH232" s="42">
        <v>283</v>
      </c>
      <c r="BI232" s="42">
        <v>569</v>
      </c>
      <c r="BJ232" s="42"/>
      <c r="BK232" s="42"/>
      <c r="BL232" s="42"/>
      <c r="BM232" s="15"/>
    </row>
    <row r="233" spans="1:65" outlineLevel="5" x14ac:dyDescent="0.45">
      <c r="A233" s="22">
        <f t="shared" si="80"/>
        <v>7</v>
      </c>
      <c r="B233" s="9">
        <f t="shared" si="110"/>
        <v>44753</v>
      </c>
      <c r="C233" s="51">
        <v>350064</v>
      </c>
      <c r="D233" s="64">
        <f t="shared" si="100"/>
        <v>37.700000000000003</v>
      </c>
      <c r="E233" s="12">
        <v>37.299999999999997</v>
      </c>
      <c r="F233" s="12">
        <v>37.6</v>
      </c>
      <c r="G233" s="12">
        <v>38</v>
      </c>
      <c r="H233" s="12">
        <v>37.9</v>
      </c>
      <c r="I233" s="12"/>
      <c r="J233" s="12"/>
      <c r="K233" s="12"/>
      <c r="L233" s="12"/>
      <c r="M233" s="74" t="str">
        <f t="shared" si="101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f t="shared" si="111"/>
        <v>13.937282229965156</v>
      </c>
      <c r="AO233" s="41">
        <v>2009</v>
      </c>
      <c r="AP233" s="110"/>
      <c r="AQ233" s="111"/>
      <c r="AR233" s="126" t="str">
        <f t="shared" si="104"/>
        <v/>
      </c>
      <c r="AS233" s="126" t="str">
        <f t="shared" si="105"/>
        <v/>
      </c>
      <c r="AT233" s="127">
        <v>2109</v>
      </c>
      <c r="AU233" s="128"/>
      <c r="AV233" s="129"/>
      <c r="AW233" s="126" t="str">
        <f t="shared" si="106"/>
        <v/>
      </c>
      <c r="AX233" s="126" t="str">
        <f t="shared" si="107"/>
        <v/>
      </c>
      <c r="AY233" s="143" t="str">
        <f t="shared" si="108"/>
        <v/>
      </c>
      <c r="AZ233" s="97"/>
      <c r="BA233" s="68"/>
      <c r="BB233" s="68"/>
      <c r="BC233" s="68"/>
      <c r="BD233" s="68"/>
      <c r="BE233" s="15">
        <v>360</v>
      </c>
      <c r="BF233" s="5">
        <f t="shared" si="109"/>
        <v>8712</v>
      </c>
      <c r="BG233" s="42">
        <v>7662</v>
      </c>
      <c r="BH233" s="42">
        <v>94</v>
      </c>
      <c r="BI233" s="42">
        <v>956</v>
      </c>
      <c r="BJ233" s="42"/>
      <c r="BK233" s="42"/>
      <c r="BL233" s="42"/>
      <c r="BM233" s="15"/>
    </row>
    <row r="234" spans="1:65" outlineLevel="5" x14ac:dyDescent="0.45">
      <c r="A234" s="22">
        <f t="shared" si="80"/>
        <v>7</v>
      </c>
      <c r="B234" s="9">
        <f t="shared" si="110"/>
        <v>44754</v>
      </c>
      <c r="C234" s="51">
        <v>342587</v>
      </c>
      <c r="D234" s="64">
        <f t="shared" si="100"/>
        <v>38.200000000000003</v>
      </c>
      <c r="E234" s="12">
        <v>37.299999999999997</v>
      </c>
      <c r="F234" s="12">
        <v>38.6</v>
      </c>
      <c r="G234" s="12">
        <v>38.1</v>
      </c>
      <c r="H234" s="12">
        <v>38.6</v>
      </c>
      <c r="I234" s="12"/>
      <c r="J234" s="12"/>
      <c r="K234" s="12"/>
      <c r="L234" s="12"/>
      <c r="M234" s="74" t="str">
        <f t="shared" si="101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f t="shared" si="111"/>
        <v>14.358974358974359</v>
      </c>
      <c r="AO234" s="41">
        <v>1950</v>
      </c>
      <c r="AP234" s="110"/>
      <c r="AQ234" s="111"/>
      <c r="AR234" s="126" t="str">
        <f t="shared" si="104"/>
        <v/>
      </c>
      <c r="AS234" s="126" t="str">
        <f t="shared" si="105"/>
        <v/>
      </c>
      <c r="AT234" s="127">
        <v>2074</v>
      </c>
      <c r="AU234" s="128"/>
      <c r="AV234" s="129"/>
      <c r="AW234" s="126" t="str">
        <f t="shared" si="106"/>
        <v/>
      </c>
      <c r="AX234" s="126" t="str">
        <f t="shared" si="107"/>
        <v/>
      </c>
      <c r="AY234" s="143" t="str">
        <f t="shared" si="108"/>
        <v/>
      </c>
      <c r="AZ234" s="97">
        <v>81.16</v>
      </c>
      <c r="BA234" s="68"/>
      <c r="BB234" s="68"/>
      <c r="BC234" s="68"/>
      <c r="BD234" s="68"/>
      <c r="BE234" s="15">
        <v>300</v>
      </c>
      <c r="BF234" s="5">
        <f t="shared" si="109"/>
        <v>10615</v>
      </c>
      <c r="BG234" s="42">
        <v>8349</v>
      </c>
      <c r="BH234" s="42">
        <v>1514</v>
      </c>
      <c r="BI234" s="42">
        <v>752</v>
      </c>
      <c r="BJ234" s="42"/>
      <c r="BK234" s="42"/>
      <c r="BL234" s="42"/>
      <c r="BM234" s="15"/>
    </row>
    <row r="235" spans="1:65" outlineLevel="5" x14ac:dyDescent="0.45">
      <c r="A235" s="22">
        <f t="shared" ref="A235:A306" si="112">MONTH(B235)</f>
        <v>7</v>
      </c>
      <c r="B235" s="9">
        <f t="shared" si="110"/>
        <v>44755</v>
      </c>
      <c r="C235" s="51">
        <v>359426</v>
      </c>
      <c r="D235" s="64">
        <f t="shared" si="100"/>
        <v>38.1</v>
      </c>
      <c r="E235" s="12">
        <v>37.299999999999997</v>
      </c>
      <c r="F235" s="12">
        <v>38.700000000000003</v>
      </c>
      <c r="G235" s="12">
        <v>38</v>
      </c>
      <c r="H235" s="12">
        <v>38.5</v>
      </c>
      <c r="I235" s="12"/>
      <c r="J235" s="12"/>
      <c r="K235" s="12"/>
      <c r="L235" s="12"/>
      <c r="M235" s="74" t="str">
        <f t="shared" si="101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f t="shared" si="111"/>
        <v>15.078082929456112</v>
      </c>
      <c r="AO235" s="41">
        <v>1857</v>
      </c>
      <c r="AP235" s="110"/>
      <c r="AQ235" s="111"/>
      <c r="AR235" s="126" t="str">
        <f t="shared" si="104"/>
        <v/>
      </c>
      <c r="AS235" s="126" t="str">
        <f t="shared" si="105"/>
        <v/>
      </c>
      <c r="AT235" s="127">
        <v>1944</v>
      </c>
      <c r="AU235" s="128"/>
      <c r="AV235" s="129"/>
      <c r="AW235" s="126" t="str">
        <f t="shared" si="106"/>
        <v/>
      </c>
      <c r="AX235" s="126" t="str">
        <f t="shared" si="107"/>
        <v/>
      </c>
      <c r="AY235" s="143" t="str">
        <f t="shared" si="108"/>
        <v/>
      </c>
      <c r="AZ235" s="97">
        <v>81.16</v>
      </c>
      <c r="BA235" s="68"/>
      <c r="BB235" s="68"/>
      <c r="BC235" s="68"/>
      <c r="BD235" s="68"/>
      <c r="BE235" s="15">
        <v>310</v>
      </c>
      <c r="BF235" s="5">
        <f t="shared" si="109"/>
        <v>11831</v>
      </c>
      <c r="BG235" s="42">
        <v>5101</v>
      </c>
      <c r="BH235" s="42">
        <v>5770</v>
      </c>
      <c r="BI235" s="42">
        <v>960</v>
      </c>
      <c r="BJ235" s="42"/>
      <c r="BK235" s="42"/>
      <c r="BL235" s="42"/>
      <c r="BM235" s="15"/>
    </row>
    <row r="236" spans="1:65" outlineLevel="5" x14ac:dyDescent="0.45">
      <c r="A236" s="22">
        <f t="shared" si="112"/>
        <v>7</v>
      </c>
      <c r="B236" s="9">
        <f t="shared" si="110"/>
        <v>44756</v>
      </c>
      <c r="C236" s="51">
        <v>347119</v>
      </c>
      <c r="D236" s="64">
        <f t="shared" si="100"/>
        <v>38.1</v>
      </c>
      <c r="E236" s="12">
        <v>37.4</v>
      </c>
      <c r="F236" s="12">
        <v>38.6</v>
      </c>
      <c r="G236" s="12">
        <v>38</v>
      </c>
      <c r="H236" s="12">
        <v>38.299999999999997</v>
      </c>
      <c r="I236" s="12"/>
      <c r="J236" s="12"/>
      <c r="K236" s="12"/>
      <c r="L236" s="12"/>
      <c r="M236" s="74" t="str">
        <f t="shared" si="101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f t="shared" si="111"/>
        <v>13.745704467353951</v>
      </c>
      <c r="AO236" s="41">
        <v>2037</v>
      </c>
      <c r="AP236" s="110"/>
      <c r="AQ236" s="111"/>
      <c r="AR236" s="126" t="str">
        <f t="shared" si="104"/>
        <v/>
      </c>
      <c r="AS236" s="126" t="str">
        <f t="shared" si="105"/>
        <v/>
      </c>
      <c r="AT236" s="127">
        <v>2099</v>
      </c>
      <c r="AU236" s="128"/>
      <c r="AV236" s="129"/>
      <c r="AW236" s="126" t="str">
        <f t="shared" si="106"/>
        <v/>
      </c>
      <c r="AX236" s="126" t="str">
        <f t="shared" si="107"/>
        <v/>
      </c>
      <c r="AY236" s="143" t="str">
        <f t="shared" si="108"/>
        <v/>
      </c>
      <c r="AZ236" s="97">
        <v>81.739999999999995</v>
      </c>
      <c r="BA236" s="68"/>
      <c r="BB236" s="68"/>
      <c r="BC236" s="68"/>
      <c r="BD236" s="68"/>
      <c r="BE236" s="15">
        <v>310</v>
      </c>
      <c r="BF236" s="5">
        <f t="shared" si="109"/>
        <v>11481</v>
      </c>
      <c r="BG236" s="42">
        <v>4790</v>
      </c>
      <c r="BH236" s="42">
        <v>5731</v>
      </c>
      <c r="BI236" s="42">
        <v>960</v>
      </c>
      <c r="BJ236" s="42"/>
      <c r="BK236" s="42"/>
      <c r="BL236" s="42"/>
      <c r="BM236" s="15"/>
    </row>
    <row r="237" spans="1:65" outlineLevel="5" x14ac:dyDescent="0.45">
      <c r="A237" s="22">
        <f t="shared" si="112"/>
        <v>7</v>
      </c>
      <c r="B237" s="9">
        <f t="shared" si="110"/>
        <v>44757</v>
      </c>
      <c r="C237" s="51">
        <v>338745</v>
      </c>
      <c r="D237" s="64">
        <f t="shared" si="100"/>
        <v>38.1</v>
      </c>
      <c r="E237" s="12">
        <v>37.4</v>
      </c>
      <c r="F237" s="12">
        <v>38.4</v>
      </c>
      <c r="G237" s="12">
        <v>38.1</v>
      </c>
      <c r="H237" s="12">
        <v>38.4</v>
      </c>
      <c r="I237" s="12"/>
      <c r="J237" s="12"/>
      <c r="K237" s="12"/>
      <c r="L237" s="12"/>
      <c r="M237" s="74" t="str">
        <f t="shared" si="101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f t="shared" si="111"/>
        <v>13.625304136253041</v>
      </c>
      <c r="AO237" s="41">
        <v>2055</v>
      </c>
      <c r="AP237" s="110"/>
      <c r="AQ237" s="111"/>
      <c r="AR237" s="126" t="str">
        <f t="shared" si="104"/>
        <v/>
      </c>
      <c r="AS237" s="126" t="str">
        <f t="shared" si="105"/>
        <v/>
      </c>
      <c r="AT237" s="127">
        <v>2162</v>
      </c>
      <c r="AU237" s="128"/>
      <c r="AV237" s="129"/>
      <c r="AW237" s="126" t="str">
        <f t="shared" si="106"/>
        <v/>
      </c>
      <c r="AX237" s="126" t="str">
        <f t="shared" si="107"/>
        <v/>
      </c>
      <c r="AY237" s="143" t="str">
        <f t="shared" si="108"/>
        <v/>
      </c>
      <c r="AZ237" s="97">
        <v>81.739999999999995</v>
      </c>
      <c r="BA237" s="68"/>
      <c r="BB237" s="68"/>
      <c r="BC237" s="68"/>
      <c r="BD237" s="68"/>
      <c r="BE237" s="15">
        <v>330</v>
      </c>
      <c r="BF237" s="5">
        <f t="shared" si="109"/>
        <v>10404</v>
      </c>
      <c r="BG237" s="42">
        <v>7952</v>
      </c>
      <c r="BH237" s="42">
        <v>1492</v>
      </c>
      <c r="BI237" s="42">
        <v>960</v>
      </c>
      <c r="BJ237" s="42"/>
      <c r="BK237" s="42"/>
      <c r="BL237" s="42"/>
      <c r="BM237" s="15"/>
    </row>
    <row r="238" spans="1:65" outlineLevel="5" x14ac:dyDescent="0.45">
      <c r="A238" s="22">
        <f t="shared" si="112"/>
        <v>7</v>
      </c>
      <c r="B238" s="9">
        <f t="shared" si="110"/>
        <v>44758</v>
      </c>
      <c r="C238" s="51">
        <v>345591</v>
      </c>
      <c r="D238" s="64">
        <f t="shared" si="100"/>
        <v>38.200000000000003</v>
      </c>
      <c r="E238" s="12">
        <v>37.5</v>
      </c>
      <c r="F238" s="12">
        <v>38.4</v>
      </c>
      <c r="G238" s="12">
        <v>38.200000000000003</v>
      </c>
      <c r="H238" s="12">
        <v>38.6</v>
      </c>
      <c r="I238" s="12"/>
      <c r="J238" s="12"/>
      <c r="K238" s="12"/>
      <c r="L238" s="12"/>
      <c r="M238" s="74" t="str">
        <f t="shared" si="101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f t="shared" si="111"/>
        <v>17.369727047146402</v>
      </c>
      <c r="AO238" s="41">
        <v>1612</v>
      </c>
      <c r="AP238" s="110"/>
      <c r="AQ238" s="111"/>
      <c r="AR238" s="126" t="str">
        <f t="shared" si="104"/>
        <v/>
      </c>
      <c r="AS238" s="126" t="str">
        <f t="shared" si="105"/>
        <v/>
      </c>
      <c r="AT238" s="127">
        <v>1614</v>
      </c>
      <c r="AU238" s="128"/>
      <c r="AV238" s="129"/>
      <c r="AW238" s="126" t="str">
        <f t="shared" si="106"/>
        <v/>
      </c>
      <c r="AX238" s="126" t="str">
        <f t="shared" si="107"/>
        <v/>
      </c>
      <c r="AY238" s="143" t="str">
        <f t="shared" si="108"/>
        <v/>
      </c>
      <c r="AZ238" s="97"/>
      <c r="BA238" s="68"/>
      <c r="BB238" s="68"/>
      <c r="BC238" s="68"/>
      <c r="BD238" s="68"/>
      <c r="BE238" s="15">
        <v>200</v>
      </c>
      <c r="BF238" s="5">
        <f t="shared" si="109"/>
        <v>6586</v>
      </c>
      <c r="BG238" s="42">
        <v>3313</v>
      </c>
      <c r="BH238" s="42">
        <v>2313</v>
      </c>
      <c r="BI238" s="42">
        <v>960</v>
      </c>
      <c r="BJ238" s="42"/>
      <c r="BK238" s="42"/>
      <c r="BL238" s="42"/>
      <c r="BM238" s="15"/>
    </row>
    <row r="239" spans="1:65" outlineLevel="5" x14ac:dyDescent="0.45">
      <c r="A239" s="22">
        <f t="shared" si="112"/>
        <v>7</v>
      </c>
      <c r="B239" s="9">
        <f t="shared" si="110"/>
        <v>44759</v>
      </c>
      <c r="C239" s="51">
        <v>335556</v>
      </c>
      <c r="D239" s="64">
        <f t="shared" si="100"/>
        <v>38.299999999999997</v>
      </c>
      <c r="E239" s="12">
        <v>37.5</v>
      </c>
      <c r="F239" s="12">
        <v>38.799999999999997</v>
      </c>
      <c r="G239" s="12">
        <v>38.299999999999997</v>
      </c>
      <c r="H239" s="12">
        <v>38.5</v>
      </c>
      <c r="I239" s="12"/>
      <c r="J239" s="12"/>
      <c r="K239" s="12"/>
      <c r="L239" s="12"/>
      <c r="M239" s="74" t="str">
        <f t="shared" si="101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f t="shared" si="111"/>
        <v>21.068472535741158</v>
      </c>
      <c r="AO239" s="41">
        <v>1329</v>
      </c>
      <c r="AP239" s="110"/>
      <c r="AQ239" s="111"/>
      <c r="AR239" s="126" t="str">
        <f t="shared" si="104"/>
        <v/>
      </c>
      <c r="AS239" s="126" t="str">
        <f t="shared" si="105"/>
        <v/>
      </c>
      <c r="AT239" s="127">
        <v>1188</v>
      </c>
      <c r="AU239" s="128"/>
      <c r="AV239" s="129"/>
      <c r="AW239" s="126" t="str">
        <f t="shared" si="106"/>
        <v/>
      </c>
      <c r="AX239" s="126" t="str">
        <f t="shared" si="107"/>
        <v/>
      </c>
      <c r="AY239" s="143" t="str">
        <f t="shared" si="108"/>
        <v/>
      </c>
      <c r="AZ239" s="97"/>
      <c r="BA239" s="68"/>
      <c r="BB239" s="68"/>
      <c r="BC239" s="68"/>
      <c r="BD239" s="68"/>
      <c r="BE239" s="15"/>
      <c r="BF239" s="5">
        <f t="shared" si="109"/>
        <v>5171</v>
      </c>
      <c r="BG239" s="42">
        <v>4306</v>
      </c>
      <c r="BH239" s="42">
        <v>0</v>
      </c>
      <c r="BI239" s="42">
        <v>865</v>
      </c>
      <c r="BJ239" s="42"/>
      <c r="BK239" s="42"/>
      <c r="BL239" s="42"/>
      <c r="BM239" s="15"/>
    </row>
    <row r="240" spans="1:65" outlineLevel="5" x14ac:dyDescent="0.45">
      <c r="A240" s="22">
        <f t="shared" si="112"/>
        <v>7</v>
      </c>
      <c r="B240" s="9">
        <f t="shared" si="110"/>
        <v>44760</v>
      </c>
      <c r="C240" s="51">
        <v>406545</v>
      </c>
      <c r="D240" s="64">
        <f t="shared" si="100"/>
        <v>38.200000000000003</v>
      </c>
      <c r="E240" s="12">
        <v>37.5</v>
      </c>
      <c r="F240" s="12">
        <v>38.6</v>
      </c>
      <c r="G240" s="12">
        <v>38.200000000000003</v>
      </c>
      <c r="H240" s="12">
        <v>38.5</v>
      </c>
      <c r="I240" s="12"/>
      <c r="J240" s="12"/>
      <c r="K240" s="12"/>
      <c r="L240" s="12"/>
      <c r="M240" s="74" t="str">
        <f t="shared" si="101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f t="shared" si="111"/>
        <v>16.298020954598371</v>
      </c>
      <c r="AO240" s="41">
        <v>1718</v>
      </c>
      <c r="AP240" s="110"/>
      <c r="AQ240" s="111"/>
      <c r="AR240" s="126" t="str">
        <f t="shared" si="104"/>
        <v/>
      </c>
      <c r="AS240" s="126" t="str">
        <f t="shared" si="105"/>
        <v/>
      </c>
      <c r="AT240" s="127">
        <v>1409</v>
      </c>
      <c r="AU240" s="128"/>
      <c r="AV240" s="129"/>
      <c r="AW240" s="126" t="str">
        <f t="shared" si="106"/>
        <v/>
      </c>
      <c r="AX240" s="126" t="str">
        <f t="shared" si="107"/>
        <v/>
      </c>
      <c r="AY240" s="143" t="str">
        <f t="shared" si="108"/>
        <v/>
      </c>
      <c r="AZ240" s="97">
        <v>81.739999999999995</v>
      </c>
      <c r="BA240" s="68"/>
      <c r="BB240" s="68"/>
      <c r="BC240" s="68"/>
      <c r="BD240" s="68"/>
      <c r="BE240" s="15">
        <v>360</v>
      </c>
      <c r="BF240" s="5">
        <f t="shared" si="109"/>
        <v>8540</v>
      </c>
      <c r="BG240" s="42">
        <v>5625</v>
      </c>
      <c r="BH240" s="42">
        <v>2050</v>
      </c>
      <c r="BI240" s="42">
        <v>865</v>
      </c>
      <c r="BJ240" s="42"/>
      <c r="BK240" s="42"/>
      <c r="BL240" s="42"/>
      <c r="BM240" s="15"/>
    </row>
    <row r="241" spans="1:65" outlineLevel="5" x14ac:dyDescent="0.45">
      <c r="A241" s="22">
        <f t="shared" si="112"/>
        <v>7</v>
      </c>
      <c r="B241" s="9">
        <f t="shared" si="110"/>
        <v>44761</v>
      </c>
      <c r="C241" s="51">
        <v>465008</v>
      </c>
      <c r="D241" s="64">
        <f t="shared" si="100"/>
        <v>38.1</v>
      </c>
      <c r="E241" s="12">
        <v>37.6</v>
      </c>
      <c r="F241" s="12">
        <v>38.299999999999997</v>
      </c>
      <c r="G241" s="12">
        <v>38.299999999999997</v>
      </c>
      <c r="H241" s="12">
        <v>38.299999999999997</v>
      </c>
      <c r="I241" s="12"/>
      <c r="J241" s="12"/>
      <c r="K241" s="12"/>
      <c r="L241" s="12"/>
      <c r="M241" s="74" t="str">
        <f t="shared" si="101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f t="shared" si="111"/>
        <v>15.461071231363887</v>
      </c>
      <c r="AO241" s="41">
        <v>1811</v>
      </c>
      <c r="AP241" s="110"/>
      <c r="AQ241" s="111"/>
      <c r="AR241" s="126" t="str">
        <f t="shared" si="104"/>
        <v/>
      </c>
      <c r="AS241" s="126" t="str">
        <f t="shared" si="105"/>
        <v/>
      </c>
      <c r="AT241" s="127">
        <v>1777</v>
      </c>
      <c r="AU241" s="128"/>
      <c r="AV241" s="129"/>
      <c r="AW241" s="126" t="str">
        <f t="shared" si="106"/>
        <v/>
      </c>
      <c r="AX241" s="126" t="str">
        <f t="shared" si="107"/>
        <v/>
      </c>
      <c r="AY241" s="143" t="str">
        <f t="shared" si="108"/>
        <v/>
      </c>
      <c r="AZ241" s="97"/>
      <c r="BA241" s="68"/>
      <c r="BB241" s="68"/>
      <c r="BC241" s="68"/>
      <c r="BD241" s="68"/>
      <c r="BE241" s="15">
        <v>290</v>
      </c>
      <c r="BF241" s="5">
        <f t="shared" si="109"/>
        <v>10671</v>
      </c>
      <c r="BG241" s="42">
        <v>2161</v>
      </c>
      <c r="BH241" s="42">
        <v>7638</v>
      </c>
      <c r="BI241" s="42">
        <v>872</v>
      </c>
      <c r="BJ241" s="42"/>
      <c r="BK241" s="42"/>
      <c r="BL241" s="42"/>
      <c r="BM241" s="15"/>
    </row>
    <row r="242" spans="1:65" outlineLevel="5" x14ac:dyDescent="0.45">
      <c r="A242" s="22">
        <f t="shared" si="112"/>
        <v>7</v>
      </c>
      <c r="B242" s="9">
        <f t="shared" si="110"/>
        <v>44762</v>
      </c>
      <c r="C242" s="51">
        <v>402284</v>
      </c>
      <c r="D242" s="64">
        <f t="shared" si="100"/>
        <v>38.1</v>
      </c>
      <c r="E242" s="12">
        <v>37.6</v>
      </c>
      <c r="F242" s="12">
        <v>38.4</v>
      </c>
      <c r="G242" s="12">
        <v>38.200000000000003</v>
      </c>
      <c r="H242" s="12">
        <v>38.299999999999997</v>
      </c>
      <c r="I242" s="12"/>
      <c r="J242" s="12"/>
      <c r="K242" s="12"/>
      <c r="L242" s="12"/>
      <c r="M242" s="74" t="str">
        <f t="shared" si="101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f t="shared" si="111"/>
        <v>15.151515151515152</v>
      </c>
      <c r="AO242" s="41">
        <v>1848</v>
      </c>
      <c r="AP242" s="110"/>
      <c r="AQ242" s="111"/>
      <c r="AR242" s="126" t="str">
        <f t="shared" si="104"/>
        <v/>
      </c>
      <c r="AS242" s="126" t="str">
        <f t="shared" si="105"/>
        <v/>
      </c>
      <c r="AT242" s="127">
        <v>1965</v>
      </c>
      <c r="AU242" s="128"/>
      <c r="AV242" s="129"/>
      <c r="AW242" s="126" t="str">
        <f t="shared" si="106"/>
        <v/>
      </c>
      <c r="AX242" s="126" t="str">
        <f t="shared" si="107"/>
        <v/>
      </c>
      <c r="AY242" s="143" t="str">
        <f t="shared" si="108"/>
        <v/>
      </c>
      <c r="AZ242" s="97">
        <v>81.739999999999995</v>
      </c>
      <c r="BA242" s="68"/>
      <c r="BB242" s="68"/>
      <c r="BC242" s="68"/>
      <c r="BD242" s="68"/>
      <c r="BE242" s="15">
        <v>250</v>
      </c>
      <c r="BF242" s="5">
        <f t="shared" si="109"/>
        <v>9741</v>
      </c>
      <c r="BG242" s="42">
        <v>8788</v>
      </c>
      <c r="BH242" s="42">
        <v>0</v>
      </c>
      <c r="BI242" s="42">
        <v>953</v>
      </c>
      <c r="BJ242" s="42"/>
      <c r="BK242" s="42"/>
      <c r="BL242" s="42"/>
      <c r="BM242" s="15"/>
    </row>
    <row r="243" spans="1:65" outlineLevel="5" x14ac:dyDescent="0.45">
      <c r="A243" s="22">
        <f t="shared" si="112"/>
        <v>7</v>
      </c>
      <c r="B243" s="9">
        <f t="shared" si="110"/>
        <v>44763</v>
      </c>
      <c r="C243" s="51">
        <v>405162</v>
      </c>
      <c r="D243" s="64">
        <f t="shared" si="100"/>
        <v>38.1</v>
      </c>
      <c r="E243" s="12">
        <v>37.6</v>
      </c>
      <c r="F243" s="12">
        <v>38.299999999999997</v>
      </c>
      <c r="G243" s="12">
        <v>38.200000000000003</v>
      </c>
      <c r="H243" s="12">
        <v>38.200000000000003</v>
      </c>
      <c r="I243" s="12"/>
      <c r="J243" s="12"/>
      <c r="K243" s="12"/>
      <c r="L243" s="12"/>
      <c r="M243" s="74" t="str">
        <f t="shared" si="101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f t="shared" si="111"/>
        <v>14.885699096225412</v>
      </c>
      <c r="AO243" s="41">
        <v>1881</v>
      </c>
      <c r="AP243" s="110"/>
      <c r="AQ243" s="111"/>
      <c r="AR243" s="126" t="str">
        <f t="shared" si="104"/>
        <v/>
      </c>
      <c r="AS243" s="126" t="str">
        <f t="shared" si="105"/>
        <v/>
      </c>
      <c r="AT243" s="127">
        <v>1961</v>
      </c>
      <c r="AU243" s="128"/>
      <c r="AV243" s="129"/>
      <c r="AW243" s="126" t="str">
        <f t="shared" si="106"/>
        <v/>
      </c>
      <c r="AX243" s="126" t="str">
        <f t="shared" si="107"/>
        <v/>
      </c>
      <c r="AY243" s="143" t="str">
        <f t="shared" si="108"/>
        <v/>
      </c>
      <c r="AZ243" s="97">
        <v>80.88</v>
      </c>
      <c r="BA243" s="68"/>
      <c r="BB243" s="68"/>
      <c r="BC243" s="68"/>
      <c r="BD243" s="68"/>
      <c r="BE243" s="15">
        <v>410</v>
      </c>
      <c r="BF243" s="5">
        <f t="shared" si="109"/>
        <v>11108</v>
      </c>
      <c r="BG243" s="42">
        <v>5971</v>
      </c>
      <c r="BH243" s="42">
        <v>4258</v>
      </c>
      <c r="BI243" s="42">
        <v>879</v>
      </c>
      <c r="BJ243" s="42"/>
      <c r="BK243" s="42"/>
      <c r="BL243" s="42"/>
      <c r="BM243" s="15"/>
    </row>
    <row r="244" spans="1:65" outlineLevel="5" x14ac:dyDescent="0.45">
      <c r="A244" s="22">
        <f t="shared" si="112"/>
        <v>7</v>
      </c>
      <c r="B244" s="9">
        <f t="shared" si="110"/>
        <v>44764</v>
      </c>
      <c r="C244" s="51">
        <v>366144</v>
      </c>
      <c r="D244" s="64">
        <f t="shared" si="100"/>
        <v>38.1</v>
      </c>
      <c r="E244" s="12">
        <v>37.6</v>
      </c>
      <c r="F244" s="12">
        <v>38.1</v>
      </c>
      <c r="G244" s="12">
        <v>38.200000000000003</v>
      </c>
      <c r="H244" s="12">
        <v>38.5</v>
      </c>
      <c r="I244" s="12"/>
      <c r="J244" s="12"/>
      <c r="K244" s="12"/>
      <c r="L244" s="12"/>
      <c r="M244" s="74" t="str">
        <f t="shared" si="101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f t="shared" si="111"/>
        <v>13.979031452820768</v>
      </c>
      <c r="AO244" s="41">
        <v>2003</v>
      </c>
      <c r="AP244" s="110"/>
      <c r="AQ244" s="111"/>
      <c r="AR244" s="126" t="str">
        <f t="shared" si="104"/>
        <v/>
      </c>
      <c r="AS244" s="126" t="str">
        <f t="shared" si="105"/>
        <v/>
      </c>
      <c r="AT244" s="127">
        <v>2064</v>
      </c>
      <c r="AU244" s="128"/>
      <c r="AV244" s="129"/>
      <c r="AW244" s="126" t="str">
        <f t="shared" si="106"/>
        <v/>
      </c>
      <c r="AX244" s="126" t="str">
        <f t="shared" si="107"/>
        <v/>
      </c>
      <c r="AY244" s="143" t="str">
        <f t="shared" si="108"/>
        <v/>
      </c>
      <c r="AZ244" s="97"/>
      <c r="BA244" s="68"/>
      <c r="BB244" s="68"/>
      <c r="BC244" s="68"/>
      <c r="BD244" s="68"/>
      <c r="BE244" s="15">
        <v>310</v>
      </c>
      <c r="BF244" s="5">
        <f t="shared" si="109"/>
        <v>13592</v>
      </c>
      <c r="BG244" s="42">
        <v>7656</v>
      </c>
      <c r="BH244" s="42">
        <v>5044</v>
      </c>
      <c r="BI244" s="42">
        <v>892</v>
      </c>
      <c r="BJ244" s="42"/>
      <c r="BK244" s="42"/>
      <c r="BL244" s="42"/>
      <c r="BM244" s="15"/>
    </row>
    <row r="245" spans="1:65" outlineLevel="5" x14ac:dyDescent="0.45">
      <c r="A245" s="22">
        <f t="shared" si="112"/>
        <v>7</v>
      </c>
      <c r="B245" s="9">
        <f t="shared" si="110"/>
        <v>44765</v>
      </c>
      <c r="C245" s="51">
        <v>356909</v>
      </c>
      <c r="D245" s="64">
        <f t="shared" si="100"/>
        <v>38.1</v>
      </c>
      <c r="E245" s="12">
        <v>37.6</v>
      </c>
      <c r="F245" s="12">
        <v>38.1</v>
      </c>
      <c r="G245" s="12">
        <v>38.200000000000003</v>
      </c>
      <c r="H245" s="12">
        <v>38.6</v>
      </c>
      <c r="I245" s="12"/>
      <c r="J245" s="12"/>
      <c r="K245" s="12"/>
      <c r="L245" s="12"/>
      <c r="M245" s="74" t="str">
        <f t="shared" si="101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f>28000/AO245</f>
        <v>14.127144298688194</v>
      </c>
      <c r="AO245" s="41">
        <v>1982</v>
      </c>
      <c r="AP245" s="110"/>
      <c r="AQ245" s="111"/>
      <c r="AR245" s="126" t="str">
        <f t="shared" si="104"/>
        <v/>
      </c>
      <c r="AS245" s="126" t="str">
        <f t="shared" si="105"/>
        <v/>
      </c>
      <c r="AT245" s="127">
        <v>2043</v>
      </c>
      <c r="AU245" s="128"/>
      <c r="AV245" s="129"/>
      <c r="AW245" s="126" t="str">
        <f t="shared" si="106"/>
        <v/>
      </c>
      <c r="AX245" s="126" t="str">
        <f t="shared" si="107"/>
        <v/>
      </c>
      <c r="AY245" s="143" t="str">
        <f t="shared" si="108"/>
        <v/>
      </c>
      <c r="AZ245" s="97"/>
      <c r="BA245" s="68"/>
      <c r="BB245" s="68"/>
      <c r="BC245" s="68"/>
      <c r="BD245" s="68"/>
      <c r="BE245" s="15">
        <v>160</v>
      </c>
      <c r="BF245" s="5">
        <f t="shared" si="109"/>
        <v>9138</v>
      </c>
      <c r="BG245" s="42">
        <v>8091</v>
      </c>
      <c r="BH245" s="42">
        <v>83</v>
      </c>
      <c r="BI245" s="42">
        <v>964</v>
      </c>
      <c r="BJ245" s="42"/>
      <c r="BK245" s="42"/>
      <c r="BL245" s="42"/>
      <c r="BM245" s="15"/>
    </row>
    <row r="246" spans="1:65" outlineLevel="5" x14ac:dyDescent="0.45">
      <c r="A246" s="22">
        <f t="shared" si="112"/>
        <v>7</v>
      </c>
      <c r="B246" s="9">
        <f t="shared" si="110"/>
        <v>44766</v>
      </c>
      <c r="C246" s="51">
        <v>414029</v>
      </c>
      <c r="D246" s="64">
        <f t="shared" si="100"/>
        <v>38.299999999999997</v>
      </c>
      <c r="E246" s="12">
        <v>37.6</v>
      </c>
      <c r="F246" s="12">
        <v>38.6</v>
      </c>
      <c r="G246" s="12">
        <v>38.200000000000003</v>
      </c>
      <c r="H246" s="12">
        <v>38.6</v>
      </c>
      <c r="I246" s="12"/>
      <c r="J246" s="12"/>
      <c r="K246" s="12"/>
      <c r="L246" s="12"/>
      <c r="M246" s="74" t="str">
        <f t="shared" si="101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f t="shared" si="111"/>
        <v>21.244309559939303</v>
      </c>
      <c r="AO246" s="41">
        <v>1318</v>
      </c>
      <c r="AP246" s="110"/>
      <c r="AQ246" s="111"/>
      <c r="AR246" s="126" t="str">
        <f t="shared" si="104"/>
        <v/>
      </c>
      <c r="AS246" s="126" t="str">
        <f t="shared" si="105"/>
        <v/>
      </c>
      <c r="AT246" s="127">
        <v>1343</v>
      </c>
      <c r="AU246" s="128"/>
      <c r="AV246" s="129"/>
      <c r="AW246" s="126" t="str">
        <f t="shared" si="106"/>
        <v/>
      </c>
      <c r="AX246" s="126" t="str">
        <f t="shared" si="107"/>
        <v/>
      </c>
      <c r="AY246" s="143" t="str">
        <f t="shared" si="108"/>
        <v/>
      </c>
      <c r="AZ246" s="97"/>
      <c r="BA246" s="68"/>
      <c r="BB246" s="68"/>
      <c r="BC246" s="68"/>
      <c r="BD246" s="68"/>
      <c r="BE246" s="15"/>
      <c r="BF246" s="5">
        <f t="shared" si="109"/>
        <v>10249</v>
      </c>
      <c r="BG246" s="42">
        <v>6276</v>
      </c>
      <c r="BH246" s="42">
        <v>3049</v>
      </c>
      <c r="BI246" s="42">
        <v>924</v>
      </c>
      <c r="BJ246" s="42"/>
      <c r="BK246" s="42"/>
      <c r="BL246" s="42"/>
      <c r="BM246" s="15"/>
    </row>
    <row r="247" spans="1:65" outlineLevel="5" x14ac:dyDescent="0.45">
      <c r="A247" s="22">
        <f t="shared" si="112"/>
        <v>7</v>
      </c>
      <c r="B247" s="9">
        <f t="shared" si="110"/>
        <v>44767</v>
      </c>
      <c r="C247" s="51">
        <v>412312</v>
      </c>
      <c r="D247" s="64">
        <f t="shared" si="100"/>
        <v>38.200000000000003</v>
      </c>
      <c r="E247" s="12">
        <v>37.6</v>
      </c>
      <c r="F247" s="12">
        <v>38.700000000000003</v>
      </c>
      <c r="G247" s="12">
        <v>38.200000000000003</v>
      </c>
      <c r="H247" s="12">
        <v>38.1</v>
      </c>
      <c r="I247" s="12"/>
      <c r="J247" s="12"/>
      <c r="K247" s="12"/>
      <c r="L247" s="12"/>
      <c r="M247" s="74" t="str">
        <f t="shared" si="101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f t="shared" si="111"/>
        <v>18.193632228719949</v>
      </c>
      <c r="AO247" s="41">
        <v>1539</v>
      </c>
      <c r="AP247" s="110"/>
      <c r="AQ247" s="111"/>
      <c r="AR247" s="126" t="str">
        <f t="shared" si="104"/>
        <v/>
      </c>
      <c r="AS247" s="126" t="str">
        <f t="shared" si="105"/>
        <v/>
      </c>
      <c r="AT247" s="127">
        <v>1405</v>
      </c>
      <c r="AU247" s="128"/>
      <c r="AV247" s="129"/>
      <c r="AW247" s="126" t="str">
        <f t="shared" si="106"/>
        <v/>
      </c>
      <c r="AX247" s="126" t="str">
        <f t="shared" si="107"/>
        <v/>
      </c>
      <c r="AY247" s="143" t="str">
        <f t="shared" si="108"/>
        <v/>
      </c>
      <c r="AZ247" s="97">
        <v>80.88</v>
      </c>
      <c r="BA247" s="68"/>
      <c r="BB247" s="68"/>
      <c r="BC247" s="68"/>
      <c r="BD247" s="68"/>
      <c r="BE247" s="15">
        <v>350</v>
      </c>
      <c r="BF247" s="5">
        <f t="shared" si="109"/>
        <v>10644</v>
      </c>
      <c r="BG247" s="42">
        <v>3924</v>
      </c>
      <c r="BH247" s="42">
        <v>5859</v>
      </c>
      <c r="BI247" s="42">
        <v>861</v>
      </c>
      <c r="BJ247" s="42"/>
      <c r="BK247" s="42"/>
      <c r="BL247" s="42"/>
      <c r="BM247" s="15"/>
    </row>
    <row r="248" spans="1:65" outlineLevel="5" x14ac:dyDescent="0.45">
      <c r="A248" s="22">
        <f t="shared" si="112"/>
        <v>7</v>
      </c>
      <c r="B248" s="9">
        <f t="shared" si="110"/>
        <v>44768</v>
      </c>
      <c r="C248" s="51">
        <v>411168</v>
      </c>
      <c r="D248" s="64">
        <f t="shared" si="100"/>
        <v>38.1</v>
      </c>
      <c r="E248" s="12">
        <v>37.6</v>
      </c>
      <c r="F248" s="12">
        <v>39.200000000000003</v>
      </c>
      <c r="G248" s="12">
        <v>38.1</v>
      </c>
      <c r="H248" s="12">
        <v>37.5</v>
      </c>
      <c r="I248" s="12"/>
      <c r="J248" s="12"/>
      <c r="K248" s="12"/>
      <c r="L248" s="12"/>
      <c r="M248" s="74" t="str">
        <f t="shared" si="101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f t="shared" si="111"/>
        <v>17.834394904458598</v>
      </c>
      <c r="AO248" s="41">
        <v>1570</v>
      </c>
      <c r="AP248" s="110"/>
      <c r="AQ248" s="111"/>
      <c r="AR248" s="126" t="str">
        <f t="shared" si="104"/>
        <v/>
      </c>
      <c r="AS248" s="126" t="str">
        <f t="shared" si="105"/>
        <v/>
      </c>
      <c r="AT248" s="127">
        <v>1426</v>
      </c>
      <c r="AU248" s="128"/>
      <c r="AV248" s="129"/>
      <c r="AW248" s="126" t="str">
        <f t="shared" si="106"/>
        <v/>
      </c>
      <c r="AX248" s="126" t="str">
        <f t="shared" si="107"/>
        <v/>
      </c>
      <c r="AY248" s="143" t="str">
        <f t="shared" si="108"/>
        <v/>
      </c>
      <c r="AZ248" s="97">
        <v>80.88</v>
      </c>
      <c r="BA248" s="68"/>
      <c r="BB248" s="68"/>
      <c r="BC248" s="68"/>
      <c r="BD248" s="68"/>
      <c r="BE248" s="15">
        <v>360</v>
      </c>
      <c r="BF248" s="5">
        <f t="shared" si="109"/>
        <v>10388</v>
      </c>
      <c r="BG248" s="42">
        <v>5179</v>
      </c>
      <c r="BH248" s="42">
        <v>4309</v>
      </c>
      <c r="BI248" s="42">
        <v>900</v>
      </c>
      <c r="BJ248" s="42"/>
      <c r="BK248" s="42"/>
      <c r="BL248" s="42"/>
      <c r="BM248" s="15"/>
    </row>
    <row r="249" spans="1:65" outlineLevel="5" x14ac:dyDescent="0.45">
      <c r="A249" s="22">
        <f t="shared" si="112"/>
        <v>7</v>
      </c>
      <c r="B249" s="9">
        <f t="shared" si="110"/>
        <v>44769</v>
      </c>
      <c r="C249" s="51">
        <v>361656</v>
      </c>
      <c r="D249" s="64">
        <f t="shared" si="100"/>
        <v>38.4</v>
      </c>
      <c r="E249" s="12">
        <v>37.700000000000003</v>
      </c>
      <c r="F249" s="12">
        <v>38.799999999999997</v>
      </c>
      <c r="G249" s="12">
        <v>38.200000000000003</v>
      </c>
      <c r="H249" s="12">
        <v>39</v>
      </c>
      <c r="I249" s="12"/>
      <c r="J249" s="12"/>
      <c r="K249" s="12"/>
      <c r="L249" s="12"/>
      <c r="M249" s="74" t="str">
        <f t="shared" si="101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f t="shared" si="111"/>
        <v>15.135135135135135</v>
      </c>
      <c r="AO249" s="41">
        <v>1850</v>
      </c>
      <c r="AP249" s="110"/>
      <c r="AQ249" s="111"/>
      <c r="AR249" s="126" t="str">
        <f t="shared" si="104"/>
        <v/>
      </c>
      <c r="AS249" s="126" t="str">
        <f t="shared" si="105"/>
        <v/>
      </c>
      <c r="AT249" s="127">
        <v>1442</v>
      </c>
      <c r="AU249" s="128"/>
      <c r="AV249" s="129"/>
      <c r="AW249" s="126" t="str">
        <f t="shared" si="106"/>
        <v/>
      </c>
      <c r="AX249" s="126" t="str">
        <f t="shared" si="107"/>
        <v/>
      </c>
      <c r="AY249" s="143" t="str">
        <f t="shared" si="108"/>
        <v/>
      </c>
      <c r="AZ249" s="97">
        <v>80.8</v>
      </c>
      <c r="BA249" s="68"/>
      <c r="BB249" s="68"/>
      <c r="BC249" s="68"/>
      <c r="BD249" s="68"/>
      <c r="BE249" s="15">
        <v>360</v>
      </c>
      <c r="BF249" s="5">
        <f t="shared" si="109"/>
        <v>13859</v>
      </c>
      <c r="BG249" s="42">
        <v>8336</v>
      </c>
      <c r="BH249" s="42">
        <v>4627</v>
      </c>
      <c r="BI249" s="42">
        <v>896</v>
      </c>
      <c r="BJ249" s="42"/>
      <c r="BK249" s="42"/>
      <c r="BL249" s="42"/>
      <c r="BM249" s="15"/>
    </row>
    <row r="250" spans="1:65" outlineLevel="5" x14ac:dyDescent="0.45">
      <c r="A250" s="22">
        <f t="shared" si="112"/>
        <v>7</v>
      </c>
      <c r="B250" s="9">
        <f t="shared" si="110"/>
        <v>44770</v>
      </c>
      <c r="C250" s="51">
        <v>331233</v>
      </c>
      <c r="D250" s="64">
        <f t="shared" si="100"/>
        <v>38.1</v>
      </c>
      <c r="E250" s="12">
        <v>37.799999999999997</v>
      </c>
      <c r="F250" s="12">
        <v>38.4</v>
      </c>
      <c r="G250" s="12">
        <v>38.200000000000003</v>
      </c>
      <c r="H250" s="12">
        <v>38.1</v>
      </c>
      <c r="I250" s="12"/>
      <c r="J250" s="12"/>
      <c r="K250" s="12"/>
      <c r="L250" s="12"/>
      <c r="M250" s="74" t="str">
        <f t="shared" si="101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f t="shared" si="111"/>
        <v>18.018018018018019</v>
      </c>
      <c r="AO250" s="41">
        <v>1554</v>
      </c>
      <c r="AP250" s="110"/>
      <c r="AQ250" s="111"/>
      <c r="AR250" s="126" t="str">
        <f t="shared" si="104"/>
        <v/>
      </c>
      <c r="AS250" s="126" t="str">
        <f t="shared" si="105"/>
        <v/>
      </c>
      <c r="AT250" s="127">
        <v>1424</v>
      </c>
      <c r="AU250" s="128"/>
      <c r="AV250" s="129"/>
      <c r="AW250" s="126" t="str">
        <f t="shared" si="106"/>
        <v/>
      </c>
      <c r="AX250" s="126" t="str">
        <f t="shared" si="107"/>
        <v/>
      </c>
      <c r="AY250" s="143" t="str">
        <f t="shared" si="108"/>
        <v/>
      </c>
      <c r="AZ250" s="97">
        <v>81.16</v>
      </c>
      <c r="BA250" s="68"/>
      <c r="BB250" s="68"/>
      <c r="BC250" s="68"/>
      <c r="BD250" s="68"/>
      <c r="BE250" s="15">
        <v>260</v>
      </c>
      <c r="BF250" s="5">
        <f t="shared" si="109"/>
        <v>8999</v>
      </c>
      <c r="BG250" s="42">
        <v>851</v>
      </c>
      <c r="BH250" s="42">
        <v>7263</v>
      </c>
      <c r="BI250" s="42">
        <v>885</v>
      </c>
      <c r="BJ250" s="42"/>
      <c r="BK250" s="42"/>
      <c r="BL250" s="42"/>
      <c r="BM250" s="15"/>
    </row>
    <row r="251" spans="1:65" outlineLevel="5" x14ac:dyDescent="0.45">
      <c r="A251" s="22">
        <f t="shared" si="112"/>
        <v>7</v>
      </c>
      <c r="B251" s="9">
        <f t="shared" si="110"/>
        <v>44771</v>
      </c>
      <c r="C251" s="51">
        <v>367877</v>
      </c>
      <c r="D251" s="64">
        <f t="shared" si="100"/>
        <v>38.200000000000003</v>
      </c>
      <c r="E251" s="12">
        <v>37.799999999999997</v>
      </c>
      <c r="F251" s="12">
        <v>38.299999999999997</v>
      </c>
      <c r="G251" s="12">
        <v>38.200000000000003</v>
      </c>
      <c r="H251" s="12">
        <v>38.299999999999997</v>
      </c>
      <c r="I251" s="12"/>
      <c r="J251" s="12"/>
      <c r="K251" s="12"/>
      <c r="L251" s="12"/>
      <c r="M251" s="74" t="str">
        <f t="shared" si="101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f t="shared" si="111"/>
        <v>20.802377414561665</v>
      </c>
      <c r="AO251" s="41">
        <v>1346</v>
      </c>
      <c r="AP251" s="110"/>
      <c r="AQ251" s="111"/>
      <c r="AR251" s="126" t="str">
        <f t="shared" si="104"/>
        <v/>
      </c>
      <c r="AS251" s="126" t="str">
        <f t="shared" si="105"/>
        <v/>
      </c>
      <c r="AT251" s="127">
        <v>1450</v>
      </c>
      <c r="AU251" s="128"/>
      <c r="AV251" s="129"/>
      <c r="AW251" s="126" t="str">
        <f t="shared" si="106"/>
        <v/>
      </c>
      <c r="AX251" s="126" t="str">
        <f t="shared" si="107"/>
        <v/>
      </c>
      <c r="AY251" s="143" t="str">
        <f t="shared" si="108"/>
        <v/>
      </c>
      <c r="AZ251" s="97">
        <v>81.16</v>
      </c>
      <c r="BA251" s="68"/>
      <c r="BB251" s="68"/>
      <c r="BC251" s="68"/>
      <c r="BD251" s="68"/>
      <c r="BE251" s="15">
        <v>350</v>
      </c>
      <c r="BF251" s="5">
        <f t="shared" si="109"/>
        <v>9481</v>
      </c>
      <c r="BG251" s="42">
        <v>7031</v>
      </c>
      <c r="BH251" s="42">
        <v>1524</v>
      </c>
      <c r="BI251" s="42">
        <v>926</v>
      </c>
      <c r="BJ251" s="42"/>
      <c r="BK251" s="42"/>
      <c r="BL251" s="42"/>
      <c r="BM251" s="15"/>
    </row>
    <row r="252" spans="1:65" outlineLevel="5" x14ac:dyDescent="0.45">
      <c r="A252" s="22">
        <f t="shared" si="112"/>
        <v>7</v>
      </c>
      <c r="B252" s="9">
        <f t="shared" si="110"/>
        <v>44772</v>
      </c>
      <c r="C252" s="51">
        <v>360671</v>
      </c>
      <c r="D252" s="64">
        <f t="shared" si="100"/>
        <v>38.299999999999997</v>
      </c>
      <c r="E252" s="12">
        <v>37.799999999999997</v>
      </c>
      <c r="F252" s="12">
        <v>38.4</v>
      </c>
      <c r="G252" s="12">
        <v>38.200000000000003</v>
      </c>
      <c r="H252" s="12">
        <v>38.6</v>
      </c>
      <c r="I252" s="12"/>
      <c r="J252" s="12"/>
      <c r="K252" s="12"/>
      <c r="L252" s="12"/>
      <c r="M252" s="74" t="str">
        <f t="shared" si="101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f t="shared" si="111"/>
        <v>20.833333333333332</v>
      </c>
      <c r="AO252" s="41">
        <v>1344</v>
      </c>
      <c r="AP252" s="110"/>
      <c r="AQ252" s="111"/>
      <c r="AR252" s="126" t="str">
        <f t="shared" si="104"/>
        <v/>
      </c>
      <c r="AS252" s="126" t="str">
        <f t="shared" si="105"/>
        <v/>
      </c>
      <c r="AT252" s="127">
        <v>1290</v>
      </c>
      <c r="AU252" s="128"/>
      <c r="AV252" s="129"/>
      <c r="AW252" s="126" t="str">
        <f t="shared" si="106"/>
        <v/>
      </c>
      <c r="AX252" s="126" t="str">
        <f t="shared" si="107"/>
        <v/>
      </c>
      <c r="AY252" s="143" t="str">
        <f t="shared" si="108"/>
        <v/>
      </c>
      <c r="AZ252" s="97"/>
      <c r="BA252" s="68"/>
      <c r="BB252" s="68"/>
      <c r="BC252" s="68"/>
      <c r="BD252" s="68"/>
      <c r="BE252" s="15">
        <v>140</v>
      </c>
      <c r="BF252" s="5">
        <f t="shared" si="109"/>
        <v>3610</v>
      </c>
      <c r="BG252" s="42">
        <v>2651</v>
      </c>
      <c r="BH252" s="42">
        <v>0</v>
      </c>
      <c r="BI252" s="42">
        <v>959</v>
      </c>
      <c r="BJ252" s="42"/>
      <c r="BK252" s="42"/>
      <c r="BL252" s="42"/>
      <c r="BM252" s="15"/>
    </row>
    <row r="253" spans="1:65" ht="17.5" outlineLevel="5" thickBot="1" x14ac:dyDescent="0.5">
      <c r="A253" s="31">
        <f t="shared" si="112"/>
        <v>7</v>
      </c>
      <c r="B253" s="32">
        <f t="shared" si="110"/>
        <v>44773</v>
      </c>
      <c r="C253" s="51">
        <v>378536</v>
      </c>
      <c r="D253" s="64">
        <f t="shared" si="100"/>
        <v>38.1</v>
      </c>
      <c r="E253" s="12">
        <v>37.700000000000003</v>
      </c>
      <c r="F253" s="12">
        <v>38.200000000000003</v>
      </c>
      <c r="G253" s="12">
        <v>38.200000000000003</v>
      </c>
      <c r="H253" s="12">
        <v>38.1</v>
      </c>
      <c r="I253" s="12"/>
      <c r="J253" s="12"/>
      <c r="K253" s="12"/>
      <c r="L253" s="12"/>
      <c r="M253" s="74" t="str">
        <f t="shared" si="101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f t="shared" si="111"/>
        <v>17.879948914431672</v>
      </c>
      <c r="AO253" s="41">
        <v>1566</v>
      </c>
      <c r="AP253" s="110"/>
      <c r="AQ253" s="111"/>
      <c r="AR253" s="126" t="str">
        <f t="shared" si="104"/>
        <v/>
      </c>
      <c r="AS253" s="126" t="str">
        <f t="shared" si="105"/>
        <v/>
      </c>
      <c r="AT253" s="127">
        <v>1650</v>
      </c>
      <c r="AU253" s="128"/>
      <c r="AV253" s="129"/>
      <c r="AW253" s="126" t="str">
        <f t="shared" si="106"/>
        <v/>
      </c>
      <c r="AX253" s="126" t="str">
        <f t="shared" si="107"/>
        <v/>
      </c>
      <c r="AY253" s="143" t="str">
        <f t="shared" si="108"/>
        <v/>
      </c>
      <c r="AZ253" s="97"/>
      <c r="BA253" s="68"/>
      <c r="BB253" s="68"/>
      <c r="BC253" s="68"/>
      <c r="BD253" s="68"/>
      <c r="BE253" s="15"/>
      <c r="BF253" s="5">
        <f t="shared" si="109"/>
        <v>6211</v>
      </c>
      <c r="BG253" s="42">
        <v>5219</v>
      </c>
      <c r="BH253" s="42">
        <v>37</v>
      </c>
      <c r="BI253" s="42">
        <v>955</v>
      </c>
      <c r="BJ253" s="42"/>
      <c r="BK253" s="42"/>
      <c r="BL253" s="42"/>
      <c r="BM253" s="15"/>
    </row>
    <row r="254" spans="1:65" outlineLevel="4" x14ac:dyDescent="0.45">
      <c r="A254" s="150" t="s">
        <v>41</v>
      </c>
      <c r="B254" s="151"/>
      <c r="C254" s="50">
        <f t="shared" ref="C254:BM254" si="113">SUBTOTAL(4,C223:C253)</f>
        <v>465008</v>
      </c>
      <c r="D254" s="60">
        <f t="shared" si="113"/>
        <v>38.4</v>
      </c>
      <c r="E254" s="28">
        <f t="shared" si="113"/>
        <v>37.799999999999997</v>
      </c>
      <c r="F254" s="28">
        <f t="shared" si="113"/>
        <v>39.200000000000003</v>
      </c>
      <c r="G254" s="28">
        <f t="shared" si="113"/>
        <v>38.299999999999997</v>
      </c>
      <c r="H254" s="28">
        <f t="shared" si="113"/>
        <v>39</v>
      </c>
      <c r="I254" s="28">
        <f t="shared" si="113"/>
        <v>0</v>
      </c>
      <c r="J254" s="28">
        <f t="shared" si="113"/>
        <v>0</v>
      </c>
      <c r="K254" s="28">
        <f t="shared" si="113"/>
        <v>0</v>
      </c>
      <c r="L254" s="28">
        <f t="shared" si="113"/>
        <v>0</v>
      </c>
      <c r="M254" s="71">
        <f t="shared" si="113"/>
        <v>0</v>
      </c>
      <c r="N254" s="82">
        <f t="shared" si="113"/>
        <v>0</v>
      </c>
      <c r="O254" s="82">
        <f t="shared" si="113"/>
        <v>0</v>
      </c>
      <c r="P254" s="82">
        <f t="shared" si="113"/>
        <v>0</v>
      </c>
      <c r="Q254" s="82">
        <f t="shared" si="113"/>
        <v>0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21.244309559939303</v>
      </c>
      <c r="AO254" s="39">
        <f t="shared" si="113"/>
        <v>2112</v>
      </c>
      <c r="AP254" s="104">
        <f t="shared" si="113"/>
        <v>0</v>
      </c>
      <c r="AQ254" s="105">
        <f t="shared" si="113"/>
        <v>0</v>
      </c>
      <c r="AR254" s="106">
        <f t="shared" si="113"/>
        <v>0</v>
      </c>
      <c r="AS254" s="106">
        <f t="shared" si="113"/>
        <v>0</v>
      </c>
      <c r="AT254" s="107">
        <f t="shared" si="113"/>
        <v>2353</v>
      </c>
      <c r="AU254" s="108">
        <f t="shared" si="113"/>
        <v>0</v>
      </c>
      <c r="AV254" s="109">
        <f t="shared" si="113"/>
        <v>0</v>
      </c>
      <c r="AW254" s="106">
        <f t="shared" si="113"/>
        <v>0</v>
      </c>
      <c r="AX254" s="106">
        <f t="shared" si="113"/>
        <v>0</v>
      </c>
      <c r="AY254" s="60">
        <f t="shared" si="113"/>
        <v>0</v>
      </c>
      <c r="AZ254" s="96">
        <f t="shared" si="113"/>
        <v>81.739999999999995</v>
      </c>
      <c r="BA254" s="67">
        <f t="shared" si="113"/>
        <v>0</v>
      </c>
      <c r="BB254" s="67">
        <f t="shared" si="113"/>
        <v>0</v>
      </c>
      <c r="BC254" s="67">
        <f t="shared" si="113"/>
        <v>0</v>
      </c>
      <c r="BD254" s="67">
        <f t="shared" si="113"/>
        <v>0</v>
      </c>
      <c r="BE254" s="27">
        <f t="shared" si="113"/>
        <v>410</v>
      </c>
      <c r="BF254" s="29">
        <f t="shared" si="113"/>
        <v>13859</v>
      </c>
      <c r="BG254" s="39">
        <f t="shared" si="113"/>
        <v>8836</v>
      </c>
      <c r="BH254" s="40">
        <f t="shared" si="113"/>
        <v>7638</v>
      </c>
      <c r="BI254" s="40">
        <f t="shared" si="113"/>
        <v>966</v>
      </c>
      <c r="BJ254" s="40">
        <f t="shared" si="113"/>
        <v>0</v>
      </c>
      <c r="BK254" s="40">
        <f t="shared" si="113"/>
        <v>0</v>
      </c>
      <c r="BL254" s="40">
        <f t="shared" si="113"/>
        <v>0</v>
      </c>
      <c r="BM254" s="27">
        <f t="shared" si="113"/>
        <v>0</v>
      </c>
    </row>
    <row r="255" spans="1:65" outlineLevel="3" x14ac:dyDescent="0.45">
      <c r="A255" s="180" t="s">
        <v>30</v>
      </c>
      <c r="B255" s="181"/>
      <c r="C255" s="51">
        <f t="shared" ref="C255:BM255" si="114">SUBTOTAL(5,C223:C253)</f>
        <v>315958</v>
      </c>
      <c r="D255" s="61">
        <f t="shared" si="114"/>
        <v>37.700000000000003</v>
      </c>
      <c r="E255" s="12">
        <f t="shared" si="114"/>
        <v>37</v>
      </c>
      <c r="F255" s="12">
        <f t="shared" si="114"/>
        <v>37.6</v>
      </c>
      <c r="G255" s="12">
        <f t="shared" si="114"/>
        <v>37.799999999999997</v>
      </c>
      <c r="H255" s="12">
        <f t="shared" si="114"/>
        <v>37.5</v>
      </c>
      <c r="I255" s="12">
        <f t="shared" si="114"/>
        <v>0</v>
      </c>
      <c r="J255" s="12">
        <f t="shared" si="114"/>
        <v>0</v>
      </c>
      <c r="K255" s="12">
        <f t="shared" si="114"/>
        <v>0</v>
      </c>
      <c r="L255" s="12">
        <f t="shared" si="114"/>
        <v>0</v>
      </c>
      <c r="M255" s="72">
        <f t="shared" si="114"/>
        <v>0</v>
      </c>
      <c r="N255" s="83">
        <f t="shared" si="114"/>
        <v>0</v>
      </c>
      <c r="O255" s="83">
        <f t="shared" si="114"/>
        <v>0</v>
      </c>
      <c r="P255" s="83">
        <f t="shared" si="114"/>
        <v>0</v>
      </c>
      <c r="Q255" s="83">
        <f t="shared" si="114"/>
        <v>0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13.257575757575758</v>
      </c>
      <c r="AO255" s="41">
        <f t="shared" si="114"/>
        <v>1318</v>
      </c>
      <c r="AP255" s="110">
        <f t="shared" si="114"/>
        <v>0</v>
      </c>
      <c r="AQ255" s="111">
        <f t="shared" si="114"/>
        <v>0</v>
      </c>
      <c r="AR255" s="112">
        <f t="shared" si="114"/>
        <v>0</v>
      </c>
      <c r="AS255" s="112">
        <f t="shared" si="114"/>
        <v>0</v>
      </c>
      <c r="AT255" s="113">
        <f t="shared" si="114"/>
        <v>1188</v>
      </c>
      <c r="AU255" s="114">
        <f t="shared" si="114"/>
        <v>0</v>
      </c>
      <c r="AV255" s="115">
        <f t="shared" si="114"/>
        <v>0</v>
      </c>
      <c r="AW255" s="112">
        <f t="shared" si="114"/>
        <v>0</v>
      </c>
      <c r="AX255" s="112">
        <f t="shared" si="114"/>
        <v>0</v>
      </c>
      <c r="AY255" s="61">
        <f t="shared" si="114"/>
        <v>0</v>
      </c>
      <c r="AZ255" s="97">
        <f t="shared" si="114"/>
        <v>80.8</v>
      </c>
      <c r="BA255" s="68">
        <f t="shared" si="114"/>
        <v>0</v>
      </c>
      <c r="BB255" s="68">
        <f t="shared" si="114"/>
        <v>0</v>
      </c>
      <c r="BC255" s="68">
        <f t="shared" si="114"/>
        <v>0</v>
      </c>
      <c r="BD255" s="68">
        <f t="shared" si="114"/>
        <v>0</v>
      </c>
      <c r="BE255" s="15">
        <f t="shared" si="114"/>
        <v>140</v>
      </c>
      <c r="BF255" s="6">
        <f t="shared" si="114"/>
        <v>852</v>
      </c>
      <c r="BG255" s="41">
        <f t="shared" si="114"/>
        <v>851</v>
      </c>
      <c r="BH255" s="42">
        <f t="shared" si="114"/>
        <v>0</v>
      </c>
      <c r="BI255" s="42">
        <f t="shared" si="114"/>
        <v>537</v>
      </c>
      <c r="BJ255" s="42">
        <f t="shared" si="114"/>
        <v>0</v>
      </c>
      <c r="BK255" s="42">
        <f t="shared" si="114"/>
        <v>0</v>
      </c>
      <c r="BL255" s="42">
        <f t="shared" si="114"/>
        <v>0</v>
      </c>
      <c r="BM255" s="15">
        <f t="shared" si="114"/>
        <v>0</v>
      </c>
    </row>
    <row r="256" spans="1:65" outlineLevel="2" x14ac:dyDescent="0.45">
      <c r="A256" s="180" t="s">
        <v>19</v>
      </c>
      <c r="B256" s="181"/>
      <c r="C256" s="51">
        <f>IFERROR(SUBTOTAL(1,C223:C253),"")</f>
        <v>362434.38709677418</v>
      </c>
      <c r="D256" s="61">
        <f t="shared" ref="D256:BM256" si="115">IFERROR(SUBTOTAL(1,D223:D253),"")</f>
        <v>38.116129032258058</v>
      </c>
      <c r="E256" s="12">
        <f t="shared" si="115"/>
        <v>37.461290322580652</v>
      </c>
      <c r="F256" s="12">
        <f t="shared" si="115"/>
        <v>38.451612903225815</v>
      </c>
      <c r="G256" s="12">
        <f t="shared" si="115"/>
        <v>38.106451612903236</v>
      </c>
      <c r="H256" s="12">
        <f t="shared" si="115"/>
        <v>38.38387096774192</v>
      </c>
      <c r="I256" s="12" t="str">
        <f t="shared" si="115"/>
        <v/>
      </c>
      <c r="J256" s="12" t="str">
        <f t="shared" si="115"/>
        <v/>
      </c>
      <c r="K256" s="12" t="str">
        <f t="shared" si="115"/>
        <v/>
      </c>
      <c r="L256" s="12" t="str">
        <f t="shared" si="115"/>
        <v/>
      </c>
      <c r="M256" s="72" t="str">
        <f t="shared" si="115"/>
        <v/>
      </c>
      <c r="N256" s="83" t="str">
        <f t="shared" si="115"/>
        <v/>
      </c>
      <c r="O256" s="83" t="str">
        <f t="shared" si="115"/>
        <v/>
      </c>
      <c r="P256" s="83" t="str">
        <f t="shared" si="115"/>
        <v/>
      </c>
      <c r="Q256" s="83" t="str">
        <f t="shared" si="115"/>
        <v/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16.150094615512149</v>
      </c>
      <c r="AO256" s="41">
        <f t="shared" si="115"/>
        <v>1768.1290322580646</v>
      </c>
      <c r="AP256" s="110" t="str">
        <f t="shared" si="115"/>
        <v/>
      </c>
      <c r="AQ256" s="111" t="str">
        <f t="shared" si="115"/>
        <v/>
      </c>
      <c r="AR256" s="112" t="str">
        <f t="shared" si="115"/>
        <v/>
      </c>
      <c r="AS256" s="112" t="str">
        <f t="shared" si="115"/>
        <v/>
      </c>
      <c r="AT256" s="113">
        <f t="shared" si="115"/>
        <v>1767.6774193548388</v>
      </c>
      <c r="AU256" s="114" t="str">
        <f t="shared" si="115"/>
        <v/>
      </c>
      <c r="AV256" s="115" t="str">
        <f t="shared" si="115"/>
        <v/>
      </c>
      <c r="AW256" s="112" t="str">
        <f t="shared" si="115"/>
        <v/>
      </c>
      <c r="AX256" s="112" t="str">
        <f t="shared" si="115"/>
        <v/>
      </c>
      <c r="AY256" s="61" t="str">
        <f t="shared" si="115"/>
        <v/>
      </c>
      <c r="AZ256" s="97">
        <f t="shared" si="115"/>
        <v>81.243529411764712</v>
      </c>
      <c r="BA256" s="68" t="str">
        <f t="shared" si="115"/>
        <v/>
      </c>
      <c r="BB256" s="68" t="str">
        <f t="shared" si="115"/>
        <v/>
      </c>
      <c r="BC256" s="68" t="str">
        <f t="shared" si="115"/>
        <v/>
      </c>
      <c r="BD256" s="68" t="str">
        <f t="shared" si="115"/>
        <v/>
      </c>
      <c r="BE256" s="15">
        <f>IFERROR(SUBTOTAL(1,BE223:BE253),"")</f>
        <v>294.61538461538464</v>
      </c>
      <c r="BF256" s="6">
        <f t="shared" si="115"/>
        <v>8838.8709677419356</v>
      </c>
      <c r="BG256" s="41">
        <f t="shared" si="115"/>
        <v>5744.6</v>
      </c>
      <c r="BH256" s="42">
        <f t="shared" si="115"/>
        <v>2382.0322580645161</v>
      </c>
      <c r="BI256" s="42">
        <f t="shared" si="115"/>
        <v>897.54838709677415</v>
      </c>
      <c r="BJ256" s="42" t="str">
        <f t="shared" si="115"/>
        <v/>
      </c>
      <c r="BK256" s="42" t="str">
        <f t="shared" si="115"/>
        <v/>
      </c>
      <c r="BL256" s="42" t="str">
        <f t="shared" si="115"/>
        <v/>
      </c>
      <c r="BM256" s="15" t="str">
        <f t="shared" si="115"/>
        <v/>
      </c>
    </row>
    <row r="257" spans="1:65" ht="17.5" outlineLevel="1" thickBot="1" x14ac:dyDescent="0.5">
      <c r="A257" s="182" t="s">
        <v>54</v>
      </c>
      <c r="B257" s="183"/>
      <c r="C257" s="52">
        <f>SUBTOTAL(9,C223:C253)</f>
        <v>11235466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54812</v>
      </c>
      <c r="AP257" s="116"/>
      <c r="AQ257" s="117"/>
      <c r="AR257" s="118"/>
      <c r="AS257" s="118"/>
      <c r="AT257" s="119">
        <f>SUBTOTAL(9,AT223:AT253)</f>
        <v>54798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7660</v>
      </c>
      <c r="BF257" s="7">
        <f t="shared" ref="BF257:BM257" si="116">SUBTOTAL(9,BF223:BF253)</f>
        <v>274005</v>
      </c>
      <c r="BG257" s="43">
        <f t="shared" si="116"/>
        <v>172338</v>
      </c>
      <c r="BH257" s="44">
        <f t="shared" si="116"/>
        <v>73843</v>
      </c>
      <c r="BI257" s="44">
        <f t="shared" si="116"/>
        <v>27824</v>
      </c>
      <c r="BJ257" s="44">
        <f t="shared" si="116"/>
        <v>0</v>
      </c>
      <c r="BK257" s="44">
        <f t="shared" si="116"/>
        <v>0</v>
      </c>
      <c r="BL257" s="44">
        <v>359115</v>
      </c>
      <c r="BM257" s="16">
        <f t="shared" si="116"/>
        <v>0</v>
      </c>
    </row>
    <row r="258" spans="1:65" outlineLevel="5" x14ac:dyDescent="0.45">
      <c r="A258" s="21">
        <f t="shared" si="112"/>
        <v>8</v>
      </c>
      <c r="B258" s="33">
        <f>B253+1</f>
        <v>44774</v>
      </c>
      <c r="C258" s="51">
        <v>366187</v>
      </c>
      <c r="D258" s="64">
        <f t="shared" ref="D258:D288" si="117">IFERROR(ROUND(AVERAGE(E258:L258),1),"")</f>
        <v>38.1</v>
      </c>
      <c r="E258" s="12">
        <v>37.4</v>
      </c>
      <c r="F258" s="12">
        <v>38.299999999999997</v>
      </c>
      <c r="G258" s="12">
        <v>38.200000000000003</v>
      </c>
      <c r="H258" s="12">
        <v>38.6</v>
      </c>
      <c r="I258" s="12"/>
      <c r="J258" s="12"/>
      <c r="K258" s="12"/>
      <c r="L258" s="12"/>
      <c r="M258" s="74" t="str">
        <f t="shared" ref="M258:M288" si="118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f>28000/AO258</f>
        <v>21.472392638036808</v>
      </c>
      <c r="AO258" s="41">
        <v>1304</v>
      </c>
      <c r="AP258" s="110"/>
      <c r="AQ258" s="111"/>
      <c r="AR258" s="126" t="str">
        <f t="shared" ref="AR258:AR288" si="121">IFERROR(AQ258/AP258*100,"")</f>
        <v/>
      </c>
      <c r="AS258" s="126" t="str">
        <f t="shared" ref="AS258:AS288" si="122">IFERROR(100-AR258,"")</f>
        <v/>
      </c>
      <c r="AT258" s="127">
        <v>1345</v>
      </c>
      <c r="AU258" s="128"/>
      <c r="AV258" s="129"/>
      <c r="AW258" s="126" t="str">
        <f t="shared" ref="AW258:AW288" si="123">IFERROR(AV258/AU258*100,"")</f>
        <v/>
      </c>
      <c r="AX258" s="126" t="str">
        <f t="shared" ref="AX258:AX288" si="124">IFERROR(100-AW258,"")</f>
        <v/>
      </c>
      <c r="AY258" s="64" t="str">
        <f t="shared" ref="AY258:AY288" si="125">IFERROR((1-((AW258*AS258)/(AX258*AR258)))*100,"")</f>
        <v/>
      </c>
      <c r="AZ258" s="97">
        <v>81.16</v>
      </c>
      <c r="BA258" s="68"/>
      <c r="BB258" s="68"/>
      <c r="BC258" s="68"/>
      <c r="BD258" s="68"/>
      <c r="BE258" s="15">
        <v>290</v>
      </c>
      <c r="BF258" s="5">
        <f t="shared" ref="BF258:BF288" si="126">IF(SUM(BG258:BM258)=0,"",SUM(BG258:BM258))</f>
        <v>10324</v>
      </c>
      <c r="BG258" s="42">
        <v>8211</v>
      </c>
      <c r="BH258" s="42">
        <v>1183</v>
      </c>
      <c r="BI258" s="42">
        <v>930</v>
      </c>
      <c r="BJ258" s="42"/>
      <c r="BK258" s="42"/>
      <c r="BL258" s="42"/>
      <c r="BM258" s="15"/>
    </row>
    <row r="259" spans="1:65" outlineLevel="5" x14ac:dyDescent="0.45">
      <c r="A259" s="22">
        <f t="shared" si="112"/>
        <v>8</v>
      </c>
      <c r="B259" s="9">
        <f t="shared" si="110"/>
        <v>44775</v>
      </c>
      <c r="C259" s="51">
        <v>369851</v>
      </c>
      <c r="D259" s="64">
        <f t="shared" si="117"/>
        <v>38.299999999999997</v>
      </c>
      <c r="E259" s="12">
        <v>37.700000000000003</v>
      </c>
      <c r="F259" s="12">
        <v>38.700000000000003</v>
      </c>
      <c r="G259" s="12">
        <v>38.200000000000003</v>
      </c>
      <c r="H259" s="12">
        <v>38.5</v>
      </c>
      <c r="I259" s="12"/>
      <c r="J259" s="12"/>
      <c r="K259" s="12"/>
      <c r="L259" s="12"/>
      <c r="M259" s="74" t="str">
        <f t="shared" si="118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f t="shared" ref="AN259:AN288" si="127">28000/AO259</f>
        <v>19.297036526533425</v>
      </c>
      <c r="AO259" s="41">
        <v>1451</v>
      </c>
      <c r="AP259" s="110"/>
      <c r="AQ259" s="111"/>
      <c r="AR259" s="126" t="str">
        <f t="shared" si="121"/>
        <v/>
      </c>
      <c r="AS259" s="126" t="str">
        <f t="shared" si="122"/>
        <v/>
      </c>
      <c r="AT259" s="127">
        <v>1570</v>
      </c>
      <c r="AU259" s="128"/>
      <c r="AV259" s="129"/>
      <c r="AW259" s="126" t="str">
        <f t="shared" si="123"/>
        <v/>
      </c>
      <c r="AX259" s="126" t="str">
        <f t="shared" si="124"/>
        <v/>
      </c>
      <c r="AY259" s="64" t="str">
        <f t="shared" si="125"/>
        <v/>
      </c>
      <c r="AZ259" s="97">
        <v>81.16</v>
      </c>
      <c r="BA259" s="68"/>
      <c r="BB259" s="68"/>
      <c r="BC259" s="68"/>
      <c r="BD259" s="68"/>
      <c r="BE259" s="15">
        <v>300</v>
      </c>
      <c r="BF259" s="5">
        <f t="shared" si="126"/>
        <v>7742</v>
      </c>
      <c r="BG259" s="42">
        <v>4139</v>
      </c>
      <c r="BH259" s="42">
        <v>2678</v>
      </c>
      <c r="BI259" s="42">
        <v>925</v>
      </c>
      <c r="BJ259" s="42"/>
      <c r="BK259" s="42"/>
      <c r="BL259" s="42"/>
      <c r="BM259" s="15"/>
    </row>
    <row r="260" spans="1:65" outlineLevel="5" x14ac:dyDescent="0.45">
      <c r="A260" s="22">
        <f t="shared" si="112"/>
        <v>8</v>
      </c>
      <c r="B260" s="9">
        <f t="shared" si="110"/>
        <v>44776</v>
      </c>
      <c r="C260" s="51">
        <v>428802</v>
      </c>
      <c r="D260" s="64">
        <f t="shared" si="117"/>
        <v>38.299999999999997</v>
      </c>
      <c r="E260" s="12">
        <v>37.700000000000003</v>
      </c>
      <c r="F260" s="12">
        <v>38.9</v>
      </c>
      <c r="G260" s="12">
        <v>38.200000000000003</v>
      </c>
      <c r="H260" s="12">
        <v>38.4</v>
      </c>
      <c r="I260" s="12"/>
      <c r="J260" s="12"/>
      <c r="K260" s="12"/>
      <c r="L260" s="12"/>
      <c r="M260" s="74" t="str">
        <f t="shared" si="118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f t="shared" si="127"/>
        <v>15.721504772599664</v>
      </c>
      <c r="AO260" s="41">
        <v>1781</v>
      </c>
      <c r="AP260" s="110"/>
      <c r="AQ260" s="111"/>
      <c r="AR260" s="126" t="str">
        <f t="shared" si="121"/>
        <v/>
      </c>
      <c r="AS260" s="126" t="str">
        <f t="shared" si="122"/>
        <v/>
      </c>
      <c r="AT260" s="127">
        <v>1729</v>
      </c>
      <c r="AU260" s="128"/>
      <c r="AV260" s="129"/>
      <c r="AW260" s="126" t="str">
        <f t="shared" si="123"/>
        <v/>
      </c>
      <c r="AX260" s="126" t="str">
        <f t="shared" si="124"/>
        <v/>
      </c>
      <c r="AY260" s="64" t="str">
        <f t="shared" si="125"/>
        <v/>
      </c>
      <c r="AZ260" s="97">
        <v>81.16</v>
      </c>
      <c r="BA260" s="68"/>
      <c r="BB260" s="68"/>
      <c r="BC260" s="68"/>
      <c r="BD260" s="68"/>
      <c r="BE260" s="15">
        <v>290</v>
      </c>
      <c r="BF260" s="5">
        <f t="shared" si="126"/>
        <v>9016</v>
      </c>
      <c r="BG260" s="42">
        <v>2410</v>
      </c>
      <c r="BH260" s="42">
        <v>5726</v>
      </c>
      <c r="BI260" s="42">
        <v>880</v>
      </c>
      <c r="BJ260" s="42"/>
      <c r="BK260" s="42"/>
      <c r="BL260" s="42"/>
      <c r="BM260" s="15"/>
    </row>
    <row r="261" spans="1:65" outlineLevel="5" x14ac:dyDescent="0.45">
      <c r="A261" s="22">
        <f t="shared" si="112"/>
        <v>8</v>
      </c>
      <c r="B261" s="9">
        <f t="shared" si="110"/>
        <v>44777</v>
      </c>
      <c r="C261" s="51">
        <v>355850</v>
      </c>
      <c r="D261" s="64">
        <f t="shared" si="117"/>
        <v>38.200000000000003</v>
      </c>
      <c r="E261" s="12">
        <v>37.799999999999997</v>
      </c>
      <c r="F261" s="12">
        <v>38.6</v>
      </c>
      <c r="G261" s="12">
        <v>38.1</v>
      </c>
      <c r="H261" s="12">
        <v>38.4</v>
      </c>
      <c r="I261" s="12"/>
      <c r="J261" s="12"/>
      <c r="K261" s="12"/>
      <c r="L261" s="12"/>
      <c r="M261" s="74" t="str">
        <f t="shared" si="118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f t="shared" si="127"/>
        <v>14.705882352941176</v>
      </c>
      <c r="AO261" s="41">
        <v>1904</v>
      </c>
      <c r="AP261" s="110"/>
      <c r="AQ261" s="111"/>
      <c r="AR261" s="126" t="str">
        <f t="shared" si="121"/>
        <v/>
      </c>
      <c r="AS261" s="126" t="str">
        <f t="shared" si="122"/>
        <v/>
      </c>
      <c r="AT261" s="127">
        <v>1952</v>
      </c>
      <c r="AU261" s="128"/>
      <c r="AV261" s="129"/>
      <c r="AW261" s="126" t="str">
        <f t="shared" si="123"/>
        <v/>
      </c>
      <c r="AX261" s="126" t="str">
        <f t="shared" si="124"/>
        <v/>
      </c>
      <c r="AY261" s="64" t="str">
        <f t="shared" si="125"/>
        <v/>
      </c>
      <c r="AZ261" s="97">
        <v>80.97</v>
      </c>
      <c r="BA261" s="68"/>
      <c r="BB261" s="68"/>
      <c r="BC261" s="68"/>
      <c r="BD261" s="68"/>
      <c r="BE261" s="15">
        <v>250</v>
      </c>
      <c r="BF261" s="5">
        <f t="shared" si="126"/>
        <v>7114</v>
      </c>
      <c r="BG261" s="42">
        <v>5501</v>
      </c>
      <c r="BH261" s="42">
        <v>681</v>
      </c>
      <c r="BI261" s="42">
        <v>932</v>
      </c>
      <c r="BJ261" s="42"/>
      <c r="BK261" s="42"/>
      <c r="BL261" s="42"/>
      <c r="BM261" s="15"/>
    </row>
    <row r="262" spans="1:65" outlineLevel="5" x14ac:dyDescent="0.45">
      <c r="A262" s="22">
        <f t="shared" si="112"/>
        <v>8</v>
      </c>
      <c r="B262" s="9">
        <f t="shared" si="110"/>
        <v>44778</v>
      </c>
      <c r="C262" s="51">
        <v>367767</v>
      </c>
      <c r="D262" s="64">
        <f t="shared" si="117"/>
        <v>38.299999999999997</v>
      </c>
      <c r="E262" s="12">
        <v>37.799999999999997</v>
      </c>
      <c r="F262" s="12">
        <v>38.4</v>
      </c>
      <c r="G262" s="12">
        <v>38.200000000000003</v>
      </c>
      <c r="H262" s="12">
        <v>38.799999999999997</v>
      </c>
      <c r="I262" s="12"/>
      <c r="J262" s="12"/>
      <c r="K262" s="12"/>
      <c r="L262" s="12"/>
      <c r="M262" s="74" t="str">
        <f t="shared" si="118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f t="shared" si="127"/>
        <v>16.166281755196305</v>
      </c>
      <c r="AO262" s="41">
        <v>1732</v>
      </c>
      <c r="AP262" s="110"/>
      <c r="AQ262" s="111"/>
      <c r="AR262" s="126" t="str">
        <f t="shared" si="121"/>
        <v/>
      </c>
      <c r="AS262" s="126" t="str">
        <f t="shared" si="122"/>
        <v/>
      </c>
      <c r="AT262" s="127">
        <v>1828</v>
      </c>
      <c r="AU262" s="128"/>
      <c r="AV262" s="129"/>
      <c r="AW262" s="126" t="str">
        <f t="shared" si="123"/>
        <v/>
      </c>
      <c r="AX262" s="126" t="str">
        <f t="shared" si="124"/>
        <v/>
      </c>
      <c r="AY262" s="64" t="str">
        <f t="shared" si="125"/>
        <v/>
      </c>
      <c r="AZ262" s="97"/>
      <c r="BA262" s="68"/>
      <c r="BB262" s="68"/>
      <c r="BC262" s="68"/>
      <c r="BD262" s="68"/>
      <c r="BE262" s="15">
        <v>300</v>
      </c>
      <c r="BF262" s="5">
        <f t="shared" si="126"/>
        <v>8990</v>
      </c>
      <c r="BG262" s="42">
        <v>6609</v>
      </c>
      <c r="BH262" s="42">
        <v>1476</v>
      </c>
      <c r="BI262" s="42">
        <v>905</v>
      </c>
      <c r="BJ262" s="42"/>
      <c r="BK262" s="42"/>
      <c r="BL262" s="42"/>
      <c r="BM262" s="15"/>
    </row>
    <row r="263" spans="1:65" outlineLevel="5" x14ac:dyDescent="0.45">
      <c r="A263" s="22">
        <f t="shared" si="112"/>
        <v>8</v>
      </c>
      <c r="B263" s="9">
        <f t="shared" si="110"/>
        <v>44779</v>
      </c>
      <c r="C263" s="51">
        <v>361194</v>
      </c>
      <c r="D263" s="64">
        <f t="shared" si="117"/>
        <v>38.4</v>
      </c>
      <c r="E263" s="12">
        <v>37.799999999999997</v>
      </c>
      <c r="F263" s="12">
        <v>38.6</v>
      </c>
      <c r="G263" s="12">
        <v>38.200000000000003</v>
      </c>
      <c r="H263" s="12">
        <v>38.9</v>
      </c>
      <c r="I263" s="12"/>
      <c r="J263" s="12"/>
      <c r="K263" s="12"/>
      <c r="L263" s="12"/>
      <c r="M263" s="74" t="str">
        <f t="shared" si="118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f t="shared" si="127"/>
        <v>17.156862745098039</v>
      </c>
      <c r="AO263" s="41">
        <v>1632</v>
      </c>
      <c r="AP263" s="110"/>
      <c r="AQ263" s="111"/>
      <c r="AR263" s="126" t="str">
        <f t="shared" si="121"/>
        <v/>
      </c>
      <c r="AS263" s="126" t="str">
        <f t="shared" si="122"/>
        <v/>
      </c>
      <c r="AT263" s="127">
        <v>1608</v>
      </c>
      <c r="AU263" s="128"/>
      <c r="AV263" s="129"/>
      <c r="AW263" s="126" t="str">
        <f t="shared" si="123"/>
        <v/>
      </c>
      <c r="AX263" s="126" t="str">
        <f t="shared" si="124"/>
        <v/>
      </c>
      <c r="AY263" s="64" t="str">
        <f t="shared" si="125"/>
        <v/>
      </c>
      <c r="AZ263" s="97"/>
      <c r="BA263" s="68"/>
      <c r="BB263" s="68"/>
      <c r="BC263" s="68"/>
      <c r="BD263" s="68"/>
      <c r="BE263" s="15">
        <v>150</v>
      </c>
      <c r="BF263" s="5">
        <f t="shared" si="126"/>
        <v>3863</v>
      </c>
      <c r="BG263" s="42">
        <v>2944</v>
      </c>
      <c r="BH263" s="42">
        <v>0</v>
      </c>
      <c r="BI263" s="42">
        <v>919</v>
      </c>
      <c r="BJ263" s="42"/>
      <c r="BK263" s="42"/>
      <c r="BL263" s="42"/>
      <c r="BM263" s="15"/>
    </row>
    <row r="264" spans="1:65" outlineLevel="5" x14ac:dyDescent="0.45">
      <c r="A264" s="22">
        <f t="shared" si="112"/>
        <v>8</v>
      </c>
      <c r="B264" s="9">
        <f t="shared" si="110"/>
        <v>44780</v>
      </c>
      <c r="C264" s="51">
        <v>338516</v>
      </c>
      <c r="D264" s="64">
        <f t="shared" si="117"/>
        <v>38.200000000000003</v>
      </c>
      <c r="E264" s="12">
        <v>37.799999999999997</v>
      </c>
      <c r="F264" s="12">
        <v>38.700000000000003</v>
      </c>
      <c r="G264" s="12">
        <v>38.1</v>
      </c>
      <c r="H264" s="12">
        <v>38</v>
      </c>
      <c r="I264" s="12"/>
      <c r="J264" s="12"/>
      <c r="K264" s="12"/>
      <c r="L264" s="12"/>
      <c r="M264" s="74" t="str">
        <f t="shared" si="118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f t="shared" si="127"/>
        <v>15.053763440860216</v>
      </c>
      <c r="AO264" s="41">
        <v>1860</v>
      </c>
      <c r="AP264" s="110"/>
      <c r="AQ264" s="111"/>
      <c r="AR264" s="126" t="str">
        <f t="shared" si="121"/>
        <v/>
      </c>
      <c r="AS264" s="126" t="str">
        <f t="shared" si="122"/>
        <v/>
      </c>
      <c r="AT264" s="127">
        <v>1839</v>
      </c>
      <c r="AU264" s="128"/>
      <c r="AV264" s="129"/>
      <c r="AW264" s="126" t="str">
        <f t="shared" si="123"/>
        <v/>
      </c>
      <c r="AX264" s="126" t="str">
        <f t="shared" si="124"/>
        <v/>
      </c>
      <c r="AY264" s="64" t="str">
        <f t="shared" si="125"/>
        <v/>
      </c>
      <c r="AZ264" s="97"/>
      <c r="BA264" s="68"/>
      <c r="BB264" s="68"/>
      <c r="BC264" s="68"/>
      <c r="BD264" s="68"/>
      <c r="BE264" s="15"/>
      <c r="BF264" s="5">
        <f t="shared" si="126"/>
        <v>930</v>
      </c>
      <c r="BG264" s="42"/>
      <c r="BH264" s="42">
        <v>0</v>
      </c>
      <c r="BI264" s="42">
        <v>930</v>
      </c>
      <c r="BJ264" s="42"/>
      <c r="BK264" s="42"/>
      <c r="BL264" s="42"/>
      <c r="BM264" s="15"/>
    </row>
    <row r="265" spans="1:65" outlineLevel="5" x14ac:dyDescent="0.45">
      <c r="A265" s="22">
        <f t="shared" si="112"/>
        <v>8</v>
      </c>
      <c r="B265" s="9">
        <f t="shared" si="110"/>
        <v>44781</v>
      </c>
      <c r="C265" s="51">
        <v>337496</v>
      </c>
      <c r="D265" s="64">
        <f t="shared" si="117"/>
        <v>38</v>
      </c>
      <c r="E265" s="12">
        <v>37.9</v>
      </c>
      <c r="F265" s="12">
        <v>38.200000000000003</v>
      </c>
      <c r="G265" s="12">
        <v>38.200000000000003</v>
      </c>
      <c r="H265" s="12">
        <v>37.700000000000003</v>
      </c>
      <c r="I265" s="12"/>
      <c r="J265" s="12"/>
      <c r="K265" s="12"/>
      <c r="L265" s="12"/>
      <c r="M265" s="74" t="str">
        <f t="shared" si="118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0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f t="shared" si="127"/>
        <v>15.143320713899405</v>
      </c>
      <c r="AO265" s="41">
        <v>1849</v>
      </c>
      <c r="AP265" s="110"/>
      <c r="AQ265" s="111"/>
      <c r="AR265" s="126" t="str">
        <f t="shared" si="121"/>
        <v/>
      </c>
      <c r="AS265" s="126" t="str">
        <f t="shared" si="122"/>
        <v/>
      </c>
      <c r="AT265" s="127">
        <v>2006</v>
      </c>
      <c r="AU265" s="128"/>
      <c r="AV265" s="129"/>
      <c r="AW265" s="126" t="str">
        <f t="shared" si="123"/>
        <v/>
      </c>
      <c r="AX265" s="126" t="str">
        <f t="shared" si="124"/>
        <v/>
      </c>
      <c r="AY265" s="64" t="str">
        <f t="shared" si="125"/>
        <v/>
      </c>
      <c r="AZ265" s="97">
        <v>80.55</v>
      </c>
      <c r="BA265" s="68"/>
      <c r="BB265" s="68"/>
      <c r="BC265" s="68"/>
      <c r="BD265" s="68"/>
      <c r="BE265" s="15">
        <v>340</v>
      </c>
      <c r="BF265" s="5">
        <f t="shared" si="126"/>
        <v>10179</v>
      </c>
      <c r="BG265" s="42">
        <v>6782</v>
      </c>
      <c r="BH265" s="42">
        <v>2514</v>
      </c>
      <c r="BI265" s="42">
        <v>883</v>
      </c>
      <c r="BJ265" s="42"/>
      <c r="BK265" s="42"/>
      <c r="BL265" s="42"/>
      <c r="BM265" s="15"/>
    </row>
    <row r="266" spans="1:65" outlineLevel="5" x14ac:dyDescent="0.45">
      <c r="A266" s="22">
        <f t="shared" si="112"/>
        <v>8</v>
      </c>
      <c r="B266" s="9">
        <f t="shared" si="110"/>
        <v>44782</v>
      </c>
      <c r="C266" s="51">
        <v>322786</v>
      </c>
      <c r="D266" s="64">
        <f t="shared" si="117"/>
        <v>38</v>
      </c>
      <c r="E266" s="12">
        <v>37.799999999999997</v>
      </c>
      <c r="F266" s="12">
        <v>37.9</v>
      </c>
      <c r="G266" s="12">
        <v>38.1</v>
      </c>
      <c r="H266" s="12">
        <v>38.299999999999997</v>
      </c>
      <c r="I266" s="12"/>
      <c r="J266" s="12"/>
      <c r="K266" s="12"/>
      <c r="L266" s="12"/>
      <c r="M266" s="74" t="str">
        <f t="shared" si="118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f t="shared" si="127"/>
        <v>15.945330296127562</v>
      </c>
      <c r="AO266" s="41">
        <v>1756</v>
      </c>
      <c r="AP266" s="110"/>
      <c r="AQ266" s="111"/>
      <c r="AR266" s="126" t="str">
        <f t="shared" si="121"/>
        <v/>
      </c>
      <c r="AS266" s="126" t="str">
        <f t="shared" si="122"/>
        <v/>
      </c>
      <c r="AT266" s="127">
        <v>1776</v>
      </c>
      <c r="AU266" s="128"/>
      <c r="AV266" s="129"/>
      <c r="AW266" s="126" t="str">
        <f t="shared" si="123"/>
        <v/>
      </c>
      <c r="AX266" s="126" t="str">
        <f t="shared" si="124"/>
        <v/>
      </c>
      <c r="AY266" s="64" t="str">
        <f t="shared" si="125"/>
        <v/>
      </c>
      <c r="AZ266" s="97">
        <v>80.55</v>
      </c>
      <c r="BA266" s="68"/>
      <c r="BB266" s="68"/>
      <c r="BC266" s="68"/>
      <c r="BD266" s="68"/>
      <c r="BE266" s="15">
        <v>260</v>
      </c>
      <c r="BF266" s="5">
        <f t="shared" si="126"/>
        <v>9318</v>
      </c>
      <c r="BG266" s="42">
        <v>8355</v>
      </c>
      <c r="BH266" s="42">
        <v>0</v>
      </c>
      <c r="BI266" s="42">
        <v>963</v>
      </c>
      <c r="BJ266" s="42"/>
      <c r="BK266" s="42"/>
      <c r="BL266" s="42"/>
      <c r="BM266" s="15"/>
    </row>
    <row r="267" spans="1:65" outlineLevel="5" x14ac:dyDescent="0.45">
      <c r="A267" s="22">
        <f t="shared" si="112"/>
        <v>8</v>
      </c>
      <c r="B267" s="9">
        <f t="shared" si="110"/>
        <v>44783</v>
      </c>
      <c r="C267" s="51">
        <v>353445</v>
      </c>
      <c r="D267" s="64">
        <f t="shared" si="117"/>
        <v>38.1</v>
      </c>
      <c r="E267" s="12">
        <v>37.700000000000003</v>
      </c>
      <c r="F267" s="12">
        <v>38.200000000000003</v>
      </c>
      <c r="G267" s="12">
        <v>38.1</v>
      </c>
      <c r="H267" s="12">
        <v>38.5</v>
      </c>
      <c r="I267" s="12"/>
      <c r="J267" s="12"/>
      <c r="K267" s="12"/>
      <c r="L267" s="12"/>
      <c r="M267" s="74" t="str">
        <f t="shared" si="118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f t="shared" si="127"/>
        <v>13.461538461538462</v>
      </c>
      <c r="AO267" s="41">
        <v>2080</v>
      </c>
      <c r="AP267" s="110"/>
      <c r="AQ267" s="111"/>
      <c r="AR267" s="126" t="str">
        <f t="shared" si="121"/>
        <v/>
      </c>
      <c r="AS267" s="126" t="str">
        <f t="shared" si="122"/>
        <v/>
      </c>
      <c r="AT267" s="127">
        <v>2145</v>
      </c>
      <c r="AU267" s="128"/>
      <c r="AV267" s="129"/>
      <c r="AW267" s="126" t="str">
        <f t="shared" si="123"/>
        <v/>
      </c>
      <c r="AX267" s="126" t="str">
        <f t="shared" si="124"/>
        <v/>
      </c>
      <c r="AY267" s="64" t="str">
        <f t="shared" si="125"/>
        <v/>
      </c>
      <c r="AZ267" s="97">
        <v>80.55</v>
      </c>
      <c r="BA267" s="68"/>
      <c r="BB267" s="68"/>
      <c r="BC267" s="68"/>
      <c r="BD267" s="68"/>
      <c r="BE267" s="15">
        <v>280</v>
      </c>
      <c r="BF267" s="5">
        <f t="shared" si="126"/>
        <v>8172</v>
      </c>
      <c r="BG267" s="42">
        <v>7185</v>
      </c>
      <c r="BH267" s="42">
        <v>0</v>
      </c>
      <c r="BI267" s="42">
        <v>987</v>
      </c>
      <c r="BJ267" s="42"/>
      <c r="BK267" s="42"/>
      <c r="BL267" s="42"/>
      <c r="BM267" s="15"/>
    </row>
    <row r="268" spans="1:65" outlineLevel="5" x14ac:dyDescent="0.45">
      <c r="A268" s="22">
        <f t="shared" si="112"/>
        <v>8</v>
      </c>
      <c r="B268" s="9">
        <f t="shared" si="110"/>
        <v>44784</v>
      </c>
      <c r="C268" s="51">
        <v>321425</v>
      </c>
      <c r="D268" s="64">
        <f t="shared" si="117"/>
        <v>38.299999999999997</v>
      </c>
      <c r="E268" s="12">
        <v>37.799999999999997</v>
      </c>
      <c r="F268" s="12">
        <v>38.6</v>
      </c>
      <c r="G268" s="12">
        <v>38.200000000000003</v>
      </c>
      <c r="H268" s="12">
        <v>38.6</v>
      </c>
      <c r="I268" s="12"/>
      <c r="J268" s="12"/>
      <c r="K268" s="12"/>
      <c r="L268" s="12"/>
      <c r="M268" s="74" t="str">
        <f t="shared" si="118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f t="shared" si="127"/>
        <v>13.993003498250875</v>
      </c>
      <c r="AO268" s="41">
        <v>2001</v>
      </c>
      <c r="AP268" s="110"/>
      <c r="AQ268" s="111"/>
      <c r="AR268" s="126" t="str">
        <f t="shared" si="121"/>
        <v/>
      </c>
      <c r="AS268" s="126" t="str">
        <f t="shared" si="122"/>
        <v/>
      </c>
      <c r="AT268" s="127">
        <v>2047</v>
      </c>
      <c r="AU268" s="128"/>
      <c r="AV268" s="129"/>
      <c r="AW268" s="126" t="str">
        <f t="shared" si="123"/>
        <v/>
      </c>
      <c r="AX268" s="126" t="str">
        <f t="shared" si="124"/>
        <v/>
      </c>
      <c r="AY268" s="64" t="str">
        <f t="shared" si="125"/>
        <v/>
      </c>
      <c r="AZ268" s="97"/>
      <c r="BA268" s="68"/>
      <c r="BB268" s="68"/>
      <c r="BC268" s="68"/>
      <c r="BD268" s="68"/>
      <c r="BE268" s="15">
        <v>290</v>
      </c>
      <c r="BF268" s="5">
        <f t="shared" si="126"/>
        <v>6846</v>
      </c>
      <c r="BG268" s="42">
        <v>5868</v>
      </c>
      <c r="BH268" s="42">
        <v>0</v>
      </c>
      <c r="BI268" s="42">
        <v>978</v>
      </c>
      <c r="BJ268" s="42"/>
      <c r="BK268" s="42"/>
      <c r="BL268" s="42"/>
      <c r="BM268" s="15"/>
    </row>
    <row r="269" spans="1:65" outlineLevel="5" x14ac:dyDescent="0.45">
      <c r="A269" s="22">
        <f t="shared" si="112"/>
        <v>8</v>
      </c>
      <c r="B269" s="9">
        <f t="shared" si="110"/>
        <v>44785</v>
      </c>
      <c r="C269" s="51">
        <v>338347</v>
      </c>
      <c r="D269" s="64">
        <f t="shared" si="117"/>
        <v>38.4</v>
      </c>
      <c r="E269" s="12">
        <v>37.9</v>
      </c>
      <c r="F269" s="12">
        <v>38.700000000000003</v>
      </c>
      <c r="G269" s="12">
        <v>38.299999999999997</v>
      </c>
      <c r="H269" s="12">
        <v>38.700000000000003</v>
      </c>
      <c r="I269" s="12"/>
      <c r="J269" s="12"/>
      <c r="K269" s="12"/>
      <c r="L269" s="12"/>
      <c r="M269" s="74" t="str">
        <f t="shared" si="118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f t="shared" si="127"/>
        <v>14.901543374135178</v>
      </c>
      <c r="AO269" s="41">
        <v>1879</v>
      </c>
      <c r="AP269" s="110"/>
      <c r="AQ269" s="111"/>
      <c r="AR269" s="126" t="str">
        <f t="shared" si="121"/>
        <v/>
      </c>
      <c r="AS269" s="126" t="str">
        <f t="shared" si="122"/>
        <v/>
      </c>
      <c r="AT269" s="127">
        <v>1912</v>
      </c>
      <c r="AU269" s="128"/>
      <c r="AV269" s="129"/>
      <c r="AW269" s="126" t="str">
        <f t="shared" si="123"/>
        <v/>
      </c>
      <c r="AX269" s="126" t="str">
        <f t="shared" si="124"/>
        <v/>
      </c>
      <c r="AY269" s="64" t="str">
        <f t="shared" si="125"/>
        <v/>
      </c>
      <c r="AZ269" s="97">
        <v>80.930000000000007</v>
      </c>
      <c r="BA269" s="68"/>
      <c r="BB269" s="68"/>
      <c r="BC269" s="68"/>
      <c r="BD269" s="68"/>
      <c r="BE269" s="15">
        <v>310</v>
      </c>
      <c r="BF269" s="5">
        <f t="shared" si="126"/>
        <v>9528</v>
      </c>
      <c r="BG269" s="42">
        <v>5450</v>
      </c>
      <c r="BH269" s="42">
        <v>3152</v>
      </c>
      <c r="BI269" s="42">
        <v>926</v>
      </c>
      <c r="BJ269" s="42"/>
      <c r="BK269" s="42"/>
      <c r="BL269" s="42"/>
      <c r="BM269" s="15"/>
    </row>
    <row r="270" spans="1:65" outlineLevel="5" x14ac:dyDescent="0.45">
      <c r="A270" s="22">
        <f t="shared" si="112"/>
        <v>8</v>
      </c>
      <c r="B270" s="9">
        <f t="shared" si="110"/>
        <v>44786</v>
      </c>
      <c r="C270" s="51">
        <v>366431</v>
      </c>
      <c r="D270" s="64">
        <f t="shared" si="117"/>
        <v>38.4</v>
      </c>
      <c r="E270" s="12">
        <v>37.9</v>
      </c>
      <c r="F270" s="12">
        <v>38.9</v>
      </c>
      <c r="G270" s="12">
        <v>38.299999999999997</v>
      </c>
      <c r="H270" s="12">
        <v>38.6</v>
      </c>
      <c r="I270" s="12"/>
      <c r="J270" s="12"/>
      <c r="K270" s="12"/>
      <c r="L270" s="12"/>
      <c r="M270" s="74" t="str">
        <f t="shared" si="118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f t="shared" si="127"/>
        <v>19.886363636363637</v>
      </c>
      <c r="AO270" s="41">
        <v>1408</v>
      </c>
      <c r="AP270" s="110"/>
      <c r="AQ270" s="111"/>
      <c r="AR270" s="126" t="str">
        <f t="shared" si="121"/>
        <v/>
      </c>
      <c r="AS270" s="126" t="str">
        <f t="shared" si="122"/>
        <v/>
      </c>
      <c r="AT270" s="127">
        <v>1380</v>
      </c>
      <c r="AU270" s="128"/>
      <c r="AV270" s="129"/>
      <c r="AW270" s="126" t="str">
        <f t="shared" si="123"/>
        <v/>
      </c>
      <c r="AX270" s="126" t="str">
        <f t="shared" si="124"/>
        <v/>
      </c>
      <c r="AY270" s="64" t="str">
        <f t="shared" si="125"/>
        <v/>
      </c>
      <c r="AZ270" s="97"/>
      <c r="BA270" s="68"/>
      <c r="BB270" s="68"/>
      <c r="BC270" s="68"/>
      <c r="BD270" s="68"/>
      <c r="BE270" s="15">
        <v>160</v>
      </c>
      <c r="BF270" s="5">
        <f t="shared" si="126"/>
        <v>5764</v>
      </c>
      <c r="BG270" s="42">
        <v>4767</v>
      </c>
      <c r="BH270" s="42">
        <v>0</v>
      </c>
      <c r="BI270" s="42">
        <v>997</v>
      </c>
      <c r="BJ270" s="42"/>
      <c r="BK270" s="42"/>
      <c r="BL270" s="42"/>
      <c r="BM270" s="15"/>
    </row>
    <row r="271" spans="1:65" outlineLevel="5" x14ac:dyDescent="0.45">
      <c r="A271" s="22">
        <f t="shared" si="112"/>
        <v>8</v>
      </c>
      <c r="B271" s="9">
        <f t="shared" si="110"/>
        <v>44787</v>
      </c>
      <c r="C271" s="51">
        <v>388224</v>
      </c>
      <c r="D271" s="64">
        <f t="shared" si="117"/>
        <v>38.4</v>
      </c>
      <c r="E271" s="12">
        <v>37.9</v>
      </c>
      <c r="F271" s="12">
        <v>38.799999999999997</v>
      </c>
      <c r="G271" s="12">
        <v>38.299999999999997</v>
      </c>
      <c r="H271" s="12">
        <v>38.4</v>
      </c>
      <c r="I271" s="12"/>
      <c r="J271" s="12"/>
      <c r="K271" s="12"/>
      <c r="L271" s="12"/>
      <c r="M271" s="74" t="str">
        <f t="shared" si="118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f t="shared" si="127"/>
        <v>20.114942528735632</v>
      </c>
      <c r="AO271" s="41">
        <v>1392</v>
      </c>
      <c r="AP271" s="110"/>
      <c r="AQ271" s="111"/>
      <c r="AR271" s="126" t="str">
        <f t="shared" si="121"/>
        <v/>
      </c>
      <c r="AS271" s="126" t="str">
        <f t="shared" si="122"/>
        <v/>
      </c>
      <c r="AT271" s="127">
        <v>1389</v>
      </c>
      <c r="AU271" s="128"/>
      <c r="AV271" s="129"/>
      <c r="AW271" s="126" t="str">
        <f t="shared" si="123"/>
        <v/>
      </c>
      <c r="AX271" s="126" t="str">
        <f t="shared" si="124"/>
        <v/>
      </c>
      <c r="AY271" s="64" t="str">
        <f t="shared" si="125"/>
        <v/>
      </c>
      <c r="AZ271" s="97"/>
      <c r="BA271" s="68"/>
      <c r="BB271" s="68"/>
      <c r="BC271" s="68"/>
      <c r="BD271" s="68"/>
      <c r="BE271" s="15"/>
      <c r="BF271" s="5">
        <f t="shared" si="126"/>
        <v>982</v>
      </c>
      <c r="BG271" s="42"/>
      <c r="BH271" s="42">
        <v>0</v>
      </c>
      <c r="BI271" s="42">
        <v>982</v>
      </c>
      <c r="BJ271" s="42"/>
      <c r="BK271" s="42"/>
      <c r="BL271" s="42"/>
      <c r="BM271" s="15"/>
    </row>
    <row r="272" spans="1:65" outlineLevel="5" x14ac:dyDescent="0.45">
      <c r="A272" s="22">
        <f t="shared" si="112"/>
        <v>8</v>
      </c>
      <c r="B272" s="9">
        <f t="shared" si="110"/>
        <v>44788</v>
      </c>
      <c r="C272" s="51">
        <v>356616</v>
      </c>
      <c r="D272" s="64">
        <f t="shared" si="117"/>
        <v>38.299999999999997</v>
      </c>
      <c r="E272" s="12">
        <v>37.9</v>
      </c>
      <c r="F272" s="12">
        <v>38.6</v>
      </c>
      <c r="G272" s="12">
        <v>38.299999999999997</v>
      </c>
      <c r="H272" s="12">
        <v>38.200000000000003</v>
      </c>
      <c r="I272" s="12"/>
      <c r="J272" s="12"/>
      <c r="K272" s="12"/>
      <c r="L272" s="12"/>
      <c r="M272" s="74" t="str">
        <f t="shared" si="118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f t="shared" si="127"/>
        <v>20.895522388059703</v>
      </c>
      <c r="AO272" s="41">
        <v>1340</v>
      </c>
      <c r="AP272" s="110"/>
      <c r="AQ272" s="111"/>
      <c r="AR272" s="126" t="str">
        <f t="shared" si="121"/>
        <v/>
      </c>
      <c r="AS272" s="126" t="str">
        <f t="shared" si="122"/>
        <v/>
      </c>
      <c r="AT272" s="127">
        <v>1344</v>
      </c>
      <c r="AU272" s="128"/>
      <c r="AV272" s="129"/>
      <c r="AW272" s="126" t="str">
        <f t="shared" si="123"/>
        <v/>
      </c>
      <c r="AX272" s="126" t="str">
        <f t="shared" si="124"/>
        <v/>
      </c>
      <c r="AY272" s="64" t="str">
        <f t="shared" si="125"/>
        <v/>
      </c>
      <c r="AZ272" s="97"/>
      <c r="BA272" s="68"/>
      <c r="BB272" s="68"/>
      <c r="BC272" s="68"/>
      <c r="BD272" s="68"/>
      <c r="BE272" s="15">
        <v>320</v>
      </c>
      <c r="BF272" s="5">
        <f t="shared" si="126"/>
        <v>10135</v>
      </c>
      <c r="BG272" s="42">
        <v>5905</v>
      </c>
      <c r="BH272" s="42">
        <v>3301</v>
      </c>
      <c r="BI272" s="42">
        <v>929</v>
      </c>
      <c r="BJ272" s="42"/>
      <c r="BK272" s="42"/>
      <c r="BL272" s="42"/>
      <c r="BM272" s="15"/>
    </row>
    <row r="273" spans="1:65" outlineLevel="5" x14ac:dyDescent="0.45">
      <c r="A273" s="22">
        <f t="shared" si="112"/>
        <v>8</v>
      </c>
      <c r="B273" s="9">
        <f t="shared" si="110"/>
        <v>44789</v>
      </c>
      <c r="C273" s="51">
        <v>389890</v>
      </c>
      <c r="D273" s="64">
        <f t="shared" si="117"/>
        <v>38.299999999999997</v>
      </c>
      <c r="E273" s="12">
        <v>37.9</v>
      </c>
      <c r="F273" s="12">
        <v>38.299999999999997</v>
      </c>
      <c r="G273" s="12">
        <v>38.4</v>
      </c>
      <c r="H273" s="12">
        <v>38.700000000000003</v>
      </c>
      <c r="I273" s="12"/>
      <c r="J273" s="12"/>
      <c r="K273" s="12"/>
      <c r="L273" s="12"/>
      <c r="M273" s="74" t="str">
        <f t="shared" si="118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f t="shared" si="127"/>
        <v>17.241379310344829</v>
      </c>
      <c r="AO273" s="41">
        <v>1624</v>
      </c>
      <c r="AP273" s="110"/>
      <c r="AQ273" s="111"/>
      <c r="AR273" s="126" t="str">
        <f t="shared" si="121"/>
        <v/>
      </c>
      <c r="AS273" s="126" t="str">
        <f t="shared" si="122"/>
        <v/>
      </c>
      <c r="AT273" s="127">
        <v>1728</v>
      </c>
      <c r="AU273" s="128"/>
      <c r="AV273" s="129"/>
      <c r="AW273" s="126" t="str">
        <f t="shared" si="123"/>
        <v/>
      </c>
      <c r="AX273" s="126" t="str">
        <f t="shared" si="124"/>
        <v/>
      </c>
      <c r="AY273" s="64" t="str">
        <f t="shared" si="125"/>
        <v/>
      </c>
      <c r="AZ273" s="97">
        <v>80.930000000000007</v>
      </c>
      <c r="BA273" s="68"/>
      <c r="BB273" s="68"/>
      <c r="BC273" s="68"/>
      <c r="BD273" s="68"/>
      <c r="BE273" s="15">
        <v>330</v>
      </c>
      <c r="BF273" s="5">
        <f t="shared" si="126"/>
        <v>5970</v>
      </c>
      <c r="BG273" s="42">
        <v>4899</v>
      </c>
      <c r="BH273" s="42">
        <v>70</v>
      </c>
      <c r="BI273" s="42">
        <v>1001</v>
      </c>
      <c r="BJ273" s="42"/>
      <c r="BK273" s="42"/>
      <c r="BL273" s="42"/>
      <c r="BM273" s="15"/>
    </row>
    <row r="274" spans="1:65" outlineLevel="5" x14ac:dyDescent="0.45">
      <c r="A274" s="22">
        <f t="shared" si="112"/>
        <v>8</v>
      </c>
      <c r="B274" s="9">
        <f t="shared" si="110"/>
        <v>44790</v>
      </c>
      <c r="C274" s="51">
        <v>452744</v>
      </c>
      <c r="D274" s="64">
        <f t="shared" si="117"/>
        <v>38.299999999999997</v>
      </c>
      <c r="E274" s="12">
        <v>37.9</v>
      </c>
      <c r="F274" s="12">
        <v>38.299999999999997</v>
      </c>
      <c r="G274" s="12">
        <v>38.299999999999997</v>
      </c>
      <c r="H274" s="12">
        <v>38.5</v>
      </c>
      <c r="I274" s="12"/>
      <c r="J274" s="12"/>
      <c r="K274" s="12"/>
      <c r="L274" s="12"/>
      <c r="M274" s="74" t="str">
        <f t="shared" si="118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f t="shared" si="127"/>
        <v>19.830028328611899</v>
      </c>
      <c r="AO274" s="41">
        <v>1412</v>
      </c>
      <c r="AP274" s="110"/>
      <c r="AQ274" s="111"/>
      <c r="AR274" s="126" t="str">
        <f t="shared" si="121"/>
        <v/>
      </c>
      <c r="AS274" s="126" t="str">
        <f t="shared" si="122"/>
        <v/>
      </c>
      <c r="AT274" s="127">
        <v>1429</v>
      </c>
      <c r="AU274" s="128"/>
      <c r="AV274" s="129"/>
      <c r="AW274" s="126" t="str">
        <f t="shared" si="123"/>
        <v/>
      </c>
      <c r="AX274" s="126" t="str">
        <f t="shared" si="124"/>
        <v/>
      </c>
      <c r="AY274" s="64" t="str">
        <f t="shared" si="125"/>
        <v/>
      </c>
      <c r="AZ274" s="97">
        <v>80.95</v>
      </c>
      <c r="BA274" s="68"/>
      <c r="BB274" s="68"/>
      <c r="BC274" s="68"/>
      <c r="BD274" s="68"/>
      <c r="BE274" s="15">
        <v>300</v>
      </c>
      <c r="BF274" s="5">
        <f t="shared" si="126"/>
        <v>6010</v>
      </c>
      <c r="BG274" s="42">
        <v>4781</v>
      </c>
      <c r="BH274" s="42">
        <v>212</v>
      </c>
      <c r="BI274" s="42">
        <v>1017</v>
      </c>
      <c r="BJ274" s="42"/>
      <c r="BK274" s="42"/>
      <c r="BL274" s="42"/>
      <c r="BM274" s="15"/>
    </row>
    <row r="275" spans="1:65" outlineLevel="5" x14ac:dyDescent="0.45">
      <c r="A275" s="22">
        <f t="shared" si="112"/>
        <v>8</v>
      </c>
      <c r="B275" s="9">
        <f t="shared" si="110"/>
        <v>44791</v>
      </c>
      <c r="C275" s="51">
        <v>388897</v>
      </c>
      <c r="D275" s="64">
        <f t="shared" si="117"/>
        <v>38.299999999999997</v>
      </c>
      <c r="E275" s="12">
        <v>37.799999999999997</v>
      </c>
      <c r="F275" s="12">
        <v>38.6</v>
      </c>
      <c r="G275" s="12">
        <v>38.200000000000003</v>
      </c>
      <c r="H275" s="12">
        <v>38.5</v>
      </c>
      <c r="I275" s="12"/>
      <c r="J275" s="12"/>
      <c r="K275" s="12"/>
      <c r="L275" s="12"/>
      <c r="M275" s="74" t="str">
        <f t="shared" si="118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f t="shared" si="127"/>
        <v>18.617021276595743</v>
      </c>
      <c r="AO275" s="41">
        <v>1504</v>
      </c>
      <c r="AP275" s="110"/>
      <c r="AQ275" s="111"/>
      <c r="AR275" s="126" t="str">
        <f t="shared" si="121"/>
        <v/>
      </c>
      <c r="AS275" s="126" t="str">
        <f t="shared" si="122"/>
        <v/>
      </c>
      <c r="AT275" s="127">
        <v>1603</v>
      </c>
      <c r="AU275" s="128"/>
      <c r="AV275" s="129"/>
      <c r="AW275" s="126" t="str">
        <f t="shared" si="123"/>
        <v/>
      </c>
      <c r="AX275" s="126" t="str">
        <f t="shared" si="124"/>
        <v/>
      </c>
      <c r="AY275" s="64" t="str">
        <f t="shared" si="125"/>
        <v/>
      </c>
      <c r="AZ275" s="97"/>
      <c r="BA275" s="68"/>
      <c r="BB275" s="68"/>
      <c r="BC275" s="68"/>
      <c r="BD275" s="68"/>
      <c r="BE275" s="15">
        <v>350</v>
      </c>
      <c r="BF275" s="5">
        <f t="shared" si="126"/>
        <v>5405</v>
      </c>
      <c r="BG275" s="42">
        <v>4340</v>
      </c>
      <c r="BH275" s="42">
        <v>52</v>
      </c>
      <c r="BI275" s="42">
        <v>1013</v>
      </c>
      <c r="BJ275" s="42"/>
      <c r="BK275" s="42"/>
      <c r="BL275" s="42"/>
      <c r="BM275" s="15"/>
    </row>
    <row r="276" spans="1:65" outlineLevel="5" x14ac:dyDescent="0.45">
      <c r="A276" s="22">
        <f t="shared" si="112"/>
        <v>8</v>
      </c>
      <c r="B276" s="9">
        <f t="shared" si="110"/>
        <v>44792</v>
      </c>
      <c r="C276" s="51">
        <v>364823</v>
      </c>
      <c r="D276" s="64">
        <f t="shared" si="117"/>
        <v>38.299999999999997</v>
      </c>
      <c r="E276" s="12">
        <v>37.799999999999997</v>
      </c>
      <c r="F276" s="12">
        <v>38.799999999999997</v>
      </c>
      <c r="G276" s="12">
        <v>38.299999999999997</v>
      </c>
      <c r="H276" s="12">
        <v>38.4</v>
      </c>
      <c r="I276" s="12"/>
      <c r="J276" s="12"/>
      <c r="K276" s="12"/>
      <c r="L276" s="12"/>
      <c r="M276" s="74" t="str">
        <f t="shared" si="118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f t="shared" si="127"/>
        <v>17.326732673267326</v>
      </c>
      <c r="AO276" s="41">
        <v>1616</v>
      </c>
      <c r="AP276" s="110"/>
      <c r="AQ276" s="111"/>
      <c r="AR276" s="126" t="str">
        <f t="shared" si="121"/>
        <v/>
      </c>
      <c r="AS276" s="126" t="str">
        <f t="shared" si="122"/>
        <v/>
      </c>
      <c r="AT276" s="127">
        <v>1636</v>
      </c>
      <c r="AU276" s="128"/>
      <c r="AV276" s="129"/>
      <c r="AW276" s="126" t="str">
        <f t="shared" si="123"/>
        <v/>
      </c>
      <c r="AX276" s="126" t="str">
        <f t="shared" si="124"/>
        <v/>
      </c>
      <c r="AY276" s="64" t="str">
        <f t="shared" si="125"/>
        <v/>
      </c>
      <c r="AZ276" s="97">
        <v>80.25</v>
      </c>
      <c r="BA276" s="68"/>
      <c r="BB276" s="68"/>
      <c r="BC276" s="68"/>
      <c r="BD276" s="68"/>
      <c r="BE276" s="15">
        <v>400</v>
      </c>
      <c r="BF276" s="5">
        <f t="shared" si="126"/>
        <v>9729</v>
      </c>
      <c r="BG276" s="42">
        <v>3725</v>
      </c>
      <c r="BH276" s="42">
        <v>5082</v>
      </c>
      <c r="BI276" s="42">
        <v>922</v>
      </c>
      <c r="BJ276" s="42"/>
      <c r="BK276" s="42"/>
      <c r="BL276" s="42"/>
      <c r="BM276" s="15"/>
    </row>
    <row r="277" spans="1:65" outlineLevel="5" x14ac:dyDescent="0.45">
      <c r="A277" s="22">
        <f t="shared" si="112"/>
        <v>8</v>
      </c>
      <c r="B277" s="9">
        <f t="shared" si="110"/>
        <v>44793</v>
      </c>
      <c r="C277" s="51">
        <v>374069</v>
      </c>
      <c r="D277" s="64">
        <f t="shared" si="117"/>
        <v>38.299999999999997</v>
      </c>
      <c r="E277" s="12">
        <v>37.799999999999997</v>
      </c>
      <c r="F277" s="12">
        <v>38.6</v>
      </c>
      <c r="G277" s="12">
        <v>38.200000000000003</v>
      </c>
      <c r="H277" s="12">
        <v>38.5</v>
      </c>
      <c r="I277" s="12"/>
      <c r="J277" s="12"/>
      <c r="K277" s="12"/>
      <c r="L277" s="12"/>
      <c r="M277" s="74" t="str">
        <f t="shared" si="118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f>28000/AO277</f>
        <v>20.289855072463769</v>
      </c>
      <c r="AO277" s="41">
        <v>1380</v>
      </c>
      <c r="AP277" s="110"/>
      <c r="AQ277" s="111"/>
      <c r="AR277" s="126" t="str">
        <f t="shared" si="121"/>
        <v/>
      </c>
      <c r="AS277" s="126" t="str">
        <f t="shared" si="122"/>
        <v/>
      </c>
      <c r="AT277" s="127">
        <v>1377</v>
      </c>
      <c r="AU277" s="128"/>
      <c r="AV277" s="129"/>
      <c r="AW277" s="126" t="str">
        <f t="shared" si="123"/>
        <v/>
      </c>
      <c r="AX277" s="126" t="str">
        <f t="shared" si="124"/>
        <v/>
      </c>
      <c r="AY277" s="64" t="str">
        <f t="shared" si="125"/>
        <v/>
      </c>
      <c r="AZ277" s="97"/>
      <c r="BA277" s="68"/>
      <c r="BB277" s="68"/>
      <c r="BC277" s="68"/>
      <c r="BD277" s="68"/>
      <c r="BE277" s="15">
        <v>160</v>
      </c>
      <c r="BF277" s="5">
        <f t="shared" si="126"/>
        <v>3926</v>
      </c>
      <c r="BG277" s="42">
        <v>2841</v>
      </c>
      <c r="BH277" s="42">
        <v>88</v>
      </c>
      <c r="BI277" s="42">
        <v>997</v>
      </c>
      <c r="BJ277" s="42"/>
      <c r="BK277" s="42"/>
      <c r="BL277" s="42"/>
      <c r="BM277" s="15"/>
    </row>
    <row r="278" spans="1:65" outlineLevel="5" x14ac:dyDescent="0.45">
      <c r="A278" s="22">
        <f t="shared" si="112"/>
        <v>8</v>
      </c>
      <c r="B278" s="9">
        <f t="shared" si="110"/>
        <v>44794</v>
      </c>
      <c r="C278" s="51">
        <v>398030</v>
      </c>
      <c r="D278" s="64">
        <f t="shared" si="117"/>
        <v>38.1</v>
      </c>
      <c r="E278" s="12">
        <v>37.9</v>
      </c>
      <c r="F278" s="12">
        <v>38.4</v>
      </c>
      <c r="G278" s="12">
        <v>38.200000000000003</v>
      </c>
      <c r="H278" s="12">
        <v>37.9</v>
      </c>
      <c r="I278" s="12"/>
      <c r="J278" s="12"/>
      <c r="K278" s="12"/>
      <c r="L278" s="12"/>
      <c r="M278" s="74" t="str">
        <f t="shared" si="118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f t="shared" si="127"/>
        <v>26.948989412897017</v>
      </c>
      <c r="AO278" s="41">
        <v>1039</v>
      </c>
      <c r="AP278" s="110"/>
      <c r="AQ278" s="111"/>
      <c r="AR278" s="126" t="str">
        <f t="shared" si="121"/>
        <v/>
      </c>
      <c r="AS278" s="126" t="str">
        <f t="shared" si="122"/>
        <v/>
      </c>
      <c r="AT278" s="127">
        <v>1039</v>
      </c>
      <c r="AU278" s="128"/>
      <c r="AV278" s="129"/>
      <c r="AW278" s="126" t="str">
        <f t="shared" si="123"/>
        <v/>
      </c>
      <c r="AX278" s="126" t="str">
        <f t="shared" si="124"/>
        <v/>
      </c>
      <c r="AY278" s="64" t="str">
        <f t="shared" si="125"/>
        <v/>
      </c>
      <c r="AZ278" s="97"/>
      <c r="BA278" s="68"/>
      <c r="BB278" s="68"/>
      <c r="BC278" s="68"/>
      <c r="BD278" s="68"/>
      <c r="BE278" s="15"/>
      <c r="BF278" s="5">
        <f t="shared" si="126"/>
        <v>1061</v>
      </c>
      <c r="BG278" s="42"/>
      <c r="BH278" s="42">
        <v>56</v>
      </c>
      <c r="BI278" s="42">
        <v>1005</v>
      </c>
      <c r="BJ278" s="42"/>
      <c r="BK278" s="42"/>
      <c r="BL278" s="42"/>
      <c r="BM278" s="15"/>
    </row>
    <row r="279" spans="1:65" outlineLevel="5" x14ac:dyDescent="0.45">
      <c r="A279" s="22">
        <f t="shared" si="112"/>
        <v>8</v>
      </c>
      <c r="B279" s="9">
        <f t="shared" si="110"/>
        <v>44795</v>
      </c>
      <c r="C279" s="51">
        <v>395179</v>
      </c>
      <c r="D279" s="64">
        <f t="shared" si="117"/>
        <v>38.1</v>
      </c>
      <c r="E279" s="12">
        <v>37.799999999999997</v>
      </c>
      <c r="F279" s="12">
        <v>38.299999999999997</v>
      </c>
      <c r="G279" s="12">
        <v>38.200000000000003</v>
      </c>
      <c r="H279" s="12">
        <v>38.200000000000003</v>
      </c>
      <c r="I279" s="12"/>
      <c r="J279" s="12"/>
      <c r="K279" s="12"/>
      <c r="L279" s="12"/>
      <c r="M279" s="74" t="str">
        <f t="shared" si="118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f t="shared" si="127"/>
        <v>22.453889334402565</v>
      </c>
      <c r="AO279" s="41">
        <v>1247</v>
      </c>
      <c r="AP279" s="110"/>
      <c r="AQ279" s="111"/>
      <c r="AR279" s="126" t="str">
        <f t="shared" si="121"/>
        <v/>
      </c>
      <c r="AS279" s="126" t="str">
        <f t="shared" si="122"/>
        <v/>
      </c>
      <c r="AT279" s="127">
        <v>1380</v>
      </c>
      <c r="AU279" s="128"/>
      <c r="AV279" s="129"/>
      <c r="AW279" s="126" t="str">
        <f t="shared" si="123"/>
        <v/>
      </c>
      <c r="AX279" s="126" t="str">
        <f t="shared" si="124"/>
        <v/>
      </c>
      <c r="AY279" s="64" t="str">
        <f t="shared" si="125"/>
        <v/>
      </c>
      <c r="AZ279" s="97">
        <v>80.25</v>
      </c>
      <c r="BA279" s="68"/>
      <c r="BB279" s="68"/>
      <c r="BC279" s="68"/>
      <c r="BD279" s="68"/>
      <c r="BE279" s="15">
        <v>330</v>
      </c>
      <c r="BF279" s="5">
        <f t="shared" si="126"/>
        <v>9717</v>
      </c>
      <c r="BG279" s="42">
        <v>8724</v>
      </c>
      <c r="BH279" s="42">
        <v>0</v>
      </c>
      <c r="BI279" s="42">
        <v>993</v>
      </c>
      <c r="BJ279" s="42"/>
      <c r="BK279" s="42"/>
      <c r="BL279" s="42"/>
      <c r="BM279" s="15"/>
    </row>
    <row r="280" spans="1:65" outlineLevel="5" x14ac:dyDescent="0.45">
      <c r="A280" s="22">
        <f t="shared" si="112"/>
        <v>8</v>
      </c>
      <c r="B280" s="9">
        <f t="shared" si="110"/>
        <v>44796</v>
      </c>
      <c r="C280" s="51">
        <v>371572</v>
      </c>
      <c r="D280" s="64">
        <f t="shared" si="117"/>
        <v>38.200000000000003</v>
      </c>
      <c r="E280" s="12">
        <v>37.799999999999997</v>
      </c>
      <c r="F280" s="12">
        <v>38.200000000000003</v>
      </c>
      <c r="G280" s="12">
        <v>38.200000000000003</v>
      </c>
      <c r="H280" s="12">
        <v>38.700000000000003</v>
      </c>
      <c r="I280" s="12"/>
      <c r="J280" s="12"/>
      <c r="K280" s="12"/>
      <c r="L280" s="12"/>
      <c r="M280" s="74" t="str">
        <f t="shared" si="118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f t="shared" si="127"/>
        <v>20.202020202020201</v>
      </c>
      <c r="AO280" s="41">
        <v>1386</v>
      </c>
      <c r="AP280" s="110"/>
      <c r="AQ280" s="111"/>
      <c r="AR280" s="126" t="str">
        <f t="shared" si="121"/>
        <v/>
      </c>
      <c r="AS280" s="126" t="str">
        <f t="shared" si="122"/>
        <v/>
      </c>
      <c r="AT280" s="127">
        <v>1449</v>
      </c>
      <c r="AU280" s="128"/>
      <c r="AV280" s="129"/>
      <c r="AW280" s="126" t="str">
        <f t="shared" si="123"/>
        <v/>
      </c>
      <c r="AX280" s="126" t="str">
        <f t="shared" si="124"/>
        <v/>
      </c>
      <c r="AY280" s="64" t="str">
        <f t="shared" si="125"/>
        <v/>
      </c>
      <c r="AZ280" s="97">
        <v>80.25</v>
      </c>
      <c r="BA280" s="68"/>
      <c r="BB280" s="68"/>
      <c r="BC280" s="68"/>
      <c r="BD280" s="68"/>
      <c r="BE280" s="15">
        <v>280</v>
      </c>
      <c r="BF280" s="5">
        <f t="shared" si="126"/>
        <v>8787</v>
      </c>
      <c r="BG280" s="42">
        <v>5616</v>
      </c>
      <c r="BH280" s="42">
        <v>2211</v>
      </c>
      <c r="BI280" s="42">
        <v>960</v>
      </c>
      <c r="BJ280" s="42"/>
      <c r="BK280" s="42"/>
      <c r="BL280" s="42"/>
      <c r="BM280" s="15"/>
    </row>
    <row r="281" spans="1:65" outlineLevel="5" x14ac:dyDescent="0.45">
      <c r="A281" s="22">
        <f t="shared" si="112"/>
        <v>8</v>
      </c>
      <c r="B281" s="9">
        <f t="shared" si="110"/>
        <v>44797</v>
      </c>
      <c r="C281" s="51">
        <v>425767</v>
      </c>
      <c r="D281" s="64">
        <f t="shared" si="117"/>
        <v>38.200000000000003</v>
      </c>
      <c r="E281" s="12">
        <v>37.700000000000003</v>
      </c>
      <c r="F281" s="12">
        <v>38.200000000000003</v>
      </c>
      <c r="G281" s="12">
        <v>38.200000000000003</v>
      </c>
      <c r="H281" s="12">
        <v>38.6</v>
      </c>
      <c r="I281" s="12"/>
      <c r="J281" s="12"/>
      <c r="K281" s="12"/>
      <c r="L281" s="12"/>
      <c r="M281" s="74" t="str">
        <f t="shared" si="118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f t="shared" si="127"/>
        <v>19.900497512437809</v>
      </c>
      <c r="AO281" s="41">
        <v>1407</v>
      </c>
      <c r="AP281" s="110"/>
      <c r="AQ281" s="111"/>
      <c r="AR281" s="126" t="str">
        <f t="shared" si="121"/>
        <v/>
      </c>
      <c r="AS281" s="126" t="str">
        <f t="shared" si="122"/>
        <v/>
      </c>
      <c r="AT281" s="127">
        <v>1395</v>
      </c>
      <c r="AU281" s="128"/>
      <c r="AV281" s="129"/>
      <c r="AW281" s="126" t="str">
        <f t="shared" si="123"/>
        <v/>
      </c>
      <c r="AX281" s="126" t="str">
        <f t="shared" si="124"/>
        <v/>
      </c>
      <c r="AY281" s="64" t="str">
        <f t="shared" si="125"/>
        <v/>
      </c>
      <c r="AZ281" s="97">
        <v>80.25</v>
      </c>
      <c r="BA281" s="68"/>
      <c r="BB281" s="68"/>
      <c r="BC281" s="68"/>
      <c r="BD281" s="68"/>
      <c r="BE281" s="15">
        <v>360</v>
      </c>
      <c r="BF281" s="5">
        <f t="shared" si="126"/>
        <v>9302</v>
      </c>
      <c r="BG281" s="42">
        <v>5654</v>
      </c>
      <c r="BH281" s="42">
        <v>2661</v>
      </c>
      <c r="BI281" s="42">
        <v>987</v>
      </c>
      <c r="BJ281" s="42"/>
      <c r="BK281" s="42"/>
      <c r="BL281" s="42"/>
      <c r="BM281" s="15"/>
    </row>
    <row r="282" spans="1:65" outlineLevel="5" x14ac:dyDescent="0.45">
      <c r="A282" s="22">
        <f t="shared" si="112"/>
        <v>8</v>
      </c>
      <c r="B282" s="9">
        <f t="shared" si="110"/>
        <v>44798</v>
      </c>
      <c r="C282" s="51">
        <v>407235</v>
      </c>
      <c r="D282" s="64">
        <f t="shared" si="117"/>
        <v>38.200000000000003</v>
      </c>
      <c r="E282" s="12">
        <v>37.700000000000003</v>
      </c>
      <c r="F282" s="12">
        <v>38.4</v>
      </c>
      <c r="G282" s="12">
        <v>38.200000000000003</v>
      </c>
      <c r="H282" s="12">
        <v>38.4</v>
      </c>
      <c r="I282" s="12"/>
      <c r="J282" s="12"/>
      <c r="K282" s="12"/>
      <c r="L282" s="12"/>
      <c r="M282" s="74" t="str">
        <f t="shared" si="118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f t="shared" si="127"/>
        <v>23.313905079100749</v>
      </c>
      <c r="AO282" s="41">
        <v>1201</v>
      </c>
      <c r="AP282" s="110"/>
      <c r="AQ282" s="111"/>
      <c r="AR282" s="126" t="str">
        <f t="shared" si="121"/>
        <v/>
      </c>
      <c r="AS282" s="126" t="str">
        <f t="shared" si="122"/>
        <v/>
      </c>
      <c r="AT282" s="127">
        <v>1272</v>
      </c>
      <c r="AU282" s="128"/>
      <c r="AV282" s="129"/>
      <c r="AW282" s="126" t="str">
        <f t="shared" si="123"/>
        <v/>
      </c>
      <c r="AX282" s="126" t="str">
        <f t="shared" si="124"/>
        <v/>
      </c>
      <c r="AY282" s="64" t="str">
        <f t="shared" si="125"/>
        <v/>
      </c>
      <c r="AZ282" s="97">
        <v>82.02</v>
      </c>
      <c r="BA282" s="68"/>
      <c r="BB282" s="68"/>
      <c r="BC282" s="68"/>
      <c r="BD282" s="68"/>
      <c r="BE282" s="15">
        <v>260</v>
      </c>
      <c r="BF282" s="5">
        <f t="shared" si="126"/>
        <v>7807</v>
      </c>
      <c r="BG282" s="42">
        <v>6765</v>
      </c>
      <c r="BH282" s="42">
        <v>52</v>
      </c>
      <c r="BI282" s="42">
        <v>990</v>
      </c>
      <c r="BJ282" s="42"/>
      <c r="BK282" s="42"/>
      <c r="BL282" s="42"/>
      <c r="BM282" s="15"/>
    </row>
    <row r="283" spans="1:65" outlineLevel="5" x14ac:dyDescent="0.45">
      <c r="A283" s="22">
        <f t="shared" si="112"/>
        <v>8</v>
      </c>
      <c r="B283" s="9">
        <f t="shared" si="110"/>
        <v>44799</v>
      </c>
      <c r="C283" s="51">
        <v>379327</v>
      </c>
      <c r="D283" s="64">
        <f t="shared" si="117"/>
        <v>38.4</v>
      </c>
      <c r="E283" s="12">
        <v>37.799999999999997</v>
      </c>
      <c r="F283" s="12">
        <v>39.1</v>
      </c>
      <c r="G283" s="12">
        <v>38.200000000000003</v>
      </c>
      <c r="H283" s="12">
        <v>38.6</v>
      </c>
      <c r="I283" s="12"/>
      <c r="J283" s="12"/>
      <c r="K283" s="12"/>
      <c r="L283" s="12"/>
      <c r="M283" s="74" t="str">
        <f t="shared" si="118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f t="shared" si="127"/>
        <v>22.580645161290324</v>
      </c>
      <c r="AO283" s="41">
        <v>1240</v>
      </c>
      <c r="AP283" s="110"/>
      <c r="AQ283" s="111"/>
      <c r="AR283" s="126" t="str">
        <f t="shared" si="121"/>
        <v/>
      </c>
      <c r="AS283" s="126" t="str">
        <f t="shared" si="122"/>
        <v/>
      </c>
      <c r="AT283" s="127">
        <v>1253</v>
      </c>
      <c r="AU283" s="128"/>
      <c r="AV283" s="129"/>
      <c r="AW283" s="126" t="str">
        <f t="shared" si="123"/>
        <v/>
      </c>
      <c r="AX283" s="126" t="str">
        <f t="shared" si="124"/>
        <v/>
      </c>
      <c r="AY283" s="64" t="str">
        <f t="shared" si="125"/>
        <v/>
      </c>
      <c r="AZ283" s="97">
        <v>82.02</v>
      </c>
      <c r="BA283" s="68"/>
      <c r="BB283" s="68"/>
      <c r="BC283" s="68"/>
      <c r="BD283" s="68"/>
      <c r="BE283" s="15">
        <v>330</v>
      </c>
      <c r="BF283" s="5">
        <f t="shared" si="126"/>
        <v>8356</v>
      </c>
      <c r="BG283" s="42">
        <v>3451</v>
      </c>
      <c r="BH283" s="42">
        <v>3956</v>
      </c>
      <c r="BI283" s="42">
        <v>949</v>
      </c>
      <c r="BJ283" s="42"/>
      <c r="BK283" s="42"/>
      <c r="BL283" s="42"/>
      <c r="BM283" s="15"/>
    </row>
    <row r="284" spans="1:65" outlineLevel="5" x14ac:dyDescent="0.45">
      <c r="A284" s="22">
        <f t="shared" si="112"/>
        <v>8</v>
      </c>
      <c r="B284" s="9">
        <f t="shared" si="110"/>
        <v>44800</v>
      </c>
      <c r="C284" s="51">
        <v>355177</v>
      </c>
      <c r="D284" s="64">
        <f t="shared" si="117"/>
        <v>38.4</v>
      </c>
      <c r="E284" s="12">
        <v>37.799999999999997</v>
      </c>
      <c r="F284" s="12">
        <v>39.1</v>
      </c>
      <c r="G284" s="12">
        <v>38.1</v>
      </c>
      <c r="H284" s="12">
        <v>38.6</v>
      </c>
      <c r="I284" s="12"/>
      <c r="J284" s="12"/>
      <c r="K284" s="12"/>
      <c r="L284" s="12"/>
      <c r="M284" s="74" t="str">
        <f t="shared" si="118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f t="shared" si="127"/>
        <v>23.789294817332202</v>
      </c>
      <c r="AO284" s="41">
        <v>1177</v>
      </c>
      <c r="AP284" s="110"/>
      <c r="AQ284" s="111"/>
      <c r="AR284" s="126" t="str">
        <f t="shared" si="121"/>
        <v/>
      </c>
      <c r="AS284" s="126" t="str">
        <f t="shared" si="122"/>
        <v/>
      </c>
      <c r="AT284" s="127">
        <v>1177</v>
      </c>
      <c r="AU284" s="128"/>
      <c r="AV284" s="129"/>
      <c r="AW284" s="126" t="str">
        <f t="shared" si="123"/>
        <v/>
      </c>
      <c r="AX284" s="126" t="str">
        <f t="shared" si="124"/>
        <v/>
      </c>
      <c r="AY284" s="64" t="str">
        <f t="shared" si="125"/>
        <v/>
      </c>
      <c r="AZ284" s="97"/>
      <c r="BA284" s="68"/>
      <c r="BB284" s="68"/>
      <c r="BC284" s="68"/>
      <c r="BD284" s="68"/>
      <c r="BE284" s="15">
        <v>150</v>
      </c>
      <c r="BF284" s="5">
        <f t="shared" si="126"/>
        <v>5163</v>
      </c>
      <c r="BG284" s="42">
        <v>4093</v>
      </c>
      <c r="BH284" s="42">
        <v>81</v>
      </c>
      <c r="BI284" s="42">
        <v>989</v>
      </c>
      <c r="BJ284" s="42"/>
      <c r="BK284" s="42"/>
      <c r="BL284" s="42"/>
      <c r="BM284" s="15"/>
    </row>
    <row r="285" spans="1:65" outlineLevel="5" x14ac:dyDescent="0.45">
      <c r="A285" s="22">
        <f t="shared" si="112"/>
        <v>8</v>
      </c>
      <c r="B285" s="9">
        <f t="shared" si="110"/>
        <v>44801</v>
      </c>
      <c r="C285" s="51">
        <v>340134</v>
      </c>
      <c r="D285" s="64">
        <f t="shared" si="117"/>
        <v>38.200000000000003</v>
      </c>
      <c r="E285" s="12">
        <v>37.799999999999997</v>
      </c>
      <c r="F285" s="12">
        <v>38.6</v>
      </c>
      <c r="G285" s="12">
        <v>38.1</v>
      </c>
      <c r="H285" s="12">
        <v>38.1</v>
      </c>
      <c r="I285" s="12"/>
      <c r="J285" s="12"/>
      <c r="K285" s="12"/>
      <c r="L285" s="12"/>
      <c r="M285" s="74" t="str">
        <f t="shared" si="118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f t="shared" si="127"/>
        <v>26.794258373205743</v>
      </c>
      <c r="AO285" s="41">
        <v>1045</v>
      </c>
      <c r="AP285" s="110"/>
      <c r="AQ285" s="111"/>
      <c r="AR285" s="126" t="str">
        <f t="shared" si="121"/>
        <v/>
      </c>
      <c r="AS285" s="126" t="str">
        <f t="shared" si="122"/>
        <v/>
      </c>
      <c r="AT285" s="127">
        <v>1053</v>
      </c>
      <c r="AU285" s="128"/>
      <c r="AV285" s="129"/>
      <c r="AW285" s="126" t="str">
        <f t="shared" si="123"/>
        <v/>
      </c>
      <c r="AX285" s="126" t="str">
        <f t="shared" si="124"/>
        <v/>
      </c>
      <c r="AY285" s="64" t="str">
        <f t="shared" si="125"/>
        <v/>
      </c>
      <c r="AZ285" s="97"/>
      <c r="BA285" s="68"/>
      <c r="BB285" s="68"/>
      <c r="BC285" s="68"/>
      <c r="BD285" s="68"/>
      <c r="BE285" s="15"/>
      <c r="BF285" s="5">
        <f t="shared" si="126"/>
        <v>1238</v>
      </c>
      <c r="BG285" s="42"/>
      <c r="BH285" s="42">
        <v>228</v>
      </c>
      <c r="BI285" s="42">
        <v>1010</v>
      </c>
      <c r="BJ285" s="42"/>
      <c r="BK285" s="42"/>
      <c r="BL285" s="42"/>
      <c r="BM285" s="15"/>
    </row>
    <row r="286" spans="1:65" outlineLevel="5" x14ac:dyDescent="0.45">
      <c r="A286" s="22">
        <f t="shared" si="112"/>
        <v>8</v>
      </c>
      <c r="B286" s="9">
        <f t="shared" si="110"/>
        <v>44802</v>
      </c>
      <c r="C286" s="51">
        <v>348795</v>
      </c>
      <c r="D286" s="64">
        <f t="shared" si="117"/>
        <v>38.1</v>
      </c>
      <c r="E286" s="12">
        <v>37.799999999999997</v>
      </c>
      <c r="F286" s="12">
        <v>38.200000000000003</v>
      </c>
      <c r="G286" s="12">
        <v>38</v>
      </c>
      <c r="H286" s="12">
        <v>38.5</v>
      </c>
      <c r="I286" s="12"/>
      <c r="J286" s="12"/>
      <c r="K286" s="12"/>
      <c r="L286" s="12"/>
      <c r="M286" s="74" t="str">
        <f t="shared" si="118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f t="shared" si="127"/>
        <v>21.406727828746178</v>
      </c>
      <c r="AO286" s="41">
        <v>1308</v>
      </c>
      <c r="AP286" s="110"/>
      <c r="AQ286" s="111"/>
      <c r="AR286" s="126" t="str">
        <f t="shared" si="121"/>
        <v/>
      </c>
      <c r="AS286" s="126" t="str">
        <f t="shared" si="122"/>
        <v/>
      </c>
      <c r="AT286" s="127">
        <v>1426</v>
      </c>
      <c r="AU286" s="128"/>
      <c r="AV286" s="129"/>
      <c r="AW286" s="126" t="str">
        <f t="shared" si="123"/>
        <v/>
      </c>
      <c r="AX286" s="126" t="str">
        <f t="shared" si="124"/>
        <v/>
      </c>
      <c r="AY286" s="64" t="str">
        <f t="shared" si="125"/>
        <v/>
      </c>
      <c r="AZ286" s="97">
        <v>81.260000000000005</v>
      </c>
      <c r="BA286" s="68"/>
      <c r="BB286" s="68"/>
      <c r="BC286" s="68"/>
      <c r="BD286" s="68"/>
      <c r="BE286" s="15">
        <v>390</v>
      </c>
      <c r="BF286" s="5">
        <f t="shared" si="126"/>
        <v>10247</v>
      </c>
      <c r="BG286" s="42">
        <v>6685</v>
      </c>
      <c r="BH286" s="42">
        <v>2601</v>
      </c>
      <c r="BI286" s="42">
        <v>961</v>
      </c>
      <c r="BJ286" s="42"/>
      <c r="BK286" s="42"/>
      <c r="BL286" s="42"/>
      <c r="BM286" s="15"/>
    </row>
    <row r="287" spans="1:65" outlineLevel="5" x14ac:dyDescent="0.45">
      <c r="A287" s="22">
        <f t="shared" si="112"/>
        <v>8</v>
      </c>
      <c r="B287" s="9">
        <f t="shared" si="110"/>
        <v>44803</v>
      </c>
      <c r="C287" s="51">
        <v>350995</v>
      </c>
      <c r="D287" s="64">
        <f t="shared" si="117"/>
        <v>37.4</v>
      </c>
      <c r="E287" s="12">
        <v>34.799999999999997</v>
      </c>
      <c r="F287" s="12">
        <v>38.1</v>
      </c>
      <c r="G287" s="12">
        <v>38.1</v>
      </c>
      <c r="H287" s="12">
        <v>38.700000000000003</v>
      </c>
      <c r="I287" s="12"/>
      <c r="J287" s="12"/>
      <c r="K287" s="12"/>
      <c r="L287" s="12"/>
      <c r="M287" s="74" t="str">
        <f t="shared" si="118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f t="shared" si="127"/>
        <v>24.117140396210164</v>
      </c>
      <c r="AO287" s="41">
        <v>1161</v>
      </c>
      <c r="AP287" s="110"/>
      <c r="AQ287" s="111"/>
      <c r="AR287" s="126" t="str">
        <f t="shared" si="121"/>
        <v/>
      </c>
      <c r="AS287" s="126" t="str">
        <f t="shared" si="122"/>
        <v/>
      </c>
      <c r="AT287" s="127">
        <v>1231</v>
      </c>
      <c r="AU287" s="128"/>
      <c r="AV287" s="129"/>
      <c r="AW287" s="126" t="str">
        <f t="shared" si="123"/>
        <v/>
      </c>
      <c r="AX287" s="126" t="str">
        <f t="shared" si="124"/>
        <v/>
      </c>
      <c r="AY287" s="64" t="str">
        <f t="shared" si="125"/>
        <v/>
      </c>
      <c r="AZ287" s="97">
        <v>81.05</v>
      </c>
      <c r="BA287" s="68"/>
      <c r="BB287" s="68"/>
      <c r="BC287" s="68"/>
      <c r="BD287" s="68"/>
      <c r="BE287" s="15">
        <v>330</v>
      </c>
      <c r="BF287" s="5">
        <f t="shared" si="126"/>
        <v>9929</v>
      </c>
      <c r="BG287" s="42">
        <v>8744</v>
      </c>
      <c r="BH287" s="42">
        <v>177</v>
      </c>
      <c r="BI287" s="42">
        <v>1008</v>
      </c>
      <c r="BJ287" s="42"/>
      <c r="BK287" s="42"/>
      <c r="BL287" s="42"/>
      <c r="BM287" s="15"/>
    </row>
    <row r="288" spans="1:65" ht="17.5" outlineLevel="5" thickBot="1" x14ac:dyDescent="0.5">
      <c r="A288" s="31">
        <f t="shared" si="112"/>
        <v>8</v>
      </c>
      <c r="B288" s="32">
        <f t="shared" ref="B288:B351" si="128">B287+1</f>
        <v>44804</v>
      </c>
      <c r="C288" s="51">
        <v>412971</v>
      </c>
      <c r="D288" s="64">
        <f t="shared" si="117"/>
        <v>38.1</v>
      </c>
      <c r="E288" s="12">
        <v>37.799999999999997</v>
      </c>
      <c r="F288" s="12">
        <v>38.1</v>
      </c>
      <c r="G288" s="12">
        <v>38.1</v>
      </c>
      <c r="H288" s="12">
        <v>38.200000000000003</v>
      </c>
      <c r="I288" s="12"/>
      <c r="J288" s="12"/>
      <c r="K288" s="12"/>
      <c r="L288" s="12"/>
      <c r="M288" s="74" t="str">
        <f t="shared" si="118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f t="shared" si="127"/>
        <v>20.482809070958304</v>
      </c>
      <c r="AO288" s="41">
        <v>1367</v>
      </c>
      <c r="AP288" s="110"/>
      <c r="AQ288" s="111"/>
      <c r="AR288" s="126" t="str">
        <f t="shared" si="121"/>
        <v/>
      </c>
      <c r="AS288" s="126" t="str">
        <f t="shared" si="122"/>
        <v/>
      </c>
      <c r="AT288" s="127">
        <v>1487</v>
      </c>
      <c r="AU288" s="128"/>
      <c r="AV288" s="129"/>
      <c r="AW288" s="126" t="str">
        <f t="shared" si="123"/>
        <v/>
      </c>
      <c r="AX288" s="126" t="str">
        <f t="shared" si="124"/>
        <v/>
      </c>
      <c r="AY288" s="64" t="str">
        <f t="shared" si="125"/>
        <v/>
      </c>
      <c r="AZ288" s="97">
        <v>81.05</v>
      </c>
      <c r="BA288" s="68"/>
      <c r="BB288" s="68"/>
      <c r="BC288" s="68"/>
      <c r="BD288" s="68"/>
      <c r="BE288" s="15">
        <v>330</v>
      </c>
      <c r="BF288" s="5">
        <f t="shared" si="126"/>
        <v>7751</v>
      </c>
      <c r="BG288" s="42">
        <v>5831</v>
      </c>
      <c r="BH288" s="42">
        <v>925</v>
      </c>
      <c r="BI288" s="42">
        <v>995</v>
      </c>
      <c r="BJ288" s="42"/>
      <c r="BK288" s="42"/>
      <c r="BL288" s="42"/>
      <c r="BM288" s="15"/>
    </row>
    <row r="289" spans="1:65" outlineLevel="4" x14ac:dyDescent="0.45">
      <c r="A289" s="150" t="s">
        <v>42</v>
      </c>
      <c r="B289" s="151"/>
      <c r="C289" s="50">
        <f t="shared" ref="C289:BM289" si="129">SUBTOTAL(4,C258:C288)</f>
        <v>452744</v>
      </c>
      <c r="D289" s="60">
        <f t="shared" si="129"/>
        <v>38.4</v>
      </c>
      <c r="E289" s="28">
        <f t="shared" si="129"/>
        <v>37.9</v>
      </c>
      <c r="F289" s="28">
        <f t="shared" si="129"/>
        <v>39.1</v>
      </c>
      <c r="G289" s="28">
        <f t="shared" si="129"/>
        <v>38.4</v>
      </c>
      <c r="H289" s="28">
        <f t="shared" si="129"/>
        <v>38.9</v>
      </c>
      <c r="I289" s="28">
        <f t="shared" si="129"/>
        <v>0</v>
      </c>
      <c r="J289" s="28">
        <f t="shared" si="129"/>
        <v>0</v>
      </c>
      <c r="K289" s="28">
        <f t="shared" si="129"/>
        <v>0</v>
      </c>
      <c r="L289" s="28">
        <f t="shared" si="129"/>
        <v>0</v>
      </c>
      <c r="M289" s="71">
        <f t="shared" si="129"/>
        <v>0</v>
      </c>
      <c r="N289" s="82">
        <f t="shared" si="129"/>
        <v>0</v>
      </c>
      <c r="O289" s="82">
        <f t="shared" si="129"/>
        <v>0</v>
      </c>
      <c r="P289" s="82">
        <f t="shared" si="129"/>
        <v>0</v>
      </c>
      <c r="Q289" s="82">
        <f t="shared" si="129"/>
        <v>0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0</v>
      </c>
      <c r="AF289" s="39">
        <f t="shared" si="129"/>
        <v>0</v>
      </c>
      <c r="AG289" s="39">
        <f t="shared" si="129"/>
        <v>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26.948989412897017</v>
      </c>
      <c r="AO289" s="39">
        <f t="shared" si="129"/>
        <v>2080</v>
      </c>
      <c r="AP289" s="104">
        <f t="shared" si="129"/>
        <v>0</v>
      </c>
      <c r="AQ289" s="105">
        <f t="shared" si="129"/>
        <v>0</v>
      </c>
      <c r="AR289" s="106">
        <f t="shared" si="129"/>
        <v>0</v>
      </c>
      <c r="AS289" s="106">
        <f t="shared" si="129"/>
        <v>0</v>
      </c>
      <c r="AT289" s="107">
        <f t="shared" si="129"/>
        <v>2145</v>
      </c>
      <c r="AU289" s="108">
        <f t="shared" si="129"/>
        <v>0</v>
      </c>
      <c r="AV289" s="109">
        <f t="shared" si="129"/>
        <v>0</v>
      </c>
      <c r="AW289" s="106">
        <f t="shared" si="129"/>
        <v>0</v>
      </c>
      <c r="AX289" s="106">
        <f t="shared" si="129"/>
        <v>0</v>
      </c>
      <c r="AY289" s="60">
        <f t="shared" si="129"/>
        <v>0</v>
      </c>
      <c r="AZ289" s="96">
        <f t="shared" si="129"/>
        <v>82.02</v>
      </c>
      <c r="BA289" s="67">
        <f t="shared" si="129"/>
        <v>0</v>
      </c>
      <c r="BB289" s="67">
        <f t="shared" si="129"/>
        <v>0</v>
      </c>
      <c r="BC289" s="67">
        <f t="shared" si="129"/>
        <v>0</v>
      </c>
      <c r="BD289" s="67">
        <f t="shared" si="129"/>
        <v>0</v>
      </c>
      <c r="BE289" s="27">
        <f t="shared" si="129"/>
        <v>400</v>
      </c>
      <c r="BF289" s="29">
        <f t="shared" si="129"/>
        <v>10324</v>
      </c>
      <c r="BG289" s="39">
        <f t="shared" si="129"/>
        <v>8744</v>
      </c>
      <c r="BH289" s="40">
        <f t="shared" si="129"/>
        <v>5726</v>
      </c>
      <c r="BI289" s="40">
        <f t="shared" si="129"/>
        <v>1017</v>
      </c>
      <c r="BJ289" s="40">
        <f t="shared" si="129"/>
        <v>0</v>
      </c>
      <c r="BK289" s="40">
        <f t="shared" si="129"/>
        <v>0</v>
      </c>
      <c r="BL289" s="40">
        <f t="shared" si="129"/>
        <v>0</v>
      </c>
      <c r="BM289" s="27">
        <f t="shared" si="129"/>
        <v>0</v>
      </c>
    </row>
    <row r="290" spans="1:65" outlineLevel="3" x14ac:dyDescent="0.45">
      <c r="A290" s="180" t="s">
        <v>31</v>
      </c>
      <c r="B290" s="181"/>
      <c r="C290" s="51">
        <f t="shared" ref="C290:BM290" si="130">SUBTOTAL(5,C258:C288)</f>
        <v>321425</v>
      </c>
      <c r="D290" s="61">
        <f t="shared" si="130"/>
        <v>37.4</v>
      </c>
      <c r="E290" s="12">
        <f t="shared" si="130"/>
        <v>34.799999999999997</v>
      </c>
      <c r="F290" s="12">
        <f t="shared" si="130"/>
        <v>37.9</v>
      </c>
      <c r="G290" s="12">
        <f t="shared" si="130"/>
        <v>38</v>
      </c>
      <c r="H290" s="12">
        <f t="shared" si="130"/>
        <v>37.700000000000003</v>
      </c>
      <c r="I290" s="12">
        <f t="shared" si="130"/>
        <v>0</v>
      </c>
      <c r="J290" s="12">
        <f t="shared" si="130"/>
        <v>0</v>
      </c>
      <c r="K290" s="12">
        <f t="shared" si="130"/>
        <v>0</v>
      </c>
      <c r="L290" s="12">
        <f t="shared" si="130"/>
        <v>0</v>
      </c>
      <c r="M290" s="72">
        <f t="shared" si="130"/>
        <v>0</v>
      </c>
      <c r="N290" s="83">
        <f t="shared" si="130"/>
        <v>0</v>
      </c>
      <c r="O290" s="83">
        <f t="shared" si="130"/>
        <v>0</v>
      </c>
      <c r="P290" s="83">
        <f t="shared" si="130"/>
        <v>0</v>
      </c>
      <c r="Q290" s="83">
        <f t="shared" si="130"/>
        <v>0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0</v>
      </c>
      <c r="AF290" s="41">
        <f t="shared" si="130"/>
        <v>0</v>
      </c>
      <c r="AG290" s="41">
        <f t="shared" si="130"/>
        <v>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13.461538461538462</v>
      </c>
      <c r="AO290" s="41">
        <f t="shared" si="130"/>
        <v>1039</v>
      </c>
      <c r="AP290" s="110">
        <f t="shared" si="130"/>
        <v>0</v>
      </c>
      <c r="AQ290" s="111">
        <f t="shared" si="130"/>
        <v>0</v>
      </c>
      <c r="AR290" s="112">
        <f t="shared" si="130"/>
        <v>0</v>
      </c>
      <c r="AS290" s="112">
        <f t="shared" si="130"/>
        <v>0</v>
      </c>
      <c r="AT290" s="113">
        <f t="shared" si="130"/>
        <v>1039</v>
      </c>
      <c r="AU290" s="114">
        <f t="shared" si="130"/>
        <v>0</v>
      </c>
      <c r="AV290" s="115">
        <f t="shared" si="130"/>
        <v>0</v>
      </c>
      <c r="AW290" s="112">
        <f t="shared" si="130"/>
        <v>0</v>
      </c>
      <c r="AX290" s="112">
        <f t="shared" si="130"/>
        <v>0</v>
      </c>
      <c r="AY290" s="61">
        <f t="shared" si="130"/>
        <v>0</v>
      </c>
      <c r="AZ290" s="97">
        <f t="shared" si="130"/>
        <v>80.25</v>
      </c>
      <c r="BA290" s="68">
        <f t="shared" si="130"/>
        <v>0</v>
      </c>
      <c r="BB290" s="68">
        <f t="shared" si="130"/>
        <v>0</v>
      </c>
      <c r="BC290" s="68">
        <f t="shared" si="130"/>
        <v>0</v>
      </c>
      <c r="BD290" s="68">
        <f t="shared" si="130"/>
        <v>0</v>
      </c>
      <c r="BE290" s="15">
        <f t="shared" si="130"/>
        <v>150</v>
      </c>
      <c r="BF290" s="6">
        <f t="shared" si="130"/>
        <v>930</v>
      </c>
      <c r="BG290" s="41">
        <f t="shared" si="130"/>
        <v>2410</v>
      </c>
      <c r="BH290" s="42">
        <f t="shared" si="130"/>
        <v>0</v>
      </c>
      <c r="BI290" s="42">
        <f t="shared" si="130"/>
        <v>880</v>
      </c>
      <c r="BJ290" s="42">
        <f t="shared" si="130"/>
        <v>0</v>
      </c>
      <c r="BK290" s="42">
        <f t="shared" si="130"/>
        <v>0</v>
      </c>
      <c r="BL290" s="42">
        <f t="shared" si="130"/>
        <v>0</v>
      </c>
      <c r="BM290" s="15">
        <f t="shared" si="130"/>
        <v>0</v>
      </c>
    </row>
    <row r="291" spans="1:65" outlineLevel="2" x14ac:dyDescent="0.45">
      <c r="A291" s="180" t="s">
        <v>20</v>
      </c>
      <c r="B291" s="181"/>
      <c r="C291" s="51">
        <f>IFERROR(SUBTOTAL(1,C258:C288),"")</f>
        <v>371888.45161290321</v>
      </c>
      <c r="D291" s="61">
        <f t="shared" ref="D291:BM291" si="131">IFERROR(SUBTOTAL(1,D258:D288),"")</f>
        <v>38.21290322580645</v>
      </c>
      <c r="E291" s="12">
        <f t="shared" si="131"/>
        <v>37.699999999999989</v>
      </c>
      <c r="F291" s="12">
        <f t="shared" si="131"/>
        <v>38.496774193548376</v>
      </c>
      <c r="G291" s="12">
        <f t="shared" si="131"/>
        <v>38.193548387096776</v>
      </c>
      <c r="H291" s="12">
        <f t="shared" si="131"/>
        <v>38.441935483870978</v>
      </c>
      <c r="I291" s="12" t="str">
        <f t="shared" si="131"/>
        <v/>
      </c>
      <c r="J291" s="12" t="str">
        <f t="shared" si="131"/>
        <v/>
      </c>
      <c r="K291" s="12" t="str">
        <f t="shared" si="131"/>
        <v/>
      </c>
      <c r="L291" s="12" t="str">
        <f t="shared" si="131"/>
        <v/>
      </c>
      <c r="M291" s="72" t="str">
        <f t="shared" si="131"/>
        <v/>
      </c>
      <c r="N291" s="83" t="str">
        <f t="shared" si="131"/>
        <v/>
      </c>
      <c r="O291" s="83" t="str">
        <f t="shared" si="131"/>
        <v/>
      </c>
      <c r="P291" s="83" t="str">
        <f t="shared" si="131"/>
        <v/>
      </c>
      <c r="Q291" s="83" t="str">
        <f t="shared" si="131"/>
        <v/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 t="str">
        <f t="shared" si="131"/>
        <v/>
      </c>
      <c r="AF291" s="41" t="str">
        <f t="shared" si="131"/>
        <v/>
      </c>
      <c r="AG291" s="41" t="str">
        <f t="shared" si="131"/>
        <v/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19.329370418653571</v>
      </c>
      <c r="AO291" s="41">
        <f t="shared" si="131"/>
        <v>1499.4516129032259</v>
      </c>
      <c r="AP291" s="110" t="str">
        <f t="shared" si="131"/>
        <v/>
      </c>
      <c r="AQ291" s="111" t="str">
        <f t="shared" si="131"/>
        <v/>
      </c>
      <c r="AR291" s="112" t="str">
        <f t="shared" si="131"/>
        <v/>
      </c>
      <c r="AS291" s="112" t="str">
        <f t="shared" si="131"/>
        <v/>
      </c>
      <c r="AT291" s="113">
        <f t="shared" si="131"/>
        <v>1542.0967741935483</v>
      </c>
      <c r="AU291" s="114" t="str">
        <f t="shared" si="131"/>
        <v/>
      </c>
      <c r="AV291" s="115" t="str">
        <f t="shared" si="131"/>
        <v/>
      </c>
      <c r="AW291" s="112" t="str">
        <f t="shared" si="131"/>
        <v/>
      </c>
      <c r="AX291" s="112" t="str">
        <f t="shared" si="131"/>
        <v/>
      </c>
      <c r="AY291" s="61" t="str">
        <f t="shared" si="131"/>
        <v/>
      </c>
      <c r="AZ291" s="97">
        <f t="shared" si="131"/>
        <v>80.91105263157894</v>
      </c>
      <c r="BA291" s="68" t="str">
        <f t="shared" si="131"/>
        <v/>
      </c>
      <c r="BB291" s="68" t="str">
        <f t="shared" si="131"/>
        <v/>
      </c>
      <c r="BC291" s="68" t="str">
        <f t="shared" si="131"/>
        <v/>
      </c>
      <c r="BD291" s="68" t="str">
        <f t="shared" si="131"/>
        <v/>
      </c>
      <c r="BE291" s="15">
        <f>IFERROR(SUBTOTAL(1,BE258:BE288),"")</f>
        <v>290.37037037037038</v>
      </c>
      <c r="BF291" s="6">
        <f t="shared" si="131"/>
        <v>7074.2258064516127</v>
      </c>
      <c r="BG291" s="41">
        <f t="shared" si="131"/>
        <v>5565.7407407407409</v>
      </c>
      <c r="BH291" s="42">
        <f t="shared" si="131"/>
        <v>1263.3225806451612</v>
      </c>
      <c r="BI291" s="42">
        <f t="shared" si="131"/>
        <v>963.32258064516134</v>
      </c>
      <c r="BJ291" s="42" t="str">
        <f t="shared" si="131"/>
        <v/>
      </c>
      <c r="BK291" s="42" t="str">
        <f t="shared" si="131"/>
        <v/>
      </c>
      <c r="BL291" s="42" t="str">
        <f t="shared" si="131"/>
        <v/>
      </c>
      <c r="BM291" s="15" t="str">
        <f t="shared" si="131"/>
        <v/>
      </c>
    </row>
    <row r="292" spans="1:65" ht="17.5" outlineLevel="1" thickBot="1" x14ac:dyDescent="0.5">
      <c r="A292" s="182" t="s">
        <v>53</v>
      </c>
      <c r="B292" s="183"/>
      <c r="C292" s="52">
        <f>SUBTOTAL(9,C258:C288)</f>
        <v>11528542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46483</v>
      </c>
      <c r="AP292" s="116"/>
      <c r="AQ292" s="117"/>
      <c r="AR292" s="118"/>
      <c r="AS292" s="118"/>
      <c r="AT292" s="119">
        <f>SUBTOTAL(9,AT258:AT288)</f>
        <v>47805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7840</v>
      </c>
      <c r="BF292" s="7">
        <f t="shared" ref="BF292:BM292" si="132">SUBTOTAL(9,BF258:BF288)</f>
        <v>219301</v>
      </c>
      <c r="BG292" s="43">
        <f t="shared" si="132"/>
        <v>150275</v>
      </c>
      <c r="BH292" s="44">
        <f t="shared" si="132"/>
        <v>39163</v>
      </c>
      <c r="BI292" s="44">
        <f t="shared" si="132"/>
        <v>29863</v>
      </c>
      <c r="BJ292" s="44">
        <f t="shared" si="132"/>
        <v>0</v>
      </c>
      <c r="BK292" s="44">
        <f t="shared" si="132"/>
        <v>0</v>
      </c>
      <c r="BL292" s="44">
        <v>401504</v>
      </c>
      <c r="BM292" s="16">
        <f t="shared" si="132"/>
        <v>0</v>
      </c>
    </row>
    <row r="293" spans="1:65" outlineLevel="5" x14ac:dyDescent="0.45">
      <c r="A293" s="21">
        <f t="shared" si="112"/>
        <v>9</v>
      </c>
      <c r="B293" s="33">
        <f>B288+1</f>
        <v>44805</v>
      </c>
      <c r="C293" s="51">
        <v>425392</v>
      </c>
      <c r="D293" s="64">
        <f t="shared" ref="D293:D322" si="133">IFERROR(ROUND(AVERAGE(E293:L293),1),"")</f>
        <v>38.4</v>
      </c>
      <c r="E293" s="12">
        <v>37.700000000000003</v>
      </c>
      <c r="F293" s="12">
        <v>38.799999999999997</v>
      </c>
      <c r="G293" s="12">
        <v>38</v>
      </c>
      <c r="H293" s="12">
        <v>39</v>
      </c>
      <c r="I293" s="12"/>
      <c r="J293" s="12"/>
      <c r="K293" s="12"/>
      <c r="L293" s="12"/>
      <c r="M293" s="74" t="str">
        <f t="shared" ref="M293:M322" si="134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f>28000/AO293</f>
        <v>21.29277566539924</v>
      </c>
      <c r="AO293" s="41">
        <v>1315</v>
      </c>
      <c r="AP293" s="110"/>
      <c r="AQ293" s="111"/>
      <c r="AR293" s="126" t="str">
        <f t="shared" ref="AR293:AR322" si="137">IFERROR(AQ293/AP293*100,"")</f>
        <v/>
      </c>
      <c r="AS293" s="126" t="str">
        <f t="shared" ref="AS293:AS322" si="138">IFERROR(100-AR293,"")</f>
        <v/>
      </c>
      <c r="AT293" s="127">
        <v>1339</v>
      </c>
      <c r="AU293" s="128"/>
      <c r="AV293" s="129"/>
      <c r="AW293" s="126" t="str">
        <f t="shared" ref="AW293:AW322" si="139">IFERROR(AV293/AU293*100,"")</f>
        <v/>
      </c>
      <c r="AX293" s="126" t="str">
        <f t="shared" ref="AX293:AX322" si="140">IFERROR(100-AW293,"")</f>
        <v/>
      </c>
      <c r="AY293" s="64" t="str">
        <f t="shared" ref="AY293:AY322" si="141">IFERROR((1-((AW293*AS293)/(AX293*AR293)))*100,"")</f>
        <v/>
      </c>
      <c r="AZ293" s="97">
        <v>81.05</v>
      </c>
      <c r="BA293" s="68"/>
      <c r="BB293" s="68"/>
      <c r="BC293" s="68"/>
      <c r="BD293" s="68"/>
      <c r="BE293" s="15">
        <v>310</v>
      </c>
      <c r="BF293" s="5">
        <f t="shared" ref="BF293:BF322" si="142">IF(SUM(BG293:BM293)=0,"",SUM(BG293:BM293))</f>
        <v>6627</v>
      </c>
      <c r="BG293" s="42">
        <v>5366</v>
      </c>
      <c r="BH293" s="42">
        <v>0</v>
      </c>
      <c r="BI293" s="42">
        <v>1261</v>
      </c>
      <c r="BJ293" s="42"/>
      <c r="BK293" s="42"/>
      <c r="BL293" s="42"/>
      <c r="BM293" s="15"/>
    </row>
    <row r="294" spans="1:65" outlineLevel="5" x14ac:dyDescent="0.45">
      <c r="A294" s="22">
        <f t="shared" si="112"/>
        <v>9</v>
      </c>
      <c r="B294" s="9">
        <f t="shared" si="128"/>
        <v>44806</v>
      </c>
      <c r="C294" s="51">
        <v>462557</v>
      </c>
      <c r="D294" s="64">
        <f t="shared" si="133"/>
        <v>38.4</v>
      </c>
      <c r="E294" s="12">
        <v>37.700000000000003</v>
      </c>
      <c r="F294" s="12">
        <v>39.1</v>
      </c>
      <c r="G294" s="12">
        <v>38.1</v>
      </c>
      <c r="H294" s="12">
        <v>38.700000000000003</v>
      </c>
      <c r="I294" s="12"/>
      <c r="J294" s="12"/>
      <c r="K294" s="12"/>
      <c r="L294" s="12"/>
      <c r="M294" s="74" t="str">
        <f t="shared" si="134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f t="shared" ref="AN294:AN322" si="143">28000/AO294</f>
        <v>21.260440394836749</v>
      </c>
      <c r="AO294" s="41">
        <v>1317</v>
      </c>
      <c r="AP294" s="110"/>
      <c r="AQ294" s="111"/>
      <c r="AR294" s="126" t="str">
        <f t="shared" si="137"/>
        <v/>
      </c>
      <c r="AS294" s="126" t="str">
        <f t="shared" si="138"/>
        <v/>
      </c>
      <c r="AT294" s="127">
        <v>1287</v>
      </c>
      <c r="AU294" s="128"/>
      <c r="AV294" s="129"/>
      <c r="AW294" s="126" t="str">
        <f t="shared" si="139"/>
        <v/>
      </c>
      <c r="AX294" s="126" t="str">
        <f t="shared" si="140"/>
        <v/>
      </c>
      <c r="AY294" s="64" t="str">
        <f t="shared" si="141"/>
        <v/>
      </c>
      <c r="AZ294" s="97">
        <v>81.05</v>
      </c>
      <c r="BA294" s="68"/>
      <c r="BB294" s="68"/>
      <c r="BC294" s="68"/>
      <c r="BD294" s="68"/>
      <c r="BE294" s="15">
        <v>350</v>
      </c>
      <c r="BF294" s="5">
        <f t="shared" si="142"/>
        <v>9588</v>
      </c>
      <c r="BG294" s="42">
        <v>1946</v>
      </c>
      <c r="BH294" s="42">
        <v>6695</v>
      </c>
      <c r="BI294" s="42">
        <v>947</v>
      </c>
      <c r="BJ294" s="42"/>
      <c r="BK294" s="42"/>
      <c r="BL294" s="42"/>
      <c r="BM294" s="15"/>
    </row>
    <row r="295" spans="1:65" outlineLevel="5" x14ac:dyDescent="0.45">
      <c r="A295" s="22">
        <f t="shared" si="112"/>
        <v>9</v>
      </c>
      <c r="B295" s="9">
        <f t="shared" si="128"/>
        <v>44807</v>
      </c>
      <c r="C295" s="51">
        <v>479786</v>
      </c>
      <c r="D295" s="64">
        <f t="shared" si="133"/>
        <v>38.299999999999997</v>
      </c>
      <c r="E295" s="12">
        <v>37.700000000000003</v>
      </c>
      <c r="F295" s="12">
        <v>38.799999999999997</v>
      </c>
      <c r="G295" s="12">
        <v>38</v>
      </c>
      <c r="H295" s="12">
        <v>38.700000000000003</v>
      </c>
      <c r="I295" s="12"/>
      <c r="J295" s="12"/>
      <c r="K295" s="12"/>
      <c r="L295" s="12"/>
      <c r="M295" s="74" t="str">
        <f t="shared" si="134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f t="shared" si="143"/>
        <v>25.225225225225227</v>
      </c>
      <c r="AO295" s="41">
        <v>1110</v>
      </c>
      <c r="AP295" s="110"/>
      <c r="AQ295" s="111"/>
      <c r="AR295" s="126" t="str">
        <f t="shared" si="137"/>
        <v/>
      </c>
      <c r="AS295" s="126" t="str">
        <f t="shared" si="138"/>
        <v/>
      </c>
      <c r="AT295" s="127">
        <v>1173</v>
      </c>
      <c r="AU295" s="128"/>
      <c r="AV295" s="129"/>
      <c r="AW295" s="126" t="str">
        <f t="shared" si="139"/>
        <v/>
      </c>
      <c r="AX295" s="126" t="str">
        <f t="shared" si="140"/>
        <v/>
      </c>
      <c r="AY295" s="64" t="str">
        <f t="shared" si="141"/>
        <v/>
      </c>
      <c r="AZ295" s="97"/>
      <c r="BA295" s="68"/>
      <c r="BB295" s="68"/>
      <c r="BC295" s="68"/>
      <c r="BD295" s="68"/>
      <c r="BE295" s="15">
        <v>140</v>
      </c>
      <c r="BF295" s="5">
        <f t="shared" si="142"/>
        <v>4728</v>
      </c>
      <c r="BG295" s="42">
        <v>3428</v>
      </c>
      <c r="BH295" s="42">
        <v>278</v>
      </c>
      <c r="BI295" s="42">
        <v>1022</v>
      </c>
      <c r="BJ295" s="42"/>
      <c r="BK295" s="42"/>
      <c r="BL295" s="42"/>
      <c r="BM295" s="15"/>
    </row>
    <row r="296" spans="1:65" outlineLevel="5" x14ac:dyDescent="0.45">
      <c r="A296" s="22">
        <f t="shared" si="112"/>
        <v>9</v>
      </c>
      <c r="B296" s="9">
        <f t="shared" si="128"/>
        <v>44808</v>
      </c>
      <c r="C296" s="51">
        <v>488081</v>
      </c>
      <c r="D296" s="64">
        <f t="shared" si="133"/>
        <v>38.200000000000003</v>
      </c>
      <c r="E296" s="12">
        <v>37.700000000000003</v>
      </c>
      <c r="F296" s="12">
        <v>38.4</v>
      </c>
      <c r="G296" s="12">
        <v>38</v>
      </c>
      <c r="H296" s="12">
        <v>38.6</v>
      </c>
      <c r="I296" s="12"/>
      <c r="J296" s="12"/>
      <c r="K296" s="12"/>
      <c r="L296" s="12"/>
      <c r="M296" s="74" t="str">
        <f t="shared" si="134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f t="shared" si="143"/>
        <v>29.288702928870293</v>
      </c>
      <c r="AO296" s="41">
        <v>956</v>
      </c>
      <c r="AP296" s="110"/>
      <c r="AQ296" s="111"/>
      <c r="AR296" s="126" t="str">
        <f t="shared" si="137"/>
        <v/>
      </c>
      <c r="AS296" s="126" t="str">
        <f t="shared" si="138"/>
        <v/>
      </c>
      <c r="AT296" s="127">
        <v>887</v>
      </c>
      <c r="AU296" s="128"/>
      <c r="AV296" s="129"/>
      <c r="AW296" s="126" t="str">
        <f t="shared" si="139"/>
        <v/>
      </c>
      <c r="AX296" s="126" t="str">
        <f t="shared" si="140"/>
        <v/>
      </c>
      <c r="AY296" s="64" t="str">
        <f t="shared" si="141"/>
        <v/>
      </c>
      <c r="AZ296" s="97"/>
      <c r="BA296" s="68"/>
      <c r="BB296" s="68"/>
      <c r="BC296" s="68"/>
      <c r="BD296" s="68"/>
      <c r="BE296" s="15"/>
      <c r="BF296" s="5">
        <f t="shared" si="142"/>
        <v>1163</v>
      </c>
      <c r="BG296" s="42"/>
      <c r="BH296" s="42">
        <v>144</v>
      </c>
      <c r="BI296" s="42">
        <v>1019</v>
      </c>
      <c r="BJ296" s="42"/>
      <c r="BK296" s="42"/>
      <c r="BL296" s="42"/>
      <c r="BM296" s="15"/>
    </row>
    <row r="297" spans="1:65" outlineLevel="5" x14ac:dyDescent="0.45">
      <c r="A297" s="22">
        <f t="shared" si="112"/>
        <v>9</v>
      </c>
      <c r="B297" s="9">
        <f t="shared" si="128"/>
        <v>44809</v>
      </c>
      <c r="C297" s="51">
        <v>475726</v>
      </c>
      <c r="D297" s="64">
        <f t="shared" si="133"/>
        <v>37.9</v>
      </c>
      <c r="E297" s="12">
        <v>37.6</v>
      </c>
      <c r="F297" s="12">
        <v>37.799999999999997</v>
      </c>
      <c r="G297" s="12">
        <v>37.9</v>
      </c>
      <c r="H297" s="12">
        <v>38.200000000000003</v>
      </c>
      <c r="I297" s="12"/>
      <c r="J297" s="12"/>
      <c r="K297" s="12"/>
      <c r="L297" s="12"/>
      <c r="M297" s="74" t="str">
        <f t="shared" si="134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f t="shared" si="143"/>
        <v>22.346368715083798</v>
      </c>
      <c r="AO297" s="41">
        <v>1253</v>
      </c>
      <c r="AP297" s="110"/>
      <c r="AQ297" s="111"/>
      <c r="AR297" s="126" t="str">
        <f t="shared" si="137"/>
        <v/>
      </c>
      <c r="AS297" s="126" t="str">
        <f t="shared" si="138"/>
        <v/>
      </c>
      <c r="AT297" s="127">
        <v>1366</v>
      </c>
      <c r="AU297" s="128"/>
      <c r="AV297" s="129"/>
      <c r="AW297" s="126" t="str">
        <f t="shared" si="139"/>
        <v/>
      </c>
      <c r="AX297" s="126" t="str">
        <f t="shared" si="140"/>
        <v/>
      </c>
      <c r="AY297" s="64" t="str">
        <f t="shared" si="141"/>
        <v/>
      </c>
      <c r="AZ297" s="97">
        <v>81.05</v>
      </c>
      <c r="BA297" s="68"/>
      <c r="BB297" s="68"/>
      <c r="BC297" s="68"/>
      <c r="BD297" s="68"/>
      <c r="BE297" s="15">
        <v>350</v>
      </c>
      <c r="BF297" s="5">
        <f t="shared" si="142"/>
        <v>8602</v>
      </c>
      <c r="BG297" s="42">
        <v>5426</v>
      </c>
      <c r="BH297" s="42">
        <v>2220</v>
      </c>
      <c r="BI297" s="42">
        <v>956</v>
      </c>
      <c r="BJ297" s="42"/>
      <c r="BK297" s="42"/>
      <c r="BL297" s="42"/>
      <c r="BM297" s="15"/>
    </row>
    <row r="298" spans="1:65" outlineLevel="5" x14ac:dyDescent="0.45">
      <c r="A298" s="22">
        <f t="shared" si="112"/>
        <v>9</v>
      </c>
      <c r="B298" s="9">
        <f t="shared" si="128"/>
        <v>44810</v>
      </c>
      <c r="C298" s="51">
        <v>488416</v>
      </c>
      <c r="D298" s="64">
        <f t="shared" si="133"/>
        <v>37.799999999999997</v>
      </c>
      <c r="E298" s="12">
        <v>37.5</v>
      </c>
      <c r="F298" s="12">
        <v>37.6</v>
      </c>
      <c r="G298" s="12">
        <v>37.799999999999997</v>
      </c>
      <c r="H298" s="12">
        <v>38.1</v>
      </c>
      <c r="I298" s="12"/>
      <c r="J298" s="12"/>
      <c r="K298" s="12"/>
      <c r="L298" s="12"/>
      <c r="M298" s="74" t="str">
        <f t="shared" si="134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f t="shared" si="143"/>
        <v>29.946524064171122</v>
      </c>
      <c r="AO298" s="41">
        <v>935</v>
      </c>
      <c r="AP298" s="110"/>
      <c r="AQ298" s="111"/>
      <c r="AR298" s="126" t="str">
        <f t="shared" si="137"/>
        <v/>
      </c>
      <c r="AS298" s="126" t="str">
        <f t="shared" si="138"/>
        <v/>
      </c>
      <c r="AT298" s="127">
        <v>980</v>
      </c>
      <c r="AU298" s="128"/>
      <c r="AV298" s="129"/>
      <c r="AW298" s="126" t="str">
        <f t="shared" si="139"/>
        <v/>
      </c>
      <c r="AX298" s="126" t="str">
        <f t="shared" si="140"/>
        <v/>
      </c>
      <c r="AY298" s="64" t="str">
        <f t="shared" si="141"/>
        <v/>
      </c>
      <c r="AZ298" s="97"/>
      <c r="BA298" s="68"/>
      <c r="BB298" s="68"/>
      <c r="BC298" s="68"/>
      <c r="BD298" s="68"/>
      <c r="BE298" s="15"/>
      <c r="BF298" s="5">
        <f t="shared" si="142"/>
        <v>16546</v>
      </c>
      <c r="BG298" s="42">
        <v>7489</v>
      </c>
      <c r="BH298" s="42">
        <v>1012</v>
      </c>
      <c r="BI298" s="42">
        <v>8045</v>
      </c>
      <c r="BJ298" s="42"/>
      <c r="BK298" s="42"/>
      <c r="BL298" s="42"/>
      <c r="BM298" s="15"/>
    </row>
    <row r="299" spans="1:65" outlineLevel="5" x14ac:dyDescent="0.45">
      <c r="A299" s="22">
        <f t="shared" si="112"/>
        <v>9</v>
      </c>
      <c r="B299" s="9">
        <f t="shared" si="128"/>
        <v>44811</v>
      </c>
      <c r="C299" s="51">
        <v>468352</v>
      </c>
      <c r="D299" s="64">
        <f t="shared" si="133"/>
        <v>37.9</v>
      </c>
      <c r="E299" s="12">
        <v>37.5</v>
      </c>
      <c r="F299" s="12">
        <v>38</v>
      </c>
      <c r="G299" s="12">
        <v>37.9</v>
      </c>
      <c r="H299" s="12">
        <v>38</v>
      </c>
      <c r="I299" s="12"/>
      <c r="J299" s="12"/>
      <c r="K299" s="12"/>
      <c r="L299" s="12"/>
      <c r="M299" s="74" t="str">
        <f t="shared" si="134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f t="shared" si="143"/>
        <v>21.423106350420809</v>
      </c>
      <c r="AO299" s="41">
        <v>1307</v>
      </c>
      <c r="AP299" s="110"/>
      <c r="AQ299" s="111"/>
      <c r="AR299" s="126" t="str">
        <f t="shared" si="137"/>
        <v/>
      </c>
      <c r="AS299" s="126" t="str">
        <f t="shared" si="138"/>
        <v/>
      </c>
      <c r="AT299" s="127">
        <v>1409</v>
      </c>
      <c r="AU299" s="128"/>
      <c r="AV299" s="129"/>
      <c r="AW299" s="126" t="str">
        <f t="shared" si="139"/>
        <v/>
      </c>
      <c r="AX299" s="126" t="str">
        <f t="shared" si="140"/>
        <v/>
      </c>
      <c r="AY299" s="64" t="str">
        <f t="shared" si="141"/>
        <v/>
      </c>
      <c r="AZ299" s="97"/>
      <c r="BA299" s="68"/>
      <c r="BB299" s="68"/>
      <c r="BC299" s="68"/>
      <c r="BD299" s="68"/>
      <c r="BE299" s="15">
        <v>380</v>
      </c>
      <c r="BF299" s="5">
        <f t="shared" si="142"/>
        <v>7944</v>
      </c>
      <c r="BG299" s="42">
        <v>7932</v>
      </c>
      <c r="BH299" s="42">
        <v>0</v>
      </c>
      <c r="BI299" s="42">
        <v>12</v>
      </c>
      <c r="BJ299" s="42"/>
      <c r="BK299" s="42"/>
      <c r="BL299" s="42"/>
      <c r="BM299" s="15"/>
    </row>
    <row r="300" spans="1:65" outlineLevel="5" x14ac:dyDescent="0.45">
      <c r="A300" s="22">
        <f t="shared" si="112"/>
        <v>9</v>
      </c>
      <c r="B300" s="9">
        <f t="shared" si="128"/>
        <v>44812</v>
      </c>
      <c r="C300" s="51">
        <v>473959</v>
      </c>
      <c r="D300" s="64">
        <f t="shared" si="133"/>
        <v>38.200000000000003</v>
      </c>
      <c r="E300" s="12">
        <v>37.5</v>
      </c>
      <c r="F300" s="12">
        <v>38.9</v>
      </c>
      <c r="G300" s="12">
        <v>37.799999999999997</v>
      </c>
      <c r="H300" s="12">
        <v>38.4</v>
      </c>
      <c r="I300" s="12"/>
      <c r="J300" s="12"/>
      <c r="K300" s="12"/>
      <c r="L300" s="12"/>
      <c r="M300" s="74" t="str">
        <f t="shared" si="134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f t="shared" si="143"/>
        <v>20.94240837696335</v>
      </c>
      <c r="AO300" s="41">
        <v>1337</v>
      </c>
      <c r="AP300" s="110"/>
      <c r="AQ300" s="111"/>
      <c r="AR300" s="126" t="str">
        <f t="shared" si="137"/>
        <v/>
      </c>
      <c r="AS300" s="126" t="str">
        <f t="shared" si="138"/>
        <v/>
      </c>
      <c r="AT300" s="127">
        <v>1304</v>
      </c>
      <c r="AU300" s="128"/>
      <c r="AV300" s="129"/>
      <c r="AW300" s="126" t="str">
        <f t="shared" si="139"/>
        <v/>
      </c>
      <c r="AX300" s="126" t="str">
        <f t="shared" si="140"/>
        <v/>
      </c>
      <c r="AY300" s="64" t="str">
        <f t="shared" si="141"/>
        <v/>
      </c>
      <c r="AZ300" s="97"/>
      <c r="BA300" s="68"/>
      <c r="BB300" s="68"/>
      <c r="BC300" s="68"/>
      <c r="BD300" s="68"/>
      <c r="BE300" s="15">
        <v>350</v>
      </c>
      <c r="BF300" s="5">
        <f t="shared" si="142"/>
        <v>7951</v>
      </c>
      <c r="BG300" s="42">
        <v>2782</v>
      </c>
      <c r="BH300" s="42">
        <v>5169</v>
      </c>
      <c r="BI300" s="42">
        <v>0</v>
      </c>
      <c r="BJ300" s="42"/>
      <c r="BK300" s="42"/>
      <c r="BL300" s="42"/>
      <c r="BM300" s="15"/>
    </row>
    <row r="301" spans="1:65" outlineLevel="5" x14ac:dyDescent="0.45">
      <c r="A301" s="22">
        <f t="shared" si="112"/>
        <v>9</v>
      </c>
      <c r="B301" s="9">
        <f t="shared" si="128"/>
        <v>44813</v>
      </c>
      <c r="C301" s="51">
        <v>466266</v>
      </c>
      <c r="D301" s="64">
        <f t="shared" si="133"/>
        <v>38.200000000000003</v>
      </c>
      <c r="E301" s="12">
        <v>37.5</v>
      </c>
      <c r="F301" s="12">
        <v>39.200000000000003</v>
      </c>
      <c r="G301" s="12">
        <v>37.799999999999997</v>
      </c>
      <c r="H301" s="12">
        <v>38.299999999999997</v>
      </c>
      <c r="I301" s="12"/>
      <c r="J301" s="12"/>
      <c r="K301" s="12"/>
      <c r="L301" s="12"/>
      <c r="M301" s="74" t="str">
        <f t="shared" si="134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f t="shared" si="143"/>
        <v>21.196063588190764</v>
      </c>
      <c r="AO301" s="41">
        <v>1321</v>
      </c>
      <c r="AP301" s="110"/>
      <c r="AQ301" s="111"/>
      <c r="AR301" s="126" t="str">
        <f t="shared" si="137"/>
        <v/>
      </c>
      <c r="AS301" s="126" t="str">
        <f t="shared" si="138"/>
        <v/>
      </c>
      <c r="AT301" s="127">
        <v>1441</v>
      </c>
      <c r="AU301" s="128"/>
      <c r="AV301" s="129"/>
      <c r="AW301" s="126" t="str">
        <f t="shared" si="139"/>
        <v/>
      </c>
      <c r="AX301" s="126" t="str">
        <f t="shared" si="140"/>
        <v/>
      </c>
      <c r="AY301" s="64" t="str">
        <f t="shared" si="141"/>
        <v/>
      </c>
      <c r="AZ301" s="97"/>
      <c r="BA301" s="68"/>
      <c r="BB301" s="68"/>
      <c r="BC301" s="68"/>
      <c r="BD301" s="68"/>
      <c r="BE301" s="15">
        <v>360</v>
      </c>
      <c r="BF301" s="5">
        <f t="shared" si="142"/>
        <v>8766</v>
      </c>
      <c r="BG301" s="42">
        <v>6602</v>
      </c>
      <c r="BH301" s="42">
        <v>2164</v>
      </c>
      <c r="BI301" s="42">
        <v>0</v>
      </c>
      <c r="BJ301" s="42"/>
      <c r="BK301" s="42"/>
      <c r="BL301" s="42"/>
      <c r="BM301" s="15"/>
    </row>
    <row r="302" spans="1:65" outlineLevel="5" x14ac:dyDescent="0.45">
      <c r="A302" s="22">
        <f t="shared" si="112"/>
        <v>9</v>
      </c>
      <c r="B302" s="9">
        <f t="shared" si="128"/>
        <v>44814</v>
      </c>
      <c r="C302" s="51">
        <v>410007</v>
      </c>
      <c r="D302" s="64">
        <f t="shared" si="133"/>
        <v>38.299999999999997</v>
      </c>
      <c r="E302" s="12">
        <v>37.6</v>
      </c>
      <c r="F302" s="12">
        <v>38.799999999999997</v>
      </c>
      <c r="G302" s="12">
        <v>37.799999999999997</v>
      </c>
      <c r="H302" s="12">
        <v>38.9</v>
      </c>
      <c r="I302" s="12"/>
      <c r="J302" s="12"/>
      <c r="K302" s="12"/>
      <c r="L302" s="12"/>
      <c r="M302" s="74" t="str">
        <f t="shared" si="134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f t="shared" si="143"/>
        <v>29.015544041450777</v>
      </c>
      <c r="AO302" s="41">
        <v>965</v>
      </c>
      <c r="AP302" s="110"/>
      <c r="AQ302" s="111"/>
      <c r="AR302" s="126" t="str">
        <f t="shared" si="137"/>
        <v/>
      </c>
      <c r="AS302" s="126" t="str">
        <f t="shared" si="138"/>
        <v/>
      </c>
      <c r="AT302" s="127">
        <v>943</v>
      </c>
      <c r="AU302" s="128"/>
      <c r="AV302" s="129"/>
      <c r="AW302" s="126" t="str">
        <f t="shared" si="139"/>
        <v/>
      </c>
      <c r="AX302" s="126" t="str">
        <f t="shared" si="140"/>
        <v/>
      </c>
      <c r="AY302" s="64" t="str">
        <f t="shared" si="141"/>
        <v/>
      </c>
      <c r="AZ302" s="97"/>
      <c r="BA302" s="68"/>
      <c r="BB302" s="68"/>
      <c r="BC302" s="68"/>
      <c r="BD302" s="68"/>
      <c r="BE302" s="15"/>
      <c r="BF302" s="5">
        <f t="shared" si="142"/>
        <v>329</v>
      </c>
      <c r="BG302" s="42"/>
      <c r="BH302" s="42">
        <v>329</v>
      </c>
      <c r="BI302" s="42">
        <v>0</v>
      </c>
      <c r="BJ302" s="42"/>
      <c r="BK302" s="42"/>
      <c r="BL302" s="42"/>
      <c r="BM302" s="15"/>
    </row>
    <row r="303" spans="1:65" outlineLevel="5" x14ac:dyDescent="0.45">
      <c r="A303" s="22">
        <f t="shared" si="112"/>
        <v>9</v>
      </c>
      <c r="B303" s="9">
        <f t="shared" si="128"/>
        <v>44815</v>
      </c>
      <c r="C303" s="51">
        <v>382797</v>
      </c>
      <c r="D303" s="64">
        <f t="shared" si="133"/>
        <v>38</v>
      </c>
      <c r="E303" s="12">
        <v>37.6</v>
      </c>
      <c r="F303" s="12">
        <v>38.5</v>
      </c>
      <c r="G303" s="12">
        <v>37.799999999999997</v>
      </c>
      <c r="H303" s="12">
        <v>38</v>
      </c>
      <c r="I303" s="12"/>
      <c r="J303" s="12"/>
      <c r="K303" s="12"/>
      <c r="L303" s="12"/>
      <c r="M303" s="74" t="str">
        <f t="shared" si="134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f t="shared" si="143"/>
        <v>29.288702928870293</v>
      </c>
      <c r="AO303" s="41">
        <v>956</v>
      </c>
      <c r="AP303" s="110"/>
      <c r="AQ303" s="111"/>
      <c r="AR303" s="126" t="str">
        <f t="shared" si="137"/>
        <v/>
      </c>
      <c r="AS303" s="126" t="str">
        <f t="shared" si="138"/>
        <v/>
      </c>
      <c r="AT303" s="127">
        <v>982</v>
      </c>
      <c r="AU303" s="128"/>
      <c r="AV303" s="129"/>
      <c r="AW303" s="126" t="str">
        <f t="shared" si="139"/>
        <v/>
      </c>
      <c r="AX303" s="126" t="str">
        <f t="shared" si="140"/>
        <v/>
      </c>
      <c r="AY303" s="64" t="str">
        <f t="shared" si="141"/>
        <v/>
      </c>
      <c r="AZ303" s="97"/>
      <c r="BA303" s="68"/>
      <c r="BB303" s="68"/>
      <c r="BC303" s="68"/>
      <c r="BD303" s="68"/>
      <c r="BE303" s="15"/>
      <c r="BF303" s="5">
        <f t="shared" si="142"/>
        <v>11</v>
      </c>
      <c r="BG303" s="42"/>
      <c r="BH303" s="42">
        <v>11</v>
      </c>
      <c r="BI303" s="42">
        <v>0</v>
      </c>
      <c r="BJ303" s="42"/>
      <c r="BK303" s="42"/>
      <c r="BL303" s="42"/>
      <c r="BM303" s="15"/>
    </row>
    <row r="304" spans="1:65" outlineLevel="5" x14ac:dyDescent="0.45">
      <c r="A304" s="22">
        <f t="shared" si="112"/>
        <v>9</v>
      </c>
      <c r="B304" s="9">
        <f t="shared" si="128"/>
        <v>44816</v>
      </c>
      <c r="C304" s="51">
        <v>379597</v>
      </c>
      <c r="D304" s="64">
        <f t="shared" si="133"/>
        <v>37.799999999999997</v>
      </c>
      <c r="E304" s="12">
        <v>37.5</v>
      </c>
      <c r="F304" s="12">
        <v>38</v>
      </c>
      <c r="G304" s="12">
        <v>37.799999999999997</v>
      </c>
      <c r="H304" s="12">
        <v>37.799999999999997</v>
      </c>
      <c r="I304" s="12"/>
      <c r="J304" s="12"/>
      <c r="K304" s="12"/>
      <c r="L304" s="12"/>
      <c r="M304" s="74" t="str">
        <f t="shared" si="134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f t="shared" si="143"/>
        <v>21.909233176838811</v>
      </c>
      <c r="AO304" s="41">
        <v>1278</v>
      </c>
      <c r="AP304" s="110"/>
      <c r="AQ304" s="111"/>
      <c r="AR304" s="126" t="str">
        <f t="shared" si="137"/>
        <v/>
      </c>
      <c r="AS304" s="126" t="str">
        <f t="shared" si="138"/>
        <v/>
      </c>
      <c r="AT304" s="127">
        <v>1368</v>
      </c>
      <c r="AU304" s="128"/>
      <c r="AV304" s="129"/>
      <c r="AW304" s="126" t="str">
        <f t="shared" si="139"/>
        <v/>
      </c>
      <c r="AX304" s="126" t="str">
        <f t="shared" si="140"/>
        <v/>
      </c>
      <c r="AY304" s="64" t="str">
        <f t="shared" si="141"/>
        <v/>
      </c>
      <c r="AZ304" s="97"/>
      <c r="BA304" s="68"/>
      <c r="BB304" s="68"/>
      <c r="BC304" s="68"/>
      <c r="BD304" s="68"/>
      <c r="BE304" s="15">
        <v>350</v>
      </c>
      <c r="BF304" s="5">
        <f t="shared" si="142"/>
        <v>10302</v>
      </c>
      <c r="BG304" s="42">
        <v>6148</v>
      </c>
      <c r="BH304" s="42">
        <v>4154</v>
      </c>
      <c r="BI304" s="42">
        <v>0</v>
      </c>
      <c r="BJ304" s="42"/>
      <c r="BK304" s="42"/>
      <c r="BL304" s="42"/>
      <c r="BM304" s="15"/>
    </row>
    <row r="305" spans="1:65" outlineLevel="5" x14ac:dyDescent="0.45">
      <c r="A305" s="22">
        <f t="shared" si="112"/>
        <v>9</v>
      </c>
      <c r="B305" s="9">
        <f t="shared" si="128"/>
        <v>44817</v>
      </c>
      <c r="C305" s="51">
        <v>367903</v>
      </c>
      <c r="D305" s="64">
        <f t="shared" si="133"/>
        <v>37.9</v>
      </c>
      <c r="E305" s="12">
        <v>37.4</v>
      </c>
      <c r="F305" s="12">
        <v>38.1</v>
      </c>
      <c r="G305" s="12">
        <v>37.799999999999997</v>
      </c>
      <c r="H305" s="12">
        <v>38.1</v>
      </c>
      <c r="I305" s="12"/>
      <c r="J305" s="12"/>
      <c r="K305" s="12"/>
      <c r="L305" s="12"/>
      <c r="M305" s="74" t="str">
        <f t="shared" si="134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f t="shared" si="143"/>
        <v>22.435897435897434</v>
      </c>
      <c r="AO305" s="41">
        <v>1248</v>
      </c>
      <c r="AP305" s="110"/>
      <c r="AQ305" s="111"/>
      <c r="AR305" s="126" t="str">
        <f t="shared" si="137"/>
        <v/>
      </c>
      <c r="AS305" s="126" t="str">
        <f t="shared" si="138"/>
        <v/>
      </c>
      <c r="AT305" s="127">
        <v>1281</v>
      </c>
      <c r="AU305" s="128"/>
      <c r="AV305" s="129"/>
      <c r="AW305" s="126" t="str">
        <f t="shared" si="139"/>
        <v/>
      </c>
      <c r="AX305" s="126" t="str">
        <f t="shared" si="140"/>
        <v/>
      </c>
      <c r="AY305" s="64" t="str">
        <f t="shared" si="141"/>
        <v/>
      </c>
      <c r="AZ305" s="97"/>
      <c r="BA305" s="68"/>
      <c r="BB305" s="68"/>
      <c r="BC305" s="68"/>
      <c r="BD305" s="68"/>
      <c r="BE305" s="15">
        <v>310</v>
      </c>
      <c r="BF305" s="5">
        <f t="shared" si="142"/>
        <v>7923</v>
      </c>
      <c r="BG305" s="42">
        <v>7691</v>
      </c>
      <c r="BH305" s="42">
        <v>232</v>
      </c>
      <c r="BI305" s="42">
        <v>0</v>
      </c>
      <c r="BJ305" s="42"/>
      <c r="BK305" s="42"/>
      <c r="BL305" s="42"/>
      <c r="BM305" s="15"/>
    </row>
    <row r="306" spans="1:65" outlineLevel="5" x14ac:dyDescent="0.45">
      <c r="A306" s="22">
        <f t="shared" si="112"/>
        <v>9</v>
      </c>
      <c r="B306" s="9">
        <f t="shared" si="128"/>
        <v>44818</v>
      </c>
      <c r="C306" s="51">
        <v>344100</v>
      </c>
      <c r="D306" s="64">
        <f t="shared" si="133"/>
        <v>37.799999999999997</v>
      </c>
      <c r="E306" s="12">
        <v>37.4</v>
      </c>
      <c r="F306" s="12">
        <v>39.1</v>
      </c>
      <c r="G306" s="12">
        <v>37.799999999999997</v>
      </c>
      <c r="H306" s="12">
        <v>36.9</v>
      </c>
      <c r="I306" s="12"/>
      <c r="J306" s="12"/>
      <c r="K306" s="12"/>
      <c r="L306" s="12"/>
      <c r="M306" s="74" t="str">
        <f t="shared" si="134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f t="shared" si="143"/>
        <v>21.021021021021021</v>
      </c>
      <c r="AO306" s="41">
        <v>1332</v>
      </c>
      <c r="AP306" s="110"/>
      <c r="AQ306" s="111"/>
      <c r="AR306" s="126" t="str">
        <f t="shared" si="137"/>
        <v/>
      </c>
      <c r="AS306" s="126" t="str">
        <f t="shared" si="138"/>
        <v/>
      </c>
      <c r="AT306" s="127">
        <v>1429</v>
      </c>
      <c r="AU306" s="128"/>
      <c r="AV306" s="129"/>
      <c r="AW306" s="126" t="str">
        <f t="shared" si="139"/>
        <v/>
      </c>
      <c r="AX306" s="126" t="str">
        <f t="shared" si="140"/>
        <v/>
      </c>
      <c r="AY306" s="64" t="str">
        <f t="shared" si="141"/>
        <v/>
      </c>
      <c r="AZ306" s="97">
        <v>80.87</v>
      </c>
      <c r="BA306" s="68"/>
      <c r="BB306" s="68"/>
      <c r="BC306" s="68"/>
      <c r="BD306" s="68"/>
      <c r="BE306" s="15">
        <v>340</v>
      </c>
      <c r="BF306" s="5">
        <f t="shared" si="142"/>
        <v>12080</v>
      </c>
      <c r="BG306" s="42">
        <v>5676</v>
      </c>
      <c r="BH306" s="42">
        <v>6404</v>
      </c>
      <c r="BI306" s="42">
        <v>0</v>
      </c>
      <c r="BJ306" s="42"/>
      <c r="BK306" s="42"/>
      <c r="BL306" s="42"/>
      <c r="BM306" s="15"/>
    </row>
    <row r="307" spans="1:65" outlineLevel="5" x14ac:dyDescent="0.45">
      <c r="A307" s="22">
        <f t="shared" ref="A307:A378" si="144">MONTH(B307)</f>
        <v>9</v>
      </c>
      <c r="B307" s="9">
        <f t="shared" si="128"/>
        <v>44819</v>
      </c>
      <c r="C307" s="51">
        <v>345817</v>
      </c>
      <c r="D307" s="64">
        <f t="shared" si="133"/>
        <v>38.200000000000003</v>
      </c>
      <c r="E307" s="12">
        <v>37.5</v>
      </c>
      <c r="F307" s="12">
        <v>39.1</v>
      </c>
      <c r="G307" s="12">
        <v>37.799999999999997</v>
      </c>
      <c r="H307" s="12">
        <v>38.4</v>
      </c>
      <c r="I307" s="12"/>
      <c r="J307" s="12"/>
      <c r="K307" s="12"/>
      <c r="L307" s="12"/>
      <c r="M307" s="74" t="str">
        <f t="shared" si="134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f t="shared" si="143"/>
        <v>22.029897718332023</v>
      </c>
      <c r="AO307" s="41">
        <v>1271</v>
      </c>
      <c r="AP307" s="110"/>
      <c r="AQ307" s="111"/>
      <c r="AR307" s="126" t="str">
        <f t="shared" si="137"/>
        <v/>
      </c>
      <c r="AS307" s="126" t="str">
        <f t="shared" si="138"/>
        <v/>
      </c>
      <c r="AT307" s="127">
        <v>1257</v>
      </c>
      <c r="AU307" s="128"/>
      <c r="AV307" s="129"/>
      <c r="AW307" s="126" t="str">
        <f t="shared" si="139"/>
        <v/>
      </c>
      <c r="AX307" s="126" t="str">
        <f t="shared" si="140"/>
        <v/>
      </c>
      <c r="AY307" s="64" t="str">
        <f t="shared" si="141"/>
        <v/>
      </c>
      <c r="AZ307" s="97">
        <v>80.87</v>
      </c>
      <c r="BA307" s="68"/>
      <c r="BB307" s="68"/>
      <c r="BC307" s="68"/>
      <c r="BD307" s="68"/>
      <c r="BE307" s="15">
        <v>290</v>
      </c>
      <c r="BF307" s="5">
        <f t="shared" si="142"/>
        <v>8953</v>
      </c>
      <c r="BG307" s="42"/>
      <c r="BH307" s="42">
        <v>8953</v>
      </c>
      <c r="BI307" s="42">
        <v>0</v>
      </c>
      <c r="BJ307" s="42"/>
      <c r="BK307" s="42"/>
      <c r="BL307" s="42"/>
      <c r="BM307" s="15"/>
    </row>
    <row r="308" spans="1:65" outlineLevel="5" x14ac:dyDescent="0.45">
      <c r="A308" s="22">
        <f t="shared" si="144"/>
        <v>9</v>
      </c>
      <c r="B308" s="9">
        <f t="shared" si="128"/>
        <v>44820</v>
      </c>
      <c r="C308" s="51">
        <v>336562</v>
      </c>
      <c r="D308" s="64">
        <f t="shared" si="133"/>
        <v>38.1</v>
      </c>
      <c r="E308" s="12">
        <v>37.5</v>
      </c>
      <c r="F308" s="12">
        <v>38.799999999999997</v>
      </c>
      <c r="G308" s="12">
        <v>37.799999999999997</v>
      </c>
      <c r="H308" s="12">
        <v>38.299999999999997</v>
      </c>
      <c r="I308" s="12"/>
      <c r="J308" s="12"/>
      <c r="K308" s="12"/>
      <c r="L308" s="12"/>
      <c r="M308" s="74" t="str">
        <f t="shared" si="134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f t="shared" si="143"/>
        <v>21.99528672427337</v>
      </c>
      <c r="AO308" s="41">
        <v>1273</v>
      </c>
      <c r="AP308" s="110"/>
      <c r="AQ308" s="111"/>
      <c r="AR308" s="126" t="str">
        <f t="shared" si="137"/>
        <v/>
      </c>
      <c r="AS308" s="126" t="str">
        <f t="shared" si="138"/>
        <v/>
      </c>
      <c r="AT308" s="127">
        <v>1300</v>
      </c>
      <c r="AU308" s="128"/>
      <c r="AV308" s="129"/>
      <c r="AW308" s="126" t="str">
        <f t="shared" si="139"/>
        <v/>
      </c>
      <c r="AX308" s="126" t="str">
        <f t="shared" si="140"/>
        <v/>
      </c>
      <c r="AY308" s="64" t="str">
        <f t="shared" si="141"/>
        <v/>
      </c>
      <c r="AZ308" s="97"/>
      <c r="BA308" s="68"/>
      <c r="BB308" s="68"/>
      <c r="BC308" s="68"/>
      <c r="BD308" s="68"/>
      <c r="BE308" s="15">
        <v>370</v>
      </c>
      <c r="BF308" s="5">
        <f t="shared" si="142"/>
        <v>9230</v>
      </c>
      <c r="BG308" s="42">
        <v>5906</v>
      </c>
      <c r="BH308" s="42">
        <v>3324</v>
      </c>
      <c r="BI308" s="42">
        <v>0</v>
      </c>
      <c r="BJ308" s="42"/>
      <c r="BK308" s="42"/>
      <c r="BL308" s="42"/>
      <c r="BM308" s="15"/>
    </row>
    <row r="309" spans="1:65" outlineLevel="5" x14ac:dyDescent="0.45">
      <c r="A309" s="22">
        <f t="shared" si="144"/>
        <v>9</v>
      </c>
      <c r="B309" s="9">
        <f t="shared" si="128"/>
        <v>44821</v>
      </c>
      <c r="C309" s="51">
        <v>352938</v>
      </c>
      <c r="D309" s="64">
        <f t="shared" si="133"/>
        <v>38.299999999999997</v>
      </c>
      <c r="E309" s="12">
        <v>37.6</v>
      </c>
      <c r="F309" s="12">
        <v>38.5</v>
      </c>
      <c r="G309" s="12">
        <v>37.799999999999997</v>
      </c>
      <c r="H309" s="12">
        <v>39.1</v>
      </c>
      <c r="I309" s="12"/>
      <c r="J309" s="12"/>
      <c r="K309" s="12"/>
      <c r="L309" s="12"/>
      <c r="M309" s="74" t="str">
        <f t="shared" si="134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f t="shared" si="143"/>
        <v>24.054982817869416</v>
      </c>
      <c r="AO309" s="41">
        <v>1164</v>
      </c>
      <c r="AP309" s="110"/>
      <c r="AQ309" s="111"/>
      <c r="AR309" s="126" t="str">
        <f t="shared" si="137"/>
        <v/>
      </c>
      <c r="AS309" s="126" t="str">
        <f t="shared" si="138"/>
        <v/>
      </c>
      <c r="AT309" s="127">
        <v>1191</v>
      </c>
      <c r="AU309" s="128"/>
      <c r="AV309" s="129"/>
      <c r="AW309" s="126" t="str">
        <f t="shared" si="139"/>
        <v/>
      </c>
      <c r="AX309" s="126" t="str">
        <f t="shared" si="140"/>
        <v/>
      </c>
      <c r="AY309" s="64" t="str">
        <f t="shared" si="141"/>
        <v/>
      </c>
      <c r="AZ309" s="97"/>
      <c r="BA309" s="68"/>
      <c r="BB309" s="68"/>
      <c r="BC309" s="68"/>
      <c r="BD309" s="68"/>
      <c r="BE309" s="15">
        <v>170</v>
      </c>
      <c r="BF309" s="5">
        <f t="shared" si="142"/>
        <v>5122</v>
      </c>
      <c r="BG309" s="42">
        <v>5096</v>
      </c>
      <c r="BH309" s="42">
        <v>26</v>
      </c>
      <c r="BI309" s="42">
        <v>0</v>
      </c>
      <c r="BJ309" s="42"/>
      <c r="BK309" s="42"/>
      <c r="BL309" s="42"/>
      <c r="BM309" s="15"/>
    </row>
    <row r="310" spans="1:65" outlineLevel="5" x14ac:dyDescent="0.45">
      <c r="A310" s="22">
        <f t="shared" si="144"/>
        <v>9</v>
      </c>
      <c r="B310" s="9">
        <f t="shared" si="128"/>
        <v>44822</v>
      </c>
      <c r="C310" s="51">
        <v>357794</v>
      </c>
      <c r="D310" s="64">
        <f t="shared" si="133"/>
        <v>38.200000000000003</v>
      </c>
      <c r="E310" s="12">
        <v>37.5</v>
      </c>
      <c r="F310" s="12">
        <v>38.9</v>
      </c>
      <c r="G310" s="12">
        <v>37.9</v>
      </c>
      <c r="H310" s="12">
        <v>38.6</v>
      </c>
      <c r="I310" s="12"/>
      <c r="J310" s="12"/>
      <c r="K310" s="12"/>
      <c r="L310" s="12"/>
      <c r="M310" s="74" t="str">
        <f t="shared" si="134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f t="shared" si="143"/>
        <v>25.247971145175836</v>
      </c>
      <c r="AO310" s="41">
        <v>1109</v>
      </c>
      <c r="AP310" s="110"/>
      <c r="AQ310" s="111"/>
      <c r="AR310" s="126" t="str">
        <f t="shared" si="137"/>
        <v/>
      </c>
      <c r="AS310" s="126" t="str">
        <f t="shared" si="138"/>
        <v/>
      </c>
      <c r="AT310" s="127">
        <v>1116</v>
      </c>
      <c r="AU310" s="128"/>
      <c r="AV310" s="129"/>
      <c r="AW310" s="126" t="str">
        <f t="shared" si="139"/>
        <v/>
      </c>
      <c r="AX310" s="126" t="str">
        <f t="shared" si="140"/>
        <v/>
      </c>
      <c r="AY310" s="64" t="str">
        <f t="shared" si="141"/>
        <v/>
      </c>
      <c r="AZ310" s="97"/>
      <c r="BA310" s="68"/>
      <c r="BB310" s="68"/>
      <c r="BC310" s="68"/>
      <c r="BD310" s="68"/>
      <c r="BE310" s="15"/>
      <c r="BF310" s="5">
        <f t="shared" si="142"/>
        <v>11</v>
      </c>
      <c r="BG310" s="42"/>
      <c r="BH310" s="42">
        <v>11</v>
      </c>
      <c r="BI310" s="42">
        <v>0</v>
      </c>
      <c r="BJ310" s="42"/>
      <c r="BK310" s="42"/>
      <c r="BL310" s="42"/>
      <c r="BM310" s="15"/>
    </row>
    <row r="311" spans="1:65" outlineLevel="5" x14ac:dyDescent="0.45">
      <c r="A311" s="22">
        <f t="shared" si="144"/>
        <v>9</v>
      </c>
      <c r="B311" s="9">
        <f t="shared" si="128"/>
        <v>44823</v>
      </c>
      <c r="C311" s="51">
        <v>447606</v>
      </c>
      <c r="D311" s="64">
        <f t="shared" si="133"/>
        <v>38</v>
      </c>
      <c r="E311" s="12">
        <v>37.6</v>
      </c>
      <c r="F311" s="12">
        <v>38.6</v>
      </c>
      <c r="G311" s="12">
        <v>37.9</v>
      </c>
      <c r="H311" s="12">
        <v>38</v>
      </c>
      <c r="I311" s="12"/>
      <c r="J311" s="12"/>
      <c r="K311" s="12"/>
      <c r="L311" s="12"/>
      <c r="M311" s="74" t="str">
        <f t="shared" si="134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6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f t="shared" si="143"/>
        <v>22.598870056497177</v>
      </c>
      <c r="AO311" s="41">
        <v>1239</v>
      </c>
      <c r="AP311" s="110"/>
      <c r="AQ311" s="111"/>
      <c r="AR311" s="126" t="str">
        <f t="shared" si="137"/>
        <v/>
      </c>
      <c r="AS311" s="126" t="str">
        <f t="shared" si="138"/>
        <v/>
      </c>
      <c r="AT311" s="127">
        <v>1431</v>
      </c>
      <c r="AU311" s="128"/>
      <c r="AV311" s="129"/>
      <c r="AW311" s="126" t="str">
        <f t="shared" si="139"/>
        <v/>
      </c>
      <c r="AX311" s="126" t="str">
        <f t="shared" si="140"/>
        <v/>
      </c>
      <c r="AY311" s="64" t="str">
        <f t="shared" si="141"/>
        <v/>
      </c>
      <c r="AZ311" s="97">
        <v>80.87</v>
      </c>
      <c r="BA311" s="68"/>
      <c r="BB311" s="68"/>
      <c r="BC311" s="68"/>
      <c r="BD311" s="68"/>
      <c r="BE311" s="15">
        <v>310</v>
      </c>
      <c r="BF311" s="5">
        <f t="shared" si="142"/>
        <v>7178</v>
      </c>
      <c r="BG311" s="42">
        <v>5887</v>
      </c>
      <c r="BH311" s="42">
        <v>1291</v>
      </c>
      <c r="BI311" s="42">
        <v>0</v>
      </c>
      <c r="BJ311" s="42"/>
      <c r="BK311" s="42"/>
      <c r="BL311" s="42"/>
      <c r="BM311" s="15"/>
    </row>
    <row r="312" spans="1:65" outlineLevel="5" x14ac:dyDescent="0.45">
      <c r="A312" s="22">
        <f t="shared" si="144"/>
        <v>9</v>
      </c>
      <c r="B312" s="9">
        <f t="shared" si="128"/>
        <v>44824</v>
      </c>
      <c r="C312" s="51">
        <v>400998</v>
      </c>
      <c r="D312" s="64">
        <f t="shared" si="133"/>
        <v>38.1</v>
      </c>
      <c r="E312" s="12">
        <v>37.5</v>
      </c>
      <c r="F312" s="12">
        <v>38.299999999999997</v>
      </c>
      <c r="G312" s="12">
        <v>37.9</v>
      </c>
      <c r="H312" s="12">
        <v>38.700000000000003</v>
      </c>
      <c r="I312" s="12"/>
      <c r="J312" s="12"/>
      <c r="K312" s="12"/>
      <c r="L312" s="12"/>
      <c r="M312" s="74" t="str">
        <f t="shared" si="134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f>28000/AO312</f>
        <v>18.867924528301888</v>
      </c>
      <c r="AO312" s="41">
        <v>1484</v>
      </c>
      <c r="AP312" s="110"/>
      <c r="AQ312" s="111"/>
      <c r="AR312" s="126" t="str">
        <f t="shared" si="137"/>
        <v/>
      </c>
      <c r="AS312" s="126" t="str">
        <f t="shared" si="138"/>
        <v/>
      </c>
      <c r="AT312" s="127">
        <v>1578</v>
      </c>
      <c r="AU312" s="128"/>
      <c r="AV312" s="129"/>
      <c r="AW312" s="126" t="str">
        <f t="shared" si="139"/>
        <v/>
      </c>
      <c r="AX312" s="126" t="str">
        <f t="shared" si="140"/>
        <v/>
      </c>
      <c r="AY312" s="64" t="str">
        <f t="shared" si="141"/>
        <v/>
      </c>
      <c r="AZ312" s="97">
        <v>80.78</v>
      </c>
      <c r="BA312" s="68"/>
      <c r="BB312" s="68"/>
      <c r="BC312" s="68"/>
      <c r="BD312" s="68"/>
      <c r="BE312" s="15">
        <v>310</v>
      </c>
      <c r="BF312" s="5">
        <f t="shared" si="142"/>
        <v>9678</v>
      </c>
      <c r="BG312" s="42">
        <v>8624</v>
      </c>
      <c r="BH312" s="42">
        <v>1054</v>
      </c>
      <c r="BI312" s="42">
        <v>0</v>
      </c>
      <c r="BJ312" s="42"/>
      <c r="BK312" s="42"/>
      <c r="BL312" s="42"/>
      <c r="BM312" s="15"/>
    </row>
    <row r="313" spans="1:65" outlineLevel="5" x14ac:dyDescent="0.45">
      <c r="A313" s="22">
        <f t="shared" si="144"/>
        <v>9</v>
      </c>
      <c r="B313" s="9">
        <f t="shared" si="128"/>
        <v>44825</v>
      </c>
      <c r="C313" s="51">
        <v>355514</v>
      </c>
      <c r="D313" s="64">
        <f t="shared" si="133"/>
        <v>38.200000000000003</v>
      </c>
      <c r="E313" s="12">
        <v>37.5</v>
      </c>
      <c r="F313" s="12">
        <v>38.6</v>
      </c>
      <c r="G313" s="12">
        <v>37.799999999999997</v>
      </c>
      <c r="H313" s="12">
        <v>38.700000000000003</v>
      </c>
      <c r="I313" s="12"/>
      <c r="J313" s="12"/>
      <c r="K313" s="12"/>
      <c r="L313" s="12"/>
      <c r="M313" s="74" t="str">
        <f t="shared" si="134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f t="shared" si="143"/>
        <v>19.774011299435028</v>
      </c>
      <c r="AO313" s="41">
        <v>1416</v>
      </c>
      <c r="AP313" s="110"/>
      <c r="AQ313" s="111"/>
      <c r="AR313" s="126" t="str">
        <f t="shared" si="137"/>
        <v/>
      </c>
      <c r="AS313" s="126" t="str">
        <f t="shared" si="138"/>
        <v/>
      </c>
      <c r="AT313" s="127">
        <v>1527</v>
      </c>
      <c r="AU313" s="128"/>
      <c r="AV313" s="129"/>
      <c r="AW313" s="126" t="str">
        <f t="shared" si="139"/>
        <v/>
      </c>
      <c r="AX313" s="126" t="str">
        <f t="shared" si="140"/>
        <v/>
      </c>
      <c r="AY313" s="64" t="str">
        <f t="shared" si="141"/>
        <v/>
      </c>
      <c r="AZ313" s="97">
        <v>80.78</v>
      </c>
      <c r="BA313" s="68"/>
      <c r="BB313" s="68"/>
      <c r="BC313" s="68"/>
      <c r="BD313" s="68"/>
      <c r="BE313" s="15">
        <v>420</v>
      </c>
      <c r="BF313" s="5">
        <f t="shared" si="142"/>
        <v>10765</v>
      </c>
      <c r="BG313" s="42">
        <v>8411</v>
      </c>
      <c r="BH313" s="42">
        <v>2354</v>
      </c>
      <c r="BI313" s="42">
        <v>0</v>
      </c>
      <c r="BJ313" s="42"/>
      <c r="BK313" s="42"/>
      <c r="BL313" s="42"/>
      <c r="BM313" s="15"/>
    </row>
    <row r="314" spans="1:65" outlineLevel="5" x14ac:dyDescent="0.45">
      <c r="A314" s="22">
        <f t="shared" si="144"/>
        <v>9</v>
      </c>
      <c r="B314" s="9">
        <f t="shared" si="128"/>
        <v>44826</v>
      </c>
      <c r="C314" s="51">
        <v>337630</v>
      </c>
      <c r="D314" s="64">
        <f t="shared" si="133"/>
        <v>38.1</v>
      </c>
      <c r="E314" s="12">
        <v>37.5</v>
      </c>
      <c r="F314" s="12">
        <v>38.799999999999997</v>
      </c>
      <c r="G314" s="12">
        <v>37.799999999999997</v>
      </c>
      <c r="H314" s="12">
        <v>38.299999999999997</v>
      </c>
      <c r="I314" s="12"/>
      <c r="J314" s="12"/>
      <c r="K314" s="12"/>
      <c r="L314" s="12"/>
      <c r="M314" s="74" t="str">
        <f t="shared" si="134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f t="shared" si="143"/>
        <v>23.430962343096233</v>
      </c>
      <c r="AO314" s="41">
        <v>1195</v>
      </c>
      <c r="AP314" s="110"/>
      <c r="AQ314" s="111"/>
      <c r="AR314" s="126" t="str">
        <f t="shared" si="137"/>
        <v/>
      </c>
      <c r="AS314" s="126" t="str">
        <f t="shared" si="138"/>
        <v/>
      </c>
      <c r="AT314" s="127">
        <v>1132</v>
      </c>
      <c r="AU314" s="128"/>
      <c r="AV314" s="129"/>
      <c r="AW314" s="126" t="str">
        <f t="shared" si="139"/>
        <v/>
      </c>
      <c r="AX314" s="126" t="str">
        <f t="shared" si="140"/>
        <v/>
      </c>
      <c r="AY314" s="64" t="str">
        <f t="shared" si="141"/>
        <v/>
      </c>
      <c r="AZ314" s="97">
        <v>81.03</v>
      </c>
      <c r="BA314" s="68"/>
      <c r="BB314" s="68"/>
      <c r="BC314" s="68"/>
      <c r="BD314" s="68"/>
      <c r="BE314" s="15">
        <v>320</v>
      </c>
      <c r="BF314" s="5">
        <f t="shared" si="142"/>
        <v>11233</v>
      </c>
      <c r="BG314" s="42">
        <v>2195</v>
      </c>
      <c r="BH314" s="42">
        <v>9038</v>
      </c>
      <c r="BI314" s="42">
        <v>0</v>
      </c>
      <c r="BJ314" s="42"/>
      <c r="BK314" s="42"/>
      <c r="BL314" s="42"/>
      <c r="BM314" s="15"/>
    </row>
    <row r="315" spans="1:65" outlineLevel="5" x14ac:dyDescent="0.45">
      <c r="A315" s="22">
        <f t="shared" si="144"/>
        <v>9</v>
      </c>
      <c r="B315" s="9">
        <f t="shared" si="128"/>
        <v>44827</v>
      </c>
      <c r="C315" s="51">
        <v>338693</v>
      </c>
      <c r="D315" s="64">
        <f t="shared" si="133"/>
        <v>38</v>
      </c>
      <c r="E315" s="12">
        <v>37.5</v>
      </c>
      <c r="F315" s="12">
        <v>38.200000000000003</v>
      </c>
      <c r="G315" s="12">
        <v>37.9</v>
      </c>
      <c r="H315" s="12">
        <v>38.299999999999997</v>
      </c>
      <c r="I315" s="12"/>
      <c r="J315" s="12"/>
      <c r="K315" s="12"/>
      <c r="L315" s="12"/>
      <c r="M315" s="74" t="str">
        <f t="shared" si="134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f t="shared" si="143"/>
        <v>23.688663282571913</v>
      </c>
      <c r="AO315" s="41">
        <v>1182</v>
      </c>
      <c r="AP315" s="110"/>
      <c r="AQ315" s="111"/>
      <c r="AR315" s="126" t="str">
        <f t="shared" si="137"/>
        <v/>
      </c>
      <c r="AS315" s="126" t="str">
        <f t="shared" si="138"/>
        <v/>
      </c>
      <c r="AT315" s="127">
        <v>1223</v>
      </c>
      <c r="AU315" s="128"/>
      <c r="AV315" s="129"/>
      <c r="AW315" s="126" t="str">
        <f t="shared" si="139"/>
        <v/>
      </c>
      <c r="AX315" s="126" t="str">
        <f t="shared" si="140"/>
        <v/>
      </c>
      <c r="AY315" s="64" t="str">
        <f t="shared" si="141"/>
        <v/>
      </c>
      <c r="AZ315" s="97">
        <v>81.03</v>
      </c>
      <c r="BA315" s="68"/>
      <c r="BB315" s="68"/>
      <c r="BC315" s="68"/>
      <c r="BD315" s="68"/>
      <c r="BE315" s="15">
        <v>290</v>
      </c>
      <c r="BF315" s="5">
        <f t="shared" si="142"/>
        <v>4840</v>
      </c>
      <c r="BG315" s="42">
        <v>4378</v>
      </c>
      <c r="BH315" s="42">
        <v>58</v>
      </c>
      <c r="BI315" s="42">
        <v>404</v>
      </c>
      <c r="BJ315" s="42"/>
      <c r="BK315" s="42"/>
      <c r="BL315" s="42"/>
      <c r="BM315" s="15"/>
    </row>
    <row r="316" spans="1:65" outlineLevel="5" x14ac:dyDescent="0.45">
      <c r="A316" s="22">
        <f t="shared" si="144"/>
        <v>9</v>
      </c>
      <c r="B316" s="9">
        <f t="shared" si="128"/>
        <v>44828</v>
      </c>
      <c r="C316" s="51">
        <v>322032</v>
      </c>
      <c r="D316" s="64">
        <f t="shared" si="133"/>
        <v>38</v>
      </c>
      <c r="E316" s="12">
        <v>37.5</v>
      </c>
      <c r="F316" s="12">
        <v>38.299999999999997</v>
      </c>
      <c r="G316" s="12">
        <v>37.799999999999997</v>
      </c>
      <c r="H316" s="12">
        <v>38.4</v>
      </c>
      <c r="I316" s="12"/>
      <c r="J316" s="12"/>
      <c r="K316" s="12"/>
      <c r="L316" s="12"/>
      <c r="M316" s="74" t="str">
        <f t="shared" si="134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f t="shared" si="143"/>
        <v>25.949953660797036</v>
      </c>
      <c r="AO316" s="41">
        <v>1079</v>
      </c>
      <c r="AP316" s="110"/>
      <c r="AQ316" s="111"/>
      <c r="AR316" s="126" t="str">
        <f t="shared" si="137"/>
        <v/>
      </c>
      <c r="AS316" s="126" t="str">
        <f t="shared" si="138"/>
        <v/>
      </c>
      <c r="AT316" s="127">
        <v>1039</v>
      </c>
      <c r="AU316" s="128"/>
      <c r="AV316" s="129"/>
      <c r="AW316" s="126" t="str">
        <f t="shared" si="139"/>
        <v/>
      </c>
      <c r="AX316" s="126" t="str">
        <f t="shared" si="140"/>
        <v/>
      </c>
      <c r="AY316" s="64" t="str">
        <f t="shared" si="141"/>
        <v/>
      </c>
      <c r="AZ316" s="97"/>
      <c r="BA316" s="68"/>
      <c r="BB316" s="68"/>
      <c r="BC316" s="68"/>
      <c r="BD316" s="68"/>
      <c r="BE316" s="15">
        <v>160</v>
      </c>
      <c r="BF316" s="5">
        <f t="shared" si="142"/>
        <v>4508</v>
      </c>
      <c r="BG316" s="42">
        <v>3167</v>
      </c>
      <c r="BH316" s="42">
        <v>237</v>
      </c>
      <c r="BI316" s="42">
        <v>1104</v>
      </c>
      <c r="BJ316" s="42"/>
      <c r="BK316" s="42"/>
      <c r="BL316" s="42"/>
      <c r="BM316" s="15"/>
    </row>
    <row r="317" spans="1:65" outlineLevel="5" x14ac:dyDescent="0.45">
      <c r="A317" s="22">
        <f t="shared" si="144"/>
        <v>9</v>
      </c>
      <c r="B317" s="9">
        <f t="shared" si="128"/>
        <v>44829</v>
      </c>
      <c r="C317" s="51">
        <v>320237</v>
      </c>
      <c r="D317" s="64">
        <f t="shared" si="133"/>
        <v>37.799999999999997</v>
      </c>
      <c r="E317" s="12">
        <v>37.5</v>
      </c>
      <c r="F317" s="12">
        <v>38.1</v>
      </c>
      <c r="G317" s="12">
        <v>37.799999999999997</v>
      </c>
      <c r="H317" s="12">
        <v>37.9</v>
      </c>
      <c r="I317" s="12"/>
      <c r="J317" s="12"/>
      <c r="K317" s="12"/>
      <c r="L317" s="12"/>
      <c r="M317" s="74" t="str">
        <f t="shared" si="134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f t="shared" si="143"/>
        <v>25.339366515837103</v>
      </c>
      <c r="AO317" s="41">
        <v>1105</v>
      </c>
      <c r="AP317" s="110"/>
      <c r="AQ317" s="111"/>
      <c r="AR317" s="126" t="str">
        <f t="shared" si="137"/>
        <v/>
      </c>
      <c r="AS317" s="126" t="str">
        <f t="shared" si="138"/>
        <v/>
      </c>
      <c r="AT317" s="127">
        <v>1192</v>
      </c>
      <c r="AU317" s="128"/>
      <c r="AV317" s="129"/>
      <c r="AW317" s="126" t="str">
        <f t="shared" si="139"/>
        <v/>
      </c>
      <c r="AX317" s="126" t="str">
        <f t="shared" si="140"/>
        <v/>
      </c>
      <c r="AY317" s="64" t="str">
        <f t="shared" si="141"/>
        <v/>
      </c>
      <c r="AZ317" s="97"/>
      <c r="BA317" s="68"/>
      <c r="BB317" s="68"/>
      <c r="BC317" s="68"/>
      <c r="BD317" s="68"/>
      <c r="BE317" s="15"/>
      <c r="BF317" s="5">
        <f t="shared" si="142"/>
        <v>4753</v>
      </c>
      <c r="BG317" s="42">
        <v>3412</v>
      </c>
      <c r="BH317" s="42">
        <v>264</v>
      </c>
      <c r="BI317" s="42">
        <v>1077</v>
      </c>
      <c r="BJ317" s="42"/>
      <c r="BK317" s="42"/>
      <c r="BL317" s="42"/>
      <c r="BM317" s="15"/>
    </row>
    <row r="318" spans="1:65" outlineLevel="5" x14ac:dyDescent="0.45">
      <c r="A318" s="22">
        <f t="shared" si="144"/>
        <v>9</v>
      </c>
      <c r="B318" s="9">
        <f t="shared" si="128"/>
        <v>44830</v>
      </c>
      <c r="C318" s="51">
        <v>341051</v>
      </c>
      <c r="D318" s="64">
        <f t="shared" si="133"/>
        <v>37.700000000000003</v>
      </c>
      <c r="E318" s="12">
        <v>37.4</v>
      </c>
      <c r="F318" s="12">
        <v>37.799999999999997</v>
      </c>
      <c r="G318" s="12">
        <v>37.799999999999997</v>
      </c>
      <c r="H318" s="12">
        <v>37.9</v>
      </c>
      <c r="I318" s="12"/>
      <c r="J318" s="12"/>
      <c r="K318" s="12"/>
      <c r="L318" s="12"/>
      <c r="M318" s="74" t="str">
        <f t="shared" si="134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f t="shared" si="143"/>
        <v>20.92675635276532</v>
      </c>
      <c r="AO318" s="41">
        <v>1338</v>
      </c>
      <c r="AP318" s="110"/>
      <c r="AQ318" s="111"/>
      <c r="AR318" s="126" t="str">
        <f t="shared" si="137"/>
        <v/>
      </c>
      <c r="AS318" s="126" t="str">
        <f t="shared" si="138"/>
        <v/>
      </c>
      <c r="AT318" s="127">
        <v>1376</v>
      </c>
      <c r="AU318" s="128"/>
      <c r="AV318" s="129"/>
      <c r="AW318" s="126" t="str">
        <f t="shared" si="139"/>
        <v/>
      </c>
      <c r="AX318" s="126" t="str">
        <f t="shared" si="140"/>
        <v/>
      </c>
      <c r="AY318" s="64" t="str">
        <f t="shared" si="141"/>
        <v/>
      </c>
      <c r="AZ318" s="97">
        <v>81.03</v>
      </c>
      <c r="BA318" s="68"/>
      <c r="BB318" s="68"/>
      <c r="BC318" s="68"/>
      <c r="BD318" s="68"/>
      <c r="BE318" s="15">
        <v>420</v>
      </c>
      <c r="BF318" s="5">
        <f t="shared" si="142"/>
        <v>7318</v>
      </c>
      <c r="BG318" s="42">
        <v>5990</v>
      </c>
      <c r="BH318" s="42">
        <v>236</v>
      </c>
      <c r="BI318" s="42">
        <v>1092</v>
      </c>
      <c r="BJ318" s="42"/>
      <c r="BK318" s="42"/>
      <c r="BL318" s="42"/>
      <c r="BM318" s="15"/>
    </row>
    <row r="319" spans="1:65" outlineLevel="5" x14ac:dyDescent="0.45">
      <c r="A319" s="22">
        <f t="shared" si="144"/>
        <v>9</v>
      </c>
      <c r="B319" s="9">
        <f t="shared" si="128"/>
        <v>44831</v>
      </c>
      <c r="C319" s="51">
        <v>332581</v>
      </c>
      <c r="D319" s="64">
        <f t="shared" si="133"/>
        <v>37.700000000000003</v>
      </c>
      <c r="E319" s="12">
        <v>37.4</v>
      </c>
      <c r="F319" s="12">
        <v>37.5</v>
      </c>
      <c r="G319" s="12">
        <v>37.700000000000003</v>
      </c>
      <c r="H319" s="12">
        <v>38.200000000000003</v>
      </c>
      <c r="I319" s="12"/>
      <c r="J319" s="12"/>
      <c r="K319" s="12"/>
      <c r="L319" s="12"/>
      <c r="M319" s="74" t="str">
        <f t="shared" si="134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f t="shared" si="143"/>
        <v>20.864381520119224</v>
      </c>
      <c r="AO319" s="41">
        <v>1342</v>
      </c>
      <c r="AP319" s="110"/>
      <c r="AQ319" s="111"/>
      <c r="AR319" s="126" t="str">
        <f t="shared" si="137"/>
        <v/>
      </c>
      <c r="AS319" s="126" t="str">
        <f t="shared" si="138"/>
        <v/>
      </c>
      <c r="AT319" s="127">
        <v>1415</v>
      </c>
      <c r="AU319" s="128"/>
      <c r="AV319" s="129"/>
      <c r="AW319" s="126" t="str">
        <f t="shared" si="139"/>
        <v/>
      </c>
      <c r="AX319" s="126" t="str">
        <f t="shared" si="140"/>
        <v/>
      </c>
      <c r="AY319" s="64" t="str">
        <f t="shared" si="141"/>
        <v/>
      </c>
      <c r="AZ319" s="97">
        <v>81.03</v>
      </c>
      <c r="BA319" s="68"/>
      <c r="BB319" s="68"/>
      <c r="BC319" s="68"/>
      <c r="BD319" s="68"/>
      <c r="BE319" s="15">
        <v>340</v>
      </c>
      <c r="BF319" s="5">
        <f t="shared" si="142"/>
        <v>11351</v>
      </c>
      <c r="BG319" s="42">
        <v>8661</v>
      </c>
      <c r="BH319" s="42">
        <v>1628</v>
      </c>
      <c r="BI319" s="42">
        <v>1062</v>
      </c>
      <c r="BJ319" s="42"/>
      <c r="BK319" s="42"/>
      <c r="BL319" s="42"/>
      <c r="BM319" s="15"/>
    </row>
    <row r="320" spans="1:65" outlineLevel="5" x14ac:dyDescent="0.45">
      <c r="A320" s="22">
        <f t="shared" si="144"/>
        <v>9</v>
      </c>
      <c r="B320" s="9">
        <f t="shared" si="128"/>
        <v>44832</v>
      </c>
      <c r="C320" s="51">
        <v>335249</v>
      </c>
      <c r="D320" s="64">
        <f t="shared" si="133"/>
        <v>37.799999999999997</v>
      </c>
      <c r="E320" s="12">
        <v>37.299999999999997</v>
      </c>
      <c r="F320" s="12">
        <v>37.700000000000003</v>
      </c>
      <c r="G320" s="12">
        <v>37.700000000000003</v>
      </c>
      <c r="H320" s="12">
        <v>38.299999999999997</v>
      </c>
      <c r="I320" s="12"/>
      <c r="J320" s="12"/>
      <c r="K320" s="12"/>
      <c r="L320" s="12"/>
      <c r="M320" s="74" t="str">
        <f t="shared" si="134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f t="shared" si="143"/>
        <v>22.782750203417411</v>
      </c>
      <c r="AO320" s="41">
        <v>1229</v>
      </c>
      <c r="AP320" s="110"/>
      <c r="AQ320" s="111"/>
      <c r="AR320" s="126" t="str">
        <f t="shared" si="137"/>
        <v/>
      </c>
      <c r="AS320" s="126" t="str">
        <f t="shared" si="138"/>
        <v/>
      </c>
      <c r="AT320" s="127">
        <v>1354</v>
      </c>
      <c r="AU320" s="128"/>
      <c r="AV320" s="129"/>
      <c r="AW320" s="126" t="str">
        <f t="shared" si="139"/>
        <v/>
      </c>
      <c r="AX320" s="126" t="str">
        <f t="shared" si="140"/>
        <v/>
      </c>
      <c r="AY320" s="64" t="str">
        <f t="shared" si="141"/>
        <v/>
      </c>
      <c r="AZ320" s="97">
        <v>81.03</v>
      </c>
      <c r="BA320" s="68"/>
      <c r="BB320" s="68"/>
      <c r="BC320" s="68"/>
      <c r="BD320" s="68"/>
      <c r="BE320" s="15">
        <v>380</v>
      </c>
      <c r="BF320" s="5">
        <f t="shared" si="142"/>
        <v>7119</v>
      </c>
      <c r="BG320" s="42">
        <v>5882</v>
      </c>
      <c r="BH320" s="42">
        <v>168</v>
      </c>
      <c r="BI320" s="42">
        <v>1069</v>
      </c>
      <c r="BJ320" s="42"/>
      <c r="BK320" s="42"/>
      <c r="BL320" s="42"/>
      <c r="BM320" s="15"/>
    </row>
    <row r="321" spans="1:65" outlineLevel="5" x14ac:dyDescent="0.45">
      <c r="A321" s="22">
        <f t="shared" si="144"/>
        <v>9</v>
      </c>
      <c r="B321" s="9">
        <f t="shared" si="128"/>
        <v>44833</v>
      </c>
      <c r="C321" s="51">
        <v>325208</v>
      </c>
      <c r="D321" s="64">
        <f t="shared" si="133"/>
        <v>37.9</v>
      </c>
      <c r="E321" s="12">
        <v>37.200000000000003</v>
      </c>
      <c r="F321" s="12">
        <v>38.200000000000003</v>
      </c>
      <c r="G321" s="12">
        <v>37.700000000000003</v>
      </c>
      <c r="H321" s="12">
        <v>38.5</v>
      </c>
      <c r="I321" s="12"/>
      <c r="J321" s="12"/>
      <c r="K321" s="12"/>
      <c r="L321" s="12"/>
      <c r="M321" s="74" t="str">
        <f t="shared" si="134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f t="shared" si="143"/>
        <v>21.50537634408602</v>
      </c>
      <c r="AO321" s="41">
        <v>1302</v>
      </c>
      <c r="AP321" s="110"/>
      <c r="AQ321" s="111"/>
      <c r="AR321" s="126" t="str">
        <f t="shared" si="137"/>
        <v/>
      </c>
      <c r="AS321" s="126" t="str">
        <f t="shared" si="138"/>
        <v/>
      </c>
      <c r="AT321" s="127">
        <v>913</v>
      </c>
      <c r="AU321" s="128"/>
      <c r="AV321" s="129"/>
      <c r="AW321" s="126" t="str">
        <f t="shared" si="139"/>
        <v/>
      </c>
      <c r="AX321" s="126" t="str">
        <f t="shared" si="140"/>
        <v/>
      </c>
      <c r="AY321" s="64" t="str">
        <f t="shared" si="141"/>
        <v/>
      </c>
      <c r="AZ321" s="97">
        <v>81.25</v>
      </c>
      <c r="BA321" s="68"/>
      <c r="BB321" s="68"/>
      <c r="BC321" s="68"/>
      <c r="BD321" s="68"/>
      <c r="BE321" s="15">
        <v>270</v>
      </c>
      <c r="BF321" s="5">
        <f t="shared" si="142"/>
        <v>9823</v>
      </c>
      <c r="BG321" s="42">
        <v>5898</v>
      </c>
      <c r="BH321" s="42">
        <v>2898</v>
      </c>
      <c r="BI321" s="42">
        <v>1027</v>
      </c>
      <c r="BJ321" s="42"/>
      <c r="BK321" s="42"/>
      <c r="BL321" s="42"/>
      <c r="BM321" s="15"/>
    </row>
    <row r="322" spans="1:65" ht="17.5" outlineLevel="5" thickBot="1" x14ac:dyDescent="0.5">
      <c r="A322" s="31">
        <f t="shared" si="144"/>
        <v>9</v>
      </c>
      <c r="B322" s="32">
        <f t="shared" si="128"/>
        <v>44834</v>
      </c>
      <c r="C322" s="51">
        <v>329977</v>
      </c>
      <c r="D322" s="64">
        <f t="shared" si="133"/>
        <v>38.1</v>
      </c>
      <c r="E322" s="12">
        <v>37.299999999999997</v>
      </c>
      <c r="F322" s="12">
        <v>38.4</v>
      </c>
      <c r="G322" s="12">
        <v>37.700000000000003</v>
      </c>
      <c r="H322" s="12">
        <v>38.799999999999997</v>
      </c>
      <c r="I322" s="12"/>
      <c r="J322" s="12"/>
      <c r="K322" s="12"/>
      <c r="L322" s="12"/>
      <c r="M322" s="74" t="str">
        <f t="shared" si="134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f t="shared" si="143"/>
        <v>22.382094324540368</v>
      </c>
      <c r="AO322" s="41">
        <v>1251</v>
      </c>
      <c r="AP322" s="110"/>
      <c r="AQ322" s="111"/>
      <c r="AR322" s="126" t="str">
        <f t="shared" si="137"/>
        <v/>
      </c>
      <c r="AS322" s="126" t="str">
        <f t="shared" si="138"/>
        <v/>
      </c>
      <c r="AT322" s="127">
        <v>1423</v>
      </c>
      <c r="AU322" s="128"/>
      <c r="AV322" s="129"/>
      <c r="AW322" s="126" t="str">
        <f t="shared" si="139"/>
        <v/>
      </c>
      <c r="AX322" s="126" t="str">
        <f t="shared" si="140"/>
        <v/>
      </c>
      <c r="AY322" s="64" t="str">
        <f t="shared" si="141"/>
        <v/>
      </c>
      <c r="AZ322" s="97">
        <v>81.25</v>
      </c>
      <c r="BA322" s="68"/>
      <c r="BB322" s="68"/>
      <c r="BC322" s="68"/>
      <c r="BD322" s="68"/>
      <c r="BE322" s="15">
        <v>400</v>
      </c>
      <c r="BF322" s="5">
        <f t="shared" si="142"/>
        <v>11437</v>
      </c>
      <c r="BG322" s="42">
        <v>5787</v>
      </c>
      <c r="BH322" s="42">
        <v>4638</v>
      </c>
      <c r="BI322" s="42">
        <v>1012</v>
      </c>
      <c r="BJ322" s="42"/>
      <c r="BK322" s="42"/>
      <c r="BL322" s="42"/>
      <c r="BM322" s="15"/>
    </row>
    <row r="323" spans="1:65" outlineLevel="4" x14ac:dyDescent="0.45">
      <c r="A323" s="150" t="s">
        <v>43</v>
      </c>
      <c r="B323" s="151"/>
      <c r="C323" s="50">
        <f t="shared" ref="C323:BM323" si="145">SUBTOTAL(4,C293:C322)</f>
        <v>488416</v>
      </c>
      <c r="D323" s="60">
        <f t="shared" si="145"/>
        <v>38.4</v>
      </c>
      <c r="E323" s="28">
        <f t="shared" si="145"/>
        <v>37.700000000000003</v>
      </c>
      <c r="F323" s="28">
        <f t="shared" si="145"/>
        <v>39.200000000000003</v>
      </c>
      <c r="G323" s="28">
        <f t="shared" si="145"/>
        <v>38.1</v>
      </c>
      <c r="H323" s="28">
        <f t="shared" si="145"/>
        <v>39.1</v>
      </c>
      <c r="I323" s="28">
        <f t="shared" si="145"/>
        <v>0</v>
      </c>
      <c r="J323" s="28">
        <f t="shared" si="145"/>
        <v>0</v>
      </c>
      <c r="K323" s="28">
        <f t="shared" si="145"/>
        <v>0</v>
      </c>
      <c r="L323" s="28">
        <f t="shared" si="145"/>
        <v>0</v>
      </c>
      <c r="M323" s="71">
        <f t="shared" si="145"/>
        <v>0</v>
      </c>
      <c r="N323" s="82">
        <f t="shared" si="145"/>
        <v>0</v>
      </c>
      <c r="O323" s="82">
        <f t="shared" si="145"/>
        <v>0</v>
      </c>
      <c r="P323" s="82">
        <f t="shared" si="145"/>
        <v>0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0</v>
      </c>
      <c r="AF323" s="39">
        <f t="shared" si="145"/>
        <v>0</v>
      </c>
      <c r="AG323" s="39">
        <f t="shared" si="145"/>
        <v>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29.946524064171122</v>
      </c>
      <c r="AO323" s="39">
        <f t="shared" ref="AO323:AX323" si="146">SUBTOTAL(4,AO293:AO322)</f>
        <v>1484</v>
      </c>
      <c r="AP323" s="104">
        <f t="shared" si="146"/>
        <v>0</v>
      </c>
      <c r="AQ323" s="105">
        <f t="shared" si="146"/>
        <v>0</v>
      </c>
      <c r="AR323" s="106">
        <f t="shared" si="146"/>
        <v>0</v>
      </c>
      <c r="AS323" s="106">
        <f t="shared" si="146"/>
        <v>0</v>
      </c>
      <c r="AT323" s="107">
        <f t="shared" si="146"/>
        <v>1578</v>
      </c>
      <c r="AU323" s="108">
        <f t="shared" si="146"/>
        <v>0</v>
      </c>
      <c r="AV323" s="109">
        <f t="shared" si="146"/>
        <v>0</v>
      </c>
      <c r="AW323" s="106">
        <f t="shared" si="146"/>
        <v>0</v>
      </c>
      <c r="AX323" s="106">
        <f t="shared" si="146"/>
        <v>0</v>
      </c>
      <c r="AY323" s="60">
        <f t="shared" si="145"/>
        <v>0</v>
      </c>
      <c r="AZ323" s="96">
        <f t="shared" si="145"/>
        <v>81.25</v>
      </c>
      <c r="BA323" s="67">
        <f t="shared" si="145"/>
        <v>0</v>
      </c>
      <c r="BB323" s="67">
        <f t="shared" si="145"/>
        <v>0</v>
      </c>
      <c r="BC323" s="67">
        <f t="shared" si="145"/>
        <v>0</v>
      </c>
      <c r="BD323" s="67">
        <f t="shared" si="145"/>
        <v>0</v>
      </c>
      <c r="BE323" s="27">
        <f t="shared" si="145"/>
        <v>420</v>
      </c>
      <c r="BF323" s="29">
        <f t="shared" si="145"/>
        <v>16546</v>
      </c>
      <c r="BG323" s="39">
        <f t="shared" si="145"/>
        <v>8661</v>
      </c>
      <c r="BH323" s="40">
        <f t="shared" si="145"/>
        <v>9038</v>
      </c>
      <c r="BI323" s="40">
        <f t="shared" si="145"/>
        <v>8045</v>
      </c>
      <c r="BJ323" s="40">
        <f t="shared" si="145"/>
        <v>0</v>
      </c>
      <c r="BK323" s="40">
        <f t="shared" si="145"/>
        <v>0</v>
      </c>
      <c r="BL323" s="40">
        <f t="shared" si="145"/>
        <v>0</v>
      </c>
      <c r="BM323" s="27">
        <f t="shared" si="145"/>
        <v>0</v>
      </c>
    </row>
    <row r="324" spans="1:65" outlineLevel="3" x14ac:dyDescent="0.45">
      <c r="A324" s="180" t="s">
        <v>32</v>
      </c>
      <c r="B324" s="181"/>
      <c r="C324" s="51">
        <f t="shared" ref="C324:BM324" si="147">SUBTOTAL(5,C293:C322)</f>
        <v>320237</v>
      </c>
      <c r="D324" s="61">
        <f t="shared" si="147"/>
        <v>37.700000000000003</v>
      </c>
      <c r="E324" s="12">
        <f t="shared" si="147"/>
        <v>37.200000000000003</v>
      </c>
      <c r="F324" s="12">
        <f t="shared" si="147"/>
        <v>37.5</v>
      </c>
      <c r="G324" s="12">
        <f t="shared" si="147"/>
        <v>37.700000000000003</v>
      </c>
      <c r="H324" s="12">
        <f t="shared" si="147"/>
        <v>36.9</v>
      </c>
      <c r="I324" s="12">
        <f t="shared" si="147"/>
        <v>0</v>
      </c>
      <c r="J324" s="12">
        <f t="shared" si="147"/>
        <v>0</v>
      </c>
      <c r="K324" s="12">
        <f t="shared" si="147"/>
        <v>0</v>
      </c>
      <c r="L324" s="12">
        <f t="shared" si="147"/>
        <v>0</v>
      </c>
      <c r="M324" s="72">
        <f t="shared" si="147"/>
        <v>0</v>
      </c>
      <c r="N324" s="83">
        <f t="shared" si="147"/>
        <v>0</v>
      </c>
      <c r="O324" s="83">
        <f t="shared" si="147"/>
        <v>0</v>
      </c>
      <c r="P324" s="83">
        <f t="shared" si="147"/>
        <v>0</v>
      </c>
      <c r="Q324" s="83">
        <f t="shared" si="147"/>
        <v>0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0</v>
      </c>
      <c r="AF324" s="41">
        <f t="shared" si="147"/>
        <v>0</v>
      </c>
      <c r="AG324" s="41">
        <f t="shared" si="147"/>
        <v>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18.867924528301888</v>
      </c>
      <c r="AO324" s="41">
        <f t="shared" ref="AO324:AX324" si="148">SUBTOTAL(5,AO293:AO322)</f>
        <v>935</v>
      </c>
      <c r="AP324" s="110">
        <f t="shared" si="148"/>
        <v>0</v>
      </c>
      <c r="AQ324" s="111">
        <f t="shared" si="148"/>
        <v>0</v>
      </c>
      <c r="AR324" s="112">
        <f t="shared" si="148"/>
        <v>0</v>
      </c>
      <c r="AS324" s="112">
        <f t="shared" si="148"/>
        <v>0</v>
      </c>
      <c r="AT324" s="113">
        <f t="shared" si="148"/>
        <v>887</v>
      </c>
      <c r="AU324" s="114">
        <f t="shared" si="148"/>
        <v>0</v>
      </c>
      <c r="AV324" s="115">
        <f t="shared" si="148"/>
        <v>0</v>
      </c>
      <c r="AW324" s="112">
        <f t="shared" si="148"/>
        <v>0</v>
      </c>
      <c r="AX324" s="112">
        <f t="shared" si="148"/>
        <v>0</v>
      </c>
      <c r="AY324" s="61">
        <f t="shared" si="147"/>
        <v>0</v>
      </c>
      <c r="AZ324" s="97">
        <f t="shared" si="147"/>
        <v>80.78</v>
      </c>
      <c r="BA324" s="68">
        <f t="shared" si="147"/>
        <v>0</v>
      </c>
      <c r="BB324" s="68">
        <f t="shared" si="147"/>
        <v>0</v>
      </c>
      <c r="BC324" s="68">
        <f t="shared" si="147"/>
        <v>0</v>
      </c>
      <c r="BD324" s="68">
        <f t="shared" si="147"/>
        <v>0</v>
      </c>
      <c r="BE324" s="15">
        <f t="shared" si="147"/>
        <v>140</v>
      </c>
      <c r="BF324" s="6">
        <f t="shared" si="147"/>
        <v>11</v>
      </c>
      <c r="BG324" s="41">
        <f t="shared" si="147"/>
        <v>1946</v>
      </c>
      <c r="BH324" s="42">
        <f t="shared" si="147"/>
        <v>0</v>
      </c>
      <c r="BI324" s="42">
        <f t="shared" si="147"/>
        <v>0</v>
      </c>
      <c r="BJ324" s="42">
        <f t="shared" si="147"/>
        <v>0</v>
      </c>
      <c r="BK324" s="42">
        <f t="shared" si="147"/>
        <v>0</v>
      </c>
      <c r="BL324" s="42">
        <f t="shared" si="147"/>
        <v>0</v>
      </c>
      <c r="BM324" s="15">
        <f t="shared" si="147"/>
        <v>0</v>
      </c>
    </row>
    <row r="325" spans="1:65" outlineLevel="2" x14ac:dyDescent="0.45">
      <c r="A325" s="180" t="s">
        <v>21</v>
      </c>
      <c r="B325" s="181"/>
      <c r="C325" s="51">
        <f>IFERROR(SUBTOTAL(1,C293:C322),"")</f>
        <v>389760.86666666664</v>
      </c>
      <c r="D325" s="61">
        <f t="shared" ref="D325:BM325" si="149">IFERROR(SUBTOTAL(1,D293:D322),"")</f>
        <v>38.043333333333329</v>
      </c>
      <c r="E325" s="12">
        <f t="shared" si="149"/>
        <v>37.506666666666668</v>
      </c>
      <c r="F325" s="12">
        <f t="shared" si="149"/>
        <v>38.43</v>
      </c>
      <c r="G325" s="12">
        <f t="shared" si="149"/>
        <v>37.836666666666659</v>
      </c>
      <c r="H325" s="12">
        <f t="shared" si="149"/>
        <v>38.336666666666659</v>
      </c>
      <c r="I325" s="12" t="str">
        <f t="shared" si="149"/>
        <v/>
      </c>
      <c r="J325" s="12" t="str">
        <f t="shared" si="149"/>
        <v/>
      </c>
      <c r="K325" s="12" t="str">
        <f t="shared" si="149"/>
        <v/>
      </c>
      <c r="L325" s="12" t="str">
        <f t="shared" si="149"/>
        <v/>
      </c>
      <c r="M325" s="72" t="str">
        <f t="shared" si="149"/>
        <v/>
      </c>
      <c r="N325" s="83" t="str">
        <f t="shared" si="149"/>
        <v/>
      </c>
      <c r="O325" s="83" t="str">
        <f t="shared" si="149"/>
        <v/>
      </c>
      <c r="P325" s="83" t="str">
        <f t="shared" si="149"/>
        <v/>
      </c>
      <c r="Q325" s="83" t="str">
        <f t="shared" si="149"/>
        <v/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 t="str">
        <f t="shared" si="149"/>
        <v/>
      </c>
      <c r="AF325" s="41" t="str">
        <f t="shared" si="149"/>
        <v/>
      </c>
      <c r="AG325" s="41" t="str">
        <f t="shared" si="149"/>
        <v/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23.267708758345172</v>
      </c>
      <c r="AO325" s="41">
        <f t="shared" si="149"/>
        <v>1220.3</v>
      </c>
      <c r="AP325" s="110" t="str">
        <f t="shared" si="149"/>
        <v/>
      </c>
      <c r="AQ325" s="111" t="str">
        <f t="shared" si="149"/>
        <v/>
      </c>
      <c r="AR325" s="112" t="str">
        <f t="shared" si="149"/>
        <v/>
      </c>
      <c r="AS325" s="112" t="str">
        <f t="shared" si="149"/>
        <v/>
      </c>
      <c r="AT325" s="113">
        <f t="shared" si="149"/>
        <v>1255.2</v>
      </c>
      <c r="AU325" s="114" t="str">
        <f t="shared" si="149"/>
        <v/>
      </c>
      <c r="AV325" s="115" t="str">
        <f t="shared" si="149"/>
        <v/>
      </c>
      <c r="AW325" s="112" t="str">
        <f t="shared" si="149"/>
        <v/>
      </c>
      <c r="AX325" s="112" t="str">
        <f t="shared" si="149"/>
        <v/>
      </c>
      <c r="AY325" s="61" t="str">
        <f t="shared" si="149"/>
        <v/>
      </c>
      <c r="AZ325" s="97">
        <f t="shared" si="149"/>
        <v>80.99799999999999</v>
      </c>
      <c r="BA325" s="68" t="str">
        <f t="shared" si="149"/>
        <v/>
      </c>
      <c r="BB325" s="68" t="str">
        <f t="shared" si="149"/>
        <v/>
      </c>
      <c r="BC325" s="68" t="str">
        <f t="shared" si="149"/>
        <v/>
      </c>
      <c r="BD325" s="68" t="str">
        <f t="shared" si="149"/>
        <v/>
      </c>
      <c r="BE325" s="15">
        <f>IFERROR(SUBTOTAL(1,BE293:BE322),"")</f>
        <v>320.41666666666669</v>
      </c>
      <c r="BF325" s="6">
        <f t="shared" si="149"/>
        <v>7529.3</v>
      </c>
      <c r="BG325" s="41">
        <f t="shared" si="149"/>
        <v>5591.2</v>
      </c>
      <c r="BH325" s="42">
        <f t="shared" si="149"/>
        <v>2166.3333333333335</v>
      </c>
      <c r="BI325" s="42">
        <f t="shared" si="149"/>
        <v>703.63333333333333</v>
      </c>
      <c r="BJ325" s="42" t="str">
        <f t="shared" si="149"/>
        <v/>
      </c>
      <c r="BK325" s="42" t="str">
        <f t="shared" si="149"/>
        <v/>
      </c>
      <c r="BL325" s="42" t="str">
        <f t="shared" si="149"/>
        <v/>
      </c>
      <c r="BM325" s="15" t="str">
        <f t="shared" si="149"/>
        <v/>
      </c>
    </row>
    <row r="326" spans="1:65" ht="17.5" outlineLevel="1" thickBot="1" x14ac:dyDescent="0.5">
      <c r="A326" s="182" t="s">
        <v>52</v>
      </c>
      <c r="B326" s="183"/>
      <c r="C326" s="52">
        <f>SUBTOTAL(9,C293:C322)</f>
        <v>11692826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36609</v>
      </c>
      <c r="AP326" s="116"/>
      <c r="AQ326" s="117"/>
      <c r="AR326" s="118"/>
      <c r="AS326" s="118"/>
      <c r="AT326" s="119">
        <f>SUBTOTAL(9,AT293:AT322)</f>
        <v>37656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7690</v>
      </c>
      <c r="BF326" s="7">
        <f t="shared" ref="BF326:BM326" si="150">SUBTOTAL(9,BF293:BF322)</f>
        <v>225879</v>
      </c>
      <c r="BG326" s="43">
        <f t="shared" si="150"/>
        <v>139780</v>
      </c>
      <c r="BH326" s="44">
        <f t="shared" si="150"/>
        <v>64990</v>
      </c>
      <c r="BI326" s="44">
        <f t="shared" si="150"/>
        <v>21109</v>
      </c>
      <c r="BJ326" s="44">
        <f t="shared" si="150"/>
        <v>0</v>
      </c>
      <c r="BK326" s="44">
        <f t="shared" si="150"/>
        <v>0</v>
      </c>
      <c r="BL326" s="44">
        <v>356047</v>
      </c>
      <c r="BM326" s="16">
        <f t="shared" si="150"/>
        <v>0</v>
      </c>
    </row>
    <row r="327" spans="1:65" outlineLevel="5" x14ac:dyDescent="0.45">
      <c r="A327" s="21">
        <f t="shared" si="144"/>
        <v>10</v>
      </c>
      <c r="B327" s="33">
        <f>B322+1</f>
        <v>44835</v>
      </c>
      <c r="C327" s="51">
        <v>318564</v>
      </c>
      <c r="D327" s="64">
        <f t="shared" ref="D327:D357" si="151">IFERROR(ROUND(AVERAGE(E327:L327),1),"")</f>
        <v>38.1</v>
      </c>
      <c r="E327" s="12">
        <v>37.299999999999997</v>
      </c>
      <c r="F327" s="12">
        <v>38.4</v>
      </c>
      <c r="G327" s="12">
        <v>37.799999999999997</v>
      </c>
      <c r="H327" s="12">
        <v>38.700000000000003</v>
      </c>
      <c r="I327" s="12"/>
      <c r="J327" s="12"/>
      <c r="K327" s="12"/>
      <c r="L327" s="12"/>
      <c r="M327" s="74" t="str">
        <f t="shared" ref="M327:M357" si="152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f>28000/AO327</f>
        <v>24.977698483496876</v>
      </c>
      <c r="AO327" s="41">
        <v>1121</v>
      </c>
      <c r="AP327" s="110"/>
      <c r="AQ327" s="111"/>
      <c r="AR327" s="126" t="str">
        <f t="shared" ref="AR327:AR357" si="155">IFERROR(AQ327/AP327*100,"")</f>
        <v/>
      </c>
      <c r="AS327" s="126" t="str">
        <f t="shared" ref="AS327:AS357" si="156">IFERROR(100-AR327,"")</f>
        <v/>
      </c>
      <c r="AT327" s="127">
        <v>1205</v>
      </c>
      <c r="AU327" s="128"/>
      <c r="AV327" s="129"/>
      <c r="AW327" s="126" t="str">
        <f t="shared" ref="AW327:AW357" si="157">IFERROR(AV327/AU327*100,"")</f>
        <v/>
      </c>
      <c r="AX327" s="126" t="str">
        <f t="shared" ref="AX327:AX357" si="158">IFERROR(100-AW327,"")</f>
        <v/>
      </c>
      <c r="AY327" s="64" t="str">
        <f t="shared" ref="AY327:AY357" si="159">IFERROR((1-((AW327*AS327)/(AX327*AR327)))*100,"")</f>
        <v/>
      </c>
      <c r="AZ327" s="97"/>
      <c r="BA327" s="68"/>
      <c r="BB327" s="68"/>
      <c r="BC327" s="68"/>
      <c r="BD327" s="68"/>
      <c r="BE327" s="15">
        <v>160</v>
      </c>
      <c r="BF327" s="5">
        <f t="shared" ref="BF327:BF357" si="160">IF(SUM(BG327:BM327)=0,"",SUM(BG327:BM327))</f>
        <v>7682</v>
      </c>
      <c r="BG327" s="41">
        <v>6448</v>
      </c>
      <c r="BH327" s="42">
        <v>150</v>
      </c>
      <c r="BI327" s="42">
        <v>1084</v>
      </c>
      <c r="BJ327" s="42"/>
      <c r="BK327" s="42"/>
      <c r="BL327" s="42"/>
      <c r="BM327" s="15"/>
    </row>
    <row r="328" spans="1:65" outlineLevel="5" x14ac:dyDescent="0.45">
      <c r="A328" s="22">
        <f t="shared" si="144"/>
        <v>10</v>
      </c>
      <c r="B328" s="9">
        <f t="shared" si="128"/>
        <v>44836</v>
      </c>
      <c r="C328" s="51">
        <v>310662</v>
      </c>
      <c r="D328" s="64">
        <f t="shared" si="151"/>
        <v>38</v>
      </c>
      <c r="E328" s="12">
        <v>37.299999999999997</v>
      </c>
      <c r="F328" s="12">
        <v>38.700000000000003</v>
      </c>
      <c r="G328" s="12">
        <v>37.799999999999997</v>
      </c>
      <c r="H328" s="12">
        <v>38.200000000000003</v>
      </c>
      <c r="I328" s="12"/>
      <c r="J328" s="12"/>
      <c r="K328" s="12"/>
      <c r="L328" s="12"/>
      <c r="M328" s="74" t="str">
        <f t="shared" si="152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f t="shared" ref="AN328:AN357" si="161">28000/AO328</f>
        <v>20.512820512820515</v>
      </c>
      <c r="AO328" s="41">
        <v>1365</v>
      </c>
      <c r="AP328" s="110"/>
      <c r="AQ328" s="111"/>
      <c r="AR328" s="126" t="str">
        <f t="shared" si="155"/>
        <v/>
      </c>
      <c r="AS328" s="126" t="str">
        <f t="shared" si="156"/>
        <v/>
      </c>
      <c r="AT328" s="127">
        <v>1423</v>
      </c>
      <c r="AU328" s="128"/>
      <c r="AV328" s="129"/>
      <c r="AW328" s="126" t="str">
        <f t="shared" si="157"/>
        <v/>
      </c>
      <c r="AX328" s="126" t="str">
        <f t="shared" si="158"/>
        <v/>
      </c>
      <c r="AY328" s="64" t="str">
        <f t="shared" si="159"/>
        <v/>
      </c>
      <c r="AZ328" s="97"/>
      <c r="BA328" s="68"/>
      <c r="BB328" s="68"/>
      <c r="BC328" s="68"/>
      <c r="BD328" s="68"/>
      <c r="BE328" s="15"/>
      <c r="BF328" s="5">
        <f t="shared" si="160"/>
        <v>5497</v>
      </c>
      <c r="BG328" s="41">
        <v>4274</v>
      </c>
      <c r="BH328" s="42">
        <v>143</v>
      </c>
      <c r="BI328" s="42">
        <v>1080</v>
      </c>
      <c r="BJ328" s="42"/>
      <c r="BK328" s="42"/>
      <c r="BL328" s="42"/>
      <c r="BM328" s="15"/>
    </row>
    <row r="329" spans="1:65" outlineLevel="5" x14ac:dyDescent="0.45">
      <c r="A329" s="22">
        <f t="shared" si="144"/>
        <v>10</v>
      </c>
      <c r="B329" s="9">
        <f t="shared" si="128"/>
        <v>44837</v>
      </c>
      <c r="C329" s="51">
        <v>353210</v>
      </c>
      <c r="D329" s="64">
        <f t="shared" si="151"/>
        <v>38</v>
      </c>
      <c r="E329" s="12">
        <v>37.299999999999997</v>
      </c>
      <c r="F329" s="12">
        <v>38.799999999999997</v>
      </c>
      <c r="G329" s="12">
        <v>37.799999999999997</v>
      </c>
      <c r="H329" s="12">
        <v>38</v>
      </c>
      <c r="I329" s="12"/>
      <c r="J329" s="12"/>
      <c r="K329" s="12"/>
      <c r="L329" s="12"/>
      <c r="M329" s="74" t="str">
        <f t="shared" si="152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f t="shared" si="161"/>
        <v>22.029897718332023</v>
      </c>
      <c r="AO329" s="41">
        <v>1271</v>
      </c>
      <c r="AP329" s="110"/>
      <c r="AQ329" s="111"/>
      <c r="AR329" s="126" t="str">
        <f t="shared" si="155"/>
        <v/>
      </c>
      <c r="AS329" s="126" t="str">
        <f t="shared" si="156"/>
        <v/>
      </c>
      <c r="AT329" s="127">
        <v>1285</v>
      </c>
      <c r="AU329" s="128"/>
      <c r="AV329" s="129"/>
      <c r="AW329" s="126" t="str">
        <f t="shared" si="157"/>
        <v/>
      </c>
      <c r="AX329" s="126" t="str">
        <f t="shared" si="158"/>
        <v/>
      </c>
      <c r="AY329" s="64" t="str">
        <f t="shared" si="159"/>
        <v/>
      </c>
      <c r="AZ329" s="97"/>
      <c r="BA329" s="68"/>
      <c r="BB329" s="68"/>
      <c r="BC329" s="68"/>
      <c r="BD329" s="68"/>
      <c r="BE329" s="15">
        <v>300</v>
      </c>
      <c r="BF329" s="5">
        <f t="shared" si="160"/>
        <v>6161</v>
      </c>
      <c r="BG329" s="41">
        <v>4968</v>
      </c>
      <c r="BH329" s="42">
        <v>130</v>
      </c>
      <c r="BI329" s="42">
        <v>1063</v>
      </c>
      <c r="BJ329" s="42"/>
      <c r="BK329" s="42"/>
      <c r="BL329" s="42"/>
      <c r="BM329" s="15"/>
    </row>
    <row r="330" spans="1:65" outlineLevel="5" x14ac:dyDescent="0.45">
      <c r="A330" s="22">
        <f t="shared" si="144"/>
        <v>10</v>
      </c>
      <c r="B330" s="9">
        <f t="shared" si="128"/>
        <v>44838</v>
      </c>
      <c r="C330" s="51">
        <v>372920</v>
      </c>
      <c r="D330" s="64">
        <f t="shared" si="151"/>
        <v>38</v>
      </c>
      <c r="E330" s="12">
        <v>37.1</v>
      </c>
      <c r="F330" s="12">
        <v>38.4</v>
      </c>
      <c r="G330" s="12">
        <v>37.799999999999997</v>
      </c>
      <c r="H330" s="12">
        <v>38.5</v>
      </c>
      <c r="I330" s="12"/>
      <c r="J330" s="12"/>
      <c r="K330" s="12"/>
      <c r="L330" s="12"/>
      <c r="M330" s="74" t="str">
        <f t="shared" si="152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f t="shared" si="161"/>
        <v>16.706443914081145</v>
      </c>
      <c r="AO330" s="41">
        <v>1676</v>
      </c>
      <c r="AP330" s="110"/>
      <c r="AQ330" s="111"/>
      <c r="AR330" s="126" t="str">
        <f t="shared" si="155"/>
        <v/>
      </c>
      <c r="AS330" s="126" t="str">
        <f t="shared" si="156"/>
        <v/>
      </c>
      <c r="AT330" s="127">
        <v>1770</v>
      </c>
      <c r="AU330" s="128"/>
      <c r="AV330" s="129"/>
      <c r="AW330" s="126" t="str">
        <f t="shared" si="157"/>
        <v/>
      </c>
      <c r="AX330" s="126" t="str">
        <f t="shared" si="158"/>
        <v/>
      </c>
      <c r="AY330" s="64" t="str">
        <f t="shared" si="159"/>
        <v/>
      </c>
      <c r="AZ330" s="97">
        <v>81.25</v>
      </c>
      <c r="BA330" s="68"/>
      <c r="BB330" s="68"/>
      <c r="BC330" s="68"/>
      <c r="BD330" s="68"/>
      <c r="BE330" s="15">
        <v>340</v>
      </c>
      <c r="BF330" s="5">
        <f t="shared" si="160"/>
        <v>10198</v>
      </c>
      <c r="BG330" s="41">
        <v>6561</v>
      </c>
      <c r="BH330" s="42">
        <v>2591</v>
      </c>
      <c r="BI330" s="42">
        <v>1046</v>
      </c>
      <c r="BJ330" s="42"/>
      <c r="BK330" s="42"/>
      <c r="BL330" s="42"/>
      <c r="BM330" s="15"/>
    </row>
    <row r="331" spans="1:65" outlineLevel="5" x14ac:dyDescent="0.45">
      <c r="A331" s="22">
        <f t="shared" si="144"/>
        <v>10</v>
      </c>
      <c r="B331" s="9">
        <f t="shared" si="128"/>
        <v>44839</v>
      </c>
      <c r="C331" s="51">
        <v>363237</v>
      </c>
      <c r="D331" s="64">
        <f t="shared" si="151"/>
        <v>37.799999999999997</v>
      </c>
      <c r="E331" s="12">
        <v>37.299999999999997</v>
      </c>
      <c r="F331" s="12">
        <v>38</v>
      </c>
      <c r="G331" s="12">
        <v>37.799999999999997</v>
      </c>
      <c r="H331" s="12">
        <v>38.200000000000003</v>
      </c>
      <c r="I331" s="12"/>
      <c r="J331" s="12"/>
      <c r="K331" s="12"/>
      <c r="L331" s="12"/>
      <c r="M331" s="74" t="str">
        <f t="shared" si="152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f t="shared" si="161"/>
        <v>16.431924882629108</v>
      </c>
      <c r="AO331" s="41">
        <v>1704</v>
      </c>
      <c r="AP331" s="110"/>
      <c r="AQ331" s="111"/>
      <c r="AR331" s="126" t="str">
        <f t="shared" si="155"/>
        <v/>
      </c>
      <c r="AS331" s="126" t="str">
        <f t="shared" si="156"/>
        <v/>
      </c>
      <c r="AT331" s="127">
        <v>1765</v>
      </c>
      <c r="AU331" s="128"/>
      <c r="AV331" s="129"/>
      <c r="AW331" s="126" t="str">
        <f t="shared" si="157"/>
        <v/>
      </c>
      <c r="AX331" s="126" t="str">
        <f t="shared" si="158"/>
        <v/>
      </c>
      <c r="AY331" s="64" t="str">
        <f t="shared" si="159"/>
        <v/>
      </c>
      <c r="AZ331" s="97">
        <v>81.25</v>
      </c>
      <c r="BA331" s="68"/>
      <c r="BB331" s="68"/>
      <c r="BC331" s="68"/>
      <c r="BD331" s="68"/>
      <c r="BE331" s="15">
        <v>210</v>
      </c>
      <c r="BF331" s="5">
        <f t="shared" si="160"/>
        <v>5734</v>
      </c>
      <c r="BG331" s="41">
        <v>4405</v>
      </c>
      <c r="BH331" s="42">
        <v>308</v>
      </c>
      <c r="BI331" s="42">
        <v>1021</v>
      </c>
      <c r="BJ331" s="42"/>
      <c r="BK331" s="42"/>
      <c r="BL331" s="42"/>
      <c r="BM331" s="15"/>
    </row>
    <row r="332" spans="1:65" outlineLevel="5" x14ac:dyDescent="0.45">
      <c r="A332" s="22">
        <f t="shared" si="144"/>
        <v>10</v>
      </c>
      <c r="B332" s="9">
        <f t="shared" si="128"/>
        <v>44840</v>
      </c>
      <c r="C332" s="51">
        <v>325274</v>
      </c>
      <c r="D332" s="64">
        <f t="shared" si="151"/>
        <v>37.700000000000003</v>
      </c>
      <c r="E332" s="12">
        <v>37.4</v>
      </c>
      <c r="F332" s="12">
        <v>37.700000000000003</v>
      </c>
      <c r="G332" s="12">
        <v>37.799999999999997</v>
      </c>
      <c r="H332" s="12">
        <v>37.9</v>
      </c>
      <c r="I332" s="12"/>
      <c r="J332" s="12"/>
      <c r="K332" s="12"/>
      <c r="L332" s="12"/>
      <c r="M332" s="74" t="str">
        <f t="shared" si="152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f t="shared" si="161"/>
        <v>17.587939698492463</v>
      </c>
      <c r="AO332" s="41">
        <v>1592</v>
      </c>
      <c r="AP332" s="110"/>
      <c r="AQ332" s="111"/>
      <c r="AR332" s="126" t="str">
        <f t="shared" si="155"/>
        <v/>
      </c>
      <c r="AS332" s="126" t="str">
        <f t="shared" si="156"/>
        <v/>
      </c>
      <c r="AT332" s="127">
        <v>1412</v>
      </c>
      <c r="AU332" s="128"/>
      <c r="AV332" s="129"/>
      <c r="AW332" s="126" t="str">
        <f t="shared" si="157"/>
        <v/>
      </c>
      <c r="AX332" s="126" t="str">
        <f t="shared" si="158"/>
        <v/>
      </c>
      <c r="AY332" s="64" t="str">
        <f t="shared" si="159"/>
        <v/>
      </c>
      <c r="AZ332" s="97">
        <v>81.13</v>
      </c>
      <c r="BA332" s="68"/>
      <c r="BB332" s="68"/>
      <c r="BC332" s="68"/>
      <c r="BD332" s="68"/>
      <c r="BE332" s="15">
        <v>330</v>
      </c>
      <c r="BF332" s="5">
        <f t="shared" si="160"/>
        <v>8693</v>
      </c>
      <c r="BG332" s="41">
        <v>8339</v>
      </c>
      <c r="BH332" s="42">
        <v>69</v>
      </c>
      <c r="BI332" s="42">
        <v>285</v>
      </c>
      <c r="BJ332" s="42"/>
      <c r="BK332" s="42"/>
      <c r="BL332" s="42"/>
      <c r="BM332" s="15"/>
    </row>
    <row r="333" spans="1:65" outlineLevel="5" x14ac:dyDescent="0.45">
      <c r="A333" s="22">
        <f t="shared" si="144"/>
        <v>10</v>
      </c>
      <c r="B333" s="9">
        <f t="shared" si="128"/>
        <v>44841</v>
      </c>
      <c r="C333" s="51">
        <v>319932</v>
      </c>
      <c r="D333" s="64">
        <f t="shared" si="151"/>
        <v>37.6</v>
      </c>
      <c r="E333" s="12">
        <v>37.299999999999997</v>
      </c>
      <c r="F333" s="12">
        <v>37.4</v>
      </c>
      <c r="G333" s="12">
        <v>37.799999999999997</v>
      </c>
      <c r="H333" s="12">
        <v>37.9</v>
      </c>
      <c r="I333" s="12"/>
      <c r="J333" s="12"/>
      <c r="K333" s="12"/>
      <c r="L333" s="12"/>
      <c r="M333" s="74" t="str">
        <f t="shared" si="152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f t="shared" si="161"/>
        <v>16.577856719952635</v>
      </c>
      <c r="AO333" s="41">
        <v>1689</v>
      </c>
      <c r="AP333" s="110"/>
      <c r="AQ333" s="111"/>
      <c r="AR333" s="126" t="str">
        <f t="shared" si="155"/>
        <v/>
      </c>
      <c r="AS333" s="126" t="str">
        <f t="shared" si="156"/>
        <v/>
      </c>
      <c r="AT333" s="127">
        <v>1718</v>
      </c>
      <c r="AU333" s="128"/>
      <c r="AV333" s="129"/>
      <c r="AW333" s="126" t="str">
        <f t="shared" si="157"/>
        <v/>
      </c>
      <c r="AX333" s="126" t="str">
        <f t="shared" si="158"/>
        <v/>
      </c>
      <c r="AY333" s="64" t="str">
        <f t="shared" si="159"/>
        <v/>
      </c>
      <c r="AZ333" s="97">
        <v>81.13</v>
      </c>
      <c r="BA333" s="68"/>
      <c r="BB333" s="68"/>
      <c r="BC333" s="68"/>
      <c r="BD333" s="68"/>
      <c r="BE333" s="15">
        <v>360</v>
      </c>
      <c r="BF333" s="5">
        <f t="shared" si="160"/>
        <v>9899</v>
      </c>
      <c r="BG333" s="41">
        <v>8499</v>
      </c>
      <c r="BH333" s="42">
        <v>322</v>
      </c>
      <c r="BI333" s="42">
        <v>1078</v>
      </c>
      <c r="BJ333" s="42"/>
      <c r="BK333" s="42"/>
      <c r="BL333" s="42"/>
      <c r="BM333" s="15"/>
    </row>
    <row r="334" spans="1:65" outlineLevel="5" x14ac:dyDescent="0.45">
      <c r="A334" s="22">
        <f t="shared" si="144"/>
        <v>10</v>
      </c>
      <c r="B334" s="9">
        <f t="shared" si="128"/>
        <v>44842</v>
      </c>
      <c r="C334" s="51">
        <v>312076</v>
      </c>
      <c r="D334" s="64">
        <f t="shared" si="151"/>
        <v>37.6</v>
      </c>
      <c r="E334" s="12">
        <v>37.1</v>
      </c>
      <c r="F334" s="12">
        <v>37.6</v>
      </c>
      <c r="G334" s="12">
        <v>37.6</v>
      </c>
      <c r="H334" s="12">
        <v>38</v>
      </c>
      <c r="I334" s="12"/>
      <c r="J334" s="12"/>
      <c r="K334" s="12"/>
      <c r="L334" s="12"/>
      <c r="M334" s="74" t="str">
        <f t="shared" si="152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f t="shared" si="161"/>
        <v>17.041996348143641</v>
      </c>
      <c r="AO334" s="41">
        <v>1643</v>
      </c>
      <c r="AP334" s="110"/>
      <c r="AQ334" s="111"/>
      <c r="AR334" s="126" t="str">
        <f t="shared" si="155"/>
        <v/>
      </c>
      <c r="AS334" s="126" t="str">
        <f t="shared" si="156"/>
        <v/>
      </c>
      <c r="AT334" s="127">
        <v>1782</v>
      </c>
      <c r="AU334" s="128"/>
      <c r="AV334" s="129"/>
      <c r="AW334" s="126" t="str">
        <f t="shared" si="157"/>
        <v/>
      </c>
      <c r="AX334" s="126" t="str">
        <f t="shared" si="158"/>
        <v/>
      </c>
      <c r="AY334" s="64" t="str">
        <f t="shared" si="159"/>
        <v/>
      </c>
      <c r="AZ334" s="97"/>
      <c r="BA334" s="68"/>
      <c r="BB334" s="68"/>
      <c r="BC334" s="68"/>
      <c r="BD334" s="68"/>
      <c r="BE334" s="15">
        <v>160</v>
      </c>
      <c r="BF334" s="5">
        <f t="shared" si="160"/>
        <v>10540</v>
      </c>
      <c r="BG334" s="41">
        <v>9076</v>
      </c>
      <c r="BH334" s="42">
        <v>358</v>
      </c>
      <c r="BI334" s="42">
        <v>1106</v>
      </c>
      <c r="BJ334" s="42"/>
      <c r="BK334" s="42"/>
      <c r="BL334" s="42"/>
      <c r="BM334" s="15"/>
    </row>
    <row r="335" spans="1:65" outlineLevel="5" x14ac:dyDescent="0.45">
      <c r="A335" s="22">
        <f t="shared" si="144"/>
        <v>10</v>
      </c>
      <c r="B335" s="9">
        <f t="shared" si="128"/>
        <v>44843</v>
      </c>
      <c r="C335" s="51">
        <v>304520</v>
      </c>
      <c r="D335" s="64">
        <f t="shared" si="151"/>
        <v>37.799999999999997</v>
      </c>
      <c r="E335" s="12">
        <v>37.1</v>
      </c>
      <c r="F335" s="12">
        <v>37.799999999999997</v>
      </c>
      <c r="G335" s="12">
        <v>37.700000000000003</v>
      </c>
      <c r="H335" s="12">
        <v>38.4</v>
      </c>
      <c r="I335" s="12"/>
      <c r="J335" s="12"/>
      <c r="K335" s="12"/>
      <c r="L335" s="12"/>
      <c r="M335" s="74" t="str">
        <f t="shared" si="152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f t="shared" si="161"/>
        <v>22.047244094488189</v>
      </c>
      <c r="AO335" s="41">
        <v>1270</v>
      </c>
      <c r="AP335" s="110"/>
      <c r="AQ335" s="111"/>
      <c r="AR335" s="126" t="str">
        <f t="shared" si="155"/>
        <v/>
      </c>
      <c r="AS335" s="126" t="str">
        <f t="shared" si="156"/>
        <v/>
      </c>
      <c r="AT335" s="127">
        <v>1283</v>
      </c>
      <c r="AU335" s="128"/>
      <c r="AV335" s="129"/>
      <c r="AW335" s="126" t="str">
        <f t="shared" si="157"/>
        <v/>
      </c>
      <c r="AX335" s="126" t="str">
        <f t="shared" si="158"/>
        <v/>
      </c>
      <c r="AY335" s="64" t="str">
        <f t="shared" si="159"/>
        <v/>
      </c>
      <c r="AZ335" s="97"/>
      <c r="BA335" s="68"/>
      <c r="BB335" s="68"/>
      <c r="BC335" s="68"/>
      <c r="BD335" s="68"/>
      <c r="BE335" s="15"/>
      <c r="BF335" s="5">
        <f t="shared" si="160"/>
        <v>9101</v>
      </c>
      <c r="BG335" s="41">
        <v>7651</v>
      </c>
      <c r="BH335" s="42">
        <v>354</v>
      </c>
      <c r="BI335" s="42">
        <v>1096</v>
      </c>
      <c r="BJ335" s="42"/>
      <c r="BK335" s="42"/>
      <c r="BL335" s="42"/>
      <c r="BM335" s="15"/>
    </row>
    <row r="336" spans="1:65" outlineLevel="5" x14ac:dyDescent="0.45">
      <c r="A336" s="22">
        <f t="shared" si="144"/>
        <v>10</v>
      </c>
      <c r="B336" s="9">
        <f t="shared" si="128"/>
        <v>44844</v>
      </c>
      <c r="C336" s="51">
        <v>321276</v>
      </c>
      <c r="D336" s="64">
        <f t="shared" si="151"/>
        <v>37.700000000000003</v>
      </c>
      <c r="E336" s="12">
        <v>37.1</v>
      </c>
      <c r="F336" s="12">
        <v>38.1</v>
      </c>
      <c r="G336" s="12">
        <v>37.6</v>
      </c>
      <c r="H336" s="12">
        <v>38</v>
      </c>
      <c r="I336" s="12"/>
      <c r="J336" s="12"/>
      <c r="K336" s="12"/>
      <c r="L336" s="12"/>
      <c r="M336" s="74" t="str">
        <f t="shared" si="152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f t="shared" si="161"/>
        <v>24.977698483496876</v>
      </c>
      <c r="AO336" s="41">
        <v>1121</v>
      </c>
      <c r="AP336" s="110"/>
      <c r="AQ336" s="111"/>
      <c r="AR336" s="126" t="str">
        <f t="shared" si="155"/>
        <v/>
      </c>
      <c r="AS336" s="126" t="str">
        <f t="shared" si="156"/>
        <v/>
      </c>
      <c r="AT336" s="127">
        <v>1167</v>
      </c>
      <c r="AU336" s="128"/>
      <c r="AV336" s="129"/>
      <c r="AW336" s="126" t="str">
        <f t="shared" si="157"/>
        <v/>
      </c>
      <c r="AX336" s="126" t="str">
        <f t="shared" si="158"/>
        <v/>
      </c>
      <c r="AY336" s="64" t="str">
        <f t="shared" si="159"/>
        <v/>
      </c>
      <c r="AZ336" s="97"/>
      <c r="BA336" s="68"/>
      <c r="BB336" s="68"/>
      <c r="BC336" s="68"/>
      <c r="BD336" s="68"/>
      <c r="BE336" s="15">
        <v>340</v>
      </c>
      <c r="BF336" s="5">
        <f t="shared" si="160"/>
        <v>7150</v>
      </c>
      <c r="BG336" s="41">
        <v>3559</v>
      </c>
      <c r="BH336" s="42">
        <v>2527</v>
      </c>
      <c r="BI336" s="42">
        <v>1064</v>
      </c>
      <c r="BJ336" s="42"/>
      <c r="BK336" s="42"/>
      <c r="BL336" s="42"/>
      <c r="BM336" s="15"/>
    </row>
    <row r="337" spans="1:65" outlineLevel="5" x14ac:dyDescent="0.45">
      <c r="A337" s="22">
        <f t="shared" si="144"/>
        <v>10</v>
      </c>
      <c r="B337" s="9">
        <f t="shared" si="128"/>
        <v>44845</v>
      </c>
      <c r="C337" s="51">
        <v>319939</v>
      </c>
      <c r="D337" s="64">
        <f t="shared" si="151"/>
        <v>37.6</v>
      </c>
      <c r="E337" s="12">
        <v>37</v>
      </c>
      <c r="F337" s="12">
        <v>38.1</v>
      </c>
      <c r="G337" s="12">
        <v>37.5</v>
      </c>
      <c r="H337" s="12">
        <v>37.700000000000003</v>
      </c>
      <c r="I337" s="12"/>
      <c r="J337" s="12"/>
      <c r="K337" s="12"/>
      <c r="L337" s="12"/>
      <c r="M337" s="74" t="str">
        <f t="shared" si="152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f t="shared" si="161"/>
        <v>21.116138763197586</v>
      </c>
      <c r="AO337" s="41">
        <v>1326</v>
      </c>
      <c r="AP337" s="110"/>
      <c r="AQ337" s="111"/>
      <c r="AR337" s="126" t="str">
        <f t="shared" si="155"/>
        <v/>
      </c>
      <c r="AS337" s="126" t="str">
        <f t="shared" si="156"/>
        <v/>
      </c>
      <c r="AT337" s="127">
        <v>1472</v>
      </c>
      <c r="AU337" s="128"/>
      <c r="AV337" s="129"/>
      <c r="AW337" s="126" t="str">
        <f t="shared" si="157"/>
        <v/>
      </c>
      <c r="AX337" s="126" t="str">
        <f t="shared" si="158"/>
        <v/>
      </c>
      <c r="AY337" s="64" t="str">
        <f t="shared" si="159"/>
        <v/>
      </c>
      <c r="AZ337" s="97">
        <v>81.13</v>
      </c>
      <c r="BA337" s="68"/>
      <c r="BB337" s="68"/>
      <c r="BC337" s="68"/>
      <c r="BD337" s="68"/>
      <c r="BE337" s="15">
        <v>340</v>
      </c>
      <c r="BF337" s="5">
        <f t="shared" si="160"/>
        <v>8131</v>
      </c>
      <c r="BG337" s="41">
        <v>6363</v>
      </c>
      <c r="BH337" s="42">
        <v>667</v>
      </c>
      <c r="BI337" s="42">
        <v>1101</v>
      </c>
      <c r="BJ337" s="42"/>
      <c r="BK337" s="42"/>
      <c r="BL337" s="42"/>
      <c r="BM337" s="15"/>
    </row>
    <row r="338" spans="1:65" outlineLevel="5" x14ac:dyDescent="0.45">
      <c r="A338" s="22">
        <f t="shared" si="144"/>
        <v>10</v>
      </c>
      <c r="B338" s="9">
        <f t="shared" si="128"/>
        <v>44846</v>
      </c>
      <c r="C338" s="51">
        <v>326162</v>
      </c>
      <c r="D338" s="64">
        <f t="shared" si="151"/>
        <v>37.5</v>
      </c>
      <c r="E338" s="12">
        <v>36.799999999999997</v>
      </c>
      <c r="F338" s="12">
        <v>37.9</v>
      </c>
      <c r="G338" s="12">
        <v>37.4</v>
      </c>
      <c r="H338" s="12">
        <v>38</v>
      </c>
      <c r="I338" s="12"/>
      <c r="J338" s="12"/>
      <c r="K338" s="12"/>
      <c r="L338" s="12"/>
      <c r="M338" s="74" t="str">
        <f t="shared" si="152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f t="shared" si="161"/>
        <v>15.572858731924361</v>
      </c>
      <c r="AO338" s="41">
        <v>1798</v>
      </c>
      <c r="AP338" s="110"/>
      <c r="AQ338" s="111"/>
      <c r="AR338" s="126" t="str">
        <f t="shared" si="155"/>
        <v/>
      </c>
      <c r="AS338" s="126" t="str">
        <f t="shared" si="156"/>
        <v/>
      </c>
      <c r="AT338" s="127">
        <v>1853</v>
      </c>
      <c r="AU338" s="128"/>
      <c r="AV338" s="129"/>
      <c r="AW338" s="126" t="str">
        <f t="shared" si="157"/>
        <v/>
      </c>
      <c r="AX338" s="126" t="str">
        <f t="shared" si="158"/>
        <v/>
      </c>
      <c r="AY338" s="64" t="str">
        <f t="shared" si="159"/>
        <v/>
      </c>
      <c r="AZ338" s="97">
        <v>81.13</v>
      </c>
      <c r="BA338" s="68"/>
      <c r="BB338" s="68"/>
      <c r="BC338" s="68"/>
      <c r="BD338" s="68"/>
      <c r="BE338" s="15">
        <v>380</v>
      </c>
      <c r="BF338" s="5">
        <f t="shared" si="160"/>
        <v>10268</v>
      </c>
      <c r="BG338" s="41">
        <v>8752</v>
      </c>
      <c r="BH338" s="42">
        <v>414</v>
      </c>
      <c r="BI338" s="42">
        <v>1102</v>
      </c>
      <c r="BJ338" s="42"/>
      <c r="BK338" s="42"/>
      <c r="BL338" s="42"/>
      <c r="BM338" s="15"/>
    </row>
    <row r="339" spans="1:65" outlineLevel="5" x14ac:dyDescent="0.45">
      <c r="A339" s="22">
        <f t="shared" si="144"/>
        <v>10</v>
      </c>
      <c r="B339" s="9">
        <f t="shared" si="128"/>
        <v>44847</v>
      </c>
      <c r="C339" s="51">
        <v>299508</v>
      </c>
      <c r="D339" s="64">
        <f t="shared" si="151"/>
        <v>37.5</v>
      </c>
      <c r="E339" s="12">
        <v>37</v>
      </c>
      <c r="F339" s="12">
        <v>37.700000000000003</v>
      </c>
      <c r="G339" s="12">
        <v>37.4</v>
      </c>
      <c r="H339" s="12">
        <v>38</v>
      </c>
      <c r="I339" s="12"/>
      <c r="J339" s="12"/>
      <c r="K339" s="12"/>
      <c r="L339" s="12"/>
      <c r="M339" s="74" t="str">
        <f t="shared" si="152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f t="shared" si="161"/>
        <v>17.125382262996943</v>
      </c>
      <c r="AO339" s="41">
        <v>1635</v>
      </c>
      <c r="AP339" s="110"/>
      <c r="AQ339" s="111"/>
      <c r="AR339" s="126" t="str">
        <f t="shared" si="155"/>
        <v/>
      </c>
      <c r="AS339" s="126" t="str">
        <f t="shared" si="156"/>
        <v/>
      </c>
      <c r="AT339" s="127">
        <v>1933</v>
      </c>
      <c r="AU339" s="128"/>
      <c r="AV339" s="129"/>
      <c r="AW339" s="126" t="str">
        <f t="shared" si="157"/>
        <v/>
      </c>
      <c r="AX339" s="126" t="str">
        <f t="shared" si="158"/>
        <v/>
      </c>
      <c r="AY339" s="64" t="str">
        <f t="shared" si="159"/>
        <v/>
      </c>
      <c r="AZ339" s="97">
        <v>80.790000000000006</v>
      </c>
      <c r="BA339" s="68"/>
      <c r="BB339" s="68"/>
      <c r="BC339" s="68"/>
      <c r="BD339" s="68"/>
      <c r="BE339" s="15">
        <v>310</v>
      </c>
      <c r="BF339" s="5">
        <f t="shared" si="160"/>
        <v>9602</v>
      </c>
      <c r="BG339" s="41">
        <v>8158</v>
      </c>
      <c r="BH339" s="42">
        <v>336</v>
      </c>
      <c r="BI339" s="42">
        <v>1108</v>
      </c>
      <c r="BJ339" s="42"/>
      <c r="BK339" s="42"/>
      <c r="BL339" s="42"/>
      <c r="BM339" s="15"/>
    </row>
    <row r="340" spans="1:65" outlineLevel="5" x14ac:dyDescent="0.45">
      <c r="A340" s="22">
        <f t="shared" si="144"/>
        <v>10</v>
      </c>
      <c r="B340" s="9">
        <f t="shared" si="128"/>
        <v>44848</v>
      </c>
      <c r="C340" s="51">
        <v>303954</v>
      </c>
      <c r="D340" s="64">
        <f t="shared" si="151"/>
        <v>37.4</v>
      </c>
      <c r="E340" s="12">
        <v>36.799999999999997</v>
      </c>
      <c r="F340" s="12">
        <v>37.4</v>
      </c>
      <c r="G340" s="12">
        <v>37.4</v>
      </c>
      <c r="H340" s="12">
        <v>38</v>
      </c>
      <c r="I340" s="12"/>
      <c r="J340" s="12"/>
      <c r="K340" s="12"/>
      <c r="L340" s="12"/>
      <c r="M340" s="74" t="str">
        <f t="shared" si="152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f t="shared" si="161"/>
        <v>18.006430868167204</v>
      </c>
      <c r="AO340" s="41">
        <v>1555</v>
      </c>
      <c r="AP340" s="110"/>
      <c r="AQ340" s="111"/>
      <c r="AR340" s="126" t="str">
        <f t="shared" si="155"/>
        <v/>
      </c>
      <c r="AS340" s="126" t="str">
        <f t="shared" si="156"/>
        <v/>
      </c>
      <c r="AT340" s="127">
        <v>1549</v>
      </c>
      <c r="AU340" s="128"/>
      <c r="AV340" s="129"/>
      <c r="AW340" s="126" t="str">
        <f t="shared" si="157"/>
        <v/>
      </c>
      <c r="AX340" s="126" t="str">
        <f t="shared" si="158"/>
        <v/>
      </c>
      <c r="AY340" s="64" t="str">
        <f t="shared" si="159"/>
        <v/>
      </c>
      <c r="AZ340" s="97">
        <v>80.790000000000006</v>
      </c>
      <c r="BA340" s="68"/>
      <c r="BB340" s="68"/>
      <c r="BC340" s="68"/>
      <c r="BD340" s="68"/>
      <c r="BE340" s="15">
        <v>360</v>
      </c>
      <c r="BF340" s="5">
        <f t="shared" si="160"/>
        <v>9035</v>
      </c>
      <c r="BG340" s="41">
        <v>7997</v>
      </c>
      <c r="BH340" s="42">
        <v>425</v>
      </c>
      <c r="BI340" s="42">
        <v>613</v>
      </c>
      <c r="BJ340" s="42"/>
      <c r="BK340" s="42"/>
      <c r="BL340" s="42"/>
      <c r="BM340" s="15"/>
    </row>
    <row r="341" spans="1:65" outlineLevel="5" x14ac:dyDescent="0.45">
      <c r="A341" s="22">
        <f t="shared" si="144"/>
        <v>10</v>
      </c>
      <c r="B341" s="9">
        <f t="shared" si="128"/>
        <v>44849</v>
      </c>
      <c r="C341" s="51">
        <v>316122</v>
      </c>
      <c r="D341" s="64">
        <f t="shared" si="151"/>
        <v>37.299999999999997</v>
      </c>
      <c r="E341" s="12">
        <v>36.9</v>
      </c>
      <c r="F341" s="12">
        <v>37.4</v>
      </c>
      <c r="G341" s="12">
        <v>37.5</v>
      </c>
      <c r="H341" s="12">
        <v>37.4</v>
      </c>
      <c r="I341" s="12"/>
      <c r="J341" s="12"/>
      <c r="K341" s="12"/>
      <c r="L341" s="12"/>
      <c r="M341" s="74" t="str">
        <f t="shared" si="152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f t="shared" si="161"/>
        <v>22.222222222222221</v>
      </c>
      <c r="AO341" s="41">
        <v>1260</v>
      </c>
      <c r="AP341" s="110"/>
      <c r="AQ341" s="111"/>
      <c r="AR341" s="126" t="str">
        <f t="shared" si="155"/>
        <v/>
      </c>
      <c r="AS341" s="126" t="str">
        <f t="shared" si="156"/>
        <v/>
      </c>
      <c r="AT341" s="127">
        <v>1364</v>
      </c>
      <c r="AU341" s="128"/>
      <c r="AV341" s="129"/>
      <c r="AW341" s="126" t="str">
        <f t="shared" si="157"/>
        <v/>
      </c>
      <c r="AX341" s="126" t="str">
        <f t="shared" si="158"/>
        <v/>
      </c>
      <c r="AY341" s="64" t="str">
        <f t="shared" si="159"/>
        <v/>
      </c>
      <c r="AZ341" s="97"/>
      <c r="BA341" s="68"/>
      <c r="BB341" s="68"/>
      <c r="BC341" s="68"/>
      <c r="BD341" s="68"/>
      <c r="BE341" s="15">
        <v>160</v>
      </c>
      <c r="BF341" s="5">
        <f t="shared" si="160"/>
        <v>8845</v>
      </c>
      <c r="BG341" s="41">
        <v>7645</v>
      </c>
      <c r="BH341" s="42">
        <v>0</v>
      </c>
      <c r="BI341" s="42">
        <v>1200</v>
      </c>
      <c r="BJ341" s="42"/>
      <c r="BK341" s="42"/>
      <c r="BL341" s="42"/>
      <c r="BM341" s="15"/>
    </row>
    <row r="342" spans="1:65" outlineLevel="5" x14ac:dyDescent="0.45">
      <c r="A342" s="22">
        <f t="shared" si="144"/>
        <v>10</v>
      </c>
      <c r="B342" s="9">
        <f t="shared" si="128"/>
        <v>44850</v>
      </c>
      <c r="C342" s="51">
        <v>312189</v>
      </c>
      <c r="D342" s="64">
        <f t="shared" si="151"/>
        <v>37.5</v>
      </c>
      <c r="E342" s="12">
        <v>37</v>
      </c>
      <c r="F342" s="12">
        <v>37.700000000000003</v>
      </c>
      <c r="G342" s="12">
        <v>37.4</v>
      </c>
      <c r="H342" s="12">
        <v>37.9</v>
      </c>
      <c r="I342" s="12"/>
      <c r="J342" s="12"/>
      <c r="K342" s="12"/>
      <c r="L342" s="12"/>
      <c r="M342" s="74" t="str">
        <f t="shared" si="152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f t="shared" si="161"/>
        <v>25.202520252025202</v>
      </c>
      <c r="AO342" s="41">
        <v>1111</v>
      </c>
      <c r="AP342" s="110"/>
      <c r="AQ342" s="111"/>
      <c r="AR342" s="126" t="str">
        <f t="shared" si="155"/>
        <v/>
      </c>
      <c r="AS342" s="126" t="str">
        <f t="shared" si="156"/>
        <v/>
      </c>
      <c r="AT342" s="127">
        <v>1184</v>
      </c>
      <c r="AU342" s="128"/>
      <c r="AV342" s="129"/>
      <c r="AW342" s="126" t="str">
        <f t="shared" si="157"/>
        <v/>
      </c>
      <c r="AX342" s="126" t="str">
        <f t="shared" si="158"/>
        <v/>
      </c>
      <c r="AY342" s="64" t="str">
        <f t="shared" si="159"/>
        <v/>
      </c>
      <c r="AZ342" s="97"/>
      <c r="BA342" s="68"/>
      <c r="BB342" s="68"/>
      <c r="BC342" s="68"/>
      <c r="BD342" s="68"/>
      <c r="BE342" s="15"/>
      <c r="BF342" s="5">
        <f t="shared" si="160"/>
        <v>8610</v>
      </c>
      <c r="BG342" s="41">
        <v>7410</v>
      </c>
      <c r="BH342" s="42">
        <v>0</v>
      </c>
      <c r="BI342" s="42">
        <v>1200</v>
      </c>
      <c r="BJ342" s="42"/>
      <c r="BK342" s="42"/>
      <c r="BL342" s="42"/>
      <c r="BM342" s="15"/>
    </row>
    <row r="343" spans="1:65" outlineLevel="5" x14ac:dyDescent="0.45">
      <c r="A343" s="22">
        <f t="shared" si="144"/>
        <v>10</v>
      </c>
      <c r="B343" s="9">
        <f t="shared" si="128"/>
        <v>44851</v>
      </c>
      <c r="C343" s="51">
        <v>312179</v>
      </c>
      <c r="D343" s="64">
        <f t="shared" si="151"/>
        <v>37.6</v>
      </c>
      <c r="E343" s="12">
        <v>36.700000000000003</v>
      </c>
      <c r="F343" s="12">
        <v>37.700000000000003</v>
      </c>
      <c r="G343" s="12">
        <v>37.4</v>
      </c>
      <c r="H343" s="12">
        <v>38.4</v>
      </c>
      <c r="I343" s="12"/>
      <c r="J343" s="12"/>
      <c r="K343" s="12"/>
      <c r="L343" s="12"/>
      <c r="M343" s="74" t="str">
        <f t="shared" si="152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f t="shared" si="161"/>
        <v>21.8408736349454</v>
      </c>
      <c r="AO343" s="41">
        <v>1282</v>
      </c>
      <c r="AP343" s="110"/>
      <c r="AQ343" s="111"/>
      <c r="AR343" s="126" t="str">
        <f t="shared" si="155"/>
        <v/>
      </c>
      <c r="AS343" s="126" t="str">
        <f t="shared" si="156"/>
        <v/>
      </c>
      <c r="AT343" s="127">
        <v>1264</v>
      </c>
      <c r="AU343" s="128"/>
      <c r="AV343" s="129"/>
      <c r="AW343" s="126" t="str">
        <f t="shared" si="157"/>
        <v/>
      </c>
      <c r="AX343" s="126" t="str">
        <f t="shared" si="158"/>
        <v/>
      </c>
      <c r="AY343" s="64" t="str">
        <f t="shared" si="159"/>
        <v/>
      </c>
      <c r="AZ343" s="97">
        <v>80.790000000000006</v>
      </c>
      <c r="BA343" s="68"/>
      <c r="BB343" s="68"/>
      <c r="BC343" s="68"/>
      <c r="BD343" s="68"/>
      <c r="BE343" s="15">
        <v>360</v>
      </c>
      <c r="BF343" s="5">
        <f t="shared" si="160"/>
        <v>8436</v>
      </c>
      <c r="BG343" s="41">
        <v>7815</v>
      </c>
      <c r="BH343" s="42">
        <v>0</v>
      </c>
      <c r="BI343" s="42">
        <v>621</v>
      </c>
      <c r="BJ343" s="42"/>
      <c r="BK343" s="42"/>
      <c r="BL343" s="42"/>
      <c r="BM343" s="15"/>
    </row>
    <row r="344" spans="1:65" outlineLevel="5" x14ac:dyDescent="0.45">
      <c r="A344" s="22">
        <f t="shared" si="144"/>
        <v>10</v>
      </c>
      <c r="B344" s="9">
        <f t="shared" si="128"/>
        <v>44852</v>
      </c>
      <c r="C344" s="51">
        <v>282267</v>
      </c>
      <c r="D344" s="64">
        <f t="shared" si="151"/>
        <v>37.6</v>
      </c>
      <c r="E344" s="12">
        <v>36.5</v>
      </c>
      <c r="F344" s="12">
        <v>37.799999999999997</v>
      </c>
      <c r="G344" s="12">
        <v>37.4</v>
      </c>
      <c r="H344" s="12">
        <v>38.6</v>
      </c>
      <c r="I344" s="12"/>
      <c r="J344" s="12"/>
      <c r="K344" s="12"/>
      <c r="L344" s="12"/>
      <c r="M344" s="74" t="str">
        <f t="shared" si="152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f t="shared" si="161"/>
        <v>18.181818181818183</v>
      </c>
      <c r="AO344" s="41">
        <v>1540</v>
      </c>
      <c r="AP344" s="110"/>
      <c r="AQ344" s="111"/>
      <c r="AR344" s="126" t="str">
        <f t="shared" si="155"/>
        <v/>
      </c>
      <c r="AS344" s="126" t="str">
        <f t="shared" si="156"/>
        <v/>
      </c>
      <c r="AT344" s="127">
        <v>1632</v>
      </c>
      <c r="AU344" s="128"/>
      <c r="AV344" s="129"/>
      <c r="AW344" s="126" t="str">
        <f t="shared" si="157"/>
        <v/>
      </c>
      <c r="AX344" s="126" t="str">
        <f t="shared" si="158"/>
        <v/>
      </c>
      <c r="AY344" s="64" t="str">
        <f t="shared" si="159"/>
        <v/>
      </c>
      <c r="AZ344" s="97">
        <v>80.790000000000006</v>
      </c>
      <c r="BA344" s="68"/>
      <c r="BB344" s="68"/>
      <c r="BC344" s="68"/>
      <c r="BD344" s="68"/>
      <c r="BE344" s="15">
        <v>380</v>
      </c>
      <c r="BF344" s="5">
        <f t="shared" si="160"/>
        <v>11481</v>
      </c>
      <c r="BG344" s="41">
        <v>10506</v>
      </c>
      <c r="BH344" s="42">
        <v>0</v>
      </c>
      <c r="BI344" s="42">
        <v>975</v>
      </c>
      <c r="BJ344" s="42"/>
      <c r="BK344" s="42"/>
      <c r="BL344" s="42"/>
      <c r="BM344" s="15"/>
    </row>
    <row r="345" spans="1:65" outlineLevel="5" x14ac:dyDescent="0.45">
      <c r="A345" s="22">
        <f t="shared" si="144"/>
        <v>10</v>
      </c>
      <c r="B345" s="9">
        <f t="shared" si="128"/>
        <v>44853</v>
      </c>
      <c r="C345" s="51">
        <v>303684</v>
      </c>
      <c r="D345" s="64">
        <f t="shared" si="151"/>
        <v>37.700000000000003</v>
      </c>
      <c r="E345" s="12">
        <v>36.6</v>
      </c>
      <c r="F345" s="12">
        <v>37.9</v>
      </c>
      <c r="G345" s="12">
        <v>37.4</v>
      </c>
      <c r="H345" s="12">
        <v>38.700000000000003</v>
      </c>
      <c r="I345" s="12"/>
      <c r="J345" s="12"/>
      <c r="K345" s="12"/>
      <c r="L345" s="12"/>
      <c r="M345" s="74" t="str">
        <f t="shared" si="152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f t="shared" si="161"/>
        <v>19.28374655647383</v>
      </c>
      <c r="AO345" s="41">
        <v>1452</v>
      </c>
      <c r="AP345" s="110"/>
      <c r="AQ345" s="111"/>
      <c r="AR345" s="126" t="str">
        <f t="shared" si="155"/>
        <v/>
      </c>
      <c r="AS345" s="126" t="str">
        <f t="shared" si="156"/>
        <v/>
      </c>
      <c r="AT345" s="127">
        <v>1518</v>
      </c>
      <c r="AU345" s="128"/>
      <c r="AV345" s="129"/>
      <c r="AW345" s="126" t="str">
        <f t="shared" si="157"/>
        <v/>
      </c>
      <c r="AX345" s="126" t="str">
        <f t="shared" si="158"/>
        <v/>
      </c>
      <c r="AY345" s="64" t="str">
        <f t="shared" si="159"/>
        <v/>
      </c>
      <c r="AZ345" s="97">
        <v>80.790000000000006</v>
      </c>
      <c r="BA345" s="68"/>
      <c r="BB345" s="68"/>
      <c r="BC345" s="68"/>
      <c r="BD345" s="68"/>
      <c r="BE345" s="15">
        <v>390</v>
      </c>
      <c r="BF345" s="5">
        <f t="shared" si="160"/>
        <v>10167</v>
      </c>
      <c r="BG345" s="41">
        <v>7542</v>
      </c>
      <c r="BH345" s="42">
        <v>2000</v>
      </c>
      <c r="BI345" s="42">
        <v>625</v>
      </c>
      <c r="BJ345" s="42"/>
      <c r="BK345" s="42"/>
      <c r="BL345" s="42"/>
      <c r="BM345" s="15"/>
    </row>
    <row r="346" spans="1:65" outlineLevel="5" x14ac:dyDescent="0.45">
      <c r="A346" s="22">
        <f t="shared" si="144"/>
        <v>10</v>
      </c>
      <c r="B346" s="9">
        <f t="shared" si="128"/>
        <v>44854</v>
      </c>
      <c r="C346" s="51">
        <v>292631</v>
      </c>
      <c r="D346" s="64">
        <f t="shared" si="151"/>
        <v>37.6</v>
      </c>
      <c r="E346" s="12">
        <v>36.6</v>
      </c>
      <c r="F346" s="12">
        <v>37.9</v>
      </c>
      <c r="G346" s="12">
        <v>37.4</v>
      </c>
      <c r="H346" s="12">
        <v>38.4</v>
      </c>
      <c r="I346" s="12"/>
      <c r="J346" s="12"/>
      <c r="K346" s="12"/>
      <c r="L346" s="12"/>
      <c r="M346" s="74" t="str">
        <f t="shared" si="152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f t="shared" si="161"/>
        <v>21.892103205629397</v>
      </c>
      <c r="AO346" s="41">
        <v>1279</v>
      </c>
      <c r="AP346" s="110"/>
      <c r="AQ346" s="111"/>
      <c r="AR346" s="126" t="str">
        <f t="shared" si="155"/>
        <v/>
      </c>
      <c r="AS346" s="126" t="str">
        <f t="shared" si="156"/>
        <v/>
      </c>
      <c r="AT346" s="127">
        <v>1529</v>
      </c>
      <c r="AU346" s="128"/>
      <c r="AV346" s="129"/>
      <c r="AW346" s="126" t="str">
        <f t="shared" si="157"/>
        <v/>
      </c>
      <c r="AX346" s="126" t="str">
        <f t="shared" si="158"/>
        <v/>
      </c>
      <c r="AY346" s="64" t="str">
        <f t="shared" si="159"/>
        <v/>
      </c>
      <c r="AZ346" s="97">
        <v>81.37</v>
      </c>
      <c r="BA346" s="68"/>
      <c r="BB346" s="68"/>
      <c r="BC346" s="68"/>
      <c r="BD346" s="68"/>
      <c r="BE346" s="15">
        <v>290</v>
      </c>
      <c r="BF346" s="5">
        <f t="shared" si="160"/>
        <v>9275</v>
      </c>
      <c r="BG346" s="41">
        <v>8270</v>
      </c>
      <c r="BH346" s="42">
        <v>0</v>
      </c>
      <c r="BI346" s="42">
        <v>1005</v>
      </c>
      <c r="BJ346" s="42"/>
      <c r="BK346" s="42"/>
      <c r="BL346" s="42"/>
      <c r="BM346" s="15"/>
    </row>
    <row r="347" spans="1:65" outlineLevel="5" x14ac:dyDescent="0.45">
      <c r="A347" s="22">
        <f t="shared" si="144"/>
        <v>10</v>
      </c>
      <c r="B347" s="9">
        <f t="shared" si="128"/>
        <v>44855</v>
      </c>
      <c r="C347" s="51">
        <v>285691</v>
      </c>
      <c r="D347" s="64">
        <f t="shared" si="151"/>
        <v>37.4</v>
      </c>
      <c r="E347" s="12">
        <v>36.5</v>
      </c>
      <c r="F347" s="12">
        <v>38</v>
      </c>
      <c r="G347" s="12">
        <v>37.200000000000003</v>
      </c>
      <c r="H347" s="12">
        <v>38</v>
      </c>
      <c r="I347" s="12"/>
      <c r="J347" s="12"/>
      <c r="K347" s="12"/>
      <c r="L347" s="12"/>
      <c r="M347" s="74" t="str">
        <f t="shared" si="152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f t="shared" si="161"/>
        <v>20.348837209302324</v>
      </c>
      <c r="AO347" s="41">
        <v>1376</v>
      </c>
      <c r="AP347" s="110"/>
      <c r="AQ347" s="111"/>
      <c r="AR347" s="126" t="str">
        <f t="shared" si="155"/>
        <v/>
      </c>
      <c r="AS347" s="126" t="str">
        <f t="shared" si="156"/>
        <v/>
      </c>
      <c r="AT347" s="127">
        <v>1437</v>
      </c>
      <c r="AU347" s="128"/>
      <c r="AV347" s="129"/>
      <c r="AW347" s="126" t="str">
        <f t="shared" si="157"/>
        <v/>
      </c>
      <c r="AX347" s="126" t="str">
        <f t="shared" si="158"/>
        <v/>
      </c>
      <c r="AY347" s="64" t="str">
        <f t="shared" si="159"/>
        <v/>
      </c>
      <c r="AZ347" s="97">
        <v>81.37</v>
      </c>
      <c r="BA347" s="68"/>
      <c r="BB347" s="68"/>
      <c r="BC347" s="68"/>
      <c r="BD347" s="68"/>
      <c r="BE347" s="15">
        <v>380</v>
      </c>
      <c r="BF347" s="5">
        <f t="shared" si="160"/>
        <v>10005</v>
      </c>
      <c r="BG347" s="41">
        <v>5482</v>
      </c>
      <c r="BH347" s="42">
        <v>3323</v>
      </c>
      <c r="BI347" s="42">
        <v>1200</v>
      </c>
      <c r="BJ347" s="42"/>
      <c r="BK347" s="42"/>
      <c r="BL347" s="42"/>
      <c r="BM347" s="15"/>
    </row>
    <row r="348" spans="1:65" outlineLevel="5" x14ac:dyDescent="0.45">
      <c r="A348" s="22">
        <f t="shared" si="144"/>
        <v>10</v>
      </c>
      <c r="B348" s="9">
        <f t="shared" si="128"/>
        <v>44856</v>
      </c>
      <c r="C348" s="51">
        <v>293990</v>
      </c>
      <c r="D348" s="64">
        <f t="shared" si="151"/>
        <v>37.6</v>
      </c>
      <c r="E348" s="12">
        <v>36.9</v>
      </c>
      <c r="F348" s="12">
        <v>37.9</v>
      </c>
      <c r="G348" s="12">
        <v>37.5</v>
      </c>
      <c r="H348" s="12">
        <v>38</v>
      </c>
      <c r="I348" s="12"/>
      <c r="J348" s="12"/>
      <c r="K348" s="12"/>
      <c r="L348" s="12"/>
      <c r="M348" s="74" t="str">
        <f t="shared" si="152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f t="shared" si="161"/>
        <v>24.518388791593694</v>
      </c>
      <c r="AO348" s="41">
        <v>1142</v>
      </c>
      <c r="AP348" s="110"/>
      <c r="AQ348" s="111"/>
      <c r="AR348" s="126" t="str">
        <f t="shared" si="155"/>
        <v/>
      </c>
      <c r="AS348" s="126" t="str">
        <f t="shared" si="156"/>
        <v/>
      </c>
      <c r="AT348" s="127">
        <v>1196</v>
      </c>
      <c r="AU348" s="128"/>
      <c r="AV348" s="129"/>
      <c r="AW348" s="126" t="str">
        <f t="shared" si="157"/>
        <v/>
      </c>
      <c r="AX348" s="126" t="str">
        <f t="shared" si="158"/>
        <v/>
      </c>
      <c r="AY348" s="64" t="str">
        <f t="shared" si="159"/>
        <v/>
      </c>
      <c r="AZ348" s="97">
        <v>81.37</v>
      </c>
      <c r="BA348" s="68"/>
      <c r="BB348" s="68"/>
      <c r="BC348" s="68"/>
      <c r="BD348" s="68"/>
      <c r="BE348" s="15">
        <v>130</v>
      </c>
      <c r="BF348" s="5">
        <f t="shared" si="160"/>
        <v>9291</v>
      </c>
      <c r="BG348" s="41">
        <v>8091</v>
      </c>
      <c r="BH348" s="42">
        <v>0</v>
      </c>
      <c r="BI348" s="42">
        <v>1200</v>
      </c>
      <c r="BJ348" s="42"/>
      <c r="BK348" s="42"/>
      <c r="BL348" s="42"/>
      <c r="BM348" s="15"/>
    </row>
    <row r="349" spans="1:65" outlineLevel="5" x14ac:dyDescent="0.45">
      <c r="A349" s="22">
        <f t="shared" si="144"/>
        <v>10</v>
      </c>
      <c r="B349" s="9">
        <f t="shared" si="128"/>
        <v>44857</v>
      </c>
      <c r="C349" s="51">
        <v>309650</v>
      </c>
      <c r="D349" s="64">
        <f t="shared" si="151"/>
        <v>37.700000000000003</v>
      </c>
      <c r="E349" s="12">
        <v>36.799999999999997</v>
      </c>
      <c r="F349" s="12">
        <v>37.9</v>
      </c>
      <c r="G349" s="12">
        <v>37.5</v>
      </c>
      <c r="H349" s="12">
        <v>38.5</v>
      </c>
      <c r="I349" s="12"/>
      <c r="J349" s="12"/>
      <c r="K349" s="12"/>
      <c r="L349" s="12"/>
      <c r="M349" s="74" t="str">
        <f t="shared" si="152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f t="shared" si="161"/>
        <v>26.692087702573879</v>
      </c>
      <c r="AO349" s="41">
        <v>1049</v>
      </c>
      <c r="AP349" s="110"/>
      <c r="AQ349" s="111"/>
      <c r="AR349" s="126" t="str">
        <f t="shared" si="155"/>
        <v/>
      </c>
      <c r="AS349" s="126" t="str">
        <f t="shared" si="156"/>
        <v/>
      </c>
      <c r="AT349" s="127">
        <v>1078</v>
      </c>
      <c r="AU349" s="128"/>
      <c r="AV349" s="129"/>
      <c r="AW349" s="126" t="str">
        <f t="shared" si="157"/>
        <v/>
      </c>
      <c r="AX349" s="126" t="str">
        <f t="shared" si="158"/>
        <v/>
      </c>
      <c r="AY349" s="64" t="str">
        <f t="shared" si="159"/>
        <v/>
      </c>
      <c r="AZ349" s="97">
        <v>81.37</v>
      </c>
      <c r="BA349" s="68"/>
      <c r="BB349" s="68"/>
      <c r="BC349" s="68"/>
      <c r="BD349" s="68"/>
      <c r="BE349" s="15"/>
      <c r="BF349" s="5">
        <f t="shared" si="160"/>
        <v>8936</v>
      </c>
      <c r="BG349" s="41">
        <v>7736</v>
      </c>
      <c r="BH349" s="42">
        <v>0</v>
      </c>
      <c r="BI349" s="42">
        <v>1200</v>
      </c>
      <c r="BJ349" s="42"/>
      <c r="BK349" s="42"/>
      <c r="BL349" s="42"/>
      <c r="BM349" s="15"/>
    </row>
    <row r="350" spans="1:65" outlineLevel="5" x14ac:dyDescent="0.45">
      <c r="A350" s="22">
        <f t="shared" si="144"/>
        <v>10</v>
      </c>
      <c r="B350" s="9">
        <f t="shared" si="128"/>
        <v>44858</v>
      </c>
      <c r="C350" s="51">
        <v>306196</v>
      </c>
      <c r="D350" s="64">
        <f t="shared" si="151"/>
        <v>37.4</v>
      </c>
      <c r="E350" s="12">
        <v>35.700000000000003</v>
      </c>
      <c r="F350" s="12">
        <v>37.9</v>
      </c>
      <c r="G350" s="12">
        <v>37.6</v>
      </c>
      <c r="H350" s="12">
        <v>38.299999999999997</v>
      </c>
      <c r="I350" s="12"/>
      <c r="J350" s="12"/>
      <c r="K350" s="12"/>
      <c r="L350" s="12"/>
      <c r="M350" s="74" t="str">
        <f t="shared" si="152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f t="shared" si="161"/>
        <v>19.78798586572438</v>
      </c>
      <c r="AO350" s="41">
        <v>1415</v>
      </c>
      <c r="AP350" s="110"/>
      <c r="AQ350" s="111"/>
      <c r="AR350" s="126" t="str">
        <f t="shared" si="155"/>
        <v/>
      </c>
      <c r="AS350" s="126" t="str">
        <f t="shared" si="156"/>
        <v/>
      </c>
      <c r="AT350" s="127">
        <v>1481</v>
      </c>
      <c r="AU350" s="128"/>
      <c r="AV350" s="129"/>
      <c r="AW350" s="126" t="str">
        <f t="shared" si="157"/>
        <v/>
      </c>
      <c r="AX350" s="126" t="str">
        <f t="shared" si="158"/>
        <v/>
      </c>
      <c r="AY350" s="64" t="str">
        <f t="shared" si="159"/>
        <v/>
      </c>
      <c r="AZ350" s="97">
        <v>81.37</v>
      </c>
      <c r="BA350" s="68"/>
      <c r="BB350" s="68"/>
      <c r="BC350" s="68"/>
      <c r="BD350" s="68"/>
      <c r="BE350" s="15">
        <v>380</v>
      </c>
      <c r="BF350" s="5">
        <f t="shared" si="160"/>
        <v>10202</v>
      </c>
      <c r="BG350" s="41">
        <v>7524</v>
      </c>
      <c r="BH350" s="42">
        <v>1478</v>
      </c>
      <c r="BI350" s="42">
        <v>1200</v>
      </c>
      <c r="BJ350" s="42"/>
      <c r="BK350" s="42"/>
      <c r="BL350" s="42"/>
      <c r="BM350" s="15"/>
    </row>
    <row r="351" spans="1:65" outlineLevel="5" x14ac:dyDescent="0.45">
      <c r="A351" s="22">
        <f t="shared" si="144"/>
        <v>10</v>
      </c>
      <c r="B351" s="9">
        <f t="shared" si="128"/>
        <v>44859</v>
      </c>
      <c r="C351" s="51">
        <v>289117</v>
      </c>
      <c r="D351" s="64">
        <f t="shared" si="151"/>
        <v>37.299999999999997</v>
      </c>
      <c r="E351" s="12">
        <v>35.9</v>
      </c>
      <c r="F351" s="12">
        <v>37.9</v>
      </c>
      <c r="G351" s="12">
        <v>37.299999999999997</v>
      </c>
      <c r="H351" s="12">
        <v>38</v>
      </c>
      <c r="I351" s="12"/>
      <c r="J351" s="12"/>
      <c r="K351" s="12"/>
      <c r="L351" s="12"/>
      <c r="M351" s="74" t="str">
        <f t="shared" si="152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f t="shared" si="161"/>
        <v>25.179856115107913</v>
      </c>
      <c r="AO351" s="41">
        <v>1112</v>
      </c>
      <c r="AP351" s="110"/>
      <c r="AQ351" s="111"/>
      <c r="AR351" s="126" t="str">
        <f t="shared" si="155"/>
        <v/>
      </c>
      <c r="AS351" s="126" t="str">
        <f t="shared" si="156"/>
        <v/>
      </c>
      <c r="AT351" s="127">
        <v>1147</v>
      </c>
      <c r="AU351" s="128"/>
      <c r="AV351" s="129"/>
      <c r="AW351" s="126" t="str">
        <f t="shared" si="157"/>
        <v/>
      </c>
      <c r="AX351" s="126" t="str">
        <f t="shared" si="158"/>
        <v/>
      </c>
      <c r="AY351" s="64" t="str">
        <f t="shared" si="159"/>
        <v/>
      </c>
      <c r="AZ351" s="97">
        <v>81.37</v>
      </c>
      <c r="BA351" s="68"/>
      <c r="BB351" s="68"/>
      <c r="BC351" s="68"/>
      <c r="BD351" s="68"/>
      <c r="BE351" s="15">
        <v>280</v>
      </c>
      <c r="BF351" s="5">
        <f t="shared" si="160"/>
        <v>8064</v>
      </c>
      <c r="BG351" s="41">
        <v>4216</v>
      </c>
      <c r="BH351" s="42">
        <v>2648</v>
      </c>
      <c r="BI351" s="42">
        <v>1200</v>
      </c>
      <c r="BJ351" s="42"/>
      <c r="BK351" s="42"/>
      <c r="BL351" s="42"/>
      <c r="BM351" s="15"/>
    </row>
    <row r="352" spans="1:65" outlineLevel="5" x14ac:dyDescent="0.45">
      <c r="A352" s="22">
        <f t="shared" si="144"/>
        <v>10</v>
      </c>
      <c r="B352" s="9">
        <f t="shared" ref="B352:B415" si="162">B351+1</f>
        <v>44860</v>
      </c>
      <c r="C352" s="51">
        <v>296260</v>
      </c>
      <c r="D352" s="64">
        <f t="shared" si="151"/>
        <v>37.4</v>
      </c>
      <c r="E352" s="12">
        <v>36.6</v>
      </c>
      <c r="F352" s="12">
        <v>37.799999999999997</v>
      </c>
      <c r="G352" s="12">
        <v>37.5</v>
      </c>
      <c r="H352" s="12">
        <v>37.700000000000003</v>
      </c>
      <c r="I352" s="12"/>
      <c r="J352" s="12"/>
      <c r="K352" s="12"/>
      <c r="L352" s="12"/>
      <c r="M352" s="74" t="str">
        <f t="shared" si="152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f t="shared" si="161"/>
        <v>19.662921348314608</v>
      </c>
      <c r="AO352" s="41">
        <v>1424</v>
      </c>
      <c r="AP352" s="110"/>
      <c r="AQ352" s="111"/>
      <c r="AR352" s="126" t="str">
        <f t="shared" si="155"/>
        <v/>
      </c>
      <c r="AS352" s="126" t="str">
        <f t="shared" si="156"/>
        <v/>
      </c>
      <c r="AT352" s="127">
        <v>1530</v>
      </c>
      <c r="AU352" s="128"/>
      <c r="AV352" s="129"/>
      <c r="AW352" s="126" t="str">
        <f t="shared" si="157"/>
        <v/>
      </c>
      <c r="AX352" s="126" t="str">
        <f t="shared" si="158"/>
        <v/>
      </c>
      <c r="AY352" s="64" t="str">
        <f t="shared" si="159"/>
        <v/>
      </c>
      <c r="AZ352" s="97">
        <v>81.37</v>
      </c>
      <c r="BA352" s="68"/>
      <c r="BB352" s="68"/>
      <c r="BC352" s="68"/>
      <c r="BD352" s="68"/>
      <c r="BE352" s="15">
        <v>370</v>
      </c>
      <c r="BF352" s="5">
        <f t="shared" si="160"/>
        <v>9435</v>
      </c>
      <c r="BG352" s="41">
        <v>7186</v>
      </c>
      <c r="BH352" s="42">
        <v>1049</v>
      </c>
      <c r="BI352" s="42">
        <v>1200</v>
      </c>
      <c r="BJ352" s="42"/>
      <c r="BK352" s="42"/>
      <c r="BL352" s="42"/>
      <c r="BM352" s="15"/>
    </row>
    <row r="353" spans="1:65" outlineLevel="5" x14ac:dyDescent="0.45">
      <c r="A353" s="22">
        <f t="shared" si="144"/>
        <v>10</v>
      </c>
      <c r="B353" s="9">
        <f t="shared" si="162"/>
        <v>44861</v>
      </c>
      <c r="C353" s="51">
        <v>279207</v>
      </c>
      <c r="D353" s="64">
        <f t="shared" si="151"/>
        <v>37.4</v>
      </c>
      <c r="E353" s="12">
        <v>36.700000000000003</v>
      </c>
      <c r="F353" s="12">
        <v>37.6</v>
      </c>
      <c r="G353" s="12">
        <v>37.4</v>
      </c>
      <c r="H353" s="12">
        <v>38</v>
      </c>
      <c r="I353" s="12"/>
      <c r="J353" s="12"/>
      <c r="K353" s="12"/>
      <c r="L353" s="12"/>
      <c r="M353" s="74" t="str">
        <f t="shared" si="152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f t="shared" si="161"/>
        <v>16.71641791044776</v>
      </c>
      <c r="AO353" s="41">
        <v>1675</v>
      </c>
      <c r="AP353" s="110"/>
      <c r="AQ353" s="111"/>
      <c r="AR353" s="126" t="str">
        <f t="shared" si="155"/>
        <v/>
      </c>
      <c r="AS353" s="126" t="str">
        <f t="shared" si="156"/>
        <v/>
      </c>
      <c r="AT353" s="127">
        <v>1685</v>
      </c>
      <c r="AU353" s="128"/>
      <c r="AV353" s="129"/>
      <c r="AW353" s="126" t="str">
        <f t="shared" si="157"/>
        <v/>
      </c>
      <c r="AX353" s="126" t="str">
        <f t="shared" si="158"/>
        <v/>
      </c>
      <c r="AY353" s="64" t="str">
        <f t="shared" si="159"/>
        <v/>
      </c>
      <c r="AZ353" s="97">
        <v>81.45</v>
      </c>
      <c r="BA353" s="68"/>
      <c r="BB353" s="68"/>
      <c r="BC353" s="68"/>
      <c r="BD353" s="68"/>
      <c r="BE353" s="15">
        <v>370</v>
      </c>
      <c r="BF353" s="5">
        <f t="shared" si="160"/>
        <v>10519</v>
      </c>
      <c r="BG353" s="41">
        <v>9319</v>
      </c>
      <c r="BH353" s="42">
        <v>0</v>
      </c>
      <c r="BI353" s="42">
        <v>1200</v>
      </c>
      <c r="BJ353" s="42"/>
      <c r="BK353" s="42"/>
      <c r="BL353" s="42"/>
      <c r="BM353" s="15"/>
    </row>
    <row r="354" spans="1:65" outlineLevel="5" x14ac:dyDescent="0.45">
      <c r="A354" s="22">
        <f t="shared" si="144"/>
        <v>10</v>
      </c>
      <c r="B354" s="9">
        <f t="shared" si="162"/>
        <v>44862</v>
      </c>
      <c r="C354" s="51">
        <v>300017</v>
      </c>
      <c r="D354" s="64">
        <f t="shared" si="151"/>
        <v>37.299999999999997</v>
      </c>
      <c r="E354" s="12">
        <v>36.6</v>
      </c>
      <c r="F354" s="12">
        <v>37.299999999999997</v>
      </c>
      <c r="G354" s="12">
        <v>37.5</v>
      </c>
      <c r="H354" s="12">
        <v>37.9</v>
      </c>
      <c r="I354" s="12"/>
      <c r="J354" s="12"/>
      <c r="K354" s="12"/>
      <c r="L354" s="12"/>
      <c r="M354" s="74" t="str">
        <f t="shared" si="152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f t="shared" si="161"/>
        <v>16.898008449004223</v>
      </c>
      <c r="AO354" s="41">
        <v>1657</v>
      </c>
      <c r="AP354" s="110"/>
      <c r="AQ354" s="111"/>
      <c r="AR354" s="126" t="str">
        <f t="shared" si="155"/>
        <v/>
      </c>
      <c r="AS354" s="126" t="str">
        <f t="shared" si="156"/>
        <v/>
      </c>
      <c r="AT354" s="127">
        <v>1735</v>
      </c>
      <c r="AU354" s="128"/>
      <c r="AV354" s="129"/>
      <c r="AW354" s="126" t="str">
        <f t="shared" si="157"/>
        <v/>
      </c>
      <c r="AX354" s="126" t="str">
        <f t="shared" si="158"/>
        <v/>
      </c>
      <c r="AY354" s="64" t="str">
        <f t="shared" si="159"/>
        <v/>
      </c>
      <c r="AZ354" s="97">
        <v>81.45</v>
      </c>
      <c r="BA354" s="68"/>
      <c r="BB354" s="68"/>
      <c r="BC354" s="68"/>
      <c r="BD354" s="68"/>
      <c r="BE354" s="15">
        <v>390</v>
      </c>
      <c r="BF354" s="5">
        <f t="shared" si="160"/>
        <v>10425</v>
      </c>
      <c r="BG354" s="41">
        <v>9225</v>
      </c>
      <c r="BH354" s="42">
        <v>0</v>
      </c>
      <c r="BI354" s="42">
        <v>1200</v>
      </c>
      <c r="BJ354" s="42"/>
      <c r="BK354" s="42"/>
      <c r="BL354" s="42"/>
      <c r="BM354" s="15"/>
    </row>
    <row r="355" spans="1:65" outlineLevel="5" x14ac:dyDescent="0.45">
      <c r="A355" s="22">
        <f t="shared" si="144"/>
        <v>10</v>
      </c>
      <c r="B355" s="9">
        <f t="shared" si="162"/>
        <v>44863</v>
      </c>
      <c r="C355" s="51">
        <v>294600</v>
      </c>
      <c r="D355" s="64">
        <f t="shared" si="151"/>
        <v>37.299999999999997</v>
      </c>
      <c r="E355" s="12">
        <v>36.5</v>
      </c>
      <c r="F355" s="12">
        <v>37.200000000000003</v>
      </c>
      <c r="G355" s="12">
        <v>37.5</v>
      </c>
      <c r="H355" s="12">
        <v>37.799999999999997</v>
      </c>
      <c r="I355" s="12"/>
      <c r="J355" s="12"/>
      <c r="K355" s="12"/>
      <c r="L355" s="12"/>
      <c r="M355" s="74" t="str">
        <f t="shared" si="152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f t="shared" si="161"/>
        <v>20.100502512562816</v>
      </c>
      <c r="AO355" s="41">
        <v>1393</v>
      </c>
      <c r="AP355" s="110"/>
      <c r="AQ355" s="111"/>
      <c r="AR355" s="126" t="str">
        <f t="shared" si="155"/>
        <v/>
      </c>
      <c r="AS355" s="126" t="str">
        <f t="shared" si="156"/>
        <v/>
      </c>
      <c r="AT355" s="127">
        <v>1393</v>
      </c>
      <c r="AU355" s="128"/>
      <c r="AV355" s="129"/>
      <c r="AW355" s="126" t="str">
        <f t="shared" si="157"/>
        <v/>
      </c>
      <c r="AX355" s="126" t="str">
        <f t="shared" si="158"/>
        <v/>
      </c>
      <c r="AY355" s="64" t="str">
        <f t="shared" si="159"/>
        <v/>
      </c>
      <c r="AZ355" s="97">
        <v>81.45</v>
      </c>
      <c r="BA355" s="68"/>
      <c r="BB355" s="68"/>
      <c r="BC355" s="68"/>
      <c r="BD355" s="68"/>
      <c r="BE355" s="15">
        <v>180</v>
      </c>
      <c r="BF355" s="5">
        <f t="shared" si="160"/>
        <v>10284</v>
      </c>
      <c r="BG355" s="41">
        <v>9084</v>
      </c>
      <c r="BH355" s="42">
        <v>0</v>
      </c>
      <c r="BI355" s="42">
        <v>1200</v>
      </c>
      <c r="BJ355" s="42"/>
      <c r="BK355" s="42"/>
      <c r="BL355" s="42"/>
      <c r="BM355" s="15"/>
    </row>
    <row r="356" spans="1:65" outlineLevel="5" x14ac:dyDescent="0.45">
      <c r="A356" s="22">
        <f t="shared" si="144"/>
        <v>10</v>
      </c>
      <c r="B356" s="9">
        <f t="shared" si="162"/>
        <v>44864</v>
      </c>
      <c r="C356" s="51">
        <v>289630</v>
      </c>
      <c r="D356" s="64">
        <f t="shared" si="151"/>
        <v>37.200000000000003</v>
      </c>
      <c r="E356" s="12">
        <v>36.700000000000003</v>
      </c>
      <c r="F356" s="12">
        <v>37.1</v>
      </c>
      <c r="G356" s="12">
        <v>37.4</v>
      </c>
      <c r="H356" s="12">
        <v>37.5</v>
      </c>
      <c r="I356" s="12"/>
      <c r="J356" s="12"/>
      <c r="K356" s="12"/>
      <c r="L356" s="12"/>
      <c r="M356" s="74" t="str">
        <f t="shared" si="152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f t="shared" si="161"/>
        <v>19.760056457304163</v>
      </c>
      <c r="AO356" s="41">
        <v>1417</v>
      </c>
      <c r="AP356" s="110"/>
      <c r="AQ356" s="111"/>
      <c r="AR356" s="126" t="str">
        <f t="shared" si="155"/>
        <v/>
      </c>
      <c r="AS356" s="126" t="str">
        <f t="shared" si="156"/>
        <v/>
      </c>
      <c r="AT356" s="127">
        <v>1391</v>
      </c>
      <c r="AU356" s="128"/>
      <c r="AV356" s="129"/>
      <c r="AW356" s="126" t="str">
        <f t="shared" si="157"/>
        <v/>
      </c>
      <c r="AX356" s="126" t="str">
        <f t="shared" si="158"/>
        <v/>
      </c>
      <c r="AY356" s="64" t="str">
        <f t="shared" si="159"/>
        <v/>
      </c>
      <c r="AZ356" s="97">
        <v>81.45</v>
      </c>
      <c r="BA356" s="68"/>
      <c r="BB356" s="68"/>
      <c r="BC356" s="68"/>
      <c r="BD356" s="68"/>
      <c r="BE356" s="15"/>
      <c r="BF356" s="5">
        <f t="shared" si="160"/>
        <v>10035</v>
      </c>
      <c r="BG356" s="41">
        <v>8835</v>
      </c>
      <c r="BH356" s="42">
        <v>0</v>
      </c>
      <c r="BI356" s="42">
        <v>1200</v>
      </c>
      <c r="BJ356" s="42"/>
      <c r="BK356" s="42"/>
      <c r="BL356" s="42"/>
      <c r="BM356" s="15"/>
    </row>
    <row r="357" spans="1:65" ht="17.5" outlineLevel="5" thickBot="1" x14ac:dyDescent="0.5">
      <c r="A357" s="31">
        <f t="shared" si="144"/>
        <v>10</v>
      </c>
      <c r="B357" s="32">
        <f t="shared" si="162"/>
        <v>44865</v>
      </c>
      <c r="C357" s="51">
        <v>309328</v>
      </c>
      <c r="D357" s="64">
        <f t="shared" si="151"/>
        <v>37</v>
      </c>
      <c r="E357" s="12">
        <v>36.4</v>
      </c>
      <c r="F357" s="12">
        <v>37.1</v>
      </c>
      <c r="G357" s="12">
        <v>37.299999999999997</v>
      </c>
      <c r="H357" s="12">
        <v>37.299999999999997</v>
      </c>
      <c r="I357" s="12"/>
      <c r="J357" s="12"/>
      <c r="K357" s="12"/>
      <c r="L357" s="12"/>
      <c r="M357" s="74" t="str">
        <f t="shared" si="152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f t="shared" si="161"/>
        <v>15.233949945593036</v>
      </c>
      <c r="AO357" s="41">
        <v>1838</v>
      </c>
      <c r="AP357" s="110"/>
      <c r="AQ357" s="111"/>
      <c r="AR357" s="126" t="str">
        <f t="shared" si="155"/>
        <v/>
      </c>
      <c r="AS357" s="126" t="str">
        <f t="shared" si="156"/>
        <v/>
      </c>
      <c r="AT357" s="127">
        <v>1873</v>
      </c>
      <c r="AU357" s="128"/>
      <c r="AV357" s="129"/>
      <c r="AW357" s="126" t="str">
        <f t="shared" si="157"/>
        <v/>
      </c>
      <c r="AX357" s="126" t="str">
        <f t="shared" si="158"/>
        <v/>
      </c>
      <c r="AY357" s="64" t="str">
        <f t="shared" si="159"/>
        <v/>
      </c>
      <c r="AZ357" s="97">
        <v>81.45</v>
      </c>
      <c r="BA357" s="68"/>
      <c r="BB357" s="68"/>
      <c r="BC357" s="68"/>
      <c r="BD357" s="68"/>
      <c r="BE357" s="15">
        <v>400</v>
      </c>
      <c r="BF357" s="5">
        <f t="shared" si="160"/>
        <v>11060</v>
      </c>
      <c r="BG357" s="41">
        <v>8819</v>
      </c>
      <c r="BH357" s="42">
        <v>1041</v>
      </c>
      <c r="BI357" s="42">
        <v>1200</v>
      </c>
      <c r="BJ357" s="42"/>
      <c r="BK357" s="42"/>
      <c r="BL357" s="42"/>
      <c r="BM357" s="15"/>
    </row>
    <row r="358" spans="1:65" outlineLevel="4" x14ac:dyDescent="0.45">
      <c r="A358" s="150" t="s">
        <v>48</v>
      </c>
      <c r="B358" s="151"/>
      <c r="C358" s="50">
        <f t="shared" ref="C358:BM358" si="163">SUBTOTAL(4,C327:C357)</f>
        <v>372920</v>
      </c>
      <c r="D358" s="60">
        <f t="shared" si="163"/>
        <v>38.1</v>
      </c>
      <c r="E358" s="28">
        <f t="shared" si="163"/>
        <v>37.4</v>
      </c>
      <c r="F358" s="28">
        <f t="shared" si="163"/>
        <v>38.799999999999997</v>
      </c>
      <c r="G358" s="28">
        <f t="shared" si="163"/>
        <v>37.799999999999997</v>
      </c>
      <c r="H358" s="28">
        <f t="shared" si="163"/>
        <v>38.700000000000003</v>
      </c>
      <c r="I358" s="28">
        <f t="shared" si="163"/>
        <v>0</v>
      </c>
      <c r="J358" s="28">
        <f t="shared" si="163"/>
        <v>0</v>
      </c>
      <c r="K358" s="28">
        <f t="shared" si="163"/>
        <v>0</v>
      </c>
      <c r="L358" s="28">
        <f t="shared" si="163"/>
        <v>0</v>
      </c>
      <c r="M358" s="71">
        <f t="shared" si="163"/>
        <v>0</v>
      </c>
      <c r="N358" s="82">
        <f t="shared" si="163"/>
        <v>0</v>
      </c>
      <c r="O358" s="82">
        <f t="shared" si="163"/>
        <v>0</v>
      </c>
      <c r="P358" s="82">
        <f t="shared" si="163"/>
        <v>0</v>
      </c>
      <c r="Q358" s="82">
        <f t="shared" si="163"/>
        <v>0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26.692087702573879</v>
      </c>
      <c r="AO358" s="39">
        <f t="shared" si="163"/>
        <v>1838</v>
      </c>
      <c r="AP358" s="104">
        <f t="shared" si="163"/>
        <v>0</v>
      </c>
      <c r="AQ358" s="105">
        <f t="shared" si="163"/>
        <v>0</v>
      </c>
      <c r="AR358" s="106">
        <f t="shared" si="163"/>
        <v>0</v>
      </c>
      <c r="AS358" s="106">
        <f t="shared" si="163"/>
        <v>0</v>
      </c>
      <c r="AT358" s="107">
        <f t="shared" si="163"/>
        <v>1933</v>
      </c>
      <c r="AU358" s="108">
        <f t="shared" si="163"/>
        <v>0</v>
      </c>
      <c r="AV358" s="109">
        <f t="shared" si="163"/>
        <v>0</v>
      </c>
      <c r="AW358" s="106">
        <f t="shared" si="163"/>
        <v>0</v>
      </c>
      <c r="AX358" s="106">
        <f t="shared" si="163"/>
        <v>0</v>
      </c>
      <c r="AY358" s="60">
        <f t="shared" si="163"/>
        <v>0</v>
      </c>
      <c r="AZ358" s="96">
        <f t="shared" si="163"/>
        <v>81.45</v>
      </c>
      <c r="BA358" s="67">
        <f t="shared" si="163"/>
        <v>0</v>
      </c>
      <c r="BB358" s="67">
        <f t="shared" si="163"/>
        <v>0</v>
      </c>
      <c r="BC358" s="67">
        <f t="shared" si="163"/>
        <v>0</v>
      </c>
      <c r="BD358" s="67">
        <f t="shared" si="163"/>
        <v>0</v>
      </c>
      <c r="BE358" s="27">
        <f t="shared" si="163"/>
        <v>400</v>
      </c>
      <c r="BF358" s="29">
        <f t="shared" si="163"/>
        <v>11481</v>
      </c>
      <c r="BG358" s="39">
        <f t="shared" si="163"/>
        <v>10506</v>
      </c>
      <c r="BH358" s="40">
        <f t="shared" si="163"/>
        <v>3323</v>
      </c>
      <c r="BI358" s="40">
        <f t="shared" si="163"/>
        <v>1200</v>
      </c>
      <c r="BJ358" s="40">
        <f t="shared" si="163"/>
        <v>0</v>
      </c>
      <c r="BK358" s="40">
        <f t="shared" si="163"/>
        <v>0</v>
      </c>
      <c r="BL358" s="40">
        <f t="shared" si="163"/>
        <v>0</v>
      </c>
      <c r="BM358" s="27">
        <f t="shared" si="163"/>
        <v>0</v>
      </c>
    </row>
    <row r="359" spans="1:65" outlineLevel="3" x14ac:dyDescent="0.45">
      <c r="A359" s="180" t="s">
        <v>49</v>
      </c>
      <c r="B359" s="181"/>
      <c r="C359" s="51">
        <f t="shared" ref="C359:BM359" si="164">SUBTOTAL(5,C327:C357)</f>
        <v>279207</v>
      </c>
      <c r="D359" s="61">
        <f t="shared" si="164"/>
        <v>37</v>
      </c>
      <c r="E359" s="12">
        <f t="shared" si="164"/>
        <v>35.700000000000003</v>
      </c>
      <c r="F359" s="12">
        <f t="shared" si="164"/>
        <v>37.1</v>
      </c>
      <c r="G359" s="12">
        <f t="shared" si="164"/>
        <v>37.200000000000003</v>
      </c>
      <c r="H359" s="12">
        <f t="shared" si="164"/>
        <v>37.299999999999997</v>
      </c>
      <c r="I359" s="12">
        <f t="shared" si="164"/>
        <v>0</v>
      </c>
      <c r="J359" s="12">
        <f t="shared" si="164"/>
        <v>0</v>
      </c>
      <c r="K359" s="12">
        <f t="shared" si="164"/>
        <v>0</v>
      </c>
      <c r="L359" s="12">
        <f t="shared" si="164"/>
        <v>0</v>
      </c>
      <c r="M359" s="72">
        <f t="shared" si="164"/>
        <v>0</v>
      </c>
      <c r="N359" s="83">
        <f t="shared" si="164"/>
        <v>0</v>
      </c>
      <c r="O359" s="83">
        <f t="shared" si="164"/>
        <v>0</v>
      </c>
      <c r="P359" s="83">
        <f t="shared" si="164"/>
        <v>0</v>
      </c>
      <c r="Q359" s="83">
        <f t="shared" si="164"/>
        <v>0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15.233949945593036</v>
      </c>
      <c r="AO359" s="41">
        <f t="shared" si="164"/>
        <v>1049</v>
      </c>
      <c r="AP359" s="110">
        <f t="shared" si="164"/>
        <v>0</v>
      </c>
      <c r="AQ359" s="111">
        <f t="shared" si="164"/>
        <v>0</v>
      </c>
      <c r="AR359" s="112">
        <f t="shared" si="164"/>
        <v>0</v>
      </c>
      <c r="AS359" s="112">
        <f t="shared" si="164"/>
        <v>0</v>
      </c>
      <c r="AT359" s="113">
        <f t="shared" si="164"/>
        <v>1078</v>
      </c>
      <c r="AU359" s="114">
        <f t="shared" si="164"/>
        <v>0</v>
      </c>
      <c r="AV359" s="115">
        <f t="shared" si="164"/>
        <v>0</v>
      </c>
      <c r="AW359" s="112">
        <f t="shared" si="164"/>
        <v>0</v>
      </c>
      <c r="AX359" s="112">
        <f t="shared" si="164"/>
        <v>0</v>
      </c>
      <c r="AY359" s="61">
        <f t="shared" si="164"/>
        <v>0</v>
      </c>
      <c r="AZ359" s="97">
        <f t="shared" si="164"/>
        <v>80.790000000000006</v>
      </c>
      <c r="BA359" s="68">
        <f t="shared" si="164"/>
        <v>0</v>
      </c>
      <c r="BB359" s="68">
        <f t="shared" si="164"/>
        <v>0</v>
      </c>
      <c r="BC359" s="68">
        <f t="shared" si="164"/>
        <v>0</v>
      </c>
      <c r="BD359" s="68">
        <f t="shared" si="164"/>
        <v>0</v>
      </c>
      <c r="BE359" s="15">
        <f t="shared" si="164"/>
        <v>130</v>
      </c>
      <c r="BF359" s="6">
        <f t="shared" si="164"/>
        <v>5497</v>
      </c>
      <c r="BG359" s="41">
        <f t="shared" si="164"/>
        <v>3559</v>
      </c>
      <c r="BH359" s="42">
        <f t="shared" si="164"/>
        <v>0</v>
      </c>
      <c r="BI359" s="42">
        <f t="shared" si="164"/>
        <v>285</v>
      </c>
      <c r="BJ359" s="42">
        <f t="shared" si="164"/>
        <v>0</v>
      </c>
      <c r="BK359" s="42">
        <f t="shared" si="164"/>
        <v>0</v>
      </c>
      <c r="BL359" s="42">
        <f t="shared" si="164"/>
        <v>0</v>
      </c>
      <c r="BM359" s="15">
        <f t="shared" si="164"/>
        <v>0</v>
      </c>
    </row>
    <row r="360" spans="1:65" outlineLevel="2" x14ac:dyDescent="0.45">
      <c r="A360" s="180" t="s">
        <v>50</v>
      </c>
      <c r="B360" s="181"/>
      <c r="C360" s="51">
        <f>IFERROR(SUBTOTAL(1,C327:C357),"")</f>
        <v>310451.3548387097</v>
      </c>
      <c r="D360" s="61">
        <f t="shared" ref="D360:BM360" si="165">IFERROR(SUBTOTAL(1,D327:D357),"")</f>
        <v>37.567741935483873</v>
      </c>
      <c r="E360" s="12">
        <f t="shared" si="165"/>
        <v>36.822580645161295</v>
      </c>
      <c r="F360" s="12">
        <f t="shared" si="165"/>
        <v>37.809677419354827</v>
      </c>
      <c r="G360" s="12">
        <f t="shared" si="165"/>
        <v>37.529032258064511</v>
      </c>
      <c r="H360" s="12">
        <f t="shared" si="165"/>
        <v>38.061290322580646</v>
      </c>
      <c r="I360" s="12" t="str">
        <f t="shared" si="165"/>
        <v/>
      </c>
      <c r="J360" s="12" t="str">
        <f t="shared" si="165"/>
        <v/>
      </c>
      <c r="K360" s="12" t="str">
        <f t="shared" si="165"/>
        <v/>
      </c>
      <c r="L360" s="12" t="str">
        <f t="shared" si="165"/>
        <v/>
      </c>
      <c r="M360" s="72" t="str">
        <f t="shared" si="165"/>
        <v/>
      </c>
      <c r="N360" s="83" t="str">
        <f t="shared" si="165"/>
        <v/>
      </c>
      <c r="O360" s="83" t="str">
        <f t="shared" si="165"/>
        <v/>
      </c>
      <c r="P360" s="83" t="str">
        <f t="shared" si="165"/>
        <v/>
      </c>
      <c r="Q360" s="83" t="str">
        <f t="shared" si="165"/>
        <v/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20.136600898156853</v>
      </c>
      <c r="AO360" s="41">
        <f t="shared" si="165"/>
        <v>1425.4193548387098</v>
      </c>
      <c r="AP360" s="110" t="str">
        <f t="shared" si="165"/>
        <v/>
      </c>
      <c r="AQ360" s="111" t="str">
        <f t="shared" si="165"/>
        <v/>
      </c>
      <c r="AR360" s="112" t="str">
        <f t="shared" si="165"/>
        <v/>
      </c>
      <c r="AS360" s="112" t="str">
        <f t="shared" si="165"/>
        <v/>
      </c>
      <c r="AT360" s="113">
        <f t="shared" si="165"/>
        <v>1485.6129032258063</v>
      </c>
      <c r="AU360" s="114" t="str">
        <f t="shared" si="165"/>
        <v/>
      </c>
      <c r="AV360" s="115" t="str">
        <f t="shared" si="165"/>
        <v/>
      </c>
      <c r="AW360" s="112" t="str">
        <f t="shared" si="165"/>
        <v/>
      </c>
      <c r="AX360" s="112" t="str">
        <f t="shared" si="165"/>
        <v/>
      </c>
      <c r="AY360" s="61" t="str">
        <f t="shared" si="165"/>
        <v/>
      </c>
      <c r="AZ360" s="97">
        <f t="shared" si="165"/>
        <v>81.209130434782594</v>
      </c>
      <c r="BA360" s="68" t="str">
        <f t="shared" si="165"/>
        <v/>
      </c>
      <c r="BB360" s="68" t="str">
        <f t="shared" si="165"/>
        <v/>
      </c>
      <c r="BC360" s="68" t="str">
        <f t="shared" si="165"/>
        <v/>
      </c>
      <c r="BD360" s="68" t="str">
        <f t="shared" si="165"/>
        <v/>
      </c>
      <c r="BE360" s="15">
        <f>IFERROR(SUBTOTAL(1,BE327:BE357),"")</f>
        <v>309.61538461538464</v>
      </c>
      <c r="BF360" s="6">
        <f t="shared" si="165"/>
        <v>9121.322580645161</v>
      </c>
      <c r="BG360" s="41">
        <f t="shared" si="165"/>
        <v>7411.4516129032254</v>
      </c>
      <c r="BH360" s="42">
        <f t="shared" si="165"/>
        <v>655.90322580645159</v>
      </c>
      <c r="BI360" s="42">
        <f t="shared" si="165"/>
        <v>1053.9677419354839</v>
      </c>
      <c r="BJ360" s="42" t="str">
        <f t="shared" si="165"/>
        <v/>
      </c>
      <c r="BK360" s="42" t="str">
        <f t="shared" si="165"/>
        <v/>
      </c>
      <c r="BL360" s="42" t="str">
        <f t="shared" si="165"/>
        <v/>
      </c>
      <c r="BM360" s="15" t="str">
        <f t="shared" si="165"/>
        <v/>
      </c>
    </row>
    <row r="361" spans="1:65" ht="17.5" outlineLevel="1" thickBot="1" x14ac:dyDescent="0.5">
      <c r="A361" s="182" t="s">
        <v>51</v>
      </c>
      <c r="B361" s="183"/>
      <c r="C361" s="52">
        <f>SUBTOTAL(9,C327:C357)</f>
        <v>9623992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44188</v>
      </c>
      <c r="AP361" s="116"/>
      <c r="AQ361" s="117"/>
      <c r="AR361" s="118"/>
      <c r="AS361" s="118"/>
      <c r="AT361" s="119">
        <f>SUBTOTAL(9,AT327:AT357)</f>
        <v>46054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8050</v>
      </c>
      <c r="BF361" s="7">
        <f t="shared" ref="BF361:BM361" si="166">SUBTOTAL(9,BF327:BF357)</f>
        <v>282761</v>
      </c>
      <c r="BG361" s="43">
        <f t="shared" si="166"/>
        <v>229755</v>
      </c>
      <c r="BH361" s="44">
        <f t="shared" si="166"/>
        <v>20333</v>
      </c>
      <c r="BI361" s="44">
        <f t="shared" si="166"/>
        <v>32673</v>
      </c>
      <c r="BJ361" s="44">
        <f t="shared" si="166"/>
        <v>0</v>
      </c>
      <c r="BK361" s="44">
        <f t="shared" si="166"/>
        <v>0</v>
      </c>
      <c r="BL361" s="44">
        <v>343805</v>
      </c>
      <c r="BM361" s="16">
        <f t="shared" si="166"/>
        <v>0</v>
      </c>
    </row>
    <row r="362" spans="1:65" outlineLevel="5" x14ac:dyDescent="0.45">
      <c r="A362" s="21">
        <f t="shared" si="144"/>
        <v>11</v>
      </c>
      <c r="B362" s="33">
        <f>B357+1</f>
        <v>44866</v>
      </c>
      <c r="C362" s="51">
        <v>300311</v>
      </c>
      <c r="D362" s="64">
        <f t="shared" ref="D362:D391" si="167">IFERROR(ROUND(AVERAGE(E362:L362),1),"")</f>
        <v>37.1</v>
      </c>
      <c r="E362" s="12">
        <v>36.299999999999997</v>
      </c>
      <c r="F362" s="12">
        <v>37.200000000000003</v>
      </c>
      <c r="G362" s="12">
        <v>37.4</v>
      </c>
      <c r="H362" s="12">
        <v>37.6</v>
      </c>
      <c r="I362" s="12"/>
      <c r="J362" s="12"/>
      <c r="K362" s="12"/>
      <c r="L362" s="12"/>
      <c r="M362" s="74" t="str">
        <f t="shared" ref="M362:M391" si="168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f>28000/AO362</f>
        <v>17.083587553386209</v>
      </c>
      <c r="AO362" s="41">
        <v>1639</v>
      </c>
      <c r="AP362" s="110"/>
      <c r="AQ362" s="111"/>
      <c r="AR362" s="126" t="str">
        <f t="shared" ref="AR362:AR391" si="171">IFERROR(AQ362/AP362*100,"")</f>
        <v/>
      </c>
      <c r="AS362" s="126" t="str">
        <f t="shared" ref="AS362:AS391" si="172">IFERROR(100-AR362,"")</f>
        <v/>
      </c>
      <c r="AT362" s="127">
        <v>1820</v>
      </c>
      <c r="AU362" s="128"/>
      <c r="AV362" s="129"/>
      <c r="AW362" s="126" t="str">
        <f t="shared" ref="AW362:AW391" si="173">IFERROR(AV362/AU362*100,"")</f>
        <v/>
      </c>
      <c r="AX362" s="126" t="str">
        <f t="shared" ref="AX362:AX391" si="174">IFERROR(100-AW362,"")</f>
        <v/>
      </c>
      <c r="AY362" s="64" t="str">
        <f t="shared" ref="AY362:AY391" si="175">IFERROR((1-((AW362*AS362)/(AX362*AR362)))*100,"")</f>
        <v/>
      </c>
      <c r="AZ362" s="97">
        <v>81.45</v>
      </c>
      <c r="BA362" s="68"/>
      <c r="BB362" s="68"/>
      <c r="BC362" s="68"/>
      <c r="BD362" s="68"/>
      <c r="BE362" s="15">
        <v>360</v>
      </c>
      <c r="BF362" s="5">
        <f t="shared" ref="BF362:BF391" si="176">IF(SUM(BG362:BM362)=0,"",SUM(BG362:BM362))</f>
        <v>10153</v>
      </c>
      <c r="BG362" s="41">
        <v>8953</v>
      </c>
      <c r="BH362" s="42">
        <v>0</v>
      </c>
      <c r="BI362" s="42">
        <v>1200</v>
      </c>
      <c r="BJ362" s="42"/>
      <c r="BK362" s="42"/>
      <c r="BL362" s="42"/>
      <c r="BM362" s="15"/>
    </row>
    <row r="363" spans="1:65" outlineLevel="5" x14ac:dyDescent="0.45">
      <c r="A363" s="22">
        <f t="shared" si="144"/>
        <v>11</v>
      </c>
      <c r="B363" s="9">
        <f t="shared" si="162"/>
        <v>44867</v>
      </c>
      <c r="C363" s="51">
        <v>312434</v>
      </c>
      <c r="D363" s="64">
        <f t="shared" si="167"/>
        <v>37</v>
      </c>
      <c r="E363" s="12">
        <v>36.5</v>
      </c>
      <c r="F363" s="12">
        <v>37.200000000000003</v>
      </c>
      <c r="G363" s="12">
        <v>37.1</v>
      </c>
      <c r="H363" s="12">
        <v>37.1</v>
      </c>
      <c r="I363" s="12"/>
      <c r="J363" s="12"/>
      <c r="K363" s="12"/>
      <c r="L363" s="12"/>
      <c r="M363" s="74" t="str">
        <f t="shared" si="168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f t="shared" ref="AN363:AN391" si="177">28000/AO363</f>
        <v>16.969696969696969</v>
      </c>
      <c r="AO363" s="41">
        <v>1650</v>
      </c>
      <c r="AP363" s="110"/>
      <c r="AQ363" s="111"/>
      <c r="AR363" s="126" t="str">
        <f t="shared" si="171"/>
        <v/>
      </c>
      <c r="AS363" s="126" t="str">
        <f t="shared" si="172"/>
        <v/>
      </c>
      <c r="AT363" s="127">
        <v>1764</v>
      </c>
      <c r="AU363" s="128"/>
      <c r="AV363" s="129"/>
      <c r="AW363" s="126" t="str">
        <f t="shared" si="173"/>
        <v/>
      </c>
      <c r="AX363" s="126" t="str">
        <f t="shared" si="174"/>
        <v/>
      </c>
      <c r="AY363" s="64" t="str">
        <f t="shared" si="175"/>
        <v/>
      </c>
      <c r="AZ363" s="97">
        <v>81.45</v>
      </c>
      <c r="BA363" s="68"/>
      <c r="BB363" s="68"/>
      <c r="BC363" s="68"/>
      <c r="BD363" s="68"/>
      <c r="BE363" s="15">
        <v>310</v>
      </c>
      <c r="BF363" s="5">
        <f t="shared" si="176"/>
        <v>9972</v>
      </c>
      <c r="BG363" s="41">
        <v>8772</v>
      </c>
      <c r="BH363" s="42">
        <v>0</v>
      </c>
      <c r="BI363" s="42">
        <v>1200</v>
      </c>
      <c r="BJ363" s="42"/>
      <c r="BK363" s="42"/>
      <c r="BL363" s="42"/>
      <c r="BM363" s="15"/>
    </row>
    <row r="364" spans="1:65" outlineLevel="5" x14ac:dyDescent="0.45">
      <c r="A364" s="22">
        <f t="shared" si="144"/>
        <v>11</v>
      </c>
      <c r="B364" s="9">
        <f t="shared" si="162"/>
        <v>44868</v>
      </c>
      <c r="C364" s="51">
        <v>302836</v>
      </c>
      <c r="D364" s="64">
        <f t="shared" si="167"/>
        <v>36.9</v>
      </c>
      <c r="E364" s="12">
        <v>36.5</v>
      </c>
      <c r="F364" s="12">
        <v>37.1</v>
      </c>
      <c r="G364" s="12">
        <v>37</v>
      </c>
      <c r="H364" s="12">
        <v>36.799999999999997</v>
      </c>
      <c r="I364" s="12"/>
      <c r="J364" s="12"/>
      <c r="K364" s="12"/>
      <c r="L364" s="12"/>
      <c r="M364" s="74" t="str">
        <f t="shared" si="168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f t="shared" si="177"/>
        <v>16.431924882629108</v>
      </c>
      <c r="AO364" s="41">
        <v>1704</v>
      </c>
      <c r="AP364" s="110"/>
      <c r="AQ364" s="111"/>
      <c r="AR364" s="126" t="str">
        <f t="shared" si="171"/>
        <v/>
      </c>
      <c r="AS364" s="126" t="str">
        <f t="shared" si="172"/>
        <v/>
      </c>
      <c r="AT364" s="127">
        <v>1727</v>
      </c>
      <c r="AU364" s="128"/>
      <c r="AV364" s="129"/>
      <c r="AW364" s="126" t="str">
        <f t="shared" si="173"/>
        <v/>
      </c>
      <c r="AX364" s="126" t="str">
        <f t="shared" si="174"/>
        <v/>
      </c>
      <c r="AY364" s="64" t="str">
        <f t="shared" si="175"/>
        <v/>
      </c>
      <c r="AZ364" s="97">
        <v>81.86</v>
      </c>
      <c r="BA364" s="68"/>
      <c r="BB364" s="68"/>
      <c r="BC364" s="68"/>
      <c r="BD364" s="68"/>
      <c r="BE364" s="15">
        <v>260</v>
      </c>
      <c r="BF364" s="5">
        <f t="shared" si="176"/>
        <v>9985</v>
      </c>
      <c r="BG364" s="41">
        <v>6611</v>
      </c>
      <c r="BH364" s="42">
        <v>2174</v>
      </c>
      <c r="BI364" s="42">
        <v>1200</v>
      </c>
      <c r="BJ364" s="42"/>
      <c r="BK364" s="42"/>
      <c r="BL364" s="42"/>
      <c r="BM364" s="15"/>
    </row>
    <row r="365" spans="1:65" outlineLevel="5" x14ac:dyDescent="0.45">
      <c r="A365" s="22">
        <f t="shared" si="144"/>
        <v>11</v>
      </c>
      <c r="B365" s="9">
        <f t="shared" si="162"/>
        <v>44869</v>
      </c>
      <c r="C365" s="51">
        <v>307188</v>
      </c>
      <c r="D365" s="64">
        <f t="shared" si="167"/>
        <v>36.799999999999997</v>
      </c>
      <c r="E365" s="12">
        <v>36.5</v>
      </c>
      <c r="F365" s="12">
        <v>36.9</v>
      </c>
      <c r="G365" s="12">
        <v>37</v>
      </c>
      <c r="H365" s="12">
        <v>36.700000000000003</v>
      </c>
      <c r="I365" s="12"/>
      <c r="J365" s="12"/>
      <c r="K365" s="12"/>
      <c r="L365" s="12"/>
      <c r="M365" s="74" t="str">
        <f t="shared" si="168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f t="shared" si="177"/>
        <v>18.052869116698904</v>
      </c>
      <c r="AO365" s="41">
        <v>1551</v>
      </c>
      <c r="AP365" s="110"/>
      <c r="AQ365" s="111"/>
      <c r="AR365" s="126" t="str">
        <f t="shared" si="171"/>
        <v/>
      </c>
      <c r="AS365" s="126" t="str">
        <f t="shared" si="172"/>
        <v/>
      </c>
      <c r="AT365" s="127">
        <v>1626</v>
      </c>
      <c r="AU365" s="128"/>
      <c r="AV365" s="129"/>
      <c r="AW365" s="126" t="str">
        <f t="shared" si="173"/>
        <v/>
      </c>
      <c r="AX365" s="126" t="str">
        <f t="shared" si="174"/>
        <v/>
      </c>
      <c r="AY365" s="64" t="str">
        <f t="shared" si="175"/>
        <v/>
      </c>
      <c r="AZ365" s="97">
        <v>81.86</v>
      </c>
      <c r="BA365" s="68"/>
      <c r="BB365" s="68"/>
      <c r="BC365" s="68"/>
      <c r="BD365" s="68"/>
      <c r="BE365" s="15">
        <v>460</v>
      </c>
      <c r="BF365" s="5">
        <f t="shared" si="176"/>
        <v>12462</v>
      </c>
      <c r="BG365" s="41">
        <v>7750</v>
      </c>
      <c r="BH365" s="42">
        <v>3512</v>
      </c>
      <c r="BI365" s="42">
        <v>1200</v>
      </c>
      <c r="BJ365" s="42"/>
      <c r="BK365" s="42"/>
      <c r="BL365" s="42"/>
      <c r="BM365" s="15"/>
    </row>
    <row r="366" spans="1:65" outlineLevel="5" x14ac:dyDescent="0.45">
      <c r="A366" s="22">
        <f t="shared" si="144"/>
        <v>11</v>
      </c>
      <c r="B366" s="9">
        <f t="shared" si="162"/>
        <v>44870</v>
      </c>
      <c r="C366" s="51">
        <v>308694</v>
      </c>
      <c r="D366" s="64">
        <f t="shared" si="167"/>
        <v>36.6</v>
      </c>
      <c r="E366" s="12">
        <v>36.200000000000003</v>
      </c>
      <c r="F366" s="12">
        <v>36.6</v>
      </c>
      <c r="G366" s="12">
        <v>36.9</v>
      </c>
      <c r="H366" s="12">
        <v>36.5</v>
      </c>
      <c r="I366" s="12"/>
      <c r="J366" s="12"/>
      <c r="K366" s="12"/>
      <c r="L366" s="12"/>
      <c r="M366" s="74" t="str">
        <f t="shared" si="168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f t="shared" si="177"/>
        <v>15.616285554935862</v>
      </c>
      <c r="AO366" s="41">
        <v>1793</v>
      </c>
      <c r="AP366" s="110"/>
      <c r="AQ366" s="111"/>
      <c r="AR366" s="126" t="str">
        <f t="shared" si="171"/>
        <v/>
      </c>
      <c r="AS366" s="126" t="str">
        <f t="shared" si="172"/>
        <v/>
      </c>
      <c r="AT366" s="127">
        <v>3153</v>
      </c>
      <c r="AU366" s="128"/>
      <c r="AV366" s="129"/>
      <c r="AW366" s="126" t="str">
        <f t="shared" si="173"/>
        <v/>
      </c>
      <c r="AX366" s="126" t="str">
        <f t="shared" si="174"/>
        <v/>
      </c>
      <c r="AY366" s="64" t="str">
        <f t="shared" si="175"/>
        <v/>
      </c>
      <c r="AZ366" s="97"/>
      <c r="BA366" s="68"/>
      <c r="BB366" s="68"/>
      <c r="BC366" s="68"/>
      <c r="BD366" s="68"/>
      <c r="BE366" s="15">
        <v>160</v>
      </c>
      <c r="BF366" s="5">
        <f t="shared" si="176"/>
        <v>9958</v>
      </c>
      <c r="BG366" s="41">
        <v>8731</v>
      </c>
      <c r="BH366" s="42">
        <v>27</v>
      </c>
      <c r="BI366" s="42">
        <v>1200</v>
      </c>
      <c r="BJ366" s="42"/>
      <c r="BK366" s="42"/>
      <c r="BL366" s="42"/>
      <c r="BM366" s="15"/>
    </row>
    <row r="367" spans="1:65" outlineLevel="5" x14ac:dyDescent="0.45">
      <c r="A367" s="22">
        <f t="shared" si="144"/>
        <v>11</v>
      </c>
      <c r="B367" s="9">
        <f t="shared" si="162"/>
        <v>44871</v>
      </c>
      <c r="C367" s="51">
        <v>290774</v>
      </c>
      <c r="D367" s="64">
        <f t="shared" si="167"/>
        <v>36.4</v>
      </c>
      <c r="E367" s="12">
        <v>35.9</v>
      </c>
      <c r="F367" s="12">
        <v>36.4</v>
      </c>
      <c r="G367" s="12">
        <v>36.799999999999997</v>
      </c>
      <c r="H367" s="12">
        <v>36.4</v>
      </c>
      <c r="I367" s="12"/>
      <c r="J367" s="12"/>
      <c r="K367" s="12"/>
      <c r="L367" s="12"/>
      <c r="M367" s="74" t="str">
        <f t="shared" si="168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f t="shared" si="177"/>
        <v>17.891373801916934</v>
      </c>
      <c r="AO367" s="41">
        <v>1565</v>
      </c>
      <c r="AP367" s="110"/>
      <c r="AQ367" s="111"/>
      <c r="AR367" s="126" t="str">
        <f t="shared" si="171"/>
        <v/>
      </c>
      <c r="AS367" s="126" t="str">
        <f t="shared" si="172"/>
        <v/>
      </c>
      <c r="AT367" s="127"/>
      <c r="AU367" s="128"/>
      <c r="AV367" s="129"/>
      <c r="AW367" s="126" t="str">
        <f t="shared" si="173"/>
        <v/>
      </c>
      <c r="AX367" s="126" t="str">
        <f t="shared" si="174"/>
        <v/>
      </c>
      <c r="AY367" s="64" t="str">
        <f t="shared" si="175"/>
        <v/>
      </c>
      <c r="AZ367" s="97"/>
      <c r="BA367" s="68"/>
      <c r="BB367" s="68"/>
      <c r="BC367" s="68"/>
      <c r="BD367" s="68"/>
      <c r="BE367" s="15"/>
      <c r="BF367" s="5">
        <f t="shared" si="176"/>
        <v>9676</v>
      </c>
      <c r="BG367" s="41">
        <v>8459</v>
      </c>
      <c r="BH367" s="42">
        <v>17</v>
      </c>
      <c r="BI367" s="42">
        <v>1200</v>
      </c>
      <c r="BJ367" s="42"/>
      <c r="BK367" s="42"/>
      <c r="BL367" s="42"/>
      <c r="BM367" s="15"/>
    </row>
    <row r="368" spans="1:65" outlineLevel="5" x14ac:dyDescent="0.45">
      <c r="A368" s="22">
        <f t="shared" si="144"/>
        <v>11</v>
      </c>
      <c r="B368" s="9">
        <f t="shared" si="162"/>
        <v>44872</v>
      </c>
      <c r="C368" s="51">
        <v>299462</v>
      </c>
      <c r="D368" s="64">
        <f t="shared" si="167"/>
        <v>36.299999999999997</v>
      </c>
      <c r="E368" s="12">
        <v>36.1</v>
      </c>
      <c r="F368" s="12">
        <v>36</v>
      </c>
      <c r="G368" s="12">
        <v>36.6</v>
      </c>
      <c r="H368" s="12">
        <v>36.299999999999997</v>
      </c>
      <c r="I368" s="12"/>
      <c r="J368" s="12"/>
      <c r="K368" s="12"/>
      <c r="L368" s="12"/>
      <c r="M368" s="74" t="str">
        <f t="shared" si="168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f t="shared" si="177"/>
        <v>18.469656992084431</v>
      </c>
      <c r="AO368" s="41">
        <v>1516</v>
      </c>
      <c r="AP368" s="110"/>
      <c r="AQ368" s="111"/>
      <c r="AR368" s="126" t="str">
        <f t="shared" si="171"/>
        <v/>
      </c>
      <c r="AS368" s="126" t="str">
        <f t="shared" si="172"/>
        <v/>
      </c>
      <c r="AT368" s="127">
        <v>1567</v>
      </c>
      <c r="AU368" s="128"/>
      <c r="AV368" s="129"/>
      <c r="AW368" s="126" t="str">
        <f t="shared" si="173"/>
        <v/>
      </c>
      <c r="AX368" s="126" t="str">
        <f t="shared" si="174"/>
        <v/>
      </c>
      <c r="AY368" s="64" t="str">
        <f t="shared" si="175"/>
        <v/>
      </c>
      <c r="AZ368" s="97">
        <v>81.86</v>
      </c>
      <c r="BA368" s="68"/>
      <c r="BB368" s="68"/>
      <c r="BC368" s="68"/>
      <c r="BD368" s="68"/>
      <c r="BE368" s="15">
        <v>420</v>
      </c>
      <c r="BF368" s="5">
        <f t="shared" si="176"/>
        <v>9630</v>
      </c>
      <c r="BG368" s="41">
        <v>8430</v>
      </c>
      <c r="BH368" s="42">
        <v>0</v>
      </c>
      <c r="BI368" s="42">
        <v>1200</v>
      </c>
      <c r="BJ368" s="42"/>
      <c r="BK368" s="42"/>
      <c r="BL368" s="42"/>
      <c r="BM368" s="15"/>
    </row>
    <row r="369" spans="1:65" outlineLevel="5" x14ac:dyDescent="0.45">
      <c r="A369" s="22">
        <f t="shared" si="144"/>
        <v>11</v>
      </c>
      <c r="B369" s="9">
        <f t="shared" si="162"/>
        <v>44873</v>
      </c>
      <c r="C369" s="51">
        <v>297639</v>
      </c>
      <c r="D369" s="64">
        <f t="shared" si="167"/>
        <v>36.200000000000003</v>
      </c>
      <c r="E369" s="12">
        <v>36.1</v>
      </c>
      <c r="F369" s="12">
        <v>35.799999999999997</v>
      </c>
      <c r="G369" s="12">
        <v>36.5</v>
      </c>
      <c r="H369" s="12">
        <v>36.5</v>
      </c>
      <c r="I369" s="12"/>
      <c r="J369" s="12"/>
      <c r="K369" s="12"/>
      <c r="L369" s="12"/>
      <c r="M369" s="74" t="str">
        <f t="shared" si="168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f t="shared" si="177"/>
        <v>20.028612303290416</v>
      </c>
      <c r="AO369" s="41">
        <v>1398</v>
      </c>
      <c r="AP369" s="110"/>
      <c r="AQ369" s="111"/>
      <c r="AR369" s="126" t="str">
        <f t="shared" si="171"/>
        <v/>
      </c>
      <c r="AS369" s="126" t="str">
        <f t="shared" si="172"/>
        <v/>
      </c>
      <c r="AT369" s="127">
        <v>1540</v>
      </c>
      <c r="AU369" s="128"/>
      <c r="AV369" s="129"/>
      <c r="AW369" s="126" t="str">
        <f t="shared" si="173"/>
        <v/>
      </c>
      <c r="AX369" s="126" t="str">
        <f t="shared" si="174"/>
        <v/>
      </c>
      <c r="AY369" s="64" t="str">
        <f t="shared" si="175"/>
        <v/>
      </c>
      <c r="AZ369" s="97">
        <v>81.86</v>
      </c>
      <c r="BA369" s="68"/>
      <c r="BB369" s="68"/>
      <c r="BC369" s="68"/>
      <c r="BD369" s="68"/>
      <c r="BE369" s="15">
        <v>290</v>
      </c>
      <c r="BF369" s="5">
        <f t="shared" si="176"/>
        <v>10060</v>
      </c>
      <c r="BG369" s="41">
        <v>8373</v>
      </c>
      <c r="BH369" s="42">
        <v>487</v>
      </c>
      <c r="BI369" s="42">
        <v>1200</v>
      </c>
      <c r="BJ369" s="42"/>
      <c r="BK369" s="42"/>
      <c r="BL369" s="42"/>
      <c r="BM369" s="15"/>
    </row>
    <row r="370" spans="1:65" outlineLevel="5" x14ac:dyDescent="0.45">
      <c r="A370" s="22">
        <f t="shared" si="144"/>
        <v>11</v>
      </c>
      <c r="B370" s="9">
        <f t="shared" si="162"/>
        <v>44874</v>
      </c>
      <c r="C370" s="51">
        <v>296496</v>
      </c>
      <c r="D370" s="64">
        <f t="shared" si="167"/>
        <v>35.9</v>
      </c>
      <c r="E370" s="12">
        <v>35.5</v>
      </c>
      <c r="F370" s="12">
        <v>35.5</v>
      </c>
      <c r="G370" s="12">
        <v>36.4</v>
      </c>
      <c r="H370" s="12">
        <v>36</v>
      </c>
      <c r="I370" s="12"/>
      <c r="J370" s="12"/>
      <c r="K370" s="12"/>
      <c r="L370" s="12"/>
      <c r="M370" s="74" t="str">
        <f t="shared" si="168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f t="shared" si="177"/>
        <v>14.690451206715634</v>
      </c>
      <c r="AO370" s="41">
        <v>1906</v>
      </c>
      <c r="AP370" s="110"/>
      <c r="AQ370" s="111"/>
      <c r="AR370" s="126" t="str">
        <f t="shared" si="171"/>
        <v/>
      </c>
      <c r="AS370" s="126" t="str">
        <f t="shared" si="172"/>
        <v/>
      </c>
      <c r="AT370" s="127">
        <v>1962</v>
      </c>
      <c r="AU370" s="128"/>
      <c r="AV370" s="129"/>
      <c r="AW370" s="126" t="str">
        <f t="shared" si="173"/>
        <v/>
      </c>
      <c r="AX370" s="126" t="str">
        <f t="shared" si="174"/>
        <v/>
      </c>
      <c r="AY370" s="64" t="str">
        <f t="shared" si="175"/>
        <v/>
      </c>
      <c r="AZ370" s="97">
        <v>81.86</v>
      </c>
      <c r="BA370" s="68"/>
      <c r="BB370" s="68"/>
      <c r="BC370" s="68"/>
      <c r="BD370" s="68"/>
      <c r="BE370" s="15">
        <v>470</v>
      </c>
      <c r="BF370" s="5">
        <f t="shared" si="176"/>
        <v>12055</v>
      </c>
      <c r="BG370" s="41">
        <v>8042</v>
      </c>
      <c r="BH370" s="42">
        <v>2813</v>
      </c>
      <c r="BI370" s="42">
        <v>1200</v>
      </c>
      <c r="BJ370" s="42"/>
      <c r="BK370" s="42"/>
      <c r="BL370" s="42"/>
      <c r="BM370" s="15"/>
    </row>
    <row r="371" spans="1:65" outlineLevel="5" x14ac:dyDescent="0.45">
      <c r="A371" s="22">
        <f t="shared" si="144"/>
        <v>11</v>
      </c>
      <c r="B371" s="9">
        <f t="shared" si="162"/>
        <v>44875</v>
      </c>
      <c r="C371" s="51">
        <v>286430</v>
      </c>
      <c r="D371" s="64">
        <f t="shared" si="167"/>
        <v>35.799999999999997</v>
      </c>
      <c r="E371" s="12">
        <v>35.4</v>
      </c>
      <c r="F371" s="12">
        <v>35.4</v>
      </c>
      <c r="G371" s="12">
        <v>36.299999999999997</v>
      </c>
      <c r="H371" s="12">
        <v>36</v>
      </c>
      <c r="I371" s="12"/>
      <c r="J371" s="12"/>
      <c r="K371" s="12"/>
      <c r="L371" s="12"/>
      <c r="M371" s="74" t="str">
        <f t="shared" si="168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f t="shared" si="177"/>
        <v>16.867469879518072</v>
      </c>
      <c r="AO371" s="41">
        <v>1660</v>
      </c>
      <c r="AP371" s="110"/>
      <c r="AQ371" s="111"/>
      <c r="AR371" s="126" t="str">
        <f t="shared" si="171"/>
        <v/>
      </c>
      <c r="AS371" s="126" t="str">
        <f t="shared" si="172"/>
        <v/>
      </c>
      <c r="AT371" s="127">
        <v>1679</v>
      </c>
      <c r="AU371" s="128"/>
      <c r="AV371" s="129"/>
      <c r="AW371" s="126" t="str">
        <f t="shared" si="173"/>
        <v/>
      </c>
      <c r="AX371" s="126" t="str">
        <f t="shared" si="174"/>
        <v/>
      </c>
      <c r="AY371" s="64" t="str">
        <f t="shared" si="175"/>
        <v/>
      </c>
      <c r="AZ371" s="97"/>
      <c r="BA371" s="68"/>
      <c r="BB371" s="68"/>
      <c r="BC371" s="68"/>
      <c r="BD371" s="68"/>
      <c r="BE371" s="15">
        <v>200</v>
      </c>
      <c r="BF371" s="5">
        <f t="shared" si="176"/>
        <v>9687</v>
      </c>
      <c r="BG371" s="41">
        <v>7896</v>
      </c>
      <c r="BH371" s="42">
        <v>591</v>
      </c>
      <c r="BI371" s="42">
        <v>1200</v>
      </c>
      <c r="BJ371" s="42"/>
      <c r="BK371" s="42"/>
      <c r="BL371" s="42"/>
      <c r="BM371" s="15"/>
    </row>
    <row r="372" spans="1:65" outlineLevel="5" x14ac:dyDescent="0.45">
      <c r="A372" s="22">
        <f t="shared" si="144"/>
        <v>11</v>
      </c>
      <c r="B372" s="9">
        <f t="shared" si="162"/>
        <v>44876</v>
      </c>
      <c r="C372" s="51">
        <v>289027</v>
      </c>
      <c r="D372" s="64">
        <f t="shared" si="167"/>
        <v>35.6</v>
      </c>
      <c r="E372" s="12">
        <v>35.200000000000003</v>
      </c>
      <c r="F372" s="12">
        <v>35.299999999999997</v>
      </c>
      <c r="G372" s="12">
        <v>36.200000000000003</v>
      </c>
      <c r="H372" s="12">
        <v>35.5</v>
      </c>
      <c r="I372" s="12"/>
      <c r="J372" s="12"/>
      <c r="K372" s="12"/>
      <c r="L372" s="12"/>
      <c r="M372" s="74" t="str">
        <f t="shared" si="168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f t="shared" si="177"/>
        <v>15.426997245179063</v>
      </c>
      <c r="AO372" s="41">
        <v>1815</v>
      </c>
      <c r="AP372" s="110"/>
      <c r="AQ372" s="111"/>
      <c r="AR372" s="126" t="str">
        <f t="shared" si="171"/>
        <v/>
      </c>
      <c r="AS372" s="126" t="str">
        <f t="shared" si="172"/>
        <v/>
      </c>
      <c r="AT372" s="127">
        <v>1864</v>
      </c>
      <c r="AU372" s="128"/>
      <c r="AV372" s="129"/>
      <c r="AW372" s="126" t="str">
        <f t="shared" si="173"/>
        <v/>
      </c>
      <c r="AX372" s="126" t="str">
        <f t="shared" si="174"/>
        <v/>
      </c>
      <c r="AY372" s="64" t="str">
        <f t="shared" si="175"/>
        <v/>
      </c>
      <c r="AZ372" s="97">
        <v>81.680000000000007</v>
      </c>
      <c r="BA372" s="68"/>
      <c r="BB372" s="68"/>
      <c r="BC372" s="68"/>
      <c r="BD372" s="68"/>
      <c r="BE372" s="15">
        <v>460</v>
      </c>
      <c r="BF372" s="5">
        <f t="shared" si="176"/>
        <v>12497</v>
      </c>
      <c r="BG372" s="41">
        <v>7475</v>
      </c>
      <c r="BH372" s="42">
        <v>3822</v>
      </c>
      <c r="BI372" s="42">
        <v>1200</v>
      </c>
      <c r="BJ372" s="42"/>
      <c r="BK372" s="42"/>
      <c r="BL372" s="42"/>
      <c r="BM372" s="15"/>
    </row>
    <row r="373" spans="1:65" outlineLevel="5" x14ac:dyDescent="0.45">
      <c r="A373" s="22">
        <f t="shared" si="144"/>
        <v>11</v>
      </c>
      <c r="B373" s="9">
        <f t="shared" si="162"/>
        <v>44877</v>
      </c>
      <c r="C373" s="51">
        <v>305445</v>
      </c>
      <c r="D373" s="64">
        <f t="shared" si="167"/>
        <v>35.4</v>
      </c>
      <c r="E373" s="12">
        <v>35.1</v>
      </c>
      <c r="F373" s="12">
        <v>35</v>
      </c>
      <c r="G373" s="12">
        <v>36.1</v>
      </c>
      <c r="H373" s="12">
        <v>35.299999999999997</v>
      </c>
      <c r="I373" s="12"/>
      <c r="J373" s="12"/>
      <c r="K373" s="12"/>
      <c r="L373" s="12"/>
      <c r="M373" s="74" t="str">
        <f t="shared" si="168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f t="shared" si="177"/>
        <v>19.732205778717407</v>
      </c>
      <c r="AO373" s="41">
        <v>1419</v>
      </c>
      <c r="AP373" s="110"/>
      <c r="AQ373" s="111"/>
      <c r="AR373" s="126" t="str">
        <f t="shared" si="171"/>
        <v/>
      </c>
      <c r="AS373" s="126" t="str">
        <f t="shared" si="172"/>
        <v/>
      </c>
      <c r="AT373" s="127">
        <v>1472</v>
      </c>
      <c r="AU373" s="128"/>
      <c r="AV373" s="129"/>
      <c r="AW373" s="126" t="str">
        <f t="shared" si="173"/>
        <v/>
      </c>
      <c r="AX373" s="126" t="str">
        <f t="shared" si="174"/>
        <v/>
      </c>
      <c r="AY373" s="64" t="str">
        <f t="shared" si="175"/>
        <v/>
      </c>
      <c r="AZ373" s="97"/>
      <c r="BA373" s="68"/>
      <c r="BB373" s="68"/>
      <c r="BC373" s="68"/>
      <c r="BD373" s="68"/>
      <c r="BE373" s="15">
        <v>160</v>
      </c>
      <c r="BF373" s="5">
        <f t="shared" si="176"/>
        <v>8684</v>
      </c>
      <c r="BG373" s="41">
        <v>7484</v>
      </c>
      <c r="BH373" s="42">
        <v>0</v>
      </c>
      <c r="BI373" s="42">
        <v>1200</v>
      </c>
      <c r="BJ373" s="42"/>
      <c r="BK373" s="42"/>
      <c r="BL373" s="42"/>
      <c r="BM373" s="15"/>
    </row>
    <row r="374" spans="1:65" outlineLevel="5" x14ac:dyDescent="0.45">
      <c r="A374" s="22">
        <f t="shared" si="144"/>
        <v>11</v>
      </c>
      <c r="B374" s="9">
        <f t="shared" si="162"/>
        <v>44878</v>
      </c>
      <c r="C374" s="51">
        <v>409144</v>
      </c>
      <c r="D374" s="64">
        <f t="shared" si="167"/>
        <v>35.200000000000003</v>
      </c>
      <c r="E374" s="12">
        <v>35</v>
      </c>
      <c r="F374" s="12">
        <v>34.9</v>
      </c>
      <c r="G374" s="12">
        <v>35.9</v>
      </c>
      <c r="H374" s="12">
        <v>35.1</v>
      </c>
      <c r="I374" s="12"/>
      <c r="J374" s="12"/>
      <c r="K374" s="12"/>
      <c r="L374" s="12"/>
      <c r="M374" s="74" t="str">
        <f t="shared" si="168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f t="shared" si="177"/>
        <v>18.617021276595743</v>
      </c>
      <c r="AO374" s="41">
        <v>1504</v>
      </c>
      <c r="AP374" s="110"/>
      <c r="AQ374" s="111"/>
      <c r="AR374" s="126" t="str">
        <f t="shared" si="171"/>
        <v/>
      </c>
      <c r="AS374" s="126" t="str">
        <f t="shared" si="172"/>
        <v/>
      </c>
      <c r="AT374" s="127">
        <v>1613</v>
      </c>
      <c r="AU374" s="128"/>
      <c r="AV374" s="129"/>
      <c r="AW374" s="126" t="str">
        <f t="shared" si="173"/>
        <v/>
      </c>
      <c r="AX374" s="126" t="str">
        <f t="shared" si="174"/>
        <v/>
      </c>
      <c r="AY374" s="64" t="str">
        <f t="shared" si="175"/>
        <v/>
      </c>
      <c r="AZ374" s="97"/>
      <c r="BA374" s="68"/>
      <c r="BB374" s="68"/>
      <c r="BC374" s="68"/>
      <c r="BD374" s="68"/>
      <c r="BE374" s="15"/>
      <c r="BF374" s="5">
        <f t="shared" si="176"/>
        <v>10161</v>
      </c>
      <c r="BG374" s="41">
        <v>7223</v>
      </c>
      <c r="BH374" s="42">
        <v>1738</v>
      </c>
      <c r="BI374" s="42">
        <v>1200</v>
      </c>
      <c r="BJ374" s="42"/>
      <c r="BK374" s="42"/>
      <c r="BL374" s="42"/>
      <c r="BM374" s="15"/>
    </row>
    <row r="375" spans="1:65" outlineLevel="5" x14ac:dyDescent="0.45">
      <c r="A375" s="22">
        <f t="shared" si="144"/>
        <v>11</v>
      </c>
      <c r="B375" s="9">
        <f t="shared" si="162"/>
        <v>44879</v>
      </c>
      <c r="C375" s="51">
        <v>310915</v>
      </c>
      <c r="D375" s="64">
        <f t="shared" si="167"/>
        <v>35.1</v>
      </c>
      <c r="E375" s="12">
        <v>35</v>
      </c>
      <c r="F375" s="12">
        <v>34.799999999999997</v>
      </c>
      <c r="G375" s="12">
        <v>35.700000000000003</v>
      </c>
      <c r="H375" s="12">
        <v>34.9</v>
      </c>
      <c r="I375" s="12"/>
      <c r="J375" s="12"/>
      <c r="K375" s="12"/>
      <c r="L375" s="12"/>
      <c r="M375" s="74" t="str">
        <f t="shared" si="168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f t="shared" si="177"/>
        <v>16.587677725118482</v>
      </c>
      <c r="AO375" s="41">
        <v>1688</v>
      </c>
      <c r="AP375" s="110"/>
      <c r="AQ375" s="111"/>
      <c r="AR375" s="126" t="str">
        <f t="shared" si="171"/>
        <v/>
      </c>
      <c r="AS375" s="126" t="str">
        <f t="shared" si="172"/>
        <v/>
      </c>
      <c r="AT375" s="127">
        <v>1775</v>
      </c>
      <c r="AU375" s="128"/>
      <c r="AV375" s="129"/>
      <c r="AW375" s="126" t="str">
        <f t="shared" si="173"/>
        <v/>
      </c>
      <c r="AX375" s="126" t="str">
        <f t="shared" si="174"/>
        <v/>
      </c>
      <c r="AY375" s="64" t="str">
        <f t="shared" si="175"/>
        <v/>
      </c>
      <c r="AZ375" s="97">
        <v>81.86</v>
      </c>
      <c r="BA375" s="68"/>
      <c r="BB375" s="68"/>
      <c r="BC375" s="68"/>
      <c r="BD375" s="68"/>
      <c r="BE375" s="15">
        <v>430</v>
      </c>
      <c r="BF375" s="5">
        <f t="shared" si="176"/>
        <v>17059</v>
      </c>
      <c r="BG375" s="41">
        <v>6599</v>
      </c>
      <c r="BH375" s="42">
        <v>9637</v>
      </c>
      <c r="BI375" s="42">
        <v>823</v>
      </c>
      <c r="BJ375" s="42"/>
      <c r="BK375" s="42"/>
      <c r="BL375" s="42"/>
      <c r="BM375" s="15"/>
    </row>
    <row r="376" spans="1:65" outlineLevel="5" x14ac:dyDescent="0.45">
      <c r="A376" s="22">
        <f t="shared" si="144"/>
        <v>11</v>
      </c>
      <c r="B376" s="9">
        <f t="shared" si="162"/>
        <v>44880</v>
      </c>
      <c r="C376" s="51">
        <v>292093</v>
      </c>
      <c r="D376" s="64">
        <f t="shared" si="167"/>
        <v>34.799999999999997</v>
      </c>
      <c r="E376" s="12">
        <v>34.9</v>
      </c>
      <c r="F376" s="12">
        <v>34.6</v>
      </c>
      <c r="G376" s="12">
        <v>35.5</v>
      </c>
      <c r="H376" s="12">
        <v>34.1</v>
      </c>
      <c r="I376" s="12"/>
      <c r="J376" s="12"/>
      <c r="K376" s="12"/>
      <c r="L376" s="12"/>
      <c r="M376" s="74" t="str">
        <f t="shared" si="168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f t="shared" si="177"/>
        <v>14.917421417155035</v>
      </c>
      <c r="AO376" s="41">
        <v>1877</v>
      </c>
      <c r="AP376" s="110"/>
      <c r="AQ376" s="111"/>
      <c r="AR376" s="126" t="str">
        <f t="shared" si="171"/>
        <v/>
      </c>
      <c r="AS376" s="126" t="str">
        <f t="shared" si="172"/>
        <v/>
      </c>
      <c r="AT376" s="127">
        <v>1931</v>
      </c>
      <c r="AU376" s="128"/>
      <c r="AV376" s="129"/>
      <c r="AW376" s="126" t="str">
        <f t="shared" si="173"/>
        <v/>
      </c>
      <c r="AX376" s="126" t="str">
        <f t="shared" si="174"/>
        <v/>
      </c>
      <c r="AY376" s="64" t="str">
        <f t="shared" si="175"/>
        <v/>
      </c>
      <c r="AZ376" s="97">
        <v>81.680000000000007</v>
      </c>
      <c r="BA376" s="68"/>
      <c r="BB376" s="68"/>
      <c r="BC376" s="68"/>
      <c r="BD376" s="68"/>
      <c r="BE376" s="15">
        <v>380</v>
      </c>
      <c r="BF376" s="5">
        <f t="shared" si="176"/>
        <v>12283</v>
      </c>
      <c r="BG376" s="41">
        <v>4049</v>
      </c>
      <c r="BH376" s="42">
        <v>7412</v>
      </c>
      <c r="BI376" s="42">
        <v>822</v>
      </c>
      <c r="BJ376" s="42"/>
      <c r="BK376" s="42"/>
      <c r="BL376" s="42"/>
      <c r="BM376" s="15"/>
    </row>
    <row r="377" spans="1:65" outlineLevel="5" x14ac:dyDescent="0.45">
      <c r="A377" s="22">
        <f t="shared" si="144"/>
        <v>11</v>
      </c>
      <c r="B377" s="9">
        <f t="shared" si="162"/>
        <v>44881</v>
      </c>
      <c r="C377" s="51">
        <v>298011</v>
      </c>
      <c r="D377" s="64">
        <f t="shared" si="167"/>
        <v>34.200000000000003</v>
      </c>
      <c r="E377" s="12">
        <v>34.5</v>
      </c>
      <c r="F377" s="12">
        <v>34.1</v>
      </c>
      <c r="G377" s="12">
        <v>35</v>
      </c>
      <c r="H377" s="12">
        <v>33.200000000000003</v>
      </c>
      <c r="I377" s="12"/>
      <c r="J377" s="12"/>
      <c r="K377" s="12"/>
      <c r="L377" s="12"/>
      <c r="M377" s="74" t="str">
        <f t="shared" si="168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f t="shared" si="177"/>
        <v>16.548463356973997</v>
      </c>
      <c r="AO377" s="41">
        <v>1692</v>
      </c>
      <c r="AP377" s="110"/>
      <c r="AQ377" s="111"/>
      <c r="AR377" s="126" t="str">
        <f t="shared" si="171"/>
        <v/>
      </c>
      <c r="AS377" s="126" t="str">
        <f t="shared" si="172"/>
        <v/>
      </c>
      <c r="AT377" s="127">
        <v>1804</v>
      </c>
      <c r="AU377" s="128"/>
      <c r="AV377" s="129"/>
      <c r="AW377" s="126" t="str">
        <f t="shared" si="173"/>
        <v/>
      </c>
      <c r="AX377" s="126" t="str">
        <f t="shared" si="174"/>
        <v/>
      </c>
      <c r="AY377" s="64" t="str">
        <f t="shared" si="175"/>
        <v/>
      </c>
      <c r="AZ377" s="97">
        <v>82.27</v>
      </c>
      <c r="BA377" s="68"/>
      <c r="BB377" s="68"/>
      <c r="BC377" s="68"/>
      <c r="BD377" s="68"/>
      <c r="BE377" s="15">
        <v>390</v>
      </c>
      <c r="BF377" s="5">
        <f t="shared" si="176"/>
        <v>5347</v>
      </c>
      <c r="BG377" s="41">
        <v>3907</v>
      </c>
      <c r="BH377" s="42">
        <v>631</v>
      </c>
      <c r="BI377" s="42">
        <v>809</v>
      </c>
      <c r="BJ377" s="42"/>
      <c r="BK377" s="42"/>
      <c r="BL377" s="42"/>
      <c r="BM377" s="15"/>
    </row>
    <row r="378" spans="1:65" outlineLevel="5" x14ac:dyDescent="0.45">
      <c r="A378" s="22">
        <f t="shared" si="144"/>
        <v>11</v>
      </c>
      <c r="B378" s="9">
        <f t="shared" si="162"/>
        <v>44882</v>
      </c>
      <c r="C378" s="51">
        <v>303184</v>
      </c>
      <c r="D378" s="64">
        <f t="shared" si="167"/>
        <v>34.299999999999997</v>
      </c>
      <c r="E378" s="12">
        <v>34.5</v>
      </c>
      <c r="F378" s="12">
        <v>33.700000000000003</v>
      </c>
      <c r="G378" s="12">
        <v>34.799999999999997</v>
      </c>
      <c r="H378" s="12">
        <v>34.1</v>
      </c>
      <c r="I378" s="12"/>
      <c r="J378" s="12"/>
      <c r="K378" s="12"/>
      <c r="L378" s="12"/>
      <c r="M378" s="74" t="str">
        <f t="shared" si="168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f t="shared" si="177"/>
        <v>15.410016510731976</v>
      </c>
      <c r="AO378" s="41">
        <v>1817</v>
      </c>
      <c r="AP378" s="110"/>
      <c r="AQ378" s="111"/>
      <c r="AR378" s="126" t="str">
        <f t="shared" si="171"/>
        <v/>
      </c>
      <c r="AS378" s="126" t="str">
        <f t="shared" si="172"/>
        <v/>
      </c>
      <c r="AT378" s="127">
        <v>1908</v>
      </c>
      <c r="AU378" s="128"/>
      <c r="AV378" s="129"/>
      <c r="AW378" s="126" t="str">
        <f t="shared" si="173"/>
        <v/>
      </c>
      <c r="AX378" s="126" t="str">
        <f t="shared" si="174"/>
        <v/>
      </c>
      <c r="AY378" s="64" t="str">
        <f t="shared" si="175"/>
        <v/>
      </c>
      <c r="AZ378" s="97">
        <v>81.96</v>
      </c>
      <c r="BA378" s="68"/>
      <c r="BB378" s="68"/>
      <c r="BC378" s="68"/>
      <c r="BD378" s="68"/>
      <c r="BE378" s="15">
        <v>310</v>
      </c>
      <c r="BF378" s="5">
        <f t="shared" si="176"/>
        <v>12535</v>
      </c>
      <c r="BG378" s="41">
        <v>9600</v>
      </c>
      <c r="BH378" s="42">
        <v>2126</v>
      </c>
      <c r="BI378" s="42">
        <v>809</v>
      </c>
      <c r="BJ378" s="42"/>
      <c r="BK378" s="42"/>
      <c r="BL378" s="42"/>
      <c r="BM378" s="15"/>
    </row>
    <row r="379" spans="1:65" outlineLevel="5" x14ac:dyDescent="0.45">
      <c r="A379" s="22">
        <f t="shared" ref="A379:A426" si="178">MONTH(B379)</f>
        <v>11</v>
      </c>
      <c r="B379" s="9">
        <f t="shared" si="162"/>
        <v>44883</v>
      </c>
      <c r="C379" s="51">
        <v>296193</v>
      </c>
      <c r="D379" s="64">
        <f t="shared" si="167"/>
        <v>34.299999999999997</v>
      </c>
      <c r="E379" s="12">
        <v>34.5</v>
      </c>
      <c r="F379" s="12">
        <v>33.6</v>
      </c>
      <c r="G379" s="12">
        <v>34.700000000000003</v>
      </c>
      <c r="H379" s="12">
        <v>34.4</v>
      </c>
      <c r="I379" s="12"/>
      <c r="J379" s="12"/>
      <c r="K379" s="12"/>
      <c r="L379" s="12"/>
      <c r="M379" s="74" t="str">
        <f t="shared" si="168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f t="shared" si="177"/>
        <v>15.102481121898597</v>
      </c>
      <c r="AO379" s="41">
        <v>1854</v>
      </c>
      <c r="AP379" s="110"/>
      <c r="AQ379" s="111"/>
      <c r="AR379" s="126" t="str">
        <f t="shared" si="171"/>
        <v/>
      </c>
      <c r="AS379" s="126" t="str">
        <f t="shared" si="172"/>
        <v/>
      </c>
      <c r="AT379" s="127">
        <v>1990</v>
      </c>
      <c r="AU379" s="128"/>
      <c r="AV379" s="129"/>
      <c r="AW379" s="126" t="str">
        <f t="shared" si="173"/>
        <v/>
      </c>
      <c r="AX379" s="126" t="str">
        <f t="shared" si="174"/>
        <v/>
      </c>
      <c r="AY379" s="64" t="str">
        <f t="shared" si="175"/>
        <v/>
      </c>
      <c r="AZ379" s="97">
        <v>81.96</v>
      </c>
      <c r="BA379" s="68"/>
      <c r="BB379" s="68"/>
      <c r="BC379" s="68"/>
      <c r="BD379" s="68"/>
      <c r="BE379" s="15">
        <v>410</v>
      </c>
      <c r="BF379" s="5">
        <f t="shared" si="176"/>
        <v>10823</v>
      </c>
      <c r="BG379" s="41">
        <v>9600</v>
      </c>
      <c r="BH379" s="42">
        <v>413</v>
      </c>
      <c r="BI379" s="42">
        <v>810</v>
      </c>
      <c r="BJ379" s="42"/>
      <c r="BK379" s="42"/>
      <c r="BL379" s="42"/>
      <c r="BM379" s="15"/>
    </row>
    <row r="380" spans="1:65" outlineLevel="5" x14ac:dyDescent="0.45">
      <c r="A380" s="22">
        <f t="shared" si="178"/>
        <v>11</v>
      </c>
      <c r="B380" s="9">
        <f t="shared" si="162"/>
        <v>44884</v>
      </c>
      <c r="C380" s="51">
        <v>311071</v>
      </c>
      <c r="D380" s="64">
        <f t="shared" si="167"/>
        <v>34.5</v>
      </c>
      <c r="E380" s="12">
        <v>34.4</v>
      </c>
      <c r="F380" s="12">
        <v>33.6</v>
      </c>
      <c r="G380" s="12">
        <v>34.700000000000003</v>
      </c>
      <c r="H380" s="12">
        <v>35.299999999999997</v>
      </c>
      <c r="I380" s="12"/>
      <c r="J380" s="12"/>
      <c r="K380" s="12"/>
      <c r="L380" s="12"/>
      <c r="M380" s="74" t="str">
        <f t="shared" si="168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f>28000/AO380</f>
        <v>14.705882352941176</v>
      </c>
      <c r="AO380" s="41">
        <v>1904</v>
      </c>
      <c r="AP380" s="110"/>
      <c r="AQ380" s="111"/>
      <c r="AR380" s="126" t="str">
        <f t="shared" si="171"/>
        <v/>
      </c>
      <c r="AS380" s="126" t="str">
        <f t="shared" si="172"/>
        <v/>
      </c>
      <c r="AT380" s="127">
        <v>2032</v>
      </c>
      <c r="AU380" s="128"/>
      <c r="AV380" s="129"/>
      <c r="AW380" s="126" t="str">
        <f t="shared" si="173"/>
        <v/>
      </c>
      <c r="AX380" s="126" t="str">
        <f t="shared" si="174"/>
        <v/>
      </c>
      <c r="AY380" s="64" t="str">
        <f t="shared" si="175"/>
        <v/>
      </c>
      <c r="AZ380" s="97"/>
      <c r="BA380" s="68"/>
      <c r="BB380" s="68"/>
      <c r="BC380" s="68"/>
      <c r="BD380" s="68"/>
      <c r="BE380" s="15">
        <v>160</v>
      </c>
      <c r="BF380" s="5">
        <f t="shared" si="176"/>
        <v>10771</v>
      </c>
      <c r="BG380" s="41">
        <v>9600</v>
      </c>
      <c r="BH380" s="42">
        <v>364</v>
      </c>
      <c r="BI380" s="42">
        <v>807</v>
      </c>
      <c r="BJ380" s="42"/>
      <c r="BK380" s="42"/>
      <c r="BL380" s="42"/>
      <c r="BM380" s="15"/>
    </row>
    <row r="381" spans="1:65" outlineLevel="5" x14ac:dyDescent="0.45">
      <c r="A381" s="22">
        <f t="shared" si="178"/>
        <v>11</v>
      </c>
      <c r="B381" s="9">
        <f t="shared" si="162"/>
        <v>44885</v>
      </c>
      <c r="C381" s="51">
        <v>306050</v>
      </c>
      <c r="D381" s="64">
        <f t="shared" si="167"/>
        <v>34.700000000000003</v>
      </c>
      <c r="E381" s="12">
        <v>34.4</v>
      </c>
      <c r="F381" s="12">
        <v>33.700000000000003</v>
      </c>
      <c r="G381" s="12">
        <v>34.799999999999997</v>
      </c>
      <c r="H381" s="12">
        <v>35.799999999999997</v>
      </c>
      <c r="I381" s="12"/>
      <c r="J381" s="12"/>
      <c r="K381" s="12"/>
      <c r="L381" s="12"/>
      <c r="M381" s="74" t="str">
        <f t="shared" si="168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f t="shared" si="177"/>
        <v>19.047619047619047</v>
      </c>
      <c r="AO381" s="41">
        <v>1470</v>
      </c>
      <c r="AP381" s="110"/>
      <c r="AQ381" s="111"/>
      <c r="AR381" s="126" t="str">
        <f t="shared" si="171"/>
        <v/>
      </c>
      <c r="AS381" s="126" t="str">
        <f t="shared" si="172"/>
        <v/>
      </c>
      <c r="AT381" s="127">
        <v>1565</v>
      </c>
      <c r="AU381" s="128"/>
      <c r="AV381" s="129"/>
      <c r="AW381" s="126" t="str">
        <f t="shared" si="173"/>
        <v/>
      </c>
      <c r="AX381" s="126" t="str">
        <f t="shared" si="174"/>
        <v/>
      </c>
      <c r="AY381" s="64" t="str">
        <f t="shared" si="175"/>
        <v/>
      </c>
      <c r="AZ381" s="97"/>
      <c r="BA381" s="68"/>
      <c r="BB381" s="68"/>
      <c r="BC381" s="68"/>
      <c r="BD381" s="68"/>
      <c r="BE381" s="15"/>
      <c r="BF381" s="5">
        <f t="shared" si="176"/>
        <v>13711</v>
      </c>
      <c r="BG381" s="41">
        <v>9600</v>
      </c>
      <c r="BH381" s="42">
        <v>3299</v>
      </c>
      <c r="BI381" s="42">
        <v>812</v>
      </c>
      <c r="BJ381" s="42"/>
      <c r="BK381" s="42"/>
      <c r="BL381" s="42"/>
      <c r="BM381" s="15"/>
    </row>
    <row r="382" spans="1:65" outlineLevel="5" x14ac:dyDescent="0.45">
      <c r="A382" s="22">
        <f t="shared" si="178"/>
        <v>11</v>
      </c>
      <c r="B382" s="9">
        <f t="shared" si="162"/>
        <v>44886</v>
      </c>
      <c r="C382" s="51">
        <v>302670</v>
      </c>
      <c r="D382" s="64">
        <f t="shared" si="167"/>
        <v>35</v>
      </c>
      <c r="E382" s="12">
        <v>34.5</v>
      </c>
      <c r="F382" s="12">
        <v>34</v>
      </c>
      <c r="G382" s="12">
        <v>34.799999999999997</v>
      </c>
      <c r="H382" s="12">
        <v>36.700000000000003</v>
      </c>
      <c r="I382" s="12"/>
      <c r="J382" s="12"/>
      <c r="K382" s="12"/>
      <c r="L382" s="12"/>
      <c r="M382" s="74" t="str">
        <f t="shared" si="168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f t="shared" si="177"/>
        <v>21.08433734939759</v>
      </c>
      <c r="AO382" s="41">
        <v>1328</v>
      </c>
      <c r="AP382" s="110"/>
      <c r="AQ382" s="111"/>
      <c r="AR382" s="126" t="str">
        <f t="shared" si="171"/>
        <v/>
      </c>
      <c r="AS382" s="126" t="str">
        <f t="shared" si="172"/>
        <v/>
      </c>
      <c r="AT382" s="127">
        <v>1398</v>
      </c>
      <c r="AU382" s="128"/>
      <c r="AV382" s="129"/>
      <c r="AW382" s="126" t="str">
        <f t="shared" si="173"/>
        <v/>
      </c>
      <c r="AX382" s="126" t="str">
        <f t="shared" si="174"/>
        <v/>
      </c>
      <c r="AY382" s="64" t="str">
        <f t="shared" si="175"/>
        <v/>
      </c>
      <c r="AZ382" s="97">
        <v>81.96</v>
      </c>
      <c r="BA382" s="68"/>
      <c r="BB382" s="68"/>
      <c r="BC382" s="68"/>
      <c r="BD382" s="68"/>
      <c r="BE382" s="15">
        <v>30</v>
      </c>
      <c r="BF382" s="5">
        <f t="shared" si="176"/>
        <v>17860</v>
      </c>
      <c r="BG382" s="41">
        <v>9600</v>
      </c>
      <c r="BH382" s="42">
        <v>7530</v>
      </c>
      <c r="BI382" s="42">
        <v>730</v>
      </c>
      <c r="BJ382" s="42"/>
      <c r="BK382" s="42"/>
      <c r="BL382" s="42"/>
      <c r="BM382" s="15"/>
    </row>
    <row r="383" spans="1:65" outlineLevel="5" x14ac:dyDescent="0.45">
      <c r="A383" s="22">
        <f t="shared" si="178"/>
        <v>11</v>
      </c>
      <c r="B383" s="9">
        <f t="shared" si="162"/>
        <v>44887</v>
      </c>
      <c r="C383" s="51">
        <v>322140</v>
      </c>
      <c r="D383" s="64">
        <f t="shared" si="167"/>
        <v>35.4</v>
      </c>
      <c r="E383" s="12">
        <v>34.6</v>
      </c>
      <c r="F383" s="12">
        <v>34.5</v>
      </c>
      <c r="G383" s="12">
        <v>34.9</v>
      </c>
      <c r="H383" s="12">
        <v>37.6</v>
      </c>
      <c r="I383" s="12"/>
      <c r="J383" s="12"/>
      <c r="K383" s="12"/>
      <c r="L383" s="12"/>
      <c r="M383" s="74" t="str">
        <f t="shared" si="168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f t="shared" si="177"/>
        <v>23.083264633140974</v>
      </c>
      <c r="AO383" s="41">
        <v>1213</v>
      </c>
      <c r="AP383" s="110"/>
      <c r="AQ383" s="111"/>
      <c r="AR383" s="126" t="str">
        <f t="shared" si="171"/>
        <v/>
      </c>
      <c r="AS383" s="126" t="str">
        <f t="shared" si="172"/>
        <v/>
      </c>
      <c r="AT383" s="127">
        <v>1306</v>
      </c>
      <c r="AU383" s="128"/>
      <c r="AV383" s="129"/>
      <c r="AW383" s="126" t="str">
        <f t="shared" si="173"/>
        <v/>
      </c>
      <c r="AX383" s="126" t="str">
        <f t="shared" si="174"/>
        <v/>
      </c>
      <c r="AY383" s="64" t="str">
        <f t="shared" si="175"/>
        <v/>
      </c>
      <c r="AZ383" s="97">
        <v>81.96</v>
      </c>
      <c r="BA383" s="68"/>
      <c r="BB383" s="68"/>
      <c r="BC383" s="68"/>
      <c r="BD383" s="68"/>
      <c r="BE383" s="15"/>
      <c r="BF383" s="5">
        <f t="shared" si="176"/>
        <v>18709</v>
      </c>
      <c r="BG383" s="41">
        <v>9600</v>
      </c>
      <c r="BH383" s="42">
        <v>9109</v>
      </c>
      <c r="BI383" s="42">
        <v>0</v>
      </c>
      <c r="BJ383" s="42"/>
      <c r="BK383" s="42"/>
      <c r="BL383" s="42"/>
      <c r="BM383" s="15"/>
    </row>
    <row r="384" spans="1:65" outlineLevel="5" x14ac:dyDescent="0.45">
      <c r="A384" s="22">
        <f t="shared" si="178"/>
        <v>11</v>
      </c>
      <c r="B384" s="9">
        <f t="shared" si="162"/>
        <v>44888</v>
      </c>
      <c r="C384" s="51">
        <v>352679</v>
      </c>
      <c r="D384" s="64">
        <f t="shared" si="167"/>
        <v>35.700000000000003</v>
      </c>
      <c r="E384" s="12">
        <v>34.5</v>
      </c>
      <c r="F384" s="12">
        <v>35</v>
      </c>
      <c r="G384" s="12">
        <v>35.1</v>
      </c>
      <c r="H384" s="12">
        <v>38.299999999999997</v>
      </c>
      <c r="I384" s="12"/>
      <c r="J384" s="12"/>
      <c r="K384" s="12"/>
      <c r="L384" s="12"/>
      <c r="M384" s="74" t="str">
        <f t="shared" si="168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f t="shared" si="177"/>
        <v>32.482598607888633</v>
      </c>
      <c r="AO384" s="41">
        <v>862</v>
      </c>
      <c r="AP384" s="110"/>
      <c r="AQ384" s="111"/>
      <c r="AR384" s="126" t="str">
        <f t="shared" si="171"/>
        <v/>
      </c>
      <c r="AS384" s="126" t="str">
        <f t="shared" si="172"/>
        <v/>
      </c>
      <c r="AT384" s="127">
        <v>1275</v>
      </c>
      <c r="AU384" s="128"/>
      <c r="AV384" s="129"/>
      <c r="AW384" s="126" t="str">
        <f t="shared" si="173"/>
        <v/>
      </c>
      <c r="AX384" s="126" t="str">
        <f t="shared" si="174"/>
        <v/>
      </c>
      <c r="AY384" s="64" t="str">
        <f t="shared" si="175"/>
        <v/>
      </c>
      <c r="AZ384" s="97">
        <v>81.96</v>
      </c>
      <c r="BA384" s="68"/>
      <c r="BB384" s="68"/>
      <c r="BC384" s="68"/>
      <c r="BD384" s="68"/>
      <c r="BE384" s="15"/>
      <c r="BF384" s="5">
        <f t="shared" si="176"/>
        <v>18180</v>
      </c>
      <c r="BG384" s="41">
        <v>9600</v>
      </c>
      <c r="BH384" s="42">
        <v>8216</v>
      </c>
      <c r="BI384" s="42">
        <v>364</v>
      </c>
      <c r="BJ384" s="42"/>
      <c r="BK384" s="42"/>
      <c r="BL384" s="42"/>
      <c r="BM384" s="15"/>
    </row>
    <row r="385" spans="1:65" outlineLevel="5" x14ac:dyDescent="0.45">
      <c r="A385" s="22">
        <f t="shared" si="178"/>
        <v>11</v>
      </c>
      <c r="B385" s="9">
        <f t="shared" si="162"/>
        <v>44889</v>
      </c>
      <c r="C385" s="51">
        <v>314180</v>
      </c>
      <c r="D385" s="64">
        <f t="shared" si="167"/>
        <v>36.1</v>
      </c>
      <c r="E385" s="12">
        <v>34.6</v>
      </c>
      <c r="F385" s="12">
        <v>35.799999999999997</v>
      </c>
      <c r="G385" s="12">
        <v>35.4</v>
      </c>
      <c r="H385" s="12">
        <v>38.4</v>
      </c>
      <c r="I385" s="12"/>
      <c r="J385" s="12"/>
      <c r="K385" s="12"/>
      <c r="L385" s="12"/>
      <c r="M385" s="74" t="str">
        <f t="shared" si="168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f t="shared" si="177"/>
        <v>44.8</v>
      </c>
      <c r="AO385" s="41">
        <v>625</v>
      </c>
      <c r="AP385" s="110"/>
      <c r="AQ385" s="111"/>
      <c r="AR385" s="126" t="str">
        <f t="shared" si="171"/>
        <v/>
      </c>
      <c r="AS385" s="126" t="str">
        <f t="shared" si="172"/>
        <v/>
      </c>
      <c r="AT385" s="127">
        <v>1286</v>
      </c>
      <c r="AU385" s="128"/>
      <c r="AV385" s="129"/>
      <c r="AW385" s="126" t="str">
        <f t="shared" si="173"/>
        <v/>
      </c>
      <c r="AX385" s="126" t="str">
        <f t="shared" si="174"/>
        <v/>
      </c>
      <c r="AY385" s="64" t="str">
        <f t="shared" si="175"/>
        <v/>
      </c>
      <c r="AZ385" s="97">
        <v>81.459999999999994</v>
      </c>
      <c r="BA385" s="68"/>
      <c r="BB385" s="68"/>
      <c r="BC385" s="68"/>
      <c r="BD385" s="68"/>
      <c r="BE385" s="15"/>
      <c r="BF385" s="5">
        <f t="shared" si="176"/>
        <v>18724</v>
      </c>
      <c r="BG385" s="41">
        <v>9600</v>
      </c>
      <c r="BH385" s="42">
        <v>8520</v>
      </c>
      <c r="BI385" s="42">
        <v>604</v>
      </c>
      <c r="BJ385" s="42"/>
      <c r="BK385" s="42"/>
      <c r="BL385" s="42"/>
      <c r="BM385" s="15"/>
    </row>
    <row r="386" spans="1:65" outlineLevel="5" x14ac:dyDescent="0.45">
      <c r="A386" s="22">
        <f t="shared" si="178"/>
        <v>11</v>
      </c>
      <c r="B386" s="9">
        <f t="shared" si="162"/>
        <v>44890</v>
      </c>
      <c r="C386" s="51">
        <v>310498</v>
      </c>
      <c r="D386" s="64">
        <f t="shared" si="167"/>
        <v>36.299999999999997</v>
      </c>
      <c r="E386" s="12">
        <v>34.799999999999997</v>
      </c>
      <c r="F386" s="12">
        <v>36.6</v>
      </c>
      <c r="G386" s="12">
        <v>35.6</v>
      </c>
      <c r="H386" s="12">
        <v>38.299999999999997</v>
      </c>
      <c r="I386" s="12"/>
      <c r="J386" s="12"/>
      <c r="K386" s="12"/>
      <c r="L386" s="12"/>
      <c r="M386" s="74" t="str">
        <f t="shared" si="168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f t="shared" si="177"/>
        <v>27.972027972027973</v>
      </c>
      <c r="AO386" s="41">
        <v>1001</v>
      </c>
      <c r="AP386" s="110"/>
      <c r="AQ386" s="111"/>
      <c r="AR386" s="126" t="str">
        <f t="shared" si="171"/>
        <v/>
      </c>
      <c r="AS386" s="126" t="str">
        <f t="shared" si="172"/>
        <v/>
      </c>
      <c r="AT386" s="127">
        <v>1415</v>
      </c>
      <c r="AU386" s="128"/>
      <c r="AV386" s="129"/>
      <c r="AW386" s="126" t="str">
        <f t="shared" si="173"/>
        <v/>
      </c>
      <c r="AX386" s="126" t="str">
        <f t="shared" si="174"/>
        <v/>
      </c>
      <c r="AY386" s="64" t="str">
        <f t="shared" si="175"/>
        <v/>
      </c>
      <c r="AZ386" s="97">
        <v>81.459999999999994</v>
      </c>
      <c r="BA386" s="68"/>
      <c r="BB386" s="68"/>
      <c r="BC386" s="68"/>
      <c r="BD386" s="68"/>
      <c r="BE386" s="15"/>
      <c r="BF386" s="5">
        <f t="shared" si="176"/>
        <v>14727</v>
      </c>
      <c r="BG386" s="41">
        <v>8000</v>
      </c>
      <c r="BH386" s="42">
        <v>5942</v>
      </c>
      <c r="BI386" s="42">
        <v>785</v>
      </c>
      <c r="BJ386" s="42"/>
      <c r="BK386" s="42"/>
      <c r="BL386" s="42"/>
      <c r="BM386" s="15"/>
    </row>
    <row r="387" spans="1:65" outlineLevel="5" x14ac:dyDescent="0.45">
      <c r="A387" s="22">
        <f t="shared" si="178"/>
        <v>11</v>
      </c>
      <c r="B387" s="9">
        <f t="shared" si="162"/>
        <v>44891</v>
      </c>
      <c r="C387" s="51">
        <v>299997</v>
      </c>
      <c r="D387" s="64">
        <f t="shared" si="167"/>
        <v>36.200000000000003</v>
      </c>
      <c r="E387" s="12">
        <v>34.9</v>
      </c>
      <c r="F387" s="12">
        <v>36.5</v>
      </c>
      <c r="G387" s="12">
        <v>35.700000000000003</v>
      </c>
      <c r="H387" s="12">
        <v>37.700000000000003</v>
      </c>
      <c r="I387" s="12"/>
      <c r="J387" s="12"/>
      <c r="K387" s="12"/>
      <c r="L387" s="12"/>
      <c r="M387" s="74" t="str">
        <f t="shared" si="168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f t="shared" si="177"/>
        <v>19.099590723055936</v>
      </c>
      <c r="AO387" s="41">
        <v>1466</v>
      </c>
      <c r="AP387" s="110"/>
      <c r="AQ387" s="111"/>
      <c r="AR387" s="126" t="str">
        <f t="shared" si="171"/>
        <v/>
      </c>
      <c r="AS387" s="126" t="str">
        <f t="shared" si="172"/>
        <v/>
      </c>
      <c r="AT387" s="127">
        <v>1463</v>
      </c>
      <c r="AU387" s="128"/>
      <c r="AV387" s="129"/>
      <c r="AW387" s="126" t="str">
        <f t="shared" si="173"/>
        <v/>
      </c>
      <c r="AX387" s="126" t="str">
        <f t="shared" si="174"/>
        <v/>
      </c>
      <c r="AY387" s="64" t="str">
        <f t="shared" si="175"/>
        <v/>
      </c>
      <c r="AZ387" s="97"/>
      <c r="BA387" s="68"/>
      <c r="BB387" s="68"/>
      <c r="BC387" s="68"/>
      <c r="BD387" s="68"/>
      <c r="BE387" s="15">
        <v>120</v>
      </c>
      <c r="BF387" s="5">
        <f t="shared" si="176"/>
        <v>15523</v>
      </c>
      <c r="BG387" s="41">
        <v>8000</v>
      </c>
      <c r="BH387" s="42">
        <v>6559</v>
      </c>
      <c r="BI387" s="42">
        <v>964</v>
      </c>
      <c r="BJ387" s="42"/>
      <c r="BK387" s="42"/>
      <c r="BL387" s="42"/>
      <c r="BM387" s="15"/>
    </row>
    <row r="388" spans="1:65" outlineLevel="5" x14ac:dyDescent="0.45">
      <c r="A388" s="22">
        <f t="shared" si="178"/>
        <v>11</v>
      </c>
      <c r="B388" s="9">
        <f t="shared" si="162"/>
        <v>44892</v>
      </c>
      <c r="C388" s="51">
        <v>290691</v>
      </c>
      <c r="D388" s="64">
        <f t="shared" si="167"/>
        <v>36.4</v>
      </c>
      <c r="E388" s="12">
        <v>35</v>
      </c>
      <c r="F388" s="12">
        <v>36.799999999999997</v>
      </c>
      <c r="G388" s="12">
        <v>35.799999999999997</v>
      </c>
      <c r="H388" s="12">
        <v>38</v>
      </c>
      <c r="I388" s="12"/>
      <c r="J388" s="12"/>
      <c r="K388" s="12"/>
      <c r="L388" s="12"/>
      <c r="M388" s="74" t="str">
        <f t="shared" si="168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f t="shared" si="177"/>
        <v>20.05730659025788</v>
      </c>
      <c r="AO388" s="41">
        <v>1396</v>
      </c>
      <c r="AP388" s="110"/>
      <c r="AQ388" s="111"/>
      <c r="AR388" s="126" t="str">
        <f t="shared" si="171"/>
        <v/>
      </c>
      <c r="AS388" s="126" t="str">
        <f t="shared" si="172"/>
        <v/>
      </c>
      <c r="AT388" s="127">
        <v>1436</v>
      </c>
      <c r="AU388" s="128"/>
      <c r="AV388" s="129"/>
      <c r="AW388" s="126" t="str">
        <f t="shared" si="173"/>
        <v/>
      </c>
      <c r="AX388" s="126" t="str">
        <f t="shared" si="174"/>
        <v/>
      </c>
      <c r="AY388" s="64" t="str">
        <f t="shared" si="175"/>
        <v/>
      </c>
      <c r="AZ388" s="97"/>
      <c r="BA388" s="68"/>
      <c r="BB388" s="68"/>
      <c r="BC388" s="68"/>
      <c r="BD388" s="68"/>
      <c r="BE388" s="15"/>
      <c r="BF388" s="5">
        <f t="shared" si="176"/>
        <v>12455</v>
      </c>
      <c r="BG388" s="41">
        <v>9600</v>
      </c>
      <c r="BH388" s="42">
        <v>1929</v>
      </c>
      <c r="BI388" s="42">
        <v>926</v>
      </c>
      <c r="BJ388" s="42"/>
      <c r="BK388" s="42"/>
      <c r="BL388" s="42"/>
      <c r="BM388" s="15"/>
    </row>
    <row r="389" spans="1:65" outlineLevel="5" x14ac:dyDescent="0.45">
      <c r="A389" s="22">
        <f t="shared" si="178"/>
        <v>11</v>
      </c>
      <c r="B389" s="9">
        <f t="shared" si="162"/>
        <v>44893</v>
      </c>
      <c r="C389" s="51">
        <v>324256</v>
      </c>
      <c r="D389" s="64">
        <f t="shared" si="167"/>
        <v>36.700000000000003</v>
      </c>
      <c r="E389" s="12">
        <v>35.200000000000003</v>
      </c>
      <c r="F389" s="12">
        <v>37.1</v>
      </c>
      <c r="G389" s="12">
        <v>36</v>
      </c>
      <c r="H389" s="12">
        <v>38.6</v>
      </c>
      <c r="I389" s="12"/>
      <c r="J389" s="12"/>
      <c r="K389" s="12"/>
      <c r="L389" s="12"/>
      <c r="M389" s="74" t="str">
        <f t="shared" si="168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f t="shared" si="177"/>
        <v>18.0296200901481</v>
      </c>
      <c r="AO389" s="41">
        <v>1553</v>
      </c>
      <c r="AP389" s="110"/>
      <c r="AQ389" s="111"/>
      <c r="AR389" s="126" t="str">
        <f t="shared" si="171"/>
        <v/>
      </c>
      <c r="AS389" s="126" t="str">
        <f t="shared" si="172"/>
        <v/>
      </c>
      <c r="AT389" s="127">
        <v>1576</v>
      </c>
      <c r="AU389" s="128"/>
      <c r="AV389" s="129"/>
      <c r="AW389" s="126" t="str">
        <f t="shared" si="173"/>
        <v/>
      </c>
      <c r="AX389" s="126" t="str">
        <f t="shared" si="174"/>
        <v/>
      </c>
      <c r="AY389" s="64" t="str">
        <f t="shared" si="175"/>
        <v/>
      </c>
      <c r="AZ389" s="97">
        <v>81.459999999999994</v>
      </c>
      <c r="BA389" s="68"/>
      <c r="BB389" s="68"/>
      <c r="BC389" s="68"/>
      <c r="BD389" s="68"/>
      <c r="BE389" s="15">
        <v>250</v>
      </c>
      <c r="BF389" s="5">
        <f t="shared" si="176"/>
        <v>11016</v>
      </c>
      <c r="BG389" s="41">
        <v>9600</v>
      </c>
      <c r="BH389" s="42">
        <v>0</v>
      </c>
      <c r="BI389" s="42">
        <v>1416</v>
      </c>
      <c r="BJ389" s="42"/>
      <c r="BK389" s="42"/>
      <c r="BL389" s="42"/>
      <c r="BM389" s="15"/>
    </row>
    <row r="390" spans="1:65" outlineLevel="5" x14ac:dyDescent="0.45">
      <c r="A390" s="22">
        <f t="shared" si="178"/>
        <v>11</v>
      </c>
      <c r="B390" s="9">
        <f t="shared" si="162"/>
        <v>44894</v>
      </c>
      <c r="C390" s="51">
        <v>434059</v>
      </c>
      <c r="D390" s="64">
        <f t="shared" si="167"/>
        <v>37</v>
      </c>
      <c r="E390" s="12">
        <v>35.5</v>
      </c>
      <c r="F390" s="12">
        <v>37.200000000000003</v>
      </c>
      <c r="G390" s="12">
        <v>36.9</v>
      </c>
      <c r="H390" s="12">
        <v>38.4</v>
      </c>
      <c r="I390" s="12"/>
      <c r="J390" s="12"/>
      <c r="K390" s="12"/>
      <c r="L390" s="12"/>
      <c r="M390" s="74" t="str">
        <f t="shared" si="168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f t="shared" si="177"/>
        <v>17.021276595744681</v>
      </c>
      <c r="AO390" s="41">
        <v>1645</v>
      </c>
      <c r="AP390" s="110"/>
      <c r="AQ390" s="111"/>
      <c r="AR390" s="126" t="str">
        <f t="shared" si="171"/>
        <v/>
      </c>
      <c r="AS390" s="126" t="str">
        <f t="shared" si="172"/>
        <v/>
      </c>
      <c r="AT390" s="127">
        <v>1718</v>
      </c>
      <c r="AU390" s="128"/>
      <c r="AV390" s="129"/>
      <c r="AW390" s="126" t="str">
        <f t="shared" si="173"/>
        <v/>
      </c>
      <c r="AX390" s="126" t="str">
        <f t="shared" si="174"/>
        <v/>
      </c>
      <c r="AY390" s="64" t="str">
        <f t="shared" si="175"/>
        <v/>
      </c>
      <c r="AZ390" s="97">
        <v>81.459999999999994</v>
      </c>
      <c r="BA390" s="68"/>
      <c r="BB390" s="68"/>
      <c r="BC390" s="68"/>
      <c r="BD390" s="68"/>
      <c r="BE390" s="15">
        <v>400</v>
      </c>
      <c r="BF390" s="5">
        <f t="shared" si="176"/>
        <v>9852</v>
      </c>
      <c r="BG390" s="41">
        <v>6800</v>
      </c>
      <c r="BH390" s="42">
        <v>2134</v>
      </c>
      <c r="BI390" s="42">
        <v>918</v>
      </c>
      <c r="BJ390" s="42"/>
      <c r="BK390" s="42"/>
      <c r="BL390" s="42"/>
      <c r="BM390" s="15"/>
    </row>
    <row r="391" spans="1:65" ht="17.5" outlineLevel="5" thickBot="1" x14ac:dyDescent="0.5">
      <c r="A391" s="31">
        <f t="shared" si="178"/>
        <v>11</v>
      </c>
      <c r="B391" s="32">
        <f t="shared" si="162"/>
        <v>44895</v>
      </c>
      <c r="C391" s="51">
        <v>374504</v>
      </c>
      <c r="D391" s="64">
        <f t="shared" si="167"/>
        <v>36.799999999999997</v>
      </c>
      <c r="E391" s="12">
        <v>35.5</v>
      </c>
      <c r="F391" s="12">
        <v>37.1</v>
      </c>
      <c r="G391" s="12">
        <v>36.4</v>
      </c>
      <c r="H391" s="12">
        <v>38</v>
      </c>
      <c r="I391" s="12"/>
      <c r="J391" s="12"/>
      <c r="K391" s="12"/>
      <c r="L391" s="12"/>
      <c r="M391" s="74" t="str">
        <f t="shared" si="168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f t="shared" si="177"/>
        <v>18.06451612903226</v>
      </c>
      <c r="AO391" s="41">
        <v>1550</v>
      </c>
      <c r="AP391" s="110"/>
      <c r="AQ391" s="111"/>
      <c r="AR391" s="126" t="str">
        <f t="shared" si="171"/>
        <v/>
      </c>
      <c r="AS391" s="126" t="str">
        <f t="shared" si="172"/>
        <v/>
      </c>
      <c r="AT391" s="127">
        <v>1647</v>
      </c>
      <c r="AU391" s="128"/>
      <c r="AV391" s="129"/>
      <c r="AW391" s="126" t="str">
        <f t="shared" si="173"/>
        <v/>
      </c>
      <c r="AX391" s="126" t="str">
        <f t="shared" si="174"/>
        <v/>
      </c>
      <c r="AY391" s="64" t="str">
        <f t="shared" si="175"/>
        <v/>
      </c>
      <c r="AZ391" s="97">
        <v>81.459999999999994</v>
      </c>
      <c r="BA391" s="68"/>
      <c r="BB391" s="68"/>
      <c r="BC391" s="68"/>
      <c r="BD391" s="68"/>
      <c r="BE391" s="15">
        <v>430</v>
      </c>
      <c r="BF391" s="5">
        <f t="shared" si="176"/>
        <v>12994</v>
      </c>
      <c r="BG391" s="41">
        <v>8200</v>
      </c>
      <c r="BH391" s="42">
        <v>3625</v>
      </c>
      <c r="BI391" s="42">
        <v>1169</v>
      </c>
      <c r="BJ391" s="42"/>
      <c r="BK391" s="42"/>
      <c r="BL391" s="42"/>
      <c r="BM391" s="15"/>
    </row>
    <row r="392" spans="1:65" outlineLevel="4" x14ac:dyDescent="0.45">
      <c r="A392" s="150" t="s">
        <v>44</v>
      </c>
      <c r="B392" s="151"/>
      <c r="C392" s="50">
        <f t="shared" ref="C392:BM392" si="179">SUBTOTAL(4,C362:C391)</f>
        <v>434059</v>
      </c>
      <c r="D392" s="60">
        <f t="shared" si="179"/>
        <v>37.1</v>
      </c>
      <c r="E392" s="28">
        <f t="shared" si="179"/>
        <v>36.5</v>
      </c>
      <c r="F392" s="28">
        <f t="shared" si="179"/>
        <v>37.200000000000003</v>
      </c>
      <c r="G392" s="28">
        <f t="shared" si="179"/>
        <v>37.4</v>
      </c>
      <c r="H392" s="28">
        <f t="shared" si="179"/>
        <v>38.6</v>
      </c>
      <c r="I392" s="28">
        <f t="shared" si="179"/>
        <v>0</v>
      </c>
      <c r="J392" s="28">
        <f t="shared" si="179"/>
        <v>0</v>
      </c>
      <c r="K392" s="28">
        <f t="shared" si="179"/>
        <v>0</v>
      </c>
      <c r="L392" s="28">
        <f t="shared" si="179"/>
        <v>0</v>
      </c>
      <c r="M392" s="71">
        <f t="shared" si="179"/>
        <v>0</v>
      </c>
      <c r="N392" s="82">
        <f t="shared" si="179"/>
        <v>0</v>
      </c>
      <c r="O392" s="82">
        <f t="shared" si="179"/>
        <v>0</v>
      </c>
      <c r="P392" s="82">
        <f t="shared" si="179"/>
        <v>0</v>
      </c>
      <c r="Q392" s="82">
        <f t="shared" si="179"/>
        <v>0</v>
      </c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0</v>
      </c>
      <c r="AF392" s="39">
        <f t="shared" si="179"/>
        <v>0</v>
      </c>
      <c r="AG392" s="39">
        <f t="shared" si="179"/>
        <v>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44.8</v>
      </c>
      <c r="AO392" s="39">
        <f t="shared" si="179"/>
        <v>1906</v>
      </c>
      <c r="AP392" s="104">
        <f t="shared" si="179"/>
        <v>0</v>
      </c>
      <c r="AQ392" s="105">
        <f t="shared" si="179"/>
        <v>0</v>
      </c>
      <c r="AR392" s="106">
        <f t="shared" si="179"/>
        <v>0</v>
      </c>
      <c r="AS392" s="106">
        <f t="shared" si="179"/>
        <v>0</v>
      </c>
      <c r="AT392" s="107">
        <f t="shared" si="179"/>
        <v>3153</v>
      </c>
      <c r="AU392" s="108">
        <f t="shared" si="179"/>
        <v>0</v>
      </c>
      <c r="AV392" s="109">
        <f t="shared" si="179"/>
        <v>0</v>
      </c>
      <c r="AW392" s="106">
        <f t="shared" si="179"/>
        <v>0</v>
      </c>
      <c r="AX392" s="106">
        <f t="shared" si="179"/>
        <v>0</v>
      </c>
      <c r="AY392" s="60">
        <f t="shared" si="179"/>
        <v>0</v>
      </c>
      <c r="AZ392" s="96">
        <f t="shared" si="179"/>
        <v>82.27</v>
      </c>
      <c r="BA392" s="67">
        <f t="shared" si="179"/>
        <v>0</v>
      </c>
      <c r="BB392" s="67">
        <f t="shared" si="179"/>
        <v>0</v>
      </c>
      <c r="BC392" s="67">
        <f t="shared" si="179"/>
        <v>0</v>
      </c>
      <c r="BD392" s="67">
        <f t="shared" si="179"/>
        <v>0</v>
      </c>
      <c r="BE392" s="27">
        <f t="shared" si="179"/>
        <v>470</v>
      </c>
      <c r="BF392" s="29">
        <f t="shared" si="179"/>
        <v>18724</v>
      </c>
      <c r="BG392" s="39">
        <f t="shared" si="179"/>
        <v>9600</v>
      </c>
      <c r="BH392" s="40">
        <f t="shared" si="179"/>
        <v>9637</v>
      </c>
      <c r="BI392" s="40">
        <f t="shared" si="179"/>
        <v>1416</v>
      </c>
      <c r="BJ392" s="40">
        <f t="shared" si="179"/>
        <v>0</v>
      </c>
      <c r="BK392" s="40">
        <f t="shared" si="179"/>
        <v>0</v>
      </c>
      <c r="BL392" s="40">
        <f t="shared" si="179"/>
        <v>0</v>
      </c>
      <c r="BM392" s="27">
        <f t="shared" si="179"/>
        <v>0</v>
      </c>
    </row>
    <row r="393" spans="1:65" outlineLevel="3" x14ac:dyDescent="0.45">
      <c r="A393" s="180" t="s">
        <v>33</v>
      </c>
      <c r="B393" s="181"/>
      <c r="C393" s="51">
        <f t="shared" ref="C393:BM393" si="180">SUBTOTAL(5,C362:C391)</f>
        <v>286430</v>
      </c>
      <c r="D393" s="61">
        <f t="shared" si="180"/>
        <v>34.200000000000003</v>
      </c>
      <c r="E393" s="12">
        <f t="shared" si="180"/>
        <v>34.4</v>
      </c>
      <c r="F393" s="12">
        <f t="shared" si="180"/>
        <v>33.6</v>
      </c>
      <c r="G393" s="12">
        <f t="shared" si="180"/>
        <v>34.700000000000003</v>
      </c>
      <c r="H393" s="12">
        <f t="shared" si="180"/>
        <v>33.200000000000003</v>
      </c>
      <c r="I393" s="12">
        <f t="shared" si="180"/>
        <v>0</v>
      </c>
      <c r="J393" s="12">
        <f t="shared" si="180"/>
        <v>0</v>
      </c>
      <c r="K393" s="12">
        <f t="shared" si="180"/>
        <v>0</v>
      </c>
      <c r="L393" s="12">
        <f t="shared" si="180"/>
        <v>0</v>
      </c>
      <c r="M393" s="72">
        <f t="shared" si="180"/>
        <v>0</v>
      </c>
      <c r="N393" s="83">
        <f t="shared" si="180"/>
        <v>0</v>
      </c>
      <c r="O393" s="83">
        <f t="shared" si="180"/>
        <v>0</v>
      </c>
      <c r="P393" s="83">
        <f t="shared" si="180"/>
        <v>0</v>
      </c>
      <c r="Q393" s="83">
        <f t="shared" si="180"/>
        <v>0</v>
      </c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0</v>
      </c>
      <c r="AF393" s="41">
        <f t="shared" si="180"/>
        <v>0</v>
      </c>
      <c r="AG393" s="41">
        <f t="shared" si="180"/>
        <v>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14.690451206715634</v>
      </c>
      <c r="AO393" s="41">
        <f t="shared" si="180"/>
        <v>625</v>
      </c>
      <c r="AP393" s="110">
        <f t="shared" si="180"/>
        <v>0</v>
      </c>
      <c r="AQ393" s="111">
        <f t="shared" si="180"/>
        <v>0</v>
      </c>
      <c r="AR393" s="112">
        <f t="shared" si="180"/>
        <v>0</v>
      </c>
      <c r="AS393" s="112">
        <f t="shared" si="180"/>
        <v>0</v>
      </c>
      <c r="AT393" s="113">
        <f t="shared" si="180"/>
        <v>1275</v>
      </c>
      <c r="AU393" s="114">
        <f t="shared" si="180"/>
        <v>0</v>
      </c>
      <c r="AV393" s="115">
        <f t="shared" si="180"/>
        <v>0</v>
      </c>
      <c r="AW393" s="112">
        <f t="shared" si="180"/>
        <v>0</v>
      </c>
      <c r="AX393" s="112">
        <f t="shared" si="180"/>
        <v>0</v>
      </c>
      <c r="AY393" s="61">
        <f t="shared" si="180"/>
        <v>0</v>
      </c>
      <c r="AZ393" s="97">
        <f t="shared" si="180"/>
        <v>81.45</v>
      </c>
      <c r="BA393" s="68">
        <f t="shared" si="180"/>
        <v>0</v>
      </c>
      <c r="BB393" s="68">
        <f t="shared" si="180"/>
        <v>0</v>
      </c>
      <c r="BC393" s="68">
        <f t="shared" si="180"/>
        <v>0</v>
      </c>
      <c r="BD393" s="68">
        <f t="shared" si="180"/>
        <v>0</v>
      </c>
      <c r="BE393" s="15">
        <f t="shared" si="180"/>
        <v>30</v>
      </c>
      <c r="BF393" s="6">
        <f t="shared" si="180"/>
        <v>5347</v>
      </c>
      <c r="BG393" s="41">
        <f t="shared" si="180"/>
        <v>3907</v>
      </c>
      <c r="BH393" s="42">
        <f t="shared" si="180"/>
        <v>0</v>
      </c>
      <c r="BI393" s="42">
        <f t="shared" si="180"/>
        <v>0</v>
      </c>
      <c r="BJ393" s="42">
        <f t="shared" si="180"/>
        <v>0</v>
      </c>
      <c r="BK393" s="42">
        <f t="shared" si="180"/>
        <v>0</v>
      </c>
      <c r="BL393" s="42">
        <f t="shared" si="180"/>
        <v>0</v>
      </c>
      <c r="BM393" s="15">
        <f t="shared" si="180"/>
        <v>0</v>
      </c>
    </row>
    <row r="394" spans="1:65" outlineLevel="2" x14ac:dyDescent="0.45">
      <c r="A394" s="180" t="s">
        <v>22</v>
      </c>
      <c r="B394" s="181"/>
      <c r="C394" s="51">
        <f>IFERROR(SUBTOTAL(1,C362:C391),"")</f>
        <v>314969.03333333333</v>
      </c>
      <c r="D394" s="61">
        <f t="shared" ref="D394:BM394" si="181">IFERROR(SUBTOTAL(1,D362:D391),"")</f>
        <v>35.823333333333338</v>
      </c>
      <c r="E394" s="12">
        <f t="shared" si="181"/>
        <v>35.25333333333333</v>
      </c>
      <c r="F394" s="12">
        <f t="shared" si="181"/>
        <v>35.6</v>
      </c>
      <c r="G394" s="12">
        <f t="shared" si="181"/>
        <v>35.93333333333333</v>
      </c>
      <c r="H394" s="12">
        <f t="shared" si="181"/>
        <v>36.453333333333333</v>
      </c>
      <c r="I394" s="12" t="str">
        <f t="shared" si="181"/>
        <v/>
      </c>
      <c r="J394" s="12" t="str">
        <f t="shared" si="181"/>
        <v/>
      </c>
      <c r="K394" s="12" t="str">
        <f t="shared" si="181"/>
        <v/>
      </c>
      <c r="L394" s="12" t="str">
        <f t="shared" si="181"/>
        <v/>
      </c>
      <c r="M394" s="72" t="str">
        <f t="shared" si="181"/>
        <v/>
      </c>
      <c r="N394" s="83" t="str">
        <f t="shared" si="181"/>
        <v/>
      </c>
      <c r="O394" s="83" t="str">
        <f t="shared" si="181"/>
        <v/>
      </c>
      <c r="P394" s="83" t="str">
        <f t="shared" si="181"/>
        <v/>
      </c>
      <c r="Q394" s="83" t="str">
        <f t="shared" si="181"/>
        <v/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 t="str">
        <f t="shared" si="181"/>
        <v/>
      </c>
      <c r="AF394" s="41" t="str">
        <f t="shared" si="181"/>
        <v/>
      </c>
      <c r="AG394" s="41" t="str">
        <f t="shared" si="181"/>
        <v/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19.329741759483234</v>
      </c>
      <c r="AO394" s="41">
        <f t="shared" si="181"/>
        <v>1535.3666666666666</v>
      </c>
      <c r="AP394" s="110" t="str">
        <f t="shared" si="181"/>
        <v/>
      </c>
      <c r="AQ394" s="111" t="str">
        <f t="shared" si="181"/>
        <v/>
      </c>
      <c r="AR394" s="112" t="str">
        <f t="shared" si="181"/>
        <v/>
      </c>
      <c r="AS394" s="112" t="str">
        <f t="shared" si="181"/>
        <v/>
      </c>
      <c r="AT394" s="113">
        <f t="shared" si="181"/>
        <v>1700.4137931034484</v>
      </c>
      <c r="AU394" s="114" t="str">
        <f t="shared" si="181"/>
        <v/>
      </c>
      <c r="AV394" s="115" t="str">
        <f t="shared" si="181"/>
        <v/>
      </c>
      <c r="AW394" s="112" t="str">
        <f t="shared" si="181"/>
        <v/>
      </c>
      <c r="AX394" s="112" t="str">
        <f t="shared" si="181"/>
        <v/>
      </c>
      <c r="AY394" s="61" t="str">
        <f t="shared" si="181"/>
        <v/>
      </c>
      <c r="AZ394" s="97">
        <f t="shared" si="181"/>
        <v>81.751904761904783</v>
      </c>
      <c r="BA394" s="68" t="str">
        <f t="shared" si="181"/>
        <v/>
      </c>
      <c r="BB394" s="68" t="str">
        <f t="shared" si="181"/>
        <v/>
      </c>
      <c r="BC394" s="68" t="str">
        <f t="shared" si="181"/>
        <v/>
      </c>
      <c r="BD394" s="68" t="str">
        <f t="shared" si="181"/>
        <v/>
      </c>
      <c r="BE394" s="15">
        <f>IFERROR(SUBTOTAL(1,BE362:BE391),"")</f>
        <v>311.81818181818181</v>
      </c>
      <c r="BF394" s="6">
        <f t="shared" si="181"/>
        <v>12251.633333333333</v>
      </c>
      <c r="BG394" s="41">
        <f t="shared" si="181"/>
        <v>8191.8</v>
      </c>
      <c r="BH394" s="42">
        <f t="shared" si="181"/>
        <v>3087.5666666666666</v>
      </c>
      <c r="BI394" s="42">
        <f t="shared" si="181"/>
        <v>972.26666666666665</v>
      </c>
      <c r="BJ394" s="42" t="str">
        <f t="shared" si="181"/>
        <v/>
      </c>
      <c r="BK394" s="42" t="str">
        <f t="shared" si="181"/>
        <v/>
      </c>
      <c r="BL394" s="42" t="str">
        <f t="shared" si="181"/>
        <v/>
      </c>
      <c r="BM394" s="15" t="str">
        <f t="shared" si="181"/>
        <v/>
      </c>
    </row>
    <row r="395" spans="1:65" ht="17.5" outlineLevel="1" thickBot="1" x14ac:dyDescent="0.5">
      <c r="A395" s="182" t="s">
        <v>47</v>
      </c>
      <c r="B395" s="183"/>
      <c r="C395" s="52">
        <f>SUBTOTAL(9,C362:C391)</f>
        <v>9449071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46061</v>
      </c>
      <c r="AP395" s="116"/>
      <c r="AQ395" s="117"/>
      <c r="AR395" s="118"/>
      <c r="AS395" s="118"/>
      <c r="AT395" s="119">
        <f>SUBTOTAL(9,AT362:AT391)</f>
        <v>49312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6860</v>
      </c>
      <c r="BF395" s="7">
        <f t="shared" ref="BF395:BM395" si="182">SUBTOTAL(9,BF362:BF391)</f>
        <v>367549</v>
      </c>
      <c r="BG395" s="43">
        <f t="shared" si="182"/>
        <v>245754</v>
      </c>
      <c r="BH395" s="44">
        <f t="shared" si="182"/>
        <v>92627</v>
      </c>
      <c r="BI395" s="44">
        <f t="shared" si="182"/>
        <v>29168</v>
      </c>
      <c r="BJ395" s="44">
        <f t="shared" si="182"/>
        <v>0</v>
      </c>
      <c r="BK395" s="44">
        <f t="shared" si="182"/>
        <v>0</v>
      </c>
      <c r="BL395" s="44">
        <v>269845</v>
      </c>
      <c r="BM395" s="16">
        <f t="shared" si="182"/>
        <v>0</v>
      </c>
    </row>
    <row r="396" spans="1:65" outlineLevel="5" x14ac:dyDescent="0.45">
      <c r="A396" s="21">
        <f t="shared" si="178"/>
        <v>12</v>
      </c>
      <c r="B396" s="33">
        <f>B391+1</f>
        <v>44896</v>
      </c>
      <c r="C396" s="51">
        <v>338322</v>
      </c>
      <c r="D396" s="64">
        <f t="shared" ref="D396:D426" si="183">IFERROR(ROUND(AVERAGE(E396:L396),1),"")</f>
        <v>32.799999999999997</v>
      </c>
      <c r="E396" s="12">
        <v>33.4</v>
      </c>
      <c r="F396" s="12">
        <v>35</v>
      </c>
      <c r="G396" s="12">
        <v>30.8</v>
      </c>
      <c r="H396" s="12">
        <v>32</v>
      </c>
      <c r="I396" s="12"/>
      <c r="J396" s="12"/>
      <c r="K396" s="12"/>
      <c r="L396" s="12"/>
      <c r="M396" s="74" t="str">
        <f t="shared" ref="M396:M426" si="184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f>28000/AO396</f>
        <v>17.777777777777779</v>
      </c>
      <c r="AO396" s="41">
        <v>1575</v>
      </c>
      <c r="AP396" s="110"/>
      <c r="AQ396" s="111"/>
      <c r="AR396" s="126" t="str">
        <f t="shared" ref="AR396:AR426" si="187">IFERROR(AQ396/AP396*100,"")</f>
        <v/>
      </c>
      <c r="AS396" s="126" t="str">
        <f t="shared" ref="AS396:AS426" si="188">IFERROR(100-AR396,"")</f>
        <v/>
      </c>
      <c r="AT396" s="127">
        <v>1706</v>
      </c>
      <c r="AU396" s="128"/>
      <c r="AV396" s="129"/>
      <c r="AW396" s="126" t="str">
        <f t="shared" ref="AW396:AW426" si="189">IFERROR(AV396/AU396*100,"")</f>
        <v/>
      </c>
      <c r="AX396" s="126" t="str">
        <f t="shared" ref="AX396:AX426" si="190">IFERROR(100-AW396,"")</f>
        <v/>
      </c>
      <c r="AY396" s="64" t="str">
        <f t="shared" ref="AY396:AY426" si="191">IFERROR((1-((AW396*AS396)/(AX396*AR396)))*100,"")</f>
        <v/>
      </c>
      <c r="AZ396" s="97">
        <v>81.459999999999994</v>
      </c>
      <c r="BA396" s="68"/>
      <c r="BB396" s="68"/>
      <c r="BC396" s="68"/>
      <c r="BD396" s="68"/>
      <c r="BE396" s="15">
        <v>440</v>
      </c>
      <c r="BF396" s="5">
        <f t="shared" ref="BF396:BF426" si="192">IF(SUM(BG396:BM396)=0,"",SUM(BG396:BM396))</f>
        <v>11819</v>
      </c>
      <c r="BG396" s="41">
        <v>9600</v>
      </c>
      <c r="BH396" s="42">
        <v>854</v>
      </c>
      <c r="BI396" s="42">
        <v>1365</v>
      </c>
      <c r="BJ396" s="42"/>
      <c r="BK396" s="42"/>
      <c r="BL396" s="42"/>
      <c r="BM396" s="15"/>
    </row>
    <row r="397" spans="1:65" outlineLevel="5" x14ac:dyDescent="0.45">
      <c r="A397" s="22">
        <f t="shared" si="178"/>
        <v>12</v>
      </c>
      <c r="B397" s="9">
        <f t="shared" si="162"/>
        <v>44897</v>
      </c>
      <c r="C397" s="51">
        <v>341534</v>
      </c>
      <c r="D397" s="64">
        <f t="shared" si="183"/>
        <v>36.5</v>
      </c>
      <c r="E397" s="12">
        <v>35.5</v>
      </c>
      <c r="F397" s="12">
        <v>36.700000000000003</v>
      </c>
      <c r="G397" s="12">
        <v>36.5</v>
      </c>
      <c r="H397" s="12">
        <v>37.4</v>
      </c>
      <c r="I397" s="12"/>
      <c r="J397" s="12"/>
      <c r="K397" s="12"/>
      <c r="L397" s="12"/>
      <c r="M397" s="74" t="str">
        <f t="shared" si="184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f t="shared" ref="AN397:AN426" si="193">28000/AO397</f>
        <v>15.503875968992247</v>
      </c>
      <c r="AO397" s="41">
        <v>1806</v>
      </c>
      <c r="AP397" s="110"/>
      <c r="AQ397" s="111"/>
      <c r="AR397" s="126" t="str">
        <f t="shared" si="187"/>
        <v/>
      </c>
      <c r="AS397" s="126" t="str">
        <f t="shared" si="188"/>
        <v/>
      </c>
      <c r="AT397" s="127">
        <v>1885</v>
      </c>
      <c r="AU397" s="128"/>
      <c r="AV397" s="129"/>
      <c r="AW397" s="126" t="str">
        <f t="shared" si="189"/>
        <v/>
      </c>
      <c r="AX397" s="126" t="str">
        <f t="shared" si="190"/>
        <v/>
      </c>
      <c r="AY397" s="64" t="str">
        <f t="shared" si="191"/>
        <v/>
      </c>
      <c r="AZ397" s="97">
        <v>81.650000000000006</v>
      </c>
      <c r="BA397" s="68"/>
      <c r="BB397" s="68"/>
      <c r="BC397" s="68"/>
      <c r="BD397" s="68"/>
      <c r="BE397" s="15">
        <v>380</v>
      </c>
      <c r="BF397" s="5">
        <f t="shared" si="192"/>
        <v>11782</v>
      </c>
      <c r="BG397" s="41">
        <v>9600</v>
      </c>
      <c r="BH397" s="42">
        <v>827</v>
      </c>
      <c r="BI397" s="42">
        <v>1355</v>
      </c>
      <c r="BJ397" s="42"/>
      <c r="BK397" s="42"/>
      <c r="BL397" s="42"/>
      <c r="BM397" s="15"/>
    </row>
    <row r="398" spans="1:65" outlineLevel="5" x14ac:dyDescent="0.45">
      <c r="A398" s="22">
        <f t="shared" si="178"/>
        <v>12</v>
      </c>
      <c r="B398" s="9">
        <f t="shared" si="162"/>
        <v>44898</v>
      </c>
      <c r="C398" s="51">
        <v>311684</v>
      </c>
      <c r="D398" s="64">
        <f t="shared" si="183"/>
        <v>36.4</v>
      </c>
      <c r="E398" s="12">
        <v>35.6</v>
      </c>
      <c r="F398" s="12">
        <v>36.4</v>
      </c>
      <c r="G398" s="12">
        <v>36.5</v>
      </c>
      <c r="H398" s="12">
        <v>36.9</v>
      </c>
      <c r="I398" s="12"/>
      <c r="J398" s="12"/>
      <c r="K398" s="12"/>
      <c r="L398" s="12"/>
      <c r="M398" s="74" t="str">
        <f t="shared" si="184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f t="shared" si="193"/>
        <v>17.960230917254652</v>
      </c>
      <c r="AO398" s="41">
        <v>1559</v>
      </c>
      <c r="AP398" s="110"/>
      <c r="AQ398" s="111"/>
      <c r="AR398" s="126" t="str">
        <f t="shared" si="187"/>
        <v/>
      </c>
      <c r="AS398" s="126" t="str">
        <f t="shared" si="188"/>
        <v/>
      </c>
      <c r="AT398" s="127">
        <v>1675</v>
      </c>
      <c r="AU398" s="128"/>
      <c r="AV398" s="129"/>
      <c r="AW398" s="126" t="str">
        <f t="shared" si="189"/>
        <v/>
      </c>
      <c r="AX398" s="126" t="str">
        <f t="shared" si="190"/>
        <v/>
      </c>
      <c r="AY398" s="64" t="str">
        <f t="shared" si="191"/>
        <v/>
      </c>
      <c r="AZ398" s="97"/>
      <c r="BA398" s="68"/>
      <c r="BB398" s="68"/>
      <c r="BC398" s="68"/>
      <c r="BD398" s="68"/>
      <c r="BE398" s="15">
        <v>170</v>
      </c>
      <c r="BF398" s="5">
        <f t="shared" si="192"/>
        <v>11722</v>
      </c>
      <c r="BG398" s="41">
        <v>9600</v>
      </c>
      <c r="BH398" s="42">
        <v>776</v>
      </c>
      <c r="BI398" s="42">
        <v>1346</v>
      </c>
      <c r="BJ398" s="42"/>
      <c r="BK398" s="42"/>
      <c r="BL398" s="42"/>
      <c r="BM398" s="15"/>
    </row>
    <row r="399" spans="1:65" outlineLevel="5" x14ac:dyDescent="0.45">
      <c r="A399" s="22">
        <f t="shared" si="178"/>
        <v>12</v>
      </c>
      <c r="B399" s="9">
        <f t="shared" si="162"/>
        <v>44899</v>
      </c>
      <c r="C399" s="51">
        <v>298096</v>
      </c>
      <c r="D399" s="64">
        <f t="shared" si="183"/>
        <v>36.299999999999997</v>
      </c>
      <c r="E399" s="12">
        <v>35.700000000000003</v>
      </c>
      <c r="F399" s="12">
        <v>36.299999999999997</v>
      </c>
      <c r="G399" s="12">
        <v>36.5</v>
      </c>
      <c r="H399" s="12">
        <v>36.799999999999997</v>
      </c>
      <c r="I399" s="12"/>
      <c r="J399" s="12"/>
      <c r="K399" s="12"/>
      <c r="L399" s="12"/>
      <c r="M399" s="74" t="str">
        <f t="shared" si="184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f t="shared" si="193"/>
        <v>15.864022662889518</v>
      </c>
      <c r="AO399" s="41">
        <v>1765</v>
      </c>
      <c r="AP399" s="110"/>
      <c r="AQ399" s="111"/>
      <c r="AR399" s="126" t="str">
        <f t="shared" si="187"/>
        <v/>
      </c>
      <c r="AS399" s="126" t="str">
        <f t="shared" si="188"/>
        <v/>
      </c>
      <c r="AT399" s="127">
        <v>1901</v>
      </c>
      <c r="AU399" s="128"/>
      <c r="AV399" s="129"/>
      <c r="AW399" s="126" t="str">
        <f t="shared" si="189"/>
        <v/>
      </c>
      <c r="AX399" s="126" t="str">
        <f t="shared" si="190"/>
        <v/>
      </c>
      <c r="AY399" s="64" t="str">
        <f t="shared" si="191"/>
        <v/>
      </c>
      <c r="AZ399" s="97"/>
      <c r="BA399" s="68"/>
      <c r="BB399" s="68"/>
      <c r="BC399" s="68"/>
      <c r="BD399" s="68"/>
      <c r="BE399" s="15"/>
      <c r="BF399" s="5">
        <f t="shared" si="192"/>
        <v>11758</v>
      </c>
      <c r="BG399" s="41">
        <v>9600</v>
      </c>
      <c r="BH399" s="42">
        <v>808</v>
      </c>
      <c r="BI399" s="42">
        <v>1350</v>
      </c>
      <c r="BJ399" s="42"/>
      <c r="BK399" s="42"/>
      <c r="BL399" s="42"/>
      <c r="BM399" s="15"/>
    </row>
    <row r="400" spans="1:65" outlineLevel="5" x14ac:dyDescent="0.45">
      <c r="A400" s="22">
        <f t="shared" si="178"/>
        <v>12</v>
      </c>
      <c r="B400" s="9">
        <f t="shared" si="162"/>
        <v>44900</v>
      </c>
      <c r="C400" s="51">
        <v>300944</v>
      </c>
      <c r="D400" s="64">
        <f t="shared" si="183"/>
        <v>36.200000000000003</v>
      </c>
      <c r="E400" s="12">
        <v>35.700000000000003</v>
      </c>
      <c r="F400" s="12">
        <v>36</v>
      </c>
      <c r="G400" s="12">
        <v>36.200000000000003</v>
      </c>
      <c r="H400" s="12">
        <v>36.700000000000003</v>
      </c>
      <c r="I400" s="12"/>
      <c r="J400" s="12"/>
      <c r="K400" s="12"/>
      <c r="L400" s="12"/>
      <c r="M400" s="74" t="str">
        <f t="shared" si="184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f t="shared" si="193"/>
        <v>16.374269005847953</v>
      </c>
      <c r="AO400" s="41">
        <v>1710</v>
      </c>
      <c r="AP400" s="110"/>
      <c r="AQ400" s="111"/>
      <c r="AR400" s="126" t="str">
        <f t="shared" si="187"/>
        <v/>
      </c>
      <c r="AS400" s="126" t="str">
        <f t="shared" si="188"/>
        <v/>
      </c>
      <c r="AT400" s="127">
        <v>1793</v>
      </c>
      <c r="AU400" s="128"/>
      <c r="AV400" s="129"/>
      <c r="AW400" s="126" t="str">
        <f t="shared" si="189"/>
        <v/>
      </c>
      <c r="AX400" s="126" t="str">
        <f t="shared" si="190"/>
        <v/>
      </c>
      <c r="AY400" s="64" t="str">
        <f t="shared" si="191"/>
        <v/>
      </c>
      <c r="AZ400" s="97">
        <v>81.650000000000006</v>
      </c>
      <c r="BA400" s="68"/>
      <c r="BB400" s="68"/>
      <c r="BC400" s="68"/>
      <c r="BD400" s="68"/>
      <c r="BE400" s="15">
        <v>400</v>
      </c>
      <c r="BF400" s="5">
        <f t="shared" si="192"/>
        <v>11707</v>
      </c>
      <c r="BG400" s="41">
        <v>9600</v>
      </c>
      <c r="BH400" s="42">
        <v>760</v>
      </c>
      <c r="BI400" s="42">
        <v>1347</v>
      </c>
      <c r="BJ400" s="42"/>
      <c r="BK400" s="42"/>
      <c r="BL400" s="42"/>
      <c r="BM400" s="15"/>
    </row>
    <row r="401" spans="1:65" outlineLevel="5" x14ac:dyDescent="0.45">
      <c r="A401" s="22">
        <f t="shared" si="178"/>
        <v>12</v>
      </c>
      <c r="B401" s="9">
        <f t="shared" si="162"/>
        <v>44901</v>
      </c>
      <c r="C401" s="51">
        <v>297296</v>
      </c>
      <c r="D401" s="64">
        <f t="shared" si="183"/>
        <v>36.200000000000003</v>
      </c>
      <c r="E401" s="12">
        <v>35.700000000000003</v>
      </c>
      <c r="F401" s="12">
        <v>36</v>
      </c>
      <c r="G401" s="12">
        <v>36.200000000000003</v>
      </c>
      <c r="H401" s="12">
        <v>36.700000000000003</v>
      </c>
      <c r="I401" s="12"/>
      <c r="J401" s="12"/>
      <c r="K401" s="12"/>
      <c r="L401" s="12"/>
      <c r="M401" s="74" t="str">
        <f t="shared" si="184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f t="shared" si="193"/>
        <v>17.031630170316301</v>
      </c>
      <c r="AO401" s="41">
        <v>1644</v>
      </c>
      <c r="AP401" s="110"/>
      <c r="AQ401" s="111"/>
      <c r="AR401" s="126" t="str">
        <f t="shared" si="187"/>
        <v/>
      </c>
      <c r="AS401" s="126" t="str">
        <f t="shared" si="188"/>
        <v/>
      </c>
      <c r="AT401" s="127">
        <v>1721</v>
      </c>
      <c r="AU401" s="128"/>
      <c r="AV401" s="129"/>
      <c r="AW401" s="126" t="str">
        <f t="shared" si="189"/>
        <v/>
      </c>
      <c r="AX401" s="126" t="str">
        <f t="shared" si="190"/>
        <v/>
      </c>
      <c r="AY401" s="64" t="str">
        <f t="shared" si="191"/>
        <v/>
      </c>
      <c r="AZ401" s="97">
        <v>81.650000000000006</v>
      </c>
      <c r="BA401" s="68"/>
      <c r="BB401" s="68"/>
      <c r="BC401" s="68"/>
      <c r="BD401" s="68"/>
      <c r="BE401" s="15">
        <v>300</v>
      </c>
      <c r="BF401" s="5">
        <f t="shared" si="192"/>
        <v>11727</v>
      </c>
      <c r="BG401" s="41">
        <v>9600</v>
      </c>
      <c r="BH401" s="42">
        <v>787</v>
      </c>
      <c r="BI401" s="42">
        <v>1340</v>
      </c>
      <c r="BJ401" s="42"/>
      <c r="BK401" s="42"/>
      <c r="BL401" s="42"/>
      <c r="BM401" s="15"/>
    </row>
    <row r="402" spans="1:65" outlineLevel="5" x14ac:dyDescent="0.45">
      <c r="A402" s="22">
        <f t="shared" si="178"/>
        <v>12</v>
      </c>
      <c r="B402" s="9">
        <f t="shared" si="162"/>
        <v>44902</v>
      </c>
      <c r="C402" s="51">
        <v>305709</v>
      </c>
      <c r="D402" s="64">
        <f t="shared" si="183"/>
        <v>36</v>
      </c>
      <c r="E402" s="12">
        <v>35.6</v>
      </c>
      <c r="F402" s="12">
        <v>35.4</v>
      </c>
      <c r="G402" s="12">
        <v>35.9</v>
      </c>
      <c r="H402" s="12">
        <v>37.1</v>
      </c>
      <c r="I402" s="12"/>
      <c r="J402" s="12"/>
      <c r="K402" s="12"/>
      <c r="L402" s="12"/>
      <c r="M402" s="74" t="str">
        <f t="shared" si="184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f t="shared" si="193"/>
        <v>17.199017199017199</v>
      </c>
      <c r="AO402" s="41">
        <v>1628</v>
      </c>
      <c r="AP402" s="110"/>
      <c r="AQ402" s="111"/>
      <c r="AR402" s="126" t="str">
        <f t="shared" si="187"/>
        <v/>
      </c>
      <c r="AS402" s="126" t="str">
        <f t="shared" si="188"/>
        <v/>
      </c>
      <c r="AT402" s="127">
        <v>1732</v>
      </c>
      <c r="AU402" s="128"/>
      <c r="AV402" s="129"/>
      <c r="AW402" s="126" t="str">
        <f t="shared" si="189"/>
        <v/>
      </c>
      <c r="AX402" s="126" t="str">
        <f t="shared" si="190"/>
        <v/>
      </c>
      <c r="AY402" s="64" t="str">
        <f t="shared" si="191"/>
        <v/>
      </c>
      <c r="AZ402" s="97">
        <v>81.650000000000006</v>
      </c>
      <c r="BA402" s="68"/>
      <c r="BB402" s="68"/>
      <c r="BC402" s="68"/>
      <c r="BD402" s="68"/>
      <c r="BE402" s="15">
        <v>400</v>
      </c>
      <c r="BF402" s="5">
        <f t="shared" si="192"/>
        <v>11619</v>
      </c>
      <c r="BG402" s="41">
        <v>9600</v>
      </c>
      <c r="BH402" s="42">
        <v>687</v>
      </c>
      <c r="BI402" s="42">
        <v>1332</v>
      </c>
      <c r="BJ402" s="42"/>
      <c r="BK402" s="42"/>
      <c r="BL402" s="42"/>
      <c r="BM402" s="15"/>
    </row>
    <row r="403" spans="1:65" outlineLevel="5" x14ac:dyDescent="0.45">
      <c r="A403" s="22">
        <f t="shared" si="178"/>
        <v>12</v>
      </c>
      <c r="B403" s="9">
        <f t="shared" si="162"/>
        <v>44903</v>
      </c>
      <c r="C403" s="51">
        <v>299936</v>
      </c>
      <c r="D403" s="64">
        <f t="shared" si="183"/>
        <v>36.1</v>
      </c>
      <c r="E403" s="12">
        <v>35.6</v>
      </c>
      <c r="F403" s="12">
        <v>35.200000000000003</v>
      </c>
      <c r="G403" s="12">
        <v>35.9</v>
      </c>
      <c r="H403" s="12">
        <v>37.6</v>
      </c>
      <c r="I403" s="12"/>
      <c r="J403" s="12"/>
      <c r="K403" s="12"/>
      <c r="L403" s="12"/>
      <c r="M403" s="74" t="str">
        <f t="shared" si="184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f t="shared" si="193"/>
        <v>19.594121763470959</v>
      </c>
      <c r="AO403" s="41">
        <v>1429</v>
      </c>
      <c r="AP403" s="110"/>
      <c r="AQ403" s="111"/>
      <c r="AR403" s="126" t="str">
        <f t="shared" si="187"/>
        <v/>
      </c>
      <c r="AS403" s="126" t="str">
        <f t="shared" si="188"/>
        <v/>
      </c>
      <c r="AT403" s="127">
        <v>1576</v>
      </c>
      <c r="AU403" s="128"/>
      <c r="AV403" s="129"/>
      <c r="AW403" s="126" t="str">
        <f t="shared" si="189"/>
        <v/>
      </c>
      <c r="AX403" s="126" t="str">
        <f t="shared" si="190"/>
        <v/>
      </c>
      <c r="AY403" s="64" t="str">
        <f t="shared" si="191"/>
        <v/>
      </c>
      <c r="AZ403" s="97">
        <v>81.12</v>
      </c>
      <c r="BA403" s="68"/>
      <c r="BB403" s="68"/>
      <c r="BC403" s="68"/>
      <c r="BD403" s="68"/>
      <c r="BE403" s="15">
        <v>260</v>
      </c>
      <c r="BF403" s="5">
        <f t="shared" si="192"/>
        <v>11147</v>
      </c>
      <c r="BG403" s="41">
        <v>9600</v>
      </c>
      <c r="BH403" s="42">
        <v>215</v>
      </c>
      <c r="BI403" s="42">
        <v>1332</v>
      </c>
      <c r="BJ403" s="42"/>
      <c r="BK403" s="42"/>
      <c r="BL403" s="42"/>
      <c r="BM403" s="15"/>
    </row>
    <row r="404" spans="1:65" outlineLevel="5" x14ac:dyDescent="0.45">
      <c r="A404" s="22">
        <f t="shared" si="178"/>
        <v>12</v>
      </c>
      <c r="B404" s="9">
        <f t="shared" si="162"/>
        <v>44904</v>
      </c>
      <c r="C404" s="51">
        <v>305359</v>
      </c>
      <c r="D404" s="64">
        <f t="shared" si="183"/>
        <v>36.1</v>
      </c>
      <c r="E404" s="12">
        <v>35.5</v>
      </c>
      <c r="F404" s="12">
        <v>35.1</v>
      </c>
      <c r="G404" s="12">
        <v>36</v>
      </c>
      <c r="H404" s="12">
        <v>37.700000000000003</v>
      </c>
      <c r="I404" s="12"/>
      <c r="J404" s="12"/>
      <c r="K404" s="12"/>
      <c r="L404" s="12"/>
      <c r="M404" s="74" t="str">
        <f t="shared" si="184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f t="shared" si="193"/>
        <v>16.577856719952635</v>
      </c>
      <c r="AO404" s="41">
        <v>1689</v>
      </c>
      <c r="AP404" s="110"/>
      <c r="AQ404" s="111"/>
      <c r="AR404" s="126" t="str">
        <f t="shared" si="187"/>
        <v/>
      </c>
      <c r="AS404" s="126" t="str">
        <f t="shared" si="188"/>
        <v/>
      </c>
      <c r="AT404" s="127">
        <v>1766</v>
      </c>
      <c r="AU404" s="128"/>
      <c r="AV404" s="129"/>
      <c r="AW404" s="126" t="str">
        <f t="shared" si="189"/>
        <v/>
      </c>
      <c r="AX404" s="126" t="str">
        <f t="shared" si="190"/>
        <v/>
      </c>
      <c r="AY404" s="64" t="str">
        <f t="shared" si="191"/>
        <v/>
      </c>
      <c r="AZ404" s="97">
        <v>81.12</v>
      </c>
      <c r="BA404" s="68"/>
      <c r="BB404" s="68"/>
      <c r="BC404" s="68"/>
      <c r="BD404" s="68"/>
      <c r="BE404" s="15">
        <v>400</v>
      </c>
      <c r="BF404" s="5">
        <f t="shared" si="192"/>
        <v>12901</v>
      </c>
      <c r="BG404" s="41">
        <v>9600</v>
      </c>
      <c r="BH404" s="42">
        <v>840</v>
      </c>
      <c r="BI404" s="42">
        <v>2461</v>
      </c>
      <c r="BJ404" s="42"/>
      <c r="BK404" s="42"/>
      <c r="BL404" s="42"/>
      <c r="BM404" s="15"/>
    </row>
    <row r="405" spans="1:65" outlineLevel="5" x14ac:dyDescent="0.45">
      <c r="A405" s="22">
        <f t="shared" si="178"/>
        <v>12</v>
      </c>
      <c r="B405" s="9">
        <f t="shared" si="162"/>
        <v>44905</v>
      </c>
      <c r="C405" s="51">
        <v>304400</v>
      </c>
      <c r="D405" s="64">
        <f t="shared" si="183"/>
        <v>36.200000000000003</v>
      </c>
      <c r="E405" s="12">
        <v>35.4</v>
      </c>
      <c r="F405" s="12">
        <v>35.200000000000003</v>
      </c>
      <c r="G405" s="12">
        <v>36.5</v>
      </c>
      <c r="H405" s="12">
        <v>37.700000000000003</v>
      </c>
      <c r="I405" s="12"/>
      <c r="J405" s="12"/>
      <c r="K405" s="12"/>
      <c r="L405" s="12"/>
      <c r="M405" s="74" t="str">
        <f t="shared" si="184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f t="shared" si="193"/>
        <v>17.294626312538604</v>
      </c>
      <c r="AO405" s="41">
        <v>1619</v>
      </c>
      <c r="AP405" s="110"/>
      <c r="AQ405" s="111"/>
      <c r="AR405" s="126" t="str">
        <f t="shared" si="187"/>
        <v/>
      </c>
      <c r="AS405" s="126" t="str">
        <f t="shared" si="188"/>
        <v/>
      </c>
      <c r="AT405" s="127">
        <v>1769</v>
      </c>
      <c r="AU405" s="128"/>
      <c r="AV405" s="129"/>
      <c r="AW405" s="126" t="str">
        <f t="shared" si="189"/>
        <v/>
      </c>
      <c r="AX405" s="126" t="str">
        <f t="shared" si="190"/>
        <v/>
      </c>
      <c r="AY405" s="64" t="str">
        <f t="shared" si="191"/>
        <v/>
      </c>
      <c r="AZ405" s="97"/>
      <c r="BA405" s="68"/>
      <c r="BB405" s="68"/>
      <c r="BC405" s="68"/>
      <c r="BD405" s="68"/>
      <c r="BE405" s="15">
        <v>150</v>
      </c>
      <c r="BF405" s="5">
        <f t="shared" si="192"/>
        <v>11585</v>
      </c>
      <c r="BG405" s="41">
        <v>9600</v>
      </c>
      <c r="BH405" s="42">
        <v>561</v>
      </c>
      <c r="BI405" s="42">
        <v>1424</v>
      </c>
      <c r="BJ405" s="42"/>
      <c r="BK405" s="42"/>
      <c r="BL405" s="42"/>
      <c r="BM405" s="15"/>
    </row>
    <row r="406" spans="1:65" outlineLevel="5" x14ac:dyDescent="0.45">
      <c r="A406" s="22">
        <f t="shared" si="178"/>
        <v>12</v>
      </c>
      <c r="B406" s="9">
        <f t="shared" si="162"/>
        <v>44906</v>
      </c>
      <c r="C406" s="51">
        <v>304773</v>
      </c>
      <c r="D406" s="64">
        <f t="shared" si="183"/>
        <v>36.200000000000003</v>
      </c>
      <c r="E406" s="12">
        <v>35.5</v>
      </c>
      <c r="F406" s="12">
        <v>35.299999999999997</v>
      </c>
      <c r="G406" s="12">
        <v>36.200000000000003</v>
      </c>
      <c r="H406" s="12">
        <v>37.9</v>
      </c>
      <c r="I406" s="12"/>
      <c r="J406" s="12"/>
      <c r="K406" s="12"/>
      <c r="L406" s="12"/>
      <c r="M406" s="74" t="str">
        <f t="shared" si="184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f t="shared" si="193"/>
        <v>17.510944340212632</v>
      </c>
      <c r="AO406" s="41">
        <v>1599</v>
      </c>
      <c r="AP406" s="110"/>
      <c r="AQ406" s="111"/>
      <c r="AR406" s="126" t="str">
        <f t="shared" si="187"/>
        <v/>
      </c>
      <c r="AS406" s="126" t="str">
        <f t="shared" si="188"/>
        <v/>
      </c>
      <c r="AT406" s="127">
        <v>1700</v>
      </c>
      <c r="AU406" s="128"/>
      <c r="AV406" s="129"/>
      <c r="AW406" s="126" t="str">
        <f t="shared" si="189"/>
        <v/>
      </c>
      <c r="AX406" s="126" t="str">
        <f t="shared" si="190"/>
        <v/>
      </c>
      <c r="AY406" s="64" t="str">
        <f t="shared" si="191"/>
        <v/>
      </c>
      <c r="AZ406" s="97"/>
      <c r="BA406" s="68"/>
      <c r="BB406" s="68"/>
      <c r="BC406" s="68"/>
      <c r="BD406" s="68"/>
      <c r="BE406" s="15"/>
      <c r="BF406" s="5">
        <f t="shared" si="192"/>
        <v>11608</v>
      </c>
      <c r="BG406" s="41">
        <v>9600</v>
      </c>
      <c r="BH406" s="42">
        <v>584</v>
      </c>
      <c r="BI406" s="42">
        <v>1424</v>
      </c>
      <c r="BJ406" s="42"/>
      <c r="BK406" s="42"/>
      <c r="BL406" s="42"/>
      <c r="BM406" s="15"/>
    </row>
    <row r="407" spans="1:65" outlineLevel="5" x14ac:dyDescent="0.45">
      <c r="A407" s="22">
        <f t="shared" si="178"/>
        <v>12</v>
      </c>
      <c r="B407" s="9">
        <f t="shared" si="162"/>
        <v>44907</v>
      </c>
      <c r="C407" s="51">
        <v>304742</v>
      </c>
      <c r="D407" s="64">
        <f t="shared" si="183"/>
        <v>36.299999999999997</v>
      </c>
      <c r="E407" s="12">
        <v>35.5</v>
      </c>
      <c r="F407" s="12">
        <v>35.299999999999997</v>
      </c>
      <c r="G407" s="12">
        <v>36.6</v>
      </c>
      <c r="H407" s="12">
        <v>37.799999999999997</v>
      </c>
      <c r="I407" s="12"/>
      <c r="J407" s="12"/>
      <c r="K407" s="12"/>
      <c r="L407" s="12"/>
      <c r="M407" s="74" t="str">
        <f t="shared" si="184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f t="shared" si="193"/>
        <v>16.422287390029325</v>
      </c>
      <c r="AO407" s="41">
        <v>1705</v>
      </c>
      <c r="AP407" s="110"/>
      <c r="AQ407" s="111"/>
      <c r="AR407" s="126" t="str">
        <f t="shared" si="187"/>
        <v/>
      </c>
      <c r="AS407" s="126" t="str">
        <f t="shared" si="188"/>
        <v/>
      </c>
      <c r="AT407" s="127">
        <v>1812</v>
      </c>
      <c r="AU407" s="128"/>
      <c r="AV407" s="129"/>
      <c r="AW407" s="126" t="str">
        <f t="shared" si="189"/>
        <v/>
      </c>
      <c r="AX407" s="126" t="str">
        <f t="shared" si="190"/>
        <v/>
      </c>
      <c r="AY407" s="64" t="str">
        <f t="shared" si="191"/>
        <v/>
      </c>
      <c r="AZ407" s="97">
        <v>81.12</v>
      </c>
      <c r="BA407" s="68"/>
      <c r="BB407" s="68"/>
      <c r="BC407" s="68"/>
      <c r="BD407" s="68"/>
      <c r="BE407" s="15">
        <v>400</v>
      </c>
      <c r="BF407" s="5">
        <f t="shared" si="192"/>
        <v>12139</v>
      </c>
      <c r="BG407" s="41">
        <v>9600</v>
      </c>
      <c r="BH407" s="42">
        <v>1574</v>
      </c>
      <c r="BI407" s="42">
        <v>965</v>
      </c>
      <c r="BJ407" s="42"/>
      <c r="BK407" s="42"/>
      <c r="BL407" s="42"/>
      <c r="BM407" s="15"/>
    </row>
    <row r="408" spans="1:65" outlineLevel="5" x14ac:dyDescent="0.45">
      <c r="A408" s="22">
        <f t="shared" si="178"/>
        <v>12</v>
      </c>
      <c r="B408" s="9">
        <f t="shared" si="162"/>
        <v>44908</v>
      </c>
      <c r="C408" s="51">
        <v>296293</v>
      </c>
      <c r="D408" s="64">
        <f t="shared" si="183"/>
        <v>36.299999999999997</v>
      </c>
      <c r="E408" s="12">
        <v>35.5</v>
      </c>
      <c r="F408" s="12">
        <v>35.200000000000003</v>
      </c>
      <c r="G408" s="12">
        <v>36.200000000000003</v>
      </c>
      <c r="H408" s="12">
        <v>38.1</v>
      </c>
      <c r="I408" s="12"/>
      <c r="J408" s="12"/>
      <c r="K408" s="12"/>
      <c r="L408" s="12"/>
      <c r="M408" s="74" t="str">
        <f t="shared" si="184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f t="shared" si="193"/>
        <v>17.283950617283949</v>
      </c>
      <c r="AO408" s="41">
        <v>1620</v>
      </c>
      <c r="AP408" s="110"/>
      <c r="AQ408" s="111"/>
      <c r="AR408" s="126" t="str">
        <f t="shared" si="187"/>
        <v/>
      </c>
      <c r="AS408" s="126" t="str">
        <f t="shared" si="188"/>
        <v/>
      </c>
      <c r="AT408" s="127">
        <v>1713</v>
      </c>
      <c r="AU408" s="128"/>
      <c r="AV408" s="129"/>
      <c r="AW408" s="126" t="str">
        <f t="shared" si="189"/>
        <v/>
      </c>
      <c r="AX408" s="126" t="str">
        <f t="shared" si="190"/>
        <v/>
      </c>
      <c r="AY408" s="64" t="str">
        <f t="shared" si="191"/>
        <v/>
      </c>
      <c r="AZ408" s="97">
        <v>81.12</v>
      </c>
      <c r="BA408" s="68"/>
      <c r="BB408" s="68"/>
      <c r="BC408" s="68"/>
      <c r="BD408" s="68"/>
      <c r="BE408" s="15">
        <v>320</v>
      </c>
      <c r="BF408" s="5">
        <f t="shared" si="192"/>
        <v>12448</v>
      </c>
      <c r="BG408" s="41">
        <v>8900</v>
      </c>
      <c r="BH408" s="42">
        <v>2867</v>
      </c>
      <c r="BI408" s="42">
        <v>681</v>
      </c>
      <c r="BJ408" s="42"/>
      <c r="BK408" s="42"/>
      <c r="BL408" s="42"/>
      <c r="BM408" s="15"/>
    </row>
    <row r="409" spans="1:65" outlineLevel="5" x14ac:dyDescent="0.45">
      <c r="A409" s="22">
        <f t="shared" si="178"/>
        <v>12</v>
      </c>
      <c r="B409" s="9">
        <f t="shared" si="162"/>
        <v>44909</v>
      </c>
      <c r="C409" s="51">
        <v>289205</v>
      </c>
      <c r="D409" s="64">
        <f t="shared" si="183"/>
        <v>36.200000000000003</v>
      </c>
      <c r="E409" s="12">
        <v>35.4</v>
      </c>
      <c r="F409" s="12">
        <v>35.200000000000003</v>
      </c>
      <c r="G409" s="12">
        <v>36</v>
      </c>
      <c r="H409" s="12">
        <v>38.200000000000003</v>
      </c>
      <c r="I409" s="12"/>
      <c r="J409" s="12"/>
      <c r="K409" s="12"/>
      <c r="L409" s="12"/>
      <c r="M409" s="74" t="str">
        <f t="shared" si="184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f t="shared" si="193"/>
        <v>16.77651288196525</v>
      </c>
      <c r="AO409" s="41">
        <v>1669</v>
      </c>
      <c r="AP409" s="110"/>
      <c r="AQ409" s="111"/>
      <c r="AR409" s="126" t="str">
        <f t="shared" si="187"/>
        <v/>
      </c>
      <c r="AS409" s="126" t="str">
        <f t="shared" si="188"/>
        <v/>
      </c>
      <c r="AT409" s="127">
        <v>1818</v>
      </c>
      <c r="AU409" s="128"/>
      <c r="AV409" s="129"/>
      <c r="AW409" s="126" t="str">
        <f t="shared" si="189"/>
        <v/>
      </c>
      <c r="AX409" s="126" t="str">
        <f t="shared" si="190"/>
        <v/>
      </c>
      <c r="AY409" s="64" t="str">
        <f t="shared" si="191"/>
        <v/>
      </c>
      <c r="AZ409" s="97">
        <v>81.12</v>
      </c>
      <c r="BA409" s="68"/>
      <c r="BB409" s="68"/>
      <c r="BC409" s="68"/>
      <c r="BD409" s="68"/>
      <c r="BE409" s="15">
        <v>360</v>
      </c>
      <c r="BF409" s="5">
        <f t="shared" si="192"/>
        <v>11318</v>
      </c>
      <c r="BG409" s="41">
        <v>9600</v>
      </c>
      <c r="BH409" s="42">
        <v>861</v>
      </c>
      <c r="BI409" s="42">
        <v>857</v>
      </c>
      <c r="BJ409" s="42"/>
      <c r="BK409" s="42"/>
      <c r="BL409" s="42"/>
      <c r="BM409" s="15"/>
    </row>
    <row r="410" spans="1:65" outlineLevel="5" x14ac:dyDescent="0.45">
      <c r="A410" s="22">
        <f t="shared" si="178"/>
        <v>12</v>
      </c>
      <c r="B410" s="9">
        <f t="shared" si="162"/>
        <v>44910</v>
      </c>
      <c r="C410" s="51">
        <v>279232</v>
      </c>
      <c r="D410" s="64">
        <f t="shared" si="183"/>
        <v>36.200000000000003</v>
      </c>
      <c r="E410" s="12">
        <v>35.299999999999997</v>
      </c>
      <c r="F410" s="12">
        <v>35</v>
      </c>
      <c r="G410" s="12">
        <v>36.5</v>
      </c>
      <c r="H410" s="12">
        <v>38.1</v>
      </c>
      <c r="I410" s="12"/>
      <c r="J410" s="12"/>
      <c r="K410" s="12"/>
      <c r="L410" s="12"/>
      <c r="M410" s="74" t="str">
        <f t="shared" si="184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f t="shared" si="193"/>
        <v>17.262638717632552</v>
      </c>
      <c r="AO410" s="41">
        <v>1622</v>
      </c>
      <c r="AP410" s="110"/>
      <c r="AQ410" s="111"/>
      <c r="AR410" s="126" t="str">
        <f t="shared" si="187"/>
        <v/>
      </c>
      <c r="AS410" s="126" t="str">
        <f t="shared" si="188"/>
        <v/>
      </c>
      <c r="AT410" s="127">
        <v>1800</v>
      </c>
      <c r="AU410" s="128"/>
      <c r="AV410" s="129"/>
      <c r="AW410" s="126" t="str">
        <f t="shared" si="189"/>
        <v/>
      </c>
      <c r="AX410" s="126" t="str">
        <f t="shared" si="190"/>
        <v/>
      </c>
      <c r="AY410" s="64" t="str">
        <f t="shared" si="191"/>
        <v/>
      </c>
      <c r="AZ410" s="97">
        <v>81.25</v>
      </c>
      <c r="BA410" s="68"/>
      <c r="BB410" s="68"/>
      <c r="BC410" s="68"/>
      <c r="BD410" s="68"/>
      <c r="BE410" s="15">
        <v>280</v>
      </c>
      <c r="BF410" s="5">
        <f t="shared" si="192"/>
        <v>11430</v>
      </c>
      <c r="BG410" s="41">
        <v>9600</v>
      </c>
      <c r="BH410" s="42">
        <v>1015</v>
      </c>
      <c r="BI410" s="42">
        <v>815</v>
      </c>
      <c r="BJ410" s="42"/>
      <c r="BK410" s="42"/>
      <c r="BL410" s="42"/>
      <c r="BM410" s="15"/>
    </row>
    <row r="411" spans="1:65" outlineLevel="5" x14ac:dyDescent="0.45">
      <c r="A411" s="22">
        <f t="shared" si="178"/>
        <v>12</v>
      </c>
      <c r="B411" s="9">
        <f t="shared" si="162"/>
        <v>44911</v>
      </c>
      <c r="C411" s="51">
        <v>301199</v>
      </c>
      <c r="D411" s="64">
        <f t="shared" si="183"/>
        <v>35.799999999999997</v>
      </c>
      <c r="E411" s="12">
        <v>33.9</v>
      </c>
      <c r="F411" s="12">
        <v>34.799999999999997</v>
      </c>
      <c r="G411" s="12">
        <v>36.700000000000003</v>
      </c>
      <c r="H411" s="12">
        <v>37.799999999999997</v>
      </c>
      <c r="I411" s="12"/>
      <c r="J411" s="12"/>
      <c r="K411" s="12"/>
      <c r="L411" s="12"/>
      <c r="M411" s="74" t="str">
        <f t="shared" si="184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f t="shared" si="193"/>
        <v>16</v>
      </c>
      <c r="AO411" s="41">
        <v>1750</v>
      </c>
      <c r="AP411" s="110"/>
      <c r="AQ411" s="111"/>
      <c r="AR411" s="126" t="str">
        <f t="shared" si="187"/>
        <v/>
      </c>
      <c r="AS411" s="126" t="str">
        <f t="shared" si="188"/>
        <v/>
      </c>
      <c r="AT411" s="127">
        <v>1885</v>
      </c>
      <c r="AU411" s="128"/>
      <c r="AV411" s="129"/>
      <c r="AW411" s="126" t="str">
        <f t="shared" si="189"/>
        <v/>
      </c>
      <c r="AX411" s="126" t="str">
        <f t="shared" si="190"/>
        <v/>
      </c>
      <c r="AY411" s="64" t="str">
        <f t="shared" si="191"/>
        <v/>
      </c>
      <c r="AZ411" s="97">
        <v>81.25</v>
      </c>
      <c r="BA411" s="68"/>
      <c r="BB411" s="68"/>
      <c r="BC411" s="68"/>
      <c r="BD411" s="68"/>
      <c r="BE411" s="15">
        <v>370</v>
      </c>
      <c r="BF411" s="5">
        <f t="shared" si="192"/>
        <v>14354</v>
      </c>
      <c r="BG411" s="41">
        <v>9600</v>
      </c>
      <c r="BH411" s="42">
        <v>4024</v>
      </c>
      <c r="BI411" s="42">
        <v>730</v>
      </c>
      <c r="BJ411" s="42"/>
      <c r="BK411" s="42"/>
      <c r="BL411" s="42"/>
      <c r="BM411" s="15"/>
    </row>
    <row r="412" spans="1:65" outlineLevel="5" x14ac:dyDescent="0.45">
      <c r="A412" s="22">
        <f t="shared" si="178"/>
        <v>12</v>
      </c>
      <c r="B412" s="9">
        <f t="shared" si="162"/>
        <v>44912</v>
      </c>
      <c r="C412" s="51">
        <v>294608</v>
      </c>
      <c r="D412" s="64">
        <f t="shared" si="183"/>
        <v>35.5</v>
      </c>
      <c r="E412" s="12">
        <v>34</v>
      </c>
      <c r="F412" s="12">
        <v>34.6</v>
      </c>
      <c r="G412" s="12">
        <v>36.4</v>
      </c>
      <c r="H412" s="12">
        <v>37</v>
      </c>
      <c r="I412" s="12"/>
      <c r="J412" s="12"/>
      <c r="K412" s="12"/>
      <c r="L412" s="12"/>
      <c r="M412" s="74" t="str">
        <f t="shared" si="184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f t="shared" si="193"/>
        <v>17.135862913096695</v>
      </c>
      <c r="AO412" s="41">
        <v>1634</v>
      </c>
      <c r="AP412" s="110"/>
      <c r="AQ412" s="111"/>
      <c r="AR412" s="126" t="str">
        <f t="shared" si="187"/>
        <v/>
      </c>
      <c r="AS412" s="126" t="str">
        <f t="shared" si="188"/>
        <v/>
      </c>
      <c r="AT412" s="127">
        <v>1753</v>
      </c>
      <c r="AU412" s="128"/>
      <c r="AV412" s="129"/>
      <c r="AW412" s="126" t="str">
        <f t="shared" si="189"/>
        <v/>
      </c>
      <c r="AX412" s="126" t="str">
        <f t="shared" si="190"/>
        <v/>
      </c>
      <c r="AY412" s="64" t="str">
        <f t="shared" si="191"/>
        <v/>
      </c>
      <c r="AZ412" s="97"/>
      <c r="BA412" s="68"/>
      <c r="BB412" s="68"/>
      <c r="BC412" s="68"/>
      <c r="BD412" s="68"/>
      <c r="BE412" s="15">
        <v>120</v>
      </c>
      <c r="BF412" s="5">
        <f t="shared" si="192"/>
        <v>11818</v>
      </c>
      <c r="BG412" s="41">
        <v>9600</v>
      </c>
      <c r="BH412" s="42">
        <v>1437</v>
      </c>
      <c r="BI412" s="42">
        <v>781</v>
      </c>
      <c r="BJ412" s="42"/>
      <c r="BK412" s="42"/>
      <c r="BL412" s="42"/>
      <c r="BM412" s="15"/>
    </row>
    <row r="413" spans="1:65" outlineLevel="5" x14ac:dyDescent="0.45">
      <c r="A413" s="22">
        <f t="shared" si="178"/>
        <v>12</v>
      </c>
      <c r="B413" s="9">
        <f t="shared" si="162"/>
        <v>44913</v>
      </c>
      <c r="C413" s="51">
        <v>295707</v>
      </c>
      <c r="D413" s="64">
        <f t="shared" si="183"/>
        <v>35.299999999999997</v>
      </c>
      <c r="E413" s="12">
        <v>34.1</v>
      </c>
      <c r="F413" s="12">
        <v>34.200000000000003</v>
      </c>
      <c r="G413" s="12">
        <v>36.4</v>
      </c>
      <c r="H413" s="12">
        <v>36.299999999999997</v>
      </c>
      <c r="I413" s="12"/>
      <c r="J413" s="12"/>
      <c r="K413" s="12"/>
      <c r="L413" s="12"/>
      <c r="M413" s="74" t="str">
        <f t="shared" si="184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f>28000/AO413</f>
        <v>20.319303338171263</v>
      </c>
      <c r="AO413" s="41">
        <v>1378</v>
      </c>
      <c r="AP413" s="110"/>
      <c r="AQ413" s="111"/>
      <c r="AR413" s="126" t="str">
        <f t="shared" si="187"/>
        <v/>
      </c>
      <c r="AS413" s="126" t="str">
        <f t="shared" si="188"/>
        <v/>
      </c>
      <c r="AT413" s="127">
        <v>1538</v>
      </c>
      <c r="AU413" s="128"/>
      <c r="AV413" s="129"/>
      <c r="AW413" s="126" t="str">
        <f t="shared" si="189"/>
        <v/>
      </c>
      <c r="AX413" s="126" t="str">
        <f t="shared" si="190"/>
        <v/>
      </c>
      <c r="AY413" s="64" t="str">
        <f t="shared" si="191"/>
        <v/>
      </c>
      <c r="AZ413" s="97"/>
      <c r="BA413" s="68"/>
      <c r="BB413" s="68"/>
      <c r="BC413" s="68"/>
      <c r="BD413" s="68"/>
      <c r="BE413" s="15"/>
      <c r="BF413" s="5">
        <f t="shared" si="192"/>
        <v>14649</v>
      </c>
      <c r="BG413" s="41">
        <v>12300</v>
      </c>
      <c r="BH413" s="42">
        <v>1568</v>
      </c>
      <c r="BI413" s="42">
        <v>781</v>
      </c>
      <c r="BJ413" s="42"/>
      <c r="BK413" s="42"/>
      <c r="BL413" s="42"/>
      <c r="BM413" s="15"/>
    </row>
    <row r="414" spans="1:65" outlineLevel="5" x14ac:dyDescent="0.45">
      <c r="A414" s="22">
        <f t="shared" si="178"/>
        <v>12</v>
      </c>
      <c r="B414" s="9">
        <f t="shared" si="162"/>
        <v>44914</v>
      </c>
      <c r="C414" s="51">
        <v>305786</v>
      </c>
      <c r="D414" s="64">
        <f t="shared" si="183"/>
        <v>35.4</v>
      </c>
      <c r="E414" s="12">
        <v>33.9</v>
      </c>
      <c r="F414" s="12">
        <v>33.9</v>
      </c>
      <c r="G414" s="12">
        <v>36.4</v>
      </c>
      <c r="H414" s="12">
        <v>37.4</v>
      </c>
      <c r="I414" s="12"/>
      <c r="J414" s="12"/>
      <c r="K414" s="12"/>
      <c r="L414" s="12"/>
      <c r="M414" s="74" t="str">
        <f t="shared" si="184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f t="shared" si="193"/>
        <v>21.68861347792409</v>
      </c>
      <c r="AO414" s="41">
        <v>1291</v>
      </c>
      <c r="AP414" s="110"/>
      <c r="AQ414" s="111"/>
      <c r="AR414" s="126" t="str">
        <f t="shared" si="187"/>
        <v/>
      </c>
      <c r="AS414" s="126" t="str">
        <f t="shared" si="188"/>
        <v/>
      </c>
      <c r="AT414" s="127">
        <v>1390</v>
      </c>
      <c r="AU414" s="128"/>
      <c r="AV414" s="129"/>
      <c r="AW414" s="126" t="str">
        <f t="shared" si="189"/>
        <v/>
      </c>
      <c r="AX414" s="126" t="str">
        <f t="shared" si="190"/>
        <v/>
      </c>
      <c r="AY414" s="64" t="str">
        <f t="shared" si="191"/>
        <v/>
      </c>
      <c r="AZ414" s="97">
        <v>81.25</v>
      </c>
      <c r="BA414" s="68"/>
      <c r="BB414" s="68"/>
      <c r="BC414" s="68"/>
      <c r="BD414" s="68"/>
      <c r="BE414" s="15">
        <v>370</v>
      </c>
      <c r="BF414" s="5">
        <f t="shared" si="192"/>
        <v>16638</v>
      </c>
      <c r="BG414" s="41">
        <v>14400</v>
      </c>
      <c r="BH414" s="42">
        <v>1456</v>
      </c>
      <c r="BI414" s="42">
        <v>782</v>
      </c>
      <c r="BJ414" s="42"/>
      <c r="BK414" s="42"/>
      <c r="BL414" s="42"/>
      <c r="BM414" s="15"/>
    </row>
    <row r="415" spans="1:65" outlineLevel="5" x14ac:dyDescent="0.45">
      <c r="A415" s="22">
        <f t="shared" si="178"/>
        <v>12</v>
      </c>
      <c r="B415" s="9">
        <f t="shared" si="162"/>
        <v>44915</v>
      </c>
      <c r="C415" s="51">
        <v>301032</v>
      </c>
      <c r="D415" s="64">
        <f t="shared" si="183"/>
        <v>35.6</v>
      </c>
      <c r="E415" s="12">
        <v>33.799999999999997</v>
      </c>
      <c r="F415" s="12">
        <v>33.799999999999997</v>
      </c>
      <c r="G415" s="12">
        <v>36.4</v>
      </c>
      <c r="H415" s="12">
        <v>38.4</v>
      </c>
      <c r="I415" s="12"/>
      <c r="J415" s="12"/>
      <c r="K415" s="12"/>
      <c r="L415" s="12"/>
      <c r="M415" s="74" t="str">
        <f t="shared" si="184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f t="shared" si="193"/>
        <v>22.598870056497177</v>
      </c>
      <c r="AO415" s="41">
        <v>1239</v>
      </c>
      <c r="AP415" s="110"/>
      <c r="AQ415" s="111"/>
      <c r="AR415" s="126" t="str">
        <f t="shared" si="187"/>
        <v/>
      </c>
      <c r="AS415" s="126" t="str">
        <f t="shared" si="188"/>
        <v/>
      </c>
      <c r="AT415" s="127">
        <v>1335</v>
      </c>
      <c r="AU415" s="128"/>
      <c r="AV415" s="129"/>
      <c r="AW415" s="126" t="str">
        <f t="shared" si="189"/>
        <v/>
      </c>
      <c r="AX415" s="126" t="str">
        <f t="shared" si="190"/>
        <v/>
      </c>
      <c r="AY415" s="64" t="str">
        <f t="shared" si="191"/>
        <v/>
      </c>
      <c r="AZ415" s="97">
        <v>81.25</v>
      </c>
      <c r="BA415" s="68"/>
      <c r="BB415" s="68"/>
      <c r="BC415" s="68"/>
      <c r="BD415" s="68"/>
      <c r="BE415" s="15">
        <v>270</v>
      </c>
      <c r="BF415" s="5">
        <f t="shared" si="192"/>
        <v>16024</v>
      </c>
      <c r="BG415" s="41">
        <v>12400</v>
      </c>
      <c r="BH415" s="42">
        <v>3231</v>
      </c>
      <c r="BI415" s="42">
        <v>393</v>
      </c>
      <c r="BJ415" s="42"/>
      <c r="BK415" s="42"/>
      <c r="BL415" s="42"/>
      <c r="BM415" s="15"/>
    </row>
    <row r="416" spans="1:65" outlineLevel="5" x14ac:dyDescent="0.45">
      <c r="A416" s="22">
        <f t="shared" si="178"/>
        <v>12</v>
      </c>
      <c r="B416" s="9">
        <f t="shared" ref="B416:B426" si="194">B415+1</f>
        <v>44916</v>
      </c>
      <c r="C416" s="51">
        <v>357493</v>
      </c>
      <c r="D416" s="64">
        <f t="shared" si="183"/>
        <v>35.299999999999997</v>
      </c>
      <c r="E416" s="12">
        <v>33.9</v>
      </c>
      <c r="F416" s="12">
        <v>34.1</v>
      </c>
      <c r="G416" s="12">
        <v>36.200000000000003</v>
      </c>
      <c r="H416" s="12">
        <v>36.799999999999997</v>
      </c>
      <c r="I416" s="12"/>
      <c r="J416" s="12"/>
      <c r="K416" s="12"/>
      <c r="L416" s="12"/>
      <c r="M416" s="74" t="str">
        <f t="shared" si="184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f t="shared" si="193"/>
        <v>18.617021276595743</v>
      </c>
      <c r="AO416" s="41">
        <v>1504</v>
      </c>
      <c r="AP416" s="110"/>
      <c r="AQ416" s="111"/>
      <c r="AR416" s="126" t="str">
        <f t="shared" si="187"/>
        <v/>
      </c>
      <c r="AS416" s="126" t="str">
        <f t="shared" si="188"/>
        <v/>
      </c>
      <c r="AT416" s="127">
        <v>1681</v>
      </c>
      <c r="AU416" s="128"/>
      <c r="AV416" s="129"/>
      <c r="AW416" s="126" t="str">
        <f t="shared" si="189"/>
        <v/>
      </c>
      <c r="AX416" s="126" t="str">
        <f t="shared" si="190"/>
        <v/>
      </c>
      <c r="AY416" s="64" t="str">
        <f t="shared" si="191"/>
        <v/>
      </c>
      <c r="AZ416" s="97">
        <v>81.25</v>
      </c>
      <c r="BA416" s="68"/>
      <c r="BB416" s="68"/>
      <c r="BC416" s="68"/>
      <c r="BD416" s="68"/>
      <c r="BE416" s="15">
        <v>400</v>
      </c>
      <c r="BF416" s="5">
        <f t="shared" si="192"/>
        <v>15196</v>
      </c>
      <c r="BG416" s="41">
        <v>10800</v>
      </c>
      <c r="BH416" s="42">
        <v>4093</v>
      </c>
      <c r="BI416" s="42">
        <v>303</v>
      </c>
      <c r="BJ416" s="42"/>
      <c r="BK416" s="42"/>
      <c r="BL416" s="42"/>
      <c r="BM416" s="15"/>
    </row>
    <row r="417" spans="1:65" outlineLevel="5" x14ac:dyDescent="0.45">
      <c r="A417" s="22">
        <f t="shared" si="178"/>
        <v>12</v>
      </c>
      <c r="B417" s="9">
        <f t="shared" si="194"/>
        <v>44917</v>
      </c>
      <c r="C417" s="51">
        <v>334567</v>
      </c>
      <c r="D417" s="64">
        <f t="shared" si="183"/>
        <v>35.200000000000003</v>
      </c>
      <c r="E417" s="12">
        <v>33.799999999999997</v>
      </c>
      <c r="F417" s="12">
        <v>33.9</v>
      </c>
      <c r="G417" s="12">
        <v>36.5</v>
      </c>
      <c r="H417" s="12">
        <v>36.6</v>
      </c>
      <c r="I417" s="12"/>
      <c r="J417" s="12"/>
      <c r="K417" s="12"/>
      <c r="L417" s="12"/>
      <c r="M417" s="74" t="str">
        <f t="shared" si="184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f t="shared" si="193"/>
        <v>18.312622629169393</v>
      </c>
      <c r="AO417" s="41">
        <v>1529</v>
      </c>
      <c r="AP417" s="110"/>
      <c r="AQ417" s="111"/>
      <c r="AR417" s="126" t="str">
        <f t="shared" si="187"/>
        <v/>
      </c>
      <c r="AS417" s="126" t="str">
        <f t="shared" si="188"/>
        <v/>
      </c>
      <c r="AT417" s="127">
        <v>1614</v>
      </c>
      <c r="AU417" s="128"/>
      <c r="AV417" s="129"/>
      <c r="AW417" s="126" t="str">
        <f t="shared" si="189"/>
        <v/>
      </c>
      <c r="AX417" s="126" t="str">
        <f t="shared" si="190"/>
        <v/>
      </c>
      <c r="AY417" s="64" t="str">
        <f t="shared" si="191"/>
        <v/>
      </c>
      <c r="AZ417" s="97">
        <v>81.94</v>
      </c>
      <c r="BA417" s="68"/>
      <c r="BB417" s="68"/>
      <c r="BC417" s="68"/>
      <c r="BD417" s="68"/>
      <c r="BE417" s="15">
        <v>240</v>
      </c>
      <c r="BF417" s="5">
        <f t="shared" si="192"/>
        <v>16493</v>
      </c>
      <c r="BG417" s="41">
        <v>14400</v>
      </c>
      <c r="BH417" s="42">
        <v>1364</v>
      </c>
      <c r="BI417" s="42">
        <v>729</v>
      </c>
      <c r="BJ417" s="42"/>
      <c r="BK417" s="42"/>
      <c r="BL417" s="42"/>
      <c r="BM417" s="15"/>
    </row>
    <row r="418" spans="1:65" outlineLevel="5" x14ac:dyDescent="0.45">
      <c r="A418" s="22">
        <f t="shared" si="178"/>
        <v>12</v>
      </c>
      <c r="B418" s="9">
        <f t="shared" si="194"/>
        <v>44918</v>
      </c>
      <c r="C418" s="51">
        <v>312933</v>
      </c>
      <c r="D418" s="64">
        <f t="shared" si="183"/>
        <v>36.299999999999997</v>
      </c>
      <c r="E418" s="12">
        <v>35.5</v>
      </c>
      <c r="F418" s="12">
        <v>35.299999999999997</v>
      </c>
      <c r="G418" s="12">
        <v>36.6</v>
      </c>
      <c r="H418" s="12">
        <v>37.799999999999997</v>
      </c>
      <c r="I418" s="12"/>
      <c r="J418" s="12"/>
      <c r="K418" s="12"/>
      <c r="L418" s="12"/>
      <c r="M418" s="74" t="str">
        <f t="shared" si="184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f t="shared" si="193"/>
        <v>22.257551669316374</v>
      </c>
      <c r="AO418" s="41">
        <v>1258</v>
      </c>
      <c r="AP418" s="110"/>
      <c r="AQ418" s="111"/>
      <c r="AR418" s="126" t="str">
        <f t="shared" si="187"/>
        <v/>
      </c>
      <c r="AS418" s="126" t="str">
        <f t="shared" si="188"/>
        <v/>
      </c>
      <c r="AT418" s="127">
        <v>1400</v>
      </c>
      <c r="AU418" s="128"/>
      <c r="AV418" s="129"/>
      <c r="AW418" s="126" t="str">
        <f t="shared" si="189"/>
        <v/>
      </c>
      <c r="AX418" s="126" t="str">
        <f t="shared" si="190"/>
        <v/>
      </c>
      <c r="AY418" s="64" t="str">
        <f t="shared" si="191"/>
        <v/>
      </c>
      <c r="AZ418" s="97">
        <v>81.94</v>
      </c>
      <c r="BA418" s="68"/>
      <c r="BB418" s="68"/>
      <c r="BC418" s="68"/>
      <c r="BD418" s="68"/>
      <c r="BE418" s="15">
        <v>350</v>
      </c>
      <c r="BF418" s="5">
        <f t="shared" si="192"/>
        <v>16354</v>
      </c>
      <c r="BG418" s="41">
        <v>14400</v>
      </c>
      <c r="BH418" s="42">
        <v>1221</v>
      </c>
      <c r="BI418" s="42">
        <v>733</v>
      </c>
      <c r="BJ418" s="42"/>
      <c r="BK418" s="42"/>
      <c r="BL418" s="42"/>
      <c r="BM418" s="15"/>
    </row>
    <row r="419" spans="1:65" outlineLevel="5" x14ac:dyDescent="0.45">
      <c r="A419" s="22">
        <f t="shared" si="178"/>
        <v>12</v>
      </c>
      <c r="B419" s="9">
        <f t="shared" si="194"/>
        <v>44919</v>
      </c>
      <c r="C419" s="51">
        <v>318460</v>
      </c>
      <c r="D419" s="64">
        <f t="shared" si="183"/>
        <v>36</v>
      </c>
      <c r="E419" s="12">
        <v>34.200000000000003</v>
      </c>
      <c r="F419" s="12">
        <v>35.5</v>
      </c>
      <c r="G419" s="12">
        <v>36.4</v>
      </c>
      <c r="H419" s="12">
        <v>37.799999999999997</v>
      </c>
      <c r="I419" s="12"/>
      <c r="J419" s="12"/>
      <c r="K419" s="12"/>
      <c r="L419" s="12"/>
      <c r="M419" s="74" t="str">
        <f t="shared" si="184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f t="shared" si="193"/>
        <v>20.348837209302324</v>
      </c>
      <c r="AO419" s="41">
        <v>1376</v>
      </c>
      <c r="AP419" s="110"/>
      <c r="AQ419" s="111"/>
      <c r="AR419" s="126" t="str">
        <f t="shared" si="187"/>
        <v/>
      </c>
      <c r="AS419" s="126" t="str">
        <f t="shared" si="188"/>
        <v/>
      </c>
      <c r="AT419" s="127">
        <v>1502</v>
      </c>
      <c r="AU419" s="128"/>
      <c r="AV419" s="129"/>
      <c r="AW419" s="126" t="str">
        <f t="shared" si="189"/>
        <v/>
      </c>
      <c r="AX419" s="126" t="str">
        <f t="shared" si="190"/>
        <v/>
      </c>
      <c r="AY419" s="64" t="str">
        <f t="shared" si="191"/>
        <v/>
      </c>
      <c r="AZ419" s="97"/>
      <c r="BA419" s="68"/>
      <c r="BB419" s="68"/>
      <c r="BC419" s="68"/>
      <c r="BD419" s="68"/>
      <c r="BE419" s="15">
        <v>120</v>
      </c>
      <c r="BF419" s="5">
        <f t="shared" si="192"/>
        <v>13148</v>
      </c>
      <c r="BG419" s="41">
        <v>11200</v>
      </c>
      <c r="BH419" s="42">
        <v>1214</v>
      </c>
      <c r="BI419" s="42">
        <v>734</v>
      </c>
      <c r="BJ419" s="42"/>
      <c r="BK419" s="42"/>
      <c r="BL419" s="42"/>
      <c r="BM419" s="15"/>
    </row>
    <row r="420" spans="1:65" outlineLevel="5" x14ac:dyDescent="0.45">
      <c r="A420" s="22">
        <f t="shared" si="178"/>
        <v>12</v>
      </c>
      <c r="B420" s="9">
        <f t="shared" si="194"/>
        <v>44920</v>
      </c>
      <c r="C420" s="51">
        <v>312912</v>
      </c>
      <c r="D420" s="64">
        <f t="shared" si="183"/>
        <v>36.1</v>
      </c>
      <c r="E420" s="12">
        <v>35.5</v>
      </c>
      <c r="F420" s="12">
        <v>35.1</v>
      </c>
      <c r="G420" s="12">
        <v>36</v>
      </c>
      <c r="H420" s="12">
        <v>37.700000000000003</v>
      </c>
      <c r="I420" s="12"/>
      <c r="J420" s="12"/>
      <c r="K420" s="12"/>
      <c r="L420" s="12"/>
      <c r="M420" s="74" t="str">
        <f t="shared" si="184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f t="shared" si="193"/>
        <v>27.777777777777779</v>
      </c>
      <c r="AO420" s="41">
        <v>1008</v>
      </c>
      <c r="AP420" s="110"/>
      <c r="AQ420" s="111"/>
      <c r="AR420" s="126" t="str">
        <f t="shared" si="187"/>
        <v/>
      </c>
      <c r="AS420" s="126" t="str">
        <f t="shared" si="188"/>
        <v/>
      </c>
      <c r="AT420" s="127">
        <v>1129</v>
      </c>
      <c r="AU420" s="128"/>
      <c r="AV420" s="129"/>
      <c r="AW420" s="126" t="str">
        <f t="shared" si="189"/>
        <v/>
      </c>
      <c r="AX420" s="126" t="str">
        <f t="shared" si="190"/>
        <v/>
      </c>
      <c r="AY420" s="64" t="str">
        <f t="shared" si="191"/>
        <v/>
      </c>
      <c r="AZ420" s="97"/>
      <c r="BA420" s="68"/>
      <c r="BB420" s="68"/>
      <c r="BC420" s="68"/>
      <c r="BD420" s="68"/>
      <c r="BE420" s="15"/>
      <c r="BF420" s="5">
        <f t="shared" si="192"/>
        <v>11527</v>
      </c>
      <c r="BG420" s="41">
        <v>9600</v>
      </c>
      <c r="BH420" s="42">
        <v>1193</v>
      </c>
      <c r="BI420" s="42">
        <v>734</v>
      </c>
      <c r="BJ420" s="42"/>
      <c r="BK420" s="42"/>
      <c r="BL420" s="42"/>
      <c r="BM420" s="15"/>
    </row>
    <row r="421" spans="1:65" outlineLevel="5" x14ac:dyDescent="0.45">
      <c r="A421" s="22">
        <f t="shared" si="178"/>
        <v>12</v>
      </c>
      <c r="B421" s="9">
        <f t="shared" si="194"/>
        <v>44921</v>
      </c>
      <c r="C421" s="51">
        <v>298629</v>
      </c>
      <c r="D421" s="64">
        <f t="shared" si="183"/>
        <v>36.200000000000003</v>
      </c>
      <c r="E421" s="12">
        <v>35.4</v>
      </c>
      <c r="F421" s="12">
        <v>35.200000000000003</v>
      </c>
      <c r="G421" s="12">
        <v>36.5</v>
      </c>
      <c r="H421" s="12">
        <v>37.700000000000003</v>
      </c>
      <c r="I421" s="12"/>
      <c r="J421" s="12"/>
      <c r="K421" s="12"/>
      <c r="L421" s="12"/>
      <c r="M421" s="74" t="str">
        <f t="shared" si="184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f t="shared" si="193"/>
        <v>20.467836257309941</v>
      </c>
      <c r="AO421" s="41">
        <v>1368</v>
      </c>
      <c r="AP421" s="110"/>
      <c r="AQ421" s="111"/>
      <c r="AR421" s="126" t="str">
        <f t="shared" si="187"/>
        <v/>
      </c>
      <c r="AS421" s="126" t="str">
        <f t="shared" si="188"/>
        <v/>
      </c>
      <c r="AT421" s="127">
        <v>1455</v>
      </c>
      <c r="AU421" s="128"/>
      <c r="AV421" s="129"/>
      <c r="AW421" s="126" t="str">
        <f t="shared" si="189"/>
        <v/>
      </c>
      <c r="AX421" s="126" t="str">
        <f t="shared" si="190"/>
        <v/>
      </c>
      <c r="AY421" s="64" t="str">
        <f t="shared" si="191"/>
        <v/>
      </c>
      <c r="AZ421" s="97">
        <v>81.94</v>
      </c>
      <c r="BA421" s="68"/>
      <c r="BB421" s="68"/>
      <c r="BC421" s="68"/>
      <c r="BD421" s="68"/>
      <c r="BE421" s="15">
        <v>360</v>
      </c>
      <c r="BF421" s="5">
        <f t="shared" si="192"/>
        <v>14011</v>
      </c>
      <c r="BG421" s="41">
        <v>9600</v>
      </c>
      <c r="BH421" s="42">
        <v>4116</v>
      </c>
      <c r="BI421" s="42">
        <v>295</v>
      </c>
      <c r="BJ421" s="42"/>
      <c r="BK421" s="42"/>
      <c r="BL421" s="42"/>
      <c r="BM421" s="15"/>
    </row>
    <row r="422" spans="1:65" outlineLevel="5" x14ac:dyDescent="0.45">
      <c r="A422" s="22">
        <f t="shared" si="178"/>
        <v>12</v>
      </c>
      <c r="B422" s="9">
        <f t="shared" si="194"/>
        <v>44922</v>
      </c>
      <c r="C422" s="51">
        <v>303284</v>
      </c>
      <c r="D422" s="64">
        <f t="shared" si="183"/>
        <v>35.9</v>
      </c>
      <c r="E422" s="12">
        <v>33.799999999999997</v>
      </c>
      <c r="F422" s="12">
        <v>35.799999999999997</v>
      </c>
      <c r="G422" s="12">
        <v>36.299999999999997</v>
      </c>
      <c r="H422" s="12">
        <v>37.700000000000003</v>
      </c>
      <c r="I422" s="12"/>
      <c r="J422" s="12"/>
      <c r="K422" s="12"/>
      <c r="L422" s="12"/>
      <c r="M422" s="74" t="str">
        <f t="shared" si="184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f t="shared" si="193"/>
        <v>23.789294817332202</v>
      </c>
      <c r="AO422" s="41">
        <v>1177</v>
      </c>
      <c r="AP422" s="110"/>
      <c r="AQ422" s="111"/>
      <c r="AR422" s="126" t="str">
        <f t="shared" si="187"/>
        <v/>
      </c>
      <c r="AS422" s="126" t="str">
        <f t="shared" si="188"/>
        <v/>
      </c>
      <c r="AT422" s="127">
        <v>1258</v>
      </c>
      <c r="AU422" s="128"/>
      <c r="AV422" s="129"/>
      <c r="AW422" s="126" t="str">
        <f t="shared" si="189"/>
        <v/>
      </c>
      <c r="AX422" s="126" t="str">
        <f t="shared" si="190"/>
        <v/>
      </c>
      <c r="AY422" s="64" t="str">
        <f t="shared" si="191"/>
        <v/>
      </c>
      <c r="AZ422" s="97">
        <v>81.94</v>
      </c>
      <c r="BA422" s="68"/>
      <c r="BB422" s="68"/>
      <c r="BC422" s="68"/>
      <c r="BD422" s="68"/>
      <c r="BE422" s="15">
        <v>290</v>
      </c>
      <c r="BF422" s="5">
        <f t="shared" si="192"/>
        <v>12575</v>
      </c>
      <c r="BG422" s="41">
        <v>9600</v>
      </c>
      <c r="BH422" s="42">
        <v>2975</v>
      </c>
      <c r="BI422" s="42">
        <v>0</v>
      </c>
      <c r="BJ422" s="42"/>
      <c r="BK422" s="42"/>
      <c r="BL422" s="42"/>
      <c r="BM422" s="15"/>
    </row>
    <row r="423" spans="1:65" outlineLevel="5" x14ac:dyDescent="0.45">
      <c r="A423" s="22">
        <f t="shared" si="178"/>
        <v>12</v>
      </c>
      <c r="B423" s="9">
        <f t="shared" si="194"/>
        <v>44923</v>
      </c>
      <c r="C423" s="51">
        <v>295865</v>
      </c>
      <c r="D423" s="64">
        <f t="shared" si="183"/>
        <v>36</v>
      </c>
      <c r="E423" s="12">
        <v>34.1</v>
      </c>
      <c r="F423" s="12">
        <v>35.799999999999997</v>
      </c>
      <c r="G423" s="12">
        <v>36.299999999999997</v>
      </c>
      <c r="H423" s="12">
        <v>37.700000000000003</v>
      </c>
      <c r="I423" s="12"/>
      <c r="J423" s="12"/>
      <c r="K423" s="12"/>
      <c r="L423" s="12"/>
      <c r="M423" s="74" t="str">
        <f t="shared" si="184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f t="shared" si="193"/>
        <v>23.648648648648649</v>
      </c>
      <c r="AO423" s="41">
        <v>1184</v>
      </c>
      <c r="AP423" s="110"/>
      <c r="AQ423" s="111"/>
      <c r="AR423" s="126" t="str">
        <f t="shared" si="187"/>
        <v/>
      </c>
      <c r="AS423" s="126" t="str">
        <f t="shared" si="188"/>
        <v/>
      </c>
      <c r="AT423" s="127">
        <v>1269</v>
      </c>
      <c r="AU423" s="128"/>
      <c r="AV423" s="129"/>
      <c r="AW423" s="126" t="str">
        <f t="shared" si="189"/>
        <v/>
      </c>
      <c r="AX423" s="126" t="str">
        <f t="shared" si="190"/>
        <v/>
      </c>
      <c r="AY423" s="64" t="str">
        <f t="shared" si="191"/>
        <v/>
      </c>
      <c r="AZ423" s="97">
        <v>81.94</v>
      </c>
      <c r="BA423" s="68"/>
      <c r="BB423" s="68"/>
      <c r="BC423" s="68"/>
      <c r="BD423" s="68"/>
      <c r="BE423" s="15">
        <v>360</v>
      </c>
      <c r="BF423" s="5">
        <f t="shared" si="192"/>
        <v>16786</v>
      </c>
      <c r="BG423" s="41">
        <v>11200</v>
      </c>
      <c r="BH423" s="42">
        <v>5586</v>
      </c>
      <c r="BI423" s="42">
        <v>0</v>
      </c>
      <c r="BJ423" s="42"/>
      <c r="BK423" s="42"/>
      <c r="BL423" s="42"/>
      <c r="BM423" s="15"/>
    </row>
    <row r="424" spans="1:65" outlineLevel="5" x14ac:dyDescent="0.45">
      <c r="A424" s="22">
        <f t="shared" si="178"/>
        <v>12</v>
      </c>
      <c r="B424" s="9">
        <f t="shared" si="194"/>
        <v>44924</v>
      </c>
      <c r="C424" s="51">
        <v>295638</v>
      </c>
      <c r="D424" s="64">
        <f t="shared" si="183"/>
        <v>36</v>
      </c>
      <c r="E424" s="12">
        <v>34.200000000000003</v>
      </c>
      <c r="F424" s="12">
        <v>35.5</v>
      </c>
      <c r="G424" s="12">
        <v>36.4</v>
      </c>
      <c r="H424" s="12">
        <v>37.799999999999997</v>
      </c>
      <c r="I424" s="12"/>
      <c r="J424" s="12"/>
      <c r="K424" s="12"/>
      <c r="L424" s="12"/>
      <c r="M424" s="74" t="str">
        <f t="shared" si="184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f t="shared" si="193"/>
        <v>32.295271049596309</v>
      </c>
      <c r="AO424" s="41">
        <v>867</v>
      </c>
      <c r="AP424" s="110"/>
      <c r="AQ424" s="111"/>
      <c r="AR424" s="126" t="str">
        <f t="shared" si="187"/>
        <v/>
      </c>
      <c r="AS424" s="126" t="str">
        <f t="shared" si="188"/>
        <v/>
      </c>
      <c r="AT424" s="127">
        <v>923</v>
      </c>
      <c r="AU424" s="128"/>
      <c r="AV424" s="129"/>
      <c r="AW424" s="126" t="str">
        <f t="shared" si="189"/>
        <v/>
      </c>
      <c r="AX424" s="126" t="str">
        <f t="shared" si="190"/>
        <v/>
      </c>
      <c r="AY424" s="64" t="str">
        <f t="shared" si="191"/>
        <v/>
      </c>
      <c r="AZ424" s="97">
        <v>81.66</v>
      </c>
      <c r="BA424" s="68"/>
      <c r="BB424" s="68"/>
      <c r="BC424" s="68"/>
      <c r="BD424" s="68"/>
      <c r="BE424" s="15">
        <v>260</v>
      </c>
      <c r="BF424" s="5">
        <f t="shared" si="192"/>
        <v>13201</v>
      </c>
      <c r="BG424" s="41">
        <v>9194</v>
      </c>
      <c r="BH424" s="42">
        <v>4007</v>
      </c>
      <c r="BI424" s="42">
        <v>0</v>
      </c>
      <c r="BJ424" s="42"/>
      <c r="BK424" s="42"/>
      <c r="BL424" s="42"/>
      <c r="BM424" s="15"/>
    </row>
    <row r="425" spans="1:65" outlineLevel="5" x14ac:dyDescent="0.45">
      <c r="A425" s="22">
        <f t="shared" si="178"/>
        <v>12</v>
      </c>
      <c r="B425" s="9">
        <f t="shared" si="194"/>
        <v>44925</v>
      </c>
      <c r="C425" s="51">
        <v>302284</v>
      </c>
      <c r="D425" s="64">
        <f t="shared" si="183"/>
        <v>36.1</v>
      </c>
      <c r="E425" s="12">
        <v>34.6</v>
      </c>
      <c r="F425" s="12">
        <v>35.299999999999997</v>
      </c>
      <c r="G425" s="12">
        <v>36.4</v>
      </c>
      <c r="H425" s="12">
        <v>38.1</v>
      </c>
      <c r="I425" s="12"/>
      <c r="J425" s="12"/>
      <c r="K425" s="12"/>
      <c r="L425" s="12"/>
      <c r="M425" s="74" t="str">
        <f t="shared" si="184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f t="shared" si="193"/>
        <v>30.939226519337016</v>
      </c>
      <c r="AO425" s="41">
        <v>905</v>
      </c>
      <c r="AP425" s="110"/>
      <c r="AQ425" s="111"/>
      <c r="AR425" s="126" t="str">
        <f t="shared" si="187"/>
        <v/>
      </c>
      <c r="AS425" s="126" t="str">
        <f t="shared" si="188"/>
        <v/>
      </c>
      <c r="AT425" s="127">
        <v>989</v>
      </c>
      <c r="AU425" s="128"/>
      <c r="AV425" s="129"/>
      <c r="AW425" s="126" t="str">
        <f t="shared" si="189"/>
        <v/>
      </c>
      <c r="AX425" s="126" t="str">
        <f t="shared" si="190"/>
        <v/>
      </c>
      <c r="AY425" s="64" t="str">
        <f t="shared" si="191"/>
        <v/>
      </c>
      <c r="AZ425" s="97">
        <v>81.66</v>
      </c>
      <c r="BA425" s="68"/>
      <c r="BB425" s="68"/>
      <c r="BC425" s="68"/>
      <c r="BD425" s="68"/>
      <c r="BE425" s="15">
        <v>350</v>
      </c>
      <c r="BF425" s="5">
        <f t="shared" si="192"/>
        <v>16131</v>
      </c>
      <c r="BG425" s="41">
        <v>14591</v>
      </c>
      <c r="BH425" s="42">
        <v>1540</v>
      </c>
      <c r="BI425" s="42">
        <v>0</v>
      </c>
      <c r="BJ425" s="42"/>
      <c r="BK425" s="42"/>
      <c r="BL425" s="42"/>
      <c r="BM425" s="15"/>
    </row>
    <row r="426" spans="1:65" ht="17.5" outlineLevel="5" thickBot="1" x14ac:dyDescent="0.5">
      <c r="A426" s="23">
        <f t="shared" si="178"/>
        <v>12</v>
      </c>
      <c r="B426" s="10">
        <f t="shared" si="194"/>
        <v>44926</v>
      </c>
      <c r="C426" s="52">
        <v>299185</v>
      </c>
      <c r="D426" s="64">
        <f t="shared" si="183"/>
        <v>36</v>
      </c>
      <c r="E426" s="13">
        <v>34.200000000000003</v>
      </c>
      <c r="F426" s="13">
        <v>35.200000000000003</v>
      </c>
      <c r="G426" s="13">
        <v>36.4</v>
      </c>
      <c r="H426" s="13">
        <v>38.200000000000003</v>
      </c>
      <c r="I426" s="13"/>
      <c r="J426" s="13"/>
      <c r="K426" s="13"/>
      <c r="L426" s="13"/>
      <c r="M426" s="74" t="str">
        <f t="shared" si="184"/>
        <v/>
      </c>
      <c r="N426" s="88"/>
      <c r="O426" s="88"/>
      <c r="P426" s="88"/>
      <c r="Q426" s="88"/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1">
        <f t="shared" si="193"/>
        <v>30.467899891186072</v>
      </c>
      <c r="AO426" s="43">
        <v>919</v>
      </c>
      <c r="AP426" s="134"/>
      <c r="AQ426" s="135"/>
      <c r="AR426" s="126" t="str">
        <f t="shared" si="187"/>
        <v/>
      </c>
      <c r="AS426" s="126" t="str">
        <f t="shared" si="188"/>
        <v/>
      </c>
      <c r="AT426" s="127">
        <v>973</v>
      </c>
      <c r="AU426" s="128"/>
      <c r="AV426" s="129"/>
      <c r="AW426" s="126" t="str">
        <f t="shared" si="189"/>
        <v/>
      </c>
      <c r="AX426" s="126" t="str">
        <f t="shared" si="190"/>
        <v/>
      </c>
      <c r="AY426" s="64" t="str">
        <f t="shared" si="191"/>
        <v/>
      </c>
      <c r="AZ426" s="99">
        <v>81.66</v>
      </c>
      <c r="BA426" s="77"/>
      <c r="BB426" s="77"/>
      <c r="BC426" s="77"/>
      <c r="BD426" s="77"/>
      <c r="BE426" s="16">
        <v>110</v>
      </c>
      <c r="BF426" s="5">
        <f t="shared" si="192"/>
        <v>16128</v>
      </c>
      <c r="BG426" s="43">
        <v>14596</v>
      </c>
      <c r="BH426" s="44">
        <v>1532</v>
      </c>
      <c r="BI426" s="44">
        <v>0</v>
      </c>
      <c r="BJ426" s="44"/>
      <c r="BK426" s="44"/>
      <c r="BL426" s="44"/>
      <c r="BM426" s="16"/>
    </row>
    <row r="427" spans="1:65" outlineLevel="4" x14ac:dyDescent="0.45">
      <c r="A427" s="150" t="s">
        <v>45</v>
      </c>
      <c r="B427" s="151"/>
      <c r="C427" s="50">
        <f t="shared" ref="C427:BM427" si="195">SUBTOTAL(4,C396:C426)</f>
        <v>357493</v>
      </c>
      <c r="D427" s="60">
        <f t="shared" si="195"/>
        <v>36.5</v>
      </c>
      <c r="E427" s="28">
        <f t="shared" si="195"/>
        <v>35.700000000000003</v>
      </c>
      <c r="F427" s="28">
        <f t="shared" si="195"/>
        <v>36.700000000000003</v>
      </c>
      <c r="G427" s="28">
        <f t="shared" si="195"/>
        <v>36.700000000000003</v>
      </c>
      <c r="H427" s="28">
        <f t="shared" si="195"/>
        <v>38.4</v>
      </c>
      <c r="I427" s="28">
        <f t="shared" si="195"/>
        <v>0</v>
      </c>
      <c r="J427" s="28">
        <f t="shared" si="195"/>
        <v>0</v>
      </c>
      <c r="K427" s="28">
        <f t="shared" si="195"/>
        <v>0</v>
      </c>
      <c r="L427" s="28">
        <f t="shared" si="195"/>
        <v>0</v>
      </c>
      <c r="M427" s="71">
        <f t="shared" si="195"/>
        <v>0</v>
      </c>
      <c r="N427" s="82">
        <f t="shared" si="195"/>
        <v>0</v>
      </c>
      <c r="O427" s="82">
        <f t="shared" si="195"/>
        <v>0</v>
      </c>
      <c r="P427" s="82">
        <f t="shared" si="195"/>
        <v>0</v>
      </c>
      <c r="Q427" s="82">
        <f t="shared" si="195"/>
        <v>0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0</v>
      </c>
      <c r="AF427" s="39">
        <f t="shared" si="195"/>
        <v>0</v>
      </c>
      <c r="AG427" s="39">
        <f t="shared" si="195"/>
        <v>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32.295271049596309</v>
      </c>
      <c r="AO427" s="39">
        <f t="shared" si="195"/>
        <v>1806</v>
      </c>
      <c r="AP427" s="104">
        <f t="shared" si="195"/>
        <v>0</v>
      </c>
      <c r="AQ427" s="105">
        <f t="shared" si="195"/>
        <v>0</v>
      </c>
      <c r="AR427" s="106">
        <f t="shared" si="195"/>
        <v>0</v>
      </c>
      <c r="AS427" s="106">
        <f t="shared" si="195"/>
        <v>0</v>
      </c>
      <c r="AT427" s="107">
        <f t="shared" si="195"/>
        <v>1901</v>
      </c>
      <c r="AU427" s="108">
        <f t="shared" si="195"/>
        <v>0</v>
      </c>
      <c r="AV427" s="109">
        <f t="shared" si="195"/>
        <v>0</v>
      </c>
      <c r="AW427" s="106">
        <f t="shared" si="195"/>
        <v>0</v>
      </c>
      <c r="AX427" s="106">
        <f t="shared" si="195"/>
        <v>0</v>
      </c>
      <c r="AY427" s="60">
        <f t="shared" si="195"/>
        <v>0</v>
      </c>
      <c r="AZ427" s="96">
        <f t="shared" si="195"/>
        <v>81.94</v>
      </c>
      <c r="BA427" s="67">
        <f t="shared" si="195"/>
        <v>0</v>
      </c>
      <c r="BB427" s="67">
        <f t="shared" si="195"/>
        <v>0</v>
      </c>
      <c r="BC427" s="67">
        <f t="shared" si="195"/>
        <v>0</v>
      </c>
      <c r="BD427" s="67">
        <f t="shared" si="195"/>
        <v>0</v>
      </c>
      <c r="BE427" s="27">
        <f t="shared" si="195"/>
        <v>440</v>
      </c>
      <c r="BF427" s="29">
        <f t="shared" si="195"/>
        <v>16786</v>
      </c>
      <c r="BG427" s="39">
        <f t="shared" si="195"/>
        <v>14596</v>
      </c>
      <c r="BH427" s="40">
        <f t="shared" si="195"/>
        <v>5586</v>
      </c>
      <c r="BI427" s="40">
        <f t="shared" si="195"/>
        <v>2461</v>
      </c>
      <c r="BJ427" s="40">
        <f t="shared" si="195"/>
        <v>0</v>
      </c>
      <c r="BK427" s="40">
        <f t="shared" si="195"/>
        <v>0</v>
      </c>
      <c r="BL427" s="40">
        <f t="shared" si="195"/>
        <v>0</v>
      </c>
      <c r="BM427" s="27">
        <f t="shared" si="195"/>
        <v>0</v>
      </c>
    </row>
    <row r="428" spans="1:65" outlineLevel="3" x14ac:dyDescent="0.45">
      <c r="A428" s="180" t="s">
        <v>34</v>
      </c>
      <c r="B428" s="181"/>
      <c r="C428" s="51">
        <f t="shared" ref="C428:BM428" si="196">SUBTOTAL(5,C396:C426)</f>
        <v>279232</v>
      </c>
      <c r="D428" s="61">
        <f t="shared" si="196"/>
        <v>32.799999999999997</v>
      </c>
      <c r="E428" s="12">
        <f t="shared" si="196"/>
        <v>33.4</v>
      </c>
      <c r="F428" s="12">
        <f t="shared" si="196"/>
        <v>33.799999999999997</v>
      </c>
      <c r="G428" s="12">
        <f t="shared" si="196"/>
        <v>30.8</v>
      </c>
      <c r="H428" s="12">
        <f t="shared" si="196"/>
        <v>32</v>
      </c>
      <c r="I428" s="12">
        <f t="shared" si="196"/>
        <v>0</v>
      </c>
      <c r="J428" s="12">
        <f t="shared" si="196"/>
        <v>0</v>
      </c>
      <c r="K428" s="12">
        <f t="shared" si="196"/>
        <v>0</v>
      </c>
      <c r="L428" s="12">
        <f t="shared" si="196"/>
        <v>0</v>
      </c>
      <c r="M428" s="72">
        <f t="shared" si="196"/>
        <v>0</v>
      </c>
      <c r="N428" s="83">
        <f t="shared" si="196"/>
        <v>0</v>
      </c>
      <c r="O428" s="83">
        <f t="shared" si="196"/>
        <v>0</v>
      </c>
      <c r="P428" s="83">
        <f t="shared" si="196"/>
        <v>0</v>
      </c>
      <c r="Q428" s="83">
        <f t="shared" si="196"/>
        <v>0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0</v>
      </c>
      <c r="AF428" s="41">
        <f t="shared" si="196"/>
        <v>0</v>
      </c>
      <c r="AG428" s="41">
        <f t="shared" si="196"/>
        <v>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15.503875968992247</v>
      </c>
      <c r="AO428" s="41">
        <f t="shared" si="196"/>
        <v>867</v>
      </c>
      <c r="AP428" s="110">
        <f t="shared" si="196"/>
        <v>0</v>
      </c>
      <c r="AQ428" s="111">
        <f t="shared" si="196"/>
        <v>0</v>
      </c>
      <c r="AR428" s="112">
        <f t="shared" si="196"/>
        <v>0</v>
      </c>
      <c r="AS428" s="112">
        <f t="shared" si="196"/>
        <v>0</v>
      </c>
      <c r="AT428" s="113">
        <f t="shared" si="196"/>
        <v>923</v>
      </c>
      <c r="AU428" s="114">
        <f t="shared" si="196"/>
        <v>0</v>
      </c>
      <c r="AV428" s="115">
        <f t="shared" si="196"/>
        <v>0</v>
      </c>
      <c r="AW428" s="112">
        <f t="shared" si="196"/>
        <v>0</v>
      </c>
      <c r="AX428" s="112">
        <f t="shared" si="196"/>
        <v>0</v>
      </c>
      <c r="AY428" s="61">
        <f t="shared" si="196"/>
        <v>0</v>
      </c>
      <c r="AZ428" s="97">
        <f t="shared" si="196"/>
        <v>81.12</v>
      </c>
      <c r="BA428" s="68">
        <f t="shared" si="196"/>
        <v>0</v>
      </c>
      <c r="BB428" s="68">
        <f t="shared" si="196"/>
        <v>0</v>
      </c>
      <c r="BC428" s="68">
        <f t="shared" si="196"/>
        <v>0</v>
      </c>
      <c r="BD428" s="68">
        <f t="shared" si="196"/>
        <v>0</v>
      </c>
      <c r="BE428" s="15">
        <f t="shared" si="196"/>
        <v>110</v>
      </c>
      <c r="BF428" s="6">
        <f t="shared" si="196"/>
        <v>11147</v>
      </c>
      <c r="BG428" s="41">
        <f t="shared" si="196"/>
        <v>8900</v>
      </c>
      <c r="BH428" s="42">
        <f t="shared" si="196"/>
        <v>215</v>
      </c>
      <c r="BI428" s="42">
        <f t="shared" si="196"/>
        <v>0</v>
      </c>
      <c r="BJ428" s="42">
        <f t="shared" si="196"/>
        <v>0</v>
      </c>
      <c r="BK428" s="42">
        <f t="shared" si="196"/>
        <v>0</v>
      </c>
      <c r="BL428" s="42">
        <f t="shared" si="196"/>
        <v>0</v>
      </c>
      <c r="BM428" s="15">
        <f t="shared" si="196"/>
        <v>0</v>
      </c>
    </row>
    <row r="429" spans="1:65" outlineLevel="2" x14ac:dyDescent="0.45">
      <c r="A429" s="180" t="s">
        <v>23</v>
      </c>
      <c r="B429" s="181"/>
      <c r="C429" s="51">
        <f>IFERROR(SUBTOTAL(1,C396:C426),"")</f>
        <v>306680.87096774194</v>
      </c>
      <c r="D429" s="61">
        <f t="shared" ref="D429:BM429" si="197">IFERROR(SUBTOTAL(1,D396:D426),"")</f>
        <v>35.893548387096772</v>
      </c>
      <c r="E429" s="12">
        <f t="shared" si="197"/>
        <v>34.832258064516118</v>
      </c>
      <c r="F429" s="12">
        <f t="shared" si="197"/>
        <v>35.203225806451613</v>
      </c>
      <c r="G429" s="12">
        <f t="shared" si="197"/>
        <v>36.154838709677428</v>
      </c>
      <c r="H429" s="12">
        <f t="shared" si="197"/>
        <v>37.338709677419345</v>
      </c>
      <c r="I429" s="12" t="str">
        <f t="shared" si="197"/>
        <v/>
      </c>
      <c r="J429" s="12" t="str">
        <f t="shared" si="197"/>
        <v/>
      </c>
      <c r="K429" s="12" t="str">
        <f t="shared" si="197"/>
        <v/>
      </c>
      <c r="L429" s="12" t="str">
        <f t="shared" si="197"/>
        <v/>
      </c>
      <c r="M429" s="72" t="str">
        <f t="shared" si="197"/>
        <v/>
      </c>
      <c r="N429" s="83" t="str">
        <f t="shared" si="197"/>
        <v/>
      </c>
      <c r="O429" s="83" t="str">
        <f t="shared" si="197"/>
        <v/>
      </c>
      <c r="P429" s="83" t="str">
        <f t="shared" si="197"/>
        <v/>
      </c>
      <c r="Q429" s="83" t="str">
        <f t="shared" si="197"/>
        <v/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 t="str">
        <f t="shared" si="197"/>
        <v/>
      </c>
      <c r="AF429" s="41" t="str">
        <f t="shared" si="197"/>
        <v/>
      </c>
      <c r="AG429" s="41" t="str">
        <f t="shared" si="197"/>
        <v/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20.099948386336859</v>
      </c>
      <c r="AO429" s="41">
        <f t="shared" si="197"/>
        <v>1452.4516129032259</v>
      </c>
      <c r="AP429" s="110" t="str">
        <f t="shared" si="197"/>
        <v/>
      </c>
      <c r="AQ429" s="111" t="str">
        <f t="shared" si="197"/>
        <v/>
      </c>
      <c r="AR429" s="112" t="str">
        <f t="shared" si="197"/>
        <v/>
      </c>
      <c r="AS429" s="112" t="str">
        <f t="shared" si="197"/>
        <v/>
      </c>
      <c r="AT429" s="113">
        <f t="shared" si="197"/>
        <v>1563.258064516129</v>
      </c>
      <c r="AU429" s="114" t="str">
        <f t="shared" si="197"/>
        <v/>
      </c>
      <c r="AV429" s="115" t="str">
        <f t="shared" si="197"/>
        <v/>
      </c>
      <c r="AW429" s="112" t="str">
        <f t="shared" si="197"/>
        <v/>
      </c>
      <c r="AX429" s="112" t="str">
        <f t="shared" si="197"/>
        <v/>
      </c>
      <c r="AY429" s="61" t="str">
        <f t="shared" si="197"/>
        <v/>
      </c>
      <c r="AZ429" s="97">
        <f t="shared" si="197"/>
        <v>81.503913043478292</v>
      </c>
      <c r="BA429" s="68" t="str">
        <f t="shared" si="197"/>
        <v/>
      </c>
      <c r="BB429" s="68" t="str">
        <f t="shared" si="197"/>
        <v/>
      </c>
      <c r="BC429" s="68" t="str">
        <f t="shared" si="197"/>
        <v/>
      </c>
      <c r="BD429" s="68" t="str">
        <f t="shared" si="197"/>
        <v/>
      </c>
      <c r="BE429" s="15">
        <f>IFERROR(SUBTOTAL(1,BE396:BE426),"")</f>
        <v>304.81481481481484</v>
      </c>
      <c r="BF429" s="6">
        <f t="shared" si="197"/>
        <v>13282.032258064517</v>
      </c>
      <c r="BG429" s="41">
        <f t="shared" si="197"/>
        <v>10670.354838709678</v>
      </c>
      <c r="BH429" s="42">
        <f t="shared" si="197"/>
        <v>1760.4193548387098</v>
      </c>
      <c r="BI429" s="42">
        <f t="shared" si="197"/>
        <v>851.25806451612902</v>
      </c>
      <c r="BJ429" s="42" t="str">
        <f t="shared" si="197"/>
        <v/>
      </c>
      <c r="BK429" s="42" t="str">
        <f t="shared" si="197"/>
        <v/>
      </c>
      <c r="BL429" s="42" t="str">
        <f t="shared" si="197"/>
        <v/>
      </c>
      <c r="BM429" s="15" t="str">
        <f t="shared" si="197"/>
        <v/>
      </c>
    </row>
    <row r="430" spans="1:65" ht="17.5" outlineLevel="1" thickBot="1" x14ac:dyDescent="0.5">
      <c r="A430" s="182" t="s">
        <v>46</v>
      </c>
      <c r="B430" s="183"/>
      <c r="C430" s="52">
        <f>SUBTOTAL(9,C396:C426)</f>
        <v>9507107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45026</v>
      </c>
      <c r="AP430" s="116"/>
      <c r="AQ430" s="117"/>
      <c r="AR430" s="118"/>
      <c r="AS430" s="118"/>
      <c r="AT430" s="119">
        <f>SUBTOTAL(9,AT396:AT426)</f>
        <v>48461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8230</v>
      </c>
      <c r="BF430" s="7">
        <f t="shared" ref="BF430:BM430" si="198">SUBTOTAL(9,BF396:BF426)</f>
        <v>411743</v>
      </c>
      <c r="BG430" s="43">
        <f t="shared" si="198"/>
        <v>330781</v>
      </c>
      <c r="BH430" s="44">
        <f t="shared" si="198"/>
        <v>54573</v>
      </c>
      <c r="BI430" s="44">
        <f t="shared" si="198"/>
        <v>26389</v>
      </c>
      <c r="BJ430" s="44">
        <f t="shared" si="198"/>
        <v>0</v>
      </c>
      <c r="BK430" s="44">
        <f t="shared" si="198"/>
        <v>0</v>
      </c>
      <c r="BL430" s="44">
        <v>310207</v>
      </c>
      <c r="BM430" s="16">
        <f t="shared" si="198"/>
        <v>0</v>
      </c>
    </row>
    <row r="431" spans="1:65" outlineLevel="1" x14ac:dyDescent="0.45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7" outlineLevelRow="5" outlineLevelCol="1" x14ac:dyDescent="0.45"/>
  <cols>
    <col min="1" max="1" width="6" style="20" bestFit="1" customWidth="1"/>
    <col min="2" max="2" width="11.08203125" style="2" bestFit="1" customWidth="1"/>
    <col min="3" max="3" width="14.582031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58203125" style="4" customWidth="1"/>
    <col min="42" max="43" width="8.58203125" style="100" customWidth="1"/>
    <col min="44" max="44" width="10.58203125" style="100" customWidth="1"/>
    <col min="45" max="45" width="10.58203125" style="100" bestFit="1" customWidth="1"/>
    <col min="46" max="46" width="14.58203125" style="101" customWidth="1"/>
    <col min="47" max="48" width="8.58203125" style="102" customWidth="1"/>
    <col min="49" max="49" width="10.58203125" style="100" customWidth="1"/>
    <col min="50" max="50" width="10.58203125" style="100" bestFit="1" customWidth="1"/>
    <col min="51" max="51" width="11.58203125" style="3" customWidth="1"/>
    <col min="52" max="56" width="11.58203125" style="53" customWidth="1"/>
    <col min="57" max="57" width="14.58203125" style="4" customWidth="1"/>
    <col min="58" max="58" width="20.33203125" style="4" bestFit="1" customWidth="1"/>
    <col min="59" max="59" width="14" style="4" customWidth="1" outlineLevel="1"/>
    <col min="60" max="60" width="20.83203125" style="4" customWidth="1" outlineLevel="1"/>
    <col min="61" max="61" width="18.83203125" style="4" customWidth="1" outlineLevel="1"/>
    <col min="62" max="63" width="20.25" style="4" customWidth="1" outlineLevel="1"/>
    <col min="64" max="65" width="20.83203125" style="4" customWidth="1" outlineLevel="1"/>
  </cols>
  <sheetData>
    <row r="1" spans="1:65" ht="20.5" x14ac:dyDescent="0.45">
      <c r="A1" s="19" t="s">
        <v>104</v>
      </c>
    </row>
    <row r="2" spans="1:65" s="35" customFormat="1" x14ac:dyDescent="0.45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45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45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5" thickBot="1" x14ac:dyDescent="0.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5">
      <c r="A6" s="172" t="s">
        <v>61</v>
      </c>
      <c r="B6" s="173"/>
      <c r="C6" s="156" t="s">
        <v>2</v>
      </c>
      <c r="D6" s="176" t="s">
        <v>68</v>
      </c>
      <c r="E6" s="177"/>
      <c r="F6" s="177"/>
      <c r="G6" s="177"/>
      <c r="H6" s="177"/>
      <c r="I6" s="177"/>
      <c r="J6" s="177"/>
      <c r="K6" s="177"/>
      <c r="L6" s="177"/>
      <c r="M6" s="178" t="s">
        <v>77</v>
      </c>
      <c r="N6" s="179"/>
      <c r="O6" s="179"/>
      <c r="P6" s="179"/>
      <c r="Q6" s="179"/>
      <c r="R6" s="179"/>
      <c r="S6" s="179"/>
      <c r="T6" s="179"/>
      <c r="U6" s="179"/>
      <c r="V6" s="160" t="s">
        <v>80</v>
      </c>
      <c r="W6" s="156"/>
      <c r="X6" s="156"/>
      <c r="Y6" s="156"/>
      <c r="Z6" s="156"/>
      <c r="AA6" s="156"/>
      <c r="AB6" s="156"/>
      <c r="AC6" s="156"/>
      <c r="AD6" s="156"/>
      <c r="AE6" s="146" t="s">
        <v>82</v>
      </c>
      <c r="AF6" s="156"/>
      <c r="AG6" s="156"/>
      <c r="AH6" s="156"/>
      <c r="AI6" s="156"/>
      <c r="AJ6" s="156"/>
      <c r="AK6" s="156"/>
      <c r="AL6" s="156"/>
      <c r="AM6" s="156"/>
      <c r="AN6" s="146" t="s">
        <v>67</v>
      </c>
      <c r="AO6" s="160" t="s">
        <v>1</v>
      </c>
      <c r="AP6" s="164" t="s">
        <v>93</v>
      </c>
      <c r="AQ6" s="166" t="s">
        <v>94</v>
      </c>
      <c r="AR6" s="168" t="s">
        <v>95</v>
      </c>
      <c r="AS6" s="168" t="s">
        <v>91</v>
      </c>
      <c r="AT6" s="162" t="s">
        <v>66</v>
      </c>
      <c r="AU6" s="164" t="s">
        <v>96</v>
      </c>
      <c r="AV6" s="166" t="s">
        <v>97</v>
      </c>
      <c r="AW6" s="168" t="s">
        <v>98</v>
      </c>
      <c r="AX6" s="168" t="s">
        <v>92</v>
      </c>
      <c r="AY6" s="170" t="s">
        <v>89</v>
      </c>
      <c r="AZ6" s="152" t="s">
        <v>87</v>
      </c>
      <c r="BA6" s="154" t="s">
        <v>105</v>
      </c>
      <c r="BB6" s="155"/>
      <c r="BC6" s="155"/>
      <c r="BD6" s="155"/>
      <c r="BE6" s="156" t="s">
        <v>102</v>
      </c>
      <c r="BF6" s="158" t="s">
        <v>3</v>
      </c>
      <c r="BG6" s="160" t="s">
        <v>4</v>
      </c>
      <c r="BH6" s="146" t="s">
        <v>7</v>
      </c>
      <c r="BI6" s="146" t="s">
        <v>8</v>
      </c>
      <c r="BJ6" s="146" t="s">
        <v>6</v>
      </c>
      <c r="BK6" s="146" t="s">
        <v>5</v>
      </c>
      <c r="BL6" s="146" t="s">
        <v>9</v>
      </c>
      <c r="BM6" s="148" t="s">
        <v>10</v>
      </c>
    </row>
    <row r="7" spans="1:65" s="1" customFormat="1" ht="34.5" thickBot="1" x14ac:dyDescent="0.5">
      <c r="A7" s="174"/>
      <c r="B7" s="175"/>
      <c r="C7" s="157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47"/>
      <c r="AO7" s="161"/>
      <c r="AP7" s="165"/>
      <c r="AQ7" s="167"/>
      <c r="AR7" s="169"/>
      <c r="AS7" s="169"/>
      <c r="AT7" s="163"/>
      <c r="AU7" s="165"/>
      <c r="AV7" s="167"/>
      <c r="AW7" s="169"/>
      <c r="AX7" s="169"/>
      <c r="AY7" s="171"/>
      <c r="AZ7" s="153"/>
      <c r="BA7" s="65" t="s">
        <v>84</v>
      </c>
      <c r="BB7" s="65" t="s">
        <v>85</v>
      </c>
      <c r="BC7" s="65" t="s">
        <v>86</v>
      </c>
      <c r="BD7" s="66" t="s">
        <v>90</v>
      </c>
      <c r="BE7" s="157"/>
      <c r="BF7" s="159"/>
      <c r="BG7" s="161"/>
      <c r="BH7" s="147"/>
      <c r="BI7" s="147"/>
      <c r="BJ7" s="147"/>
      <c r="BK7" s="147"/>
      <c r="BL7" s="147"/>
      <c r="BM7" s="149"/>
    </row>
    <row r="8" spans="1:65" x14ac:dyDescent="0.45">
      <c r="A8" s="150" t="s">
        <v>12</v>
      </c>
      <c r="B8" s="151"/>
      <c r="C8" s="50">
        <f t="shared" ref="C8:BM8" si="0">SUBTOTAL(4,C17:C426)</f>
        <v>491352</v>
      </c>
      <c r="D8" s="60">
        <f t="shared" si="0"/>
        <v>39.299999999999997</v>
      </c>
      <c r="E8" s="28">
        <f t="shared" si="0"/>
        <v>40.200000000000003</v>
      </c>
      <c r="F8" s="28">
        <f t="shared" si="0"/>
        <v>42.1</v>
      </c>
      <c r="G8" s="28">
        <f t="shared" si="0"/>
        <v>38.700000000000003</v>
      </c>
      <c r="H8" s="28">
        <f t="shared" si="0"/>
        <v>40.1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7.4</v>
      </c>
      <c r="N8" s="82">
        <f t="shared" si="0"/>
        <v>7.52</v>
      </c>
      <c r="O8" s="82">
        <f t="shared" si="0"/>
        <v>7.34</v>
      </c>
      <c r="P8" s="82">
        <f t="shared" si="0"/>
        <v>7.57</v>
      </c>
      <c r="Q8" s="82">
        <f t="shared" si="0"/>
        <v>7.33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380.1</v>
      </c>
      <c r="W8" s="39">
        <f t="shared" si="0"/>
        <v>454</v>
      </c>
      <c r="X8" s="39">
        <f t="shared" si="0"/>
        <v>402.1</v>
      </c>
      <c r="Y8" s="39">
        <f t="shared" si="0"/>
        <v>391.2</v>
      </c>
      <c r="Z8" s="39">
        <f t="shared" si="0"/>
        <v>499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4350</v>
      </c>
      <c r="AF8" s="39">
        <f t="shared" si="0"/>
        <v>4650</v>
      </c>
      <c r="AG8" s="39">
        <f t="shared" si="0"/>
        <v>4290</v>
      </c>
      <c r="AH8" s="39">
        <f t="shared" si="0"/>
        <v>4680</v>
      </c>
      <c r="AI8" s="39">
        <f t="shared" si="0"/>
        <v>4250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37.086092715231786</v>
      </c>
      <c r="AO8" s="39">
        <f t="shared" si="0"/>
        <v>2346</v>
      </c>
      <c r="AP8" s="104">
        <f t="shared" si="0"/>
        <v>4.8899999999999997</v>
      </c>
      <c r="AQ8" s="105">
        <f t="shared" si="0"/>
        <v>3.78</v>
      </c>
      <c r="AR8" s="106">
        <f t="shared" si="0"/>
        <v>86.754966887417211</v>
      </c>
      <c r="AS8" s="106">
        <f t="shared" si="0"/>
        <v>29.367088607594937</v>
      </c>
      <c r="AT8" s="107">
        <f t="shared" si="0"/>
        <v>3026</v>
      </c>
      <c r="AU8" s="108">
        <f t="shared" si="0"/>
        <v>2.67</v>
      </c>
      <c r="AV8" s="109">
        <f t="shared" si="0"/>
        <v>1.54</v>
      </c>
      <c r="AW8" s="106">
        <f t="shared" si="0"/>
        <v>73.65269461077844</v>
      </c>
      <c r="AX8" s="106">
        <f t="shared" si="0"/>
        <v>43.36283185840707</v>
      </c>
      <c r="AY8" s="60">
        <f t="shared" si="0"/>
        <v>67.087530146120059</v>
      </c>
      <c r="AZ8" s="96">
        <f t="shared" si="0"/>
        <v>81.96</v>
      </c>
      <c r="BA8" s="67">
        <f t="shared" si="0"/>
        <v>64.319999999999993</v>
      </c>
      <c r="BB8" s="67">
        <f t="shared" si="0"/>
        <v>43.22</v>
      </c>
      <c r="BC8" s="67">
        <f t="shared" si="0"/>
        <v>131</v>
      </c>
      <c r="BD8" s="67">
        <f t="shared" si="0"/>
        <v>0</v>
      </c>
      <c r="BE8" s="27">
        <f t="shared" si="0"/>
        <v>410</v>
      </c>
      <c r="BF8" s="29">
        <f t="shared" si="0"/>
        <v>93001</v>
      </c>
      <c r="BG8" s="39">
        <f t="shared" si="0"/>
        <v>22721</v>
      </c>
      <c r="BH8" s="40">
        <f t="shared" si="0"/>
        <v>13492</v>
      </c>
      <c r="BI8" s="40">
        <f t="shared" si="0"/>
        <v>1490</v>
      </c>
      <c r="BJ8" s="40">
        <f t="shared" si="0"/>
        <v>0</v>
      </c>
      <c r="BK8" s="40">
        <f t="shared" si="0"/>
        <v>0</v>
      </c>
      <c r="BL8" s="40">
        <f t="shared" si="0"/>
        <v>77774</v>
      </c>
      <c r="BM8" s="27">
        <f t="shared" si="0"/>
        <v>0</v>
      </c>
    </row>
    <row r="9" spans="1:65" x14ac:dyDescent="0.45">
      <c r="A9" s="180" t="s">
        <v>11</v>
      </c>
      <c r="B9" s="181"/>
      <c r="C9" s="51">
        <f t="shared" ref="C9:BM9" si="1">SUBTOTAL(5,C17:C426)</f>
        <v>275719</v>
      </c>
      <c r="D9" s="61">
        <f t="shared" si="1"/>
        <v>28.5</v>
      </c>
      <c r="E9" s="12">
        <f t="shared" si="1"/>
        <v>33.6</v>
      </c>
      <c r="F9" s="12">
        <f t="shared" si="1"/>
        <v>33.799999999999997</v>
      </c>
      <c r="G9" s="12">
        <f t="shared" si="1"/>
        <v>35.1</v>
      </c>
      <c r="H9" s="12">
        <f t="shared" si="1"/>
        <v>7.2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6.9</v>
      </c>
      <c r="N9" s="83">
        <f t="shared" si="1"/>
        <v>6.86</v>
      </c>
      <c r="O9" s="83">
        <f t="shared" si="1"/>
        <v>6.84</v>
      </c>
      <c r="P9" s="83">
        <f t="shared" si="1"/>
        <v>6.78</v>
      </c>
      <c r="Q9" s="83">
        <f t="shared" si="1"/>
        <v>6.84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136.4</v>
      </c>
      <c r="W9" s="41">
        <f t="shared" si="1"/>
        <v>111.5</v>
      </c>
      <c r="X9" s="41">
        <f t="shared" si="1"/>
        <v>139.9</v>
      </c>
      <c r="Y9" s="41">
        <f t="shared" si="1"/>
        <v>116.6</v>
      </c>
      <c r="Z9" s="41">
        <f t="shared" si="1"/>
        <v>103.3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3085</v>
      </c>
      <c r="AF9" s="41">
        <f t="shared" si="1"/>
        <v>3230</v>
      </c>
      <c r="AG9" s="41">
        <f t="shared" si="1"/>
        <v>2690</v>
      </c>
      <c r="AH9" s="41">
        <f t="shared" si="1"/>
        <v>3300</v>
      </c>
      <c r="AI9" s="41">
        <f t="shared" si="1"/>
        <v>2780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11.935208866155158</v>
      </c>
      <c r="AO9" s="41">
        <f t="shared" si="1"/>
        <v>755</v>
      </c>
      <c r="AP9" s="110">
        <f t="shared" si="1"/>
        <v>1.86</v>
      </c>
      <c r="AQ9" s="111">
        <f t="shared" si="1"/>
        <v>1.45</v>
      </c>
      <c r="AR9" s="112">
        <f t="shared" si="1"/>
        <v>70.632911392405063</v>
      </c>
      <c r="AS9" s="112">
        <f t="shared" si="1"/>
        <v>13.245033112582789</v>
      </c>
      <c r="AT9" s="113">
        <f t="shared" si="1"/>
        <v>764</v>
      </c>
      <c r="AU9" s="114">
        <f t="shared" si="1"/>
        <v>1.5</v>
      </c>
      <c r="AV9" s="115">
        <f t="shared" si="1"/>
        <v>0.97</v>
      </c>
      <c r="AW9" s="112">
        <f t="shared" si="1"/>
        <v>56.63716814159293</v>
      </c>
      <c r="AX9" s="112">
        <f t="shared" si="1"/>
        <v>26.34730538922156</v>
      </c>
      <c r="AY9" s="61">
        <f t="shared" si="1"/>
        <v>36.60130718954251</v>
      </c>
      <c r="AZ9" s="97">
        <f t="shared" si="1"/>
        <v>76.27</v>
      </c>
      <c r="BA9" s="68">
        <f t="shared" si="1"/>
        <v>58.92</v>
      </c>
      <c r="BB9" s="68">
        <f t="shared" si="1"/>
        <v>35.950000000000003</v>
      </c>
      <c r="BC9" s="68">
        <f t="shared" si="1"/>
        <v>0</v>
      </c>
      <c r="BD9" s="68">
        <f t="shared" si="1"/>
        <v>0</v>
      </c>
      <c r="BE9" s="15">
        <f t="shared" si="1"/>
        <v>30</v>
      </c>
      <c r="BF9" s="6">
        <f t="shared" si="1"/>
        <v>4451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45">
      <c r="A10" s="180" t="s">
        <v>62</v>
      </c>
      <c r="B10" s="181"/>
      <c r="C10" s="51">
        <f>IFERROR(SUBTOTAL(1,C17:C426),"")</f>
        <v>359585.5123287671</v>
      </c>
      <c r="D10" s="61">
        <f t="shared" ref="D10:BM10" si="2">IFERROR(SUBTOTAL(1,D17:D426),"")</f>
        <v>37.258904109589039</v>
      </c>
      <c r="E10" s="12">
        <f t="shared" si="2"/>
        <v>35.982191780821836</v>
      </c>
      <c r="F10" s="12">
        <f t="shared" si="2"/>
        <v>37.8764383561644</v>
      </c>
      <c r="G10" s="12">
        <f t="shared" si="2"/>
        <v>37.31369863013694</v>
      </c>
      <c r="H10" s="12">
        <f t="shared" si="2"/>
        <v>37.817534246575349</v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7.1767123287671284</v>
      </c>
      <c r="N10" s="83">
        <f t="shared" si="2"/>
        <v>7.2219230769230833</v>
      </c>
      <c r="O10" s="83">
        <f t="shared" si="2"/>
        <v>7.0987362637362637</v>
      </c>
      <c r="P10" s="83">
        <f t="shared" si="2"/>
        <v>7.2495068493150736</v>
      </c>
      <c r="Q10" s="83">
        <f t="shared" si="2"/>
        <v>7.1216438356164344</v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>
        <f t="shared" si="2"/>
        <v>241.63921568627455</v>
      </c>
      <c r="W10" s="41">
        <f t="shared" si="2"/>
        <v>235.89999999999998</v>
      </c>
      <c r="X10" s="41">
        <f t="shared" si="2"/>
        <v>261.80285714285714</v>
      </c>
      <c r="Y10" s="41">
        <f t="shared" si="2"/>
        <v>230.25227272727273</v>
      </c>
      <c r="Z10" s="41">
        <f t="shared" si="2"/>
        <v>267.74166666666667</v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>
        <f t="shared" si="2"/>
        <v>3848.6764705882351</v>
      </c>
      <c r="AF10" s="41">
        <f t="shared" si="2"/>
        <v>4093.0612244897961</v>
      </c>
      <c r="AG10" s="41">
        <f t="shared" si="2"/>
        <v>3580</v>
      </c>
      <c r="AH10" s="41">
        <f t="shared" si="2"/>
        <v>4077.4</v>
      </c>
      <c r="AI10" s="41">
        <f t="shared" si="2"/>
        <v>3643.7254901960782</v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19.491139158806405</v>
      </c>
      <c r="AO10" s="41">
        <f t="shared" si="2"/>
        <v>1531.7013698630137</v>
      </c>
      <c r="AP10" s="110">
        <f t="shared" si="2"/>
        <v>3.5936538461538463</v>
      </c>
      <c r="AQ10" s="111">
        <f t="shared" si="2"/>
        <v>2.7915384615384613</v>
      </c>
      <c r="AR10" s="112">
        <f t="shared" si="2"/>
        <v>77.806705865141467</v>
      </c>
      <c r="AS10" s="112">
        <f t="shared" si="2"/>
        <v>22.193294134858554</v>
      </c>
      <c r="AT10" s="113">
        <f t="shared" si="2"/>
        <v>1696.8849315068494</v>
      </c>
      <c r="AU10" s="114">
        <f t="shared" si="2"/>
        <v>2.0457692307692312</v>
      </c>
      <c r="AV10" s="115">
        <f t="shared" si="2"/>
        <v>1.2721153846153848</v>
      </c>
      <c r="AW10" s="112">
        <f t="shared" si="2"/>
        <v>62.801255543693507</v>
      </c>
      <c r="AX10" s="112">
        <f t="shared" si="2"/>
        <v>37.198744456306514</v>
      </c>
      <c r="AY10" s="61">
        <f t="shared" si="2"/>
        <v>51.986600790358658</v>
      </c>
      <c r="AZ10" s="97">
        <f t="shared" si="2"/>
        <v>78.908164383561598</v>
      </c>
      <c r="BA10" s="68">
        <f t="shared" si="2"/>
        <v>61.408181818181816</v>
      </c>
      <c r="BB10" s="68">
        <f t="shared" si="2"/>
        <v>39.266363636363636</v>
      </c>
      <c r="BC10" s="68">
        <f t="shared" si="2"/>
        <v>21.5</v>
      </c>
      <c r="BD10" s="68" t="str">
        <f t="shared" si="2"/>
        <v/>
      </c>
      <c r="BE10" s="15">
        <f>IFERROR(SUBTOTAL(1,BE17:BE426),"")</f>
        <v>259.6075085324232</v>
      </c>
      <c r="BF10" s="6">
        <f t="shared" si="2"/>
        <v>24768.427397260275</v>
      </c>
      <c r="BG10" s="41">
        <f t="shared" si="2"/>
        <v>11252.865013774104</v>
      </c>
      <c r="BH10" s="42">
        <f t="shared" si="2"/>
        <v>1794.345205479452</v>
      </c>
      <c r="BI10" s="42">
        <f t="shared" si="2"/>
        <v>1059.5232876712328</v>
      </c>
      <c r="BJ10" s="42" t="str">
        <f t="shared" si="2"/>
        <v/>
      </c>
      <c r="BK10" s="42" t="str">
        <f t="shared" si="2"/>
        <v/>
      </c>
      <c r="BL10" s="42">
        <f t="shared" si="2"/>
        <v>10723.353424657535</v>
      </c>
      <c r="BM10" s="15" t="str">
        <f t="shared" si="2"/>
        <v/>
      </c>
    </row>
    <row r="11" spans="1:65" ht="17.5" thickBot="1" x14ac:dyDescent="0.5">
      <c r="A11" s="182" t="s">
        <v>64</v>
      </c>
      <c r="B11" s="183"/>
      <c r="C11" s="52">
        <f>SUBTOTAL(9,C17:C426)</f>
        <v>131248712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557138</v>
      </c>
      <c r="AP11" s="116"/>
      <c r="AQ11" s="117"/>
      <c r="AR11" s="118"/>
      <c r="AS11" s="118"/>
      <c r="AT11" s="119">
        <f>SUBTOTAL(9,AT17:AT425)</f>
        <v>617221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76065</v>
      </c>
      <c r="BF11" s="7">
        <f t="shared" ref="BF11:BM11" si="3">SUBTOTAL(9,BF17:BF425)</f>
        <v>9018372</v>
      </c>
      <c r="BG11" s="43">
        <f t="shared" si="3"/>
        <v>4068657</v>
      </c>
      <c r="BH11" s="44">
        <f t="shared" si="3"/>
        <v>654936</v>
      </c>
      <c r="BI11" s="44">
        <f t="shared" si="3"/>
        <v>385575</v>
      </c>
      <c r="BJ11" s="44">
        <f t="shared" si="3"/>
        <v>0</v>
      </c>
      <c r="BK11" s="44">
        <f t="shared" si="3"/>
        <v>0</v>
      </c>
      <c r="BL11" s="44">
        <f t="shared" si="3"/>
        <v>3909204</v>
      </c>
      <c r="BM11" s="16">
        <f t="shared" si="3"/>
        <v>0</v>
      </c>
    </row>
    <row r="12" spans="1:65" ht="17.5" thickBot="1" x14ac:dyDescent="0.5">
      <c r="A12" s="182" t="s">
        <v>63</v>
      </c>
      <c r="B12" s="183"/>
      <c r="C12" s="52">
        <f>IFERROR(SUBTOTAL(9,C17:C426)/COUNTA(C17:C47,C52:C80,C85:C115,C120:C149,C154:C184,C189:C218,C223:C253,C258:C288,C293:C322,C327:C357,C362:C391,C396:C426),"")</f>
        <v>359585.5123287671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1531.7013698630137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1696.8849315068494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>
        <f>IFERROR(SUBTOTAL(9,BE17:BE426)/COUNTA(BE17:BE47,BE52:BE80,BE85:BE115,BE120:BE149,BE154:BE184,BE189:BE218,BE223:BE253,BE258:BE288,BE293:BE322,BE327:BE357,BE362:BE391,BE396:BE426),"")</f>
        <v>253.55</v>
      </c>
      <c r="BF12" s="79">
        <f>SUBTOTAL(9,BF17:BF426)/COUNTA(BF17:BF47,BF52:BF80,BF85:BF115,BF120:BF149,BF154:BF184,BF189:BF218,BF223:BF253,BF258:BF288,BF293:BF322,BF327:BF357,BF362:BF391,BF396:BF426)</f>
        <v>24700.754098360656</v>
      </c>
      <c r="BG12" s="78">
        <f>IFERROR(SUBTOTAL(9,BG17:BG426)/COUNTA(BG17:BG47,BG52:BG80,BG85:BG115,BG120:BG149,BG154:BG184,BG189:BG218,BG223:BG253,BG258:BG288,BG293:BG322,BG327:BG357,BG362:BG391,BG396:BG426),"")</f>
        <v>11191.205479452055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1794.345205479452</v>
      </c>
      <c r="BI12" s="37">
        <f t="shared" si="4"/>
        <v>1059.5232876712328</v>
      </c>
      <c r="BJ12" s="37" t="str">
        <f t="shared" si="4"/>
        <v/>
      </c>
      <c r="BK12" s="37" t="str">
        <f t="shared" si="4"/>
        <v/>
      </c>
      <c r="BL12" s="37">
        <f t="shared" si="4"/>
        <v>10723.353424657535</v>
      </c>
      <c r="BM12" s="38" t="str">
        <f t="shared" si="4"/>
        <v/>
      </c>
    </row>
    <row r="13" spans="1:65" s="57" customFormat="1" x14ac:dyDescent="0.45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5" thickBot="1" x14ac:dyDescent="0.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5">
      <c r="A15" s="184" t="s">
        <v>0</v>
      </c>
      <c r="B15" s="186" t="s">
        <v>88</v>
      </c>
      <c r="C15" s="156" t="s">
        <v>2</v>
      </c>
      <c r="D15" s="176" t="s">
        <v>68</v>
      </c>
      <c r="E15" s="177"/>
      <c r="F15" s="177"/>
      <c r="G15" s="177"/>
      <c r="H15" s="177"/>
      <c r="I15" s="177"/>
      <c r="J15" s="177"/>
      <c r="K15" s="177"/>
      <c r="L15" s="177"/>
      <c r="M15" s="178" t="s">
        <v>77</v>
      </c>
      <c r="N15" s="179"/>
      <c r="O15" s="179"/>
      <c r="P15" s="179"/>
      <c r="Q15" s="179"/>
      <c r="R15" s="179"/>
      <c r="S15" s="179"/>
      <c r="T15" s="179"/>
      <c r="U15" s="179"/>
      <c r="V15" s="160" t="s">
        <v>80</v>
      </c>
      <c r="W15" s="156"/>
      <c r="X15" s="156"/>
      <c r="Y15" s="156"/>
      <c r="Z15" s="156"/>
      <c r="AA15" s="156"/>
      <c r="AB15" s="156"/>
      <c r="AC15" s="156"/>
      <c r="AD15" s="156"/>
      <c r="AE15" s="146" t="s">
        <v>82</v>
      </c>
      <c r="AF15" s="156"/>
      <c r="AG15" s="156"/>
      <c r="AH15" s="156"/>
      <c r="AI15" s="156"/>
      <c r="AJ15" s="156"/>
      <c r="AK15" s="156"/>
      <c r="AL15" s="156"/>
      <c r="AM15" s="156"/>
      <c r="AN15" s="146" t="s">
        <v>67</v>
      </c>
      <c r="AO15" s="160" t="s">
        <v>1</v>
      </c>
      <c r="AP15" s="164" t="s">
        <v>93</v>
      </c>
      <c r="AQ15" s="166" t="s">
        <v>94</v>
      </c>
      <c r="AR15" s="168" t="s">
        <v>95</v>
      </c>
      <c r="AS15" s="168" t="s">
        <v>91</v>
      </c>
      <c r="AT15" s="162" t="s">
        <v>66</v>
      </c>
      <c r="AU15" s="164" t="s">
        <v>96</v>
      </c>
      <c r="AV15" s="166" t="s">
        <v>97</v>
      </c>
      <c r="AW15" s="168" t="s">
        <v>98</v>
      </c>
      <c r="AX15" s="168" t="s">
        <v>92</v>
      </c>
      <c r="AY15" s="170" t="s">
        <v>89</v>
      </c>
      <c r="AZ15" s="152" t="s">
        <v>87</v>
      </c>
      <c r="BA15" s="154" t="s">
        <v>106</v>
      </c>
      <c r="BB15" s="155"/>
      <c r="BC15" s="155"/>
      <c r="BD15" s="155"/>
      <c r="BE15" s="156" t="s">
        <v>102</v>
      </c>
      <c r="BF15" s="158" t="s">
        <v>3</v>
      </c>
      <c r="BG15" s="160" t="s">
        <v>4</v>
      </c>
      <c r="BH15" s="146" t="s">
        <v>7</v>
      </c>
      <c r="BI15" s="146" t="s">
        <v>8</v>
      </c>
      <c r="BJ15" s="146" t="s">
        <v>6</v>
      </c>
      <c r="BK15" s="146" t="s">
        <v>5</v>
      </c>
      <c r="BL15" s="146" t="s">
        <v>9</v>
      </c>
      <c r="BM15" s="148" t="s">
        <v>10</v>
      </c>
    </row>
    <row r="16" spans="1:65" s="1" customFormat="1" ht="34.5" thickBot="1" x14ac:dyDescent="0.5">
      <c r="A16" s="185"/>
      <c r="B16" s="187"/>
      <c r="C16" s="157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47"/>
      <c r="AO16" s="161"/>
      <c r="AP16" s="165"/>
      <c r="AQ16" s="167"/>
      <c r="AR16" s="169"/>
      <c r="AS16" s="169"/>
      <c r="AT16" s="163"/>
      <c r="AU16" s="165"/>
      <c r="AV16" s="167"/>
      <c r="AW16" s="169"/>
      <c r="AX16" s="169"/>
      <c r="AY16" s="171"/>
      <c r="AZ16" s="153"/>
      <c r="BA16" s="65" t="s">
        <v>84</v>
      </c>
      <c r="BB16" s="65" t="s">
        <v>85</v>
      </c>
      <c r="BC16" s="65" t="s">
        <v>86</v>
      </c>
      <c r="BD16" s="66" t="s">
        <v>90</v>
      </c>
      <c r="BE16" s="157"/>
      <c r="BF16" s="159"/>
      <c r="BG16" s="161"/>
      <c r="BH16" s="147"/>
      <c r="BI16" s="147"/>
      <c r="BJ16" s="147"/>
      <c r="BK16" s="147"/>
      <c r="BL16" s="147"/>
      <c r="BM16" s="149"/>
    </row>
    <row r="17" spans="1:65" outlineLevel="5" x14ac:dyDescent="0.45">
      <c r="A17" s="21">
        <f>MONTH(B17)</f>
        <v>1</v>
      </c>
      <c r="B17" s="8">
        <v>44927</v>
      </c>
      <c r="C17" s="51">
        <v>308428</v>
      </c>
      <c r="D17" s="64">
        <f>IFERROR(ROUND(AVERAGE(E17:L17),1),"")</f>
        <v>35.700000000000003</v>
      </c>
      <c r="E17" s="12">
        <v>34.1</v>
      </c>
      <c r="F17" s="12">
        <v>35.200000000000003</v>
      </c>
      <c r="G17" s="12">
        <v>36.200000000000003</v>
      </c>
      <c r="H17" s="12">
        <v>37.4</v>
      </c>
      <c r="I17" s="11"/>
      <c r="J17" s="11"/>
      <c r="K17" s="11"/>
      <c r="L17" s="11"/>
      <c r="M17" s="74">
        <f>IFERROR(ROUND(AVERAGE(N17:U17),1),"")</f>
        <v>7.1</v>
      </c>
      <c r="N17" s="83">
        <v>7.15</v>
      </c>
      <c r="O17" s="83">
        <v>7.1</v>
      </c>
      <c r="P17" s="83">
        <v>7.18</v>
      </c>
      <c r="Q17" s="83">
        <v>7.09</v>
      </c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32.786885245901637</v>
      </c>
      <c r="AO17" s="41">
        <v>854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1007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>
        <v>81.55</v>
      </c>
      <c r="BA17" s="70"/>
      <c r="BB17" s="70"/>
      <c r="BC17" s="70"/>
      <c r="BD17" s="70"/>
      <c r="BE17" s="15"/>
      <c r="BF17" s="5">
        <f>IF(SUM(BG17:BM17)=0,"",SUM(BG17:BM17))</f>
        <v>17340</v>
      </c>
      <c r="BG17" s="42">
        <v>13658</v>
      </c>
      <c r="BH17" s="42">
        <v>1528</v>
      </c>
      <c r="BI17" s="42">
        <v>0</v>
      </c>
      <c r="BJ17" s="42"/>
      <c r="BK17" s="42"/>
      <c r="BL17" s="42">
        <v>2154</v>
      </c>
      <c r="BM17" s="14"/>
    </row>
    <row r="18" spans="1:65" outlineLevel="5" x14ac:dyDescent="0.45">
      <c r="A18" s="22">
        <f t="shared" ref="A18:A90" si="5">MONTH(B18)</f>
        <v>1</v>
      </c>
      <c r="B18" s="9">
        <f>B17+1</f>
        <v>44928</v>
      </c>
      <c r="C18" s="51">
        <v>298557</v>
      </c>
      <c r="D18" s="64">
        <f t="shared" ref="D18:D47" si="6">IFERROR(ROUND(AVERAGE(E18:L18),1),"")</f>
        <v>35.700000000000003</v>
      </c>
      <c r="E18" s="12">
        <v>34.1</v>
      </c>
      <c r="F18" s="12">
        <v>35.700000000000003</v>
      </c>
      <c r="G18" s="12">
        <v>36.1</v>
      </c>
      <c r="H18" s="12">
        <v>37</v>
      </c>
      <c r="I18" s="12"/>
      <c r="J18" s="12"/>
      <c r="K18" s="12"/>
      <c r="L18" s="12"/>
      <c r="M18" s="74">
        <f t="shared" ref="M18:M47" si="7">IFERROR(ROUND(AVERAGE(N18:U18),1),"")</f>
        <v>7.1</v>
      </c>
      <c r="N18" s="83">
        <v>7.14</v>
      </c>
      <c r="O18" s="83">
        <v>7.11</v>
      </c>
      <c r="P18" s="83">
        <v>7.18</v>
      </c>
      <c r="Q18" s="83">
        <v>7.12</v>
      </c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v>24.390243902439025</v>
      </c>
      <c r="AO18" s="41">
        <v>1148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1179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0">IFERROR((1-((AW18*AS18)/(AX18*AR18)))*100,"")</f>
        <v/>
      </c>
      <c r="AZ18" s="97">
        <v>81.66</v>
      </c>
      <c r="BA18" s="68"/>
      <c r="BB18" s="68"/>
      <c r="BC18" s="68"/>
      <c r="BD18" s="68"/>
      <c r="BE18" s="15">
        <v>340</v>
      </c>
      <c r="BF18" s="5">
        <f t="shared" ref="BF18:BF47" si="11">IF(SUM(BG18:BM18)=0,"",SUM(BG18:BM18))</f>
        <v>51147</v>
      </c>
      <c r="BG18" s="42">
        <v>13406</v>
      </c>
      <c r="BH18" s="42">
        <v>3540</v>
      </c>
      <c r="BI18" s="42">
        <v>0</v>
      </c>
      <c r="BJ18" s="42"/>
      <c r="BK18" s="42"/>
      <c r="BL18" s="42">
        <v>34201</v>
      </c>
      <c r="BM18" s="15"/>
    </row>
    <row r="19" spans="1:65" outlineLevel="5" x14ac:dyDescent="0.45">
      <c r="A19" s="22">
        <f t="shared" si="5"/>
        <v>1</v>
      </c>
      <c r="B19" s="9">
        <f t="shared" ref="B19:B79" si="12">B18+1</f>
        <v>44929</v>
      </c>
      <c r="C19" s="51">
        <v>297235</v>
      </c>
      <c r="D19" s="64">
        <f t="shared" si="6"/>
        <v>35.799999999999997</v>
      </c>
      <c r="E19" s="12">
        <v>34.1</v>
      </c>
      <c r="F19" s="12">
        <v>35.9</v>
      </c>
      <c r="G19" s="12">
        <v>36.200000000000003</v>
      </c>
      <c r="H19" s="12">
        <v>36.9</v>
      </c>
      <c r="I19" s="12"/>
      <c r="J19" s="12"/>
      <c r="K19" s="12"/>
      <c r="L19" s="12"/>
      <c r="M19" s="74">
        <f t="shared" si="7"/>
        <v>7.1</v>
      </c>
      <c r="N19" s="83">
        <v>7.19</v>
      </c>
      <c r="O19" s="83">
        <v>7.1</v>
      </c>
      <c r="P19" s="83">
        <v>7.17</v>
      </c>
      <c r="Q19" s="83">
        <v>7.12</v>
      </c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v>21.100226073850791</v>
      </c>
      <c r="AO19" s="41">
        <v>1327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1362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0"/>
        <v/>
      </c>
      <c r="AZ19" s="97">
        <v>81.66</v>
      </c>
      <c r="BA19" s="68"/>
      <c r="BB19" s="68"/>
      <c r="BC19" s="68"/>
      <c r="BD19" s="68"/>
      <c r="BE19" s="15">
        <v>290</v>
      </c>
      <c r="BF19" s="5">
        <f t="shared" si="11"/>
        <v>24640</v>
      </c>
      <c r="BG19" s="42">
        <v>15507</v>
      </c>
      <c r="BH19" s="42">
        <v>3267</v>
      </c>
      <c r="BI19" s="42">
        <v>0</v>
      </c>
      <c r="BJ19" s="42"/>
      <c r="BK19" s="42"/>
      <c r="BL19" s="42">
        <v>5866</v>
      </c>
      <c r="BM19" s="15"/>
    </row>
    <row r="20" spans="1:65" outlineLevel="5" x14ac:dyDescent="0.45">
      <c r="A20" s="22">
        <f t="shared" si="5"/>
        <v>1</v>
      </c>
      <c r="B20" s="9">
        <f t="shared" si="12"/>
        <v>44930</v>
      </c>
      <c r="C20" s="51">
        <v>298023</v>
      </c>
      <c r="D20" s="64">
        <f t="shared" si="6"/>
        <v>35.799999999999997</v>
      </c>
      <c r="E20" s="12">
        <v>33.6</v>
      </c>
      <c r="F20" s="12">
        <v>35.9</v>
      </c>
      <c r="G20" s="12">
        <v>36.200000000000003</v>
      </c>
      <c r="H20" s="12">
        <v>37.299999999999997</v>
      </c>
      <c r="I20" s="12"/>
      <c r="J20" s="12"/>
      <c r="K20" s="12"/>
      <c r="L20" s="12"/>
      <c r="M20" s="74">
        <f t="shared" si="7"/>
        <v>7.2</v>
      </c>
      <c r="N20" s="83">
        <v>7.16</v>
      </c>
      <c r="O20" s="83">
        <v>7.11</v>
      </c>
      <c r="P20" s="83">
        <v>7.2</v>
      </c>
      <c r="Q20" s="83">
        <v>7.13</v>
      </c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v>21.08433734939759</v>
      </c>
      <c r="AO20" s="41">
        <v>1328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1442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0"/>
        <v/>
      </c>
      <c r="AZ20" s="97">
        <v>81.66</v>
      </c>
      <c r="BA20" s="68"/>
      <c r="BB20" s="68"/>
      <c r="BC20" s="68"/>
      <c r="BD20" s="68"/>
      <c r="BE20" s="15">
        <v>350</v>
      </c>
      <c r="BF20" s="5">
        <f t="shared" si="11"/>
        <v>21712</v>
      </c>
      <c r="BG20" s="42">
        <v>16245</v>
      </c>
      <c r="BH20" s="42">
        <v>0</v>
      </c>
      <c r="BI20" s="42">
        <v>0</v>
      </c>
      <c r="BJ20" s="42"/>
      <c r="BK20" s="42"/>
      <c r="BL20" s="42">
        <v>5467</v>
      </c>
      <c r="BM20" s="15"/>
    </row>
    <row r="21" spans="1:65" outlineLevel="5" x14ac:dyDescent="0.45">
      <c r="A21" s="22">
        <f t="shared" si="5"/>
        <v>1</v>
      </c>
      <c r="B21" s="9">
        <f t="shared" si="12"/>
        <v>44931</v>
      </c>
      <c r="C21" s="51">
        <v>313387</v>
      </c>
      <c r="D21" s="64">
        <f t="shared" si="6"/>
        <v>36</v>
      </c>
      <c r="E21" s="12">
        <v>33.799999999999997</v>
      </c>
      <c r="F21" s="12">
        <v>36</v>
      </c>
      <c r="G21" s="12">
        <v>36.299999999999997</v>
      </c>
      <c r="H21" s="12">
        <v>37.799999999999997</v>
      </c>
      <c r="I21" s="12"/>
      <c r="J21" s="12"/>
      <c r="K21" s="12"/>
      <c r="L21" s="12"/>
      <c r="M21" s="74">
        <f t="shared" si="7"/>
        <v>7.1</v>
      </c>
      <c r="N21" s="83">
        <v>7.11</v>
      </c>
      <c r="O21" s="83">
        <v>7.09</v>
      </c>
      <c r="P21" s="83">
        <v>7.17</v>
      </c>
      <c r="Q21" s="83">
        <v>7.1</v>
      </c>
      <c r="R21" s="83"/>
      <c r="S21" s="83"/>
      <c r="T21" s="83"/>
      <c r="U21" s="83"/>
      <c r="V21" s="5">
        <f t="shared" si="8"/>
        <v>277.89999999999998</v>
      </c>
      <c r="W21" s="41">
        <v>256</v>
      </c>
      <c r="X21" s="41"/>
      <c r="Y21" s="41">
        <v>299.8</v>
      </c>
      <c r="Z21" s="41"/>
      <c r="AA21" s="41"/>
      <c r="AB21" s="41"/>
      <c r="AC21" s="41"/>
      <c r="AD21" s="41"/>
      <c r="AE21" s="5">
        <f t="shared" si="9"/>
        <v>3847.5</v>
      </c>
      <c r="AF21" s="41">
        <v>3970</v>
      </c>
      <c r="AG21" s="41">
        <v>3690</v>
      </c>
      <c r="AH21" s="41">
        <v>4180</v>
      </c>
      <c r="AI21" s="41">
        <v>3550</v>
      </c>
      <c r="AJ21" s="41"/>
      <c r="AK21" s="41"/>
      <c r="AL21" s="41"/>
      <c r="AM21" s="41"/>
      <c r="AN21" s="45">
        <v>19.430950728660651</v>
      </c>
      <c r="AO21" s="41">
        <v>1441</v>
      </c>
      <c r="AP21" s="110">
        <v>4.1900000000000004</v>
      </c>
      <c r="AQ21" s="111">
        <v>3.55</v>
      </c>
      <c r="AR21" s="126">
        <f t="shared" ref="AR21:AR47" si="13">IFERROR(AQ21/AP21*100,"")</f>
        <v>84.725536992840077</v>
      </c>
      <c r="AS21" s="126">
        <f t="shared" ref="AS21:AS47" si="14">IFERROR(100-AR21,"")</f>
        <v>15.274463007159923</v>
      </c>
      <c r="AT21" s="127">
        <v>1557</v>
      </c>
      <c r="AU21" s="114">
        <v>2.06</v>
      </c>
      <c r="AV21" s="115">
        <v>1.43</v>
      </c>
      <c r="AW21" s="126">
        <f t="shared" ref="AW21:AW47" si="15">IFERROR(AV21/AU21*100,"")</f>
        <v>69.417475728155324</v>
      </c>
      <c r="AX21" s="126">
        <f t="shared" ref="AX21:AX47" si="16">IFERROR(100-AW21,"")</f>
        <v>30.582524271844676</v>
      </c>
      <c r="AY21" s="64">
        <f t="shared" si="10"/>
        <v>59.078917952157362</v>
      </c>
      <c r="AZ21" s="97">
        <v>81.650000000000006</v>
      </c>
      <c r="BA21" s="68"/>
      <c r="BB21" s="68"/>
      <c r="BC21" s="68"/>
      <c r="BD21" s="68"/>
      <c r="BE21" s="15">
        <v>290</v>
      </c>
      <c r="BF21" s="5">
        <f t="shared" si="11"/>
        <v>22559</v>
      </c>
      <c r="BG21" s="42">
        <v>11442</v>
      </c>
      <c r="BH21" s="42">
        <v>5031</v>
      </c>
      <c r="BI21" s="42">
        <v>0</v>
      </c>
      <c r="BJ21" s="42"/>
      <c r="BK21" s="42"/>
      <c r="BL21" s="42">
        <v>6086</v>
      </c>
      <c r="BM21" s="15"/>
    </row>
    <row r="22" spans="1:65" outlineLevel="5" x14ac:dyDescent="0.45">
      <c r="A22" s="22">
        <f t="shared" si="5"/>
        <v>1</v>
      </c>
      <c r="B22" s="9">
        <f t="shared" si="12"/>
        <v>44932</v>
      </c>
      <c r="C22" s="51">
        <v>306674</v>
      </c>
      <c r="D22" s="64">
        <f t="shared" si="6"/>
        <v>36.1</v>
      </c>
      <c r="E22" s="12">
        <v>34.200000000000003</v>
      </c>
      <c r="F22" s="12">
        <v>36</v>
      </c>
      <c r="G22" s="12">
        <v>36.4</v>
      </c>
      <c r="H22" s="12">
        <v>37.700000000000003</v>
      </c>
      <c r="I22" s="12"/>
      <c r="J22" s="12"/>
      <c r="K22" s="12"/>
      <c r="L22" s="12"/>
      <c r="M22" s="74">
        <f t="shared" si="7"/>
        <v>7.1</v>
      </c>
      <c r="N22" s="83">
        <v>7.15</v>
      </c>
      <c r="O22" s="83">
        <v>7.1</v>
      </c>
      <c r="P22" s="83">
        <v>7.19</v>
      </c>
      <c r="Q22" s="83">
        <v>7.12</v>
      </c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v>22.012578616352201</v>
      </c>
      <c r="AO22" s="41">
        <v>1272</v>
      </c>
      <c r="AP22" s="110"/>
      <c r="AQ22" s="111"/>
      <c r="AR22" s="126" t="str">
        <f t="shared" si="13"/>
        <v/>
      </c>
      <c r="AS22" s="126" t="str">
        <f t="shared" si="14"/>
        <v/>
      </c>
      <c r="AT22" s="127">
        <v>1377</v>
      </c>
      <c r="AU22" s="114"/>
      <c r="AV22" s="115"/>
      <c r="AW22" s="126" t="str">
        <f t="shared" si="15"/>
        <v/>
      </c>
      <c r="AX22" s="126" t="str">
        <f t="shared" si="16"/>
        <v/>
      </c>
      <c r="AY22" s="64" t="str">
        <f t="shared" si="10"/>
        <v/>
      </c>
      <c r="AZ22" s="97">
        <v>81.64</v>
      </c>
      <c r="BA22" s="68"/>
      <c r="BB22" s="68"/>
      <c r="BC22" s="68"/>
      <c r="BD22" s="68"/>
      <c r="BE22" s="15">
        <v>360</v>
      </c>
      <c r="BF22" s="5">
        <f t="shared" si="11"/>
        <v>18298</v>
      </c>
      <c r="BG22" s="42">
        <v>12373</v>
      </c>
      <c r="BH22" s="42">
        <v>0</v>
      </c>
      <c r="BI22" s="42">
        <v>0</v>
      </c>
      <c r="BJ22" s="42"/>
      <c r="BK22" s="42"/>
      <c r="BL22" s="42">
        <v>5925</v>
      </c>
      <c r="BM22" s="15"/>
    </row>
    <row r="23" spans="1:65" outlineLevel="5" x14ac:dyDescent="0.45">
      <c r="A23" s="22">
        <f t="shared" si="5"/>
        <v>1</v>
      </c>
      <c r="B23" s="9">
        <f t="shared" si="12"/>
        <v>44933</v>
      </c>
      <c r="C23" s="51">
        <v>304312</v>
      </c>
      <c r="D23" s="64">
        <f t="shared" si="6"/>
        <v>36.700000000000003</v>
      </c>
      <c r="E23" s="12">
        <v>34.6</v>
      </c>
      <c r="F23" s="12">
        <v>38</v>
      </c>
      <c r="G23" s="12">
        <v>36.5</v>
      </c>
      <c r="H23" s="12">
        <v>37.799999999999997</v>
      </c>
      <c r="I23" s="12"/>
      <c r="J23" s="12"/>
      <c r="K23" s="12"/>
      <c r="L23" s="12"/>
      <c r="M23" s="74">
        <f t="shared" si="7"/>
        <v>7.1</v>
      </c>
      <c r="N23" s="83">
        <v>7.18</v>
      </c>
      <c r="O23" s="83">
        <v>7.11</v>
      </c>
      <c r="P23" s="83">
        <v>7.17</v>
      </c>
      <c r="Q23" s="83">
        <v>7.13</v>
      </c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v>19.774011299435028</v>
      </c>
      <c r="AO23" s="41">
        <v>1416</v>
      </c>
      <c r="AP23" s="110"/>
      <c r="AQ23" s="111"/>
      <c r="AR23" s="126" t="str">
        <f t="shared" si="13"/>
        <v/>
      </c>
      <c r="AS23" s="126" t="str">
        <f t="shared" si="14"/>
        <v/>
      </c>
      <c r="AT23" s="127">
        <v>1522</v>
      </c>
      <c r="AU23" s="114"/>
      <c r="AV23" s="115"/>
      <c r="AW23" s="126" t="str">
        <f t="shared" si="15"/>
        <v/>
      </c>
      <c r="AX23" s="126" t="str">
        <f t="shared" si="16"/>
        <v/>
      </c>
      <c r="AY23" s="64" t="str">
        <f t="shared" si="10"/>
        <v/>
      </c>
      <c r="AZ23" s="97">
        <v>81.61</v>
      </c>
      <c r="BA23" s="68"/>
      <c r="BB23" s="68"/>
      <c r="BC23" s="68"/>
      <c r="BD23" s="68"/>
      <c r="BE23" s="15">
        <v>110</v>
      </c>
      <c r="BF23" s="5">
        <f t="shared" si="11"/>
        <v>43249</v>
      </c>
      <c r="BG23" s="42">
        <v>13207</v>
      </c>
      <c r="BH23" s="42">
        <v>0</v>
      </c>
      <c r="BI23" s="42">
        <v>0</v>
      </c>
      <c r="BJ23" s="42"/>
      <c r="BK23" s="42"/>
      <c r="BL23" s="42">
        <v>30042</v>
      </c>
      <c r="BM23" s="15"/>
    </row>
    <row r="24" spans="1:65" outlineLevel="5" x14ac:dyDescent="0.45">
      <c r="A24" s="22">
        <f t="shared" si="5"/>
        <v>1</v>
      </c>
      <c r="B24" s="9">
        <f t="shared" si="12"/>
        <v>44934</v>
      </c>
      <c r="C24" s="51">
        <v>307000</v>
      </c>
      <c r="D24" s="64">
        <f t="shared" si="6"/>
        <v>36.200000000000003</v>
      </c>
      <c r="E24" s="12">
        <v>34.200000000000003</v>
      </c>
      <c r="F24" s="12">
        <v>36.1</v>
      </c>
      <c r="G24" s="12">
        <v>36.6</v>
      </c>
      <c r="H24" s="12">
        <v>37.799999999999997</v>
      </c>
      <c r="I24" s="12"/>
      <c r="J24" s="12"/>
      <c r="K24" s="12"/>
      <c r="L24" s="12"/>
      <c r="M24" s="74">
        <f t="shared" si="7"/>
        <v>7.1</v>
      </c>
      <c r="N24" s="83">
        <v>7.16</v>
      </c>
      <c r="O24" s="83">
        <v>7.09</v>
      </c>
      <c r="P24" s="83">
        <v>7.19</v>
      </c>
      <c r="Q24" s="83">
        <v>7.11</v>
      </c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v>20.216606498194945</v>
      </c>
      <c r="AO24" s="41">
        <v>1385</v>
      </c>
      <c r="AP24" s="110"/>
      <c r="AQ24" s="111"/>
      <c r="AR24" s="126" t="str">
        <f t="shared" si="13"/>
        <v/>
      </c>
      <c r="AS24" s="126" t="str">
        <f t="shared" si="14"/>
        <v/>
      </c>
      <c r="AT24" s="127">
        <v>1401</v>
      </c>
      <c r="AU24" s="114"/>
      <c r="AV24" s="115"/>
      <c r="AW24" s="126" t="str">
        <f t="shared" si="15"/>
        <v/>
      </c>
      <c r="AX24" s="126" t="str">
        <f t="shared" si="16"/>
        <v/>
      </c>
      <c r="AY24" s="64" t="str">
        <f t="shared" si="10"/>
        <v/>
      </c>
      <c r="AZ24" s="97">
        <v>81.61</v>
      </c>
      <c r="BA24" s="68"/>
      <c r="BB24" s="68"/>
      <c r="BC24" s="68"/>
      <c r="BD24" s="68"/>
      <c r="BE24" s="15"/>
      <c r="BF24" s="5">
        <f t="shared" si="11"/>
        <v>10774</v>
      </c>
      <c r="BG24" s="42">
        <v>7935</v>
      </c>
      <c r="BH24" s="42">
        <v>0</v>
      </c>
      <c r="BI24" s="42">
        <v>0</v>
      </c>
      <c r="BJ24" s="42"/>
      <c r="BK24" s="42"/>
      <c r="BL24" s="42">
        <v>2839</v>
      </c>
      <c r="BM24" s="15"/>
    </row>
    <row r="25" spans="1:65" outlineLevel="5" x14ac:dyDescent="0.45">
      <c r="A25" s="22">
        <f t="shared" si="5"/>
        <v>1</v>
      </c>
      <c r="B25" s="9">
        <f t="shared" si="12"/>
        <v>44935</v>
      </c>
      <c r="C25" s="51">
        <v>305003</v>
      </c>
      <c r="D25" s="64">
        <f t="shared" si="6"/>
        <v>36.1</v>
      </c>
      <c r="E25" s="12">
        <v>34</v>
      </c>
      <c r="F25" s="12">
        <v>36</v>
      </c>
      <c r="G25" s="12">
        <v>36.799999999999997</v>
      </c>
      <c r="H25" s="12">
        <v>37.5</v>
      </c>
      <c r="I25" s="12"/>
      <c r="J25" s="12"/>
      <c r="K25" s="12"/>
      <c r="L25" s="12"/>
      <c r="M25" s="74">
        <f t="shared" si="7"/>
        <v>7.1</v>
      </c>
      <c r="N25" s="83">
        <v>7.18</v>
      </c>
      <c r="O25" s="83">
        <v>7.11</v>
      </c>
      <c r="P25" s="83">
        <v>7.19</v>
      </c>
      <c r="Q25" s="83">
        <v>7.09</v>
      </c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v>21.739130434782609</v>
      </c>
      <c r="AO25" s="41">
        <v>1288</v>
      </c>
      <c r="AP25" s="110"/>
      <c r="AQ25" s="111"/>
      <c r="AR25" s="126" t="str">
        <f t="shared" si="13"/>
        <v/>
      </c>
      <c r="AS25" s="126" t="str">
        <f t="shared" si="14"/>
        <v/>
      </c>
      <c r="AT25" s="127">
        <v>1397</v>
      </c>
      <c r="AU25" s="114"/>
      <c r="AV25" s="115"/>
      <c r="AW25" s="126" t="str">
        <f t="shared" si="15"/>
        <v/>
      </c>
      <c r="AX25" s="126" t="str">
        <f t="shared" si="16"/>
        <v/>
      </c>
      <c r="AY25" s="64" t="str">
        <f t="shared" si="10"/>
        <v/>
      </c>
      <c r="AZ25" s="97">
        <v>81.78</v>
      </c>
      <c r="BA25" s="68"/>
      <c r="BB25" s="68"/>
      <c r="BC25" s="68"/>
      <c r="BD25" s="68"/>
      <c r="BE25" s="15">
        <v>360</v>
      </c>
      <c r="BF25" s="5">
        <f t="shared" si="11"/>
        <v>14354</v>
      </c>
      <c r="BG25" s="42">
        <v>8149</v>
      </c>
      <c r="BH25" s="42">
        <v>0</v>
      </c>
      <c r="BI25" s="42">
        <v>0</v>
      </c>
      <c r="BJ25" s="42"/>
      <c r="BK25" s="42"/>
      <c r="BL25" s="42">
        <v>6205</v>
      </c>
      <c r="BM25" s="15"/>
    </row>
    <row r="26" spans="1:65" outlineLevel="5" x14ac:dyDescent="0.45">
      <c r="A26" s="22">
        <f t="shared" si="5"/>
        <v>1</v>
      </c>
      <c r="B26" s="9">
        <f t="shared" si="12"/>
        <v>44936</v>
      </c>
      <c r="C26" s="51">
        <v>291971</v>
      </c>
      <c r="D26" s="64">
        <f t="shared" si="6"/>
        <v>28.5</v>
      </c>
      <c r="E26" s="12">
        <v>34.299999999999997</v>
      </c>
      <c r="F26" s="12">
        <v>35.700000000000003</v>
      </c>
      <c r="G26" s="12">
        <v>36.799999999999997</v>
      </c>
      <c r="H26" s="12">
        <v>7.2</v>
      </c>
      <c r="I26" s="12"/>
      <c r="J26" s="12"/>
      <c r="K26" s="12"/>
      <c r="L26" s="12"/>
      <c r="M26" s="74">
        <f t="shared" si="7"/>
        <v>7.2</v>
      </c>
      <c r="N26" s="83">
        <v>7.21</v>
      </c>
      <c r="O26" s="83">
        <v>7.14</v>
      </c>
      <c r="P26" s="83">
        <v>7.24</v>
      </c>
      <c r="Q26" s="83">
        <v>7.16</v>
      </c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v>21.164021164021165</v>
      </c>
      <c r="AO26" s="41">
        <v>1323</v>
      </c>
      <c r="AP26" s="110"/>
      <c r="AQ26" s="111"/>
      <c r="AR26" s="126" t="str">
        <f t="shared" si="13"/>
        <v/>
      </c>
      <c r="AS26" s="126" t="str">
        <f t="shared" si="14"/>
        <v/>
      </c>
      <c r="AT26" s="127">
        <v>1412</v>
      </c>
      <c r="AU26" s="114"/>
      <c r="AV26" s="115"/>
      <c r="AW26" s="126" t="str">
        <f t="shared" si="15"/>
        <v/>
      </c>
      <c r="AX26" s="126" t="str">
        <f t="shared" si="16"/>
        <v/>
      </c>
      <c r="AY26" s="64" t="str">
        <f t="shared" si="10"/>
        <v/>
      </c>
      <c r="AZ26" s="97">
        <v>81.72</v>
      </c>
      <c r="BA26" s="68"/>
      <c r="BB26" s="68"/>
      <c r="BC26" s="68"/>
      <c r="BD26" s="68"/>
      <c r="BE26" s="15">
        <v>280</v>
      </c>
      <c r="BF26" s="5">
        <f t="shared" si="11"/>
        <v>20540</v>
      </c>
      <c r="BG26" s="42">
        <v>10094</v>
      </c>
      <c r="BH26" s="42">
        <v>4477</v>
      </c>
      <c r="BI26" s="42">
        <v>0</v>
      </c>
      <c r="BJ26" s="42"/>
      <c r="BK26" s="42"/>
      <c r="BL26" s="42">
        <v>5969</v>
      </c>
      <c r="BM26" s="15"/>
    </row>
    <row r="27" spans="1:65" outlineLevel="5" x14ac:dyDescent="0.45">
      <c r="A27" s="22">
        <f t="shared" si="5"/>
        <v>1</v>
      </c>
      <c r="B27" s="9">
        <f t="shared" si="12"/>
        <v>44937</v>
      </c>
      <c r="C27" s="51">
        <v>296969</v>
      </c>
      <c r="D27" s="64">
        <f t="shared" si="6"/>
        <v>36.1</v>
      </c>
      <c r="E27" s="12">
        <v>34.799999999999997</v>
      </c>
      <c r="F27" s="12">
        <v>35.5</v>
      </c>
      <c r="G27" s="12">
        <v>36.799999999999997</v>
      </c>
      <c r="H27" s="12">
        <v>37.1</v>
      </c>
      <c r="I27" s="12"/>
      <c r="J27" s="12"/>
      <c r="K27" s="12"/>
      <c r="L27" s="12"/>
      <c r="M27" s="74">
        <f t="shared" si="7"/>
        <v>7.2</v>
      </c>
      <c r="N27" s="83">
        <v>7.22</v>
      </c>
      <c r="O27" s="83">
        <v>7.12</v>
      </c>
      <c r="P27" s="83">
        <v>7.26</v>
      </c>
      <c r="Q27" s="83">
        <v>7.1</v>
      </c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v>16.156953260242354</v>
      </c>
      <c r="AO27" s="41">
        <v>1733</v>
      </c>
      <c r="AP27" s="110"/>
      <c r="AQ27" s="111"/>
      <c r="AR27" s="126" t="str">
        <f t="shared" si="13"/>
        <v/>
      </c>
      <c r="AS27" s="126" t="str">
        <f t="shared" si="14"/>
        <v/>
      </c>
      <c r="AT27" s="127">
        <v>1841</v>
      </c>
      <c r="AU27" s="114"/>
      <c r="AV27" s="115"/>
      <c r="AW27" s="126" t="str">
        <f t="shared" si="15"/>
        <v/>
      </c>
      <c r="AX27" s="126" t="str">
        <f t="shared" si="16"/>
        <v/>
      </c>
      <c r="AY27" s="64" t="str">
        <f t="shared" si="10"/>
        <v/>
      </c>
      <c r="AZ27" s="97">
        <v>81.459999999999994</v>
      </c>
      <c r="BA27" s="68">
        <v>61.73</v>
      </c>
      <c r="BB27" s="68">
        <v>39.31</v>
      </c>
      <c r="BC27" s="68">
        <v>125</v>
      </c>
      <c r="BD27" s="68"/>
      <c r="BE27" s="15">
        <v>380</v>
      </c>
      <c r="BF27" s="5">
        <f t="shared" si="11"/>
        <v>26406</v>
      </c>
      <c r="BG27" s="42">
        <v>15881</v>
      </c>
      <c r="BH27" s="42">
        <v>4897</v>
      </c>
      <c r="BI27" s="42">
        <v>0</v>
      </c>
      <c r="BJ27" s="42"/>
      <c r="BK27" s="42"/>
      <c r="BL27" s="42">
        <v>5628</v>
      </c>
      <c r="BM27" s="15"/>
    </row>
    <row r="28" spans="1:65" outlineLevel="5" x14ac:dyDescent="0.45">
      <c r="A28" s="22">
        <f t="shared" si="5"/>
        <v>1</v>
      </c>
      <c r="B28" s="9">
        <f t="shared" si="12"/>
        <v>44938</v>
      </c>
      <c r="C28" s="51">
        <v>302954</v>
      </c>
      <c r="D28" s="64">
        <f t="shared" si="6"/>
        <v>36.1</v>
      </c>
      <c r="E28" s="12">
        <v>34.6</v>
      </c>
      <c r="F28" s="12">
        <v>35.299999999999997</v>
      </c>
      <c r="G28" s="12">
        <v>37</v>
      </c>
      <c r="H28" s="12">
        <v>37.299999999999997</v>
      </c>
      <c r="I28" s="12"/>
      <c r="J28" s="12"/>
      <c r="K28" s="12"/>
      <c r="L28" s="12"/>
      <c r="M28" s="74">
        <f t="shared" si="7"/>
        <v>7.2</v>
      </c>
      <c r="N28" s="83">
        <v>7.2</v>
      </c>
      <c r="O28" s="83">
        <v>7.11</v>
      </c>
      <c r="P28" s="83">
        <v>7.3</v>
      </c>
      <c r="Q28" s="83">
        <v>7.12</v>
      </c>
      <c r="R28" s="83"/>
      <c r="S28" s="83"/>
      <c r="T28" s="83"/>
      <c r="U28" s="83"/>
      <c r="V28" s="5">
        <f t="shared" si="8"/>
        <v>176.7</v>
      </c>
      <c r="W28" s="41">
        <v>219.4</v>
      </c>
      <c r="X28" s="41"/>
      <c r="Y28" s="41">
        <v>133.9</v>
      </c>
      <c r="Z28" s="41"/>
      <c r="AA28" s="41"/>
      <c r="AB28" s="41"/>
      <c r="AC28" s="41"/>
      <c r="AD28" s="41"/>
      <c r="AE28" s="5">
        <f t="shared" si="9"/>
        <v>3907.5</v>
      </c>
      <c r="AF28" s="41">
        <v>4170</v>
      </c>
      <c r="AG28" s="41">
        <v>3740</v>
      </c>
      <c r="AH28" s="41">
        <v>4060</v>
      </c>
      <c r="AI28" s="41">
        <v>3660</v>
      </c>
      <c r="AJ28" s="41"/>
      <c r="AK28" s="41"/>
      <c r="AL28" s="41"/>
      <c r="AM28" s="41"/>
      <c r="AN28" s="45">
        <v>14.799154334038056</v>
      </c>
      <c r="AO28" s="41">
        <v>1892</v>
      </c>
      <c r="AP28" s="110">
        <v>3.55</v>
      </c>
      <c r="AQ28" s="111">
        <v>2.99</v>
      </c>
      <c r="AR28" s="126">
        <f t="shared" si="13"/>
        <v>84.225352112676063</v>
      </c>
      <c r="AS28" s="126">
        <f t="shared" si="14"/>
        <v>15.774647887323937</v>
      </c>
      <c r="AT28" s="127">
        <v>2042</v>
      </c>
      <c r="AU28" s="114">
        <v>1.95</v>
      </c>
      <c r="AV28" s="115">
        <v>1.34</v>
      </c>
      <c r="AW28" s="126">
        <f t="shared" si="15"/>
        <v>68.717948717948715</v>
      </c>
      <c r="AX28" s="126">
        <f t="shared" si="16"/>
        <v>31.282051282051285</v>
      </c>
      <c r="AY28" s="64">
        <f t="shared" si="10"/>
        <v>58.857393497450538</v>
      </c>
      <c r="AZ28" s="97">
        <v>81.260000000000005</v>
      </c>
      <c r="BA28" s="68"/>
      <c r="BB28" s="68"/>
      <c r="BC28" s="68"/>
      <c r="BD28" s="68"/>
      <c r="BE28" s="15">
        <v>270</v>
      </c>
      <c r="BF28" s="5">
        <f t="shared" si="11"/>
        <v>40165</v>
      </c>
      <c r="BG28" s="42">
        <v>19059</v>
      </c>
      <c r="BH28" s="42">
        <v>0</v>
      </c>
      <c r="BI28" s="42">
        <v>0</v>
      </c>
      <c r="BJ28" s="42"/>
      <c r="BK28" s="42"/>
      <c r="BL28" s="42">
        <v>21106</v>
      </c>
      <c r="BM28" s="15"/>
    </row>
    <row r="29" spans="1:65" outlineLevel="5" x14ac:dyDescent="0.45">
      <c r="A29" s="22">
        <f t="shared" si="5"/>
        <v>1</v>
      </c>
      <c r="B29" s="9">
        <f t="shared" si="12"/>
        <v>44939</v>
      </c>
      <c r="C29" s="51">
        <v>340990</v>
      </c>
      <c r="D29" s="64">
        <f t="shared" si="6"/>
        <v>36.200000000000003</v>
      </c>
      <c r="E29" s="12">
        <v>34.799999999999997</v>
      </c>
      <c r="F29" s="12">
        <v>35.200000000000003</v>
      </c>
      <c r="G29" s="12">
        <v>37.1</v>
      </c>
      <c r="H29" s="12">
        <v>37.6</v>
      </c>
      <c r="I29" s="12"/>
      <c r="J29" s="12"/>
      <c r="K29" s="12"/>
      <c r="L29" s="12"/>
      <c r="M29" s="74">
        <f t="shared" si="7"/>
        <v>7.2</v>
      </c>
      <c r="N29" s="83">
        <v>7.24</v>
      </c>
      <c r="O29" s="83">
        <v>7.13</v>
      </c>
      <c r="P29" s="83">
        <v>7.29</v>
      </c>
      <c r="Q29" s="83">
        <v>7.16</v>
      </c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v>12.89134438305709</v>
      </c>
      <c r="AO29" s="41">
        <v>2172</v>
      </c>
      <c r="AP29" s="110"/>
      <c r="AQ29" s="111"/>
      <c r="AR29" s="126" t="str">
        <f t="shared" si="13"/>
        <v/>
      </c>
      <c r="AS29" s="126" t="str">
        <f t="shared" si="14"/>
        <v/>
      </c>
      <c r="AT29" s="127">
        <v>2329</v>
      </c>
      <c r="AU29" s="114"/>
      <c r="AV29" s="115"/>
      <c r="AW29" s="126" t="str">
        <f t="shared" si="15"/>
        <v/>
      </c>
      <c r="AX29" s="126" t="str">
        <f t="shared" si="16"/>
        <v/>
      </c>
      <c r="AY29" s="64" t="str">
        <f t="shared" si="10"/>
        <v/>
      </c>
      <c r="AZ29" s="97">
        <v>81.89</v>
      </c>
      <c r="BA29" s="68"/>
      <c r="BB29" s="68"/>
      <c r="BC29" s="68"/>
      <c r="BD29" s="68"/>
      <c r="BE29" s="15">
        <v>330</v>
      </c>
      <c r="BF29" s="5">
        <f t="shared" si="11"/>
        <v>22935</v>
      </c>
      <c r="BG29" s="42">
        <v>16810</v>
      </c>
      <c r="BH29" s="42">
        <v>0</v>
      </c>
      <c r="BI29" s="42">
        <v>0</v>
      </c>
      <c r="BJ29" s="42"/>
      <c r="BK29" s="42"/>
      <c r="BL29" s="42">
        <v>6125</v>
      </c>
      <c r="BM29" s="15"/>
    </row>
    <row r="30" spans="1:65" outlineLevel="5" x14ac:dyDescent="0.45">
      <c r="A30" s="22">
        <f t="shared" si="5"/>
        <v>1</v>
      </c>
      <c r="B30" s="9">
        <f t="shared" si="12"/>
        <v>44940</v>
      </c>
      <c r="C30" s="51">
        <v>335180</v>
      </c>
      <c r="D30" s="64">
        <f t="shared" si="6"/>
        <v>36.200000000000003</v>
      </c>
      <c r="E30" s="12">
        <v>34.700000000000003</v>
      </c>
      <c r="F30" s="12">
        <v>35</v>
      </c>
      <c r="G30" s="12">
        <v>37.299999999999997</v>
      </c>
      <c r="H30" s="12">
        <v>37.700000000000003</v>
      </c>
      <c r="I30" s="12"/>
      <c r="J30" s="12"/>
      <c r="K30" s="12"/>
      <c r="L30" s="12"/>
      <c r="M30" s="74">
        <f t="shared" si="7"/>
        <v>7.2</v>
      </c>
      <c r="N30" s="83">
        <v>7.23</v>
      </c>
      <c r="O30" s="83">
        <v>7.17</v>
      </c>
      <c r="P30" s="83">
        <v>7.3</v>
      </c>
      <c r="Q30" s="83">
        <v>7.18</v>
      </c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v>13.170272812793979</v>
      </c>
      <c r="AO30" s="41">
        <v>2126</v>
      </c>
      <c r="AP30" s="110"/>
      <c r="AQ30" s="111"/>
      <c r="AR30" s="126" t="str">
        <f t="shared" si="13"/>
        <v/>
      </c>
      <c r="AS30" s="126" t="str">
        <f t="shared" si="14"/>
        <v/>
      </c>
      <c r="AT30" s="127">
        <v>2240</v>
      </c>
      <c r="AU30" s="114"/>
      <c r="AV30" s="115"/>
      <c r="AW30" s="126" t="str">
        <f t="shared" si="15"/>
        <v/>
      </c>
      <c r="AX30" s="126" t="str">
        <f t="shared" si="16"/>
        <v/>
      </c>
      <c r="AY30" s="64" t="str">
        <f t="shared" si="10"/>
        <v/>
      </c>
      <c r="AZ30" s="97">
        <v>81.87</v>
      </c>
      <c r="BA30" s="68"/>
      <c r="BB30" s="68"/>
      <c r="BC30" s="68"/>
      <c r="BD30" s="68"/>
      <c r="BE30" s="15">
        <v>130</v>
      </c>
      <c r="BF30" s="5">
        <f t="shared" si="11"/>
        <v>23966</v>
      </c>
      <c r="BG30" s="42">
        <v>18759</v>
      </c>
      <c r="BH30" s="42">
        <v>0</v>
      </c>
      <c r="BI30" s="42">
        <v>0</v>
      </c>
      <c r="BJ30" s="42"/>
      <c r="BK30" s="42"/>
      <c r="BL30" s="42">
        <v>5207</v>
      </c>
      <c r="BM30" s="15"/>
    </row>
    <row r="31" spans="1:65" outlineLevel="5" x14ac:dyDescent="0.45">
      <c r="A31" s="22">
        <f t="shared" si="5"/>
        <v>1</v>
      </c>
      <c r="B31" s="9">
        <f t="shared" si="12"/>
        <v>44941</v>
      </c>
      <c r="C31" s="51">
        <v>330772</v>
      </c>
      <c r="D31" s="64">
        <f t="shared" si="6"/>
        <v>36.200000000000003</v>
      </c>
      <c r="E31" s="12">
        <v>34.9</v>
      </c>
      <c r="F31" s="12">
        <v>34.9</v>
      </c>
      <c r="G31" s="12">
        <v>37.4</v>
      </c>
      <c r="H31" s="12">
        <v>37.4</v>
      </c>
      <c r="I31" s="12"/>
      <c r="J31" s="12"/>
      <c r="K31" s="12"/>
      <c r="L31" s="12"/>
      <c r="M31" s="74">
        <f t="shared" si="7"/>
        <v>7.2</v>
      </c>
      <c r="N31" s="83">
        <v>7.26</v>
      </c>
      <c r="O31" s="83">
        <v>7.15</v>
      </c>
      <c r="P31" s="83">
        <v>7.27</v>
      </c>
      <c r="Q31" s="83">
        <v>7.13</v>
      </c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v>14.989293361884368</v>
      </c>
      <c r="AO31" s="41">
        <v>1868</v>
      </c>
      <c r="AP31" s="110"/>
      <c r="AQ31" s="111"/>
      <c r="AR31" s="126" t="str">
        <f t="shared" si="13"/>
        <v/>
      </c>
      <c r="AS31" s="126" t="str">
        <f t="shared" si="14"/>
        <v/>
      </c>
      <c r="AT31" s="127">
        <v>2013</v>
      </c>
      <c r="AU31" s="114"/>
      <c r="AV31" s="115"/>
      <c r="AW31" s="126" t="str">
        <f t="shared" si="15"/>
        <v/>
      </c>
      <c r="AX31" s="126" t="str">
        <f t="shared" si="16"/>
        <v/>
      </c>
      <c r="AY31" s="64" t="str">
        <f t="shared" si="10"/>
        <v/>
      </c>
      <c r="AZ31" s="97">
        <v>81.93</v>
      </c>
      <c r="BA31" s="68"/>
      <c r="BB31" s="68"/>
      <c r="BC31" s="68"/>
      <c r="BD31" s="68"/>
      <c r="BE31" s="15"/>
      <c r="BF31" s="5">
        <f t="shared" si="11"/>
        <v>41617</v>
      </c>
      <c r="BG31" s="42">
        <v>12054</v>
      </c>
      <c r="BH31" s="42">
        <v>0</v>
      </c>
      <c r="BI31" s="42">
        <v>0</v>
      </c>
      <c r="BJ31" s="42"/>
      <c r="BK31" s="42"/>
      <c r="BL31" s="42">
        <v>29563</v>
      </c>
      <c r="BM31" s="15"/>
    </row>
    <row r="32" spans="1:65" outlineLevel="5" x14ac:dyDescent="0.45">
      <c r="A32" s="22">
        <f t="shared" si="5"/>
        <v>1</v>
      </c>
      <c r="B32" s="9">
        <f t="shared" si="12"/>
        <v>44942</v>
      </c>
      <c r="C32" s="51">
        <v>327312</v>
      </c>
      <c r="D32" s="64">
        <f t="shared" si="6"/>
        <v>35.9</v>
      </c>
      <c r="E32" s="12">
        <v>34.5</v>
      </c>
      <c r="F32" s="12">
        <v>35</v>
      </c>
      <c r="G32" s="12">
        <v>37.200000000000003</v>
      </c>
      <c r="H32" s="12">
        <v>36.700000000000003</v>
      </c>
      <c r="I32" s="12"/>
      <c r="J32" s="12"/>
      <c r="K32" s="12"/>
      <c r="L32" s="12"/>
      <c r="M32" s="74">
        <f t="shared" si="7"/>
        <v>7.2</v>
      </c>
      <c r="N32" s="83">
        <v>7.25</v>
      </c>
      <c r="O32" s="83">
        <v>7.13</v>
      </c>
      <c r="P32" s="83">
        <v>7.28</v>
      </c>
      <c r="Q32" s="83">
        <v>7.14</v>
      </c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v>14.690451206715634</v>
      </c>
      <c r="AO32" s="41">
        <v>1906</v>
      </c>
      <c r="AP32" s="110"/>
      <c r="AQ32" s="111"/>
      <c r="AR32" s="126" t="str">
        <f t="shared" si="13"/>
        <v/>
      </c>
      <c r="AS32" s="126" t="str">
        <f t="shared" si="14"/>
        <v/>
      </c>
      <c r="AT32" s="127">
        <v>2059</v>
      </c>
      <c r="AU32" s="114"/>
      <c r="AV32" s="115"/>
      <c r="AW32" s="126" t="str">
        <f t="shared" si="15"/>
        <v/>
      </c>
      <c r="AX32" s="126" t="str">
        <f t="shared" si="16"/>
        <v/>
      </c>
      <c r="AY32" s="64" t="str">
        <f t="shared" si="10"/>
        <v/>
      </c>
      <c r="AZ32" s="97">
        <v>81.91</v>
      </c>
      <c r="BA32" s="68"/>
      <c r="BB32" s="68"/>
      <c r="BC32" s="68"/>
      <c r="BD32" s="68"/>
      <c r="BE32" s="15">
        <v>330</v>
      </c>
      <c r="BF32" s="5">
        <f t="shared" si="11"/>
        <v>21202</v>
      </c>
      <c r="BG32" s="42">
        <v>16755</v>
      </c>
      <c r="BH32" s="42">
        <v>3342</v>
      </c>
      <c r="BI32" s="42">
        <v>0</v>
      </c>
      <c r="BJ32" s="42"/>
      <c r="BK32" s="42"/>
      <c r="BL32" s="42">
        <v>1105</v>
      </c>
      <c r="BM32" s="15"/>
    </row>
    <row r="33" spans="1:65" outlineLevel="5" x14ac:dyDescent="0.45">
      <c r="A33" s="22">
        <f t="shared" si="5"/>
        <v>1</v>
      </c>
      <c r="B33" s="9">
        <f t="shared" si="12"/>
        <v>44943</v>
      </c>
      <c r="C33" s="51">
        <v>333125</v>
      </c>
      <c r="D33" s="64">
        <f t="shared" si="6"/>
        <v>36</v>
      </c>
      <c r="E33" s="12">
        <v>34.9</v>
      </c>
      <c r="F33" s="12">
        <v>34.9</v>
      </c>
      <c r="G33" s="12">
        <v>37.1</v>
      </c>
      <c r="H33" s="12">
        <v>36.9</v>
      </c>
      <c r="I33" s="12"/>
      <c r="J33" s="12"/>
      <c r="K33" s="12"/>
      <c r="L33" s="12"/>
      <c r="M33" s="74">
        <f t="shared" si="7"/>
        <v>7.2</v>
      </c>
      <c r="N33" s="83">
        <v>7.23</v>
      </c>
      <c r="O33" s="83">
        <v>7.14</v>
      </c>
      <c r="P33" s="83">
        <v>7.27</v>
      </c>
      <c r="Q33" s="83">
        <v>7.16</v>
      </c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v>17.021276595744681</v>
      </c>
      <c r="AO33" s="41">
        <v>1645</v>
      </c>
      <c r="AP33" s="110"/>
      <c r="AQ33" s="111"/>
      <c r="AR33" s="126" t="str">
        <f t="shared" si="13"/>
        <v/>
      </c>
      <c r="AS33" s="126" t="str">
        <f t="shared" si="14"/>
        <v/>
      </c>
      <c r="AT33" s="127">
        <v>1747</v>
      </c>
      <c r="AU33" s="114"/>
      <c r="AV33" s="115"/>
      <c r="AW33" s="126" t="str">
        <f t="shared" si="15"/>
        <v/>
      </c>
      <c r="AX33" s="126" t="str">
        <f t="shared" si="16"/>
        <v/>
      </c>
      <c r="AY33" s="64" t="str">
        <f t="shared" si="10"/>
        <v/>
      </c>
      <c r="AZ33" s="97">
        <v>81.849999999999994</v>
      </c>
      <c r="BA33" s="68"/>
      <c r="BB33" s="68"/>
      <c r="BC33" s="68"/>
      <c r="BD33" s="68"/>
      <c r="BE33" s="15">
        <v>280</v>
      </c>
      <c r="BF33" s="5">
        <f t="shared" si="11"/>
        <v>37887</v>
      </c>
      <c r="BG33" s="42">
        <v>18485</v>
      </c>
      <c r="BH33" s="42">
        <v>3479</v>
      </c>
      <c r="BI33" s="42">
        <v>0</v>
      </c>
      <c r="BJ33" s="42"/>
      <c r="BK33" s="42"/>
      <c r="BL33" s="42">
        <v>15923</v>
      </c>
      <c r="BM33" s="15"/>
    </row>
    <row r="34" spans="1:65" outlineLevel="5" x14ac:dyDescent="0.45">
      <c r="A34" s="22">
        <f t="shared" si="5"/>
        <v>1</v>
      </c>
      <c r="B34" s="9">
        <f t="shared" si="12"/>
        <v>44944</v>
      </c>
      <c r="C34" s="51">
        <v>317839</v>
      </c>
      <c r="D34" s="64">
        <f t="shared" si="6"/>
        <v>36.700000000000003</v>
      </c>
      <c r="E34" s="12">
        <v>35.4</v>
      </c>
      <c r="F34" s="12">
        <v>36.299999999999997</v>
      </c>
      <c r="G34" s="12">
        <v>36.9</v>
      </c>
      <c r="H34" s="12">
        <v>38</v>
      </c>
      <c r="I34" s="12"/>
      <c r="J34" s="12"/>
      <c r="K34" s="12"/>
      <c r="L34" s="12"/>
      <c r="M34" s="74">
        <f t="shared" si="7"/>
        <v>7.2</v>
      </c>
      <c r="N34" s="83">
        <v>7.25</v>
      </c>
      <c r="O34" s="83">
        <v>7.11</v>
      </c>
      <c r="P34" s="83">
        <v>7.24</v>
      </c>
      <c r="Q34" s="83">
        <v>7.14</v>
      </c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v>17.000607164541591</v>
      </c>
      <c r="AO34" s="41">
        <v>1647</v>
      </c>
      <c r="AP34" s="110"/>
      <c r="AQ34" s="111"/>
      <c r="AR34" s="126" t="str">
        <f t="shared" si="13"/>
        <v/>
      </c>
      <c r="AS34" s="126" t="str">
        <f t="shared" si="14"/>
        <v/>
      </c>
      <c r="AT34" s="127">
        <v>1811</v>
      </c>
      <c r="AU34" s="114"/>
      <c r="AV34" s="115"/>
      <c r="AW34" s="126" t="str">
        <f t="shared" si="15"/>
        <v/>
      </c>
      <c r="AX34" s="126" t="str">
        <f t="shared" si="16"/>
        <v/>
      </c>
      <c r="AY34" s="64" t="str">
        <f t="shared" si="10"/>
        <v/>
      </c>
      <c r="AZ34" s="97">
        <v>81.94</v>
      </c>
      <c r="BA34" s="68"/>
      <c r="BB34" s="68"/>
      <c r="BC34" s="68"/>
      <c r="BD34" s="68"/>
      <c r="BE34" s="15">
        <v>410</v>
      </c>
      <c r="BF34" s="5">
        <f t="shared" si="11"/>
        <v>29298</v>
      </c>
      <c r="BG34" s="42">
        <v>17569</v>
      </c>
      <c r="BH34" s="42">
        <v>6029</v>
      </c>
      <c r="BI34" s="42">
        <v>0</v>
      </c>
      <c r="BJ34" s="42"/>
      <c r="BK34" s="42"/>
      <c r="BL34" s="42">
        <v>5700</v>
      </c>
      <c r="BM34" s="15"/>
    </row>
    <row r="35" spans="1:65" outlineLevel="5" x14ac:dyDescent="0.45">
      <c r="A35" s="22">
        <f t="shared" si="5"/>
        <v>1</v>
      </c>
      <c r="B35" s="9">
        <f t="shared" si="12"/>
        <v>44945</v>
      </c>
      <c r="C35" s="51">
        <v>317188</v>
      </c>
      <c r="D35" s="64">
        <f t="shared" si="6"/>
        <v>37.5</v>
      </c>
      <c r="E35" s="12">
        <v>35</v>
      </c>
      <c r="F35" s="12">
        <v>38.6</v>
      </c>
      <c r="G35" s="12">
        <v>37.1</v>
      </c>
      <c r="H35" s="12">
        <v>39.4</v>
      </c>
      <c r="I35" s="12"/>
      <c r="J35" s="12"/>
      <c r="K35" s="12"/>
      <c r="L35" s="12"/>
      <c r="M35" s="74">
        <f t="shared" si="7"/>
        <v>7.2</v>
      </c>
      <c r="N35" s="83">
        <v>7.24</v>
      </c>
      <c r="O35" s="83">
        <v>7.13</v>
      </c>
      <c r="P35" s="83">
        <v>7.27</v>
      </c>
      <c r="Q35" s="83">
        <v>7.13</v>
      </c>
      <c r="R35" s="83"/>
      <c r="S35" s="83"/>
      <c r="T35" s="83"/>
      <c r="U35" s="83"/>
      <c r="V35" s="5">
        <f t="shared" si="8"/>
        <v>179.7</v>
      </c>
      <c r="W35" s="41">
        <v>196.9</v>
      </c>
      <c r="X35" s="41"/>
      <c r="Y35" s="41">
        <v>162.5</v>
      </c>
      <c r="Z35" s="41"/>
      <c r="AA35" s="41"/>
      <c r="AB35" s="41"/>
      <c r="AC35" s="41"/>
      <c r="AD35" s="41"/>
      <c r="AE35" s="5">
        <f t="shared" si="9"/>
        <v>3920</v>
      </c>
      <c r="AF35" s="41">
        <v>4160</v>
      </c>
      <c r="AG35" s="41">
        <v>3750</v>
      </c>
      <c r="AH35" s="41">
        <v>4070</v>
      </c>
      <c r="AI35" s="41">
        <v>3700</v>
      </c>
      <c r="AJ35" s="41"/>
      <c r="AK35" s="41"/>
      <c r="AL35" s="41"/>
      <c r="AM35" s="41"/>
      <c r="AN35" s="45">
        <v>14.90947816826411</v>
      </c>
      <c r="AO35" s="41">
        <v>1878</v>
      </c>
      <c r="AP35" s="110">
        <v>1.91</v>
      </c>
      <c r="AQ35" s="111">
        <v>1.55</v>
      </c>
      <c r="AR35" s="126">
        <f t="shared" si="13"/>
        <v>81.15183246073299</v>
      </c>
      <c r="AS35" s="126">
        <f t="shared" si="14"/>
        <v>18.84816753926701</v>
      </c>
      <c r="AT35" s="127">
        <v>1974</v>
      </c>
      <c r="AU35" s="114">
        <v>1.73</v>
      </c>
      <c r="AV35" s="115">
        <v>1.21</v>
      </c>
      <c r="AW35" s="126">
        <f t="shared" si="15"/>
        <v>69.942196531791907</v>
      </c>
      <c r="AX35" s="126">
        <f t="shared" si="16"/>
        <v>30.057803468208093</v>
      </c>
      <c r="AY35" s="64">
        <f t="shared" si="10"/>
        <v>45.955334987593069</v>
      </c>
      <c r="AZ35" s="97">
        <v>81.83</v>
      </c>
      <c r="BA35" s="68"/>
      <c r="BB35" s="68"/>
      <c r="BC35" s="68"/>
      <c r="BD35" s="68"/>
      <c r="BE35" s="15">
        <v>300</v>
      </c>
      <c r="BF35" s="5">
        <f t="shared" si="11"/>
        <v>24224</v>
      </c>
      <c r="BG35" s="42">
        <v>13981</v>
      </c>
      <c r="BH35" s="42">
        <v>4245</v>
      </c>
      <c r="BI35" s="42">
        <v>0</v>
      </c>
      <c r="BJ35" s="42"/>
      <c r="BK35" s="42"/>
      <c r="BL35" s="42">
        <v>5998</v>
      </c>
      <c r="BM35" s="15"/>
    </row>
    <row r="36" spans="1:65" outlineLevel="5" x14ac:dyDescent="0.45">
      <c r="A36" s="22">
        <f t="shared" si="5"/>
        <v>1</v>
      </c>
      <c r="B36" s="9">
        <f t="shared" si="12"/>
        <v>44946</v>
      </c>
      <c r="C36" s="51">
        <v>317292</v>
      </c>
      <c r="D36" s="64">
        <f t="shared" si="6"/>
        <v>37.799999999999997</v>
      </c>
      <c r="E36" s="12">
        <v>35.200000000000003</v>
      </c>
      <c r="F36" s="12">
        <v>39.1</v>
      </c>
      <c r="G36" s="12">
        <v>37.200000000000003</v>
      </c>
      <c r="H36" s="12">
        <v>39.5</v>
      </c>
      <c r="I36" s="12"/>
      <c r="J36" s="12"/>
      <c r="K36" s="12"/>
      <c r="L36" s="12"/>
      <c r="M36" s="74">
        <f t="shared" si="7"/>
        <v>7.2</v>
      </c>
      <c r="N36" s="83">
        <v>7.25</v>
      </c>
      <c r="O36" s="83">
        <v>7.09</v>
      </c>
      <c r="P36" s="83">
        <v>7.26</v>
      </c>
      <c r="Q36" s="83">
        <v>7.11</v>
      </c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v>14.760147601476016</v>
      </c>
      <c r="AO36" s="41">
        <v>1897</v>
      </c>
      <c r="AP36" s="110"/>
      <c r="AQ36" s="111"/>
      <c r="AR36" s="126" t="str">
        <f t="shared" si="13"/>
        <v/>
      </c>
      <c r="AS36" s="126" t="str">
        <f t="shared" si="14"/>
        <v/>
      </c>
      <c r="AT36" s="127">
        <v>2037</v>
      </c>
      <c r="AU36" s="114"/>
      <c r="AV36" s="115"/>
      <c r="AW36" s="126" t="str">
        <f t="shared" si="15"/>
        <v/>
      </c>
      <c r="AX36" s="126" t="str">
        <f t="shared" si="16"/>
        <v/>
      </c>
      <c r="AY36" s="64" t="str">
        <f t="shared" si="10"/>
        <v/>
      </c>
      <c r="AZ36" s="97">
        <v>81.87</v>
      </c>
      <c r="BA36" s="68"/>
      <c r="BB36" s="68"/>
      <c r="BC36" s="68"/>
      <c r="BD36" s="68"/>
      <c r="BE36" s="15">
        <v>380</v>
      </c>
      <c r="BF36" s="5">
        <f t="shared" si="11"/>
        <v>56335</v>
      </c>
      <c r="BG36" s="42">
        <v>13580</v>
      </c>
      <c r="BH36" s="42">
        <v>3933</v>
      </c>
      <c r="BI36" s="42">
        <v>0</v>
      </c>
      <c r="BJ36" s="42"/>
      <c r="BK36" s="42"/>
      <c r="BL36" s="42">
        <v>38822</v>
      </c>
      <c r="BM36" s="15"/>
    </row>
    <row r="37" spans="1:65" outlineLevel="5" x14ac:dyDescent="0.45">
      <c r="A37" s="22">
        <f t="shared" si="5"/>
        <v>1</v>
      </c>
      <c r="B37" s="9">
        <f t="shared" si="12"/>
        <v>44947</v>
      </c>
      <c r="C37" s="51">
        <v>320087</v>
      </c>
      <c r="D37" s="64">
        <f t="shared" si="6"/>
        <v>37.6</v>
      </c>
      <c r="E37" s="12">
        <v>35</v>
      </c>
      <c r="F37" s="12">
        <v>39</v>
      </c>
      <c r="G37" s="12">
        <v>37.200000000000003</v>
      </c>
      <c r="H37" s="12">
        <v>39.299999999999997</v>
      </c>
      <c r="I37" s="12"/>
      <c r="J37" s="12"/>
      <c r="K37" s="12"/>
      <c r="L37" s="12"/>
      <c r="M37" s="74">
        <f t="shared" si="7"/>
        <v>7.2</v>
      </c>
      <c r="N37" s="83">
        <v>7.24</v>
      </c>
      <c r="O37" s="83">
        <v>7.09</v>
      </c>
      <c r="P37" s="83">
        <v>7.27</v>
      </c>
      <c r="Q37" s="83">
        <v>7.13</v>
      </c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v>17.073170731707318</v>
      </c>
      <c r="AO37" s="41">
        <v>1640</v>
      </c>
      <c r="AP37" s="110"/>
      <c r="AQ37" s="111"/>
      <c r="AR37" s="126" t="str">
        <f t="shared" si="13"/>
        <v/>
      </c>
      <c r="AS37" s="126" t="str">
        <f t="shared" si="14"/>
        <v/>
      </c>
      <c r="AT37" s="127">
        <v>1791</v>
      </c>
      <c r="AU37" s="114"/>
      <c r="AV37" s="115"/>
      <c r="AW37" s="126" t="str">
        <f t="shared" si="15"/>
        <v/>
      </c>
      <c r="AX37" s="126" t="str">
        <f t="shared" si="16"/>
        <v/>
      </c>
      <c r="AY37" s="64" t="str">
        <f t="shared" si="10"/>
        <v/>
      </c>
      <c r="AZ37" s="97">
        <v>81.239999999999995</v>
      </c>
      <c r="BA37" s="68"/>
      <c r="BB37" s="68"/>
      <c r="BC37" s="68"/>
      <c r="BD37" s="68"/>
      <c r="BE37" s="15">
        <v>80</v>
      </c>
      <c r="BF37" s="5">
        <f t="shared" si="11"/>
        <v>19606</v>
      </c>
      <c r="BG37" s="42">
        <v>13547</v>
      </c>
      <c r="BH37" s="42">
        <v>1349</v>
      </c>
      <c r="BI37" s="42">
        <v>0</v>
      </c>
      <c r="BJ37" s="42"/>
      <c r="BK37" s="42"/>
      <c r="BL37" s="42">
        <v>4710</v>
      </c>
      <c r="BM37" s="15"/>
    </row>
    <row r="38" spans="1:65" outlineLevel="5" x14ac:dyDescent="0.45">
      <c r="A38" s="22">
        <f t="shared" si="5"/>
        <v>1</v>
      </c>
      <c r="B38" s="9">
        <f t="shared" si="12"/>
        <v>44948</v>
      </c>
      <c r="C38" s="51">
        <v>309468</v>
      </c>
      <c r="D38" s="64">
        <f t="shared" si="6"/>
        <v>37.6</v>
      </c>
      <c r="E38" s="12">
        <v>35</v>
      </c>
      <c r="F38" s="12">
        <v>38.9</v>
      </c>
      <c r="G38" s="12">
        <v>37.200000000000003</v>
      </c>
      <c r="H38" s="12">
        <v>39.200000000000003</v>
      </c>
      <c r="I38" s="12"/>
      <c r="J38" s="12"/>
      <c r="K38" s="12"/>
      <c r="L38" s="12"/>
      <c r="M38" s="74">
        <f t="shared" si="7"/>
        <v>7.2</v>
      </c>
      <c r="N38" s="83">
        <v>7.24</v>
      </c>
      <c r="O38" s="83">
        <v>7.11</v>
      </c>
      <c r="P38" s="83">
        <v>7.25</v>
      </c>
      <c r="Q38" s="83">
        <v>7.1</v>
      </c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v>15.918135304150086</v>
      </c>
      <c r="AO38" s="41">
        <v>1759</v>
      </c>
      <c r="AP38" s="110"/>
      <c r="AQ38" s="111"/>
      <c r="AR38" s="126" t="str">
        <f t="shared" si="13"/>
        <v/>
      </c>
      <c r="AS38" s="126" t="str">
        <f t="shared" si="14"/>
        <v/>
      </c>
      <c r="AT38" s="127">
        <v>1900</v>
      </c>
      <c r="AU38" s="114"/>
      <c r="AV38" s="115"/>
      <c r="AW38" s="126" t="str">
        <f t="shared" si="15"/>
        <v/>
      </c>
      <c r="AX38" s="126" t="str">
        <f t="shared" si="16"/>
        <v/>
      </c>
      <c r="AY38" s="64" t="str">
        <f t="shared" si="10"/>
        <v/>
      </c>
      <c r="AZ38" s="97">
        <v>81.44</v>
      </c>
      <c r="BA38" s="68"/>
      <c r="BB38" s="68"/>
      <c r="BC38" s="68"/>
      <c r="BD38" s="68"/>
      <c r="BE38" s="15"/>
      <c r="BF38" s="5">
        <f t="shared" si="11"/>
        <v>17142</v>
      </c>
      <c r="BG38" s="42">
        <v>13180</v>
      </c>
      <c r="BH38" s="42">
        <v>0</v>
      </c>
      <c r="BI38" s="42">
        <v>0</v>
      </c>
      <c r="BJ38" s="42"/>
      <c r="BK38" s="42"/>
      <c r="BL38" s="42">
        <v>3962</v>
      </c>
      <c r="BM38" s="15"/>
    </row>
    <row r="39" spans="1:65" outlineLevel="5" x14ac:dyDescent="0.45">
      <c r="A39" s="22">
        <f t="shared" si="5"/>
        <v>1</v>
      </c>
      <c r="B39" s="9">
        <f t="shared" si="12"/>
        <v>44949</v>
      </c>
      <c r="C39" s="51">
        <v>304503</v>
      </c>
      <c r="D39" s="64">
        <f t="shared" si="6"/>
        <v>37.5</v>
      </c>
      <c r="E39" s="12">
        <v>34.9</v>
      </c>
      <c r="F39" s="12">
        <v>38.799999999999997</v>
      </c>
      <c r="G39" s="12">
        <v>37.4</v>
      </c>
      <c r="H39" s="12">
        <v>38.700000000000003</v>
      </c>
      <c r="I39" s="12"/>
      <c r="J39" s="12"/>
      <c r="K39" s="12"/>
      <c r="L39" s="12"/>
      <c r="M39" s="74">
        <f t="shared" si="7"/>
        <v>7.2</v>
      </c>
      <c r="N39" s="83">
        <v>7.23</v>
      </c>
      <c r="O39" s="83">
        <v>7.06</v>
      </c>
      <c r="P39" s="83">
        <v>7.23</v>
      </c>
      <c r="Q39" s="83">
        <v>7.14</v>
      </c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v>15.258855585831062</v>
      </c>
      <c r="AO39" s="41">
        <v>1835</v>
      </c>
      <c r="AP39" s="110"/>
      <c r="AQ39" s="111"/>
      <c r="AR39" s="126" t="str">
        <f t="shared" si="13"/>
        <v/>
      </c>
      <c r="AS39" s="126" t="str">
        <f t="shared" si="14"/>
        <v/>
      </c>
      <c r="AT39" s="127">
        <v>2010</v>
      </c>
      <c r="AU39" s="114"/>
      <c r="AV39" s="115"/>
      <c r="AW39" s="126" t="str">
        <f t="shared" si="15"/>
        <v/>
      </c>
      <c r="AX39" s="126" t="str">
        <f t="shared" si="16"/>
        <v/>
      </c>
      <c r="AY39" s="64" t="str">
        <f t="shared" si="10"/>
        <v/>
      </c>
      <c r="AZ39" s="97">
        <v>81.7</v>
      </c>
      <c r="BA39" s="68"/>
      <c r="BB39" s="68"/>
      <c r="BC39" s="68"/>
      <c r="BD39" s="68"/>
      <c r="BE39" s="15"/>
      <c r="BF39" s="5">
        <f t="shared" si="11"/>
        <v>18946</v>
      </c>
      <c r="BG39" s="42">
        <v>15341</v>
      </c>
      <c r="BH39" s="42">
        <v>0</v>
      </c>
      <c r="BI39" s="42">
        <v>0</v>
      </c>
      <c r="BJ39" s="42"/>
      <c r="BK39" s="42"/>
      <c r="BL39" s="42">
        <v>3605</v>
      </c>
      <c r="BM39" s="15"/>
    </row>
    <row r="40" spans="1:65" outlineLevel="5" x14ac:dyDescent="0.45">
      <c r="A40" s="22">
        <f t="shared" si="5"/>
        <v>1</v>
      </c>
      <c r="B40" s="9">
        <f t="shared" si="12"/>
        <v>44950</v>
      </c>
      <c r="C40" s="51">
        <v>304853</v>
      </c>
      <c r="D40" s="64">
        <f t="shared" si="6"/>
        <v>37.299999999999997</v>
      </c>
      <c r="E40" s="12">
        <v>34.799999999999997</v>
      </c>
      <c r="F40" s="12">
        <v>38.6</v>
      </c>
      <c r="G40" s="12">
        <v>37.200000000000003</v>
      </c>
      <c r="H40" s="12">
        <v>38.6</v>
      </c>
      <c r="I40" s="12"/>
      <c r="J40" s="12"/>
      <c r="K40" s="12"/>
      <c r="L40" s="12"/>
      <c r="M40" s="74">
        <f t="shared" si="7"/>
        <v>7.2</v>
      </c>
      <c r="N40" s="83">
        <v>7.26</v>
      </c>
      <c r="O40" s="83">
        <v>7.1</v>
      </c>
      <c r="P40" s="83">
        <v>7.24</v>
      </c>
      <c r="Q40" s="83">
        <v>7.11</v>
      </c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v>15.069967707212056</v>
      </c>
      <c r="AO40" s="41">
        <v>1858</v>
      </c>
      <c r="AP40" s="110"/>
      <c r="AQ40" s="111"/>
      <c r="AR40" s="126" t="str">
        <f t="shared" si="13"/>
        <v/>
      </c>
      <c r="AS40" s="126" t="str">
        <f t="shared" si="14"/>
        <v/>
      </c>
      <c r="AT40" s="127">
        <v>1984</v>
      </c>
      <c r="AU40" s="114"/>
      <c r="AV40" s="115"/>
      <c r="AW40" s="126" t="str">
        <f t="shared" si="15"/>
        <v/>
      </c>
      <c r="AX40" s="126" t="str">
        <f t="shared" si="16"/>
        <v/>
      </c>
      <c r="AY40" s="64" t="str">
        <f t="shared" si="10"/>
        <v/>
      </c>
      <c r="AZ40" s="97">
        <v>81.650000000000006</v>
      </c>
      <c r="BA40" s="68"/>
      <c r="BB40" s="68"/>
      <c r="BC40" s="68"/>
      <c r="BD40" s="68"/>
      <c r="BE40" s="15">
        <v>210</v>
      </c>
      <c r="BF40" s="5">
        <f t="shared" si="11"/>
        <v>21427</v>
      </c>
      <c r="BG40" s="42">
        <v>16948</v>
      </c>
      <c r="BH40" s="42">
        <v>0</v>
      </c>
      <c r="BI40" s="42">
        <v>0</v>
      </c>
      <c r="BJ40" s="42"/>
      <c r="BK40" s="42"/>
      <c r="BL40" s="42">
        <v>4479</v>
      </c>
      <c r="BM40" s="15"/>
    </row>
    <row r="41" spans="1:65" outlineLevel="5" x14ac:dyDescent="0.45">
      <c r="A41" s="22">
        <f t="shared" si="5"/>
        <v>1</v>
      </c>
      <c r="B41" s="9">
        <f t="shared" si="12"/>
        <v>44951</v>
      </c>
      <c r="C41" s="51">
        <v>296994</v>
      </c>
      <c r="D41" s="64">
        <f t="shared" si="6"/>
        <v>37.1</v>
      </c>
      <c r="E41" s="12">
        <v>34.6</v>
      </c>
      <c r="F41" s="12">
        <v>38.4</v>
      </c>
      <c r="G41" s="12">
        <v>37</v>
      </c>
      <c r="H41" s="12">
        <v>38.5</v>
      </c>
      <c r="I41" s="12"/>
      <c r="J41" s="12"/>
      <c r="K41" s="12"/>
      <c r="L41" s="12"/>
      <c r="M41" s="74">
        <f t="shared" si="7"/>
        <v>7.2</v>
      </c>
      <c r="N41" s="83">
        <v>7.26</v>
      </c>
      <c r="O41" s="83">
        <v>7.08</v>
      </c>
      <c r="P41" s="83">
        <v>7.26</v>
      </c>
      <c r="Q41" s="83">
        <v>7.09</v>
      </c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v>16.269610691458453</v>
      </c>
      <c r="AO41" s="41">
        <v>1721</v>
      </c>
      <c r="AP41" s="110"/>
      <c r="AQ41" s="111"/>
      <c r="AR41" s="126" t="str">
        <f t="shared" si="13"/>
        <v/>
      </c>
      <c r="AS41" s="126" t="str">
        <f t="shared" si="14"/>
        <v/>
      </c>
      <c r="AT41" s="127">
        <v>1883</v>
      </c>
      <c r="AU41" s="114"/>
      <c r="AV41" s="115"/>
      <c r="AW41" s="126" t="str">
        <f t="shared" si="15"/>
        <v/>
      </c>
      <c r="AX41" s="126" t="str">
        <f t="shared" si="16"/>
        <v/>
      </c>
      <c r="AY41" s="64" t="str">
        <f t="shared" si="10"/>
        <v/>
      </c>
      <c r="AZ41" s="97">
        <v>81.96</v>
      </c>
      <c r="BA41" s="68"/>
      <c r="BB41" s="68"/>
      <c r="BC41" s="68"/>
      <c r="BD41" s="68"/>
      <c r="BE41" s="15">
        <v>360</v>
      </c>
      <c r="BF41" s="5">
        <f t="shared" si="11"/>
        <v>21362</v>
      </c>
      <c r="BG41" s="42">
        <v>16947</v>
      </c>
      <c r="BH41" s="42">
        <v>0</v>
      </c>
      <c r="BI41" s="42">
        <v>0</v>
      </c>
      <c r="BJ41" s="42"/>
      <c r="BK41" s="42"/>
      <c r="BL41" s="42">
        <v>4415</v>
      </c>
      <c r="BM41" s="15"/>
    </row>
    <row r="42" spans="1:65" outlineLevel="5" x14ac:dyDescent="0.45">
      <c r="A42" s="22">
        <f t="shared" si="5"/>
        <v>1</v>
      </c>
      <c r="B42" s="9">
        <f t="shared" si="12"/>
        <v>44952</v>
      </c>
      <c r="C42" s="51">
        <v>306731</v>
      </c>
      <c r="D42" s="64">
        <f t="shared" si="6"/>
        <v>37</v>
      </c>
      <c r="E42" s="12">
        <v>34.5</v>
      </c>
      <c r="F42" s="12">
        <v>38</v>
      </c>
      <c r="G42" s="12">
        <v>37.1</v>
      </c>
      <c r="H42" s="12">
        <v>38.4</v>
      </c>
      <c r="I42" s="12"/>
      <c r="J42" s="12"/>
      <c r="K42" s="12"/>
      <c r="L42" s="12"/>
      <c r="M42" s="74">
        <f t="shared" si="7"/>
        <v>7.2</v>
      </c>
      <c r="N42" s="83">
        <v>7.23</v>
      </c>
      <c r="O42" s="83">
        <v>7.02</v>
      </c>
      <c r="P42" s="83">
        <v>7.27</v>
      </c>
      <c r="Q42" s="83">
        <v>7.08</v>
      </c>
      <c r="R42" s="83"/>
      <c r="S42" s="83"/>
      <c r="T42" s="83"/>
      <c r="U42" s="83"/>
      <c r="V42" s="5">
        <f t="shared" si="8"/>
        <v>171.9</v>
      </c>
      <c r="W42" s="41">
        <v>182.2</v>
      </c>
      <c r="X42" s="41"/>
      <c r="Y42" s="41">
        <v>161.6</v>
      </c>
      <c r="Z42" s="41"/>
      <c r="AA42" s="41"/>
      <c r="AB42" s="41"/>
      <c r="AC42" s="41"/>
      <c r="AD42" s="41"/>
      <c r="AE42" s="5">
        <f t="shared" si="9"/>
        <v>4057.5</v>
      </c>
      <c r="AF42" s="41">
        <v>4350</v>
      </c>
      <c r="AG42" s="41">
        <v>3650</v>
      </c>
      <c r="AH42" s="41">
        <v>4480</v>
      </c>
      <c r="AI42" s="41">
        <v>3750</v>
      </c>
      <c r="AJ42" s="41"/>
      <c r="AK42" s="41"/>
      <c r="AL42" s="41"/>
      <c r="AM42" s="41"/>
      <c r="AN42" s="45">
        <v>17.576898932831135</v>
      </c>
      <c r="AO42" s="41">
        <v>1593</v>
      </c>
      <c r="AP42" s="110">
        <v>3.02</v>
      </c>
      <c r="AQ42" s="111">
        <v>2.62</v>
      </c>
      <c r="AR42" s="126">
        <f t="shared" si="13"/>
        <v>86.754966887417211</v>
      </c>
      <c r="AS42" s="126">
        <f t="shared" si="14"/>
        <v>13.245033112582789</v>
      </c>
      <c r="AT42" s="127">
        <v>1675</v>
      </c>
      <c r="AU42" s="114">
        <v>1.59</v>
      </c>
      <c r="AV42" s="115">
        <v>1.17</v>
      </c>
      <c r="AW42" s="126">
        <f t="shared" si="15"/>
        <v>73.584905660377359</v>
      </c>
      <c r="AX42" s="126">
        <f t="shared" si="16"/>
        <v>26.415094339622641</v>
      </c>
      <c r="AY42" s="64">
        <f t="shared" si="10"/>
        <v>57.470010905125378</v>
      </c>
      <c r="AZ42" s="97">
        <v>81.72</v>
      </c>
      <c r="BA42" s="68"/>
      <c r="BB42" s="68"/>
      <c r="BC42" s="68"/>
      <c r="BD42" s="68"/>
      <c r="BE42" s="15">
        <v>220</v>
      </c>
      <c r="BF42" s="5">
        <f t="shared" si="11"/>
        <v>52992</v>
      </c>
      <c r="BG42" s="42">
        <v>15693</v>
      </c>
      <c r="BH42" s="42">
        <v>0</v>
      </c>
      <c r="BI42" s="42">
        <v>0</v>
      </c>
      <c r="BJ42" s="42"/>
      <c r="BK42" s="42"/>
      <c r="BL42" s="42">
        <v>37299</v>
      </c>
      <c r="BM42" s="15"/>
    </row>
    <row r="43" spans="1:65" outlineLevel="5" x14ac:dyDescent="0.45">
      <c r="A43" s="22">
        <f t="shared" si="5"/>
        <v>1</v>
      </c>
      <c r="B43" s="9">
        <f t="shared" si="12"/>
        <v>44953</v>
      </c>
      <c r="C43" s="51">
        <v>314946</v>
      </c>
      <c r="D43" s="64">
        <f t="shared" si="6"/>
        <v>36.799999999999997</v>
      </c>
      <c r="E43" s="12">
        <v>34.200000000000003</v>
      </c>
      <c r="F43" s="12">
        <v>37.799999999999997</v>
      </c>
      <c r="G43" s="12">
        <v>36.9</v>
      </c>
      <c r="H43" s="12">
        <v>38.200000000000003</v>
      </c>
      <c r="I43" s="12"/>
      <c r="J43" s="12"/>
      <c r="K43" s="12"/>
      <c r="L43" s="12"/>
      <c r="M43" s="74">
        <f t="shared" si="7"/>
        <v>7.2</v>
      </c>
      <c r="N43" s="83">
        <v>7.25</v>
      </c>
      <c r="O43" s="83">
        <v>7.08</v>
      </c>
      <c r="P43" s="83">
        <v>7.24</v>
      </c>
      <c r="Q43" s="83">
        <v>7.11</v>
      </c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v>15.546918378678512</v>
      </c>
      <c r="AO43" s="41">
        <v>1801</v>
      </c>
      <c r="AP43" s="110"/>
      <c r="AQ43" s="111"/>
      <c r="AR43" s="126" t="str">
        <f t="shared" si="13"/>
        <v/>
      </c>
      <c r="AS43" s="126" t="str">
        <f t="shared" si="14"/>
        <v/>
      </c>
      <c r="AT43" s="127">
        <v>1948</v>
      </c>
      <c r="AU43" s="114"/>
      <c r="AV43" s="115"/>
      <c r="AW43" s="126" t="str">
        <f t="shared" si="15"/>
        <v/>
      </c>
      <c r="AX43" s="126" t="str">
        <f t="shared" si="16"/>
        <v/>
      </c>
      <c r="AY43" s="64" t="str">
        <f t="shared" si="10"/>
        <v/>
      </c>
      <c r="AZ43" s="97">
        <v>81.84</v>
      </c>
      <c r="BA43" s="68"/>
      <c r="BB43" s="68"/>
      <c r="BC43" s="68"/>
      <c r="BD43" s="68"/>
      <c r="BE43" s="15">
        <v>350</v>
      </c>
      <c r="BF43" s="5">
        <f t="shared" si="11"/>
        <v>22841</v>
      </c>
      <c r="BG43" s="42">
        <v>17345</v>
      </c>
      <c r="BH43" s="42">
        <v>0</v>
      </c>
      <c r="BI43" s="42">
        <v>740</v>
      </c>
      <c r="BJ43" s="42"/>
      <c r="BK43" s="42"/>
      <c r="BL43" s="42">
        <v>4756</v>
      </c>
      <c r="BM43" s="15"/>
    </row>
    <row r="44" spans="1:65" outlineLevel="5" x14ac:dyDescent="0.45">
      <c r="A44" s="22">
        <f t="shared" si="5"/>
        <v>1</v>
      </c>
      <c r="B44" s="9">
        <f t="shared" si="12"/>
        <v>44954</v>
      </c>
      <c r="C44" s="51">
        <v>320761</v>
      </c>
      <c r="D44" s="64">
        <f t="shared" si="6"/>
        <v>36.5</v>
      </c>
      <c r="E44" s="12">
        <v>33.799999999999997</v>
      </c>
      <c r="F44" s="12">
        <v>37.700000000000003</v>
      </c>
      <c r="G44" s="12">
        <v>36.6</v>
      </c>
      <c r="H44" s="12">
        <v>38</v>
      </c>
      <c r="I44" s="12"/>
      <c r="J44" s="12"/>
      <c r="K44" s="12"/>
      <c r="L44" s="12"/>
      <c r="M44" s="74">
        <f t="shared" si="7"/>
        <v>7.2</v>
      </c>
      <c r="N44" s="83">
        <v>7.26</v>
      </c>
      <c r="O44" s="83">
        <v>7.11</v>
      </c>
      <c r="P44" s="83">
        <v>7.24</v>
      </c>
      <c r="Q44" s="83">
        <v>7.13</v>
      </c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v>14.783526927138331</v>
      </c>
      <c r="AO44" s="41">
        <v>1894</v>
      </c>
      <c r="AP44" s="110"/>
      <c r="AQ44" s="111"/>
      <c r="AR44" s="126" t="str">
        <f t="shared" si="13"/>
        <v/>
      </c>
      <c r="AS44" s="126" t="str">
        <f t="shared" si="14"/>
        <v/>
      </c>
      <c r="AT44" s="127">
        <v>2092</v>
      </c>
      <c r="AU44" s="114"/>
      <c r="AV44" s="115"/>
      <c r="AW44" s="126" t="str">
        <f t="shared" si="15"/>
        <v/>
      </c>
      <c r="AX44" s="126" t="str">
        <f t="shared" si="16"/>
        <v/>
      </c>
      <c r="AY44" s="64" t="str">
        <f t="shared" si="10"/>
        <v/>
      </c>
      <c r="AZ44" s="97">
        <v>81.510000000000005</v>
      </c>
      <c r="BA44" s="68"/>
      <c r="BB44" s="68"/>
      <c r="BC44" s="68"/>
      <c r="BD44" s="68"/>
      <c r="BE44" s="15">
        <v>110</v>
      </c>
      <c r="BF44" s="5">
        <f t="shared" si="11"/>
        <v>23422</v>
      </c>
      <c r="BG44" s="42">
        <v>20910</v>
      </c>
      <c r="BH44" s="42">
        <v>0</v>
      </c>
      <c r="BI44" s="42">
        <v>57</v>
      </c>
      <c r="BJ44" s="42"/>
      <c r="BK44" s="42"/>
      <c r="BL44" s="42">
        <v>2455</v>
      </c>
      <c r="BM44" s="15"/>
    </row>
    <row r="45" spans="1:65" outlineLevel="5" x14ac:dyDescent="0.45">
      <c r="A45" s="22">
        <f t="shared" si="5"/>
        <v>1</v>
      </c>
      <c r="B45" s="9">
        <f t="shared" si="12"/>
        <v>44955</v>
      </c>
      <c r="C45" s="51">
        <v>322393</v>
      </c>
      <c r="D45" s="64">
        <f t="shared" si="6"/>
        <v>36.700000000000003</v>
      </c>
      <c r="E45" s="12">
        <v>34.299999999999997</v>
      </c>
      <c r="F45" s="12">
        <v>37.6</v>
      </c>
      <c r="G45" s="12">
        <v>36.700000000000003</v>
      </c>
      <c r="H45" s="12">
        <v>38.200000000000003</v>
      </c>
      <c r="I45" s="12"/>
      <c r="J45" s="12"/>
      <c r="K45" s="12"/>
      <c r="L45" s="12"/>
      <c r="M45" s="74">
        <f t="shared" si="7"/>
        <v>7.2</v>
      </c>
      <c r="N45" s="83">
        <v>7.27</v>
      </c>
      <c r="O45" s="83">
        <v>7.14</v>
      </c>
      <c r="P45" s="83">
        <v>7.26</v>
      </c>
      <c r="Q45" s="83">
        <v>7.12</v>
      </c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v>16.288539848749274</v>
      </c>
      <c r="AO45" s="41">
        <v>1719</v>
      </c>
      <c r="AP45" s="110"/>
      <c r="AQ45" s="111"/>
      <c r="AR45" s="126" t="str">
        <f t="shared" si="13"/>
        <v/>
      </c>
      <c r="AS45" s="126" t="str">
        <f t="shared" si="14"/>
        <v/>
      </c>
      <c r="AT45" s="127">
        <v>1930</v>
      </c>
      <c r="AU45" s="114"/>
      <c r="AV45" s="115"/>
      <c r="AW45" s="126" t="str">
        <f t="shared" si="15"/>
        <v/>
      </c>
      <c r="AX45" s="126" t="str">
        <f t="shared" si="16"/>
        <v/>
      </c>
      <c r="AY45" s="64" t="str">
        <f t="shared" si="10"/>
        <v/>
      </c>
      <c r="AZ45" s="97">
        <v>80.930000000000007</v>
      </c>
      <c r="BA45" s="68"/>
      <c r="BB45" s="68"/>
      <c r="BC45" s="68"/>
      <c r="BD45" s="68"/>
      <c r="BE45" s="15"/>
      <c r="BF45" s="5">
        <f t="shared" si="11"/>
        <v>20615</v>
      </c>
      <c r="BG45" s="42">
        <v>20320</v>
      </c>
      <c r="BH45" s="42">
        <v>0</v>
      </c>
      <c r="BI45" s="42">
        <v>0</v>
      </c>
      <c r="BJ45" s="42"/>
      <c r="BK45" s="42"/>
      <c r="BL45" s="42">
        <v>295</v>
      </c>
      <c r="BM45" s="15"/>
    </row>
    <row r="46" spans="1:65" outlineLevel="5" x14ac:dyDescent="0.45">
      <c r="A46" s="22">
        <f t="shared" si="5"/>
        <v>1</v>
      </c>
      <c r="B46" s="9">
        <f t="shared" si="12"/>
        <v>44956</v>
      </c>
      <c r="C46" s="51">
        <v>323938</v>
      </c>
      <c r="D46" s="64">
        <f t="shared" si="6"/>
        <v>36.799999999999997</v>
      </c>
      <c r="E46" s="12">
        <v>34.1</v>
      </c>
      <c r="F46" s="12">
        <v>37.700000000000003</v>
      </c>
      <c r="G46" s="12">
        <v>36.700000000000003</v>
      </c>
      <c r="H46" s="12">
        <v>38.700000000000003</v>
      </c>
      <c r="I46" s="12"/>
      <c r="J46" s="12"/>
      <c r="K46" s="12"/>
      <c r="L46" s="12"/>
      <c r="M46" s="74">
        <f t="shared" si="7"/>
        <v>7.2</v>
      </c>
      <c r="N46" s="83">
        <v>7.25</v>
      </c>
      <c r="O46" s="83">
        <v>7.15</v>
      </c>
      <c r="P46" s="83">
        <v>7.26</v>
      </c>
      <c r="Q46" s="83">
        <v>7.1</v>
      </c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v>16.990291262135923</v>
      </c>
      <c r="AO46" s="41">
        <v>1648</v>
      </c>
      <c r="AP46" s="110"/>
      <c r="AQ46" s="111"/>
      <c r="AR46" s="126" t="str">
        <f t="shared" si="13"/>
        <v/>
      </c>
      <c r="AS46" s="126" t="str">
        <f t="shared" si="14"/>
        <v/>
      </c>
      <c r="AT46" s="127">
        <v>1767</v>
      </c>
      <c r="AU46" s="114"/>
      <c r="AV46" s="115"/>
      <c r="AW46" s="126" t="str">
        <f t="shared" si="15"/>
        <v/>
      </c>
      <c r="AX46" s="126" t="str">
        <f t="shared" si="16"/>
        <v/>
      </c>
      <c r="AY46" s="64" t="str">
        <f t="shared" si="10"/>
        <v/>
      </c>
      <c r="AZ46" s="97">
        <v>80.36</v>
      </c>
      <c r="BA46" s="68"/>
      <c r="BB46" s="68"/>
      <c r="BC46" s="68"/>
      <c r="BD46" s="68"/>
      <c r="BE46" s="15">
        <v>300</v>
      </c>
      <c r="BF46" s="5">
        <f t="shared" si="11"/>
        <v>54259</v>
      </c>
      <c r="BG46" s="42">
        <v>16391</v>
      </c>
      <c r="BH46" s="42">
        <v>0</v>
      </c>
      <c r="BI46" s="42">
        <v>0</v>
      </c>
      <c r="BJ46" s="42"/>
      <c r="BK46" s="42"/>
      <c r="BL46" s="42">
        <v>37868</v>
      </c>
      <c r="BM46" s="15"/>
    </row>
    <row r="47" spans="1:65" ht="17.5" outlineLevel="5" thickBot="1" x14ac:dyDescent="0.5">
      <c r="A47" s="31">
        <f t="shared" si="5"/>
        <v>1</v>
      </c>
      <c r="B47" s="32">
        <f t="shared" si="12"/>
        <v>44957</v>
      </c>
      <c r="C47" s="51">
        <v>316569</v>
      </c>
      <c r="D47" s="64">
        <f t="shared" si="6"/>
        <v>37</v>
      </c>
      <c r="E47" s="12">
        <v>34.1</v>
      </c>
      <c r="F47" s="12">
        <v>37.9</v>
      </c>
      <c r="G47" s="12">
        <v>36.700000000000003</v>
      </c>
      <c r="H47" s="12">
        <v>39.1</v>
      </c>
      <c r="I47" s="26"/>
      <c r="J47" s="26"/>
      <c r="K47" s="26"/>
      <c r="L47" s="26"/>
      <c r="M47" s="74">
        <f t="shared" si="7"/>
        <v>7.2</v>
      </c>
      <c r="N47" s="83">
        <v>7.26</v>
      </c>
      <c r="O47" s="83">
        <v>7.12</v>
      </c>
      <c r="P47" s="83">
        <v>7.23</v>
      </c>
      <c r="Q47" s="83">
        <v>7.13</v>
      </c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v>18.506278916060808</v>
      </c>
      <c r="AO47" s="41">
        <v>1513</v>
      </c>
      <c r="AP47" s="130"/>
      <c r="AQ47" s="131"/>
      <c r="AR47" s="126" t="str">
        <f t="shared" si="13"/>
        <v/>
      </c>
      <c r="AS47" s="126" t="str">
        <f t="shared" si="14"/>
        <v/>
      </c>
      <c r="AT47" s="127">
        <v>1650</v>
      </c>
      <c r="AU47" s="132"/>
      <c r="AV47" s="133"/>
      <c r="AW47" s="126" t="str">
        <f t="shared" si="15"/>
        <v/>
      </c>
      <c r="AX47" s="126" t="str">
        <f t="shared" si="16"/>
        <v/>
      </c>
      <c r="AY47" s="64" t="str">
        <f t="shared" si="10"/>
        <v/>
      </c>
      <c r="AZ47" s="97">
        <v>80.569999999999993</v>
      </c>
      <c r="BA47" s="76">
        <v>60.16</v>
      </c>
      <c r="BB47" s="76">
        <v>41.81</v>
      </c>
      <c r="BC47" s="76">
        <v>7</v>
      </c>
      <c r="BD47" s="76"/>
      <c r="BE47" s="15">
        <v>270</v>
      </c>
      <c r="BF47" s="5">
        <f t="shared" si="11"/>
        <v>18887</v>
      </c>
      <c r="BG47" s="42">
        <v>15097</v>
      </c>
      <c r="BH47" s="42">
        <v>2727</v>
      </c>
      <c r="BI47" s="42">
        <v>0</v>
      </c>
      <c r="BJ47" s="42"/>
      <c r="BK47" s="42"/>
      <c r="BL47" s="42">
        <v>1063</v>
      </c>
      <c r="BM47" s="25"/>
    </row>
    <row r="48" spans="1:65" outlineLevel="4" x14ac:dyDescent="0.45">
      <c r="A48" s="150" t="s">
        <v>35</v>
      </c>
      <c r="B48" s="151"/>
      <c r="C48" s="50">
        <f t="shared" ref="C48:BM48" si="17">SUBTOTAL(4,C17:C47)</f>
        <v>340990</v>
      </c>
      <c r="D48" s="60">
        <f t="shared" si="17"/>
        <v>37.799999999999997</v>
      </c>
      <c r="E48" s="28">
        <f t="shared" si="17"/>
        <v>35.4</v>
      </c>
      <c r="F48" s="28">
        <f t="shared" si="17"/>
        <v>39.1</v>
      </c>
      <c r="G48" s="28">
        <f t="shared" si="17"/>
        <v>37.4</v>
      </c>
      <c r="H48" s="28">
        <f t="shared" si="17"/>
        <v>39.5</v>
      </c>
      <c r="I48" s="28">
        <f t="shared" si="17"/>
        <v>0</v>
      </c>
      <c r="J48" s="28">
        <f t="shared" si="17"/>
        <v>0</v>
      </c>
      <c r="K48" s="28">
        <f t="shared" si="17"/>
        <v>0</v>
      </c>
      <c r="L48" s="28">
        <f t="shared" si="17"/>
        <v>0</v>
      </c>
      <c r="M48" s="71">
        <f t="shared" si="17"/>
        <v>7.2</v>
      </c>
      <c r="N48" s="82">
        <f t="shared" si="17"/>
        <v>7.27</v>
      </c>
      <c r="O48" s="82">
        <f t="shared" si="17"/>
        <v>7.17</v>
      </c>
      <c r="P48" s="82">
        <f t="shared" si="17"/>
        <v>7.3</v>
      </c>
      <c r="Q48" s="82">
        <f t="shared" si="17"/>
        <v>7.18</v>
      </c>
      <c r="R48" s="82">
        <f t="shared" si="17"/>
        <v>0</v>
      </c>
      <c r="S48" s="82">
        <f t="shared" si="17"/>
        <v>0</v>
      </c>
      <c r="T48" s="82">
        <f t="shared" si="17"/>
        <v>0</v>
      </c>
      <c r="U48" s="82">
        <f t="shared" si="17"/>
        <v>0</v>
      </c>
      <c r="V48" s="29">
        <f t="shared" si="17"/>
        <v>277.89999999999998</v>
      </c>
      <c r="W48" s="39">
        <f t="shared" si="17"/>
        <v>256</v>
      </c>
      <c r="X48" s="39">
        <f t="shared" si="17"/>
        <v>0</v>
      </c>
      <c r="Y48" s="39">
        <f t="shared" si="17"/>
        <v>299.8</v>
      </c>
      <c r="Z48" s="39">
        <f t="shared" si="17"/>
        <v>0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4057.5</v>
      </c>
      <c r="AF48" s="39">
        <f t="shared" si="17"/>
        <v>4350</v>
      </c>
      <c r="AG48" s="39">
        <f t="shared" si="17"/>
        <v>3750</v>
      </c>
      <c r="AH48" s="39">
        <f t="shared" si="17"/>
        <v>4480</v>
      </c>
      <c r="AI48" s="39">
        <f t="shared" si="17"/>
        <v>3750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32.786885245901637</v>
      </c>
      <c r="AO48" s="39">
        <f t="shared" si="17"/>
        <v>2172</v>
      </c>
      <c r="AP48" s="104">
        <f t="shared" si="17"/>
        <v>4.1900000000000004</v>
      </c>
      <c r="AQ48" s="105">
        <f t="shared" si="17"/>
        <v>3.55</v>
      </c>
      <c r="AR48" s="106">
        <f t="shared" si="17"/>
        <v>86.754966887417211</v>
      </c>
      <c r="AS48" s="106">
        <f t="shared" si="17"/>
        <v>18.84816753926701</v>
      </c>
      <c r="AT48" s="107">
        <f t="shared" si="17"/>
        <v>2329</v>
      </c>
      <c r="AU48" s="108">
        <f t="shared" si="17"/>
        <v>2.06</v>
      </c>
      <c r="AV48" s="109">
        <f t="shared" si="17"/>
        <v>1.43</v>
      </c>
      <c r="AW48" s="106">
        <f t="shared" si="17"/>
        <v>73.584905660377359</v>
      </c>
      <c r="AX48" s="106">
        <f t="shared" si="17"/>
        <v>31.282051282051285</v>
      </c>
      <c r="AY48" s="60">
        <f t="shared" si="17"/>
        <v>59.078917952157362</v>
      </c>
      <c r="AZ48" s="96">
        <f t="shared" si="17"/>
        <v>81.96</v>
      </c>
      <c r="BA48" s="67">
        <f t="shared" si="17"/>
        <v>61.73</v>
      </c>
      <c r="BB48" s="67">
        <f t="shared" si="17"/>
        <v>41.81</v>
      </c>
      <c r="BC48" s="67">
        <f t="shared" si="17"/>
        <v>125</v>
      </c>
      <c r="BD48" s="67">
        <f t="shared" si="17"/>
        <v>0</v>
      </c>
      <c r="BE48" s="27">
        <f t="shared" si="17"/>
        <v>410</v>
      </c>
      <c r="BF48" s="29">
        <f t="shared" si="17"/>
        <v>56335</v>
      </c>
      <c r="BG48" s="39">
        <f t="shared" si="17"/>
        <v>20910</v>
      </c>
      <c r="BH48" s="40">
        <f t="shared" si="17"/>
        <v>6029</v>
      </c>
      <c r="BI48" s="40">
        <f t="shared" si="17"/>
        <v>740</v>
      </c>
      <c r="BJ48" s="40">
        <f t="shared" si="17"/>
        <v>0</v>
      </c>
      <c r="BK48" s="40">
        <f t="shared" si="17"/>
        <v>0</v>
      </c>
      <c r="BL48" s="40">
        <f t="shared" si="17"/>
        <v>38822</v>
      </c>
      <c r="BM48" s="27">
        <f t="shared" si="17"/>
        <v>0</v>
      </c>
    </row>
    <row r="49" spans="1:65" outlineLevel="3" x14ac:dyDescent="0.45">
      <c r="A49" s="180" t="s">
        <v>24</v>
      </c>
      <c r="B49" s="181"/>
      <c r="C49" s="51">
        <f t="shared" ref="C49:BM49" si="18">SUBTOTAL(5,C17:C47)</f>
        <v>291971</v>
      </c>
      <c r="D49" s="61">
        <f t="shared" si="18"/>
        <v>28.5</v>
      </c>
      <c r="E49" s="12">
        <f t="shared" si="18"/>
        <v>33.6</v>
      </c>
      <c r="F49" s="12">
        <f t="shared" si="18"/>
        <v>34.9</v>
      </c>
      <c r="G49" s="12">
        <f t="shared" si="18"/>
        <v>36.1</v>
      </c>
      <c r="H49" s="12">
        <f t="shared" si="18"/>
        <v>7.2</v>
      </c>
      <c r="I49" s="12">
        <f t="shared" si="18"/>
        <v>0</v>
      </c>
      <c r="J49" s="12">
        <f t="shared" si="18"/>
        <v>0</v>
      </c>
      <c r="K49" s="12">
        <f t="shared" si="18"/>
        <v>0</v>
      </c>
      <c r="L49" s="12">
        <f t="shared" si="18"/>
        <v>0</v>
      </c>
      <c r="M49" s="72">
        <f t="shared" si="18"/>
        <v>7.1</v>
      </c>
      <c r="N49" s="83">
        <f t="shared" si="18"/>
        <v>7.11</v>
      </c>
      <c r="O49" s="83">
        <f t="shared" si="18"/>
        <v>7.02</v>
      </c>
      <c r="P49" s="83">
        <f t="shared" si="18"/>
        <v>7.17</v>
      </c>
      <c r="Q49" s="83">
        <f t="shared" si="18"/>
        <v>7.08</v>
      </c>
      <c r="R49" s="83">
        <f t="shared" si="18"/>
        <v>0</v>
      </c>
      <c r="S49" s="83">
        <f t="shared" si="18"/>
        <v>0</v>
      </c>
      <c r="T49" s="83">
        <f t="shared" si="18"/>
        <v>0</v>
      </c>
      <c r="U49" s="83">
        <f t="shared" si="18"/>
        <v>0</v>
      </c>
      <c r="V49" s="6">
        <f t="shared" si="18"/>
        <v>171.9</v>
      </c>
      <c r="W49" s="41">
        <f t="shared" si="18"/>
        <v>182.2</v>
      </c>
      <c r="X49" s="41">
        <f t="shared" si="18"/>
        <v>0</v>
      </c>
      <c r="Y49" s="41">
        <f t="shared" si="18"/>
        <v>133.9</v>
      </c>
      <c r="Z49" s="41">
        <f t="shared" si="18"/>
        <v>0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6">
        <f t="shared" si="18"/>
        <v>3847.5</v>
      </c>
      <c r="AF49" s="41">
        <f t="shared" si="18"/>
        <v>3970</v>
      </c>
      <c r="AG49" s="41">
        <f t="shared" si="18"/>
        <v>3650</v>
      </c>
      <c r="AH49" s="41">
        <f t="shared" si="18"/>
        <v>4060</v>
      </c>
      <c r="AI49" s="41">
        <f t="shared" si="18"/>
        <v>3550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12.89134438305709</v>
      </c>
      <c r="AO49" s="41">
        <f t="shared" si="18"/>
        <v>854</v>
      </c>
      <c r="AP49" s="110">
        <f t="shared" si="18"/>
        <v>1.91</v>
      </c>
      <c r="AQ49" s="111">
        <f t="shared" si="18"/>
        <v>1.55</v>
      </c>
      <c r="AR49" s="112">
        <f t="shared" si="18"/>
        <v>81.15183246073299</v>
      </c>
      <c r="AS49" s="112">
        <f t="shared" si="18"/>
        <v>13.245033112582789</v>
      </c>
      <c r="AT49" s="113">
        <f t="shared" si="18"/>
        <v>1007</v>
      </c>
      <c r="AU49" s="114">
        <f t="shared" si="18"/>
        <v>1.59</v>
      </c>
      <c r="AV49" s="115">
        <f t="shared" si="18"/>
        <v>1.17</v>
      </c>
      <c r="AW49" s="112">
        <f t="shared" si="18"/>
        <v>68.717948717948715</v>
      </c>
      <c r="AX49" s="112">
        <f t="shared" si="18"/>
        <v>26.415094339622641</v>
      </c>
      <c r="AY49" s="61">
        <f t="shared" si="18"/>
        <v>45.955334987593069</v>
      </c>
      <c r="AZ49" s="97">
        <f t="shared" si="18"/>
        <v>80.36</v>
      </c>
      <c r="BA49" s="68">
        <f t="shared" si="18"/>
        <v>60.16</v>
      </c>
      <c r="BB49" s="68">
        <f t="shared" si="18"/>
        <v>39.31</v>
      </c>
      <c r="BC49" s="68">
        <f t="shared" si="18"/>
        <v>7</v>
      </c>
      <c r="BD49" s="68">
        <f t="shared" si="18"/>
        <v>0</v>
      </c>
      <c r="BE49" s="15">
        <f t="shared" si="18"/>
        <v>80</v>
      </c>
      <c r="BF49" s="6">
        <f t="shared" si="18"/>
        <v>10774</v>
      </c>
      <c r="BG49" s="41">
        <f t="shared" si="18"/>
        <v>7935</v>
      </c>
      <c r="BH49" s="42">
        <f t="shared" si="18"/>
        <v>0</v>
      </c>
      <c r="BI49" s="42">
        <f t="shared" si="18"/>
        <v>0</v>
      </c>
      <c r="BJ49" s="42">
        <f t="shared" si="18"/>
        <v>0</v>
      </c>
      <c r="BK49" s="42">
        <f t="shared" si="18"/>
        <v>0</v>
      </c>
      <c r="BL49" s="42">
        <f t="shared" si="18"/>
        <v>295</v>
      </c>
      <c r="BM49" s="15">
        <f t="shared" si="18"/>
        <v>0</v>
      </c>
    </row>
    <row r="50" spans="1:65" outlineLevel="2" x14ac:dyDescent="0.45">
      <c r="A50" s="180" t="s">
        <v>13</v>
      </c>
      <c r="B50" s="181"/>
      <c r="C50" s="51">
        <f>IFERROR(SUBTOTAL(1,C17:C47),"")</f>
        <v>312627.54838709679</v>
      </c>
      <c r="D50" s="61">
        <f t="shared" ref="D50:BM50" si="19">IFERROR(SUBTOTAL(1,D17:D47),"")</f>
        <v>36.296774193548387</v>
      </c>
      <c r="E50" s="12">
        <f t="shared" si="19"/>
        <v>34.487096774193546</v>
      </c>
      <c r="F50" s="12">
        <f t="shared" si="19"/>
        <v>36.79677419354838</v>
      </c>
      <c r="G50" s="12">
        <f t="shared" si="19"/>
        <v>36.835483870967749</v>
      </c>
      <c r="H50" s="12">
        <f t="shared" si="19"/>
        <v>36.99677419354839</v>
      </c>
      <c r="I50" s="12" t="str">
        <f t="shared" si="19"/>
        <v/>
      </c>
      <c r="J50" s="12" t="str">
        <f t="shared" si="19"/>
        <v/>
      </c>
      <c r="K50" s="12" t="str">
        <f t="shared" si="19"/>
        <v/>
      </c>
      <c r="L50" s="12" t="str">
        <f t="shared" si="19"/>
        <v/>
      </c>
      <c r="M50" s="72">
        <f t="shared" si="19"/>
        <v>7.174193548387092</v>
      </c>
      <c r="N50" s="83">
        <f t="shared" si="19"/>
        <v>7.2177419354838701</v>
      </c>
      <c r="O50" s="83">
        <f t="shared" si="19"/>
        <v>7.1096774193548411</v>
      </c>
      <c r="P50" s="83">
        <f t="shared" si="19"/>
        <v>7.2377419354838715</v>
      </c>
      <c r="Q50" s="83">
        <f t="shared" si="19"/>
        <v>7.1219354838709679</v>
      </c>
      <c r="R50" s="83" t="str">
        <f t="shared" si="19"/>
        <v/>
      </c>
      <c r="S50" s="83" t="str">
        <f t="shared" si="19"/>
        <v/>
      </c>
      <c r="T50" s="83" t="str">
        <f t="shared" si="19"/>
        <v/>
      </c>
      <c r="U50" s="83" t="str">
        <f t="shared" si="19"/>
        <v/>
      </c>
      <c r="V50" s="6">
        <f t="shared" si="19"/>
        <v>201.54999999999998</v>
      </c>
      <c r="W50" s="41">
        <f t="shared" si="19"/>
        <v>213.625</v>
      </c>
      <c r="X50" s="41" t="str">
        <f t="shared" si="19"/>
        <v/>
      </c>
      <c r="Y50" s="41">
        <f t="shared" si="19"/>
        <v>189.45000000000002</v>
      </c>
      <c r="Z50" s="41" t="str">
        <f t="shared" si="19"/>
        <v/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6">
        <f t="shared" si="19"/>
        <v>3933.125</v>
      </c>
      <c r="AF50" s="41">
        <f t="shared" si="19"/>
        <v>4162.5</v>
      </c>
      <c r="AG50" s="41">
        <f t="shared" si="19"/>
        <v>3707.5</v>
      </c>
      <c r="AH50" s="41">
        <f t="shared" si="19"/>
        <v>4197.5</v>
      </c>
      <c r="AI50" s="41">
        <f t="shared" si="19"/>
        <v>3665</v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17.850650467346661</v>
      </c>
      <c r="AO50" s="41">
        <f t="shared" si="19"/>
        <v>1629.9032258064517</v>
      </c>
      <c r="AP50" s="110">
        <f t="shared" si="19"/>
        <v>3.1675</v>
      </c>
      <c r="AQ50" s="111">
        <f t="shared" si="19"/>
        <v>2.6775000000000002</v>
      </c>
      <c r="AR50" s="112">
        <f t="shared" si="19"/>
        <v>84.214422113416575</v>
      </c>
      <c r="AS50" s="112">
        <f t="shared" si="19"/>
        <v>15.785577886583415</v>
      </c>
      <c r="AT50" s="113">
        <f t="shared" si="19"/>
        <v>1754.1612903225807</v>
      </c>
      <c r="AU50" s="114">
        <f t="shared" si="19"/>
        <v>1.8325</v>
      </c>
      <c r="AV50" s="115">
        <f t="shared" si="19"/>
        <v>1.2875000000000001</v>
      </c>
      <c r="AW50" s="112">
        <f t="shared" si="19"/>
        <v>70.415631659568334</v>
      </c>
      <c r="AX50" s="112">
        <f t="shared" si="19"/>
        <v>29.584368340431674</v>
      </c>
      <c r="AY50" s="61">
        <f t="shared" si="19"/>
        <v>55.340414335581585</v>
      </c>
      <c r="AZ50" s="97">
        <f t="shared" si="19"/>
        <v>81.589354838709696</v>
      </c>
      <c r="BA50" s="68">
        <f t="shared" si="19"/>
        <v>60.944999999999993</v>
      </c>
      <c r="BB50" s="68">
        <f t="shared" si="19"/>
        <v>40.56</v>
      </c>
      <c r="BC50" s="68">
        <f t="shared" si="19"/>
        <v>66</v>
      </c>
      <c r="BD50" s="68" t="str">
        <f t="shared" si="19"/>
        <v/>
      </c>
      <c r="BE50" s="15">
        <f>IFERROR(SUBTOTAL(1,BE17:BE47),"")</f>
        <v>283.60000000000002</v>
      </c>
      <c r="BF50" s="6">
        <f t="shared" si="19"/>
        <v>27746.677419354837</v>
      </c>
      <c r="BG50" s="41">
        <f t="shared" si="19"/>
        <v>15053.806451612903</v>
      </c>
      <c r="BH50" s="42">
        <f t="shared" si="19"/>
        <v>1543.3548387096773</v>
      </c>
      <c r="BI50" s="42">
        <f t="shared" si="19"/>
        <v>25.70967741935484</v>
      </c>
      <c r="BJ50" s="42" t="str">
        <f t="shared" si="19"/>
        <v/>
      </c>
      <c r="BK50" s="42" t="str">
        <f t="shared" si="19"/>
        <v/>
      </c>
      <c r="BL50" s="42">
        <f t="shared" si="19"/>
        <v>11123.806451612903</v>
      </c>
      <c r="BM50" s="15" t="str">
        <f t="shared" si="19"/>
        <v/>
      </c>
    </row>
    <row r="51" spans="1:65" ht="17.5" outlineLevel="1" thickBot="1" x14ac:dyDescent="0.5">
      <c r="A51" s="182" t="s">
        <v>60</v>
      </c>
      <c r="B51" s="183"/>
      <c r="C51" s="52">
        <f>SUBTOTAL(9,C17:C47)</f>
        <v>9691454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50527</v>
      </c>
      <c r="AP51" s="116"/>
      <c r="AQ51" s="117"/>
      <c r="AR51" s="118"/>
      <c r="AS51" s="118"/>
      <c r="AT51" s="119">
        <f>SUBTOTAL(9,AT17:AT47)</f>
        <v>54379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7090</v>
      </c>
      <c r="BF51" s="7">
        <f t="shared" ref="BF51:BM51" si="20">SUBTOTAL(9,BF17:BF47)</f>
        <v>860147</v>
      </c>
      <c r="BG51" s="43">
        <f t="shared" si="20"/>
        <v>466668</v>
      </c>
      <c r="BH51" s="44">
        <f t="shared" si="20"/>
        <v>47844</v>
      </c>
      <c r="BI51" s="44">
        <f t="shared" si="20"/>
        <v>797</v>
      </c>
      <c r="BJ51" s="44">
        <f t="shared" si="20"/>
        <v>0</v>
      </c>
      <c r="BK51" s="44">
        <f t="shared" si="20"/>
        <v>0</v>
      </c>
      <c r="BL51" s="44">
        <f t="shared" si="20"/>
        <v>344838</v>
      </c>
      <c r="BM51" s="16">
        <f t="shared" si="20"/>
        <v>0</v>
      </c>
    </row>
    <row r="52" spans="1:65" outlineLevel="5" x14ac:dyDescent="0.45">
      <c r="A52" s="21">
        <f t="shared" si="5"/>
        <v>2</v>
      </c>
      <c r="B52" s="33">
        <f>B47+1</f>
        <v>44958</v>
      </c>
      <c r="C52" s="51">
        <v>303909</v>
      </c>
      <c r="D52" s="64">
        <f t="shared" ref="D52:D80" si="21">IFERROR(ROUND(AVERAGE(E52:L52),1),"")</f>
        <v>37.200000000000003</v>
      </c>
      <c r="E52" s="12">
        <v>34.299999999999997</v>
      </c>
      <c r="F52" s="12">
        <v>38.1</v>
      </c>
      <c r="G52" s="12">
        <v>36.9</v>
      </c>
      <c r="H52" s="12">
        <v>39.299999999999997</v>
      </c>
      <c r="I52" s="11"/>
      <c r="J52" s="11"/>
      <c r="K52" s="11"/>
      <c r="L52" s="11"/>
      <c r="M52" s="74">
        <f t="shared" ref="M52:M80" si="22">IFERROR(ROUND(AVERAGE(N52:U52),1),"")</f>
        <v>7.2</v>
      </c>
      <c r="N52" s="86">
        <v>7.25</v>
      </c>
      <c r="O52" s="86">
        <v>7.13</v>
      </c>
      <c r="P52" s="86">
        <v>7.26</v>
      </c>
      <c r="Q52" s="86">
        <v>7.11</v>
      </c>
      <c r="R52" s="86"/>
      <c r="S52" s="86"/>
      <c r="T52" s="86"/>
      <c r="U52" s="86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20.879940343027592</v>
      </c>
      <c r="AO52" s="41">
        <v>1341</v>
      </c>
      <c r="AP52" s="124"/>
      <c r="AQ52" s="125"/>
      <c r="AR52" s="126" t="str">
        <f t="shared" ref="AR52:AR80" si="25">IFERROR(AQ52/AP52*100,"")</f>
        <v/>
      </c>
      <c r="AS52" s="126" t="str">
        <f t="shared" ref="AS52:AS80" si="26">IFERROR(100-AR52,"")</f>
        <v/>
      </c>
      <c r="AT52" s="127">
        <v>1552</v>
      </c>
      <c r="AU52" s="128"/>
      <c r="AV52" s="129"/>
      <c r="AW52" s="126" t="str">
        <f t="shared" ref="AW52:AW80" si="27">IFERROR(AV52/AU52*100,"")</f>
        <v/>
      </c>
      <c r="AX52" s="126" t="str">
        <f t="shared" ref="AX52:AX80" si="28">IFERROR(100-AW52,"")</f>
        <v/>
      </c>
      <c r="AY52" s="64" t="str">
        <f t="shared" ref="AY52:AY80" si="29">IFERROR((1-((AW52*AS52)/(AX52*AR52)))*100,"")</f>
        <v/>
      </c>
      <c r="AZ52">
        <v>80.48</v>
      </c>
      <c r="BA52" s="70"/>
      <c r="BB52" s="70"/>
      <c r="BC52" s="70"/>
      <c r="BD52" s="70"/>
      <c r="BE52" s="15">
        <v>380</v>
      </c>
      <c r="BF52" s="5">
        <f t="shared" ref="BF52:BF80" si="30">IF(SUM(BG52:BM52)=0,"",SUM(BG52:BM52))</f>
        <v>28873</v>
      </c>
      <c r="BG52" s="42">
        <v>18709</v>
      </c>
      <c r="BH52" s="42">
        <v>4244</v>
      </c>
      <c r="BI52" s="42">
        <v>0</v>
      </c>
      <c r="BJ52" s="42"/>
      <c r="BK52" s="42"/>
      <c r="BL52" s="42">
        <v>5920</v>
      </c>
      <c r="BM52" s="14"/>
    </row>
    <row r="53" spans="1:65" outlineLevel="5" x14ac:dyDescent="0.45">
      <c r="A53" s="22">
        <f t="shared" si="5"/>
        <v>2</v>
      </c>
      <c r="B53" s="9">
        <f t="shared" si="12"/>
        <v>44959</v>
      </c>
      <c r="C53" s="51">
        <v>301695</v>
      </c>
      <c r="D53" s="64">
        <f t="shared" si="21"/>
        <v>37.200000000000003</v>
      </c>
      <c r="E53" s="12">
        <v>34.200000000000003</v>
      </c>
      <c r="F53" s="12">
        <v>38.200000000000003</v>
      </c>
      <c r="G53" s="12">
        <v>36.6</v>
      </c>
      <c r="H53" s="12">
        <v>39.700000000000003</v>
      </c>
      <c r="I53" s="12"/>
      <c r="J53" s="12"/>
      <c r="K53" s="12"/>
      <c r="L53" s="12"/>
      <c r="M53" s="74">
        <f t="shared" si="22"/>
        <v>7.2</v>
      </c>
      <c r="N53" s="86">
        <v>7.24</v>
      </c>
      <c r="O53" s="86">
        <v>7.12</v>
      </c>
      <c r="P53" s="86">
        <v>7.25</v>
      </c>
      <c r="Q53" s="86">
        <v>7.15</v>
      </c>
      <c r="R53" s="83"/>
      <c r="S53" s="83"/>
      <c r="T53" s="83"/>
      <c r="U53" s="83"/>
      <c r="V53" s="5">
        <f t="shared" si="23"/>
        <v>200.6</v>
      </c>
      <c r="W53" s="41">
        <v>204.3</v>
      </c>
      <c r="X53" s="41"/>
      <c r="Y53" s="41">
        <v>196.9</v>
      </c>
      <c r="Z53" s="41"/>
      <c r="AA53" s="41"/>
      <c r="AB53" s="41"/>
      <c r="AC53" s="41"/>
      <c r="AD53" s="41"/>
      <c r="AE53" s="5">
        <f t="shared" si="24"/>
        <v>3932.5</v>
      </c>
      <c r="AF53" s="41">
        <v>4040</v>
      </c>
      <c r="AG53" s="41">
        <v>3760</v>
      </c>
      <c r="AH53" s="41">
        <v>4130</v>
      </c>
      <c r="AI53" s="41">
        <v>3800</v>
      </c>
      <c r="AJ53" s="41"/>
      <c r="AK53" s="41"/>
      <c r="AL53" s="41"/>
      <c r="AM53" s="41"/>
      <c r="AN53" s="45">
        <v>18.617021276595743</v>
      </c>
      <c r="AO53" s="41">
        <v>1504</v>
      </c>
      <c r="AP53" s="110">
        <v>3.33</v>
      </c>
      <c r="AQ53" s="111">
        <v>2.85</v>
      </c>
      <c r="AR53" s="126">
        <f t="shared" si="25"/>
        <v>85.585585585585591</v>
      </c>
      <c r="AS53" s="126">
        <f t="shared" si="26"/>
        <v>14.414414414414409</v>
      </c>
      <c r="AT53" s="127">
        <v>1662</v>
      </c>
      <c r="AU53" s="128">
        <v>1.67</v>
      </c>
      <c r="AV53" s="129">
        <v>1.23</v>
      </c>
      <c r="AW53" s="126">
        <f t="shared" si="27"/>
        <v>73.65269461077844</v>
      </c>
      <c r="AX53" s="126">
        <f t="shared" si="28"/>
        <v>26.34730538922156</v>
      </c>
      <c r="AY53" s="64">
        <f t="shared" si="29"/>
        <v>52.918660287081366</v>
      </c>
      <c r="AZ53" s="97">
        <v>80.09</v>
      </c>
      <c r="BA53" s="68"/>
      <c r="BB53" s="68"/>
      <c r="BC53" s="68"/>
      <c r="BD53" s="68"/>
      <c r="BE53" s="15">
        <v>290</v>
      </c>
      <c r="BF53" s="5">
        <f t="shared" si="30"/>
        <v>54571</v>
      </c>
      <c r="BG53" s="42">
        <v>15874</v>
      </c>
      <c r="BH53" s="42">
        <v>2937</v>
      </c>
      <c r="BI53" s="42">
        <v>792</v>
      </c>
      <c r="BJ53" s="42"/>
      <c r="BK53" s="42"/>
      <c r="BL53" s="42">
        <v>34968</v>
      </c>
      <c r="BM53" s="15"/>
    </row>
    <row r="54" spans="1:65" outlineLevel="5" x14ac:dyDescent="0.45">
      <c r="A54" s="22">
        <f t="shared" si="5"/>
        <v>2</v>
      </c>
      <c r="B54" s="9">
        <f t="shared" si="12"/>
        <v>44960</v>
      </c>
      <c r="C54" s="51">
        <v>291807</v>
      </c>
      <c r="D54" s="64">
        <f t="shared" si="21"/>
        <v>37.4</v>
      </c>
      <c r="E54" s="12">
        <v>34.700000000000003</v>
      </c>
      <c r="F54" s="12">
        <v>38.4</v>
      </c>
      <c r="G54" s="12">
        <v>36.9</v>
      </c>
      <c r="H54" s="12">
        <v>39.5</v>
      </c>
      <c r="I54" s="12"/>
      <c r="J54" s="12"/>
      <c r="K54" s="12"/>
      <c r="L54" s="12"/>
      <c r="M54" s="74">
        <f t="shared" si="22"/>
        <v>7.2</v>
      </c>
      <c r="N54" s="86">
        <v>7.25</v>
      </c>
      <c r="O54" s="86">
        <v>7.15</v>
      </c>
      <c r="P54" s="86">
        <v>7.26</v>
      </c>
      <c r="Q54" s="86">
        <v>7.11</v>
      </c>
      <c r="R54" s="83"/>
      <c r="S54" s="83"/>
      <c r="T54" s="83"/>
      <c r="U54" s="83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5">
        <v>18.193632228719949</v>
      </c>
      <c r="AO54" s="41">
        <v>1539</v>
      </c>
      <c r="AP54" s="110"/>
      <c r="AQ54" s="111"/>
      <c r="AR54" s="126" t="str">
        <f t="shared" si="25"/>
        <v/>
      </c>
      <c r="AS54" s="126" t="str">
        <f t="shared" si="26"/>
        <v/>
      </c>
      <c r="AT54" s="127">
        <v>1708</v>
      </c>
      <c r="AU54" s="128"/>
      <c r="AV54" s="129"/>
      <c r="AW54" s="126" t="str">
        <f t="shared" si="27"/>
        <v/>
      </c>
      <c r="AX54" s="126" t="str">
        <f t="shared" si="28"/>
        <v/>
      </c>
      <c r="AY54" s="64" t="str">
        <f t="shared" si="29"/>
        <v/>
      </c>
      <c r="AZ54" s="97">
        <v>80.23</v>
      </c>
      <c r="BA54" s="68"/>
      <c r="BB54" s="68"/>
      <c r="BC54" s="68"/>
      <c r="BD54" s="68"/>
      <c r="BE54" s="15">
        <v>350</v>
      </c>
      <c r="BF54" s="5">
        <f t="shared" si="30"/>
        <v>24432</v>
      </c>
      <c r="BG54" s="42">
        <v>14615</v>
      </c>
      <c r="BH54" s="42">
        <v>2941</v>
      </c>
      <c r="BI54" s="42">
        <v>812</v>
      </c>
      <c r="BJ54" s="42"/>
      <c r="BK54" s="42"/>
      <c r="BL54" s="42">
        <v>6064</v>
      </c>
      <c r="BM54" s="15"/>
    </row>
    <row r="55" spans="1:65" outlineLevel="5" x14ac:dyDescent="0.45">
      <c r="A55" s="22">
        <f t="shared" si="5"/>
        <v>2</v>
      </c>
      <c r="B55" s="9">
        <f t="shared" si="12"/>
        <v>44961</v>
      </c>
      <c r="C55" s="51">
        <v>288831</v>
      </c>
      <c r="D55" s="64">
        <f t="shared" si="21"/>
        <v>37.4</v>
      </c>
      <c r="E55" s="12">
        <v>34.700000000000003</v>
      </c>
      <c r="F55" s="12">
        <v>38.700000000000003</v>
      </c>
      <c r="G55" s="12">
        <v>37</v>
      </c>
      <c r="H55" s="12">
        <v>39.200000000000003</v>
      </c>
      <c r="I55" s="12"/>
      <c r="J55" s="12"/>
      <c r="K55" s="12"/>
      <c r="L55" s="12"/>
      <c r="M55" s="74">
        <f t="shared" si="22"/>
        <v>7.2</v>
      </c>
      <c r="N55" s="86">
        <v>7.26</v>
      </c>
      <c r="O55" s="86">
        <v>7.14</v>
      </c>
      <c r="P55" s="86">
        <v>7.23</v>
      </c>
      <c r="Q55" s="86">
        <v>7.12</v>
      </c>
      <c r="R55" s="83"/>
      <c r="S55" s="83"/>
      <c r="T55" s="83"/>
      <c r="U55" s="83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5">
        <v>19.417475728155338</v>
      </c>
      <c r="AO55" s="41">
        <v>1442</v>
      </c>
      <c r="AP55" s="110"/>
      <c r="AQ55" s="111"/>
      <c r="AR55" s="126" t="str">
        <f t="shared" si="25"/>
        <v/>
      </c>
      <c r="AS55" s="126" t="str">
        <f t="shared" si="26"/>
        <v/>
      </c>
      <c r="AT55" s="127">
        <v>1570</v>
      </c>
      <c r="AU55" s="128"/>
      <c r="AV55" s="129"/>
      <c r="AW55" s="126" t="str">
        <f t="shared" si="27"/>
        <v/>
      </c>
      <c r="AX55" s="126" t="str">
        <f t="shared" si="28"/>
        <v/>
      </c>
      <c r="AY55" s="64" t="str">
        <f t="shared" si="29"/>
        <v/>
      </c>
      <c r="AZ55" s="97">
        <v>80.349999999999994</v>
      </c>
      <c r="BA55" s="68"/>
      <c r="BB55" s="68"/>
      <c r="BC55" s="68"/>
      <c r="BD55" s="68"/>
      <c r="BE55" s="15">
        <v>100</v>
      </c>
      <c r="BF55" s="5">
        <f t="shared" si="30"/>
        <v>45180</v>
      </c>
      <c r="BG55" s="42">
        <v>13929</v>
      </c>
      <c r="BH55" s="42">
        <v>0</v>
      </c>
      <c r="BI55" s="42">
        <v>0</v>
      </c>
      <c r="BJ55" s="42"/>
      <c r="BK55" s="42"/>
      <c r="BL55" s="42">
        <v>31251</v>
      </c>
      <c r="BM55" s="15"/>
    </row>
    <row r="56" spans="1:65" outlineLevel="5" x14ac:dyDescent="0.45">
      <c r="A56" s="22">
        <f t="shared" si="5"/>
        <v>2</v>
      </c>
      <c r="B56" s="9">
        <f t="shared" si="12"/>
        <v>44962</v>
      </c>
      <c r="C56" s="51">
        <v>283815</v>
      </c>
      <c r="D56" s="64">
        <f t="shared" si="21"/>
        <v>37.299999999999997</v>
      </c>
      <c r="E56" s="12">
        <v>34.299999999999997</v>
      </c>
      <c r="F56" s="12">
        <v>38.799999999999997</v>
      </c>
      <c r="G56" s="12">
        <v>36.799999999999997</v>
      </c>
      <c r="H56" s="12">
        <v>39.1</v>
      </c>
      <c r="I56" s="12"/>
      <c r="J56" s="12"/>
      <c r="K56" s="12"/>
      <c r="L56" s="12"/>
      <c r="M56" s="74">
        <f t="shared" si="22"/>
        <v>7.2</v>
      </c>
      <c r="N56" s="86">
        <v>7.24</v>
      </c>
      <c r="O56" s="86">
        <v>7.18</v>
      </c>
      <c r="P56" s="86">
        <v>7.22</v>
      </c>
      <c r="Q56" s="86">
        <v>7.17</v>
      </c>
      <c r="R56" s="83"/>
      <c r="S56" s="83"/>
      <c r="T56" s="83"/>
      <c r="U56" s="83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5">
        <v>20.028612303290416</v>
      </c>
      <c r="AO56" s="41">
        <v>1398</v>
      </c>
      <c r="AP56" s="110"/>
      <c r="AQ56" s="111"/>
      <c r="AR56" s="126" t="str">
        <f t="shared" si="25"/>
        <v/>
      </c>
      <c r="AS56" s="126" t="str">
        <f t="shared" si="26"/>
        <v/>
      </c>
      <c r="AT56" s="127">
        <v>1574</v>
      </c>
      <c r="AU56" s="128"/>
      <c r="AV56" s="129"/>
      <c r="AW56" s="126" t="str">
        <f t="shared" si="27"/>
        <v/>
      </c>
      <c r="AX56" s="126" t="str">
        <f t="shared" si="28"/>
        <v/>
      </c>
      <c r="AY56" s="64" t="str">
        <f t="shared" si="29"/>
        <v/>
      </c>
      <c r="AZ56" s="97">
        <v>80.709999999999994</v>
      </c>
      <c r="BA56" s="68"/>
      <c r="BB56" s="68"/>
      <c r="BC56" s="68"/>
      <c r="BD56" s="68"/>
      <c r="BE56" s="15"/>
      <c r="BF56" s="5">
        <f t="shared" si="30"/>
        <v>15511</v>
      </c>
      <c r="BG56" s="42">
        <v>13231</v>
      </c>
      <c r="BH56" s="42">
        <v>0</v>
      </c>
      <c r="BI56" s="42">
        <v>0</v>
      </c>
      <c r="BJ56" s="42"/>
      <c r="BK56" s="42"/>
      <c r="BL56" s="42">
        <v>2280</v>
      </c>
      <c r="BM56" s="15"/>
    </row>
    <row r="57" spans="1:65" outlineLevel="5" x14ac:dyDescent="0.45">
      <c r="A57" s="22">
        <f t="shared" si="5"/>
        <v>2</v>
      </c>
      <c r="B57" s="9">
        <f t="shared" si="12"/>
        <v>44963</v>
      </c>
      <c r="C57" s="51">
        <v>278362</v>
      </c>
      <c r="D57" s="64">
        <f t="shared" si="21"/>
        <v>35.799999999999997</v>
      </c>
      <c r="E57" s="12">
        <v>34.4</v>
      </c>
      <c r="F57" s="12">
        <v>35.1</v>
      </c>
      <c r="G57" s="12">
        <v>36.700000000000003</v>
      </c>
      <c r="H57" s="12">
        <v>36.9</v>
      </c>
      <c r="I57" s="12"/>
      <c r="J57" s="12"/>
      <c r="K57" s="12"/>
      <c r="L57" s="12"/>
      <c r="M57" s="74">
        <f t="shared" si="22"/>
        <v>7.2</v>
      </c>
      <c r="N57" s="86">
        <v>7.2</v>
      </c>
      <c r="O57" s="86">
        <v>7.15</v>
      </c>
      <c r="P57" s="86">
        <v>7.17</v>
      </c>
      <c r="Q57" s="86">
        <v>7.19</v>
      </c>
      <c r="R57" s="83"/>
      <c r="S57" s="83"/>
      <c r="T57" s="83"/>
      <c r="U57" s="83"/>
      <c r="V57" s="5" t="str">
        <f t="shared" si="23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4"/>
        <v/>
      </c>
      <c r="AF57" s="41"/>
      <c r="AG57" s="41"/>
      <c r="AH57" s="41"/>
      <c r="AI57" s="41"/>
      <c r="AJ57" s="41"/>
      <c r="AK57" s="41"/>
      <c r="AL57" s="41"/>
      <c r="AM57" s="41"/>
      <c r="AN57" s="45">
        <v>15.616285554935862</v>
      </c>
      <c r="AO57" s="41">
        <v>1793</v>
      </c>
      <c r="AP57" s="110"/>
      <c r="AQ57" s="111"/>
      <c r="AR57" s="126" t="str">
        <f t="shared" si="25"/>
        <v/>
      </c>
      <c r="AS57" s="126" t="str">
        <f t="shared" si="26"/>
        <v/>
      </c>
      <c r="AT57" s="127">
        <v>1939</v>
      </c>
      <c r="AU57" s="128"/>
      <c r="AV57" s="129"/>
      <c r="AW57" s="126" t="str">
        <f t="shared" si="27"/>
        <v/>
      </c>
      <c r="AX57" s="126" t="str">
        <f t="shared" si="28"/>
        <v/>
      </c>
      <c r="AY57" s="64" t="str">
        <f t="shared" si="29"/>
        <v/>
      </c>
      <c r="AZ57" s="97">
        <v>80.63</v>
      </c>
      <c r="BA57" s="68"/>
      <c r="BB57" s="68"/>
      <c r="BC57" s="68"/>
      <c r="BD57" s="68"/>
      <c r="BE57" s="15">
        <v>360</v>
      </c>
      <c r="BF57" s="5">
        <f t="shared" si="30"/>
        <v>23309</v>
      </c>
      <c r="BG57" s="42">
        <v>15546</v>
      </c>
      <c r="BH57" s="42">
        <v>4240</v>
      </c>
      <c r="BI57" s="42">
        <v>874</v>
      </c>
      <c r="BJ57" s="42"/>
      <c r="BK57" s="42"/>
      <c r="BL57" s="42">
        <v>2649</v>
      </c>
      <c r="BM57" s="15"/>
    </row>
    <row r="58" spans="1:65" outlineLevel="5" x14ac:dyDescent="0.45">
      <c r="A58" s="22">
        <f t="shared" si="5"/>
        <v>2</v>
      </c>
      <c r="B58" s="9">
        <f t="shared" si="12"/>
        <v>44964</v>
      </c>
      <c r="C58" s="51">
        <v>275719</v>
      </c>
      <c r="D58" s="64">
        <f t="shared" si="21"/>
        <v>35.799999999999997</v>
      </c>
      <c r="E58" s="12">
        <v>34.6</v>
      </c>
      <c r="F58" s="12">
        <v>35.1</v>
      </c>
      <c r="G58" s="12">
        <v>36.700000000000003</v>
      </c>
      <c r="H58" s="12">
        <v>36.700000000000003</v>
      </c>
      <c r="I58" s="12"/>
      <c r="J58" s="12"/>
      <c r="K58" s="12"/>
      <c r="L58" s="12"/>
      <c r="M58" s="74">
        <f t="shared" si="22"/>
        <v>7.2</v>
      </c>
      <c r="N58" s="86">
        <v>7.11</v>
      </c>
      <c r="O58" s="86">
        <v>7.18</v>
      </c>
      <c r="P58" s="86">
        <v>7.16</v>
      </c>
      <c r="Q58" s="86">
        <v>7.18</v>
      </c>
      <c r="R58" s="83"/>
      <c r="S58" s="83"/>
      <c r="T58" s="83"/>
      <c r="U58" s="83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5">
        <v>16.646848989298455</v>
      </c>
      <c r="AO58" s="41">
        <v>1682</v>
      </c>
      <c r="AP58" s="110"/>
      <c r="AQ58" s="111"/>
      <c r="AR58" s="126" t="str">
        <f t="shared" si="25"/>
        <v/>
      </c>
      <c r="AS58" s="126" t="str">
        <f t="shared" si="26"/>
        <v/>
      </c>
      <c r="AT58" s="127">
        <v>1832</v>
      </c>
      <c r="AU58" s="128"/>
      <c r="AV58" s="129"/>
      <c r="AW58" s="126" t="str">
        <f t="shared" si="27"/>
        <v/>
      </c>
      <c r="AX58" s="126" t="str">
        <f t="shared" si="28"/>
        <v/>
      </c>
      <c r="AY58" s="64" t="str">
        <f t="shared" si="29"/>
        <v/>
      </c>
      <c r="AZ58" s="97">
        <v>79.569999999999993</v>
      </c>
      <c r="BA58" s="68">
        <v>60.38</v>
      </c>
      <c r="BB58" s="68">
        <v>40.67</v>
      </c>
      <c r="BC58" s="68">
        <v>9</v>
      </c>
      <c r="BD58" s="68"/>
      <c r="BE58" s="15">
        <v>270</v>
      </c>
      <c r="BF58" s="5">
        <f t="shared" si="30"/>
        <v>31052</v>
      </c>
      <c r="BG58" s="42">
        <v>14246</v>
      </c>
      <c r="BH58" s="42">
        <v>5237</v>
      </c>
      <c r="BI58" s="42">
        <v>1240</v>
      </c>
      <c r="BJ58" s="42"/>
      <c r="BK58" s="42"/>
      <c r="BL58" s="42">
        <v>10329</v>
      </c>
      <c r="BM58" s="15"/>
    </row>
    <row r="59" spans="1:65" outlineLevel="5" x14ac:dyDescent="0.45">
      <c r="A59" s="22">
        <f t="shared" si="5"/>
        <v>2</v>
      </c>
      <c r="B59" s="9">
        <f t="shared" si="12"/>
        <v>44965</v>
      </c>
      <c r="C59" s="51">
        <v>289286</v>
      </c>
      <c r="D59" s="64">
        <f t="shared" si="21"/>
        <v>37.200000000000003</v>
      </c>
      <c r="E59" s="12">
        <v>34.700000000000003</v>
      </c>
      <c r="F59" s="12">
        <v>39</v>
      </c>
      <c r="G59" s="12">
        <v>36.5</v>
      </c>
      <c r="H59" s="12">
        <v>38.5</v>
      </c>
      <c r="I59" s="12"/>
      <c r="J59" s="12"/>
      <c r="K59" s="12"/>
      <c r="L59" s="12"/>
      <c r="M59" s="74">
        <f t="shared" si="22"/>
        <v>7.2</v>
      </c>
      <c r="N59" s="86">
        <v>7.13</v>
      </c>
      <c r="O59" s="86">
        <v>7.21</v>
      </c>
      <c r="P59" s="86">
        <v>7.18</v>
      </c>
      <c r="Q59" s="86">
        <v>7.17</v>
      </c>
      <c r="R59" s="83"/>
      <c r="S59" s="83"/>
      <c r="T59" s="83"/>
      <c r="U59" s="83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5">
        <v>17.262638717632552</v>
      </c>
      <c r="AO59" s="41">
        <v>1622</v>
      </c>
      <c r="AP59" s="110"/>
      <c r="AQ59" s="111"/>
      <c r="AR59" s="126" t="str">
        <f t="shared" si="25"/>
        <v/>
      </c>
      <c r="AS59" s="126" t="str">
        <f t="shared" si="26"/>
        <v/>
      </c>
      <c r="AT59" s="127">
        <v>1814</v>
      </c>
      <c r="AU59" s="128"/>
      <c r="AV59" s="129"/>
      <c r="AW59" s="126" t="str">
        <f t="shared" si="27"/>
        <v/>
      </c>
      <c r="AX59" s="126" t="str">
        <f t="shared" si="28"/>
        <v/>
      </c>
      <c r="AY59" s="64" t="str">
        <f t="shared" si="29"/>
        <v/>
      </c>
      <c r="AZ59" s="97">
        <v>80.94</v>
      </c>
      <c r="BA59" s="68"/>
      <c r="BB59" s="68"/>
      <c r="BC59" s="68"/>
      <c r="BD59" s="68"/>
      <c r="BE59" s="15">
        <v>340</v>
      </c>
      <c r="BF59" s="5">
        <f t="shared" si="30"/>
        <v>28191</v>
      </c>
      <c r="BG59" s="42">
        <v>17048</v>
      </c>
      <c r="BH59" s="42">
        <v>3764</v>
      </c>
      <c r="BI59" s="42">
        <v>1280</v>
      </c>
      <c r="BJ59" s="42"/>
      <c r="BK59" s="42"/>
      <c r="BL59" s="42">
        <v>6099</v>
      </c>
      <c r="BM59" s="15"/>
    </row>
    <row r="60" spans="1:65" outlineLevel="5" x14ac:dyDescent="0.45">
      <c r="A60" s="22">
        <f t="shared" si="5"/>
        <v>2</v>
      </c>
      <c r="B60" s="9">
        <f t="shared" si="12"/>
        <v>44966</v>
      </c>
      <c r="C60" s="51">
        <v>296343</v>
      </c>
      <c r="D60" s="64">
        <f t="shared" si="21"/>
        <v>36.299999999999997</v>
      </c>
      <c r="E60" s="12">
        <v>34.700000000000003</v>
      </c>
      <c r="F60" s="12">
        <v>34.799999999999997</v>
      </c>
      <c r="G60" s="12">
        <v>36.799999999999997</v>
      </c>
      <c r="H60" s="12">
        <v>38.9</v>
      </c>
      <c r="I60" s="12"/>
      <c r="J60" s="12"/>
      <c r="K60" s="12"/>
      <c r="L60" s="12"/>
      <c r="M60" s="74">
        <f t="shared" si="22"/>
        <v>7.2</v>
      </c>
      <c r="N60" s="86">
        <v>7.09</v>
      </c>
      <c r="O60" s="86">
        <v>7.28</v>
      </c>
      <c r="P60" s="86">
        <v>7.16</v>
      </c>
      <c r="Q60" s="86">
        <v>7.18</v>
      </c>
      <c r="R60" s="83"/>
      <c r="S60" s="83"/>
      <c r="T60" s="83"/>
      <c r="U60" s="83"/>
      <c r="V60" s="5">
        <f t="shared" si="23"/>
        <v>235.4</v>
      </c>
      <c r="W60" s="41">
        <v>232.5</v>
      </c>
      <c r="X60" s="41"/>
      <c r="Y60" s="41">
        <v>238.3</v>
      </c>
      <c r="Z60" s="41"/>
      <c r="AA60" s="41"/>
      <c r="AB60" s="41"/>
      <c r="AC60" s="41"/>
      <c r="AD60" s="41"/>
      <c r="AE60" s="5">
        <f t="shared" si="24"/>
        <v>3912.5</v>
      </c>
      <c r="AF60" s="41">
        <v>4170</v>
      </c>
      <c r="AG60" s="41">
        <v>3610</v>
      </c>
      <c r="AH60" s="41">
        <v>4230</v>
      </c>
      <c r="AI60" s="41">
        <v>3640</v>
      </c>
      <c r="AJ60" s="41"/>
      <c r="AK60" s="41"/>
      <c r="AL60" s="41"/>
      <c r="AM60" s="41"/>
      <c r="AN60" s="45">
        <v>18.134715025906736</v>
      </c>
      <c r="AO60" s="41">
        <v>1544</v>
      </c>
      <c r="AP60" s="110">
        <v>3.77</v>
      </c>
      <c r="AQ60" s="111">
        <v>3.22</v>
      </c>
      <c r="AR60" s="126">
        <f t="shared" si="25"/>
        <v>85.411140583554385</v>
      </c>
      <c r="AS60" s="126">
        <f t="shared" si="26"/>
        <v>14.588859416445615</v>
      </c>
      <c r="AT60" s="127">
        <v>1714</v>
      </c>
      <c r="AU60" s="128">
        <v>1.74</v>
      </c>
      <c r="AV60" s="129">
        <v>1.2</v>
      </c>
      <c r="AW60" s="126">
        <f t="shared" si="27"/>
        <v>68.965517241379303</v>
      </c>
      <c r="AX60" s="126">
        <f t="shared" si="28"/>
        <v>31.034482758620697</v>
      </c>
      <c r="AY60" s="64">
        <f t="shared" si="29"/>
        <v>62.042788129744686</v>
      </c>
      <c r="AZ60" s="97">
        <v>81.260000000000005</v>
      </c>
      <c r="BA60" s="68"/>
      <c r="BB60" s="68"/>
      <c r="BC60" s="68"/>
      <c r="BD60" s="68"/>
      <c r="BE60" s="15">
        <v>230</v>
      </c>
      <c r="BF60" s="5">
        <f t="shared" si="30"/>
        <v>24366</v>
      </c>
      <c r="BG60" s="42">
        <v>17044</v>
      </c>
      <c r="BH60" s="42">
        <v>0</v>
      </c>
      <c r="BI60" s="42">
        <v>1271</v>
      </c>
      <c r="BJ60" s="42"/>
      <c r="BK60" s="42"/>
      <c r="BL60" s="42">
        <v>6051</v>
      </c>
      <c r="BM60" s="15"/>
    </row>
    <row r="61" spans="1:65" outlineLevel="5" x14ac:dyDescent="0.45">
      <c r="A61" s="22">
        <f t="shared" si="5"/>
        <v>2</v>
      </c>
      <c r="B61" s="9">
        <f t="shared" si="12"/>
        <v>44967</v>
      </c>
      <c r="C61" s="51">
        <v>358086</v>
      </c>
      <c r="D61" s="64">
        <f t="shared" si="21"/>
        <v>37.200000000000003</v>
      </c>
      <c r="E61" s="12">
        <v>34.700000000000003</v>
      </c>
      <c r="F61" s="12">
        <v>38.799999999999997</v>
      </c>
      <c r="G61" s="12">
        <v>36.5</v>
      </c>
      <c r="H61" s="12">
        <v>38.9</v>
      </c>
      <c r="I61" s="12"/>
      <c r="J61" s="12"/>
      <c r="K61" s="12"/>
      <c r="L61" s="12"/>
      <c r="M61" s="74">
        <f t="shared" si="22"/>
        <v>7.2</v>
      </c>
      <c r="N61" s="86">
        <v>7.14</v>
      </c>
      <c r="O61" s="86">
        <v>7.21</v>
      </c>
      <c r="P61" s="86">
        <v>7.19</v>
      </c>
      <c r="Q61" s="86">
        <v>7.15</v>
      </c>
      <c r="R61" s="83"/>
      <c r="S61" s="83"/>
      <c r="T61" s="83"/>
      <c r="U61" s="83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5">
        <v>20.05730659025788</v>
      </c>
      <c r="AO61" s="41">
        <v>1396</v>
      </c>
      <c r="AP61" s="110"/>
      <c r="AQ61" s="111"/>
      <c r="AR61" s="126" t="str">
        <f t="shared" si="25"/>
        <v/>
      </c>
      <c r="AS61" s="126" t="str">
        <f t="shared" si="26"/>
        <v/>
      </c>
      <c r="AT61" s="127">
        <v>1581</v>
      </c>
      <c r="AU61" s="128"/>
      <c r="AV61" s="129"/>
      <c r="AW61" s="126" t="str">
        <f t="shared" si="27"/>
        <v/>
      </c>
      <c r="AX61" s="126" t="str">
        <f t="shared" si="28"/>
        <v/>
      </c>
      <c r="AY61" s="64" t="str">
        <f t="shared" si="29"/>
        <v/>
      </c>
      <c r="AZ61" s="97">
        <v>81.39</v>
      </c>
      <c r="BA61" s="68"/>
      <c r="BB61" s="68"/>
      <c r="BC61" s="68"/>
      <c r="BD61" s="68"/>
      <c r="BE61" s="15">
        <v>320</v>
      </c>
      <c r="BF61" s="5">
        <f t="shared" si="30"/>
        <v>56647</v>
      </c>
      <c r="BG61" s="42">
        <v>13942</v>
      </c>
      <c r="BH61" s="42">
        <v>2863</v>
      </c>
      <c r="BI61" s="42">
        <v>1268</v>
      </c>
      <c r="BJ61" s="42"/>
      <c r="BK61" s="42"/>
      <c r="BL61" s="42">
        <v>38574</v>
      </c>
      <c r="BM61" s="15"/>
    </row>
    <row r="62" spans="1:65" outlineLevel="5" x14ac:dyDescent="0.45">
      <c r="A62" s="22">
        <f t="shared" si="5"/>
        <v>2</v>
      </c>
      <c r="B62" s="9">
        <f t="shared" si="12"/>
        <v>44968</v>
      </c>
      <c r="C62" s="51">
        <v>299805</v>
      </c>
      <c r="D62" s="64">
        <f t="shared" si="21"/>
        <v>37.299999999999997</v>
      </c>
      <c r="E62" s="12">
        <v>35</v>
      </c>
      <c r="F62" s="12">
        <v>38.799999999999997</v>
      </c>
      <c r="G62" s="12">
        <v>36.799999999999997</v>
      </c>
      <c r="H62" s="12">
        <v>38.6</v>
      </c>
      <c r="I62" s="12"/>
      <c r="J62" s="12"/>
      <c r="K62" s="12"/>
      <c r="L62" s="12"/>
      <c r="M62" s="74">
        <f t="shared" si="22"/>
        <v>7.2</v>
      </c>
      <c r="N62" s="86">
        <v>7.17</v>
      </c>
      <c r="O62" s="86">
        <v>7.16</v>
      </c>
      <c r="P62" s="86">
        <v>7.18</v>
      </c>
      <c r="Q62" s="86">
        <v>7.14</v>
      </c>
      <c r="R62" s="83"/>
      <c r="S62" s="83"/>
      <c r="T62" s="83"/>
      <c r="U62" s="83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5">
        <v>21.739130434782609</v>
      </c>
      <c r="AO62" s="41">
        <v>1288</v>
      </c>
      <c r="AP62" s="110"/>
      <c r="AQ62" s="111"/>
      <c r="AR62" s="126" t="str">
        <f t="shared" si="25"/>
        <v/>
      </c>
      <c r="AS62" s="126" t="str">
        <f t="shared" si="26"/>
        <v/>
      </c>
      <c r="AT62" s="127">
        <v>1377</v>
      </c>
      <c r="AU62" s="128"/>
      <c r="AV62" s="129"/>
      <c r="AW62" s="126" t="str">
        <f t="shared" si="27"/>
        <v/>
      </c>
      <c r="AX62" s="126" t="str">
        <f t="shared" si="28"/>
        <v/>
      </c>
      <c r="AY62" s="64" t="str">
        <f t="shared" si="29"/>
        <v/>
      </c>
      <c r="AZ62" s="97">
        <v>81.53</v>
      </c>
      <c r="BA62" s="68"/>
      <c r="BB62" s="68"/>
      <c r="BC62" s="68"/>
      <c r="BD62" s="68"/>
      <c r="BE62" s="15">
        <v>90</v>
      </c>
      <c r="BF62" s="5">
        <f t="shared" si="30"/>
        <v>18255</v>
      </c>
      <c r="BG62" s="42">
        <v>11784</v>
      </c>
      <c r="BH62" s="42">
        <v>0</v>
      </c>
      <c r="BI62" s="42">
        <v>1304</v>
      </c>
      <c r="BJ62" s="42"/>
      <c r="BK62" s="42"/>
      <c r="BL62" s="42">
        <v>5167</v>
      </c>
      <c r="BM62" s="15"/>
    </row>
    <row r="63" spans="1:65" outlineLevel="5" x14ac:dyDescent="0.45">
      <c r="A63" s="22">
        <f t="shared" si="5"/>
        <v>2</v>
      </c>
      <c r="B63" s="9">
        <f t="shared" si="12"/>
        <v>44969</v>
      </c>
      <c r="C63" s="51">
        <v>317561</v>
      </c>
      <c r="D63" s="64">
        <f t="shared" si="21"/>
        <v>37.200000000000003</v>
      </c>
      <c r="E63" s="12">
        <v>34.9</v>
      </c>
      <c r="F63" s="12">
        <v>38.799999999999997</v>
      </c>
      <c r="G63" s="12">
        <v>36.700000000000003</v>
      </c>
      <c r="H63" s="12">
        <v>38.5</v>
      </c>
      <c r="I63" s="12"/>
      <c r="J63" s="12"/>
      <c r="K63" s="12"/>
      <c r="L63" s="12"/>
      <c r="M63" s="74">
        <f t="shared" si="22"/>
        <v>7.1</v>
      </c>
      <c r="N63" s="86">
        <v>7.15</v>
      </c>
      <c r="O63" s="86">
        <v>7.14</v>
      </c>
      <c r="P63" s="86">
        <v>7.16</v>
      </c>
      <c r="Q63" s="86">
        <v>7.11</v>
      </c>
      <c r="R63" s="83"/>
      <c r="S63" s="83"/>
      <c r="T63" s="83"/>
      <c r="U63" s="83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5">
        <v>22.4</v>
      </c>
      <c r="AO63" s="41">
        <v>1250</v>
      </c>
      <c r="AP63" s="110"/>
      <c r="AQ63" s="111"/>
      <c r="AR63" s="126" t="str">
        <f t="shared" si="25"/>
        <v/>
      </c>
      <c r="AS63" s="126" t="str">
        <f t="shared" si="26"/>
        <v/>
      </c>
      <c r="AT63" s="127">
        <v>1447</v>
      </c>
      <c r="AU63" s="128"/>
      <c r="AV63" s="129"/>
      <c r="AW63" s="126" t="str">
        <f t="shared" si="27"/>
        <v/>
      </c>
      <c r="AX63" s="126" t="str">
        <f t="shared" si="28"/>
        <v/>
      </c>
      <c r="AY63" s="64" t="str">
        <f t="shared" si="29"/>
        <v/>
      </c>
      <c r="AZ63" s="97">
        <v>80.94</v>
      </c>
      <c r="BA63" s="68"/>
      <c r="BB63" s="68"/>
      <c r="BC63" s="68"/>
      <c r="BD63" s="68"/>
      <c r="BE63" s="15"/>
      <c r="BF63" s="5">
        <f t="shared" si="30"/>
        <v>15406</v>
      </c>
      <c r="BG63" s="42">
        <v>12106</v>
      </c>
      <c r="BH63" s="42">
        <v>0</v>
      </c>
      <c r="BI63" s="42">
        <v>1287</v>
      </c>
      <c r="BJ63" s="42"/>
      <c r="BK63" s="42"/>
      <c r="BL63" s="42">
        <v>2013</v>
      </c>
      <c r="BM63" s="15"/>
    </row>
    <row r="64" spans="1:65" outlineLevel="5" x14ac:dyDescent="0.45">
      <c r="A64" s="22">
        <f t="shared" si="5"/>
        <v>2</v>
      </c>
      <c r="B64" s="9">
        <f t="shared" si="12"/>
        <v>44970</v>
      </c>
      <c r="C64" s="51">
        <v>303037</v>
      </c>
      <c r="D64" s="64">
        <f t="shared" si="21"/>
        <v>37.1</v>
      </c>
      <c r="E64" s="12">
        <v>34.6</v>
      </c>
      <c r="F64" s="12">
        <v>38.799999999999997</v>
      </c>
      <c r="G64" s="12">
        <v>36.700000000000003</v>
      </c>
      <c r="H64" s="12">
        <v>38.4</v>
      </c>
      <c r="I64" s="12"/>
      <c r="J64" s="12"/>
      <c r="K64" s="12"/>
      <c r="L64" s="12"/>
      <c r="M64" s="74">
        <f t="shared" si="22"/>
        <v>7.1</v>
      </c>
      <c r="N64" s="86">
        <v>7.19</v>
      </c>
      <c r="O64" s="86">
        <v>7.11</v>
      </c>
      <c r="P64" s="86">
        <v>7.2</v>
      </c>
      <c r="Q64" s="86">
        <v>7.09</v>
      </c>
      <c r="R64" s="83"/>
      <c r="S64" s="83"/>
      <c r="T64" s="83"/>
      <c r="U64" s="83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5">
        <v>19.138755980861244</v>
      </c>
      <c r="AO64" s="41">
        <v>1463</v>
      </c>
      <c r="AP64" s="110"/>
      <c r="AQ64" s="111"/>
      <c r="AR64" s="126" t="str">
        <f t="shared" si="25"/>
        <v/>
      </c>
      <c r="AS64" s="126" t="str">
        <f t="shared" si="26"/>
        <v/>
      </c>
      <c r="AT64" s="127">
        <v>1691</v>
      </c>
      <c r="AU64" s="128"/>
      <c r="AV64" s="129"/>
      <c r="AW64" s="126" t="str">
        <f t="shared" si="27"/>
        <v/>
      </c>
      <c r="AX64" s="126" t="str">
        <f t="shared" si="28"/>
        <v/>
      </c>
      <c r="AY64" s="64" t="str">
        <f t="shared" si="29"/>
        <v/>
      </c>
      <c r="AZ64" s="97">
        <v>80.86</v>
      </c>
      <c r="BA64" s="68"/>
      <c r="BB64" s="68"/>
      <c r="BC64" s="68"/>
      <c r="BD64" s="68"/>
      <c r="BE64" s="15">
        <v>330</v>
      </c>
      <c r="BF64" s="5">
        <f t="shared" si="30"/>
        <v>27415</v>
      </c>
      <c r="BG64" s="42">
        <v>16181</v>
      </c>
      <c r="BH64" s="42">
        <v>3717</v>
      </c>
      <c r="BI64" s="42">
        <v>1299</v>
      </c>
      <c r="BJ64" s="42"/>
      <c r="BK64" s="42"/>
      <c r="BL64" s="42">
        <v>6218</v>
      </c>
      <c r="BM64" s="15"/>
    </row>
    <row r="65" spans="1:65" outlineLevel="5" x14ac:dyDescent="0.45">
      <c r="A65" s="22">
        <f t="shared" si="5"/>
        <v>2</v>
      </c>
      <c r="B65" s="9">
        <f t="shared" si="12"/>
        <v>44971</v>
      </c>
      <c r="C65" s="51">
        <v>301639</v>
      </c>
      <c r="D65" s="64">
        <f t="shared" si="21"/>
        <v>35.799999999999997</v>
      </c>
      <c r="E65" s="12">
        <v>35</v>
      </c>
      <c r="F65" s="12">
        <v>34.799999999999997</v>
      </c>
      <c r="G65" s="12">
        <v>36.700000000000003</v>
      </c>
      <c r="H65" s="12">
        <v>36.6</v>
      </c>
      <c r="I65" s="12"/>
      <c r="J65" s="12"/>
      <c r="K65" s="12"/>
      <c r="L65" s="12"/>
      <c r="M65" s="74">
        <f t="shared" si="22"/>
        <v>7.2</v>
      </c>
      <c r="N65" s="86">
        <v>7.23</v>
      </c>
      <c r="O65" s="86">
        <v>7.1</v>
      </c>
      <c r="P65" s="86">
        <v>7.19</v>
      </c>
      <c r="Q65" s="86">
        <v>7.11</v>
      </c>
      <c r="R65" s="83"/>
      <c r="S65" s="83"/>
      <c r="T65" s="83"/>
      <c r="U65" s="83"/>
      <c r="V65" s="5" t="str">
        <f t="shared" si="23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4"/>
        <v/>
      </c>
      <c r="AF65" s="41"/>
      <c r="AG65" s="41"/>
      <c r="AH65" s="41"/>
      <c r="AI65" s="41"/>
      <c r="AJ65" s="41"/>
      <c r="AK65" s="41"/>
      <c r="AL65" s="41"/>
      <c r="AM65" s="41"/>
      <c r="AN65" s="45">
        <v>18.433179723502302</v>
      </c>
      <c r="AO65" s="41">
        <v>1519</v>
      </c>
      <c r="AP65" s="110"/>
      <c r="AQ65" s="111"/>
      <c r="AR65" s="126" t="str">
        <f t="shared" si="25"/>
        <v/>
      </c>
      <c r="AS65" s="126" t="str">
        <f t="shared" si="26"/>
        <v/>
      </c>
      <c r="AT65" s="127">
        <v>1621</v>
      </c>
      <c r="AU65" s="128"/>
      <c r="AV65" s="129"/>
      <c r="AW65" s="126" t="str">
        <f t="shared" si="27"/>
        <v/>
      </c>
      <c r="AX65" s="126" t="str">
        <f t="shared" si="28"/>
        <v/>
      </c>
      <c r="AY65" s="64" t="str">
        <f t="shared" si="29"/>
        <v/>
      </c>
      <c r="AZ65" s="97">
        <v>81.650000000000006</v>
      </c>
      <c r="BA65" s="68"/>
      <c r="BB65" s="68"/>
      <c r="BC65" s="68"/>
      <c r="BD65" s="68"/>
      <c r="BE65" s="15">
        <v>300</v>
      </c>
      <c r="BF65" s="5">
        <f t="shared" si="30"/>
        <v>27954</v>
      </c>
      <c r="BG65" s="42">
        <v>16359</v>
      </c>
      <c r="BH65" s="42">
        <v>4342</v>
      </c>
      <c r="BI65" s="42">
        <v>1314</v>
      </c>
      <c r="BJ65" s="42"/>
      <c r="BK65" s="42"/>
      <c r="BL65" s="42">
        <v>5939</v>
      </c>
      <c r="BM65" s="15"/>
    </row>
    <row r="66" spans="1:65" outlineLevel="5" x14ac:dyDescent="0.45">
      <c r="A66" s="22">
        <f t="shared" si="5"/>
        <v>2</v>
      </c>
      <c r="B66" s="9">
        <f t="shared" si="12"/>
        <v>44972</v>
      </c>
      <c r="C66" s="51">
        <v>292920</v>
      </c>
      <c r="D66" s="64">
        <f t="shared" si="21"/>
        <v>35.9</v>
      </c>
      <c r="E66" s="12">
        <v>35.299999999999997</v>
      </c>
      <c r="F66" s="12">
        <v>34.6</v>
      </c>
      <c r="G66" s="12">
        <v>36.799999999999997</v>
      </c>
      <c r="H66" s="12">
        <v>36.799999999999997</v>
      </c>
      <c r="I66" s="12"/>
      <c r="J66" s="12"/>
      <c r="K66" s="12"/>
      <c r="L66" s="12"/>
      <c r="M66" s="74">
        <f t="shared" si="22"/>
        <v>7.2</v>
      </c>
      <c r="N66" s="86">
        <v>7.26</v>
      </c>
      <c r="O66" s="86">
        <v>7.07</v>
      </c>
      <c r="P66" s="86">
        <v>7.24</v>
      </c>
      <c r="Q66" s="86">
        <v>7.15</v>
      </c>
      <c r="R66" s="83"/>
      <c r="S66" s="83"/>
      <c r="T66" s="83"/>
      <c r="U66" s="83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5">
        <v>18.592297476759629</v>
      </c>
      <c r="AO66" s="41">
        <v>1506</v>
      </c>
      <c r="AP66" s="110"/>
      <c r="AQ66" s="111"/>
      <c r="AR66" s="126" t="str">
        <f t="shared" si="25"/>
        <v/>
      </c>
      <c r="AS66" s="126" t="str">
        <f t="shared" si="26"/>
        <v/>
      </c>
      <c r="AT66" s="127">
        <v>1771</v>
      </c>
      <c r="AU66" s="128"/>
      <c r="AV66" s="129"/>
      <c r="AW66" s="126" t="str">
        <f t="shared" si="27"/>
        <v/>
      </c>
      <c r="AX66" s="126" t="str">
        <f t="shared" si="28"/>
        <v/>
      </c>
      <c r="AY66" s="64" t="str">
        <f t="shared" si="29"/>
        <v/>
      </c>
      <c r="AZ66" s="97">
        <v>81.61</v>
      </c>
      <c r="BA66" s="68"/>
      <c r="BB66" s="68"/>
      <c r="BC66" s="68"/>
      <c r="BD66" s="68"/>
      <c r="BE66" s="15">
        <v>340</v>
      </c>
      <c r="BF66" s="5">
        <f t="shared" si="30"/>
        <v>58551</v>
      </c>
      <c r="BG66" s="42">
        <v>14572</v>
      </c>
      <c r="BH66" s="42">
        <v>3933</v>
      </c>
      <c r="BI66" s="42">
        <v>1341</v>
      </c>
      <c r="BJ66" s="42"/>
      <c r="BK66" s="42"/>
      <c r="BL66" s="42">
        <v>38705</v>
      </c>
      <c r="BM66" s="15"/>
    </row>
    <row r="67" spans="1:65" outlineLevel="5" x14ac:dyDescent="0.45">
      <c r="A67" s="22">
        <f t="shared" si="5"/>
        <v>2</v>
      </c>
      <c r="B67" s="9">
        <f t="shared" si="12"/>
        <v>44973</v>
      </c>
      <c r="C67" s="51">
        <v>297823</v>
      </c>
      <c r="D67" s="64">
        <f t="shared" si="21"/>
        <v>37.5</v>
      </c>
      <c r="E67" s="12">
        <v>35.299999999999997</v>
      </c>
      <c r="F67" s="12">
        <v>38.9</v>
      </c>
      <c r="G67" s="12">
        <v>36.9</v>
      </c>
      <c r="H67" s="12">
        <v>38.9</v>
      </c>
      <c r="I67" s="12"/>
      <c r="J67" s="12"/>
      <c r="K67" s="12"/>
      <c r="L67" s="12"/>
      <c r="M67" s="74">
        <f t="shared" si="22"/>
        <v>7.2</v>
      </c>
      <c r="N67" s="86">
        <v>7.25</v>
      </c>
      <c r="O67" s="86">
        <v>7.03</v>
      </c>
      <c r="P67" s="86">
        <v>7.3</v>
      </c>
      <c r="Q67" s="86">
        <v>7.11</v>
      </c>
      <c r="R67" s="83"/>
      <c r="S67" s="83"/>
      <c r="T67" s="83"/>
      <c r="U67" s="83"/>
      <c r="V67" s="5">
        <f t="shared" si="23"/>
        <v>207</v>
      </c>
      <c r="W67" s="41">
        <v>192.9</v>
      </c>
      <c r="X67" s="41"/>
      <c r="Y67" s="41">
        <v>221</v>
      </c>
      <c r="Z67" s="41"/>
      <c r="AA67" s="41"/>
      <c r="AB67" s="41"/>
      <c r="AC67" s="41"/>
      <c r="AD67" s="41"/>
      <c r="AE67" s="5">
        <f t="shared" si="24"/>
        <v>3700</v>
      </c>
      <c r="AF67" s="41">
        <v>4180</v>
      </c>
      <c r="AG67" s="41">
        <v>3380</v>
      </c>
      <c r="AH67" s="41">
        <v>3790</v>
      </c>
      <c r="AI67" s="41">
        <v>3450</v>
      </c>
      <c r="AJ67" s="41"/>
      <c r="AK67" s="41"/>
      <c r="AL67" s="41"/>
      <c r="AM67" s="41"/>
      <c r="AN67" s="45">
        <v>17.391304347826086</v>
      </c>
      <c r="AO67" s="41">
        <v>1610</v>
      </c>
      <c r="AP67" s="110">
        <v>3.59</v>
      </c>
      <c r="AQ67" s="111">
        <v>2.99</v>
      </c>
      <c r="AR67" s="126">
        <f t="shared" si="25"/>
        <v>83.28690807799444</v>
      </c>
      <c r="AS67" s="126">
        <f t="shared" si="26"/>
        <v>16.71309192200556</v>
      </c>
      <c r="AT67" s="127">
        <v>1775</v>
      </c>
      <c r="AU67" s="128">
        <v>1.84</v>
      </c>
      <c r="AV67" s="129">
        <v>1.24</v>
      </c>
      <c r="AW67" s="126">
        <f t="shared" si="27"/>
        <v>67.391304347826093</v>
      </c>
      <c r="AX67" s="126">
        <f t="shared" si="28"/>
        <v>32.608695652173907</v>
      </c>
      <c r="AY67" s="64">
        <f t="shared" si="29"/>
        <v>58.528428093645516</v>
      </c>
      <c r="AZ67" s="97">
        <v>79.37</v>
      </c>
      <c r="BA67" s="68"/>
      <c r="BB67" s="68"/>
      <c r="BC67" s="68"/>
      <c r="BD67" s="68"/>
      <c r="BE67" s="15">
        <v>250</v>
      </c>
      <c r="BF67" s="5">
        <f t="shared" si="30"/>
        <v>23665</v>
      </c>
      <c r="BG67" s="42">
        <v>16381</v>
      </c>
      <c r="BH67" s="42">
        <v>0</v>
      </c>
      <c r="BI67" s="42">
        <v>1347</v>
      </c>
      <c r="BJ67" s="42"/>
      <c r="BK67" s="42"/>
      <c r="BL67" s="42">
        <v>5937</v>
      </c>
      <c r="BM67" s="15"/>
    </row>
    <row r="68" spans="1:65" outlineLevel="5" x14ac:dyDescent="0.45">
      <c r="A68" s="22">
        <f t="shared" si="5"/>
        <v>2</v>
      </c>
      <c r="B68" s="9">
        <f t="shared" si="12"/>
        <v>44974</v>
      </c>
      <c r="C68" s="51">
        <v>301959</v>
      </c>
      <c r="D68" s="64">
        <f t="shared" si="21"/>
        <v>37.5</v>
      </c>
      <c r="E68" s="12">
        <v>35.1</v>
      </c>
      <c r="F68" s="12">
        <v>38.9</v>
      </c>
      <c r="G68" s="12">
        <v>37.1</v>
      </c>
      <c r="H68" s="12">
        <v>39</v>
      </c>
      <c r="I68" s="12"/>
      <c r="J68" s="12"/>
      <c r="K68" s="12"/>
      <c r="L68" s="12"/>
      <c r="M68" s="74">
        <f t="shared" si="22"/>
        <v>7.2</v>
      </c>
      <c r="N68" s="86">
        <v>7.25</v>
      </c>
      <c r="O68" s="86">
        <v>7.09</v>
      </c>
      <c r="P68" s="86">
        <v>7.29</v>
      </c>
      <c r="Q68" s="86">
        <v>7.13</v>
      </c>
      <c r="R68" s="83"/>
      <c r="S68" s="83"/>
      <c r="T68" s="83"/>
      <c r="U68" s="83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5">
        <v>18.518518518518519</v>
      </c>
      <c r="AO68" s="41">
        <v>1512</v>
      </c>
      <c r="AP68" s="110"/>
      <c r="AQ68" s="111"/>
      <c r="AR68" s="126" t="str">
        <f t="shared" si="25"/>
        <v/>
      </c>
      <c r="AS68" s="126" t="str">
        <f t="shared" si="26"/>
        <v/>
      </c>
      <c r="AT68" s="127">
        <v>1699</v>
      </c>
      <c r="AU68" s="128"/>
      <c r="AV68" s="129"/>
      <c r="AW68" s="126" t="str">
        <f t="shared" si="27"/>
        <v/>
      </c>
      <c r="AX68" s="126" t="str">
        <f t="shared" si="28"/>
        <v/>
      </c>
      <c r="AY68" s="64" t="str">
        <f t="shared" si="29"/>
        <v/>
      </c>
      <c r="AZ68" s="97">
        <v>80.22</v>
      </c>
      <c r="BA68" s="68"/>
      <c r="BB68" s="68"/>
      <c r="BC68" s="68"/>
      <c r="BD68" s="68"/>
      <c r="BE68" s="15">
        <v>350</v>
      </c>
      <c r="BF68" s="5">
        <f t="shared" si="30"/>
        <v>25798</v>
      </c>
      <c r="BG68" s="42">
        <v>13213</v>
      </c>
      <c r="BH68" s="42">
        <v>0</v>
      </c>
      <c r="BI68" s="42">
        <v>1332</v>
      </c>
      <c r="BJ68" s="42"/>
      <c r="BK68" s="42"/>
      <c r="BL68" s="42">
        <v>11253</v>
      </c>
      <c r="BM68" s="15"/>
    </row>
    <row r="69" spans="1:65" outlineLevel="5" x14ac:dyDescent="0.45">
      <c r="A69" s="22">
        <f t="shared" si="5"/>
        <v>2</v>
      </c>
      <c r="B69" s="9">
        <f t="shared" si="12"/>
        <v>44975</v>
      </c>
      <c r="C69" s="51">
        <v>344369</v>
      </c>
      <c r="D69" s="64">
        <f t="shared" si="21"/>
        <v>37.4</v>
      </c>
      <c r="E69" s="12">
        <v>34.9</v>
      </c>
      <c r="F69" s="12">
        <v>38.799999999999997</v>
      </c>
      <c r="G69" s="12">
        <v>37</v>
      </c>
      <c r="H69" s="12">
        <v>39</v>
      </c>
      <c r="I69" s="12"/>
      <c r="J69" s="12"/>
      <c r="K69" s="12"/>
      <c r="L69" s="12"/>
      <c r="M69" s="74">
        <f t="shared" si="22"/>
        <v>7.2</v>
      </c>
      <c r="N69" s="86">
        <v>7.27</v>
      </c>
      <c r="O69" s="86">
        <v>7.11</v>
      </c>
      <c r="P69" s="86">
        <v>7.28</v>
      </c>
      <c r="Q69" s="86">
        <v>7.1</v>
      </c>
      <c r="R69" s="83"/>
      <c r="S69" s="83"/>
      <c r="T69" s="83"/>
      <c r="U69" s="83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5">
        <v>17.665615141955836</v>
      </c>
      <c r="AO69" s="41">
        <v>1585</v>
      </c>
      <c r="AP69" s="110"/>
      <c r="AQ69" s="111"/>
      <c r="AR69" s="126" t="str">
        <f t="shared" si="25"/>
        <v/>
      </c>
      <c r="AS69" s="126" t="str">
        <f t="shared" si="26"/>
        <v/>
      </c>
      <c r="AT69" s="127">
        <v>1877</v>
      </c>
      <c r="AU69" s="128"/>
      <c r="AV69" s="129"/>
      <c r="AW69" s="126" t="str">
        <f t="shared" si="27"/>
        <v/>
      </c>
      <c r="AX69" s="126" t="str">
        <f t="shared" si="28"/>
        <v/>
      </c>
      <c r="AY69" s="64" t="str">
        <f t="shared" si="29"/>
        <v/>
      </c>
      <c r="AZ69" s="97">
        <v>80.489999999999995</v>
      </c>
      <c r="BA69" s="68"/>
      <c r="BB69" s="68"/>
      <c r="BC69" s="68"/>
      <c r="BD69" s="68"/>
      <c r="BE69" s="15">
        <v>100</v>
      </c>
      <c r="BF69" s="5">
        <f t="shared" si="30"/>
        <v>18233</v>
      </c>
      <c r="BG69" s="42">
        <v>15904</v>
      </c>
      <c r="BH69" s="42">
        <v>0</v>
      </c>
      <c r="BI69" s="42">
        <v>1277</v>
      </c>
      <c r="BJ69" s="42"/>
      <c r="BK69" s="42"/>
      <c r="BL69" s="42">
        <v>1052</v>
      </c>
      <c r="BM69" s="15"/>
    </row>
    <row r="70" spans="1:65" outlineLevel="5" x14ac:dyDescent="0.45">
      <c r="A70" s="22">
        <f t="shared" si="5"/>
        <v>2</v>
      </c>
      <c r="B70" s="9">
        <f t="shared" si="12"/>
        <v>44976</v>
      </c>
      <c r="C70" s="51">
        <v>306598</v>
      </c>
      <c r="D70" s="64">
        <f t="shared" si="21"/>
        <v>37.5</v>
      </c>
      <c r="E70" s="12">
        <v>35.5</v>
      </c>
      <c r="F70" s="12">
        <v>38.5</v>
      </c>
      <c r="G70" s="12">
        <v>37.1</v>
      </c>
      <c r="H70" s="12">
        <v>39</v>
      </c>
      <c r="I70" s="12"/>
      <c r="J70" s="12"/>
      <c r="K70" s="12"/>
      <c r="L70" s="12"/>
      <c r="M70" s="74">
        <f t="shared" si="22"/>
        <v>7.2</v>
      </c>
      <c r="N70" s="86">
        <v>7.26</v>
      </c>
      <c r="O70" s="86">
        <v>7.08</v>
      </c>
      <c r="P70" s="86">
        <v>7.25</v>
      </c>
      <c r="Q70" s="86">
        <v>7.12</v>
      </c>
      <c r="R70" s="83"/>
      <c r="S70" s="83"/>
      <c r="T70" s="83"/>
      <c r="U70" s="83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5">
        <v>20.187454938716655</v>
      </c>
      <c r="AO70" s="41">
        <v>1387</v>
      </c>
      <c r="AP70" s="110"/>
      <c r="AQ70" s="111"/>
      <c r="AR70" s="126" t="str">
        <f t="shared" si="25"/>
        <v/>
      </c>
      <c r="AS70" s="126" t="str">
        <f t="shared" si="26"/>
        <v/>
      </c>
      <c r="AT70" s="127">
        <v>1535</v>
      </c>
      <c r="AU70" s="128"/>
      <c r="AV70" s="129"/>
      <c r="AW70" s="126" t="str">
        <f t="shared" si="27"/>
        <v/>
      </c>
      <c r="AX70" s="126" t="str">
        <f t="shared" si="28"/>
        <v/>
      </c>
      <c r="AY70" s="64" t="str">
        <f t="shared" si="29"/>
        <v/>
      </c>
      <c r="AZ70" s="97">
        <v>80.650000000000006</v>
      </c>
      <c r="BA70" s="68"/>
      <c r="BB70" s="68"/>
      <c r="BC70" s="68"/>
      <c r="BD70" s="68"/>
      <c r="BE70" s="15"/>
      <c r="BF70" s="5">
        <f t="shared" si="30"/>
        <v>19943</v>
      </c>
      <c r="BG70" s="42">
        <v>16275</v>
      </c>
      <c r="BH70" s="42">
        <v>0</v>
      </c>
      <c r="BI70" s="42">
        <v>1222</v>
      </c>
      <c r="BJ70" s="42"/>
      <c r="BK70" s="42"/>
      <c r="BL70" s="42">
        <v>2446</v>
      </c>
      <c r="BM70" s="15"/>
    </row>
    <row r="71" spans="1:65" outlineLevel="5" x14ac:dyDescent="0.45">
      <c r="A71" s="22">
        <f t="shared" si="5"/>
        <v>2</v>
      </c>
      <c r="B71" s="9">
        <f t="shared" si="12"/>
        <v>44977</v>
      </c>
      <c r="C71" s="51">
        <v>310671</v>
      </c>
      <c r="D71" s="64">
        <f t="shared" si="21"/>
        <v>37.299999999999997</v>
      </c>
      <c r="E71" s="12">
        <v>34.700000000000003</v>
      </c>
      <c r="F71" s="12">
        <v>38.5</v>
      </c>
      <c r="G71" s="12">
        <v>37.1</v>
      </c>
      <c r="H71" s="12">
        <v>39</v>
      </c>
      <c r="I71" s="12"/>
      <c r="J71" s="12"/>
      <c r="K71" s="12"/>
      <c r="L71" s="12"/>
      <c r="M71" s="74">
        <f t="shared" si="22"/>
        <v>7.2</v>
      </c>
      <c r="N71" s="86">
        <v>7.29</v>
      </c>
      <c r="O71" s="86">
        <v>7.14</v>
      </c>
      <c r="P71" s="86">
        <v>7.27</v>
      </c>
      <c r="Q71" s="86">
        <v>7.1</v>
      </c>
      <c r="R71" s="83"/>
      <c r="S71" s="83"/>
      <c r="T71" s="83"/>
      <c r="U71" s="83"/>
      <c r="V71" s="5" t="str">
        <f t="shared" si="23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4"/>
        <v/>
      </c>
      <c r="AF71" s="41"/>
      <c r="AG71" s="41"/>
      <c r="AH71" s="41"/>
      <c r="AI71" s="41"/>
      <c r="AJ71" s="41"/>
      <c r="AK71" s="41"/>
      <c r="AL71" s="41"/>
      <c r="AM71" s="41"/>
      <c r="AN71" s="45">
        <v>20.633750921149595</v>
      </c>
      <c r="AO71" s="41">
        <v>1357</v>
      </c>
      <c r="AP71" s="110"/>
      <c r="AQ71" s="111"/>
      <c r="AR71" s="126" t="str">
        <f t="shared" si="25"/>
        <v/>
      </c>
      <c r="AS71" s="126" t="str">
        <f t="shared" si="26"/>
        <v/>
      </c>
      <c r="AT71" s="127">
        <v>1574</v>
      </c>
      <c r="AU71" s="128"/>
      <c r="AV71" s="129"/>
      <c r="AW71" s="126" t="str">
        <f t="shared" si="27"/>
        <v/>
      </c>
      <c r="AX71" s="126" t="str">
        <f t="shared" si="28"/>
        <v/>
      </c>
      <c r="AY71" s="64" t="str">
        <f t="shared" si="29"/>
        <v/>
      </c>
      <c r="AZ71" s="97">
        <v>80.87</v>
      </c>
      <c r="BA71" s="68"/>
      <c r="BB71" s="68"/>
      <c r="BC71" s="68"/>
      <c r="BD71" s="68"/>
      <c r="BE71" s="15">
        <v>360</v>
      </c>
      <c r="BF71" s="5">
        <f t="shared" si="30"/>
        <v>27915</v>
      </c>
      <c r="BG71" s="42">
        <v>16389</v>
      </c>
      <c r="BH71" s="42">
        <v>4851</v>
      </c>
      <c r="BI71" s="42">
        <v>1262</v>
      </c>
      <c r="BJ71" s="42"/>
      <c r="BK71" s="42"/>
      <c r="BL71" s="42">
        <v>5413</v>
      </c>
      <c r="BM71" s="15"/>
    </row>
    <row r="72" spans="1:65" outlineLevel="5" x14ac:dyDescent="0.45">
      <c r="A72" s="22">
        <f t="shared" si="5"/>
        <v>2</v>
      </c>
      <c r="B72" s="9">
        <f t="shared" si="12"/>
        <v>44978</v>
      </c>
      <c r="C72" s="51">
        <v>292087</v>
      </c>
      <c r="D72" s="64">
        <f t="shared" si="21"/>
        <v>37.299999999999997</v>
      </c>
      <c r="E72" s="12">
        <v>34.4</v>
      </c>
      <c r="F72" s="12">
        <v>38.6</v>
      </c>
      <c r="G72" s="12">
        <v>37.1</v>
      </c>
      <c r="H72" s="12">
        <v>39.200000000000003</v>
      </c>
      <c r="I72" s="12"/>
      <c r="J72" s="12"/>
      <c r="K72" s="12"/>
      <c r="L72" s="12"/>
      <c r="M72" s="74">
        <f t="shared" si="22"/>
        <v>7.2</v>
      </c>
      <c r="N72" s="86">
        <v>7.28</v>
      </c>
      <c r="O72" s="86">
        <v>7.12</v>
      </c>
      <c r="P72" s="86">
        <v>7.23</v>
      </c>
      <c r="Q72" s="86">
        <v>7.13</v>
      </c>
      <c r="R72" s="83"/>
      <c r="S72" s="83"/>
      <c r="T72" s="83"/>
      <c r="U72" s="83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5">
        <v>20.172910662824208</v>
      </c>
      <c r="AO72" s="41">
        <v>1388</v>
      </c>
      <c r="AP72" s="110"/>
      <c r="AQ72" s="111"/>
      <c r="AR72" s="126" t="str">
        <f t="shared" si="25"/>
        <v/>
      </c>
      <c r="AS72" s="126" t="str">
        <f t="shared" si="26"/>
        <v/>
      </c>
      <c r="AT72" s="127">
        <v>1587</v>
      </c>
      <c r="AU72" s="128"/>
      <c r="AV72" s="129"/>
      <c r="AW72" s="126" t="str">
        <f t="shared" si="27"/>
        <v/>
      </c>
      <c r="AX72" s="126" t="str">
        <f t="shared" si="28"/>
        <v/>
      </c>
      <c r="AY72" s="64" t="str">
        <f t="shared" si="29"/>
        <v/>
      </c>
      <c r="AZ72" s="97">
        <v>81.400000000000006</v>
      </c>
      <c r="BA72" s="68">
        <v>62.39</v>
      </c>
      <c r="BB72" s="68">
        <v>40.44</v>
      </c>
      <c r="BC72" s="68">
        <v>131</v>
      </c>
      <c r="BD72" s="68"/>
      <c r="BE72" s="15">
        <v>290</v>
      </c>
      <c r="BF72" s="5">
        <f t="shared" si="30"/>
        <v>56644</v>
      </c>
      <c r="BG72" s="42">
        <v>16899</v>
      </c>
      <c r="BH72" s="42">
        <v>0</v>
      </c>
      <c r="BI72" s="42">
        <v>1336</v>
      </c>
      <c r="BJ72" s="42"/>
      <c r="BK72" s="42"/>
      <c r="BL72" s="42">
        <v>38409</v>
      </c>
      <c r="BM72" s="15"/>
    </row>
    <row r="73" spans="1:65" outlineLevel="5" x14ac:dyDescent="0.45">
      <c r="A73" s="22">
        <f t="shared" si="5"/>
        <v>2</v>
      </c>
      <c r="B73" s="9">
        <f t="shared" si="12"/>
        <v>44979</v>
      </c>
      <c r="C73" s="51">
        <v>296753</v>
      </c>
      <c r="D73" s="64">
        <f t="shared" si="21"/>
        <v>36.1</v>
      </c>
      <c r="E73" s="12">
        <v>34.5</v>
      </c>
      <c r="F73" s="12">
        <v>34.799999999999997</v>
      </c>
      <c r="G73" s="12">
        <v>37.700000000000003</v>
      </c>
      <c r="H73" s="12">
        <v>37.299999999999997</v>
      </c>
      <c r="I73" s="12"/>
      <c r="J73" s="12"/>
      <c r="K73" s="12"/>
      <c r="L73" s="12"/>
      <c r="M73" s="74">
        <f t="shared" si="22"/>
        <v>7.2</v>
      </c>
      <c r="N73" s="86">
        <v>7.24</v>
      </c>
      <c r="O73" s="86">
        <v>7.1</v>
      </c>
      <c r="P73" s="86">
        <v>7.25</v>
      </c>
      <c r="Q73" s="86">
        <v>7.16</v>
      </c>
      <c r="R73" s="83"/>
      <c r="S73" s="83"/>
      <c r="T73" s="83"/>
      <c r="U73" s="83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5">
        <v>17.665615141955836</v>
      </c>
      <c r="AO73" s="41">
        <v>1585</v>
      </c>
      <c r="AP73" s="110"/>
      <c r="AQ73" s="111"/>
      <c r="AR73" s="126" t="str">
        <f t="shared" si="25"/>
        <v/>
      </c>
      <c r="AS73" s="126" t="str">
        <f t="shared" si="26"/>
        <v/>
      </c>
      <c r="AT73" s="127">
        <v>1778</v>
      </c>
      <c r="AU73" s="128"/>
      <c r="AV73" s="129"/>
      <c r="AW73" s="126" t="str">
        <f t="shared" si="27"/>
        <v/>
      </c>
      <c r="AX73" s="126" t="str">
        <f t="shared" si="28"/>
        <v/>
      </c>
      <c r="AY73" s="64" t="str">
        <f t="shared" si="29"/>
        <v/>
      </c>
      <c r="AZ73" s="97">
        <v>80.66</v>
      </c>
      <c r="BA73" s="68"/>
      <c r="BB73" s="68"/>
      <c r="BC73" s="68"/>
      <c r="BD73" s="68"/>
      <c r="BE73" s="15">
        <v>320</v>
      </c>
      <c r="BF73" s="5">
        <f t="shared" si="30"/>
        <v>22062</v>
      </c>
      <c r="BG73" s="42">
        <v>15101</v>
      </c>
      <c r="BH73" s="42">
        <v>0</v>
      </c>
      <c r="BI73" s="42">
        <v>1331</v>
      </c>
      <c r="BJ73" s="42"/>
      <c r="BK73" s="42"/>
      <c r="BL73" s="42">
        <v>5630</v>
      </c>
      <c r="BM73" s="15"/>
    </row>
    <row r="74" spans="1:65" outlineLevel="5" x14ac:dyDescent="0.45">
      <c r="A74" s="22">
        <f t="shared" si="5"/>
        <v>2</v>
      </c>
      <c r="B74" s="9">
        <f t="shared" si="12"/>
        <v>44980</v>
      </c>
      <c r="C74" s="51">
        <v>303143</v>
      </c>
      <c r="D74" s="64">
        <f t="shared" si="21"/>
        <v>36</v>
      </c>
      <c r="E74" s="12">
        <v>34.700000000000003</v>
      </c>
      <c r="F74" s="12">
        <v>34.9</v>
      </c>
      <c r="G74" s="12">
        <v>37.1</v>
      </c>
      <c r="H74" s="12">
        <v>37.4</v>
      </c>
      <c r="I74" s="12"/>
      <c r="J74" s="12"/>
      <c r="K74" s="12"/>
      <c r="L74" s="12"/>
      <c r="M74" s="74">
        <f t="shared" si="22"/>
        <v>7.2</v>
      </c>
      <c r="N74" s="86">
        <v>7.25</v>
      </c>
      <c r="O74" s="86">
        <v>7.06</v>
      </c>
      <c r="P74" s="86">
        <v>7.24</v>
      </c>
      <c r="Q74" s="86">
        <v>7.15</v>
      </c>
      <c r="R74" s="83"/>
      <c r="S74" s="83"/>
      <c r="T74" s="83"/>
      <c r="U74" s="83"/>
      <c r="V74" s="5">
        <f t="shared" si="23"/>
        <v>194.7</v>
      </c>
      <c r="W74" s="41">
        <v>160.69999999999999</v>
      </c>
      <c r="X74" s="41"/>
      <c r="Y74" s="41">
        <v>228.7</v>
      </c>
      <c r="Z74" s="41"/>
      <c r="AA74" s="41"/>
      <c r="AB74" s="41"/>
      <c r="AC74" s="41"/>
      <c r="AD74" s="41"/>
      <c r="AE74" s="5">
        <f t="shared" si="24"/>
        <v>4250</v>
      </c>
      <c r="AF74" s="41">
        <v>4170</v>
      </c>
      <c r="AG74" s="41">
        <v>3960</v>
      </c>
      <c r="AH74" s="41">
        <v>4680</v>
      </c>
      <c r="AI74" s="41">
        <v>4190</v>
      </c>
      <c r="AJ74" s="41"/>
      <c r="AK74" s="41"/>
      <c r="AL74" s="41"/>
      <c r="AM74" s="41"/>
      <c r="AN74" s="45">
        <v>19.525801952580196</v>
      </c>
      <c r="AO74" s="41">
        <v>1434</v>
      </c>
      <c r="AP74" s="110">
        <v>3.91</v>
      </c>
      <c r="AQ74" s="111">
        <v>3.23</v>
      </c>
      <c r="AR74" s="126">
        <f t="shared" si="25"/>
        <v>82.608695652173907</v>
      </c>
      <c r="AS74" s="126">
        <f t="shared" si="26"/>
        <v>17.391304347826093</v>
      </c>
      <c r="AT74" s="127">
        <v>1548</v>
      </c>
      <c r="AU74" s="128">
        <v>1.78</v>
      </c>
      <c r="AV74" s="129">
        <v>1.21</v>
      </c>
      <c r="AW74" s="126">
        <f t="shared" si="27"/>
        <v>67.977528089887642</v>
      </c>
      <c r="AX74" s="126">
        <f t="shared" si="28"/>
        <v>32.022471910112358</v>
      </c>
      <c r="AY74" s="64">
        <f t="shared" si="29"/>
        <v>55.309325946445043</v>
      </c>
      <c r="AZ74" s="97">
        <v>80.959999999999994</v>
      </c>
      <c r="BA74" s="68"/>
      <c r="BB74" s="68"/>
      <c r="BC74" s="68"/>
      <c r="BD74" s="68"/>
      <c r="BE74" s="15">
        <v>240</v>
      </c>
      <c r="BF74" s="5">
        <f t="shared" si="30"/>
        <v>50235</v>
      </c>
      <c r="BG74" s="42">
        <v>10028</v>
      </c>
      <c r="BH74" s="42">
        <v>0</v>
      </c>
      <c r="BI74" s="42">
        <v>1422</v>
      </c>
      <c r="BJ74" s="42"/>
      <c r="BK74" s="42"/>
      <c r="BL74" s="42">
        <v>38785</v>
      </c>
      <c r="BM74" s="15"/>
    </row>
    <row r="75" spans="1:65" outlineLevel="5" x14ac:dyDescent="0.45">
      <c r="A75" s="22">
        <f t="shared" si="5"/>
        <v>2</v>
      </c>
      <c r="B75" s="9">
        <f t="shared" si="12"/>
        <v>44981</v>
      </c>
      <c r="C75" s="51">
        <v>308953</v>
      </c>
      <c r="D75" s="64">
        <f t="shared" si="21"/>
        <v>36</v>
      </c>
      <c r="E75" s="12">
        <v>34.6</v>
      </c>
      <c r="F75" s="12">
        <v>34.700000000000003</v>
      </c>
      <c r="G75" s="12">
        <v>37.200000000000003</v>
      </c>
      <c r="H75" s="12">
        <v>37.6</v>
      </c>
      <c r="I75" s="12"/>
      <c r="J75" s="12"/>
      <c r="K75" s="12"/>
      <c r="L75" s="12"/>
      <c r="M75" s="74">
        <f t="shared" si="22"/>
        <v>7.2</v>
      </c>
      <c r="N75" s="86">
        <v>7.29</v>
      </c>
      <c r="O75" s="86">
        <v>7.1</v>
      </c>
      <c r="P75" s="86">
        <v>7.25</v>
      </c>
      <c r="Q75" s="86">
        <v>7.11</v>
      </c>
      <c r="R75" s="83"/>
      <c r="S75" s="83"/>
      <c r="T75" s="83"/>
      <c r="U75" s="83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5">
        <v>17.925736235595391</v>
      </c>
      <c r="AO75" s="41">
        <v>1562</v>
      </c>
      <c r="AP75" s="110"/>
      <c r="AQ75" s="111"/>
      <c r="AR75" s="126" t="str">
        <f t="shared" si="25"/>
        <v/>
      </c>
      <c r="AS75" s="126" t="str">
        <f t="shared" si="26"/>
        <v/>
      </c>
      <c r="AT75" s="127">
        <v>1643</v>
      </c>
      <c r="AU75" s="128"/>
      <c r="AV75" s="129"/>
      <c r="AW75" s="126" t="str">
        <f t="shared" si="27"/>
        <v/>
      </c>
      <c r="AX75" s="126" t="str">
        <f t="shared" si="28"/>
        <v/>
      </c>
      <c r="AY75" s="64" t="str">
        <f t="shared" si="29"/>
        <v/>
      </c>
      <c r="AZ75" s="97">
        <v>80.8</v>
      </c>
      <c r="BA75" s="68"/>
      <c r="BB75" s="68"/>
      <c r="BC75" s="68"/>
      <c r="BD75" s="68"/>
      <c r="BE75" s="15">
        <v>330</v>
      </c>
      <c r="BF75" s="5">
        <f t="shared" si="30"/>
        <v>19569</v>
      </c>
      <c r="BG75" s="42">
        <v>10604</v>
      </c>
      <c r="BH75" s="42">
        <v>1545</v>
      </c>
      <c r="BI75" s="42">
        <v>1313</v>
      </c>
      <c r="BJ75" s="42"/>
      <c r="BK75" s="42"/>
      <c r="BL75" s="42">
        <v>6107</v>
      </c>
      <c r="BM75" s="15"/>
    </row>
    <row r="76" spans="1:65" outlineLevel="5" x14ac:dyDescent="0.45">
      <c r="A76" s="22">
        <f t="shared" si="5"/>
        <v>2</v>
      </c>
      <c r="B76" s="9">
        <f t="shared" si="12"/>
        <v>44982</v>
      </c>
      <c r="C76" s="51">
        <v>304928</v>
      </c>
      <c r="D76" s="64">
        <f t="shared" si="21"/>
        <v>37.200000000000003</v>
      </c>
      <c r="E76" s="12">
        <v>34.1</v>
      </c>
      <c r="F76" s="12">
        <v>38.200000000000003</v>
      </c>
      <c r="G76" s="12">
        <v>37.4</v>
      </c>
      <c r="H76" s="12">
        <v>39.1</v>
      </c>
      <c r="I76" s="12"/>
      <c r="J76" s="12"/>
      <c r="K76" s="12"/>
      <c r="L76" s="12"/>
      <c r="M76" s="74">
        <f t="shared" si="22"/>
        <v>7.2</v>
      </c>
      <c r="N76" s="86">
        <v>7.28</v>
      </c>
      <c r="O76" s="86">
        <v>7.12</v>
      </c>
      <c r="P76" s="86">
        <v>7.29</v>
      </c>
      <c r="Q76" s="86">
        <v>7.14</v>
      </c>
      <c r="R76" s="83"/>
      <c r="S76" s="83"/>
      <c r="T76" s="83"/>
      <c r="U76" s="83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5">
        <v>17.777777777777779</v>
      </c>
      <c r="AO76" s="41">
        <v>1575</v>
      </c>
      <c r="AP76" s="110"/>
      <c r="AQ76" s="111"/>
      <c r="AR76" s="126" t="str">
        <f t="shared" si="25"/>
        <v/>
      </c>
      <c r="AS76" s="126" t="str">
        <f t="shared" si="26"/>
        <v/>
      </c>
      <c r="AT76" s="127">
        <v>1704</v>
      </c>
      <c r="AU76" s="128"/>
      <c r="AV76" s="129"/>
      <c r="AW76" s="126" t="str">
        <f t="shared" si="27"/>
        <v/>
      </c>
      <c r="AX76" s="126" t="str">
        <f t="shared" si="28"/>
        <v/>
      </c>
      <c r="AY76" s="64" t="str">
        <f t="shared" si="29"/>
        <v/>
      </c>
      <c r="AZ76" s="97">
        <v>81.209999999999994</v>
      </c>
      <c r="BA76" s="68"/>
      <c r="BB76" s="68"/>
      <c r="BC76" s="68"/>
      <c r="BD76" s="68"/>
      <c r="BE76" s="15">
        <v>80</v>
      </c>
      <c r="BF76" s="5">
        <f t="shared" si="30"/>
        <v>17987</v>
      </c>
      <c r="BG76" s="42">
        <v>14082</v>
      </c>
      <c r="BH76" s="42">
        <v>0</v>
      </c>
      <c r="BI76" s="42">
        <v>1277</v>
      </c>
      <c r="BJ76" s="42"/>
      <c r="BK76" s="42"/>
      <c r="BL76" s="42">
        <v>2628</v>
      </c>
      <c r="BM76" s="15"/>
    </row>
    <row r="77" spans="1:65" outlineLevel="5" x14ac:dyDescent="0.45">
      <c r="A77" s="22">
        <f t="shared" si="5"/>
        <v>2</v>
      </c>
      <c r="B77" s="9">
        <f t="shared" si="12"/>
        <v>44983</v>
      </c>
      <c r="C77" s="51">
        <v>304000</v>
      </c>
      <c r="D77" s="64">
        <f t="shared" si="21"/>
        <v>37</v>
      </c>
      <c r="E77" s="12">
        <v>34</v>
      </c>
      <c r="F77" s="12">
        <v>38</v>
      </c>
      <c r="G77" s="12">
        <v>37</v>
      </c>
      <c r="H77" s="12">
        <v>38.799999999999997</v>
      </c>
      <c r="I77" s="12"/>
      <c r="J77" s="12"/>
      <c r="K77" s="12"/>
      <c r="L77" s="12"/>
      <c r="M77" s="74">
        <f t="shared" si="22"/>
        <v>7.2</v>
      </c>
      <c r="N77" s="86">
        <v>7.3</v>
      </c>
      <c r="O77" s="86">
        <v>7.16</v>
      </c>
      <c r="P77" s="86">
        <v>7.27</v>
      </c>
      <c r="Q77" s="86">
        <v>7.17</v>
      </c>
      <c r="R77" s="83"/>
      <c r="S77" s="83"/>
      <c r="T77" s="83"/>
      <c r="U77" s="83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5">
        <v>15.721504772599664</v>
      </c>
      <c r="AO77" s="41">
        <v>1781</v>
      </c>
      <c r="AP77" s="110"/>
      <c r="AQ77" s="111"/>
      <c r="AR77" s="126" t="str">
        <f t="shared" si="25"/>
        <v/>
      </c>
      <c r="AS77" s="126" t="str">
        <f t="shared" si="26"/>
        <v/>
      </c>
      <c r="AT77" s="127">
        <v>1990</v>
      </c>
      <c r="AU77" s="128"/>
      <c r="AV77" s="129"/>
      <c r="AW77" s="126" t="str">
        <f t="shared" si="27"/>
        <v/>
      </c>
      <c r="AX77" s="126" t="str">
        <f t="shared" si="28"/>
        <v/>
      </c>
      <c r="AY77" s="64" t="str">
        <f t="shared" si="29"/>
        <v/>
      </c>
      <c r="AZ77" s="97">
        <v>80.97</v>
      </c>
      <c r="BA77" s="68"/>
      <c r="BB77" s="68"/>
      <c r="BC77" s="68"/>
      <c r="BD77" s="68"/>
      <c r="BE77" s="15"/>
      <c r="BF77" s="5">
        <f t="shared" si="30"/>
        <v>17489</v>
      </c>
      <c r="BG77" s="42">
        <v>5742</v>
      </c>
      <c r="BH77" s="42">
        <v>0</v>
      </c>
      <c r="BI77" s="42">
        <v>1258</v>
      </c>
      <c r="BJ77" s="42"/>
      <c r="BK77" s="42"/>
      <c r="BL77" s="42">
        <v>10489</v>
      </c>
      <c r="BM77" s="15"/>
    </row>
    <row r="78" spans="1:65" outlineLevel="5" x14ac:dyDescent="0.45">
      <c r="A78" s="22">
        <f t="shared" si="5"/>
        <v>2</v>
      </c>
      <c r="B78" s="9">
        <f t="shared" si="12"/>
        <v>44984</v>
      </c>
      <c r="C78" s="51">
        <v>299118</v>
      </c>
      <c r="D78" s="64">
        <f t="shared" si="21"/>
        <v>36.700000000000003</v>
      </c>
      <c r="E78" s="12">
        <v>34.299999999999997</v>
      </c>
      <c r="F78" s="12">
        <v>37.799999999999997</v>
      </c>
      <c r="G78" s="12">
        <v>36.700000000000003</v>
      </c>
      <c r="H78" s="12">
        <v>37.799999999999997</v>
      </c>
      <c r="I78" s="12"/>
      <c r="J78" s="12"/>
      <c r="K78" s="12"/>
      <c r="L78" s="12"/>
      <c r="M78" s="74">
        <f t="shared" si="22"/>
        <v>7.2</v>
      </c>
      <c r="N78" s="86">
        <v>7.26</v>
      </c>
      <c r="O78" s="86">
        <v>7.14</v>
      </c>
      <c r="P78" s="86">
        <v>7.31</v>
      </c>
      <c r="Q78" s="86">
        <v>7.19</v>
      </c>
      <c r="R78" s="83"/>
      <c r="S78" s="83"/>
      <c r="T78" s="83"/>
      <c r="U78" s="83"/>
      <c r="V78" s="5" t="str">
        <f t="shared" si="23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4"/>
        <v/>
      </c>
      <c r="AF78" s="41"/>
      <c r="AG78" s="41"/>
      <c r="AH78" s="41"/>
      <c r="AI78" s="41"/>
      <c r="AJ78" s="41"/>
      <c r="AK78" s="41"/>
      <c r="AL78" s="41"/>
      <c r="AM78" s="41"/>
      <c r="AN78" s="45">
        <v>16.298020954598371</v>
      </c>
      <c r="AO78" s="41">
        <v>1718</v>
      </c>
      <c r="AP78" s="110"/>
      <c r="AQ78" s="111"/>
      <c r="AR78" s="126" t="str">
        <f t="shared" si="25"/>
        <v/>
      </c>
      <c r="AS78" s="126" t="str">
        <f t="shared" si="26"/>
        <v/>
      </c>
      <c r="AT78" s="127">
        <v>2023</v>
      </c>
      <c r="AU78" s="128"/>
      <c r="AV78" s="129"/>
      <c r="AW78" s="126" t="str">
        <f t="shared" si="27"/>
        <v/>
      </c>
      <c r="AX78" s="126" t="str">
        <f t="shared" si="28"/>
        <v/>
      </c>
      <c r="AY78" s="64" t="str">
        <f t="shared" si="29"/>
        <v/>
      </c>
      <c r="AZ78" s="97">
        <v>80.650000000000006</v>
      </c>
      <c r="BA78" s="68"/>
      <c r="BB78" s="68"/>
      <c r="BC78" s="68"/>
      <c r="BD78" s="68"/>
      <c r="BE78" s="15">
        <v>340</v>
      </c>
      <c r="BF78" s="5">
        <f t="shared" si="30"/>
        <v>29085</v>
      </c>
      <c r="BG78" s="42">
        <v>20044</v>
      </c>
      <c r="BH78" s="42">
        <v>7701</v>
      </c>
      <c r="BI78" s="42">
        <v>1295</v>
      </c>
      <c r="BJ78" s="42"/>
      <c r="BK78" s="42"/>
      <c r="BL78" s="42">
        <v>45</v>
      </c>
      <c r="BM78" s="15"/>
    </row>
    <row r="79" spans="1:65" outlineLevel="5" x14ac:dyDescent="0.45">
      <c r="A79" s="22">
        <f t="shared" si="5"/>
        <v>2</v>
      </c>
      <c r="B79" s="49">
        <f t="shared" si="12"/>
        <v>44985</v>
      </c>
      <c r="C79" s="51">
        <v>295273</v>
      </c>
      <c r="D79" s="64">
        <f t="shared" si="21"/>
        <v>36.6</v>
      </c>
      <c r="E79" s="12">
        <v>34.6</v>
      </c>
      <c r="F79" s="12">
        <v>37.700000000000003</v>
      </c>
      <c r="G79" s="12">
        <v>36.5</v>
      </c>
      <c r="H79" s="12">
        <v>37.4</v>
      </c>
      <c r="I79" s="12"/>
      <c r="J79" s="12"/>
      <c r="K79" s="12"/>
      <c r="L79" s="12"/>
      <c r="M79" s="74">
        <f t="shared" si="22"/>
        <v>7.2</v>
      </c>
      <c r="N79" s="86">
        <v>7.28</v>
      </c>
      <c r="O79" s="86">
        <v>7.1</v>
      </c>
      <c r="P79" s="86">
        <v>7.26</v>
      </c>
      <c r="Q79" s="86">
        <v>7.12</v>
      </c>
      <c r="R79" s="83"/>
      <c r="S79" s="83"/>
      <c r="T79" s="83"/>
      <c r="U79" s="83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5">
        <v>16.806722689075631</v>
      </c>
      <c r="AO79" s="41">
        <v>1666</v>
      </c>
      <c r="AP79" s="110"/>
      <c r="AQ79" s="111"/>
      <c r="AR79" s="126" t="str">
        <f t="shared" si="25"/>
        <v/>
      </c>
      <c r="AS79" s="126" t="str">
        <f t="shared" si="26"/>
        <v/>
      </c>
      <c r="AT79" s="127">
        <v>1949</v>
      </c>
      <c r="AU79" s="128"/>
      <c r="AV79" s="129"/>
      <c r="AW79" s="126" t="str">
        <f t="shared" si="27"/>
        <v/>
      </c>
      <c r="AX79" s="126" t="str">
        <f t="shared" si="28"/>
        <v/>
      </c>
      <c r="AY79" s="64" t="str">
        <f t="shared" si="29"/>
        <v/>
      </c>
      <c r="AZ79" s="97">
        <v>80.89</v>
      </c>
      <c r="BA79" s="68"/>
      <c r="BB79" s="68"/>
      <c r="BC79" s="68"/>
      <c r="BD79" s="68"/>
      <c r="BE79" s="15">
        <v>290</v>
      </c>
      <c r="BF79" s="5">
        <f t="shared" si="30"/>
        <v>33822</v>
      </c>
      <c r="BG79" s="42">
        <v>21948</v>
      </c>
      <c r="BH79" s="42">
        <v>10596</v>
      </c>
      <c r="BI79" s="42">
        <v>1278</v>
      </c>
      <c r="BJ79" s="42"/>
      <c r="BK79" s="42"/>
      <c r="BL79" s="42">
        <v>0</v>
      </c>
      <c r="BM79" s="15"/>
    </row>
    <row r="80" spans="1:65" ht="17.5" outlineLevel="5" thickBot="1" x14ac:dyDescent="0.5">
      <c r="A80" s="47" t="e">
        <f t="shared" si="5"/>
        <v>#VALUE!</v>
      </c>
      <c r="B80" s="48" t="s">
        <v>65</v>
      </c>
      <c r="C80" s="51"/>
      <c r="D80" s="64" t="str">
        <f t="shared" si="21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2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5"/>
        <v/>
      </c>
      <c r="AS80" s="126" t="str">
        <f t="shared" si="26"/>
        <v/>
      </c>
      <c r="AT80" s="127"/>
      <c r="AU80" s="128"/>
      <c r="AV80" s="129"/>
      <c r="AW80" s="126" t="str">
        <f t="shared" si="27"/>
        <v/>
      </c>
      <c r="AX80" s="126" t="str">
        <f t="shared" si="28"/>
        <v/>
      </c>
      <c r="AY80" s="64" t="str">
        <f t="shared" si="29"/>
        <v/>
      </c>
      <c r="AZ80" s="97"/>
      <c r="BA80" s="68"/>
      <c r="BB80" s="68"/>
      <c r="BC80" s="68"/>
      <c r="BD80" s="68"/>
      <c r="BE80" s="15"/>
      <c r="BF80" s="5" t="str">
        <f t="shared" si="30"/>
        <v/>
      </c>
      <c r="BG80" s="42"/>
      <c r="BH80" s="42"/>
      <c r="BI80" s="42"/>
      <c r="BJ80" s="42"/>
      <c r="BK80" s="42"/>
      <c r="BL80" s="42"/>
      <c r="BM80" s="15"/>
    </row>
    <row r="81" spans="1:65" outlineLevel="4" x14ac:dyDescent="0.45">
      <c r="A81" s="150" t="s">
        <v>36</v>
      </c>
      <c r="B81" s="151"/>
      <c r="C81" s="50">
        <f t="shared" ref="C81:BM81" si="31">SUBTOTAL(4,C52:C80)</f>
        <v>358086</v>
      </c>
      <c r="D81" s="60">
        <f t="shared" si="31"/>
        <v>37.5</v>
      </c>
      <c r="E81" s="28">
        <f t="shared" si="31"/>
        <v>35.5</v>
      </c>
      <c r="F81" s="28">
        <f t="shared" si="31"/>
        <v>39</v>
      </c>
      <c r="G81" s="28">
        <f t="shared" si="31"/>
        <v>37.700000000000003</v>
      </c>
      <c r="H81" s="28">
        <f t="shared" si="31"/>
        <v>39.700000000000003</v>
      </c>
      <c r="I81" s="28">
        <f t="shared" si="31"/>
        <v>0</v>
      </c>
      <c r="J81" s="28">
        <f t="shared" si="31"/>
        <v>0</v>
      </c>
      <c r="K81" s="28">
        <f t="shared" si="31"/>
        <v>0</v>
      </c>
      <c r="L81" s="28">
        <f t="shared" si="31"/>
        <v>0</v>
      </c>
      <c r="M81" s="71">
        <f t="shared" si="31"/>
        <v>7.2</v>
      </c>
      <c r="N81" s="82">
        <f t="shared" si="31"/>
        <v>7.3</v>
      </c>
      <c r="O81" s="82">
        <f t="shared" si="31"/>
        <v>7.28</v>
      </c>
      <c r="P81" s="82">
        <f t="shared" si="31"/>
        <v>7.31</v>
      </c>
      <c r="Q81" s="82">
        <f t="shared" si="31"/>
        <v>7.19</v>
      </c>
      <c r="R81" s="82">
        <f t="shared" si="31"/>
        <v>0</v>
      </c>
      <c r="S81" s="82">
        <f t="shared" si="31"/>
        <v>0</v>
      </c>
      <c r="T81" s="82">
        <f t="shared" si="31"/>
        <v>0</v>
      </c>
      <c r="U81" s="82">
        <f t="shared" si="31"/>
        <v>0</v>
      </c>
      <c r="V81" s="29">
        <f t="shared" si="31"/>
        <v>235.4</v>
      </c>
      <c r="W81" s="39">
        <f t="shared" si="31"/>
        <v>232.5</v>
      </c>
      <c r="X81" s="39">
        <f t="shared" si="31"/>
        <v>0</v>
      </c>
      <c r="Y81" s="39">
        <f t="shared" si="31"/>
        <v>238.3</v>
      </c>
      <c r="Z81" s="39">
        <f t="shared" si="31"/>
        <v>0</v>
      </c>
      <c r="AA81" s="39">
        <f t="shared" si="31"/>
        <v>0</v>
      </c>
      <c r="AB81" s="39">
        <f t="shared" si="31"/>
        <v>0</v>
      </c>
      <c r="AC81" s="39">
        <f t="shared" si="31"/>
        <v>0</v>
      </c>
      <c r="AD81" s="39">
        <f t="shared" si="31"/>
        <v>0</v>
      </c>
      <c r="AE81" s="29">
        <f t="shared" si="31"/>
        <v>4250</v>
      </c>
      <c r="AF81" s="39">
        <f t="shared" si="31"/>
        <v>4180</v>
      </c>
      <c r="AG81" s="39">
        <f t="shared" si="31"/>
        <v>3960</v>
      </c>
      <c r="AH81" s="39">
        <f t="shared" si="31"/>
        <v>4680</v>
      </c>
      <c r="AI81" s="39">
        <f t="shared" si="31"/>
        <v>4190</v>
      </c>
      <c r="AJ81" s="39">
        <f t="shared" si="31"/>
        <v>0</v>
      </c>
      <c r="AK81" s="39">
        <f t="shared" si="31"/>
        <v>0</v>
      </c>
      <c r="AL81" s="39">
        <f t="shared" si="31"/>
        <v>0</v>
      </c>
      <c r="AM81" s="39">
        <f t="shared" si="31"/>
        <v>0</v>
      </c>
      <c r="AN81" s="39">
        <f t="shared" si="31"/>
        <v>22.4</v>
      </c>
      <c r="AO81" s="39">
        <f t="shared" si="31"/>
        <v>1793</v>
      </c>
      <c r="AP81" s="104">
        <f t="shared" si="31"/>
        <v>3.91</v>
      </c>
      <c r="AQ81" s="105">
        <f t="shared" si="31"/>
        <v>3.23</v>
      </c>
      <c r="AR81" s="106">
        <f t="shared" si="31"/>
        <v>85.585585585585591</v>
      </c>
      <c r="AS81" s="106">
        <f t="shared" si="31"/>
        <v>17.391304347826093</v>
      </c>
      <c r="AT81" s="107">
        <f t="shared" si="31"/>
        <v>2023</v>
      </c>
      <c r="AU81" s="108">
        <f t="shared" si="31"/>
        <v>1.84</v>
      </c>
      <c r="AV81" s="109">
        <f t="shared" si="31"/>
        <v>1.24</v>
      </c>
      <c r="AW81" s="106">
        <f t="shared" si="31"/>
        <v>73.65269461077844</v>
      </c>
      <c r="AX81" s="106">
        <f t="shared" si="31"/>
        <v>32.608695652173907</v>
      </c>
      <c r="AY81" s="60">
        <f t="shared" si="31"/>
        <v>62.042788129744686</v>
      </c>
      <c r="AZ81" s="96">
        <f t="shared" si="31"/>
        <v>81.650000000000006</v>
      </c>
      <c r="BA81" s="67">
        <f t="shared" si="31"/>
        <v>62.39</v>
      </c>
      <c r="BB81" s="67">
        <f t="shared" si="31"/>
        <v>40.67</v>
      </c>
      <c r="BC81" s="67">
        <f t="shared" si="31"/>
        <v>131</v>
      </c>
      <c r="BD81" s="67">
        <f t="shared" si="31"/>
        <v>0</v>
      </c>
      <c r="BE81" s="27">
        <f t="shared" si="31"/>
        <v>380</v>
      </c>
      <c r="BF81" s="29">
        <f t="shared" si="31"/>
        <v>58551</v>
      </c>
      <c r="BG81" s="39">
        <f t="shared" si="31"/>
        <v>21948</v>
      </c>
      <c r="BH81" s="40">
        <f t="shared" si="31"/>
        <v>10596</v>
      </c>
      <c r="BI81" s="40">
        <f t="shared" si="31"/>
        <v>1422</v>
      </c>
      <c r="BJ81" s="40">
        <f t="shared" si="31"/>
        <v>0</v>
      </c>
      <c r="BK81" s="40">
        <f t="shared" si="31"/>
        <v>0</v>
      </c>
      <c r="BL81" s="40">
        <f t="shared" si="31"/>
        <v>38785</v>
      </c>
      <c r="BM81" s="27">
        <f t="shared" si="31"/>
        <v>0</v>
      </c>
    </row>
    <row r="82" spans="1:65" outlineLevel="3" x14ac:dyDescent="0.45">
      <c r="A82" s="180" t="s">
        <v>25</v>
      </c>
      <c r="B82" s="181"/>
      <c r="C82" s="51">
        <f t="shared" ref="C82:BM82" si="32">SUBTOTAL(5,C52:C80)</f>
        <v>275719</v>
      </c>
      <c r="D82" s="61">
        <f t="shared" si="32"/>
        <v>35.799999999999997</v>
      </c>
      <c r="E82" s="12">
        <f t="shared" si="32"/>
        <v>34</v>
      </c>
      <c r="F82" s="12">
        <f t="shared" si="32"/>
        <v>34.6</v>
      </c>
      <c r="G82" s="12">
        <f t="shared" si="32"/>
        <v>36.5</v>
      </c>
      <c r="H82" s="12">
        <f t="shared" si="32"/>
        <v>36.6</v>
      </c>
      <c r="I82" s="12">
        <f t="shared" si="32"/>
        <v>0</v>
      </c>
      <c r="J82" s="12">
        <f t="shared" si="32"/>
        <v>0</v>
      </c>
      <c r="K82" s="12">
        <f t="shared" si="32"/>
        <v>0</v>
      </c>
      <c r="L82" s="12">
        <f t="shared" si="32"/>
        <v>0</v>
      </c>
      <c r="M82" s="72">
        <f t="shared" si="32"/>
        <v>7.1</v>
      </c>
      <c r="N82" s="83">
        <f t="shared" si="32"/>
        <v>7.09</v>
      </c>
      <c r="O82" s="83">
        <f t="shared" si="32"/>
        <v>7.03</v>
      </c>
      <c r="P82" s="83">
        <f t="shared" si="32"/>
        <v>7.16</v>
      </c>
      <c r="Q82" s="83">
        <f t="shared" si="32"/>
        <v>7.09</v>
      </c>
      <c r="R82" s="83">
        <f t="shared" si="32"/>
        <v>0</v>
      </c>
      <c r="S82" s="83">
        <f t="shared" si="32"/>
        <v>0</v>
      </c>
      <c r="T82" s="83">
        <f t="shared" si="32"/>
        <v>0</v>
      </c>
      <c r="U82" s="83">
        <f t="shared" si="32"/>
        <v>0</v>
      </c>
      <c r="V82" s="6">
        <f t="shared" si="32"/>
        <v>194.7</v>
      </c>
      <c r="W82" s="41">
        <f t="shared" si="32"/>
        <v>160.69999999999999</v>
      </c>
      <c r="X82" s="41">
        <f t="shared" si="32"/>
        <v>0</v>
      </c>
      <c r="Y82" s="41">
        <f t="shared" si="32"/>
        <v>196.9</v>
      </c>
      <c r="Z82" s="41">
        <f t="shared" si="32"/>
        <v>0</v>
      </c>
      <c r="AA82" s="41">
        <f t="shared" si="32"/>
        <v>0</v>
      </c>
      <c r="AB82" s="41">
        <f t="shared" si="32"/>
        <v>0</v>
      </c>
      <c r="AC82" s="41">
        <f t="shared" si="32"/>
        <v>0</v>
      </c>
      <c r="AD82" s="41">
        <f t="shared" si="32"/>
        <v>0</v>
      </c>
      <c r="AE82" s="6">
        <f t="shared" si="32"/>
        <v>3700</v>
      </c>
      <c r="AF82" s="41">
        <f t="shared" si="32"/>
        <v>4040</v>
      </c>
      <c r="AG82" s="41">
        <f t="shared" si="32"/>
        <v>3380</v>
      </c>
      <c r="AH82" s="41">
        <f t="shared" si="32"/>
        <v>3790</v>
      </c>
      <c r="AI82" s="41">
        <f t="shared" si="32"/>
        <v>3450</v>
      </c>
      <c r="AJ82" s="41">
        <f t="shared" si="32"/>
        <v>0</v>
      </c>
      <c r="AK82" s="41">
        <f t="shared" si="32"/>
        <v>0</v>
      </c>
      <c r="AL82" s="41">
        <f t="shared" si="32"/>
        <v>0</v>
      </c>
      <c r="AM82" s="41">
        <f t="shared" si="32"/>
        <v>0</v>
      </c>
      <c r="AN82" s="41">
        <f t="shared" si="32"/>
        <v>15.616285554935862</v>
      </c>
      <c r="AO82" s="41">
        <f t="shared" si="32"/>
        <v>1250</v>
      </c>
      <c r="AP82" s="110">
        <f t="shared" si="32"/>
        <v>3.33</v>
      </c>
      <c r="AQ82" s="111">
        <f t="shared" si="32"/>
        <v>2.85</v>
      </c>
      <c r="AR82" s="112">
        <f t="shared" si="32"/>
        <v>82.608695652173907</v>
      </c>
      <c r="AS82" s="112">
        <f t="shared" si="32"/>
        <v>14.414414414414409</v>
      </c>
      <c r="AT82" s="113">
        <f t="shared" si="32"/>
        <v>1377</v>
      </c>
      <c r="AU82" s="114">
        <f t="shared" si="32"/>
        <v>1.67</v>
      </c>
      <c r="AV82" s="115">
        <f t="shared" si="32"/>
        <v>1.2</v>
      </c>
      <c r="AW82" s="112">
        <f t="shared" si="32"/>
        <v>67.391304347826093</v>
      </c>
      <c r="AX82" s="112">
        <f t="shared" si="32"/>
        <v>26.34730538922156</v>
      </c>
      <c r="AY82" s="61">
        <f t="shared" si="32"/>
        <v>52.918660287081366</v>
      </c>
      <c r="AZ82" s="97">
        <f t="shared" si="32"/>
        <v>79.37</v>
      </c>
      <c r="BA82" s="68">
        <f t="shared" si="32"/>
        <v>60.38</v>
      </c>
      <c r="BB82" s="68">
        <f t="shared" si="32"/>
        <v>40.44</v>
      </c>
      <c r="BC82" s="68">
        <f t="shared" si="32"/>
        <v>9</v>
      </c>
      <c r="BD82" s="68">
        <f t="shared" si="32"/>
        <v>0</v>
      </c>
      <c r="BE82" s="15">
        <f t="shared" si="32"/>
        <v>80</v>
      </c>
      <c r="BF82" s="6">
        <f t="shared" si="32"/>
        <v>15406</v>
      </c>
      <c r="BG82" s="41">
        <f t="shared" si="32"/>
        <v>5742</v>
      </c>
      <c r="BH82" s="42">
        <f t="shared" si="32"/>
        <v>0</v>
      </c>
      <c r="BI82" s="42">
        <f t="shared" si="32"/>
        <v>0</v>
      </c>
      <c r="BJ82" s="42">
        <f t="shared" si="32"/>
        <v>0</v>
      </c>
      <c r="BK82" s="42">
        <f t="shared" si="32"/>
        <v>0</v>
      </c>
      <c r="BL82" s="42">
        <f t="shared" si="32"/>
        <v>0</v>
      </c>
      <c r="BM82" s="15">
        <f t="shared" si="32"/>
        <v>0</v>
      </c>
    </row>
    <row r="83" spans="1:65" outlineLevel="2" x14ac:dyDescent="0.45">
      <c r="A83" s="180" t="s">
        <v>14</v>
      </c>
      <c r="B83" s="181"/>
      <c r="C83" s="51">
        <f>IFERROR(SUBTOTAL(1,C52:C80),"")</f>
        <v>301731.78571428574</v>
      </c>
      <c r="D83" s="61">
        <f t="shared" ref="D83:BM83" si="33">IFERROR(SUBTOTAL(1,D52:D80),"")</f>
        <v>36.864285714285714</v>
      </c>
      <c r="E83" s="12">
        <f t="shared" si="33"/>
        <v>34.671428571428571</v>
      </c>
      <c r="F83" s="12">
        <f t="shared" si="33"/>
        <v>37.467857142857142</v>
      </c>
      <c r="G83" s="12">
        <f t="shared" si="33"/>
        <v>36.892857142857146</v>
      </c>
      <c r="H83" s="12">
        <f t="shared" si="33"/>
        <v>38.396428571428565</v>
      </c>
      <c r="I83" s="12" t="str">
        <f t="shared" si="33"/>
        <v/>
      </c>
      <c r="J83" s="12" t="str">
        <f t="shared" si="33"/>
        <v/>
      </c>
      <c r="K83" s="12" t="str">
        <f t="shared" si="33"/>
        <v/>
      </c>
      <c r="L83" s="12" t="str">
        <f t="shared" si="33"/>
        <v/>
      </c>
      <c r="M83" s="72">
        <f t="shared" si="33"/>
        <v>7.1928571428571386</v>
      </c>
      <c r="N83" s="83">
        <f t="shared" si="33"/>
        <v>7.2289285714285727</v>
      </c>
      <c r="O83" s="83">
        <f t="shared" si="33"/>
        <v>7.1314285714285708</v>
      </c>
      <c r="P83" s="83">
        <f t="shared" si="33"/>
        <v>7.2335714285714285</v>
      </c>
      <c r="Q83" s="83">
        <f t="shared" si="33"/>
        <v>7.1378571428571425</v>
      </c>
      <c r="R83" s="83" t="str">
        <f t="shared" si="33"/>
        <v/>
      </c>
      <c r="S83" s="83" t="str">
        <f t="shared" si="33"/>
        <v/>
      </c>
      <c r="T83" s="83" t="str">
        <f t="shared" si="33"/>
        <v/>
      </c>
      <c r="U83" s="83" t="str">
        <f t="shared" si="33"/>
        <v/>
      </c>
      <c r="V83" s="6">
        <f t="shared" si="33"/>
        <v>209.42500000000001</v>
      </c>
      <c r="W83" s="41">
        <f t="shared" si="33"/>
        <v>197.60000000000002</v>
      </c>
      <c r="X83" s="41" t="str">
        <f t="shared" si="33"/>
        <v/>
      </c>
      <c r="Y83" s="41">
        <f t="shared" si="33"/>
        <v>221.22500000000002</v>
      </c>
      <c r="Z83" s="41" t="str">
        <f t="shared" si="33"/>
        <v/>
      </c>
      <c r="AA83" s="41" t="str">
        <f t="shared" si="33"/>
        <v/>
      </c>
      <c r="AB83" s="41" t="str">
        <f t="shared" si="33"/>
        <v/>
      </c>
      <c r="AC83" s="41" t="str">
        <f t="shared" si="33"/>
        <v/>
      </c>
      <c r="AD83" s="41" t="str">
        <f t="shared" si="33"/>
        <v/>
      </c>
      <c r="AE83" s="6">
        <f t="shared" si="33"/>
        <v>3948.75</v>
      </c>
      <c r="AF83" s="41">
        <f t="shared" si="33"/>
        <v>4140</v>
      </c>
      <c r="AG83" s="41">
        <f t="shared" si="33"/>
        <v>3677.5</v>
      </c>
      <c r="AH83" s="41">
        <f t="shared" si="33"/>
        <v>4207.5</v>
      </c>
      <c r="AI83" s="41">
        <f t="shared" si="33"/>
        <v>3770</v>
      </c>
      <c r="AJ83" s="41" t="str">
        <f t="shared" si="33"/>
        <v/>
      </c>
      <c r="AK83" s="41" t="str">
        <f t="shared" si="33"/>
        <v/>
      </c>
      <c r="AL83" s="41" t="str">
        <f t="shared" si="33"/>
        <v/>
      </c>
      <c r="AM83" s="41" t="str">
        <f t="shared" si="33"/>
        <v/>
      </c>
      <c r="AN83" s="41">
        <f t="shared" si="33"/>
        <v>18.623163372460716</v>
      </c>
      <c r="AO83" s="41">
        <f t="shared" si="33"/>
        <v>1515.9642857142858</v>
      </c>
      <c r="AP83" s="110">
        <f t="shared" si="33"/>
        <v>3.65</v>
      </c>
      <c r="AQ83" s="111">
        <f t="shared" si="33"/>
        <v>3.0725000000000002</v>
      </c>
      <c r="AR83" s="112">
        <f t="shared" si="33"/>
        <v>84.223082474827081</v>
      </c>
      <c r="AS83" s="112">
        <f t="shared" si="33"/>
        <v>15.776917525172919</v>
      </c>
      <c r="AT83" s="113">
        <f t="shared" si="33"/>
        <v>1697.6785714285713</v>
      </c>
      <c r="AU83" s="114">
        <f t="shared" si="33"/>
        <v>1.7575000000000001</v>
      </c>
      <c r="AV83" s="115">
        <f t="shared" si="33"/>
        <v>1.22</v>
      </c>
      <c r="AW83" s="112">
        <f t="shared" si="33"/>
        <v>69.496761072467876</v>
      </c>
      <c r="AX83" s="112">
        <f t="shared" si="33"/>
        <v>30.503238927532131</v>
      </c>
      <c r="AY83" s="61">
        <f t="shared" si="33"/>
        <v>57.199800614229147</v>
      </c>
      <c r="AZ83" s="97">
        <f t="shared" si="33"/>
        <v>80.76357142857141</v>
      </c>
      <c r="BA83" s="68">
        <f t="shared" si="33"/>
        <v>61.385000000000005</v>
      </c>
      <c r="BB83" s="68">
        <f t="shared" si="33"/>
        <v>40.555</v>
      </c>
      <c r="BC83" s="68">
        <f t="shared" si="33"/>
        <v>70</v>
      </c>
      <c r="BD83" s="68" t="str">
        <f t="shared" si="33"/>
        <v/>
      </c>
      <c r="BE83" s="15">
        <f>IFERROR(SUBTOTAL(1,BE52:BE80),"")</f>
        <v>277.08333333333331</v>
      </c>
      <c r="BF83" s="6">
        <f t="shared" si="33"/>
        <v>30077.142857142859</v>
      </c>
      <c r="BG83" s="41">
        <f t="shared" si="33"/>
        <v>14921.285714285714</v>
      </c>
      <c r="BH83" s="42">
        <f t="shared" si="33"/>
        <v>2246.8214285714284</v>
      </c>
      <c r="BI83" s="42">
        <f t="shared" si="33"/>
        <v>1108.2857142857142</v>
      </c>
      <c r="BJ83" s="42" t="str">
        <f t="shared" si="33"/>
        <v/>
      </c>
      <c r="BK83" s="42" t="str">
        <f t="shared" si="33"/>
        <v/>
      </c>
      <c r="BL83" s="42">
        <f t="shared" si="33"/>
        <v>11800.75</v>
      </c>
      <c r="BM83" s="15" t="str">
        <f t="shared" si="33"/>
        <v/>
      </c>
    </row>
    <row r="84" spans="1:65" ht="17.5" outlineLevel="1" thickBot="1" x14ac:dyDescent="0.5">
      <c r="A84" s="182" t="s">
        <v>59</v>
      </c>
      <c r="B84" s="183"/>
      <c r="C84" s="52">
        <f>SUBTOTAL(9,C52:C80)</f>
        <v>8448490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42447</v>
      </c>
      <c r="AP84" s="116"/>
      <c r="AQ84" s="117"/>
      <c r="AR84" s="118"/>
      <c r="AS84" s="118"/>
      <c r="AT84" s="119">
        <f>SUBTOTAL(9,AT52:AT80)</f>
        <v>47535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6650</v>
      </c>
      <c r="BF84" s="7">
        <f t="shared" ref="BF84:BM84" si="34">SUBTOTAL(9,BF52:BF80)</f>
        <v>842160</v>
      </c>
      <c r="BG84" s="43">
        <f t="shared" si="34"/>
        <v>417796</v>
      </c>
      <c r="BH84" s="44">
        <f t="shared" si="34"/>
        <v>62911</v>
      </c>
      <c r="BI84" s="44">
        <f t="shared" si="34"/>
        <v>31032</v>
      </c>
      <c r="BJ84" s="44">
        <f t="shared" si="34"/>
        <v>0</v>
      </c>
      <c r="BK84" s="44">
        <f t="shared" si="34"/>
        <v>0</v>
      </c>
      <c r="BL84" s="44">
        <f t="shared" si="34"/>
        <v>330421</v>
      </c>
      <c r="BM84" s="16">
        <f t="shared" si="34"/>
        <v>0</v>
      </c>
    </row>
    <row r="85" spans="1:65" outlineLevel="5" x14ac:dyDescent="0.45">
      <c r="A85" s="21">
        <f t="shared" si="5"/>
        <v>3</v>
      </c>
      <c r="B85" s="8">
        <f>B79+1</f>
        <v>44986</v>
      </c>
      <c r="C85" s="51">
        <v>299739</v>
      </c>
      <c r="D85" s="64">
        <f t="shared" ref="D85:D115" si="35">IFERROR(ROUND(AVERAGE(E85:L85),1),"")</f>
        <v>36.700000000000003</v>
      </c>
      <c r="E85" s="12">
        <v>34.799999999999997</v>
      </c>
      <c r="F85" s="12">
        <v>37.799999999999997</v>
      </c>
      <c r="G85" s="12">
        <v>36.4</v>
      </c>
      <c r="H85" s="12">
        <v>37.700000000000003</v>
      </c>
      <c r="I85" s="12"/>
      <c r="J85" s="12"/>
      <c r="K85" s="12"/>
      <c r="L85" s="12"/>
      <c r="M85" s="74">
        <f t="shared" ref="M85:M115" si="36">IFERROR(ROUND(AVERAGE(N85:U85),1),"")</f>
        <v>7.2</v>
      </c>
      <c r="N85" s="83">
        <v>7.24</v>
      </c>
      <c r="O85" s="83">
        <v>7.1</v>
      </c>
      <c r="P85" s="83">
        <v>7.28</v>
      </c>
      <c r="Q85" s="83">
        <v>7.11</v>
      </c>
      <c r="R85" s="83"/>
      <c r="S85" s="83"/>
      <c r="T85" s="83"/>
      <c r="U85" s="83"/>
      <c r="V85" s="5" t="str">
        <f t="shared" ref="V85:V115" si="37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8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17.755231452124285</v>
      </c>
      <c r="AO85" s="41">
        <v>1577</v>
      </c>
      <c r="AP85" s="110"/>
      <c r="AQ85" s="111"/>
      <c r="AR85" s="126" t="str">
        <f t="shared" ref="AR85:AR115" si="39">IFERROR(AQ85/AP85*100,"")</f>
        <v/>
      </c>
      <c r="AS85" s="126" t="str">
        <f t="shared" ref="AS85:AS115" si="40">IFERROR(100-AR85,"")</f>
        <v/>
      </c>
      <c r="AT85" s="127">
        <v>1977</v>
      </c>
      <c r="AU85" s="128"/>
      <c r="AV85" s="129"/>
      <c r="AW85" s="126" t="str">
        <f t="shared" ref="AW85:AW115" si="41">IFERROR(AV85/AU85*100,"")</f>
        <v/>
      </c>
      <c r="AX85" s="126" t="str">
        <f t="shared" ref="AX85:AX115" si="42">IFERROR(100-AW85,"")</f>
        <v/>
      </c>
      <c r="AY85" s="64" t="str">
        <f t="shared" ref="AY85:AY115" si="43">IFERROR((1-((AW85*AS85)/(AX85*AR85)))*100,"")</f>
        <v/>
      </c>
      <c r="AZ85" s="97">
        <v>81.03</v>
      </c>
      <c r="BA85" s="68"/>
      <c r="BB85" s="68"/>
      <c r="BC85" s="68"/>
      <c r="BD85" s="68"/>
      <c r="BE85" s="15">
        <v>300</v>
      </c>
      <c r="BF85" s="5">
        <f t="shared" ref="BF85:BF115" si="44">IF(SUM(BG85:BM85)=0,"",SUM(BG85:BM85))</f>
        <v>32701</v>
      </c>
      <c r="BG85" s="42">
        <v>20616</v>
      </c>
      <c r="BH85" s="42">
        <v>10789</v>
      </c>
      <c r="BI85" s="42">
        <v>1296</v>
      </c>
      <c r="BJ85" s="42"/>
      <c r="BK85" s="42"/>
      <c r="BL85" s="42">
        <v>0</v>
      </c>
      <c r="BM85" s="42"/>
    </row>
    <row r="86" spans="1:65" outlineLevel="5" x14ac:dyDescent="0.45">
      <c r="A86" s="22">
        <f t="shared" si="5"/>
        <v>3</v>
      </c>
      <c r="B86" s="9">
        <f t="shared" ref="B86:B149" si="45">B85+1</f>
        <v>44987</v>
      </c>
      <c r="C86" s="51">
        <v>307486</v>
      </c>
      <c r="D86" s="64">
        <f t="shared" si="35"/>
        <v>35.5</v>
      </c>
      <c r="E86" s="12">
        <v>35.1</v>
      </c>
      <c r="F86" s="12">
        <v>34</v>
      </c>
      <c r="G86" s="12">
        <v>36.4</v>
      </c>
      <c r="H86" s="12">
        <v>36.4</v>
      </c>
      <c r="I86" s="12"/>
      <c r="J86" s="12"/>
      <c r="K86" s="12"/>
      <c r="L86" s="12"/>
      <c r="M86" s="74">
        <f t="shared" si="36"/>
        <v>7.2</v>
      </c>
      <c r="N86" s="83">
        <v>7.23</v>
      </c>
      <c r="O86" s="83">
        <v>7.12</v>
      </c>
      <c r="P86" s="83">
        <v>7.32</v>
      </c>
      <c r="Q86" s="83">
        <v>7.1</v>
      </c>
      <c r="R86" s="83"/>
      <c r="S86" s="83"/>
      <c r="T86" s="83"/>
      <c r="U86" s="83"/>
      <c r="V86" s="5">
        <f t="shared" si="37"/>
        <v>272.8</v>
      </c>
      <c r="W86" s="41">
        <v>282.3</v>
      </c>
      <c r="X86" s="41"/>
      <c r="Y86" s="41">
        <v>263.3</v>
      </c>
      <c r="Z86" s="41"/>
      <c r="AA86" s="41"/>
      <c r="AB86" s="41"/>
      <c r="AC86" s="41"/>
      <c r="AD86" s="41"/>
      <c r="AE86" s="5">
        <f t="shared" si="38"/>
        <v>4032.5</v>
      </c>
      <c r="AF86" s="41">
        <v>4190</v>
      </c>
      <c r="AG86" s="41">
        <v>3760</v>
      </c>
      <c r="AH86" s="41">
        <v>4350</v>
      </c>
      <c r="AI86" s="41">
        <v>3830</v>
      </c>
      <c r="AJ86" s="41"/>
      <c r="AK86" s="41"/>
      <c r="AL86" s="41"/>
      <c r="AM86" s="41"/>
      <c r="AN86" s="41">
        <v>19.914651493598861</v>
      </c>
      <c r="AO86" s="41">
        <v>1406</v>
      </c>
      <c r="AP86" s="110">
        <v>4.09</v>
      </c>
      <c r="AQ86" s="111">
        <v>3.47</v>
      </c>
      <c r="AR86" s="126">
        <f t="shared" si="39"/>
        <v>84.841075794621034</v>
      </c>
      <c r="AS86" s="126">
        <f t="shared" si="40"/>
        <v>15.158924205378966</v>
      </c>
      <c r="AT86" s="127">
        <v>1433</v>
      </c>
      <c r="AU86" s="128">
        <v>1.82</v>
      </c>
      <c r="AV86" s="129">
        <v>1.22</v>
      </c>
      <c r="AW86" s="126">
        <f t="shared" si="41"/>
        <v>67.032967032967022</v>
      </c>
      <c r="AX86" s="126">
        <f t="shared" si="42"/>
        <v>32.967032967032978</v>
      </c>
      <c r="AY86" s="64">
        <f t="shared" si="43"/>
        <v>63.669548511047111</v>
      </c>
      <c r="AZ86" s="97">
        <v>81.069999999999993</v>
      </c>
      <c r="BA86" s="68"/>
      <c r="BB86" s="68"/>
      <c r="BC86" s="68"/>
      <c r="BD86" s="68"/>
      <c r="BE86" s="15">
        <v>260</v>
      </c>
      <c r="BF86" s="5">
        <f t="shared" si="44"/>
        <v>26006</v>
      </c>
      <c r="BG86" s="42">
        <v>14854</v>
      </c>
      <c r="BH86" s="42">
        <v>8231</v>
      </c>
      <c r="BI86" s="42">
        <v>1286</v>
      </c>
      <c r="BJ86" s="42"/>
      <c r="BK86" s="42"/>
      <c r="BL86" s="42">
        <v>1635</v>
      </c>
      <c r="BM86" s="42"/>
    </row>
    <row r="87" spans="1:65" outlineLevel="5" x14ac:dyDescent="0.45">
      <c r="A87" s="22">
        <f t="shared" si="5"/>
        <v>3</v>
      </c>
      <c r="B87" s="9">
        <f t="shared" si="45"/>
        <v>44988</v>
      </c>
      <c r="C87" s="51">
        <v>311329</v>
      </c>
      <c r="D87" s="64">
        <f t="shared" si="35"/>
        <v>35.5</v>
      </c>
      <c r="E87" s="12">
        <v>35.200000000000003</v>
      </c>
      <c r="F87" s="12">
        <v>34</v>
      </c>
      <c r="G87" s="12">
        <v>36</v>
      </c>
      <c r="H87" s="12">
        <v>36.6</v>
      </c>
      <c r="I87" s="12"/>
      <c r="J87" s="12"/>
      <c r="K87" s="12"/>
      <c r="L87" s="12"/>
      <c r="M87" s="74">
        <f t="shared" si="36"/>
        <v>7.2</v>
      </c>
      <c r="N87" s="83">
        <v>7.2</v>
      </c>
      <c r="O87" s="83">
        <v>7.15</v>
      </c>
      <c r="P87" s="83">
        <v>7.28</v>
      </c>
      <c r="Q87" s="83">
        <v>7.09</v>
      </c>
      <c r="R87" s="83"/>
      <c r="S87" s="83"/>
      <c r="T87" s="83"/>
      <c r="U87" s="83"/>
      <c r="V87" s="5" t="str">
        <f t="shared" si="37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8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16.548463356973997</v>
      </c>
      <c r="AO87" s="41">
        <v>1692</v>
      </c>
      <c r="AP87" s="110"/>
      <c r="AQ87" s="111"/>
      <c r="AR87" s="126" t="str">
        <f t="shared" si="39"/>
        <v/>
      </c>
      <c r="AS87" s="126" t="str">
        <f t="shared" si="40"/>
        <v/>
      </c>
      <c r="AT87" s="127">
        <v>1827</v>
      </c>
      <c r="AU87" s="128"/>
      <c r="AV87" s="129"/>
      <c r="AW87" s="126" t="str">
        <f t="shared" si="41"/>
        <v/>
      </c>
      <c r="AX87" s="126" t="str">
        <f t="shared" si="42"/>
        <v/>
      </c>
      <c r="AY87" s="64" t="str">
        <f t="shared" si="43"/>
        <v/>
      </c>
      <c r="AZ87" s="97">
        <v>81.08</v>
      </c>
      <c r="BA87" s="68"/>
      <c r="BB87" s="68"/>
      <c r="BC87" s="68"/>
      <c r="BD87" s="68"/>
      <c r="BE87" s="15">
        <v>260</v>
      </c>
      <c r="BF87" s="5">
        <f t="shared" si="44"/>
        <v>22406</v>
      </c>
      <c r="BG87" s="42">
        <v>16137</v>
      </c>
      <c r="BH87" s="42">
        <v>0</v>
      </c>
      <c r="BI87" s="42">
        <v>1299</v>
      </c>
      <c r="BJ87" s="42"/>
      <c r="BK87" s="42"/>
      <c r="BL87" s="42">
        <v>4970</v>
      </c>
      <c r="BM87" s="42"/>
    </row>
    <row r="88" spans="1:65" outlineLevel="5" x14ac:dyDescent="0.45">
      <c r="A88" s="22">
        <f t="shared" si="5"/>
        <v>3</v>
      </c>
      <c r="B88" s="9">
        <f t="shared" si="45"/>
        <v>44989</v>
      </c>
      <c r="C88" s="51">
        <v>314015</v>
      </c>
      <c r="D88" s="64">
        <f t="shared" si="35"/>
        <v>37.1</v>
      </c>
      <c r="E88" s="12">
        <v>35.4</v>
      </c>
      <c r="F88" s="12">
        <v>38</v>
      </c>
      <c r="G88" s="12">
        <v>36.299999999999997</v>
      </c>
      <c r="H88" s="12">
        <v>38.6</v>
      </c>
      <c r="I88" s="12"/>
      <c r="J88" s="12"/>
      <c r="K88" s="12"/>
      <c r="L88" s="12"/>
      <c r="M88" s="74">
        <f t="shared" si="36"/>
        <v>7.2</v>
      </c>
      <c r="N88" s="83">
        <v>7.22</v>
      </c>
      <c r="O88" s="83">
        <v>7.13</v>
      </c>
      <c r="P88" s="83">
        <v>7.27</v>
      </c>
      <c r="Q88" s="83">
        <v>7.12</v>
      </c>
      <c r="R88" s="83"/>
      <c r="S88" s="83"/>
      <c r="T88" s="83"/>
      <c r="U88" s="83"/>
      <c r="V88" s="5" t="str">
        <f t="shared" si="37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8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16.867469879518072</v>
      </c>
      <c r="AO88" s="41">
        <v>1660</v>
      </c>
      <c r="AP88" s="110"/>
      <c r="AQ88" s="111"/>
      <c r="AR88" s="126" t="str">
        <f t="shared" si="39"/>
        <v/>
      </c>
      <c r="AS88" s="126" t="str">
        <f t="shared" si="40"/>
        <v/>
      </c>
      <c r="AT88" s="127">
        <v>1818</v>
      </c>
      <c r="AU88" s="128"/>
      <c r="AV88" s="129"/>
      <c r="AW88" s="126" t="str">
        <f t="shared" si="41"/>
        <v/>
      </c>
      <c r="AX88" s="126" t="str">
        <f t="shared" si="42"/>
        <v/>
      </c>
      <c r="AY88" s="64" t="str">
        <f t="shared" si="43"/>
        <v/>
      </c>
      <c r="AZ88" s="97">
        <v>81.23</v>
      </c>
      <c r="BA88" s="68"/>
      <c r="BB88" s="68"/>
      <c r="BC88" s="68"/>
      <c r="BD88" s="68"/>
      <c r="BE88" s="15">
        <v>90</v>
      </c>
      <c r="BF88" s="5">
        <f t="shared" si="44"/>
        <v>21058</v>
      </c>
      <c r="BG88" s="42">
        <v>15802</v>
      </c>
      <c r="BH88" s="42">
        <v>0</v>
      </c>
      <c r="BI88" s="42">
        <v>1270</v>
      </c>
      <c r="BJ88" s="42"/>
      <c r="BK88" s="42"/>
      <c r="BL88" s="42">
        <v>3986</v>
      </c>
      <c r="BM88" s="42"/>
    </row>
    <row r="89" spans="1:65" outlineLevel="5" x14ac:dyDescent="0.45">
      <c r="A89" s="22">
        <f t="shared" si="5"/>
        <v>3</v>
      </c>
      <c r="B89" s="9">
        <f t="shared" si="45"/>
        <v>44990</v>
      </c>
      <c r="C89" s="51">
        <v>309117</v>
      </c>
      <c r="D89" s="64">
        <f t="shared" si="35"/>
        <v>37</v>
      </c>
      <c r="E89" s="12">
        <v>35</v>
      </c>
      <c r="F89" s="12">
        <v>38</v>
      </c>
      <c r="G89" s="12">
        <v>36.6</v>
      </c>
      <c r="H89" s="12">
        <v>38.299999999999997</v>
      </c>
      <c r="I89" s="12"/>
      <c r="J89" s="12"/>
      <c r="K89" s="12"/>
      <c r="L89" s="12"/>
      <c r="M89" s="74">
        <f t="shared" si="36"/>
        <v>7.2</v>
      </c>
      <c r="N89" s="83">
        <v>7.21</v>
      </c>
      <c r="O89" s="83">
        <v>7.1</v>
      </c>
      <c r="P89" s="83">
        <v>7.28</v>
      </c>
      <c r="Q89" s="83">
        <v>7.11</v>
      </c>
      <c r="R89" s="83"/>
      <c r="S89" s="83"/>
      <c r="T89" s="83"/>
      <c r="U89" s="83"/>
      <c r="V89" s="5" t="str">
        <f t="shared" si="37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8"/>
        <v/>
      </c>
      <c r="AF89" s="41"/>
      <c r="AG89" s="41"/>
      <c r="AH89" s="41"/>
      <c r="AI89" s="41"/>
      <c r="AJ89" s="41"/>
      <c r="AK89" s="41"/>
      <c r="AL89" s="41"/>
      <c r="AM89" s="41"/>
      <c r="AN89" s="41">
        <v>16.528925619834709</v>
      </c>
      <c r="AO89" s="41">
        <v>1694</v>
      </c>
      <c r="AP89" s="110"/>
      <c r="AQ89" s="111"/>
      <c r="AR89" s="126" t="str">
        <f t="shared" si="39"/>
        <v/>
      </c>
      <c r="AS89" s="126" t="str">
        <f t="shared" si="40"/>
        <v/>
      </c>
      <c r="AT89" s="127">
        <v>1948</v>
      </c>
      <c r="AU89" s="128"/>
      <c r="AV89" s="129"/>
      <c r="AW89" s="126" t="str">
        <f t="shared" si="41"/>
        <v/>
      </c>
      <c r="AX89" s="126" t="str">
        <f t="shared" si="42"/>
        <v/>
      </c>
      <c r="AY89" s="64" t="str">
        <f t="shared" si="43"/>
        <v/>
      </c>
      <c r="AZ89" s="97">
        <v>80.989999999999995</v>
      </c>
      <c r="BA89" s="68"/>
      <c r="BB89" s="68"/>
      <c r="BC89" s="68"/>
      <c r="BD89" s="68"/>
      <c r="BE89" s="15"/>
      <c r="BF89" s="5">
        <f t="shared" si="44"/>
        <v>39501</v>
      </c>
      <c r="BG89" s="42">
        <v>13711</v>
      </c>
      <c r="BH89" s="42">
        <v>0</v>
      </c>
      <c r="BI89" s="42">
        <v>1257</v>
      </c>
      <c r="BJ89" s="42"/>
      <c r="BK89" s="42"/>
      <c r="BL89" s="42">
        <v>24533</v>
      </c>
      <c r="BM89" s="42"/>
    </row>
    <row r="90" spans="1:65" outlineLevel="5" x14ac:dyDescent="0.45">
      <c r="A90" s="22">
        <f t="shared" si="5"/>
        <v>3</v>
      </c>
      <c r="B90" s="9">
        <f t="shared" si="45"/>
        <v>44991</v>
      </c>
      <c r="C90" s="51">
        <v>322787</v>
      </c>
      <c r="D90" s="64">
        <f t="shared" si="35"/>
        <v>36.9</v>
      </c>
      <c r="E90" s="12">
        <v>35</v>
      </c>
      <c r="F90" s="12">
        <v>38.200000000000003</v>
      </c>
      <c r="G90" s="12">
        <v>36.4</v>
      </c>
      <c r="H90" s="12">
        <v>38</v>
      </c>
      <c r="I90" s="12"/>
      <c r="J90" s="12"/>
      <c r="K90" s="12"/>
      <c r="L90" s="12"/>
      <c r="M90" s="74">
        <f t="shared" si="36"/>
        <v>7.1</v>
      </c>
      <c r="N90" s="83">
        <v>7.18</v>
      </c>
      <c r="O90" s="83">
        <v>7.07</v>
      </c>
      <c r="P90" s="83">
        <v>7.24</v>
      </c>
      <c r="Q90" s="83">
        <v>7.09</v>
      </c>
      <c r="R90" s="83"/>
      <c r="S90" s="83"/>
      <c r="T90" s="83"/>
      <c r="U90" s="83"/>
      <c r="V90" s="5" t="str">
        <f t="shared" si="37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8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17.125382262996943</v>
      </c>
      <c r="AO90" s="41">
        <v>1635</v>
      </c>
      <c r="AP90" s="110"/>
      <c r="AQ90" s="111"/>
      <c r="AR90" s="126" t="str">
        <f t="shared" si="39"/>
        <v/>
      </c>
      <c r="AS90" s="126" t="str">
        <f t="shared" si="40"/>
        <v/>
      </c>
      <c r="AT90" s="127">
        <v>2007</v>
      </c>
      <c r="AU90" s="128"/>
      <c r="AV90" s="129"/>
      <c r="AW90" s="126" t="str">
        <f t="shared" si="41"/>
        <v/>
      </c>
      <c r="AX90" s="126" t="str">
        <f t="shared" si="42"/>
        <v/>
      </c>
      <c r="AY90" s="64" t="str">
        <f t="shared" si="43"/>
        <v/>
      </c>
      <c r="AZ90" s="97">
        <v>80.900000000000006</v>
      </c>
      <c r="BA90" s="68"/>
      <c r="BB90" s="68"/>
      <c r="BC90" s="68"/>
      <c r="BD90" s="68"/>
      <c r="BE90" s="15">
        <v>400</v>
      </c>
      <c r="BF90" s="5">
        <f t="shared" si="44"/>
        <v>24700</v>
      </c>
      <c r="BG90" s="42">
        <v>15344</v>
      </c>
      <c r="BH90" s="42">
        <v>2016</v>
      </c>
      <c r="BI90" s="42">
        <v>1308</v>
      </c>
      <c r="BJ90" s="42"/>
      <c r="BK90" s="42"/>
      <c r="BL90" s="42">
        <v>6032</v>
      </c>
      <c r="BM90" s="42"/>
    </row>
    <row r="91" spans="1:65" outlineLevel="5" x14ac:dyDescent="0.45">
      <c r="A91" s="22">
        <f t="shared" ref="A91:A162" si="46">MONTH(B91)</f>
        <v>3</v>
      </c>
      <c r="B91" s="9">
        <f t="shared" si="45"/>
        <v>44992</v>
      </c>
      <c r="C91" s="51">
        <v>304464</v>
      </c>
      <c r="D91" s="64">
        <f t="shared" si="35"/>
        <v>37.1</v>
      </c>
      <c r="E91" s="12">
        <v>35.1</v>
      </c>
      <c r="F91" s="12">
        <v>38.6</v>
      </c>
      <c r="G91" s="12">
        <v>36.5</v>
      </c>
      <c r="H91" s="12">
        <v>38</v>
      </c>
      <c r="I91" s="12"/>
      <c r="J91" s="12"/>
      <c r="K91" s="12"/>
      <c r="L91" s="12"/>
      <c r="M91" s="74">
        <f t="shared" si="36"/>
        <v>7.1</v>
      </c>
      <c r="N91" s="83">
        <v>7.15</v>
      </c>
      <c r="O91" s="83">
        <v>7.02</v>
      </c>
      <c r="P91" s="83">
        <v>7.26</v>
      </c>
      <c r="Q91" s="83">
        <v>7.08</v>
      </c>
      <c r="R91" s="83"/>
      <c r="S91" s="83"/>
      <c r="T91" s="83"/>
      <c r="U91" s="83"/>
      <c r="V91" s="5" t="str">
        <f t="shared" si="37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8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15.981735159817351</v>
      </c>
      <c r="AO91" s="41">
        <v>1752</v>
      </c>
      <c r="AP91" s="110"/>
      <c r="AQ91" s="111"/>
      <c r="AR91" s="126" t="str">
        <f t="shared" si="39"/>
        <v/>
      </c>
      <c r="AS91" s="126" t="str">
        <f t="shared" si="40"/>
        <v/>
      </c>
      <c r="AT91" s="127">
        <v>1862</v>
      </c>
      <c r="AU91" s="128"/>
      <c r="AV91" s="129"/>
      <c r="AW91" s="126" t="str">
        <f t="shared" si="41"/>
        <v/>
      </c>
      <c r="AX91" s="126" t="str">
        <f t="shared" si="42"/>
        <v/>
      </c>
      <c r="AY91" s="64" t="str">
        <f t="shared" si="43"/>
        <v/>
      </c>
      <c r="AZ91" s="97">
        <v>80.52</v>
      </c>
      <c r="BA91" s="68">
        <v>61.41</v>
      </c>
      <c r="BB91" s="68">
        <v>40.04</v>
      </c>
      <c r="BC91" s="68">
        <v>26</v>
      </c>
      <c r="BD91" s="68"/>
      <c r="BE91" s="15">
        <v>300</v>
      </c>
      <c r="BF91" s="5">
        <f t="shared" si="44"/>
        <v>28643</v>
      </c>
      <c r="BG91" s="42">
        <v>19665</v>
      </c>
      <c r="BH91" s="42">
        <v>2717</v>
      </c>
      <c r="BI91" s="42">
        <v>1261</v>
      </c>
      <c r="BJ91" s="42"/>
      <c r="BK91" s="42"/>
      <c r="BL91" s="42">
        <v>5000</v>
      </c>
      <c r="BM91" s="42"/>
    </row>
    <row r="92" spans="1:65" outlineLevel="5" x14ac:dyDescent="0.45">
      <c r="A92" s="22">
        <f t="shared" si="46"/>
        <v>3</v>
      </c>
      <c r="B92" s="9">
        <f t="shared" si="45"/>
        <v>44993</v>
      </c>
      <c r="C92" s="51">
        <v>325197</v>
      </c>
      <c r="D92" s="64">
        <f t="shared" si="35"/>
        <v>37.299999999999997</v>
      </c>
      <c r="E92" s="12">
        <v>35.200000000000003</v>
      </c>
      <c r="F92" s="12">
        <v>38.9</v>
      </c>
      <c r="G92" s="12">
        <v>36.6</v>
      </c>
      <c r="H92" s="12">
        <v>38.5</v>
      </c>
      <c r="I92" s="12"/>
      <c r="J92" s="12"/>
      <c r="K92" s="12"/>
      <c r="L92" s="12"/>
      <c r="M92" s="74">
        <f t="shared" si="36"/>
        <v>7.1</v>
      </c>
      <c r="N92" s="83">
        <v>7.14</v>
      </c>
      <c r="O92" s="83">
        <v>6.98</v>
      </c>
      <c r="P92" s="83">
        <v>7.29</v>
      </c>
      <c r="Q92" s="83">
        <v>7.1</v>
      </c>
      <c r="R92" s="83"/>
      <c r="S92" s="83"/>
      <c r="T92" s="83"/>
      <c r="U92" s="83"/>
      <c r="V92" s="5" t="str">
        <f t="shared" si="37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8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15.846066779852858</v>
      </c>
      <c r="AO92" s="41">
        <v>1767</v>
      </c>
      <c r="AP92" s="110"/>
      <c r="AQ92" s="111"/>
      <c r="AR92" s="126" t="str">
        <f t="shared" si="39"/>
        <v/>
      </c>
      <c r="AS92" s="126" t="str">
        <f t="shared" si="40"/>
        <v/>
      </c>
      <c r="AT92" s="127">
        <v>1986</v>
      </c>
      <c r="AU92" s="128"/>
      <c r="AV92" s="129"/>
      <c r="AW92" s="126" t="str">
        <f t="shared" si="41"/>
        <v/>
      </c>
      <c r="AX92" s="126" t="str">
        <f t="shared" si="42"/>
        <v/>
      </c>
      <c r="AY92" s="64" t="str">
        <f t="shared" si="43"/>
        <v/>
      </c>
      <c r="AZ92" s="97">
        <v>81.03</v>
      </c>
      <c r="BA92" s="68"/>
      <c r="BB92" s="68"/>
      <c r="BC92" s="68"/>
      <c r="BD92" s="68"/>
      <c r="BE92" s="15">
        <v>330</v>
      </c>
      <c r="BF92" s="5">
        <f t="shared" si="44"/>
        <v>39882</v>
      </c>
      <c r="BG92" s="42">
        <v>12790</v>
      </c>
      <c r="BH92" s="42">
        <v>2486</v>
      </c>
      <c r="BI92" s="42">
        <v>1275</v>
      </c>
      <c r="BJ92" s="42"/>
      <c r="BK92" s="42"/>
      <c r="BL92" s="42">
        <v>23331</v>
      </c>
      <c r="BM92" s="42"/>
    </row>
    <row r="93" spans="1:65" outlineLevel="5" x14ac:dyDescent="0.45">
      <c r="A93" s="22">
        <f t="shared" si="46"/>
        <v>3</v>
      </c>
      <c r="B93" s="9">
        <f t="shared" si="45"/>
        <v>44994</v>
      </c>
      <c r="C93" s="51">
        <v>310921</v>
      </c>
      <c r="D93" s="64">
        <f t="shared" si="35"/>
        <v>37.4</v>
      </c>
      <c r="E93" s="12">
        <v>35.1</v>
      </c>
      <c r="F93" s="12">
        <v>39</v>
      </c>
      <c r="G93" s="12">
        <v>36.700000000000003</v>
      </c>
      <c r="H93" s="12">
        <v>38.799999999999997</v>
      </c>
      <c r="I93" s="12"/>
      <c r="J93" s="12"/>
      <c r="K93" s="12"/>
      <c r="L93" s="12"/>
      <c r="M93" s="74">
        <f t="shared" si="36"/>
        <v>7.1</v>
      </c>
      <c r="N93" s="83">
        <v>7.11</v>
      </c>
      <c r="O93" s="83">
        <v>7.03</v>
      </c>
      <c r="P93" s="83">
        <v>7.3</v>
      </c>
      <c r="Q93" s="83">
        <v>7.08</v>
      </c>
      <c r="R93" s="83"/>
      <c r="S93" s="83"/>
      <c r="T93" s="83"/>
      <c r="U93" s="83"/>
      <c r="V93" s="5">
        <f t="shared" si="37"/>
        <v>230.1</v>
      </c>
      <c r="W93" s="41">
        <v>240</v>
      </c>
      <c r="X93" s="41"/>
      <c r="Y93" s="41">
        <v>220.1</v>
      </c>
      <c r="Z93" s="41"/>
      <c r="AA93" s="41"/>
      <c r="AB93" s="41"/>
      <c r="AC93" s="41"/>
      <c r="AD93" s="41"/>
      <c r="AE93" s="5">
        <f t="shared" si="38"/>
        <v>4057.5</v>
      </c>
      <c r="AF93" s="41">
        <v>4130</v>
      </c>
      <c r="AG93" s="41">
        <v>3860</v>
      </c>
      <c r="AH93" s="41">
        <v>4430</v>
      </c>
      <c r="AI93" s="41">
        <v>3810</v>
      </c>
      <c r="AJ93" s="41"/>
      <c r="AK93" s="41"/>
      <c r="AL93" s="41"/>
      <c r="AM93" s="41"/>
      <c r="AN93" s="41">
        <v>18.372703412073491</v>
      </c>
      <c r="AO93" s="41">
        <v>1524</v>
      </c>
      <c r="AP93" s="110">
        <v>2.86</v>
      </c>
      <c r="AQ93" s="111">
        <v>2.34</v>
      </c>
      <c r="AR93" s="126">
        <f t="shared" si="39"/>
        <v>81.818181818181813</v>
      </c>
      <c r="AS93" s="126">
        <f t="shared" si="40"/>
        <v>18.181818181818187</v>
      </c>
      <c r="AT93" s="127">
        <v>1625</v>
      </c>
      <c r="AU93" s="128">
        <v>1.79</v>
      </c>
      <c r="AV93" s="129">
        <v>1.21</v>
      </c>
      <c r="AW93" s="126">
        <f t="shared" si="41"/>
        <v>67.597765363128488</v>
      </c>
      <c r="AX93" s="126">
        <f t="shared" si="42"/>
        <v>32.402234636871512</v>
      </c>
      <c r="AY93" s="64">
        <f t="shared" si="43"/>
        <v>53.639846743295017</v>
      </c>
      <c r="AZ93" s="97">
        <v>80.02</v>
      </c>
      <c r="BA93" s="68"/>
      <c r="BB93" s="68"/>
      <c r="BC93" s="68"/>
      <c r="BD93" s="68"/>
      <c r="BE93" s="15">
        <v>240</v>
      </c>
      <c r="BF93" s="5">
        <f t="shared" si="44"/>
        <v>20112</v>
      </c>
      <c r="BG93" s="42">
        <v>12777</v>
      </c>
      <c r="BH93" s="42">
        <v>0</v>
      </c>
      <c r="BI93" s="42">
        <v>1239</v>
      </c>
      <c r="BJ93" s="42"/>
      <c r="BK93" s="42"/>
      <c r="BL93" s="42">
        <v>6096</v>
      </c>
      <c r="BM93" s="42"/>
    </row>
    <row r="94" spans="1:65" outlineLevel="5" x14ac:dyDescent="0.45">
      <c r="A94" s="22">
        <f t="shared" si="46"/>
        <v>3</v>
      </c>
      <c r="B94" s="9">
        <f t="shared" si="45"/>
        <v>44995</v>
      </c>
      <c r="C94" s="51">
        <v>308185</v>
      </c>
      <c r="D94" s="64">
        <f t="shared" si="35"/>
        <v>37.5</v>
      </c>
      <c r="E94" s="12">
        <v>35.4</v>
      </c>
      <c r="F94" s="12">
        <v>39.200000000000003</v>
      </c>
      <c r="G94" s="12">
        <v>36.6</v>
      </c>
      <c r="H94" s="12">
        <v>38.799999999999997</v>
      </c>
      <c r="I94" s="12"/>
      <c r="J94" s="12"/>
      <c r="K94" s="12"/>
      <c r="L94" s="12"/>
      <c r="M94" s="74">
        <f t="shared" si="36"/>
        <v>7.1</v>
      </c>
      <c r="N94" s="83">
        <v>7.14</v>
      </c>
      <c r="O94" s="83">
        <v>7</v>
      </c>
      <c r="P94" s="83">
        <v>7.27</v>
      </c>
      <c r="Q94" s="83">
        <v>7.11</v>
      </c>
      <c r="R94" s="83"/>
      <c r="S94" s="83"/>
      <c r="T94" s="83"/>
      <c r="U94" s="83"/>
      <c r="V94" s="5" t="str">
        <f t="shared" si="37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8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15.478164731896076</v>
      </c>
      <c r="AO94" s="41">
        <v>1809</v>
      </c>
      <c r="AP94" s="110"/>
      <c r="AQ94" s="111"/>
      <c r="AR94" s="126" t="str">
        <f t="shared" si="39"/>
        <v/>
      </c>
      <c r="AS94" s="126" t="str">
        <f t="shared" si="40"/>
        <v/>
      </c>
      <c r="AT94" s="127">
        <v>2191</v>
      </c>
      <c r="AU94" s="128"/>
      <c r="AV94" s="129"/>
      <c r="AW94" s="126" t="str">
        <f t="shared" si="41"/>
        <v/>
      </c>
      <c r="AX94" s="126" t="str">
        <f t="shared" si="42"/>
        <v/>
      </c>
      <c r="AY94" s="64" t="str">
        <f t="shared" si="43"/>
        <v/>
      </c>
      <c r="AZ94" s="97">
        <v>80.55</v>
      </c>
      <c r="BA94" s="68"/>
      <c r="BB94" s="68"/>
      <c r="BC94" s="68"/>
      <c r="BD94" s="68"/>
      <c r="BE94" s="15">
        <v>350</v>
      </c>
      <c r="BF94" s="5">
        <f t="shared" si="44"/>
        <v>34049</v>
      </c>
      <c r="BG94" s="42">
        <v>11936</v>
      </c>
      <c r="BH94" s="42">
        <v>2739</v>
      </c>
      <c r="BI94" s="42">
        <v>1272</v>
      </c>
      <c r="BJ94" s="42"/>
      <c r="BK94" s="42"/>
      <c r="BL94" s="42">
        <v>18102</v>
      </c>
      <c r="BM94" s="42"/>
    </row>
    <row r="95" spans="1:65" outlineLevel="5" x14ac:dyDescent="0.45">
      <c r="A95" s="22">
        <f t="shared" si="46"/>
        <v>3</v>
      </c>
      <c r="B95" s="9">
        <f t="shared" si="45"/>
        <v>44996</v>
      </c>
      <c r="C95" s="51">
        <v>320619</v>
      </c>
      <c r="D95" s="64">
        <f t="shared" si="35"/>
        <v>37.700000000000003</v>
      </c>
      <c r="E95" s="12">
        <v>35.799999999999997</v>
      </c>
      <c r="F95" s="12">
        <v>39.4</v>
      </c>
      <c r="G95" s="12">
        <v>36.799999999999997</v>
      </c>
      <c r="H95" s="12">
        <v>38.700000000000003</v>
      </c>
      <c r="I95" s="12"/>
      <c r="J95" s="12"/>
      <c r="K95" s="12"/>
      <c r="L95" s="12"/>
      <c r="M95" s="74">
        <f t="shared" si="36"/>
        <v>7.1</v>
      </c>
      <c r="N95" s="83">
        <v>7.18</v>
      </c>
      <c r="O95" s="83">
        <v>6.98</v>
      </c>
      <c r="P95" s="83">
        <v>7.24</v>
      </c>
      <c r="Q95" s="83">
        <v>7.13</v>
      </c>
      <c r="R95" s="83"/>
      <c r="S95" s="83"/>
      <c r="T95" s="83"/>
      <c r="U95" s="83"/>
      <c r="V95" s="5" t="str">
        <f t="shared" si="37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8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15.668718522663681</v>
      </c>
      <c r="AO95" s="41">
        <v>1787</v>
      </c>
      <c r="AP95" s="110"/>
      <c r="AQ95" s="111"/>
      <c r="AR95" s="126" t="str">
        <f t="shared" si="39"/>
        <v/>
      </c>
      <c r="AS95" s="126" t="str">
        <f t="shared" si="40"/>
        <v/>
      </c>
      <c r="AT95" s="127">
        <v>1913</v>
      </c>
      <c r="AU95" s="128"/>
      <c r="AV95" s="129"/>
      <c r="AW95" s="126" t="str">
        <f t="shared" si="41"/>
        <v/>
      </c>
      <c r="AX95" s="126" t="str">
        <f t="shared" si="42"/>
        <v/>
      </c>
      <c r="AY95" s="64" t="str">
        <f t="shared" si="43"/>
        <v/>
      </c>
      <c r="AZ95" s="97">
        <v>80.38</v>
      </c>
      <c r="BA95" s="68"/>
      <c r="BB95" s="68"/>
      <c r="BC95" s="68"/>
      <c r="BD95" s="68"/>
      <c r="BE95" s="15">
        <v>90</v>
      </c>
      <c r="BF95" s="5">
        <f t="shared" si="44"/>
        <v>18916</v>
      </c>
      <c r="BG95" s="42">
        <v>11611</v>
      </c>
      <c r="BH95" s="42">
        <v>0</v>
      </c>
      <c r="BI95" s="42">
        <v>1235</v>
      </c>
      <c r="BJ95" s="42"/>
      <c r="BK95" s="42"/>
      <c r="BL95" s="42">
        <v>6070</v>
      </c>
      <c r="BM95" s="42"/>
    </row>
    <row r="96" spans="1:65" outlineLevel="5" x14ac:dyDescent="0.45">
      <c r="A96" s="22">
        <f t="shared" si="46"/>
        <v>3</v>
      </c>
      <c r="B96" s="9">
        <f t="shared" si="45"/>
        <v>44997</v>
      </c>
      <c r="C96" s="51">
        <v>302968</v>
      </c>
      <c r="D96" s="64">
        <f t="shared" si="35"/>
        <v>37.4</v>
      </c>
      <c r="E96" s="12">
        <v>35.6</v>
      </c>
      <c r="F96" s="12">
        <v>39.1</v>
      </c>
      <c r="G96" s="12">
        <v>36.5</v>
      </c>
      <c r="H96" s="12">
        <v>38.4</v>
      </c>
      <c r="I96" s="12"/>
      <c r="J96" s="12"/>
      <c r="K96" s="12"/>
      <c r="L96" s="12"/>
      <c r="M96" s="74">
        <f t="shared" si="36"/>
        <v>7.1</v>
      </c>
      <c r="N96" s="83">
        <v>7.15</v>
      </c>
      <c r="O96" s="83">
        <v>6.95</v>
      </c>
      <c r="P96" s="83">
        <v>7.2</v>
      </c>
      <c r="Q96" s="83">
        <v>7.11</v>
      </c>
      <c r="R96" s="83"/>
      <c r="S96" s="83"/>
      <c r="T96" s="83"/>
      <c r="U96" s="83"/>
      <c r="V96" s="5" t="str">
        <f t="shared" si="37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8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16.6270783847981</v>
      </c>
      <c r="AO96" s="41">
        <v>1684</v>
      </c>
      <c r="AP96" s="110"/>
      <c r="AQ96" s="111"/>
      <c r="AR96" s="126" t="str">
        <f t="shared" si="39"/>
        <v/>
      </c>
      <c r="AS96" s="126" t="str">
        <f t="shared" si="40"/>
        <v/>
      </c>
      <c r="AT96" s="127">
        <v>1925</v>
      </c>
      <c r="AU96" s="128"/>
      <c r="AV96" s="129"/>
      <c r="AW96" s="126" t="str">
        <f t="shared" si="41"/>
        <v/>
      </c>
      <c r="AX96" s="126" t="str">
        <f t="shared" si="42"/>
        <v/>
      </c>
      <c r="AY96" s="64" t="str">
        <f t="shared" si="43"/>
        <v/>
      </c>
      <c r="AZ96" s="97">
        <v>80.08</v>
      </c>
      <c r="BA96" s="68"/>
      <c r="BB96" s="68"/>
      <c r="BC96" s="68"/>
      <c r="BD96" s="68"/>
      <c r="BE96" s="15"/>
      <c r="BF96" s="5">
        <f t="shared" si="44"/>
        <v>15932</v>
      </c>
      <c r="BG96" s="42">
        <v>12068</v>
      </c>
      <c r="BH96" s="42">
        <v>0</v>
      </c>
      <c r="BI96" s="42">
        <v>1242</v>
      </c>
      <c r="BJ96" s="42"/>
      <c r="BK96" s="42"/>
      <c r="BL96" s="42">
        <v>2622</v>
      </c>
      <c r="BM96" s="42"/>
    </row>
    <row r="97" spans="1:65" outlineLevel="5" x14ac:dyDescent="0.45">
      <c r="A97" s="22">
        <f t="shared" si="46"/>
        <v>3</v>
      </c>
      <c r="B97" s="9">
        <f t="shared" si="45"/>
        <v>44998</v>
      </c>
      <c r="C97" s="51">
        <v>344644</v>
      </c>
      <c r="D97" s="64">
        <f t="shared" si="35"/>
        <v>37.200000000000003</v>
      </c>
      <c r="E97" s="12">
        <v>35.299999999999997</v>
      </c>
      <c r="F97" s="12">
        <v>38.799999999999997</v>
      </c>
      <c r="G97" s="12">
        <v>36.6</v>
      </c>
      <c r="H97" s="12">
        <v>38.200000000000003</v>
      </c>
      <c r="I97" s="12"/>
      <c r="J97" s="12"/>
      <c r="K97" s="12"/>
      <c r="L97" s="12"/>
      <c r="M97" s="74">
        <f t="shared" si="36"/>
        <v>7.1</v>
      </c>
      <c r="N97" s="83">
        <v>7.21</v>
      </c>
      <c r="O97" s="83">
        <v>7.03</v>
      </c>
      <c r="P97" s="83">
        <v>7.22</v>
      </c>
      <c r="Q97" s="83">
        <v>7.12</v>
      </c>
      <c r="R97" s="83"/>
      <c r="S97" s="83"/>
      <c r="T97" s="83"/>
      <c r="U97" s="83"/>
      <c r="V97" s="5" t="str">
        <f t="shared" si="37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8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15.401540154015402</v>
      </c>
      <c r="AO97" s="41">
        <v>1818</v>
      </c>
      <c r="AP97" s="110"/>
      <c r="AQ97" s="111"/>
      <c r="AR97" s="126" t="str">
        <f t="shared" si="39"/>
        <v/>
      </c>
      <c r="AS97" s="126" t="str">
        <f t="shared" si="40"/>
        <v/>
      </c>
      <c r="AT97" s="127">
        <v>2201</v>
      </c>
      <c r="AU97" s="128"/>
      <c r="AV97" s="129"/>
      <c r="AW97" s="126" t="str">
        <f t="shared" si="41"/>
        <v/>
      </c>
      <c r="AX97" s="126" t="str">
        <f t="shared" si="42"/>
        <v/>
      </c>
      <c r="AY97" s="64" t="str">
        <f t="shared" si="43"/>
        <v/>
      </c>
      <c r="AZ97" s="97">
        <v>79.97</v>
      </c>
      <c r="BA97" s="68"/>
      <c r="BB97" s="68"/>
      <c r="BC97" s="68"/>
      <c r="BD97" s="68"/>
      <c r="BE97" s="15">
        <v>340</v>
      </c>
      <c r="BF97" s="5">
        <f t="shared" si="44"/>
        <v>32505</v>
      </c>
      <c r="BG97" s="42">
        <v>13187</v>
      </c>
      <c r="BH97" s="42">
        <v>3335</v>
      </c>
      <c r="BI97" s="42">
        <v>1291</v>
      </c>
      <c r="BJ97" s="42"/>
      <c r="BK97" s="42"/>
      <c r="BL97" s="42">
        <v>14692</v>
      </c>
      <c r="BM97" s="42"/>
    </row>
    <row r="98" spans="1:65" outlineLevel="5" x14ac:dyDescent="0.45">
      <c r="A98" s="22">
        <f t="shared" si="46"/>
        <v>3</v>
      </c>
      <c r="B98" s="9">
        <f t="shared" si="45"/>
        <v>44999</v>
      </c>
      <c r="C98" s="51">
        <v>318314</v>
      </c>
      <c r="D98" s="64">
        <f t="shared" si="35"/>
        <v>37.200000000000003</v>
      </c>
      <c r="E98" s="12">
        <v>35.299999999999997</v>
      </c>
      <c r="F98" s="12">
        <v>38.700000000000003</v>
      </c>
      <c r="G98" s="12">
        <v>36.5</v>
      </c>
      <c r="H98" s="12">
        <v>38.1</v>
      </c>
      <c r="I98" s="12"/>
      <c r="J98" s="12"/>
      <c r="K98" s="12"/>
      <c r="L98" s="12"/>
      <c r="M98" s="74">
        <f t="shared" si="36"/>
        <v>7.1</v>
      </c>
      <c r="N98" s="83">
        <v>7.19</v>
      </c>
      <c r="O98" s="83">
        <v>7.01</v>
      </c>
      <c r="P98" s="83">
        <v>7.2</v>
      </c>
      <c r="Q98" s="83">
        <v>7.11</v>
      </c>
      <c r="R98" s="83"/>
      <c r="S98" s="83"/>
      <c r="T98" s="83"/>
      <c r="U98" s="83"/>
      <c r="V98" s="5" t="str">
        <f t="shared" si="37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8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14.021031547320982</v>
      </c>
      <c r="AO98" s="41">
        <v>1997</v>
      </c>
      <c r="AP98" s="110"/>
      <c r="AQ98" s="111"/>
      <c r="AR98" s="126" t="str">
        <f t="shared" si="39"/>
        <v/>
      </c>
      <c r="AS98" s="126" t="str">
        <f t="shared" si="40"/>
        <v/>
      </c>
      <c r="AT98" s="127">
        <v>2163</v>
      </c>
      <c r="AU98" s="128"/>
      <c r="AV98" s="129"/>
      <c r="AW98" s="126" t="str">
        <f t="shared" si="41"/>
        <v/>
      </c>
      <c r="AX98" s="126" t="str">
        <f t="shared" si="42"/>
        <v/>
      </c>
      <c r="AY98" s="64" t="str">
        <f t="shared" si="43"/>
        <v/>
      </c>
      <c r="AZ98" s="97">
        <v>81.59</v>
      </c>
      <c r="BA98" s="68">
        <v>61.42</v>
      </c>
      <c r="BB98" s="68">
        <v>39.53</v>
      </c>
      <c r="BC98" s="68">
        <v>21</v>
      </c>
      <c r="BD98" s="68"/>
      <c r="BE98" s="15">
        <v>310</v>
      </c>
      <c r="BF98" s="5">
        <f t="shared" si="44"/>
        <v>21321</v>
      </c>
      <c r="BG98" s="42">
        <v>14188</v>
      </c>
      <c r="BH98" s="42">
        <v>4266</v>
      </c>
      <c r="BI98" s="42">
        <v>1239</v>
      </c>
      <c r="BJ98" s="42"/>
      <c r="BK98" s="42"/>
      <c r="BL98" s="42">
        <v>1628</v>
      </c>
      <c r="BM98" s="42"/>
    </row>
    <row r="99" spans="1:65" outlineLevel="5" x14ac:dyDescent="0.45">
      <c r="A99" s="22">
        <f t="shared" si="46"/>
        <v>3</v>
      </c>
      <c r="B99" s="9">
        <f t="shared" si="45"/>
        <v>45000</v>
      </c>
      <c r="C99" s="51">
        <v>294657</v>
      </c>
      <c r="D99" s="64">
        <f t="shared" si="35"/>
        <v>37.1</v>
      </c>
      <c r="E99" s="12">
        <v>35.5</v>
      </c>
      <c r="F99" s="12">
        <v>38.4</v>
      </c>
      <c r="G99" s="12">
        <v>36.6</v>
      </c>
      <c r="H99" s="12">
        <v>37.799999999999997</v>
      </c>
      <c r="I99" s="12"/>
      <c r="J99" s="12"/>
      <c r="K99" s="12"/>
      <c r="L99" s="12"/>
      <c r="M99" s="74">
        <f t="shared" si="36"/>
        <v>7.1</v>
      </c>
      <c r="N99" s="83">
        <v>7.16</v>
      </c>
      <c r="O99" s="83">
        <v>6.97</v>
      </c>
      <c r="P99" s="83">
        <v>7.19</v>
      </c>
      <c r="Q99" s="83">
        <v>7.02</v>
      </c>
      <c r="R99" s="83"/>
      <c r="S99" s="83"/>
      <c r="T99" s="83"/>
      <c r="U99" s="83"/>
      <c r="V99" s="5" t="str">
        <f t="shared" si="37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8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14.447884416924664</v>
      </c>
      <c r="AO99" s="41">
        <v>1938</v>
      </c>
      <c r="AP99" s="110"/>
      <c r="AQ99" s="111"/>
      <c r="AR99" s="126" t="str">
        <f t="shared" si="39"/>
        <v/>
      </c>
      <c r="AS99" s="126" t="str">
        <f t="shared" si="40"/>
        <v/>
      </c>
      <c r="AT99" s="127">
        <v>2310</v>
      </c>
      <c r="AU99" s="128"/>
      <c r="AV99" s="129"/>
      <c r="AW99" s="126" t="str">
        <f t="shared" si="41"/>
        <v/>
      </c>
      <c r="AX99" s="126" t="str">
        <f t="shared" si="42"/>
        <v/>
      </c>
      <c r="AY99" s="64" t="str">
        <f t="shared" si="43"/>
        <v/>
      </c>
      <c r="AZ99" s="97">
        <v>81.180000000000007</v>
      </c>
      <c r="BA99" s="68"/>
      <c r="BB99" s="68"/>
      <c r="BC99" s="68"/>
      <c r="BD99" s="68"/>
      <c r="BE99" s="15">
        <v>330</v>
      </c>
      <c r="BF99" s="5">
        <f t="shared" si="44"/>
        <v>41751</v>
      </c>
      <c r="BG99" s="42">
        <v>18089</v>
      </c>
      <c r="BH99" s="42">
        <v>4069</v>
      </c>
      <c r="BI99" s="42">
        <v>1251</v>
      </c>
      <c r="BJ99" s="42"/>
      <c r="BK99" s="42"/>
      <c r="BL99" s="42">
        <v>18342</v>
      </c>
      <c r="BM99" s="42"/>
    </row>
    <row r="100" spans="1:65" outlineLevel="5" x14ac:dyDescent="0.45">
      <c r="A100" s="22">
        <f t="shared" si="46"/>
        <v>3</v>
      </c>
      <c r="B100" s="9">
        <f t="shared" si="45"/>
        <v>45001</v>
      </c>
      <c r="C100" s="51">
        <v>310013</v>
      </c>
      <c r="D100" s="64">
        <f t="shared" si="35"/>
        <v>36.799999999999997</v>
      </c>
      <c r="E100" s="12">
        <v>35.5</v>
      </c>
      <c r="F100" s="12">
        <v>38.1</v>
      </c>
      <c r="G100" s="12">
        <v>36.1</v>
      </c>
      <c r="H100" s="12">
        <v>37.4</v>
      </c>
      <c r="I100" s="12"/>
      <c r="J100" s="12"/>
      <c r="K100" s="12"/>
      <c r="L100" s="12"/>
      <c r="M100" s="74">
        <f t="shared" si="36"/>
        <v>7.1</v>
      </c>
      <c r="N100" s="83">
        <v>7.13</v>
      </c>
      <c r="O100" s="83">
        <v>6.94</v>
      </c>
      <c r="P100" s="83">
        <v>7.19</v>
      </c>
      <c r="Q100" s="83">
        <v>6.99</v>
      </c>
      <c r="R100" s="83"/>
      <c r="S100" s="83"/>
      <c r="T100" s="83"/>
      <c r="U100" s="83"/>
      <c r="V100" s="5">
        <f t="shared" si="37"/>
        <v>224.2</v>
      </c>
      <c r="W100" s="41">
        <v>200.5</v>
      </c>
      <c r="X100" s="41"/>
      <c r="Y100" s="41">
        <v>247.8</v>
      </c>
      <c r="Z100" s="41"/>
      <c r="AA100" s="41"/>
      <c r="AB100" s="41"/>
      <c r="AC100" s="41"/>
      <c r="AD100" s="41"/>
      <c r="AE100" s="5">
        <f t="shared" si="38"/>
        <v>3620</v>
      </c>
      <c r="AF100" s="41">
        <v>4240</v>
      </c>
      <c r="AG100" s="41">
        <v>3050</v>
      </c>
      <c r="AH100" s="41">
        <v>4040</v>
      </c>
      <c r="AI100" s="41">
        <v>3150</v>
      </c>
      <c r="AJ100" s="41"/>
      <c r="AK100" s="41"/>
      <c r="AL100" s="41"/>
      <c r="AM100" s="41"/>
      <c r="AN100" s="41">
        <v>15.444015444015443</v>
      </c>
      <c r="AO100" s="41">
        <v>1813</v>
      </c>
      <c r="AP100" s="110">
        <v>2.82</v>
      </c>
      <c r="AQ100" s="111">
        <v>2.25</v>
      </c>
      <c r="AR100" s="126">
        <f t="shared" si="39"/>
        <v>79.787234042553195</v>
      </c>
      <c r="AS100" s="126">
        <f t="shared" si="40"/>
        <v>20.212765957446805</v>
      </c>
      <c r="AT100" s="127">
        <v>1830</v>
      </c>
      <c r="AU100" s="128">
        <v>1.81</v>
      </c>
      <c r="AV100" s="129">
        <v>1.23</v>
      </c>
      <c r="AW100" s="126">
        <f t="shared" si="41"/>
        <v>67.955801104972366</v>
      </c>
      <c r="AX100" s="126">
        <f t="shared" si="42"/>
        <v>32.044198895027634</v>
      </c>
      <c r="AY100" s="64">
        <f t="shared" si="43"/>
        <v>46.275862068965544</v>
      </c>
      <c r="AZ100" s="97">
        <v>79.53</v>
      </c>
      <c r="BA100" s="68"/>
      <c r="BB100" s="68"/>
      <c r="BC100" s="68"/>
      <c r="BD100" s="68"/>
      <c r="BE100" s="15">
        <v>250</v>
      </c>
      <c r="BF100" s="5">
        <f t="shared" si="44"/>
        <v>26557</v>
      </c>
      <c r="BG100" s="42">
        <v>16534</v>
      </c>
      <c r="BH100" s="42">
        <v>3047</v>
      </c>
      <c r="BI100" s="42">
        <v>1208</v>
      </c>
      <c r="BJ100" s="42"/>
      <c r="BK100" s="42"/>
      <c r="BL100" s="42">
        <v>5768</v>
      </c>
      <c r="BM100" s="42"/>
    </row>
    <row r="101" spans="1:65" outlineLevel="5" x14ac:dyDescent="0.45">
      <c r="A101" s="22">
        <f t="shared" si="46"/>
        <v>3</v>
      </c>
      <c r="B101" s="9">
        <f t="shared" si="45"/>
        <v>45002</v>
      </c>
      <c r="C101" s="51">
        <v>312250</v>
      </c>
      <c r="D101" s="64">
        <f t="shared" si="35"/>
        <v>36.6</v>
      </c>
      <c r="E101" s="12">
        <v>35.5</v>
      </c>
      <c r="F101" s="12">
        <v>37.799999999999997</v>
      </c>
      <c r="G101" s="12">
        <v>35.9</v>
      </c>
      <c r="H101" s="12">
        <v>37.1</v>
      </c>
      <c r="I101" s="12"/>
      <c r="J101" s="12"/>
      <c r="K101" s="12"/>
      <c r="L101" s="12"/>
      <c r="M101" s="74">
        <f t="shared" si="36"/>
        <v>7.1</v>
      </c>
      <c r="N101" s="83">
        <v>7.17</v>
      </c>
      <c r="O101" s="83">
        <v>6.99</v>
      </c>
      <c r="P101" s="83">
        <v>7.23</v>
      </c>
      <c r="Q101" s="83">
        <v>7.02</v>
      </c>
      <c r="R101" s="83"/>
      <c r="S101" s="83"/>
      <c r="T101" s="83"/>
      <c r="U101" s="83"/>
      <c r="V101" s="5" t="str">
        <f t="shared" si="37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8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15.217391304347826</v>
      </c>
      <c r="AO101" s="41">
        <v>1840</v>
      </c>
      <c r="AP101" s="110"/>
      <c r="AQ101" s="111"/>
      <c r="AR101" s="126" t="str">
        <f t="shared" si="39"/>
        <v/>
      </c>
      <c r="AS101" s="126" t="str">
        <f t="shared" si="40"/>
        <v/>
      </c>
      <c r="AT101" s="127">
        <v>1476</v>
      </c>
      <c r="AU101" s="128"/>
      <c r="AV101" s="129"/>
      <c r="AW101" s="126" t="str">
        <f t="shared" si="41"/>
        <v/>
      </c>
      <c r="AX101" s="126" t="str">
        <f t="shared" si="42"/>
        <v/>
      </c>
      <c r="AY101" s="64" t="str">
        <f t="shared" si="43"/>
        <v/>
      </c>
      <c r="AZ101" s="97">
        <v>80.400000000000006</v>
      </c>
      <c r="BA101" s="68"/>
      <c r="BB101" s="68"/>
      <c r="BC101" s="68"/>
      <c r="BD101" s="68"/>
      <c r="BE101" s="15">
        <v>350</v>
      </c>
      <c r="BF101" s="5">
        <f t="shared" si="44"/>
        <v>28907</v>
      </c>
      <c r="BG101" s="42">
        <v>22215</v>
      </c>
      <c r="BH101" s="42">
        <v>0</v>
      </c>
      <c r="BI101" s="42">
        <v>1247</v>
      </c>
      <c r="BJ101" s="42"/>
      <c r="BK101" s="42"/>
      <c r="BL101" s="42">
        <v>5445</v>
      </c>
      <c r="BM101" s="42"/>
    </row>
    <row r="102" spans="1:65" outlineLevel="5" x14ac:dyDescent="0.45">
      <c r="A102" s="22">
        <f t="shared" si="46"/>
        <v>3</v>
      </c>
      <c r="B102" s="9">
        <f t="shared" si="45"/>
        <v>45003</v>
      </c>
      <c r="C102" s="51">
        <v>315374</v>
      </c>
      <c r="D102" s="64">
        <f t="shared" si="35"/>
        <v>36.5</v>
      </c>
      <c r="E102" s="12">
        <v>35.5</v>
      </c>
      <c r="F102" s="12">
        <v>37.6</v>
      </c>
      <c r="G102" s="12">
        <v>35.9</v>
      </c>
      <c r="H102" s="12">
        <v>37</v>
      </c>
      <c r="I102" s="12"/>
      <c r="J102" s="12"/>
      <c r="K102" s="12"/>
      <c r="L102" s="12"/>
      <c r="M102" s="74">
        <f t="shared" si="36"/>
        <v>7.1</v>
      </c>
      <c r="N102" s="83">
        <v>7.19</v>
      </c>
      <c r="O102" s="83">
        <v>7.03</v>
      </c>
      <c r="P102" s="83">
        <v>7.24</v>
      </c>
      <c r="Q102" s="83">
        <v>7.1</v>
      </c>
      <c r="R102" s="83"/>
      <c r="S102" s="83"/>
      <c r="T102" s="83"/>
      <c r="U102" s="83"/>
      <c r="V102" s="5" t="str">
        <f t="shared" si="37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8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15.590200445434299</v>
      </c>
      <c r="AO102" s="41">
        <v>1796</v>
      </c>
      <c r="AP102" s="110"/>
      <c r="AQ102" s="111"/>
      <c r="AR102" s="126" t="str">
        <f t="shared" si="39"/>
        <v/>
      </c>
      <c r="AS102" s="126" t="str">
        <f t="shared" si="40"/>
        <v/>
      </c>
      <c r="AT102" s="127">
        <v>1796</v>
      </c>
      <c r="AU102" s="128"/>
      <c r="AV102" s="129"/>
      <c r="AW102" s="126" t="str">
        <f t="shared" si="41"/>
        <v/>
      </c>
      <c r="AX102" s="126" t="str">
        <f t="shared" si="42"/>
        <v/>
      </c>
      <c r="AY102" s="64" t="str">
        <f t="shared" si="43"/>
        <v/>
      </c>
      <c r="AZ102" s="97">
        <v>80.319999999999993</v>
      </c>
      <c r="BA102" s="68"/>
      <c r="BB102" s="68"/>
      <c r="BC102" s="68"/>
      <c r="BD102" s="68"/>
      <c r="BE102" s="15">
        <v>110</v>
      </c>
      <c r="BF102" s="5">
        <f t="shared" si="44"/>
        <v>61658</v>
      </c>
      <c r="BG102" s="42">
        <v>22721</v>
      </c>
      <c r="BH102" s="42">
        <v>0</v>
      </c>
      <c r="BI102" s="42">
        <v>1200</v>
      </c>
      <c r="BJ102" s="42"/>
      <c r="BK102" s="42"/>
      <c r="BL102" s="42">
        <v>37737</v>
      </c>
      <c r="BM102" s="42"/>
    </row>
    <row r="103" spans="1:65" outlineLevel="5" x14ac:dyDescent="0.45">
      <c r="A103" s="22">
        <f t="shared" si="46"/>
        <v>3</v>
      </c>
      <c r="B103" s="9">
        <f t="shared" si="45"/>
        <v>45004</v>
      </c>
      <c r="C103" s="51">
        <v>315029</v>
      </c>
      <c r="D103" s="64">
        <f t="shared" si="35"/>
        <v>36.6</v>
      </c>
      <c r="E103" s="12">
        <v>35.4</v>
      </c>
      <c r="F103" s="12">
        <v>37.5</v>
      </c>
      <c r="G103" s="12">
        <v>36</v>
      </c>
      <c r="H103" s="12">
        <v>37.299999999999997</v>
      </c>
      <c r="I103" s="12"/>
      <c r="J103" s="12"/>
      <c r="K103" s="12"/>
      <c r="L103" s="12"/>
      <c r="M103" s="74">
        <f t="shared" si="36"/>
        <v>7.2</v>
      </c>
      <c r="N103" s="83">
        <v>7.2</v>
      </c>
      <c r="O103" s="83">
        <v>7.06</v>
      </c>
      <c r="P103" s="83">
        <v>7.26</v>
      </c>
      <c r="Q103" s="83">
        <v>7.12</v>
      </c>
      <c r="R103" s="83"/>
      <c r="S103" s="83"/>
      <c r="T103" s="83"/>
      <c r="U103" s="83"/>
      <c r="V103" s="5" t="str">
        <f t="shared" si="37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8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14.90947816826411</v>
      </c>
      <c r="AO103" s="41">
        <v>1878</v>
      </c>
      <c r="AP103" s="110"/>
      <c r="AQ103" s="111"/>
      <c r="AR103" s="126" t="str">
        <f t="shared" si="39"/>
        <v/>
      </c>
      <c r="AS103" s="126" t="str">
        <f t="shared" si="40"/>
        <v/>
      </c>
      <c r="AT103" s="127">
        <v>2176</v>
      </c>
      <c r="AU103" s="128"/>
      <c r="AV103" s="129"/>
      <c r="AW103" s="126" t="str">
        <f t="shared" si="41"/>
        <v/>
      </c>
      <c r="AX103" s="126" t="str">
        <f t="shared" si="42"/>
        <v/>
      </c>
      <c r="AY103" s="64" t="str">
        <f t="shared" si="43"/>
        <v/>
      </c>
      <c r="AZ103" s="97">
        <v>80.27</v>
      </c>
      <c r="BA103" s="68"/>
      <c r="BB103" s="68"/>
      <c r="BC103" s="68"/>
      <c r="BD103" s="68"/>
      <c r="BE103" s="15"/>
      <c r="BF103" s="5">
        <f t="shared" si="44"/>
        <v>24340</v>
      </c>
      <c r="BG103" s="42">
        <v>21250</v>
      </c>
      <c r="BH103" s="42">
        <v>0</v>
      </c>
      <c r="BI103" s="42">
        <v>1185</v>
      </c>
      <c r="BJ103" s="42"/>
      <c r="BK103" s="42"/>
      <c r="BL103" s="42">
        <v>1905</v>
      </c>
      <c r="BM103" s="42"/>
    </row>
    <row r="104" spans="1:65" outlineLevel="5" x14ac:dyDescent="0.45">
      <c r="A104" s="22">
        <f t="shared" si="46"/>
        <v>3</v>
      </c>
      <c r="B104" s="9">
        <f t="shared" si="45"/>
        <v>45005</v>
      </c>
      <c r="C104" s="51">
        <v>328310</v>
      </c>
      <c r="D104" s="64">
        <f t="shared" si="35"/>
        <v>36.700000000000003</v>
      </c>
      <c r="E104" s="12">
        <v>35.4</v>
      </c>
      <c r="F104" s="12">
        <v>37.700000000000003</v>
      </c>
      <c r="G104" s="12">
        <v>35.799999999999997</v>
      </c>
      <c r="H104" s="12">
        <v>37.799999999999997</v>
      </c>
      <c r="I104" s="12"/>
      <c r="J104" s="12"/>
      <c r="K104" s="12"/>
      <c r="L104" s="12"/>
      <c r="M104" s="74">
        <f t="shared" si="36"/>
        <v>7.2</v>
      </c>
      <c r="N104" s="83">
        <v>7.22</v>
      </c>
      <c r="O104" s="83">
        <v>7.04</v>
      </c>
      <c r="P104" s="83">
        <v>7.24</v>
      </c>
      <c r="Q104" s="83">
        <v>7.1</v>
      </c>
      <c r="R104" s="83"/>
      <c r="S104" s="83"/>
      <c r="T104" s="83"/>
      <c r="U104" s="83"/>
      <c r="V104" s="5" t="str">
        <f t="shared" si="37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8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18.918918918918919</v>
      </c>
      <c r="AO104" s="41">
        <v>1480</v>
      </c>
      <c r="AP104" s="110"/>
      <c r="AQ104" s="111"/>
      <c r="AR104" s="126" t="str">
        <f t="shared" si="39"/>
        <v/>
      </c>
      <c r="AS104" s="126" t="str">
        <f t="shared" si="40"/>
        <v/>
      </c>
      <c r="AT104" s="127">
        <v>2109</v>
      </c>
      <c r="AU104" s="128"/>
      <c r="AV104" s="129"/>
      <c r="AW104" s="126" t="str">
        <f t="shared" si="41"/>
        <v/>
      </c>
      <c r="AX104" s="126" t="str">
        <f t="shared" si="42"/>
        <v/>
      </c>
      <c r="AY104" s="64" t="str">
        <f t="shared" si="43"/>
        <v/>
      </c>
      <c r="AZ104" s="97">
        <v>80.239999999999995</v>
      </c>
      <c r="BA104" s="68"/>
      <c r="BB104" s="68"/>
      <c r="BC104" s="68"/>
      <c r="BD104" s="68"/>
      <c r="BE104" s="15">
        <v>360</v>
      </c>
      <c r="BF104" s="5">
        <f t="shared" si="44"/>
        <v>23317</v>
      </c>
      <c r="BG104" s="42">
        <v>20890</v>
      </c>
      <c r="BH104" s="42">
        <v>0</v>
      </c>
      <c r="BI104" s="42">
        <v>1216</v>
      </c>
      <c r="BJ104" s="42"/>
      <c r="BK104" s="42"/>
      <c r="BL104" s="42">
        <v>1211</v>
      </c>
      <c r="BM104" s="42"/>
    </row>
    <row r="105" spans="1:65" outlineLevel="5" x14ac:dyDescent="0.45">
      <c r="A105" s="22">
        <f t="shared" si="46"/>
        <v>3</v>
      </c>
      <c r="B105" s="9">
        <f t="shared" si="45"/>
        <v>45006</v>
      </c>
      <c r="C105" s="51">
        <v>316782</v>
      </c>
      <c r="D105" s="64">
        <f t="shared" si="35"/>
        <v>37</v>
      </c>
      <c r="E105" s="12">
        <v>35.1</v>
      </c>
      <c r="F105" s="12">
        <v>38</v>
      </c>
      <c r="G105" s="12">
        <v>36.200000000000003</v>
      </c>
      <c r="H105" s="12">
        <v>38.799999999999997</v>
      </c>
      <c r="I105" s="12"/>
      <c r="J105" s="12"/>
      <c r="K105" s="12"/>
      <c r="L105" s="12"/>
      <c r="M105" s="74">
        <f t="shared" si="36"/>
        <v>7.1</v>
      </c>
      <c r="N105" s="83">
        <v>7.19</v>
      </c>
      <c r="O105" s="83">
        <v>6.98</v>
      </c>
      <c r="P105" s="83">
        <v>7.25</v>
      </c>
      <c r="Q105" s="83">
        <v>7.13</v>
      </c>
      <c r="R105" s="83"/>
      <c r="S105" s="83"/>
      <c r="T105" s="83"/>
      <c r="U105" s="83"/>
      <c r="V105" s="5" t="str">
        <f t="shared" si="37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8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27.42409402546523</v>
      </c>
      <c r="AO105" s="41">
        <v>1021</v>
      </c>
      <c r="AP105" s="110"/>
      <c r="AQ105" s="111"/>
      <c r="AR105" s="126" t="str">
        <f t="shared" si="39"/>
        <v/>
      </c>
      <c r="AS105" s="126" t="str">
        <f t="shared" si="40"/>
        <v/>
      </c>
      <c r="AT105" s="127">
        <v>1089</v>
      </c>
      <c r="AU105" s="128"/>
      <c r="AV105" s="129"/>
      <c r="AW105" s="126" t="str">
        <f t="shared" si="41"/>
        <v/>
      </c>
      <c r="AX105" s="126" t="str">
        <f t="shared" si="42"/>
        <v/>
      </c>
      <c r="AY105" s="64" t="str">
        <f t="shared" si="43"/>
        <v/>
      </c>
      <c r="AZ105" s="97">
        <v>81.099999999999994</v>
      </c>
      <c r="BA105" s="68">
        <v>61.62</v>
      </c>
      <c r="BB105" s="68">
        <v>38.79</v>
      </c>
      <c r="BC105" s="68">
        <v>31</v>
      </c>
      <c r="BD105" s="68"/>
      <c r="BE105" s="15">
        <v>310</v>
      </c>
      <c r="BF105" s="5">
        <f t="shared" si="44"/>
        <v>50993</v>
      </c>
      <c r="BG105" s="42">
        <v>13992</v>
      </c>
      <c r="BH105" s="42">
        <v>1830</v>
      </c>
      <c r="BI105" s="42">
        <v>1189</v>
      </c>
      <c r="BJ105" s="42"/>
      <c r="BK105" s="42"/>
      <c r="BL105" s="42">
        <v>33982</v>
      </c>
      <c r="BM105" s="42"/>
    </row>
    <row r="106" spans="1:65" outlineLevel="5" x14ac:dyDescent="0.45">
      <c r="A106" s="22">
        <f t="shared" si="46"/>
        <v>3</v>
      </c>
      <c r="B106" s="9">
        <f t="shared" si="45"/>
        <v>45007</v>
      </c>
      <c r="C106" s="51">
        <v>326719</v>
      </c>
      <c r="D106" s="64">
        <f t="shared" si="35"/>
        <v>37.4</v>
      </c>
      <c r="E106" s="12">
        <v>35.299999999999997</v>
      </c>
      <c r="F106" s="12">
        <v>38.299999999999997</v>
      </c>
      <c r="G106" s="12">
        <v>36.4</v>
      </c>
      <c r="H106" s="12">
        <v>39.5</v>
      </c>
      <c r="I106" s="12"/>
      <c r="J106" s="12"/>
      <c r="K106" s="12"/>
      <c r="L106" s="12"/>
      <c r="M106" s="74">
        <f t="shared" si="36"/>
        <v>7.1</v>
      </c>
      <c r="N106" s="83">
        <v>7.18</v>
      </c>
      <c r="O106" s="83">
        <v>7</v>
      </c>
      <c r="P106" s="83">
        <v>7.26</v>
      </c>
      <c r="Q106" s="83">
        <v>7.11</v>
      </c>
      <c r="R106" s="83"/>
      <c r="S106" s="83"/>
      <c r="T106" s="83"/>
      <c r="U106" s="83"/>
      <c r="V106" s="5">
        <f t="shared" si="37"/>
        <v>190.4</v>
      </c>
      <c r="W106" s="41">
        <v>180</v>
      </c>
      <c r="X106" s="41"/>
      <c r="Y106" s="41">
        <v>200.8</v>
      </c>
      <c r="Z106" s="41"/>
      <c r="AA106" s="41"/>
      <c r="AB106" s="41"/>
      <c r="AC106" s="41"/>
      <c r="AD106" s="41"/>
      <c r="AE106" s="5">
        <f t="shared" si="38"/>
        <v>3822.5</v>
      </c>
      <c r="AF106" s="41">
        <v>4180</v>
      </c>
      <c r="AG106" s="41">
        <v>3260</v>
      </c>
      <c r="AH106" s="41">
        <v>4090</v>
      </c>
      <c r="AI106" s="41">
        <v>3760</v>
      </c>
      <c r="AJ106" s="41"/>
      <c r="AK106" s="41"/>
      <c r="AL106" s="41"/>
      <c r="AM106" s="41"/>
      <c r="AN106" s="41">
        <v>22.169437846397468</v>
      </c>
      <c r="AO106" s="41">
        <v>1263</v>
      </c>
      <c r="AP106" s="110">
        <v>4.29</v>
      </c>
      <c r="AQ106" s="111">
        <v>3.71</v>
      </c>
      <c r="AR106" s="126">
        <f t="shared" si="39"/>
        <v>86.480186480186489</v>
      </c>
      <c r="AS106" s="126">
        <f t="shared" si="40"/>
        <v>13.519813519813511</v>
      </c>
      <c r="AT106" s="127">
        <v>1451</v>
      </c>
      <c r="AU106" s="128">
        <v>1.77</v>
      </c>
      <c r="AV106" s="129">
        <v>1.2</v>
      </c>
      <c r="AW106" s="126">
        <f t="shared" si="41"/>
        <v>67.796610169491515</v>
      </c>
      <c r="AX106" s="126">
        <f t="shared" si="42"/>
        <v>32.203389830508485</v>
      </c>
      <c r="AY106" s="64">
        <f t="shared" si="43"/>
        <v>67.087530146120059</v>
      </c>
      <c r="AZ106" s="97">
        <v>80.36</v>
      </c>
      <c r="BA106" s="68"/>
      <c r="BB106" s="68"/>
      <c r="BC106" s="68"/>
      <c r="BD106" s="68"/>
      <c r="BE106" s="15">
        <v>320</v>
      </c>
      <c r="BF106" s="5">
        <f t="shared" si="44"/>
        <v>24712</v>
      </c>
      <c r="BG106" s="42">
        <v>12765</v>
      </c>
      <c r="BH106" s="42">
        <v>4686</v>
      </c>
      <c r="BI106" s="42">
        <v>1167</v>
      </c>
      <c r="BJ106" s="42"/>
      <c r="BK106" s="42"/>
      <c r="BL106" s="42">
        <v>6094</v>
      </c>
      <c r="BM106" s="42"/>
    </row>
    <row r="107" spans="1:65" outlineLevel="5" x14ac:dyDescent="0.45">
      <c r="A107" s="22">
        <f t="shared" si="46"/>
        <v>3</v>
      </c>
      <c r="B107" s="9">
        <f t="shared" si="45"/>
        <v>45008</v>
      </c>
      <c r="C107" s="51">
        <v>410033</v>
      </c>
      <c r="D107" s="64">
        <f t="shared" si="35"/>
        <v>37.6</v>
      </c>
      <c r="E107" s="12">
        <v>35.5</v>
      </c>
      <c r="F107" s="12">
        <v>38.5</v>
      </c>
      <c r="G107" s="12">
        <v>36.5</v>
      </c>
      <c r="H107" s="12">
        <v>39.700000000000003</v>
      </c>
      <c r="I107" s="12"/>
      <c r="J107" s="12"/>
      <c r="K107" s="12"/>
      <c r="L107" s="12"/>
      <c r="M107" s="74">
        <f t="shared" si="36"/>
        <v>7.2</v>
      </c>
      <c r="N107" s="83">
        <v>7.22</v>
      </c>
      <c r="O107" s="83">
        <v>7.05</v>
      </c>
      <c r="P107" s="83">
        <v>7.29</v>
      </c>
      <c r="Q107" s="83">
        <v>7.14</v>
      </c>
      <c r="R107" s="83"/>
      <c r="S107" s="83"/>
      <c r="T107" s="83"/>
      <c r="U107" s="83"/>
      <c r="V107" s="5" t="str">
        <f t="shared" si="37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8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23.045267489711936</v>
      </c>
      <c r="AO107" s="41">
        <v>1215</v>
      </c>
      <c r="AP107" s="110"/>
      <c r="AQ107" s="111"/>
      <c r="AR107" s="126" t="str">
        <f t="shared" si="39"/>
        <v/>
      </c>
      <c r="AS107" s="126" t="str">
        <f t="shared" si="40"/>
        <v/>
      </c>
      <c r="AT107" s="127">
        <v>1296</v>
      </c>
      <c r="AU107" s="128"/>
      <c r="AV107" s="129"/>
      <c r="AW107" s="126" t="str">
        <f t="shared" si="41"/>
        <v/>
      </c>
      <c r="AX107" s="126" t="str">
        <f t="shared" si="42"/>
        <v/>
      </c>
      <c r="AY107" s="64" t="str">
        <f t="shared" si="43"/>
        <v/>
      </c>
      <c r="AZ107" s="97">
        <v>80.72</v>
      </c>
      <c r="BA107" s="68"/>
      <c r="BB107" s="68"/>
      <c r="BC107" s="68"/>
      <c r="BD107" s="68"/>
      <c r="BE107" s="15">
        <v>260</v>
      </c>
      <c r="BF107" s="5">
        <f t="shared" si="44"/>
        <v>52602</v>
      </c>
      <c r="BG107" s="42">
        <v>11568</v>
      </c>
      <c r="BH107" s="42">
        <v>1067</v>
      </c>
      <c r="BI107" s="42">
        <v>1067</v>
      </c>
      <c r="BJ107" s="42"/>
      <c r="BK107" s="42"/>
      <c r="BL107" s="42">
        <v>38900</v>
      </c>
      <c r="BM107" s="42"/>
    </row>
    <row r="108" spans="1:65" outlineLevel="5" x14ac:dyDescent="0.45">
      <c r="A108" s="22">
        <f t="shared" si="46"/>
        <v>3</v>
      </c>
      <c r="B108" s="9">
        <f t="shared" si="45"/>
        <v>45009</v>
      </c>
      <c r="C108" s="51">
        <v>388379</v>
      </c>
      <c r="D108" s="64">
        <f t="shared" si="35"/>
        <v>37.6</v>
      </c>
      <c r="E108" s="12">
        <v>35.5</v>
      </c>
      <c r="F108" s="12">
        <v>38.700000000000003</v>
      </c>
      <c r="G108" s="12">
        <v>36.700000000000003</v>
      </c>
      <c r="H108" s="12">
        <v>39.4</v>
      </c>
      <c r="I108" s="12"/>
      <c r="J108" s="12"/>
      <c r="K108" s="12"/>
      <c r="L108" s="12"/>
      <c r="M108" s="74">
        <f t="shared" si="36"/>
        <v>7.2</v>
      </c>
      <c r="N108" s="83">
        <v>7.24</v>
      </c>
      <c r="O108" s="83">
        <v>7.06</v>
      </c>
      <c r="P108" s="83">
        <v>7.3</v>
      </c>
      <c r="Q108" s="83">
        <v>7.15</v>
      </c>
      <c r="R108" s="83"/>
      <c r="S108" s="83"/>
      <c r="T108" s="83"/>
      <c r="U108" s="83"/>
      <c r="V108" s="5" t="str">
        <f t="shared" si="37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8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19.16495550992471</v>
      </c>
      <c r="AO108" s="41">
        <v>1461</v>
      </c>
      <c r="AP108" s="110"/>
      <c r="AQ108" s="111"/>
      <c r="AR108" s="126" t="str">
        <f t="shared" si="39"/>
        <v/>
      </c>
      <c r="AS108" s="126" t="str">
        <f t="shared" si="40"/>
        <v/>
      </c>
      <c r="AT108" s="127">
        <v>1671</v>
      </c>
      <c r="AU108" s="128"/>
      <c r="AV108" s="129"/>
      <c r="AW108" s="126" t="str">
        <f t="shared" si="41"/>
        <v/>
      </c>
      <c r="AX108" s="126" t="str">
        <f t="shared" si="42"/>
        <v/>
      </c>
      <c r="AY108" s="64" t="str">
        <f t="shared" si="43"/>
        <v/>
      </c>
      <c r="AZ108" s="97">
        <v>80.959999999999994</v>
      </c>
      <c r="BA108" s="68"/>
      <c r="BB108" s="68"/>
      <c r="BC108" s="68"/>
      <c r="BD108" s="68"/>
      <c r="BE108" s="15">
        <v>300</v>
      </c>
      <c r="BF108" s="5">
        <f t="shared" si="44"/>
        <v>18241</v>
      </c>
      <c r="BG108" s="42">
        <v>10970</v>
      </c>
      <c r="BH108" s="42">
        <v>0</v>
      </c>
      <c r="BI108" s="42">
        <v>1153</v>
      </c>
      <c r="BJ108" s="42"/>
      <c r="BK108" s="42"/>
      <c r="BL108" s="42">
        <v>6118</v>
      </c>
      <c r="BM108" s="42"/>
    </row>
    <row r="109" spans="1:65" outlineLevel="5" x14ac:dyDescent="0.45">
      <c r="A109" s="22">
        <f t="shared" si="46"/>
        <v>3</v>
      </c>
      <c r="B109" s="9">
        <f t="shared" si="45"/>
        <v>45010</v>
      </c>
      <c r="C109" s="51">
        <v>357909</v>
      </c>
      <c r="D109" s="64">
        <f t="shared" si="35"/>
        <v>37.6</v>
      </c>
      <c r="E109" s="12">
        <v>35.700000000000003</v>
      </c>
      <c r="F109" s="12">
        <v>38.700000000000003</v>
      </c>
      <c r="G109" s="12">
        <v>36.700000000000003</v>
      </c>
      <c r="H109" s="12">
        <v>39.200000000000003</v>
      </c>
      <c r="I109" s="12"/>
      <c r="J109" s="12"/>
      <c r="K109" s="12"/>
      <c r="L109" s="12"/>
      <c r="M109" s="74">
        <f t="shared" si="36"/>
        <v>7.2</v>
      </c>
      <c r="N109" s="83">
        <v>7.2</v>
      </c>
      <c r="O109" s="83">
        <v>7.08</v>
      </c>
      <c r="P109" s="83">
        <v>7.29</v>
      </c>
      <c r="Q109" s="83">
        <v>7.16</v>
      </c>
      <c r="R109" s="83"/>
      <c r="S109" s="83"/>
      <c r="T109" s="83"/>
      <c r="U109" s="83"/>
      <c r="V109" s="5" t="str">
        <f t="shared" si="37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8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17.676767676767678</v>
      </c>
      <c r="AO109" s="41">
        <v>1584</v>
      </c>
      <c r="AP109" s="110"/>
      <c r="AQ109" s="111"/>
      <c r="AR109" s="126" t="str">
        <f t="shared" si="39"/>
        <v/>
      </c>
      <c r="AS109" s="126" t="str">
        <f t="shared" si="40"/>
        <v/>
      </c>
      <c r="AT109" s="127">
        <v>1725</v>
      </c>
      <c r="AU109" s="128"/>
      <c r="AV109" s="129"/>
      <c r="AW109" s="126" t="str">
        <f t="shared" si="41"/>
        <v/>
      </c>
      <c r="AX109" s="126" t="str">
        <f t="shared" si="42"/>
        <v/>
      </c>
      <c r="AY109" s="64" t="str">
        <f t="shared" si="43"/>
        <v/>
      </c>
      <c r="AZ109" s="97">
        <v>80.75</v>
      </c>
      <c r="BA109" s="68"/>
      <c r="BB109" s="68"/>
      <c r="BC109" s="68"/>
      <c r="BD109" s="68"/>
      <c r="BE109" s="15">
        <v>80</v>
      </c>
      <c r="BF109" s="5">
        <f t="shared" si="44"/>
        <v>21110</v>
      </c>
      <c r="BG109" s="42">
        <v>15093</v>
      </c>
      <c r="BH109" s="42">
        <v>0</v>
      </c>
      <c r="BI109" s="42">
        <v>1146</v>
      </c>
      <c r="BJ109" s="42"/>
      <c r="BK109" s="42"/>
      <c r="BL109" s="42">
        <v>4871</v>
      </c>
      <c r="BM109" s="42"/>
    </row>
    <row r="110" spans="1:65" outlineLevel="5" x14ac:dyDescent="0.45">
      <c r="A110" s="22">
        <f t="shared" si="46"/>
        <v>3</v>
      </c>
      <c r="B110" s="9">
        <f t="shared" si="45"/>
        <v>45011</v>
      </c>
      <c r="C110" s="51">
        <v>316992</v>
      </c>
      <c r="D110" s="64">
        <f t="shared" si="35"/>
        <v>37.6</v>
      </c>
      <c r="E110" s="12">
        <v>35.799999999999997</v>
      </c>
      <c r="F110" s="12">
        <v>38.700000000000003</v>
      </c>
      <c r="G110" s="12">
        <v>36.700000000000003</v>
      </c>
      <c r="H110" s="12">
        <v>39.200000000000003</v>
      </c>
      <c r="I110" s="12"/>
      <c r="J110" s="12"/>
      <c r="K110" s="12"/>
      <c r="L110" s="12"/>
      <c r="M110" s="74">
        <f t="shared" si="36"/>
        <v>7.2</v>
      </c>
      <c r="N110" s="83">
        <v>7.24</v>
      </c>
      <c r="O110" s="83">
        <v>7.1</v>
      </c>
      <c r="P110" s="83">
        <v>7.25</v>
      </c>
      <c r="Q110" s="83">
        <v>7.14</v>
      </c>
      <c r="R110" s="83"/>
      <c r="S110" s="83"/>
      <c r="T110" s="83"/>
      <c r="U110" s="83"/>
      <c r="V110" s="5" t="str">
        <f t="shared" si="37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8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17.40211311373524</v>
      </c>
      <c r="AO110" s="41">
        <v>1609</v>
      </c>
      <c r="AP110" s="110"/>
      <c r="AQ110" s="111"/>
      <c r="AR110" s="126" t="str">
        <f t="shared" si="39"/>
        <v/>
      </c>
      <c r="AS110" s="126" t="str">
        <f t="shared" si="40"/>
        <v/>
      </c>
      <c r="AT110" s="127">
        <v>1843</v>
      </c>
      <c r="AU110" s="128"/>
      <c r="AV110" s="129"/>
      <c r="AW110" s="126" t="str">
        <f t="shared" si="41"/>
        <v/>
      </c>
      <c r="AX110" s="126" t="str">
        <f t="shared" si="42"/>
        <v/>
      </c>
      <c r="AY110" s="64" t="str">
        <f t="shared" si="43"/>
        <v/>
      </c>
      <c r="AZ110" s="97">
        <v>80.94</v>
      </c>
      <c r="BA110" s="68"/>
      <c r="BB110" s="68"/>
      <c r="BC110" s="68"/>
      <c r="BD110" s="68"/>
      <c r="BE110" s="15"/>
      <c r="BF110" s="5">
        <f t="shared" si="44"/>
        <v>16787</v>
      </c>
      <c r="BG110" s="42">
        <v>10888</v>
      </c>
      <c r="BH110" s="42">
        <v>0</v>
      </c>
      <c r="BI110" s="42">
        <v>1271</v>
      </c>
      <c r="BJ110" s="42"/>
      <c r="BK110" s="42"/>
      <c r="BL110" s="42">
        <v>4628</v>
      </c>
      <c r="BM110" s="42"/>
    </row>
    <row r="111" spans="1:65" outlineLevel="5" x14ac:dyDescent="0.45">
      <c r="A111" s="22">
        <f t="shared" si="46"/>
        <v>3</v>
      </c>
      <c r="B111" s="9">
        <f t="shared" si="45"/>
        <v>45012</v>
      </c>
      <c r="C111" s="51">
        <v>335122</v>
      </c>
      <c r="D111" s="64">
        <f t="shared" si="35"/>
        <v>37.700000000000003</v>
      </c>
      <c r="E111" s="12">
        <v>35.700000000000003</v>
      </c>
      <c r="F111" s="12">
        <v>38.700000000000003</v>
      </c>
      <c r="G111" s="12">
        <v>36.9</v>
      </c>
      <c r="H111" s="12">
        <v>39.299999999999997</v>
      </c>
      <c r="I111" s="12"/>
      <c r="J111" s="12"/>
      <c r="K111" s="12"/>
      <c r="L111" s="12"/>
      <c r="M111" s="74">
        <f t="shared" si="36"/>
        <v>7.2</v>
      </c>
      <c r="N111" s="83">
        <v>7.27</v>
      </c>
      <c r="O111" s="83">
        <v>7.12</v>
      </c>
      <c r="P111" s="83">
        <v>7.26</v>
      </c>
      <c r="Q111" s="83">
        <v>7.1</v>
      </c>
      <c r="R111" s="83"/>
      <c r="S111" s="83"/>
      <c r="T111" s="83"/>
      <c r="U111" s="83"/>
      <c r="V111" s="5" t="str">
        <f t="shared" si="37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8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16.786570743405274</v>
      </c>
      <c r="AO111" s="41">
        <v>1668</v>
      </c>
      <c r="AP111" s="110"/>
      <c r="AQ111" s="111"/>
      <c r="AR111" s="126" t="str">
        <f t="shared" si="39"/>
        <v/>
      </c>
      <c r="AS111" s="126" t="str">
        <f t="shared" si="40"/>
        <v/>
      </c>
      <c r="AT111" s="127">
        <v>2167</v>
      </c>
      <c r="AU111" s="128"/>
      <c r="AV111" s="129"/>
      <c r="AW111" s="126" t="str">
        <f t="shared" si="41"/>
        <v/>
      </c>
      <c r="AX111" s="126" t="str">
        <f t="shared" si="42"/>
        <v/>
      </c>
      <c r="AY111" s="64" t="str">
        <f t="shared" si="43"/>
        <v/>
      </c>
      <c r="AZ111" s="97">
        <v>80.81</v>
      </c>
      <c r="BA111" s="68"/>
      <c r="BB111" s="68"/>
      <c r="BC111" s="68"/>
      <c r="BD111" s="68"/>
      <c r="BE111" s="15">
        <v>310</v>
      </c>
      <c r="BF111" s="5">
        <f t="shared" si="44"/>
        <v>20822</v>
      </c>
      <c r="BG111" s="42">
        <v>13883</v>
      </c>
      <c r="BH111" s="42">
        <v>0</v>
      </c>
      <c r="BI111" s="42">
        <v>1130</v>
      </c>
      <c r="BJ111" s="42"/>
      <c r="BK111" s="42"/>
      <c r="BL111" s="42">
        <v>5809</v>
      </c>
      <c r="BM111" s="42"/>
    </row>
    <row r="112" spans="1:65" outlineLevel="5" x14ac:dyDescent="0.45">
      <c r="A112" s="22">
        <f t="shared" si="46"/>
        <v>3</v>
      </c>
      <c r="B112" s="9">
        <f t="shared" si="45"/>
        <v>45013</v>
      </c>
      <c r="C112" s="51">
        <v>296407</v>
      </c>
      <c r="D112" s="64">
        <f t="shared" si="35"/>
        <v>37.6</v>
      </c>
      <c r="E112" s="12">
        <v>35.299999999999997</v>
      </c>
      <c r="F112" s="12">
        <v>38.6</v>
      </c>
      <c r="G112" s="12">
        <v>37.1</v>
      </c>
      <c r="H112" s="12">
        <v>39.200000000000003</v>
      </c>
      <c r="I112" s="12"/>
      <c r="J112" s="12"/>
      <c r="K112" s="12"/>
      <c r="L112" s="12"/>
      <c r="M112" s="74">
        <f t="shared" si="36"/>
        <v>7.2</v>
      </c>
      <c r="N112" s="83">
        <v>7.23</v>
      </c>
      <c r="O112" s="83">
        <v>7.14</v>
      </c>
      <c r="P112" s="83">
        <v>7.22</v>
      </c>
      <c r="Q112" s="83">
        <v>7.09</v>
      </c>
      <c r="R112" s="83"/>
      <c r="S112" s="83"/>
      <c r="T112" s="83"/>
      <c r="U112" s="83"/>
      <c r="V112" s="5" t="str">
        <f t="shared" si="37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8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16.326530612244898</v>
      </c>
      <c r="AO112" s="41">
        <v>1715</v>
      </c>
      <c r="AP112" s="110"/>
      <c r="AQ112" s="111"/>
      <c r="AR112" s="126" t="str">
        <f t="shared" si="39"/>
        <v/>
      </c>
      <c r="AS112" s="126" t="str">
        <f t="shared" si="40"/>
        <v/>
      </c>
      <c r="AT112" s="127">
        <v>2061</v>
      </c>
      <c r="AU112" s="128"/>
      <c r="AV112" s="129"/>
      <c r="AW112" s="126" t="str">
        <f t="shared" si="41"/>
        <v/>
      </c>
      <c r="AX112" s="126" t="str">
        <f t="shared" si="42"/>
        <v/>
      </c>
      <c r="AY112" s="64" t="str">
        <f t="shared" si="43"/>
        <v/>
      </c>
      <c r="AZ112" s="97">
        <v>79.91</v>
      </c>
      <c r="BA112" s="68">
        <v>61.42</v>
      </c>
      <c r="BB112" s="68">
        <v>38.700000000000003</v>
      </c>
      <c r="BC112" s="68">
        <v>43</v>
      </c>
      <c r="BD112" s="68"/>
      <c r="BE112" s="15">
        <v>310</v>
      </c>
      <c r="BF112" s="5">
        <f t="shared" si="44"/>
        <v>54844</v>
      </c>
      <c r="BG112" s="42">
        <v>14737</v>
      </c>
      <c r="BH112" s="42">
        <v>0</v>
      </c>
      <c r="BI112" s="42">
        <v>1152</v>
      </c>
      <c r="BJ112" s="42"/>
      <c r="BK112" s="42"/>
      <c r="BL112" s="42">
        <v>38955</v>
      </c>
      <c r="BM112" s="42"/>
    </row>
    <row r="113" spans="1:65" outlineLevel="5" x14ac:dyDescent="0.45">
      <c r="A113" s="22">
        <f t="shared" si="46"/>
        <v>3</v>
      </c>
      <c r="B113" s="9">
        <f t="shared" si="45"/>
        <v>45014</v>
      </c>
      <c r="C113" s="51">
        <v>305217</v>
      </c>
      <c r="D113" s="64">
        <f t="shared" si="35"/>
        <v>37.5</v>
      </c>
      <c r="E113" s="12">
        <v>35.6</v>
      </c>
      <c r="F113" s="12">
        <v>38.4</v>
      </c>
      <c r="G113" s="12">
        <v>37</v>
      </c>
      <c r="H113" s="12">
        <v>39</v>
      </c>
      <c r="I113" s="12"/>
      <c r="J113" s="12"/>
      <c r="K113" s="12"/>
      <c r="L113" s="12"/>
      <c r="M113" s="74">
        <f t="shared" si="36"/>
        <v>7.2</v>
      </c>
      <c r="N113" s="83">
        <v>7.2</v>
      </c>
      <c r="O113" s="83">
        <v>7.05</v>
      </c>
      <c r="P113" s="83">
        <v>7.26</v>
      </c>
      <c r="Q113" s="83">
        <v>7.11</v>
      </c>
      <c r="R113" s="83"/>
      <c r="S113" s="83"/>
      <c r="T113" s="83"/>
      <c r="U113" s="83"/>
      <c r="V113" s="5" t="str">
        <f t="shared" si="37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8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15.225666122892877</v>
      </c>
      <c r="AO113" s="41">
        <v>1839</v>
      </c>
      <c r="AP113" s="110"/>
      <c r="AQ113" s="111"/>
      <c r="AR113" s="126" t="str">
        <f t="shared" si="39"/>
        <v/>
      </c>
      <c r="AS113" s="126" t="str">
        <f t="shared" si="40"/>
        <v/>
      </c>
      <c r="AT113" s="127">
        <v>2137</v>
      </c>
      <c r="AU113" s="128"/>
      <c r="AV113" s="129"/>
      <c r="AW113" s="126" t="str">
        <f t="shared" si="41"/>
        <v/>
      </c>
      <c r="AX113" s="126" t="str">
        <f t="shared" si="42"/>
        <v/>
      </c>
      <c r="AY113" s="64" t="str">
        <f t="shared" si="43"/>
        <v/>
      </c>
      <c r="AZ113" s="97">
        <v>81.23</v>
      </c>
      <c r="BA113" s="68"/>
      <c r="BB113" s="68"/>
      <c r="BC113" s="68"/>
      <c r="BD113" s="68"/>
      <c r="BE113" s="15">
        <v>330</v>
      </c>
      <c r="BF113" s="5">
        <f t="shared" si="44"/>
        <v>23320</v>
      </c>
      <c r="BG113" s="42">
        <v>13297</v>
      </c>
      <c r="BH113" s="42">
        <v>2734</v>
      </c>
      <c r="BI113" s="42">
        <v>1181</v>
      </c>
      <c r="BJ113" s="42"/>
      <c r="BK113" s="42"/>
      <c r="BL113" s="42">
        <v>6108</v>
      </c>
      <c r="BM113" s="42"/>
    </row>
    <row r="114" spans="1:65" outlineLevel="5" x14ac:dyDescent="0.45">
      <c r="A114" s="22">
        <f t="shared" si="46"/>
        <v>3</v>
      </c>
      <c r="B114" s="9">
        <f t="shared" si="45"/>
        <v>45015</v>
      </c>
      <c r="C114" s="51">
        <v>305191</v>
      </c>
      <c r="D114" s="64">
        <f t="shared" si="35"/>
        <v>37.200000000000003</v>
      </c>
      <c r="E114" s="12">
        <v>35.4</v>
      </c>
      <c r="F114" s="12">
        <v>38.200000000000003</v>
      </c>
      <c r="G114" s="12">
        <v>36.799999999999997</v>
      </c>
      <c r="H114" s="12">
        <v>38.5</v>
      </c>
      <c r="I114" s="12"/>
      <c r="J114" s="12"/>
      <c r="K114" s="12"/>
      <c r="L114" s="12"/>
      <c r="M114" s="74">
        <f t="shared" si="36"/>
        <v>7.2</v>
      </c>
      <c r="N114" s="83">
        <v>7.2</v>
      </c>
      <c r="O114" s="83">
        <v>7.03</v>
      </c>
      <c r="P114" s="83">
        <v>7.3</v>
      </c>
      <c r="Q114" s="83">
        <v>7.1</v>
      </c>
      <c r="R114" s="83"/>
      <c r="S114" s="83"/>
      <c r="T114" s="83"/>
      <c r="U114" s="83"/>
      <c r="V114" s="5">
        <f t="shared" si="37"/>
        <v>224.1</v>
      </c>
      <c r="W114" s="41">
        <v>232.8</v>
      </c>
      <c r="X114" s="41"/>
      <c r="Y114" s="41">
        <v>215.3</v>
      </c>
      <c r="Z114" s="41"/>
      <c r="AA114" s="41"/>
      <c r="AB114" s="41"/>
      <c r="AC114" s="41"/>
      <c r="AD114" s="41"/>
      <c r="AE114" s="5">
        <f t="shared" si="38"/>
        <v>3900</v>
      </c>
      <c r="AF114" s="41">
        <v>4160</v>
      </c>
      <c r="AG114" s="41">
        <v>3600</v>
      </c>
      <c r="AH114" s="41">
        <v>4320</v>
      </c>
      <c r="AI114" s="41">
        <v>3520</v>
      </c>
      <c r="AJ114" s="41"/>
      <c r="AK114" s="41"/>
      <c r="AL114" s="41"/>
      <c r="AM114" s="41"/>
      <c r="AN114" s="41">
        <v>14.105793450881611</v>
      </c>
      <c r="AO114" s="41">
        <v>1985</v>
      </c>
      <c r="AP114" s="110">
        <v>3.41</v>
      </c>
      <c r="AQ114" s="111">
        <v>2.83</v>
      </c>
      <c r="AR114" s="126">
        <f t="shared" si="39"/>
        <v>82.991202346041064</v>
      </c>
      <c r="AS114" s="126">
        <f t="shared" si="40"/>
        <v>17.008797653958936</v>
      </c>
      <c r="AT114" s="127">
        <v>2085</v>
      </c>
      <c r="AU114" s="128">
        <v>1.72</v>
      </c>
      <c r="AV114" s="129">
        <v>1.1599999999999999</v>
      </c>
      <c r="AW114" s="126">
        <f t="shared" si="41"/>
        <v>67.441860465116278</v>
      </c>
      <c r="AX114" s="126">
        <f t="shared" si="42"/>
        <v>32.558139534883722</v>
      </c>
      <c r="AY114" s="64">
        <f t="shared" si="43"/>
        <v>57.546693589096442</v>
      </c>
      <c r="AZ114" s="97">
        <v>80.97</v>
      </c>
      <c r="BA114" s="68"/>
      <c r="BB114" s="68"/>
      <c r="BC114" s="68"/>
      <c r="BD114" s="68"/>
      <c r="BE114" s="15">
        <v>220</v>
      </c>
      <c r="BF114" s="5">
        <f t="shared" si="44"/>
        <v>23907</v>
      </c>
      <c r="BG114" s="42">
        <v>17038</v>
      </c>
      <c r="BH114" s="42">
        <v>0</v>
      </c>
      <c r="BI114" s="42">
        <v>1150</v>
      </c>
      <c r="BJ114" s="42"/>
      <c r="BK114" s="42"/>
      <c r="BL114" s="42">
        <v>5719</v>
      </c>
      <c r="BM114" s="42"/>
    </row>
    <row r="115" spans="1:65" ht="17.5" outlineLevel="5" thickBot="1" x14ac:dyDescent="0.5">
      <c r="A115" s="31">
        <f t="shared" si="46"/>
        <v>3</v>
      </c>
      <c r="B115" s="32">
        <f t="shared" si="45"/>
        <v>45016</v>
      </c>
      <c r="C115" s="51">
        <v>305030</v>
      </c>
      <c r="D115" s="64">
        <f t="shared" si="35"/>
        <v>37</v>
      </c>
      <c r="E115" s="12">
        <v>35.4</v>
      </c>
      <c r="F115" s="12">
        <v>38.1</v>
      </c>
      <c r="G115" s="12">
        <v>36.700000000000003</v>
      </c>
      <c r="H115" s="12">
        <v>37.9</v>
      </c>
      <c r="I115" s="12"/>
      <c r="J115" s="12"/>
      <c r="K115" s="12"/>
      <c r="L115" s="12"/>
      <c r="M115" s="74">
        <f t="shared" si="36"/>
        <v>7.2</v>
      </c>
      <c r="N115" s="83">
        <v>7.22</v>
      </c>
      <c r="O115" s="83">
        <v>7.04</v>
      </c>
      <c r="P115" s="83">
        <v>7.28</v>
      </c>
      <c r="Q115" s="83">
        <v>7.12</v>
      </c>
      <c r="R115" s="83"/>
      <c r="S115" s="83"/>
      <c r="T115" s="83"/>
      <c r="U115" s="83"/>
      <c r="V115" s="5" t="str">
        <f t="shared" si="37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8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14.861995753715499</v>
      </c>
      <c r="AO115" s="41">
        <v>1884</v>
      </c>
      <c r="AP115" s="110"/>
      <c r="AQ115" s="111"/>
      <c r="AR115" s="126" t="str">
        <f t="shared" si="39"/>
        <v/>
      </c>
      <c r="AS115" s="126" t="str">
        <f t="shared" si="40"/>
        <v/>
      </c>
      <c r="AT115" s="127">
        <v>2636</v>
      </c>
      <c r="AU115" s="128"/>
      <c r="AV115" s="129"/>
      <c r="AW115" s="126" t="str">
        <f t="shared" si="41"/>
        <v/>
      </c>
      <c r="AX115" s="126" t="str">
        <f t="shared" si="42"/>
        <v/>
      </c>
      <c r="AY115" s="64" t="str">
        <f t="shared" si="43"/>
        <v/>
      </c>
      <c r="AZ115" s="97">
        <v>80.53</v>
      </c>
      <c r="BA115" s="68"/>
      <c r="BB115" s="68"/>
      <c r="BC115" s="68"/>
      <c r="BD115" s="68"/>
      <c r="BE115" s="15">
        <v>330</v>
      </c>
      <c r="BF115" s="5">
        <f t="shared" si="44"/>
        <v>18280</v>
      </c>
      <c r="BG115" s="42">
        <v>12069</v>
      </c>
      <c r="BH115" s="42">
        <v>0</v>
      </c>
      <c r="BI115" s="42">
        <v>1137</v>
      </c>
      <c r="BJ115" s="42"/>
      <c r="BK115" s="42"/>
      <c r="BL115" s="42">
        <v>5074</v>
      </c>
      <c r="BM115" s="42"/>
    </row>
    <row r="116" spans="1:65" outlineLevel="4" x14ac:dyDescent="0.45">
      <c r="A116" s="150" t="s">
        <v>37</v>
      </c>
      <c r="B116" s="151"/>
      <c r="C116" s="50">
        <f t="shared" ref="C116:BM116" si="47">SUBTOTAL(4,C85:C115)</f>
        <v>410033</v>
      </c>
      <c r="D116" s="60">
        <f t="shared" si="47"/>
        <v>37.700000000000003</v>
      </c>
      <c r="E116" s="28">
        <f t="shared" si="47"/>
        <v>35.799999999999997</v>
      </c>
      <c r="F116" s="28">
        <f t="shared" si="47"/>
        <v>39.4</v>
      </c>
      <c r="G116" s="28">
        <f t="shared" si="47"/>
        <v>37.1</v>
      </c>
      <c r="H116" s="28">
        <f t="shared" si="47"/>
        <v>39.700000000000003</v>
      </c>
      <c r="I116" s="28">
        <f t="shared" si="47"/>
        <v>0</v>
      </c>
      <c r="J116" s="28">
        <f t="shared" si="47"/>
        <v>0</v>
      </c>
      <c r="K116" s="28">
        <f t="shared" si="47"/>
        <v>0</v>
      </c>
      <c r="L116" s="28">
        <f t="shared" si="47"/>
        <v>0</v>
      </c>
      <c r="M116" s="71">
        <f t="shared" si="47"/>
        <v>7.2</v>
      </c>
      <c r="N116" s="82">
        <f t="shared" si="47"/>
        <v>7.27</v>
      </c>
      <c r="O116" s="82">
        <f t="shared" si="47"/>
        <v>7.15</v>
      </c>
      <c r="P116" s="82">
        <f t="shared" si="47"/>
        <v>7.32</v>
      </c>
      <c r="Q116" s="82">
        <f t="shared" si="47"/>
        <v>7.16</v>
      </c>
      <c r="R116" s="82">
        <f t="shared" si="47"/>
        <v>0</v>
      </c>
      <c r="S116" s="82">
        <f t="shared" si="47"/>
        <v>0</v>
      </c>
      <c r="T116" s="82">
        <f t="shared" si="47"/>
        <v>0</v>
      </c>
      <c r="U116" s="82">
        <f t="shared" si="47"/>
        <v>0</v>
      </c>
      <c r="V116" s="29">
        <f t="shared" si="47"/>
        <v>272.8</v>
      </c>
      <c r="W116" s="39">
        <f t="shared" si="47"/>
        <v>282.3</v>
      </c>
      <c r="X116" s="39">
        <f t="shared" si="47"/>
        <v>0</v>
      </c>
      <c r="Y116" s="39">
        <f t="shared" si="47"/>
        <v>263.3</v>
      </c>
      <c r="Z116" s="39">
        <f t="shared" si="47"/>
        <v>0</v>
      </c>
      <c r="AA116" s="39">
        <f t="shared" si="47"/>
        <v>0</v>
      </c>
      <c r="AB116" s="39">
        <f t="shared" si="47"/>
        <v>0</v>
      </c>
      <c r="AC116" s="39">
        <f t="shared" si="47"/>
        <v>0</v>
      </c>
      <c r="AD116" s="39">
        <f t="shared" si="47"/>
        <v>0</v>
      </c>
      <c r="AE116" s="29">
        <f t="shared" si="47"/>
        <v>4057.5</v>
      </c>
      <c r="AF116" s="39">
        <f t="shared" si="47"/>
        <v>4240</v>
      </c>
      <c r="AG116" s="39">
        <f t="shared" si="47"/>
        <v>3860</v>
      </c>
      <c r="AH116" s="39">
        <f t="shared" si="47"/>
        <v>4430</v>
      </c>
      <c r="AI116" s="39">
        <f t="shared" si="47"/>
        <v>3830</v>
      </c>
      <c r="AJ116" s="39">
        <f t="shared" si="47"/>
        <v>0</v>
      </c>
      <c r="AK116" s="39">
        <f t="shared" si="47"/>
        <v>0</v>
      </c>
      <c r="AL116" s="39">
        <f t="shared" si="47"/>
        <v>0</v>
      </c>
      <c r="AM116" s="39">
        <f t="shared" si="47"/>
        <v>0</v>
      </c>
      <c r="AN116" s="39">
        <f t="shared" si="47"/>
        <v>27.42409402546523</v>
      </c>
      <c r="AO116" s="39">
        <f t="shared" si="47"/>
        <v>1997</v>
      </c>
      <c r="AP116" s="104">
        <f t="shared" si="47"/>
        <v>4.29</v>
      </c>
      <c r="AQ116" s="105">
        <f t="shared" si="47"/>
        <v>3.71</v>
      </c>
      <c r="AR116" s="106">
        <f t="shared" si="47"/>
        <v>86.480186480186489</v>
      </c>
      <c r="AS116" s="106">
        <f t="shared" si="47"/>
        <v>20.212765957446805</v>
      </c>
      <c r="AT116" s="107">
        <f t="shared" si="47"/>
        <v>2636</v>
      </c>
      <c r="AU116" s="108">
        <f t="shared" si="47"/>
        <v>1.82</v>
      </c>
      <c r="AV116" s="109">
        <f t="shared" si="47"/>
        <v>1.23</v>
      </c>
      <c r="AW116" s="106">
        <f t="shared" si="47"/>
        <v>67.955801104972366</v>
      </c>
      <c r="AX116" s="106">
        <f t="shared" si="47"/>
        <v>32.967032967032978</v>
      </c>
      <c r="AY116" s="60">
        <f t="shared" si="47"/>
        <v>67.087530146120059</v>
      </c>
      <c r="AZ116" s="96">
        <f t="shared" si="47"/>
        <v>81.59</v>
      </c>
      <c r="BA116" s="67">
        <f t="shared" si="47"/>
        <v>61.62</v>
      </c>
      <c r="BB116" s="67">
        <f t="shared" si="47"/>
        <v>40.04</v>
      </c>
      <c r="BC116" s="67">
        <f t="shared" si="47"/>
        <v>43</v>
      </c>
      <c r="BD116" s="67">
        <f t="shared" si="47"/>
        <v>0</v>
      </c>
      <c r="BE116" s="27">
        <f t="shared" si="47"/>
        <v>400</v>
      </c>
      <c r="BF116" s="29">
        <f t="shared" si="47"/>
        <v>61658</v>
      </c>
      <c r="BG116" s="39">
        <f t="shared" si="47"/>
        <v>22721</v>
      </c>
      <c r="BH116" s="40">
        <f t="shared" si="47"/>
        <v>10789</v>
      </c>
      <c r="BI116" s="40">
        <f t="shared" si="47"/>
        <v>1308</v>
      </c>
      <c r="BJ116" s="40">
        <f t="shared" si="47"/>
        <v>0</v>
      </c>
      <c r="BK116" s="40">
        <f t="shared" si="47"/>
        <v>0</v>
      </c>
      <c r="BL116" s="40">
        <f t="shared" si="47"/>
        <v>38955</v>
      </c>
      <c r="BM116" s="27">
        <f t="shared" si="47"/>
        <v>0</v>
      </c>
    </row>
    <row r="117" spans="1:65" outlineLevel="3" x14ac:dyDescent="0.45">
      <c r="A117" s="180" t="s">
        <v>26</v>
      </c>
      <c r="B117" s="181"/>
      <c r="C117" s="51">
        <f t="shared" ref="C117:BM117" si="48">SUBTOTAL(5,C85:C115)</f>
        <v>294657</v>
      </c>
      <c r="D117" s="61">
        <f t="shared" si="48"/>
        <v>35.5</v>
      </c>
      <c r="E117" s="12">
        <f t="shared" si="48"/>
        <v>34.799999999999997</v>
      </c>
      <c r="F117" s="12">
        <f t="shared" si="48"/>
        <v>34</v>
      </c>
      <c r="G117" s="12">
        <f t="shared" si="48"/>
        <v>35.799999999999997</v>
      </c>
      <c r="H117" s="12">
        <f t="shared" si="48"/>
        <v>36.4</v>
      </c>
      <c r="I117" s="12">
        <f t="shared" si="48"/>
        <v>0</v>
      </c>
      <c r="J117" s="12">
        <f t="shared" si="48"/>
        <v>0</v>
      </c>
      <c r="K117" s="12">
        <f t="shared" si="48"/>
        <v>0</v>
      </c>
      <c r="L117" s="12">
        <f t="shared" si="48"/>
        <v>0</v>
      </c>
      <c r="M117" s="72">
        <f t="shared" si="48"/>
        <v>7.1</v>
      </c>
      <c r="N117" s="83">
        <f t="shared" si="48"/>
        <v>7.11</v>
      </c>
      <c r="O117" s="83">
        <f t="shared" si="48"/>
        <v>6.94</v>
      </c>
      <c r="P117" s="83">
        <f t="shared" si="48"/>
        <v>7.19</v>
      </c>
      <c r="Q117" s="83">
        <f t="shared" si="48"/>
        <v>6.99</v>
      </c>
      <c r="R117" s="83">
        <f t="shared" si="48"/>
        <v>0</v>
      </c>
      <c r="S117" s="83">
        <f t="shared" si="48"/>
        <v>0</v>
      </c>
      <c r="T117" s="83">
        <f t="shared" si="48"/>
        <v>0</v>
      </c>
      <c r="U117" s="83">
        <f t="shared" si="48"/>
        <v>0</v>
      </c>
      <c r="V117" s="6">
        <f t="shared" si="48"/>
        <v>190.4</v>
      </c>
      <c r="W117" s="41">
        <f t="shared" si="48"/>
        <v>180</v>
      </c>
      <c r="X117" s="41">
        <f t="shared" si="48"/>
        <v>0</v>
      </c>
      <c r="Y117" s="41">
        <f t="shared" si="48"/>
        <v>200.8</v>
      </c>
      <c r="Z117" s="41">
        <f t="shared" si="48"/>
        <v>0</v>
      </c>
      <c r="AA117" s="41">
        <f t="shared" si="48"/>
        <v>0</v>
      </c>
      <c r="AB117" s="41">
        <f t="shared" si="48"/>
        <v>0</v>
      </c>
      <c r="AC117" s="41">
        <f t="shared" si="48"/>
        <v>0</v>
      </c>
      <c r="AD117" s="41">
        <f t="shared" si="48"/>
        <v>0</v>
      </c>
      <c r="AE117" s="6">
        <f t="shared" si="48"/>
        <v>3620</v>
      </c>
      <c r="AF117" s="41">
        <f t="shared" si="48"/>
        <v>4130</v>
      </c>
      <c r="AG117" s="41">
        <f t="shared" si="48"/>
        <v>3050</v>
      </c>
      <c r="AH117" s="41">
        <f t="shared" si="48"/>
        <v>4040</v>
      </c>
      <c r="AI117" s="41">
        <f t="shared" si="48"/>
        <v>3150</v>
      </c>
      <c r="AJ117" s="41">
        <f t="shared" si="48"/>
        <v>0</v>
      </c>
      <c r="AK117" s="41">
        <f t="shared" si="48"/>
        <v>0</v>
      </c>
      <c r="AL117" s="41">
        <f t="shared" si="48"/>
        <v>0</v>
      </c>
      <c r="AM117" s="41">
        <f t="shared" si="48"/>
        <v>0</v>
      </c>
      <c r="AN117" s="41">
        <f t="shared" si="48"/>
        <v>14.021031547320982</v>
      </c>
      <c r="AO117" s="41">
        <f t="shared" si="48"/>
        <v>1021</v>
      </c>
      <c r="AP117" s="110">
        <f t="shared" si="48"/>
        <v>2.82</v>
      </c>
      <c r="AQ117" s="111">
        <f t="shared" si="48"/>
        <v>2.25</v>
      </c>
      <c r="AR117" s="112">
        <f t="shared" si="48"/>
        <v>79.787234042553195</v>
      </c>
      <c r="AS117" s="112">
        <f t="shared" si="48"/>
        <v>13.519813519813511</v>
      </c>
      <c r="AT117" s="113">
        <f t="shared" si="48"/>
        <v>1089</v>
      </c>
      <c r="AU117" s="114">
        <f t="shared" si="48"/>
        <v>1.72</v>
      </c>
      <c r="AV117" s="115">
        <f t="shared" si="48"/>
        <v>1.1599999999999999</v>
      </c>
      <c r="AW117" s="112">
        <f t="shared" si="48"/>
        <v>67.032967032967022</v>
      </c>
      <c r="AX117" s="112">
        <f t="shared" si="48"/>
        <v>32.044198895027634</v>
      </c>
      <c r="AY117" s="61">
        <f t="shared" si="48"/>
        <v>46.275862068965544</v>
      </c>
      <c r="AZ117" s="97">
        <f t="shared" si="48"/>
        <v>79.53</v>
      </c>
      <c r="BA117" s="68">
        <f t="shared" si="48"/>
        <v>61.41</v>
      </c>
      <c r="BB117" s="68">
        <f t="shared" si="48"/>
        <v>38.700000000000003</v>
      </c>
      <c r="BC117" s="68">
        <f t="shared" si="48"/>
        <v>21</v>
      </c>
      <c r="BD117" s="68">
        <f t="shared" si="48"/>
        <v>0</v>
      </c>
      <c r="BE117" s="15">
        <f t="shared" si="48"/>
        <v>80</v>
      </c>
      <c r="BF117" s="6">
        <f t="shared" si="48"/>
        <v>15932</v>
      </c>
      <c r="BG117" s="41">
        <f t="shared" si="48"/>
        <v>10888</v>
      </c>
      <c r="BH117" s="42">
        <f t="shared" si="48"/>
        <v>0</v>
      </c>
      <c r="BI117" s="42">
        <f t="shared" si="48"/>
        <v>1067</v>
      </c>
      <c r="BJ117" s="42">
        <f t="shared" si="48"/>
        <v>0</v>
      </c>
      <c r="BK117" s="42">
        <f t="shared" si="48"/>
        <v>0</v>
      </c>
      <c r="BL117" s="42">
        <f t="shared" si="48"/>
        <v>0</v>
      </c>
      <c r="BM117" s="15">
        <f t="shared" si="48"/>
        <v>0</v>
      </c>
    </row>
    <row r="118" spans="1:65" outlineLevel="2" x14ac:dyDescent="0.45">
      <c r="A118" s="180" t="s">
        <v>15</v>
      </c>
      <c r="B118" s="181"/>
      <c r="C118" s="51">
        <f>IFERROR(SUBTOTAL(1,C85:C115),"")</f>
        <v>320619.32258064515</v>
      </c>
      <c r="D118" s="61">
        <f t="shared" ref="D118:BM118" si="49">IFERROR(SUBTOTAL(1,D85:D115),"")</f>
        <v>37.083870967741937</v>
      </c>
      <c r="E118" s="12">
        <f t="shared" si="49"/>
        <v>35.36774193548387</v>
      </c>
      <c r="F118" s="12">
        <f t="shared" si="49"/>
        <v>38.119354838709675</v>
      </c>
      <c r="G118" s="12">
        <f t="shared" si="49"/>
        <v>36.480645161290326</v>
      </c>
      <c r="H118" s="12">
        <f t="shared" si="49"/>
        <v>38.296774193548387</v>
      </c>
      <c r="I118" s="12" t="str">
        <f t="shared" si="49"/>
        <v/>
      </c>
      <c r="J118" s="12" t="str">
        <f t="shared" si="49"/>
        <v/>
      </c>
      <c r="K118" s="12" t="str">
        <f t="shared" si="49"/>
        <v/>
      </c>
      <c r="L118" s="12" t="str">
        <f t="shared" si="49"/>
        <v/>
      </c>
      <c r="M118" s="72">
        <f t="shared" si="49"/>
        <v>7.1516129032258009</v>
      </c>
      <c r="N118" s="83">
        <f t="shared" si="49"/>
        <v>7.1938709677419341</v>
      </c>
      <c r="O118" s="83">
        <f t="shared" si="49"/>
        <v>7.0435483870967737</v>
      </c>
      <c r="P118" s="83">
        <f t="shared" si="49"/>
        <v>7.2567741935483863</v>
      </c>
      <c r="Q118" s="83">
        <f t="shared" si="49"/>
        <v>7.1019354838709665</v>
      </c>
      <c r="R118" s="83" t="str">
        <f t="shared" si="49"/>
        <v/>
      </c>
      <c r="S118" s="83" t="str">
        <f t="shared" si="49"/>
        <v/>
      </c>
      <c r="T118" s="83" t="str">
        <f t="shared" si="49"/>
        <v/>
      </c>
      <c r="U118" s="83" t="str">
        <f t="shared" si="49"/>
        <v/>
      </c>
      <c r="V118" s="6">
        <f t="shared" si="49"/>
        <v>228.32</v>
      </c>
      <c r="W118" s="41">
        <f t="shared" si="49"/>
        <v>227.11999999999998</v>
      </c>
      <c r="X118" s="41" t="str">
        <f t="shared" si="49"/>
        <v/>
      </c>
      <c r="Y118" s="41">
        <f t="shared" si="49"/>
        <v>229.45999999999998</v>
      </c>
      <c r="Z118" s="41" t="str">
        <f t="shared" si="49"/>
        <v/>
      </c>
      <c r="AA118" s="41" t="str">
        <f t="shared" si="49"/>
        <v/>
      </c>
      <c r="AB118" s="41" t="str">
        <f t="shared" si="49"/>
        <v/>
      </c>
      <c r="AC118" s="41" t="str">
        <f t="shared" si="49"/>
        <v/>
      </c>
      <c r="AD118" s="41" t="str">
        <f t="shared" si="49"/>
        <v/>
      </c>
      <c r="AE118" s="6">
        <f t="shared" si="49"/>
        <v>3886.5</v>
      </c>
      <c r="AF118" s="41">
        <f t="shared" si="49"/>
        <v>4180</v>
      </c>
      <c r="AG118" s="41">
        <f t="shared" si="49"/>
        <v>3506</v>
      </c>
      <c r="AH118" s="41">
        <f t="shared" si="49"/>
        <v>4246</v>
      </c>
      <c r="AI118" s="41">
        <f t="shared" si="49"/>
        <v>3614</v>
      </c>
      <c r="AJ118" s="41" t="str">
        <f t="shared" si="49"/>
        <v/>
      </c>
      <c r="AK118" s="41" t="str">
        <f t="shared" si="49"/>
        <v/>
      </c>
      <c r="AL118" s="41" t="str">
        <f t="shared" si="49"/>
        <v/>
      </c>
      <c r="AM118" s="41" t="str">
        <f t="shared" si="49"/>
        <v/>
      </c>
      <c r="AN118" s="41">
        <f t="shared" si="49"/>
        <v>17.124330445178465</v>
      </c>
      <c r="AO118" s="41">
        <f t="shared" si="49"/>
        <v>1670.6774193548388</v>
      </c>
      <c r="AP118" s="110">
        <f t="shared" si="49"/>
        <v>3.4939999999999998</v>
      </c>
      <c r="AQ118" s="111">
        <f t="shared" si="49"/>
        <v>2.92</v>
      </c>
      <c r="AR118" s="112">
        <f t="shared" si="49"/>
        <v>83.183576096316713</v>
      </c>
      <c r="AS118" s="112">
        <f t="shared" si="49"/>
        <v>16.81642390368328</v>
      </c>
      <c r="AT118" s="113">
        <f t="shared" si="49"/>
        <v>1894.6451612903227</v>
      </c>
      <c r="AU118" s="114">
        <f t="shared" si="49"/>
        <v>1.782</v>
      </c>
      <c r="AV118" s="115">
        <f t="shared" si="49"/>
        <v>1.204</v>
      </c>
      <c r="AW118" s="112">
        <f t="shared" si="49"/>
        <v>67.565000827135151</v>
      </c>
      <c r="AX118" s="112">
        <f t="shared" si="49"/>
        <v>32.434999172864863</v>
      </c>
      <c r="AY118" s="61">
        <f t="shared" si="49"/>
        <v>57.643896211704842</v>
      </c>
      <c r="AZ118" s="97">
        <f t="shared" si="49"/>
        <v>80.666451612903202</v>
      </c>
      <c r="BA118" s="68">
        <f t="shared" si="49"/>
        <v>61.467500000000001</v>
      </c>
      <c r="BB118" s="68">
        <f t="shared" si="49"/>
        <v>39.265000000000001</v>
      </c>
      <c r="BC118" s="68">
        <f t="shared" si="49"/>
        <v>30.25</v>
      </c>
      <c r="BD118" s="68" t="str">
        <f t="shared" si="49"/>
        <v/>
      </c>
      <c r="BE118" s="15">
        <f>IFERROR(SUBTOTAL(1,BE85:BE115),"")</f>
        <v>275.55555555555554</v>
      </c>
      <c r="BF118" s="6">
        <f t="shared" si="49"/>
        <v>29350.967741935485</v>
      </c>
      <c r="BG118" s="41">
        <f t="shared" si="49"/>
        <v>15247.903225806451</v>
      </c>
      <c r="BH118" s="42">
        <f t="shared" si="49"/>
        <v>1742.3225806451612</v>
      </c>
      <c r="BI118" s="42">
        <f t="shared" si="49"/>
        <v>1220</v>
      </c>
      <c r="BJ118" s="42" t="str">
        <f t="shared" si="49"/>
        <v/>
      </c>
      <c r="BK118" s="42" t="str">
        <f t="shared" si="49"/>
        <v/>
      </c>
      <c r="BL118" s="42">
        <f t="shared" si="49"/>
        <v>11140.741935483871</v>
      </c>
      <c r="BM118" s="15" t="str">
        <f t="shared" si="49"/>
        <v/>
      </c>
    </row>
    <row r="119" spans="1:65" ht="17.5" outlineLevel="1" thickBot="1" x14ac:dyDescent="0.5">
      <c r="A119" s="182" t="s">
        <v>58</v>
      </c>
      <c r="B119" s="183"/>
      <c r="C119" s="52">
        <f>SUBTOTAL(9,C85:C115)</f>
        <v>9939199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51791</v>
      </c>
      <c r="AP119" s="116"/>
      <c r="AQ119" s="117"/>
      <c r="AR119" s="118"/>
      <c r="AS119" s="118"/>
      <c r="AT119" s="119">
        <f>SUBTOTAL(9,AT85:AT115)</f>
        <v>58734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7440</v>
      </c>
      <c r="BF119" s="7">
        <f t="shared" ref="BF119:BM119" si="50">SUBTOTAL(9,BF85:BF115)</f>
        <v>909880</v>
      </c>
      <c r="BG119" s="43">
        <f t="shared" si="50"/>
        <v>472685</v>
      </c>
      <c r="BH119" s="44">
        <f t="shared" si="50"/>
        <v>54012</v>
      </c>
      <c r="BI119" s="44">
        <f t="shared" si="50"/>
        <v>37820</v>
      </c>
      <c r="BJ119" s="44">
        <f t="shared" si="50"/>
        <v>0</v>
      </c>
      <c r="BK119" s="44">
        <f t="shared" si="50"/>
        <v>0</v>
      </c>
      <c r="BL119" s="44">
        <f t="shared" si="50"/>
        <v>345363</v>
      </c>
      <c r="BM119" s="16">
        <f t="shared" si="50"/>
        <v>0</v>
      </c>
    </row>
    <row r="120" spans="1:65" outlineLevel="5" x14ac:dyDescent="0.45">
      <c r="A120" s="21">
        <f t="shared" si="46"/>
        <v>4</v>
      </c>
      <c r="B120" s="33">
        <f>B115+1</f>
        <v>45017</v>
      </c>
      <c r="C120" s="51">
        <v>305480</v>
      </c>
      <c r="D120" s="64">
        <f t="shared" ref="D120:D149" si="51">IFERROR(ROUND(AVERAGE(E120:L120),1),"")</f>
        <v>36.799999999999997</v>
      </c>
      <c r="E120" s="12">
        <v>35.4</v>
      </c>
      <c r="F120" s="12">
        <v>37.9</v>
      </c>
      <c r="G120" s="12">
        <v>36.5</v>
      </c>
      <c r="H120" s="12">
        <v>37.5</v>
      </c>
      <c r="I120" s="12"/>
      <c r="J120" s="12"/>
      <c r="K120" s="12"/>
      <c r="L120" s="12"/>
      <c r="M120" s="74">
        <f t="shared" ref="M120:M149" si="52">IFERROR(ROUND(AVERAGE(N120:U120),1),"")</f>
        <v>7.2</v>
      </c>
      <c r="N120" s="83">
        <v>7.22</v>
      </c>
      <c r="O120" s="83">
        <v>7.07</v>
      </c>
      <c r="P120" s="83">
        <v>7.25</v>
      </c>
      <c r="Q120" s="83">
        <v>7.11</v>
      </c>
      <c r="R120" s="83"/>
      <c r="S120" s="83"/>
      <c r="T120" s="83"/>
      <c r="U120" s="83"/>
      <c r="V120" s="5" t="str">
        <f t="shared" ref="V120:V149" si="53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4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13.698630136986301</v>
      </c>
      <c r="AO120" s="41">
        <v>2044</v>
      </c>
      <c r="AP120" s="110"/>
      <c r="AQ120" s="111"/>
      <c r="AR120" s="126" t="str">
        <f t="shared" ref="AR120:AR149" si="55">IFERROR(AQ120/AP120*100,"")</f>
        <v/>
      </c>
      <c r="AS120" s="126" t="str">
        <f t="shared" ref="AS120:AS149" si="56">IFERROR(100-AR120,"")</f>
        <v/>
      </c>
      <c r="AT120" s="127">
        <v>1964</v>
      </c>
      <c r="AU120" s="128"/>
      <c r="AV120" s="129"/>
      <c r="AW120" s="126" t="str">
        <f t="shared" ref="AW120:AW149" si="57">IFERROR(AV120/AU120*100,"")</f>
        <v/>
      </c>
      <c r="AX120" s="126" t="str">
        <f t="shared" ref="AX120:AX149" si="58">IFERROR(100-AW120,"")</f>
        <v/>
      </c>
      <c r="AY120" s="64" t="str">
        <f t="shared" ref="AY120:AY149" si="59">IFERROR((1-((AW120*AS120)/(AX120*AR120)))*100,"")</f>
        <v/>
      </c>
      <c r="AZ120" s="97">
        <v>80.11</v>
      </c>
      <c r="BA120" s="68"/>
      <c r="BB120" s="68"/>
      <c r="BC120" s="68"/>
      <c r="BD120" s="68"/>
      <c r="BE120" s="15">
        <v>110</v>
      </c>
      <c r="BF120" s="5">
        <f t="shared" ref="BF120:BF149" si="60">IF(SUM(BG120:BM120)=0,"",SUM(BG120:BM120))</f>
        <v>23956</v>
      </c>
      <c r="BG120" s="42">
        <v>17239</v>
      </c>
      <c r="BH120" s="42">
        <v>0</v>
      </c>
      <c r="BI120" s="42">
        <v>1137</v>
      </c>
      <c r="BJ120" s="42"/>
      <c r="BK120" s="42"/>
      <c r="BL120" s="42">
        <v>5580</v>
      </c>
      <c r="BM120" s="42"/>
    </row>
    <row r="121" spans="1:65" outlineLevel="5" x14ac:dyDescent="0.45">
      <c r="A121" s="22">
        <f t="shared" si="46"/>
        <v>4</v>
      </c>
      <c r="B121" s="9">
        <f t="shared" si="45"/>
        <v>45018</v>
      </c>
      <c r="C121" s="51">
        <v>310475</v>
      </c>
      <c r="D121" s="64">
        <f t="shared" si="51"/>
        <v>36.6</v>
      </c>
      <c r="E121" s="12">
        <v>35</v>
      </c>
      <c r="F121" s="12">
        <v>37.799999999999997</v>
      </c>
      <c r="G121" s="12">
        <v>36.4</v>
      </c>
      <c r="H121" s="12">
        <v>37.299999999999997</v>
      </c>
      <c r="I121" s="12"/>
      <c r="J121" s="12"/>
      <c r="K121" s="12"/>
      <c r="L121" s="12"/>
      <c r="M121" s="74">
        <f t="shared" si="52"/>
        <v>7.1</v>
      </c>
      <c r="N121" s="83">
        <v>7.21</v>
      </c>
      <c r="O121" s="83">
        <v>7</v>
      </c>
      <c r="P121" s="83">
        <v>7.23</v>
      </c>
      <c r="Q121" s="83">
        <v>7.09</v>
      </c>
      <c r="R121" s="83"/>
      <c r="S121" s="83"/>
      <c r="T121" s="83"/>
      <c r="U121" s="83"/>
      <c r="V121" s="5" t="str">
        <f t="shared" si="53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4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13.585638039786511</v>
      </c>
      <c r="AO121" s="41">
        <v>2061</v>
      </c>
      <c r="AP121" s="110"/>
      <c r="AQ121" s="111"/>
      <c r="AR121" s="126" t="str">
        <f t="shared" si="55"/>
        <v/>
      </c>
      <c r="AS121" s="126" t="str">
        <f t="shared" si="56"/>
        <v/>
      </c>
      <c r="AT121" s="127">
        <v>2372</v>
      </c>
      <c r="AU121" s="128"/>
      <c r="AV121" s="129"/>
      <c r="AW121" s="126" t="str">
        <f t="shared" si="57"/>
        <v/>
      </c>
      <c r="AX121" s="126" t="str">
        <f t="shared" si="58"/>
        <v/>
      </c>
      <c r="AY121" s="64" t="str">
        <f t="shared" si="59"/>
        <v/>
      </c>
      <c r="AZ121" s="97">
        <v>79.67</v>
      </c>
      <c r="BA121" s="68"/>
      <c r="BB121" s="68"/>
      <c r="BC121" s="68"/>
      <c r="BD121" s="68"/>
      <c r="BE121" s="15"/>
      <c r="BF121" s="5">
        <f t="shared" si="60"/>
        <v>21473</v>
      </c>
      <c r="BG121" s="42">
        <v>16045</v>
      </c>
      <c r="BH121" s="42">
        <v>0</v>
      </c>
      <c r="BI121" s="42">
        <v>945</v>
      </c>
      <c r="BJ121" s="42"/>
      <c r="BK121" s="42"/>
      <c r="BL121" s="42">
        <v>4483</v>
      </c>
      <c r="BM121" s="42"/>
    </row>
    <row r="122" spans="1:65" outlineLevel="5" x14ac:dyDescent="0.45">
      <c r="A122" s="22">
        <f t="shared" si="46"/>
        <v>4</v>
      </c>
      <c r="B122" s="9">
        <f t="shared" si="45"/>
        <v>45019</v>
      </c>
      <c r="C122" s="51">
        <v>323373</v>
      </c>
      <c r="D122" s="64">
        <f t="shared" si="51"/>
        <v>36.6</v>
      </c>
      <c r="E122" s="12">
        <v>35.200000000000003</v>
      </c>
      <c r="F122" s="12">
        <v>37.799999999999997</v>
      </c>
      <c r="G122" s="12">
        <v>36.1</v>
      </c>
      <c r="H122" s="12">
        <v>37.1</v>
      </c>
      <c r="I122" s="12"/>
      <c r="J122" s="12"/>
      <c r="K122" s="12"/>
      <c r="L122" s="12"/>
      <c r="M122" s="74">
        <f t="shared" si="52"/>
        <v>7.2</v>
      </c>
      <c r="N122" s="83">
        <v>7.22</v>
      </c>
      <c r="O122" s="83">
        <v>7.06</v>
      </c>
      <c r="P122" s="83">
        <v>7.26</v>
      </c>
      <c r="Q122" s="83">
        <v>7.12</v>
      </c>
      <c r="R122" s="83"/>
      <c r="S122" s="83"/>
      <c r="T122" s="83"/>
      <c r="U122" s="83"/>
      <c r="V122" s="5" t="str">
        <f t="shared" si="53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4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15.981735159817351</v>
      </c>
      <c r="AO122" s="41">
        <v>1752</v>
      </c>
      <c r="AP122" s="110"/>
      <c r="AQ122" s="111"/>
      <c r="AR122" s="126" t="str">
        <f t="shared" si="55"/>
        <v/>
      </c>
      <c r="AS122" s="126" t="str">
        <f t="shared" si="56"/>
        <v/>
      </c>
      <c r="AT122" s="127">
        <v>2733</v>
      </c>
      <c r="AU122" s="128"/>
      <c r="AV122" s="129"/>
      <c r="AW122" s="126" t="str">
        <f t="shared" si="57"/>
        <v/>
      </c>
      <c r="AX122" s="126" t="str">
        <f t="shared" si="58"/>
        <v/>
      </c>
      <c r="AY122" s="64" t="str">
        <f t="shared" si="59"/>
        <v/>
      </c>
      <c r="AZ122" s="97">
        <v>79.459999999999994</v>
      </c>
      <c r="BA122" s="68"/>
      <c r="BB122" s="68"/>
      <c r="BC122" s="68"/>
      <c r="BD122" s="68"/>
      <c r="BE122" s="15">
        <v>360</v>
      </c>
      <c r="BF122" s="5">
        <f t="shared" si="60"/>
        <v>50211</v>
      </c>
      <c r="BG122" s="42">
        <v>18779</v>
      </c>
      <c r="BH122" s="42">
        <v>0</v>
      </c>
      <c r="BI122" s="42">
        <v>0</v>
      </c>
      <c r="BJ122" s="42"/>
      <c r="BK122" s="42"/>
      <c r="BL122" s="42">
        <v>31432</v>
      </c>
      <c r="BM122" s="42"/>
    </row>
    <row r="123" spans="1:65" outlineLevel="5" x14ac:dyDescent="0.45">
      <c r="A123" s="22">
        <f t="shared" si="46"/>
        <v>4</v>
      </c>
      <c r="B123" s="9">
        <f t="shared" si="45"/>
        <v>45020</v>
      </c>
      <c r="C123" s="51">
        <v>306981</v>
      </c>
      <c r="D123" s="64">
        <f t="shared" si="51"/>
        <v>36.5</v>
      </c>
      <c r="E123" s="12">
        <v>35</v>
      </c>
      <c r="F123" s="12">
        <v>37.799999999999997</v>
      </c>
      <c r="G123" s="12">
        <v>36.200000000000003</v>
      </c>
      <c r="H123" s="12">
        <v>37.1</v>
      </c>
      <c r="I123" s="12"/>
      <c r="J123" s="12"/>
      <c r="K123" s="12"/>
      <c r="L123" s="12"/>
      <c r="M123" s="74">
        <f t="shared" si="52"/>
        <v>7.2</v>
      </c>
      <c r="N123" s="83">
        <v>7.2</v>
      </c>
      <c r="O123" s="83">
        <v>7.04</v>
      </c>
      <c r="P123" s="83">
        <v>7.28</v>
      </c>
      <c r="Q123" s="83">
        <v>7.09</v>
      </c>
      <c r="R123" s="83"/>
      <c r="S123" s="83"/>
      <c r="T123" s="83"/>
      <c r="U123" s="83"/>
      <c r="V123" s="5" t="str">
        <f t="shared" si="53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4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14.861995753715499</v>
      </c>
      <c r="AO123" s="41">
        <v>1884</v>
      </c>
      <c r="AP123" s="110"/>
      <c r="AQ123" s="111"/>
      <c r="AR123" s="126" t="str">
        <f t="shared" si="55"/>
        <v/>
      </c>
      <c r="AS123" s="126" t="str">
        <f t="shared" si="56"/>
        <v/>
      </c>
      <c r="AT123" s="127">
        <v>2057</v>
      </c>
      <c r="AU123" s="128"/>
      <c r="AV123" s="129"/>
      <c r="AW123" s="126" t="str">
        <f t="shared" si="57"/>
        <v/>
      </c>
      <c r="AX123" s="126" t="str">
        <f t="shared" si="58"/>
        <v/>
      </c>
      <c r="AY123" s="64" t="str">
        <f t="shared" si="59"/>
        <v/>
      </c>
      <c r="AZ123" s="97">
        <v>79.099999999999994</v>
      </c>
      <c r="BA123" s="68"/>
      <c r="BB123" s="68"/>
      <c r="BC123" s="68"/>
      <c r="BD123" s="68"/>
      <c r="BE123" s="15">
        <v>310</v>
      </c>
      <c r="BF123" s="5">
        <f t="shared" si="60"/>
        <v>23809</v>
      </c>
      <c r="BG123" s="42">
        <v>17719</v>
      </c>
      <c r="BH123" s="42">
        <v>0</v>
      </c>
      <c r="BI123" s="42">
        <v>503</v>
      </c>
      <c r="BJ123" s="42"/>
      <c r="BK123" s="42"/>
      <c r="BL123" s="42">
        <v>5587</v>
      </c>
      <c r="BM123" s="42"/>
    </row>
    <row r="124" spans="1:65" outlineLevel="5" x14ac:dyDescent="0.45">
      <c r="A124" s="22">
        <f t="shared" si="46"/>
        <v>4</v>
      </c>
      <c r="B124" s="9">
        <f t="shared" si="45"/>
        <v>45021</v>
      </c>
      <c r="C124" s="51">
        <v>395901</v>
      </c>
      <c r="D124" s="64">
        <f t="shared" si="51"/>
        <v>36.6</v>
      </c>
      <c r="E124" s="12">
        <v>35.200000000000003</v>
      </c>
      <c r="F124" s="12">
        <v>37.799999999999997</v>
      </c>
      <c r="G124" s="12">
        <v>36.1</v>
      </c>
      <c r="H124" s="12">
        <v>37.4</v>
      </c>
      <c r="I124" s="12"/>
      <c r="J124" s="12"/>
      <c r="K124" s="12"/>
      <c r="L124" s="12"/>
      <c r="M124" s="74">
        <f t="shared" si="52"/>
        <v>7.1</v>
      </c>
      <c r="N124" s="83">
        <v>7.19</v>
      </c>
      <c r="O124" s="83">
        <v>7</v>
      </c>
      <c r="P124" s="83">
        <v>7.25</v>
      </c>
      <c r="Q124" s="83">
        <v>7.11</v>
      </c>
      <c r="R124" s="83"/>
      <c r="S124" s="83"/>
      <c r="T124" s="83"/>
      <c r="U124" s="83"/>
      <c r="V124" s="5" t="str">
        <f t="shared" si="53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4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14.791336502905441</v>
      </c>
      <c r="AO124" s="41">
        <v>1893</v>
      </c>
      <c r="AP124" s="110"/>
      <c r="AQ124" s="111"/>
      <c r="AR124" s="126" t="str">
        <f t="shared" si="55"/>
        <v/>
      </c>
      <c r="AS124" s="126" t="str">
        <f t="shared" si="56"/>
        <v/>
      </c>
      <c r="AT124" s="127">
        <v>2501</v>
      </c>
      <c r="AU124" s="128"/>
      <c r="AV124" s="129"/>
      <c r="AW124" s="126" t="str">
        <f t="shared" si="57"/>
        <v/>
      </c>
      <c r="AX124" s="126" t="str">
        <f t="shared" si="58"/>
        <v/>
      </c>
      <c r="AY124" s="64" t="str">
        <f t="shared" si="59"/>
        <v/>
      </c>
      <c r="AZ124" s="97">
        <v>80.02</v>
      </c>
      <c r="BA124" s="68"/>
      <c r="BB124" s="68"/>
      <c r="BC124" s="68"/>
      <c r="BD124" s="68"/>
      <c r="BE124" s="15">
        <v>320</v>
      </c>
      <c r="BF124" s="5">
        <f t="shared" si="60"/>
        <v>27724</v>
      </c>
      <c r="BG124" s="42">
        <v>14416</v>
      </c>
      <c r="BH124" s="42">
        <v>0</v>
      </c>
      <c r="BI124" s="42">
        <v>1276</v>
      </c>
      <c r="BJ124" s="42"/>
      <c r="BK124" s="42"/>
      <c r="BL124" s="42">
        <v>12032</v>
      </c>
      <c r="BM124" s="42"/>
    </row>
    <row r="125" spans="1:65" outlineLevel="5" x14ac:dyDescent="0.45">
      <c r="A125" s="22">
        <f t="shared" si="46"/>
        <v>4</v>
      </c>
      <c r="B125" s="9">
        <f t="shared" si="45"/>
        <v>45022</v>
      </c>
      <c r="C125" s="51">
        <v>425961</v>
      </c>
      <c r="D125" s="64">
        <f t="shared" si="51"/>
        <v>36.700000000000003</v>
      </c>
      <c r="E125" s="12">
        <v>35.1</v>
      </c>
      <c r="F125" s="12">
        <v>37.9</v>
      </c>
      <c r="G125" s="12">
        <v>36.200000000000003</v>
      </c>
      <c r="H125" s="12">
        <v>37.4</v>
      </c>
      <c r="I125" s="12"/>
      <c r="J125" s="12"/>
      <c r="K125" s="12"/>
      <c r="L125" s="12"/>
      <c r="M125" s="74">
        <f t="shared" si="52"/>
        <v>7.1</v>
      </c>
      <c r="N125" s="83">
        <v>7.21</v>
      </c>
      <c r="O125" s="83">
        <v>6.99</v>
      </c>
      <c r="P125" s="83">
        <v>7.24</v>
      </c>
      <c r="Q125" s="83">
        <v>7.08</v>
      </c>
      <c r="R125" s="83"/>
      <c r="S125" s="83"/>
      <c r="T125" s="83"/>
      <c r="U125" s="83"/>
      <c r="V125" s="5">
        <f t="shared" si="53"/>
        <v>136.4</v>
      </c>
      <c r="W125" s="41">
        <v>156.1</v>
      </c>
      <c r="X125" s="41"/>
      <c r="Y125" s="41">
        <v>116.6</v>
      </c>
      <c r="Z125" s="41"/>
      <c r="AA125" s="41"/>
      <c r="AB125" s="41"/>
      <c r="AC125" s="41"/>
      <c r="AD125" s="41"/>
      <c r="AE125" s="5">
        <f t="shared" si="54"/>
        <v>3802.5</v>
      </c>
      <c r="AF125" s="41">
        <v>3840</v>
      </c>
      <c r="AG125" s="41">
        <v>3710</v>
      </c>
      <c r="AH125" s="41">
        <v>3910</v>
      </c>
      <c r="AI125" s="41">
        <v>3750</v>
      </c>
      <c r="AJ125" s="41"/>
      <c r="AK125" s="41"/>
      <c r="AL125" s="41"/>
      <c r="AM125" s="41"/>
      <c r="AN125" s="41">
        <v>12.49442213297635</v>
      </c>
      <c r="AO125" s="41">
        <v>2241</v>
      </c>
      <c r="AP125" s="110">
        <v>2.95</v>
      </c>
      <c r="AQ125" s="111">
        <v>2.2999999999999998</v>
      </c>
      <c r="AR125" s="126">
        <f t="shared" si="55"/>
        <v>77.966101694915253</v>
      </c>
      <c r="AS125" s="126">
        <f t="shared" si="56"/>
        <v>22.033898305084747</v>
      </c>
      <c r="AT125" s="127">
        <v>2297</v>
      </c>
      <c r="AU125" s="128">
        <v>1.65</v>
      </c>
      <c r="AV125" s="129">
        <v>1.08</v>
      </c>
      <c r="AW125" s="126">
        <f t="shared" si="57"/>
        <v>65.454545454545467</v>
      </c>
      <c r="AX125" s="126">
        <f t="shared" si="58"/>
        <v>34.545454545454533</v>
      </c>
      <c r="AY125" s="64">
        <f t="shared" si="59"/>
        <v>46.453089244851228</v>
      </c>
      <c r="AZ125" s="97">
        <v>79.78</v>
      </c>
      <c r="BA125" s="68">
        <v>63.05</v>
      </c>
      <c r="BB125" s="68">
        <v>36.159999999999997</v>
      </c>
      <c r="BC125" s="68">
        <v>33</v>
      </c>
      <c r="BD125" s="68"/>
      <c r="BE125" s="15">
        <v>220</v>
      </c>
      <c r="BF125" s="5">
        <f t="shared" si="60"/>
        <v>26058</v>
      </c>
      <c r="BG125" s="42">
        <v>14828</v>
      </c>
      <c r="BH125" s="42">
        <v>0</v>
      </c>
      <c r="BI125" s="42">
        <v>1287</v>
      </c>
      <c r="BJ125" s="42"/>
      <c r="BK125" s="42"/>
      <c r="BL125" s="42">
        <v>9943</v>
      </c>
      <c r="BM125" s="42"/>
    </row>
    <row r="126" spans="1:65" outlineLevel="5" x14ac:dyDescent="0.45">
      <c r="A126" s="22">
        <f t="shared" si="46"/>
        <v>4</v>
      </c>
      <c r="B126" s="9">
        <f t="shared" si="45"/>
        <v>45023</v>
      </c>
      <c r="C126" s="51">
        <v>432468</v>
      </c>
      <c r="D126" s="64">
        <f t="shared" si="51"/>
        <v>36.6</v>
      </c>
      <c r="E126" s="12">
        <v>35</v>
      </c>
      <c r="F126" s="12">
        <v>38</v>
      </c>
      <c r="G126" s="12">
        <v>36</v>
      </c>
      <c r="H126" s="12">
        <v>37.200000000000003</v>
      </c>
      <c r="I126" s="12"/>
      <c r="J126" s="12"/>
      <c r="K126" s="12"/>
      <c r="L126" s="12"/>
      <c r="M126" s="74">
        <f t="shared" si="52"/>
        <v>7.1</v>
      </c>
      <c r="N126" s="83">
        <v>7.19</v>
      </c>
      <c r="O126" s="83">
        <v>7.02</v>
      </c>
      <c r="P126" s="83">
        <v>7.23</v>
      </c>
      <c r="Q126" s="83">
        <v>7.11</v>
      </c>
      <c r="R126" s="83"/>
      <c r="S126" s="83"/>
      <c r="T126" s="83"/>
      <c r="U126" s="83"/>
      <c r="V126" s="5" t="str">
        <f t="shared" si="53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4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11.935208866155158</v>
      </c>
      <c r="AO126" s="41">
        <v>2346</v>
      </c>
      <c r="AP126" s="110"/>
      <c r="AQ126" s="111"/>
      <c r="AR126" s="126" t="str">
        <f t="shared" si="55"/>
        <v/>
      </c>
      <c r="AS126" s="126" t="str">
        <f t="shared" si="56"/>
        <v/>
      </c>
      <c r="AT126" s="127">
        <v>2821</v>
      </c>
      <c r="AU126" s="128"/>
      <c r="AV126" s="129"/>
      <c r="AW126" s="126" t="str">
        <f t="shared" si="57"/>
        <v/>
      </c>
      <c r="AX126" s="126" t="str">
        <f t="shared" si="58"/>
        <v/>
      </c>
      <c r="AY126" s="64" t="str">
        <f t="shared" si="59"/>
        <v/>
      </c>
      <c r="AZ126" s="97">
        <v>80.05</v>
      </c>
      <c r="BA126" s="68"/>
      <c r="BB126" s="68"/>
      <c r="BC126" s="68"/>
      <c r="BD126" s="68"/>
      <c r="BE126" s="15">
        <v>330</v>
      </c>
      <c r="BF126" s="5">
        <f t="shared" si="60"/>
        <v>23159</v>
      </c>
      <c r="BG126" s="42">
        <v>15714</v>
      </c>
      <c r="BH126" s="42">
        <v>0</v>
      </c>
      <c r="BI126" s="42">
        <v>1333</v>
      </c>
      <c r="BJ126" s="42"/>
      <c r="BK126" s="42"/>
      <c r="BL126" s="42">
        <v>6112</v>
      </c>
      <c r="BM126" s="42"/>
    </row>
    <row r="127" spans="1:65" outlineLevel="5" x14ac:dyDescent="0.45">
      <c r="A127" s="22">
        <f t="shared" si="46"/>
        <v>4</v>
      </c>
      <c r="B127" s="9">
        <f t="shared" si="45"/>
        <v>45024</v>
      </c>
      <c r="C127" s="51">
        <v>405432</v>
      </c>
      <c r="D127" s="64">
        <f t="shared" si="51"/>
        <v>36.4</v>
      </c>
      <c r="E127" s="12">
        <v>35.1</v>
      </c>
      <c r="F127" s="12">
        <v>37.799999999999997</v>
      </c>
      <c r="G127" s="12">
        <v>35.799999999999997</v>
      </c>
      <c r="H127" s="12">
        <v>36.799999999999997</v>
      </c>
      <c r="I127" s="12"/>
      <c r="J127" s="12"/>
      <c r="K127" s="12"/>
      <c r="L127" s="12"/>
      <c r="M127" s="74">
        <f t="shared" si="52"/>
        <v>7.1</v>
      </c>
      <c r="N127" s="83">
        <v>7.18</v>
      </c>
      <c r="O127" s="83">
        <v>7.06</v>
      </c>
      <c r="P127" s="83">
        <v>7.25</v>
      </c>
      <c r="Q127" s="83">
        <v>7.09</v>
      </c>
      <c r="R127" s="83"/>
      <c r="S127" s="83"/>
      <c r="T127" s="83"/>
      <c r="U127" s="83"/>
      <c r="V127" s="5" t="str">
        <f t="shared" si="53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4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14.049172102358254</v>
      </c>
      <c r="AO127" s="41">
        <v>1993</v>
      </c>
      <c r="AP127" s="110"/>
      <c r="AQ127" s="111"/>
      <c r="AR127" s="126" t="str">
        <f t="shared" si="55"/>
        <v/>
      </c>
      <c r="AS127" s="126" t="str">
        <f t="shared" si="56"/>
        <v/>
      </c>
      <c r="AT127" s="127">
        <v>2096</v>
      </c>
      <c r="AU127" s="128"/>
      <c r="AV127" s="129"/>
      <c r="AW127" s="126" t="str">
        <f t="shared" si="57"/>
        <v/>
      </c>
      <c r="AX127" s="126" t="str">
        <f t="shared" si="58"/>
        <v/>
      </c>
      <c r="AY127" s="64" t="str">
        <f t="shared" si="59"/>
        <v/>
      </c>
      <c r="AZ127" s="97">
        <v>79.680000000000007</v>
      </c>
      <c r="BA127" s="68"/>
      <c r="BB127" s="68"/>
      <c r="BC127" s="68"/>
      <c r="BD127" s="68"/>
      <c r="BE127" s="15">
        <v>100</v>
      </c>
      <c r="BF127" s="5">
        <f t="shared" si="60"/>
        <v>42107</v>
      </c>
      <c r="BG127" s="42">
        <v>18028</v>
      </c>
      <c r="BH127" s="42">
        <v>0</v>
      </c>
      <c r="BI127" s="42">
        <v>1258</v>
      </c>
      <c r="BJ127" s="42"/>
      <c r="BK127" s="42"/>
      <c r="BL127" s="42">
        <v>22821</v>
      </c>
      <c r="BM127" s="42"/>
    </row>
    <row r="128" spans="1:65" outlineLevel="5" x14ac:dyDescent="0.45">
      <c r="A128" s="22">
        <f t="shared" si="46"/>
        <v>4</v>
      </c>
      <c r="B128" s="9">
        <f t="shared" si="45"/>
        <v>45025</v>
      </c>
      <c r="C128" s="51">
        <v>361971</v>
      </c>
      <c r="D128" s="64">
        <f t="shared" si="51"/>
        <v>36.200000000000003</v>
      </c>
      <c r="E128" s="12">
        <v>35.1</v>
      </c>
      <c r="F128" s="12">
        <v>37.6</v>
      </c>
      <c r="G128" s="12">
        <v>35.5</v>
      </c>
      <c r="H128" s="12">
        <v>36.4</v>
      </c>
      <c r="I128" s="12"/>
      <c r="J128" s="12"/>
      <c r="K128" s="12"/>
      <c r="L128" s="12"/>
      <c r="M128" s="74">
        <f t="shared" si="52"/>
        <v>7.1</v>
      </c>
      <c r="N128" s="83">
        <v>7.16</v>
      </c>
      <c r="O128" s="83">
        <v>6.98</v>
      </c>
      <c r="P128" s="83">
        <v>7.21</v>
      </c>
      <c r="Q128" s="83">
        <v>7.01</v>
      </c>
      <c r="R128" s="83"/>
      <c r="S128" s="83"/>
      <c r="T128" s="83"/>
      <c r="U128" s="83"/>
      <c r="V128" s="5" t="str">
        <f t="shared" si="53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4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14.14855987872663</v>
      </c>
      <c r="AO128" s="41">
        <v>1979</v>
      </c>
      <c r="AP128" s="110"/>
      <c r="AQ128" s="111"/>
      <c r="AR128" s="126" t="str">
        <f t="shared" si="55"/>
        <v/>
      </c>
      <c r="AS128" s="126" t="str">
        <f t="shared" si="56"/>
        <v/>
      </c>
      <c r="AT128" s="127">
        <v>2313</v>
      </c>
      <c r="AU128" s="128"/>
      <c r="AV128" s="129"/>
      <c r="AW128" s="126" t="str">
        <f t="shared" si="57"/>
        <v/>
      </c>
      <c r="AX128" s="126" t="str">
        <f t="shared" si="58"/>
        <v/>
      </c>
      <c r="AY128" s="64" t="str">
        <f t="shared" si="59"/>
        <v/>
      </c>
      <c r="AZ128" s="97">
        <v>79.73</v>
      </c>
      <c r="BA128" s="68"/>
      <c r="BB128" s="68"/>
      <c r="BC128" s="68"/>
      <c r="BD128" s="68"/>
      <c r="BE128" s="15"/>
      <c r="BF128" s="5">
        <f t="shared" si="60"/>
        <v>22225</v>
      </c>
      <c r="BG128" s="42">
        <v>16759</v>
      </c>
      <c r="BH128" s="42">
        <v>0</v>
      </c>
      <c r="BI128" s="42">
        <v>1149</v>
      </c>
      <c r="BJ128" s="42"/>
      <c r="BK128" s="42"/>
      <c r="BL128" s="42">
        <v>4317</v>
      </c>
      <c r="BM128" s="42"/>
    </row>
    <row r="129" spans="1:65" outlineLevel="5" x14ac:dyDescent="0.45">
      <c r="A129" s="22">
        <f t="shared" si="46"/>
        <v>4</v>
      </c>
      <c r="B129" s="9">
        <f t="shared" si="45"/>
        <v>45026</v>
      </c>
      <c r="C129" s="51">
        <v>369592</v>
      </c>
      <c r="D129" s="64">
        <f t="shared" si="51"/>
        <v>35.9</v>
      </c>
      <c r="E129" s="12">
        <v>34.700000000000003</v>
      </c>
      <c r="F129" s="12">
        <v>37.299999999999997</v>
      </c>
      <c r="G129" s="12">
        <v>35.299999999999997</v>
      </c>
      <c r="H129" s="12">
        <v>36.200000000000003</v>
      </c>
      <c r="I129" s="12"/>
      <c r="J129" s="12"/>
      <c r="K129" s="12"/>
      <c r="L129" s="12"/>
      <c r="M129" s="74">
        <f t="shared" si="52"/>
        <v>7.1</v>
      </c>
      <c r="N129" s="83">
        <v>7.14</v>
      </c>
      <c r="O129" s="83">
        <v>6.95</v>
      </c>
      <c r="P129" s="83">
        <v>7.18</v>
      </c>
      <c r="Q129" s="83">
        <v>6.99</v>
      </c>
      <c r="R129" s="83"/>
      <c r="S129" s="83"/>
      <c r="T129" s="83"/>
      <c r="U129" s="83"/>
      <c r="V129" s="5" t="str">
        <f t="shared" si="53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4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14.366341713699333</v>
      </c>
      <c r="AO129" s="41">
        <v>1949</v>
      </c>
      <c r="AP129" s="110"/>
      <c r="AQ129" s="111"/>
      <c r="AR129" s="126" t="str">
        <f t="shared" si="55"/>
        <v/>
      </c>
      <c r="AS129" s="126" t="str">
        <f t="shared" si="56"/>
        <v/>
      </c>
      <c r="AT129" s="127">
        <v>3026</v>
      </c>
      <c r="AU129" s="128"/>
      <c r="AV129" s="129"/>
      <c r="AW129" s="126" t="str">
        <f t="shared" si="57"/>
        <v/>
      </c>
      <c r="AX129" s="126" t="str">
        <f t="shared" si="58"/>
        <v/>
      </c>
      <c r="AY129" s="64" t="str">
        <f t="shared" si="59"/>
        <v/>
      </c>
      <c r="AZ129" s="97">
        <v>79.540000000000006</v>
      </c>
      <c r="BA129" s="68"/>
      <c r="BB129" s="68"/>
      <c r="BC129" s="68"/>
      <c r="BD129" s="68"/>
      <c r="BE129" s="15">
        <v>350</v>
      </c>
      <c r="BF129" s="5">
        <f t="shared" si="60"/>
        <v>24155</v>
      </c>
      <c r="BG129" s="42">
        <v>17674</v>
      </c>
      <c r="BH129" s="42">
        <v>0</v>
      </c>
      <c r="BI129" s="42">
        <v>1311</v>
      </c>
      <c r="BJ129" s="42"/>
      <c r="BK129" s="42"/>
      <c r="BL129" s="42">
        <v>5170</v>
      </c>
      <c r="BM129" s="42"/>
    </row>
    <row r="130" spans="1:65" outlineLevel="5" x14ac:dyDescent="0.45">
      <c r="A130" s="22">
        <f t="shared" si="46"/>
        <v>4</v>
      </c>
      <c r="B130" s="9">
        <f t="shared" si="45"/>
        <v>45027</v>
      </c>
      <c r="C130" s="51">
        <v>357686</v>
      </c>
      <c r="D130" s="64">
        <f t="shared" si="51"/>
        <v>35.799999999999997</v>
      </c>
      <c r="E130" s="12">
        <v>34.700000000000003</v>
      </c>
      <c r="F130" s="12">
        <v>37.1</v>
      </c>
      <c r="G130" s="12">
        <v>35.299999999999997</v>
      </c>
      <c r="H130" s="12">
        <v>36.200000000000003</v>
      </c>
      <c r="I130" s="12"/>
      <c r="J130" s="12"/>
      <c r="K130" s="12"/>
      <c r="L130" s="12"/>
      <c r="M130" s="74">
        <f t="shared" si="52"/>
        <v>7.1</v>
      </c>
      <c r="N130" s="83">
        <v>7.15</v>
      </c>
      <c r="O130" s="83">
        <v>6.97</v>
      </c>
      <c r="P130" s="83">
        <v>7.22</v>
      </c>
      <c r="Q130" s="83">
        <v>6.95</v>
      </c>
      <c r="R130" s="83"/>
      <c r="S130" s="83"/>
      <c r="T130" s="83"/>
      <c r="U130" s="83"/>
      <c r="V130" s="5" t="str">
        <f t="shared" si="53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4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16.568047337278106</v>
      </c>
      <c r="AO130" s="41">
        <v>1690</v>
      </c>
      <c r="AP130" s="110"/>
      <c r="AQ130" s="111"/>
      <c r="AR130" s="126" t="str">
        <f t="shared" si="55"/>
        <v/>
      </c>
      <c r="AS130" s="126" t="str">
        <f t="shared" si="56"/>
        <v/>
      </c>
      <c r="AT130" s="127">
        <v>2046</v>
      </c>
      <c r="AU130" s="128"/>
      <c r="AV130" s="129"/>
      <c r="AW130" s="126" t="str">
        <f t="shared" si="57"/>
        <v/>
      </c>
      <c r="AX130" s="126" t="str">
        <f t="shared" si="58"/>
        <v/>
      </c>
      <c r="AY130" s="64" t="str">
        <f t="shared" si="59"/>
        <v/>
      </c>
      <c r="AZ130" s="97">
        <v>80.3</v>
      </c>
      <c r="BA130" s="68">
        <v>60.9</v>
      </c>
      <c r="BB130" s="68">
        <v>40.29</v>
      </c>
      <c r="BC130" s="68">
        <v>65</v>
      </c>
      <c r="BD130" s="68"/>
      <c r="BE130" s="15">
        <v>300</v>
      </c>
      <c r="BF130" s="5">
        <f t="shared" si="60"/>
        <v>56346</v>
      </c>
      <c r="BG130" s="42">
        <v>16497</v>
      </c>
      <c r="BH130" s="42">
        <v>0</v>
      </c>
      <c r="BI130" s="42">
        <v>1328</v>
      </c>
      <c r="BJ130" s="42"/>
      <c r="BK130" s="42"/>
      <c r="BL130" s="42">
        <v>38521</v>
      </c>
      <c r="BM130" s="42"/>
    </row>
    <row r="131" spans="1:65" outlineLevel="5" x14ac:dyDescent="0.45">
      <c r="A131" s="22">
        <f t="shared" si="46"/>
        <v>4</v>
      </c>
      <c r="B131" s="9">
        <f t="shared" si="45"/>
        <v>45028</v>
      </c>
      <c r="C131" s="51">
        <v>334069</v>
      </c>
      <c r="D131" s="64">
        <f t="shared" si="51"/>
        <v>35.9</v>
      </c>
      <c r="E131" s="12">
        <v>34.6</v>
      </c>
      <c r="F131" s="12">
        <v>37</v>
      </c>
      <c r="G131" s="12">
        <v>35.4</v>
      </c>
      <c r="H131" s="12">
        <v>36.4</v>
      </c>
      <c r="I131" s="12"/>
      <c r="J131" s="12"/>
      <c r="K131" s="12"/>
      <c r="L131" s="12"/>
      <c r="M131" s="74">
        <f t="shared" si="52"/>
        <v>7</v>
      </c>
      <c r="N131" s="83">
        <v>7.16</v>
      </c>
      <c r="O131" s="83">
        <v>6.87</v>
      </c>
      <c r="P131" s="83">
        <v>7.19</v>
      </c>
      <c r="Q131" s="83">
        <v>6.94</v>
      </c>
      <c r="R131" s="83"/>
      <c r="S131" s="83"/>
      <c r="T131" s="83"/>
      <c r="U131" s="83"/>
      <c r="V131" s="5">
        <f t="shared" si="53"/>
        <v>145</v>
      </c>
      <c r="W131" s="41">
        <v>141.1</v>
      </c>
      <c r="X131" s="41"/>
      <c r="Y131" s="41">
        <v>148.9</v>
      </c>
      <c r="Z131" s="41"/>
      <c r="AA131" s="41"/>
      <c r="AB131" s="41"/>
      <c r="AC131" s="41"/>
      <c r="AD131" s="41"/>
      <c r="AE131" s="5">
        <f t="shared" si="54"/>
        <v>3402.5</v>
      </c>
      <c r="AF131" s="41">
        <v>3900</v>
      </c>
      <c r="AG131" s="41">
        <v>2920</v>
      </c>
      <c r="AH131" s="41">
        <v>3940</v>
      </c>
      <c r="AI131" s="41">
        <v>2850</v>
      </c>
      <c r="AJ131" s="41"/>
      <c r="AK131" s="41"/>
      <c r="AL131" s="41"/>
      <c r="AM131" s="41"/>
      <c r="AN131" s="41">
        <v>15.367727771679473</v>
      </c>
      <c r="AO131" s="41">
        <v>1822</v>
      </c>
      <c r="AP131" s="110">
        <v>3.12</v>
      </c>
      <c r="AQ131" s="111">
        <v>2.41</v>
      </c>
      <c r="AR131" s="126">
        <f t="shared" si="55"/>
        <v>77.243589743589752</v>
      </c>
      <c r="AS131" s="126">
        <f t="shared" si="56"/>
        <v>22.756410256410248</v>
      </c>
      <c r="AT131" s="127">
        <v>2323</v>
      </c>
      <c r="AU131" s="128">
        <v>1.68</v>
      </c>
      <c r="AV131" s="129">
        <v>1.1200000000000001</v>
      </c>
      <c r="AW131" s="126">
        <f t="shared" si="57"/>
        <v>66.666666666666671</v>
      </c>
      <c r="AX131" s="126">
        <f t="shared" si="58"/>
        <v>33.333333333333329</v>
      </c>
      <c r="AY131" s="64">
        <f t="shared" si="59"/>
        <v>41.078838174273876</v>
      </c>
      <c r="AZ131" s="97">
        <v>81.510000000000005</v>
      </c>
      <c r="BA131" s="68"/>
      <c r="BB131" s="68"/>
      <c r="BC131" s="68"/>
      <c r="BD131" s="68"/>
      <c r="BE131" s="15">
        <v>330</v>
      </c>
      <c r="BF131" s="5">
        <f t="shared" si="60"/>
        <v>27563</v>
      </c>
      <c r="BG131" s="42">
        <v>20889</v>
      </c>
      <c r="BH131" s="42">
        <v>0</v>
      </c>
      <c r="BI131" s="42">
        <v>1378</v>
      </c>
      <c r="BJ131" s="42"/>
      <c r="BK131" s="42"/>
      <c r="BL131" s="42">
        <v>5296</v>
      </c>
      <c r="BM131" s="42"/>
    </row>
    <row r="132" spans="1:65" outlineLevel="5" x14ac:dyDescent="0.45">
      <c r="A132" s="22">
        <f t="shared" si="46"/>
        <v>4</v>
      </c>
      <c r="B132" s="9">
        <f t="shared" si="45"/>
        <v>45029</v>
      </c>
      <c r="C132" s="51">
        <v>339948</v>
      </c>
      <c r="D132" s="64">
        <f t="shared" si="51"/>
        <v>35.9</v>
      </c>
      <c r="E132" s="12">
        <v>34.4</v>
      </c>
      <c r="F132" s="12">
        <v>37</v>
      </c>
      <c r="G132" s="12">
        <v>35.5</v>
      </c>
      <c r="H132" s="12">
        <v>36.799999999999997</v>
      </c>
      <c r="I132" s="12"/>
      <c r="J132" s="12"/>
      <c r="K132" s="12"/>
      <c r="L132" s="12"/>
      <c r="M132" s="74">
        <f t="shared" si="52"/>
        <v>7.1</v>
      </c>
      <c r="N132" s="83">
        <v>7.19</v>
      </c>
      <c r="O132" s="83">
        <v>6.9</v>
      </c>
      <c r="P132" s="83">
        <v>7.22</v>
      </c>
      <c r="Q132" s="83">
        <v>6.99</v>
      </c>
      <c r="R132" s="83"/>
      <c r="S132" s="83"/>
      <c r="T132" s="83"/>
      <c r="U132" s="83"/>
      <c r="V132" s="5" t="str">
        <f t="shared" si="53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4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15.792442188381274</v>
      </c>
      <c r="AO132" s="41">
        <v>1773</v>
      </c>
      <c r="AP132" s="110"/>
      <c r="AQ132" s="111"/>
      <c r="AR132" s="126" t="str">
        <f t="shared" si="55"/>
        <v/>
      </c>
      <c r="AS132" s="126" t="str">
        <f t="shared" si="56"/>
        <v/>
      </c>
      <c r="AT132" s="127">
        <v>1839</v>
      </c>
      <c r="AU132" s="128"/>
      <c r="AV132" s="129"/>
      <c r="AW132" s="126" t="str">
        <f t="shared" si="57"/>
        <v/>
      </c>
      <c r="AX132" s="126" t="str">
        <f t="shared" si="58"/>
        <v/>
      </c>
      <c r="AY132" s="64" t="str">
        <f t="shared" si="59"/>
        <v/>
      </c>
      <c r="AZ132" s="97">
        <v>80.03</v>
      </c>
      <c r="BA132" s="68"/>
      <c r="BB132" s="68"/>
      <c r="BC132" s="68"/>
      <c r="BD132" s="68"/>
      <c r="BE132" s="15">
        <v>270</v>
      </c>
      <c r="BF132" s="5">
        <f t="shared" si="60"/>
        <v>21733</v>
      </c>
      <c r="BG132" s="42">
        <v>14881</v>
      </c>
      <c r="BH132" s="42">
        <v>0</v>
      </c>
      <c r="BI132" s="42">
        <v>1345</v>
      </c>
      <c r="BJ132" s="42"/>
      <c r="BK132" s="42"/>
      <c r="BL132" s="42">
        <v>5507</v>
      </c>
      <c r="BM132" s="42"/>
    </row>
    <row r="133" spans="1:65" outlineLevel="5" x14ac:dyDescent="0.45">
      <c r="A133" s="22">
        <f t="shared" si="46"/>
        <v>4</v>
      </c>
      <c r="B133" s="9">
        <f t="shared" si="45"/>
        <v>45030</v>
      </c>
      <c r="C133" s="51">
        <v>348711</v>
      </c>
      <c r="D133" s="64">
        <f t="shared" si="51"/>
        <v>36</v>
      </c>
      <c r="E133" s="12">
        <v>34.299999999999997</v>
      </c>
      <c r="F133" s="12">
        <v>37</v>
      </c>
      <c r="G133" s="12">
        <v>35.6</v>
      </c>
      <c r="H133" s="12">
        <v>37</v>
      </c>
      <c r="I133" s="12"/>
      <c r="J133" s="12"/>
      <c r="K133" s="12"/>
      <c r="L133" s="12"/>
      <c r="M133" s="74">
        <f t="shared" si="52"/>
        <v>7.1</v>
      </c>
      <c r="N133" s="83">
        <v>7.17</v>
      </c>
      <c r="O133" s="83">
        <v>6.88</v>
      </c>
      <c r="P133" s="83">
        <v>7.2</v>
      </c>
      <c r="Q133" s="83">
        <v>7</v>
      </c>
      <c r="R133" s="83"/>
      <c r="S133" s="83"/>
      <c r="T133" s="83"/>
      <c r="U133" s="83"/>
      <c r="V133" s="5" t="str">
        <f t="shared" si="53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4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16.194331983805668</v>
      </c>
      <c r="AO133" s="41">
        <v>1729</v>
      </c>
      <c r="AP133" s="110"/>
      <c r="AQ133" s="111"/>
      <c r="AR133" s="126" t="str">
        <f t="shared" si="55"/>
        <v/>
      </c>
      <c r="AS133" s="126" t="str">
        <f t="shared" si="56"/>
        <v/>
      </c>
      <c r="AT133" s="127">
        <v>2465</v>
      </c>
      <c r="AU133" s="128"/>
      <c r="AV133" s="129"/>
      <c r="AW133" s="126" t="str">
        <f t="shared" si="57"/>
        <v/>
      </c>
      <c r="AX133" s="126" t="str">
        <f t="shared" si="58"/>
        <v/>
      </c>
      <c r="AY133" s="64" t="str">
        <f t="shared" si="59"/>
        <v/>
      </c>
      <c r="AZ133" s="97">
        <v>80.239999999999995</v>
      </c>
      <c r="BA133" s="68"/>
      <c r="BB133" s="68"/>
      <c r="BC133" s="68"/>
      <c r="BD133" s="68"/>
      <c r="BE133" s="15">
        <v>340</v>
      </c>
      <c r="BF133" s="5">
        <f t="shared" si="60"/>
        <v>20849</v>
      </c>
      <c r="BG133" s="42">
        <v>13424</v>
      </c>
      <c r="BH133" s="42">
        <v>0</v>
      </c>
      <c r="BI133" s="42">
        <v>1366</v>
      </c>
      <c r="BJ133" s="42"/>
      <c r="BK133" s="42"/>
      <c r="BL133" s="42">
        <v>6059</v>
      </c>
      <c r="BM133" s="42"/>
    </row>
    <row r="134" spans="1:65" outlineLevel="5" x14ac:dyDescent="0.45">
      <c r="A134" s="22">
        <f t="shared" si="46"/>
        <v>4</v>
      </c>
      <c r="B134" s="9">
        <f t="shared" si="45"/>
        <v>45031</v>
      </c>
      <c r="C134" s="51">
        <v>388164</v>
      </c>
      <c r="D134" s="64">
        <f t="shared" si="51"/>
        <v>36.1</v>
      </c>
      <c r="E134" s="12">
        <v>34.4</v>
      </c>
      <c r="F134" s="12">
        <v>37.1</v>
      </c>
      <c r="G134" s="12">
        <v>35.700000000000003</v>
      </c>
      <c r="H134" s="12">
        <v>37</v>
      </c>
      <c r="I134" s="12"/>
      <c r="J134" s="12"/>
      <c r="K134" s="12"/>
      <c r="L134" s="12"/>
      <c r="M134" s="74">
        <f t="shared" si="52"/>
        <v>7.1</v>
      </c>
      <c r="N134" s="83">
        <v>7.2</v>
      </c>
      <c r="O134" s="83">
        <v>6.91</v>
      </c>
      <c r="P134" s="83">
        <v>7.18</v>
      </c>
      <c r="Q134" s="83">
        <v>7.03</v>
      </c>
      <c r="R134" s="83"/>
      <c r="S134" s="83"/>
      <c r="T134" s="83"/>
      <c r="U134" s="83"/>
      <c r="V134" s="5" t="str">
        <f t="shared" si="53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4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18.506278916060808</v>
      </c>
      <c r="AO134" s="41">
        <v>1513</v>
      </c>
      <c r="AP134" s="110"/>
      <c r="AQ134" s="111"/>
      <c r="AR134" s="126" t="str">
        <f t="shared" si="55"/>
        <v/>
      </c>
      <c r="AS134" s="126" t="str">
        <f t="shared" si="56"/>
        <v/>
      </c>
      <c r="AT134" s="127">
        <v>1165</v>
      </c>
      <c r="AU134" s="128"/>
      <c r="AV134" s="129"/>
      <c r="AW134" s="126" t="str">
        <f t="shared" si="57"/>
        <v/>
      </c>
      <c r="AX134" s="126" t="str">
        <f t="shared" si="58"/>
        <v/>
      </c>
      <c r="AY134" s="64" t="str">
        <f t="shared" si="59"/>
        <v/>
      </c>
      <c r="AZ134" s="97">
        <v>80.489999999999995</v>
      </c>
      <c r="BA134" s="68"/>
      <c r="BB134" s="68"/>
      <c r="BC134" s="68"/>
      <c r="BD134" s="68"/>
      <c r="BE134" s="15">
        <v>100</v>
      </c>
      <c r="BF134" s="5">
        <f t="shared" si="60"/>
        <v>19885</v>
      </c>
      <c r="BG134" s="42">
        <v>13206</v>
      </c>
      <c r="BH134" s="42">
        <v>0</v>
      </c>
      <c r="BI134" s="42">
        <v>1338</v>
      </c>
      <c r="BJ134" s="42"/>
      <c r="BK134" s="42"/>
      <c r="BL134" s="42">
        <v>5341</v>
      </c>
      <c r="BM134" s="42"/>
    </row>
    <row r="135" spans="1:65" outlineLevel="5" x14ac:dyDescent="0.45">
      <c r="A135" s="22">
        <f t="shared" si="46"/>
        <v>4</v>
      </c>
      <c r="B135" s="9">
        <f t="shared" si="45"/>
        <v>45032</v>
      </c>
      <c r="C135" s="51">
        <v>341638</v>
      </c>
      <c r="D135" s="64">
        <f t="shared" si="51"/>
        <v>36</v>
      </c>
      <c r="E135" s="12">
        <v>34.4</v>
      </c>
      <c r="F135" s="12">
        <v>37.1</v>
      </c>
      <c r="G135" s="12">
        <v>35.6</v>
      </c>
      <c r="H135" s="12">
        <v>36.9</v>
      </c>
      <c r="I135" s="12"/>
      <c r="J135" s="12"/>
      <c r="K135" s="12"/>
      <c r="L135" s="12"/>
      <c r="M135" s="74">
        <f t="shared" si="52"/>
        <v>7.1</v>
      </c>
      <c r="N135" s="83">
        <v>7.17</v>
      </c>
      <c r="O135" s="83">
        <v>6.95</v>
      </c>
      <c r="P135" s="83">
        <v>7.2</v>
      </c>
      <c r="Q135" s="83">
        <v>7.05</v>
      </c>
      <c r="R135" s="83"/>
      <c r="S135" s="83"/>
      <c r="T135" s="83"/>
      <c r="U135" s="83"/>
      <c r="V135" s="5" t="str">
        <f t="shared" si="53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4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16.279069767441861</v>
      </c>
      <c r="AO135" s="41">
        <v>1720</v>
      </c>
      <c r="AP135" s="110"/>
      <c r="AQ135" s="111"/>
      <c r="AR135" s="126" t="str">
        <f t="shared" si="55"/>
        <v/>
      </c>
      <c r="AS135" s="126" t="str">
        <f t="shared" si="56"/>
        <v/>
      </c>
      <c r="AT135" s="127">
        <v>1994</v>
      </c>
      <c r="AU135" s="128"/>
      <c r="AV135" s="129"/>
      <c r="AW135" s="126" t="str">
        <f t="shared" si="57"/>
        <v/>
      </c>
      <c r="AX135" s="126" t="str">
        <f t="shared" si="58"/>
        <v/>
      </c>
      <c r="AY135" s="64" t="str">
        <f t="shared" si="59"/>
        <v/>
      </c>
      <c r="AZ135" s="97">
        <v>80.150000000000006</v>
      </c>
      <c r="BA135" s="68"/>
      <c r="BB135" s="68"/>
      <c r="BC135" s="68"/>
      <c r="BD135" s="68"/>
      <c r="BE135" s="15"/>
      <c r="BF135" s="5">
        <f t="shared" si="60"/>
        <v>51760</v>
      </c>
      <c r="BG135" s="42">
        <v>13713</v>
      </c>
      <c r="BH135" s="42">
        <v>0</v>
      </c>
      <c r="BI135" s="42">
        <v>1105</v>
      </c>
      <c r="BJ135" s="42"/>
      <c r="BK135" s="42"/>
      <c r="BL135" s="42">
        <v>36942</v>
      </c>
      <c r="BM135" s="42"/>
    </row>
    <row r="136" spans="1:65" outlineLevel="5" x14ac:dyDescent="0.45">
      <c r="A136" s="22">
        <f t="shared" si="46"/>
        <v>4</v>
      </c>
      <c r="B136" s="9">
        <f t="shared" si="45"/>
        <v>45033</v>
      </c>
      <c r="C136" s="51">
        <v>380012</v>
      </c>
      <c r="D136" s="64">
        <f t="shared" si="51"/>
        <v>35.9</v>
      </c>
      <c r="E136" s="12">
        <v>34.1</v>
      </c>
      <c r="F136" s="12">
        <v>37.1</v>
      </c>
      <c r="G136" s="12">
        <v>35.6</v>
      </c>
      <c r="H136" s="12">
        <v>36.799999999999997</v>
      </c>
      <c r="I136" s="12"/>
      <c r="J136" s="12"/>
      <c r="K136" s="12"/>
      <c r="L136" s="12"/>
      <c r="M136" s="74">
        <f t="shared" si="52"/>
        <v>7.1</v>
      </c>
      <c r="N136" s="83">
        <v>7.16</v>
      </c>
      <c r="O136" s="83">
        <v>7</v>
      </c>
      <c r="P136" s="83">
        <v>7.21</v>
      </c>
      <c r="Q136" s="83">
        <v>7.06</v>
      </c>
      <c r="R136" s="83"/>
      <c r="S136" s="83"/>
      <c r="T136" s="83"/>
      <c r="U136" s="83"/>
      <c r="V136" s="5" t="str">
        <f t="shared" si="53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4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17.326732673267326</v>
      </c>
      <c r="AO136" s="41">
        <v>1616</v>
      </c>
      <c r="AP136" s="110"/>
      <c r="AQ136" s="111"/>
      <c r="AR136" s="126" t="str">
        <f t="shared" si="55"/>
        <v/>
      </c>
      <c r="AS136" s="126" t="str">
        <f t="shared" si="56"/>
        <v/>
      </c>
      <c r="AT136" s="127">
        <v>2691</v>
      </c>
      <c r="AU136" s="128"/>
      <c r="AV136" s="129"/>
      <c r="AW136" s="126" t="str">
        <f t="shared" si="57"/>
        <v/>
      </c>
      <c r="AX136" s="126" t="str">
        <f t="shared" si="58"/>
        <v/>
      </c>
      <c r="AY136" s="64" t="str">
        <f t="shared" si="59"/>
        <v/>
      </c>
      <c r="AZ136" s="97">
        <v>79.78</v>
      </c>
      <c r="BA136" s="68"/>
      <c r="BB136" s="68"/>
      <c r="BC136" s="68"/>
      <c r="BD136" s="68"/>
      <c r="BE136" s="15">
        <v>380</v>
      </c>
      <c r="BF136" s="5">
        <f t="shared" si="60"/>
        <v>24479</v>
      </c>
      <c r="BG136" s="42">
        <v>17651</v>
      </c>
      <c r="BH136" s="42">
        <v>0</v>
      </c>
      <c r="BI136" s="42">
        <v>1331</v>
      </c>
      <c r="BJ136" s="42"/>
      <c r="BK136" s="42"/>
      <c r="BL136" s="42">
        <v>5497</v>
      </c>
      <c r="BM136" s="42"/>
    </row>
    <row r="137" spans="1:65" outlineLevel="5" x14ac:dyDescent="0.45">
      <c r="A137" s="22">
        <f t="shared" si="46"/>
        <v>4</v>
      </c>
      <c r="B137" s="9">
        <f t="shared" si="45"/>
        <v>45034</v>
      </c>
      <c r="C137" s="51">
        <v>329725</v>
      </c>
      <c r="D137" s="64">
        <f t="shared" si="51"/>
        <v>36</v>
      </c>
      <c r="E137" s="12">
        <v>34.1</v>
      </c>
      <c r="F137" s="12">
        <v>37.1</v>
      </c>
      <c r="G137" s="12">
        <v>35.799999999999997</v>
      </c>
      <c r="H137" s="12">
        <v>36.799999999999997</v>
      </c>
      <c r="I137" s="12"/>
      <c r="J137" s="12"/>
      <c r="K137" s="12"/>
      <c r="L137" s="12"/>
      <c r="M137" s="74">
        <f t="shared" si="52"/>
        <v>7.1</v>
      </c>
      <c r="N137" s="83">
        <v>7.24</v>
      </c>
      <c r="O137" s="83">
        <v>6.94</v>
      </c>
      <c r="P137" s="83">
        <v>7.17</v>
      </c>
      <c r="Q137" s="83">
        <v>6.99</v>
      </c>
      <c r="R137" s="83"/>
      <c r="S137" s="83"/>
      <c r="T137" s="83"/>
      <c r="U137" s="83"/>
      <c r="V137" s="5" t="str">
        <f t="shared" si="53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4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15.102481121898597</v>
      </c>
      <c r="AO137" s="41">
        <v>1854</v>
      </c>
      <c r="AP137" s="110"/>
      <c r="AQ137" s="111"/>
      <c r="AR137" s="126" t="str">
        <f t="shared" si="55"/>
        <v/>
      </c>
      <c r="AS137" s="126" t="str">
        <f t="shared" si="56"/>
        <v/>
      </c>
      <c r="AT137" s="127">
        <v>2064</v>
      </c>
      <c r="AU137" s="128"/>
      <c r="AV137" s="129"/>
      <c r="AW137" s="126" t="str">
        <f t="shared" si="57"/>
        <v/>
      </c>
      <c r="AX137" s="126" t="str">
        <f t="shared" si="58"/>
        <v/>
      </c>
      <c r="AY137" s="64" t="str">
        <f t="shared" si="59"/>
        <v/>
      </c>
      <c r="AZ137" s="97">
        <v>78.52</v>
      </c>
      <c r="BA137" s="68"/>
      <c r="BB137" s="68"/>
      <c r="BC137" s="68"/>
      <c r="BD137" s="68"/>
      <c r="BE137" s="15">
        <v>320</v>
      </c>
      <c r="BF137" s="5">
        <f t="shared" si="60"/>
        <v>23798</v>
      </c>
      <c r="BG137" s="42">
        <v>13009</v>
      </c>
      <c r="BH137" s="42">
        <v>0</v>
      </c>
      <c r="BI137" s="42">
        <v>1338</v>
      </c>
      <c r="BJ137" s="42"/>
      <c r="BK137" s="42"/>
      <c r="BL137" s="42">
        <v>9451</v>
      </c>
      <c r="BM137" s="42"/>
    </row>
    <row r="138" spans="1:65" outlineLevel="5" x14ac:dyDescent="0.45">
      <c r="A138" s="22">
        <f t="shared" si="46"/>
        <v>4</v>
      </c>
      <c r="B138" s="9">
        <f t="shared" si="45"/>
        <v>45035</v>
      </c>
      <c r="C138" s="51">
        <v>320490</v>
      </c>
      <c r="D138" s="64">
        <f t="shared" si="51"/>
        <v>36</v>
      </c>
      <c r="E138" s="12">
        <v>34.1</v>
      </c>
      <c r="F138" s="12">
        <v>37.200000000000003</v>
      </c>
      <c r="G138" s="12">
        <v>35.9</v>
      </c>
      <c r="H138" s="12">
        <v>36.9</v>
      </c>
      <c r="I138" s="12"/>
      <c r="J138" s="12"/>
      <c r="K138" s="12"/>
      <c r="L138" s="12"/>
      <c r="M138" s="74">
        <f t="shared" si="52"/>
        <v>7.1</v>
      </c>
      <c r="N138" s="83">
        <v>7.21</v>
      </c>
      <c r="O138" s="83">
        <v>7.05</v>
      </c>
      <c r="P138" s="83">
        <v>7.13</v>
      </c>
      <c r="Q138" s="83">
        <v>6.87</v>
      </c>
      <c r="R138" s="83"/>
      <c r="S138" s="83"/>
      <c r="T138" s="83"/>
      <c r="U138" s="83"/>
      <c r="V138" s="5" t="str">
        <f t="shared" si="53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4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15.873015873015873</v>
      </c>
      <c r="AO138" s="41">
        <v>1764</v>
      </c>
      <c r="AP138" s="110"/>
      <c r="AQ138" s="111"/>
      <c r="AR138" s="126" t="str">
        <f t="shared" si="55"/>
        <v/>
      </c>
      <c r="AS138" s="126" t="str">
        <f t="shared" si="56"/>
        <v/>
      </c>
      <c r="AT138" s="127">
        <v>2283</v>
      </c>
      <c r="AU138" s="128"/>
      <c r="AV138" s="129"/>
      <c r="AW138" s="126" t="str">
        <f t="shared" si="57"/>
        <v/>
      </c>
      <c r="AX138" s="126" t="str">
        <f t="shared" si="58"/>
        <v/>
      </c>
      <c r="AY138" s="64" t="str">
        <f t="shared" si="59"/>
        <v/>
      </c>
      <c r="AZ138" s="97">
        <v>79.599999999999994</v>
      </c>
      <c r="BA138" s="68">
        <v>60.71</v>
      </c>
      <c r="BB138" s="68">
        <v>40.85</v>
      </c>
      <c r="BC138" s="68">
        <v>27</v>
      </c>
      <c r="BD138" s="68"/>
      <c r="BE138" s="15">
        <v>320</v>
      </c>
      <c r="BF138" s="5">
        <f t="shared" si="60"/>
        <v>32132</v>
      </c>
      <c r="BG138" s="42">
        <v>17890</v>
      </c>
      <c r="BH138" s="42">
        <v>0</v>
      </c>
      <c r="BI138" s="42">
        <v>1397</v>
      </c>
      <c r="BJ138" s="42"/>
      <c r="BK138" s="42"/>
      <c r="BL138" s="42">
        <v>12845</v>
      </c>
      <c r="BM138" s="42"/>
    </row>
    <row r="139" spans="1:65" outlineLevel="5" x14ac:dyDescent="0.45">
      <c r="A139" s="22">
        <f t="shared" si="46"/>
        <v>4</v>
      </c>
      <c r="B139" s="9">
        <f t="shared" si="45"/>
        <v>45036</v>
      </c>
      <c r="C139" s="51">
        <v>321212</v>
      </c>
      <c r="D139" s="64">
        <f t="shared" si="51"/>
        <v>36</v>
      </c>
      <c r="E139" s="12">
        <v>34.1</v>
      </c>
      <c r="F139" s="12">
        <v>37.200000000000003</v>
      </c>
      <c r="G139" s="12">
        <v>35.9</v>
      </c>
      <c r="H139" s="12">
        <v>36.799999999999997</v>
      </c>
      <c r="I139" s="12"/>
      <c r="J139" s="12"/>
      <c r="K139" s="12"/>
      <c r="L139" s="12"/>
      <c r="M139" s="74">
        <f t="shared" si="52"/>
        <v>7</v>
      </c>
      <c r="N139" s="83">
        <v>7.06</v>
      </c>
      <c r="O139" s="83">
        <v>6.89</v>
      </c>
      <c r="P139" s="83">
        <v>7.14</v>
      </c>
      <c r="Q139" s="83">
        <v>6.9</v>
      </c>
      <c r="R139" s="83"/>
      <c r="S139" s="83"/>
      <c r="T139" s="83"/>
      <c r="U139" s="83"/>
      <c r="V139" s="5">
        <f t="shared" si="53"/>
        <v>167.8</v>
      </c>
      <c r="W139" s="41">
        <v>202.6</v>
      </c>
      <c r="X139" s="41">
        <v>212.9</v>
      </c>
      <c r="Y139" s="41">
        <v>152.4</v>
      </c>
      <c r="Z139" s="41">
        <v>103.3</v>
      </c>
      <c r="AA139" s="41"/>
      <c r="AB139" s="41"/>
      <c r="AC139" s="41"/>
      <c r="AD139" s="41"/>
      <c r="AE139" s="5">
        <f t="shared" si="54"/>
        <v>3445</v>
      </c>
      <c r="AF139" s="41">
        <v>3970</v>
      </c>
      <c r="AG139" s="41">
        <v>3000</v>
      </c>
      <c r="AH139" s="41">
        <v>4030</v>
      </c>
      <c r="AI139" s="41">
        <v>2780</v>
      </c>
      <c r="AJ139" s="41"/>
      <c r="AK139" s="41"/>
      <c r="AL139" s="41"/>
      <c r="AM139" s="41"/>
      <c r="AN139" s="41">
        <v>17.654476670870114</v>
      </c>
      <c r="AO139" s="41">
        <v>1586</v>
      </c>
      <c r="AP139" s="110">
        <v>3.31</v>
      </c>
      <c r="AQ139" s="111">
        <v>2.61</v>
      </c>
      <c r="AR139" s="126">
        <f t="shared" si="55"/>
        <v>78.851963746223561</v>
      </c>
      <c r="AS139" s="126">
        <f t="shared" si="56"/>
        <v>21.148036253776439</v>
      </c>
      <c r="AT139" s="127">
        <v>1619</v>
      </c>
      <c r="AU139" s="128">
        <v>1.87</v>
      </c>
      <c r="AV139" s="129">
        <v>1.23</v>
      </c>
      <c r="AW139" s="126">
        <f t="shared" si="57"/>
        <v>65.775401069518708</v>
      </c>
      <c r="AX139" s="126">
        <f t="shared" si="58"/>
        <v>34.224598930481292</v>
      </c>
      <c r="AY139" s="64">
        <f t="shared" si="59"/>
        <v>48.455459770114949</v>
      </c>
      <c r="AZ139" s="97">
        <v>78.48</v>
      </c>
      <c r="BA139" s="68"/>
      <c r="BB139" s="68"/>
      <c r="BC139" s="68"/>
      <c r="BD139" s="68"/>
      <c r="BE139" s="15">
        <v>250</v>
      </c>
      <c r="BF139" s="5">
        <f t="shared" si="60"/>
        <v>21853</v>
      </c>
      <c r="BG139" s="42">
        <v>15941</v>
      </c>
      <c r="BH139" s="42">
        <v>0</v>
      </c>
      <c r="BI139" s="42">
        <v>928</v>
      </c>
      <c r="BJ139" s="42"/>
      <c r="BK139" s="42"/>
      <c r="BL139" s="42">
        <v>4984</v>
      </c>
      <c r="BM139" s="42"/>
    </row>
    <row r="140" spans="1:65" outlineLevel="5" x14ac:dyDescent="0.45">
      <c r="A140" s="22">
        <f t="shared" si="46"/>
        <v>4</v>
      </c>
      <c r="B140" s="9">
        <f t="shared" si="45"/>
        <v>45037</v>
      </c>
      <c r="C140" s="51">
        <v>320891</v>
      </c>
      <c r="D140" s="64">
        <f t="shared" si="51"/>
        <v>36.200000000000003</v>
      </c>
      <c r="E140" s="12">
        <v>34.200000000000003</v>
      </c>
      <c r="F140" s="12">
        <v>37.299999999999997</v>
      </c>
      <c r="G140" s="12">
        <v>36.1</v>
      </c>
      <c r="H140" s="12">
        <v>37</v>
      </c>
      <c r="I140" s="12"/>
      <c r="J140" s="12"/>
      <c r="K140" s="12"/>
      <c r="L140" s="12"/>
      <c r="M140" s="74">
        <f t="shared" si="52"/>
        <v>7</v>
      </c>
      <c r="N140" s="83">
        <v>7.18</v>
      </c>
      <c r="O140" s="83">
        <v>7.01</v>
      </c>
      <c r="P140" s="83">
        <v>6.89</v>
      </c>
      <c r="Q140" s="83">
        <v>7.03</v>
      </c>
      <c r="R140" s="83"/>
      <c r="S140" s="83"/>
      <c r="T140" s="83"/>
      <c r="U140" s="83"/>
      <c r="V140" s="5" t="str">
        <f t="shared" si="53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4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17.845761631612493</v>
      </c>
      <c r="AO140" s="41">
        <v>1569</v>
      </c>
      <c r="AP140" s="110"/>
      <c r="AQ140" s="111"/>
      <c r="AR140" s="126" t="str">
        <f t="shared" si="55"/>
        <v/>
      </c>
      <c r="AS140" s="126" t="str">
        <f t="shared" si="56"/>
        <v/>
      </c>
      <c r="AT140" s="127">
        <v>2292</v>
      </c>
      <c r="AU140" s="128"/>
      <c r="AV140" s="129"/>
      <c r="AW140" s="126" t="str">
        <f t="shared" si="57"/>
        <v/>
      </c>
      <c r="AX140" s="126" t="str">
        <f t="shared" si="58"/>
        <v/>
      </c>
      <c r="AY140" s="64" t="str">
        <f t="shared" si="59"/>
        <v/>
      </c>
      <c r="AZ140" s="97">
        <v>78.95</v>
      </c>
      <c r="BA140" s="68"/>
      <c r="BB140" s="68"/>
      <c r="BC140" s="68"/>
      <c r="BD140" s="68"/>
      <c r="BE140" s="15">
        <v>350</v>
      </c>
      <c r="BF140" s="5">
        <f t="shared" si="60"/>
        <v>19914</v>
      </c>
      <c r="BG140" s="42">
        <v>14541</v>
      </c>
      <c r="BH140" s="42">
        <v>0</v>
      </c>
      <c r="BI140" s="42">
        <v>0</v>
      </c>
      <c r="BJ140" s="42"/>
      <c r="BK140" s="42"/>
      <c r="BL140" s="42">
        <v>5373</v>
      </c>
      <c r="BM140" s="42"/>
    </row>
    <row r="141" spans="1:65" outlineLevel="5" x14ac:dyDescent="0.45">
      <c r="A141" s="22">
        <f t="shared" si="46"/>
        <v>4</v>
      </c>
      <c r="B141" s="9">
        <f t="shared" si="45"/>
        <v>45038</v>
      </c>
      <c r="C141" s="51">
        <v>310183</v>
      </c>
      <c r="D141" s="64">
        <f t="shared" si="51"/>
        <v>36.299999999999997</v>
      </c>
      <c r="E141" s="12">
        <v>34.299999999999997</v>
      </c>
      <c r="F141" s="12">
        <v>37.4</v>
      </c>
      <c r="G141" s="12">
        <v>36.200000000000003</v>
      </c>
      <c r="H141" s="12">
        <v>37.200000000000003</v>
      </c>
      <c r="I141" s="12"/>
      <c r="J141" s="12"/>
      <c r="K141" s="12"/>
      <c r="L141" s="12"/>
      <c r="M141" s="74">
        <f t="shared" si="52"/>
        <v>7.1</v>
      </c>
      <c r="N141" s="83">
        <v>7.26</v>
      </c>
      <c r="O141" s="83">
        <v>7.06</v>
      </c>
      <c r="P141" s="83">
        <v>6.93</v>
      </c>
      <c r="Q141" s="83">
        <v>7.08</v>
      </c>
      <c r="R141" s="83"/>
      <c r="S141" s="83"/>
      <c r="T141" s="83"/>
      <c r="U141" s="83"/>
      <c r="V141" s="5" t="str">
        <f t="shared" si="53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4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14.242115971515767</v>
      </c>
      <c r="AO141" s="41">
        <v>1966</v>
      </c>
      <c r="AP141" s="110"/>
      <c r="AQ141" s="111"/>
      <c r="AR141" s="126" t="str">
        <f t="shared" si="55"/>
        <v/>
      </c>
      <c r="AS141" s="126" t="str">
        <f t="shared" si="56"/>
        <v/>
      </c>
      <c r="AT141" s="127">
        <v>1717</v>
      </c>
      <c r="AU141" s="128"/>
      <c r="AV141" s="129"/>
      <c r="AW141" s="126" t="str">
        <f t="shared" si="57"/>
        <v/>
      </c>
      <c r="AX141" s="126" t="str">
        <f t="shared" si="58"/>
        <v/>
      </c>
      <c r="AY141" s="64" t="str">
        <f t="shared" si="59"/>
        <v/>
      </c>
      <c r="AZ141" s="97">
        <v>78.67</v>
      </c>
      <c r="BA141" s="68"/>
      <c r="BB141" s="68"/>
      <c r="BC141" s="68"/>
      <c r="BD141" s="68"/>
      <c r="BE141" s="15">
        <v>80</v>
      </c>
      <c r="BF141" s="5">
        <f t="shared" si="60"/>
        <v>51085</v>
      </c>
      <c r="BG141" s="42">
        <v>13546</v>
      </c>
      <c r="BH141" s="42">
        <v>0</v>
      </c>
      <c r="BI141" s="42">
        <v>0</v>
      </c>
      <c r="BJ141" s="42"/>
      <c r="BK141" s="42"/>
      <c r="BL141" s="42">
        <v>37539</v>
      </c>
      <c r="BM141" s="42"/>
    </row>
    <row r="142" spans="1:65" outlineLevel="5" x14ac:dyDescent="0.45">
      <c r="A142" s="22">
        <f t="shared" si="46"/>
        <v>4</v>
      </c>
      <c r="B142" s="9">
        <f t="shared" si="45"/>
        <v>45039</v>
      </c>
      <c r="C142" s="51">
        <v>312372</v>
      </c>
      <c r="D142" s="64">
        <f t="shared" si="51"/>
        <v>36.5</v>
      </c>
      <c r="E142" s="12">
        <v>34.5</v>
      </c>
      <c r="F142" s="12">
        <v>37.6</v>
      </c>
      <c r="G142" s="12">
        <v>36.4</v>
      </c>
      <c r="H142" s="12">
        <v>37.5</v>
      </c>
      <c r="I142" s="12"/>
      <c r="J142" s="12"/>
      <c r="K142" s="12"/>
      <c r="L142" s="12"/>
      <c r="M142" s="74">
        <f t="shared" si="52"/>
        <v>7.1</v>
      </c>
      <c r="N142" s="83">
        <v>7.18</v>
      </c>
      <c r="O142" s="83">
        <v>7.09</v>
      </c>
      <c r="P142" s="83">
        <v>6.98</v>
      </c>
      <c r="Q142" s="83">
        <v>7</v>
      </c>
      <c r="R142" s="83"/>
      <c r="S142" s="83"/>
      <c r="T142" s="83"/>
      <c r="U142" s="83"/>
      <c r="V142" s="5" t="str">
        <f t="shared" si="53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4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14.752370916754478</v>
      </c>
      <c r="AO142" s="41">
        <v>1898</v>
      </c>
      <c r="AP142" s="110"/>
      <c r="AQ142" s="111"/>
      <c r="AR142" s="126" t="str">
        <f t="shared" si="55"/>
        <v/>
      </c>
      <c r="AS142" s="126" t="str">
        <f t="shared" si="56"/>
        <v/>
      </c>
      <c r="AT142" s="127">
        <v>2138</v>
      </c>
      <c r="AU142" s="128"/>
      <c r="AV142" s="129"/>
      <c r="AW142" s="126" t="str">
        <f t="shared" si="57"/>
        <v/>
      </c>
      <c r="AX142" s="126" t="str">
        <f t="shared" si="58"/>
        <v/>
      </c>
      <c r="AY142" s="64" t="str">
        <f t="shared" si="59"/>
        <v/>
      </c>
      <c r="AZ142" s="97">
        <v>78.88</v>
      </c>
      <c r="BA142" s="68"/>
      <c r="BB142" s="68"/>
      <c r="BC142" s="68"/>
      <c r="BD142" s="68"/>
      <c r="BE142" s="15"/>
      <c r="BF142" s="5">
        <f t="shared" si="60"/>
        <v>19717</v>
      </c>
      <c r="BG142" s="42">
        <v>19717</v>
      </c>
      <c r="BH142" s="42">
        <v>0</v>
      </c>
      <c r="BI142" s="42">
        <v>0</v>
      </c>
      <c r="BJ142" s="42"/>
      <c r="BK142" s="42"/>
      <c r="BL142" s="42">
        <v>0</v>
      </c>
      <c r="BM142" s="42"/>
    </row>
    <row r="143" spans="1:65" outlineLevel="5" x14ac:dyDescent="0.45">
      <c r="A143" s="22">
        <f t="shared" si="46"/>
        <v>4</v>
      </c>
      <c r="B143" s="9">
        <f t="shared" si="45"/>
        <v>45040</v>
      </c>
      <c r="C143" s="51">
        <v>312932</v>
      </c>
      <c r="D143" s="64">
        <f t="shared" si="51"/>
        <v>37.4</v>
      </c>
      <c r="E143" s="12">
        <v>37.4</v>
      </c>
      <c r="F143" s="12">
        <v>37.9</v>
      </c>
      <c r="G143" s="12">
        <v>36.6</v>
      </c>
      <c r="H143" s="12">
        <v>37.5</v>
      </c>
      <c r="I143" s="12"/>
      <c r="J143" s="12"/>
      <c r="K143" s="12"/>
      <c r="L143" s="12"/>
      <c r="M143" s="74">
        <f t="shared" si="52"/>
        <v>6.9</v>
      </c>
      <c r="N143" s="83">
        <v>7.11</v>
      </c>
      <c r="O143" s="83">
        <v>7.02</v>
      </c>
      <c r="P143" s="83">
        <v>6.78</v>
      </c>
      <c r="Q143" s="83">
        <v>6.84</v>
      </c>
      <c r="R143" s="83"/>
      <c r="S143" s="83"/>
      <c r="T143" s="83"/>
      <c r="U143" s="83"/>
      <c r="V143" s="5" t="str">
        <f t="shared" si="53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4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v>12.791228871630882</v>
      </c>
      <c r="AO143" s="41">
        <v>2189</v>
      </c>
      <c r="AP143" s="110"/>
      <c r="AQ143" s="111"/>
      <c r="AR143" s="126" t="str">
        <f t="shared" si="55"/>
        <v/>
      </c>
      <c r="AS143" s="126" t="str">
        <f t="shared" si="56"/>
        <v/>
      </c>
      <c r="AT143" s="127">
        <v>2533</v>
      </c>
      <c r="AU143" s="128"/>
      <c r="AV143" s="129"/>
      <c r="AW143" s="126" t="str">
        <f t="shared" si="57"/>
        <v/>
      </c>
      <c r="AX143" s="126" t="str">
        <f t="shared" si="58"/>
        <v/>
      </c>
      <c r="AY143" s="64" t="str">
        <f t="shared" si="59"/>
        <v/>
      </c>
      <c r="AZ143" s="97">
        <v>78.67</v>
      </c>
      <c r="BA143" s="68"/>
      <c r="BB143" s="68"/>
      <c r="BC143" s="68"/>
      <c r="BD143" s="68"/>
      <c r="BE143" s="15"/>
      <c r="BF143" s="5">
        <f t="shared" si="60"/>
        <v>14934</v>
      </c>
      <c r="BG143" s="42">
        <v>14934</v>
      </c>
      <c r="BH143" s="42">
        <v>0</v>
      </c>
      <c r="BI143" s="42">
        <v>0</v>
      </c>
      <c r="BJ143" s="42"/>
      <c r="BK143" s="42"/>
      <c r="BL143" s="42">
        <v>0</v>
      </c>
      <c r="BM143" s="42"/>
    </row>
    <row r="144" spans="1:65" outlineLevel="5" x14ac:dyDescent="0.45">
      <c r="A144" s="22">
        <f t="shared" si="46"/>
        <v>4</v>
      </c>
      <c r="B144" s="9">
        <f t="shared" si="45"/>
        <v>45041</v>
      </c>
      <c r="C144" s="51">
        <v>331039</v>
      </c>
      <c r="D144" s="64">
        <f t="shared" si="51"/>
        <v>36.9</v>
      </c>
      <c r="E144" s="12">
        <v>34.799999999999997</v>
      </c>
      <c r="F144" s="12">
        <v>38.1</v>
      </c>
      <c r="G144" s="12">
        <v>36.799999999999997</v>
      </c>
      <c r="H144" s="12">
        <v>37.700000000000003</v>
      </c>
      <c r="I144" s="12"/>
      <c r="J144" s="12"/>
      <c r="K144" s="12"/>
      <c r="L144" s="12"/>
      <c r="M144" s="74">
        <f t="shared" si="52"/>
        <v>7</v>
      </c>
      <c r="N144" s="83">
        <v>7.19</v>
      </c>
      <c r="O144" s="83">
        <v>6.93</v>
      </c>
      <c r="P144" s="83">
        <v>6.91</v>
      </c>
      <c r="Q144" s="83">
        <v>6.99</v>
      </c>
      <c r="R144" s="83"/>
      <c r="S144" s="83"/>
      <c r="T144" s="83"/>
      <c r="U144" s="83"/>
      <c r="V144" s="5" t="str">
        <f t="shared" si="53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4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14.606155451225874</v>
      </c>
      <c r="AO144" s="41">
        <v>1917</v>
      </c>
      <c r="AP144" s="110"/>
      <c r="AQ144" s="111"/>
      <c r="AR144" s="126" t="str">
        <f t="shared" si="55"/>
        <v/>
      </c>
      <c r="AS144" s="126" t="str">
        <f t="shared" si="56"/>
        <v/>
      </c>
      <c r="AT144" s="127">
        <v>2225</v>
      </c>
      <c r="AU144" s="128"/>
      <c r="AV144" s="129"/>
      <c r="AW144" s="126" t="str">
        <f t="shared" si="57"/>
        <v/>
      </c>
      <c r="AX144" s="126" t="str">
        <f t="shared" si="58"/>
        <v/>
      </c>
      <c r="AY144" s="64" t="str">
        <f t="shared" si="59"/>
        <v/>
      </c>
      <c r="AZ144" s="97">
        <v>81.569999999999993</v>
      </c>
      <c r="BA144" s="68"/>
      <c r="BB144" s="68"/>
      <c r="BC144" s="68"/>
      <c r="BD144" s="68"/>
      <c r="BE144" s="15"/>
      <c r="BF144" s="5">
        <f t="shared" si="60"/>
        <v>17527</v>
      </c>
      <c r="BG144" s="42">
        <v>17527</v>
      </c>
      <c r="BH144" s="42">
        <v>0</v>
      </c>
      <c r="BI144" s="42">
        <v>0</v>
      </c>
      <c r="BJ144" s="42"/>
      <c r="BK144" s="42"/>
      <c r="BL144" s="42">
        <v>0</v>
      </c>
      <c r="BM144" s="42"/>
    </row>
    <row r="145" spans="1:65" outlineLevel="5" x14ac:dyDescent="0.45">
      <c r="A145" s="22">
        <f t="shared" si="46"/>
        <v>4</v>
      </c>
      <c r="B145" s="9">
        <f t="shared" si="45"/>
        <v>45042</v>
      </c>
      <c r="C145" s="51">
        <v>348082</v>
      </c>
      <c r="D145" s="64">
        <f t="shared" si="51"/>
        <v>37</v>
      </c>
      <c r="E145" s="12">
        <v>35</v>
      </c>
      <c r="F145" s="12">
        <v>38.299999999999997</v>
      </c>
      <c r="G145" s="12">
        <v>37</v>
      </c>
      <c r="H145" s="12">
        <v>37.799999999999997</v>
      </c>
      <c r="I145" s="12"/>
      <c r="J145" s="12"/>
      <c r="K145" s="12"/>
      <c r="L145" s="12"/>
      <c r="M145" s="74">
        <f t="shared" si="52"/>
        <v>7</v>
      </c>
      <c r="N145" s="83">
        <v>7.16</v>
      </c>
      <c r="O145" s="83">
        <v>6.95</v>
      </c>
      <c r="P145" s="83">
        <v>7.16</v>
      </c>
      <c r="Q145" s="83">
        <v>6.92</v>
      </c>
      <c r="R145" s="83"/>
      <c r="S145" s="83"/>
      <c r="T145" s="83"/>
      <c r="U145" s="83"/>
      <c r="V145" s="5" t="str">
        <f t="shared" si="53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4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14.43298969072165</v>
      </c>
      <c r="AO145" s="41">
        <v>1940</v>
      </c>
      <c r="AP145" s="110"/>
      <c r="AQ145" s="111"/>
      <c r="AR145" s="126" t="str">
        <f t="shared" si="55"/>
        <v/>
      </c>
      <c r="AS145" s="126" t="str">
        <f t="shared" si="56"/>
        <v/>
      </c>
      <c r="AT145" s="127">
        <v>2212</v>
      </c>
      <c r="AU145" s="128"/>
      <c r="AV145" s="129"/>
      <c r="AW145" s="126" t="str">
        <f t="shared" si="57"/>
        <v/>
      </c>
      <c r="AX145" s="126" t="str">
        <f t="shared" si="58"/>
        <v/>
      </c>
      <c r="AY145" s="64" t="str">
        <f t="shared" si="59"/>
        <v/>
      </c>
      <c r="AZ145" s="97">
        <v>79.69</v>
      </c>
      <c r="BA145" s="68"/>
      <c r="BB145" s="68"/>
      <c r="BC145" s="68"/>
      <c r="BD145" s="68"/>
      <c r="BE145" s="15"/>
      <c r="BF145" s="5">
        <f t="shared" si="60"/>
        <v>15328</v>
      </c>
      <c r="BG145" s="42">
        <v>15328</v>
      </c>
      <c r="BH145" s="42">
        <v>0</v>
      </c>
      <c r="BI145" s="42">
        <v>0</v>
      </c>
      <c r="BJ145" s="42"/>
      <c r="BK145" s="42"/>
      <c r="BL145" s="42">
        <v>0</v>
      </c>
      <c r="BM145" s="42"/>
    </row>
    <row r="146" spans="1:65" outlineLevel="5" x14ac:dyDescent="0.45">
      <c r="A146" s="22">
        <f t="shared" si="46"/>
        <v>4</v>
      </c>
      <c r="B146" s="9">
        <f t="shared" si="45"/>
        <v>45043</v>
      </c>
      <c r="C146" s="51">
        <v>317337</v>
      </c>
      <c r="D146" s="64">
        <f t="shared" si="51"/>
        <v>37.1</v>
      </c>
      <c r="E146" s="12">
        <v>35.1</v>
      </c>
      <c r="F146" s="12">
        <v>38.4</v>
      </c>
      <c r="G146" s="12">
        <v>37.1</v>
      </c>
      <c r="H146" s="12">
        <v>37.799999999999997</v>
      </c>
      <c r="I146" s="12"/>
      <c r="J146" s="12"/>
      <c r="K146" s="12"/>
      <c r="L146" s="12"/>
      <c r="M146" s="74">
        <f t="shared" si="52"/>
        <v>7.1</v>
      </c>
      <c r="N146" s="83">
        <v>7.12</v>
      </c>
      <c r="O146" s="83">
        <v>6.92</v>
      </c>
      <c r="P146" s="83">
        <v>7.21</v>
      </c>
      <c r="Q146" s="83">
        <v>7.05</v>
      </c>
      <c r="R146" s="83"/>
      <c r="S146" s="83"/>
      <c r="T146" s="83"/>
      <c r="U146" s="83"/>
      <c r="V146" s="5">
        <f t="shared" si="53"/>
        <v>166</v>
      </c>
      <c r="W146" s="41">
        <v>112.2</v>
      </c>
      <c r="X146" s="41">
        <v>180.9</v>
      </c>
      <c r="Y146" s="41">
        <v>196.2</v>
      </c>
      <c r="Z146" s="41">
        <v>174.8</v>
      </c>
      <c r="AA146" s="41"/>
      <c r="AB146" s="41"/>
      <c r="AC146" s="41"/>
      <c r="AD146" s="41"/>
      <c r="AE146" s="5">
        <f t="shared" si="54"/>
        <v>3457.5</v>
      </c>
      <c r="AF146" s="41">
        <v>3860</v>
      </c>
      <c r="AG146" s="41">
        <v>3000</v>
      </c>
      <c r="AH146" s="41">
        <v>3900</v>
      </c>
      <c r="AI146" s="41">
        <v>3070</v>
      </c>
      <c r="AJ146" s="41"/>
      <c r="AK146" s="41"/>
      <c r="AL146" s="41"/>
      <c r="AM146" s="41"/>
      <c r="AN146" s="41">
        <v>17.337461300309599</v>
      </c>
      <c r="AO146" s="41">
        <v>1615</v>
      </c>
      <c r="AP146" s="110">
        <v>2.06</v>
      </c>
      <c r="AQ146" s="111">
        <v>1.53</v>
      </c>
      <c r="AR146" s="126">
        <f t="shared" si="55"/>
        <v>74.271844660194176</v>
      </c>
      <c r="AS146" s="126">
        <f t="shared" si="56"/>
        <v>25.728155339805824</v>
      </c>
      <c r="AT146" s="127">
        <v>1905</v>
      </c>
      <c r="AU146" s="128">
        <v>1.5</v>
      </c>
      <c r="AV146" s="129">
        <v>0.97</v>
      </c>
      <c r="AW146" s="126">
        <f t="shared" si="57"/>
        <v>64.666666666666657</v>
      </c>
      <c r="AX146" s="126">
        <f t="shared" si="58"/>
        <v>35.333333333333343</v>
      </c>
      <c r="AY146" s="64">
        <f t="shared" si="59"/>
        <v>36.60130718954251</v>
      </c>
      <c r="AZ146" s="97">
        <v>79.989999999999995</v>
      </c>
      <c r="BA146" s="68">
        <v>60.35</v>
      </c>
      <c r="BB146" s="68">
        <v>37.799999999999997</v>
      </c>
      <c r="BC146" s="68">
        <v>23</v>
      </c>
      <c r="BD146" s="68"/>
      <c r="BE146" s="15"/>
      <c r="BF146" s="5">
        <f t="shared" si="60"/>
        <v>16152</v>
      </c>
      <c r="BG146" s="42">
        <v>15823</v>
      </c>
      <c r="BH146" s="42">
        <v>0</v>
      </c>
      <c r="BI146" s="42">
        <v>329</v>
      </c>
      <c r="BJ146" s="42"/>
      <c r="BK146" s="42"/>
      <c r="BL146" s="42">
        <v>0</v>
      </c>
      <c r="BM146" s="42"/>
    </row>
    <row r="147" spans="1:65" outlineLevel="5" x14ac:dyDescent="0.45">
      <c r="A147" s="22">
        <f t="shared" si="46"/>
        <v>4</v>
      </c>
      <c r="B147" s="9">
        <f t="shared" si="45"/>
        <v>45044</v>
      </c>
      <c r="C147" s="51">
        <v>317431</v>
      </c>
      <c r="D147" s="64">
        <f t="shared" si="51"/>
        <v>37.200000000000003</v>
      </c>
      <c r="E147" s="12">
        <v>35.299999999999997</v>
      </c>
      <c r="F147" s="12">
        <v>38.5</v>
      </c>
      <c r="G147" s="12">
        <v>37.200000000000003</v>
      </c>
      <c r="H147" s="12">
        <v>37.9</v>
      </c>
      <c r="I147" s="12"/>
      <c r="J147" s="12"/>
      <c r="K147" s="12"/>
      <c r="L147" s="12"/>
      <c r="M147" s="74">
        <f t="shared" si="52"/>
        <v>7.1</v>
      </c>
      <c r="N147" s="83">
        <v>7.22</v>
      </c>
      <c r="O147" s="83">
        <v>6.98</v>
      </c>
      <c r="P147" s="83">
        <v>7.13</v>
      </c>
      <c r="Q147" s="83">
        <v>7.11</v>
      </c>
      <c r="R147" s="83"/>
      <c r="S147" s="83"/>
      <c r="T147" s="83"/>
      <c r="U147" s="83"/>
      <c r="V147" s="5" t="str">
        <f t="shared" si="53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4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21.823850350740454</v>
      </c>
      <c r="AO147" s="41">
        <v>1283</v>
      </c>
      <c r="AP147" s="110"/>
      <c r="AQ147" s="111"/>
      <c r="AR147" s="126" t="str">
        <f t="shared" si="55"/>
        <v/>
      </c>
      <c r="AS147" s="126" t="str">
        <f t="shared" si="56"/>
        <v/>
      </c>
      <c r="AT147" s="127">
        <v>1558</v>
      </c>
      <c r="AU147" s="128"/>
      <c r="AV147" s="129"/>
      <c r="AW147" s="126" t="str">
        <f t="shared" si="57"/>
        <v/>
      </c>
      <c r="AX147" s="126" t="str">
        <f t="shared" si="58"/>
        <v/>
      </c>
      <c r="AY147" s="64" t="str">
        <f t="shared" si="59"/>
        <v/>
      </c>
      <c r="AZ147" s="97">
        <v>79.88</v>
      </c>
      <c r="BA147" s="68"/>
      <c r="BB147" s="68"/>
      <c r="BC147" s="68"/>
      <c r="BD147" s="68"/>
      <c r="BE147" s="15"/>
      <c r="BF147" s="5">
        <f t="shared" si="60"/>
        <v>19288</v>
      </c>
      <c r="BG147" s="42">
        <v>14381</v>
      </c>
      <c r="BH147" s="42">
        <v>3600</v>
      </c>
      <c r="BI147" s="42">
        <v>1307</v>
      </c>
      <c r="BJ147" s="42"/>
      <c r="BK147" s="42"/>
      <c r="BL147" s="42">
        <v>0</v>
      </c>
      <c r="BM147" s="42"/>
    </row>
    <row r="148" spans="1:65" outlineLevel="5" x14ac:dyDescent="0.45">
      <c r="A148" s="22">
        <f t="shared" si="46"/>
        <v>4</v>
      </c>
      <c r="B148" s="9">
        <f t="shared" si="45"/>
        <v>45045</v>
      </c>
      <c r="C148" s="51">
        <v>384481</v>
      </c>
      <c r="D148" s="64">
        <f t="shared" si="51"/>
        <v>37.299999999999997</v>
      </c>
      <c r="E148" s="12">
        <v>35.299999999999997</v>
      </c>
      <c r="F148" s="12">
        <v>38.6</v>
      </c>
      <c r="G148" s="12">
        <v>37.200000000000003</v>
      </c>
      <c r="H148" s="12">
        <v>37.9</v>
      </c>
      <c r="I148" s="12"/>
      <c r="J148" s="12"/>
      <c r="K148" s="12"/>
      <c r="L148" s="12"/>
      <c r="M148" s="74">
        <f t="shared" si="52"/>
        <v>7.2</v>
      </c>
      <c r="N148" s="83">
        <v>7.28</v>
      </c>
      <c r="O148" s="83">
        <v>7.03</v>
      </c>
      <c r="P148" s="83">
        <v>7.09</v>
      </c>
      <c r="Q148" s="83">
        <v>7.2</v>
      </c>
      <c r="R148" s="83"/>
      <c r="S148" s="83"/>
      <c r="T148" s="83"/>
      <c r="U148" s="83"/>
      <c r="V148" s="5" t="str">
        <f t="shared" si="53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4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25.089605734767026</v>
      </c>
      <c r="AO148" s="41">
        <v>1116</v>
      </c>
      <c r="AP148" s="110"/>
      <c r="AQ148" s="111"/>
      <c r="AR148" s="126" t="str">
        <f t="shared" si="55"/>
        <v/>
      </c>
      <c r="AS148" s="126" t="str">
        <f t="shared" si="56"/>
        <v/>
      </c>
      <c r="AT148" s="127">
        <v>1227</v>
      </c>
      <c r="AU148" s="128"/>
      <c r="AV148" s="129"/>
      <c r="AW148" s="126" t="str">
        <f t="shared" si="57"/>
        <v/>
      </c>
      <c r="AX148" s="126" t="str">
        <f t="shared" si="58"/>
        <v/>
      </c>
      <c r="AY148" s="64" t="str">
        <f t="shared" si="59"/>
        <v/>
      </c>
      <c r="AZ148" s="97">
        <v>79.67</v>
      </c>
      <c r="BA148" s="68"/>
      <c r="BB148" s="68"/>
      <c r="BC148" s="68"/>
      <c r="BD148" s="68"/>
      <c r="BE148" s="15"/>
      <c r="BF148" s="5">
        <f t="shared" si="60"/>
        <v>9737</v>
      </c>
      <c r="BG148" s="42">
        <v>8459</v>
      </c>
      <c r="BH148" s="42">
        <v>0</v>
      </c>
      <c r="BI148" s="42">
        <v>1278</v>
      </c>
      <c r="BJ148" s="42"/>
      <c r="BK148" s="42"/>
      <c r="BL148" s="42">
        <v>0</v>
      </c>
      <c r="BM148" s="42"/>
    </row>
    <row r="149" spans="1:65" ht="17.5" outlineLevel="5" thickBot="1" x14ac:dyDescent="0.5">
      <c r="A149" s="31">
        <f t="shared" si="46"/>
        <v>4</v>
      </c>
      <c r="B149" s="32">
        <f t="shared" si="45"/>
        <v>45046</v>
      </c>
      <c r="C149" s="51">
        <v>342972</v>
      </c>
      <c r="D149" s="64">
        <f t="shared" si="51"/>
        <v>37.299999999999997</v>
      </c>
      <c r="E149" s="12">
        <v>35.4</v>
      </c>
      <c r="F149" s="12">
        <v>38.700000000000003</v>
      </c>
      <c r="G149" s="12">
        <v>37.200000000000003</v>
      </c>
      <c r="H149" s="12">
        <v>38</v>
      </c>
      <c r="I149" s="12"/>
      <c r="J149" s="12"/>
      <c r="K149" s="12"/>
      <c r="L149" s="12"/>
      <c r="M149" s="74">
        <f t="shared" si="52"/>
        <v>7.1</v>
      </c>
      <c r="N149" s="83">
        <v>7.21</v>
      </c>
      <c r="O149" s="83">
        <v>6.94</v>
      </c>
      <c r="P149" s="83">
        <v>7.05</v>
      </c>
      <c r="Q149" s="83">
        <v>7.12</v>
      </c>
      <c r="R149" s="83"/>
      <c r="S149" s="83"/>
      <c r="T149" s="83"/>
      <c r="U149" s="83"/>
      <c r="V149" s="5" t="str">
        <f t="shared" si="53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4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24.734982332155479</v>
      </c>
      <c r="AO149" s="41">
        <v>1132</v>
      </c>
      <c r="AP149" s="110"/>
      <c r="AQ149" s="111"/>
      <c r="AR149" s="126" t="str">
        <f t="shared" si="55"/>
        <v/>
      </c>
      <c r="AS149" s="126" t="str">
        <f t="shared" si="56"/>
        <v/>
      </c>
      <c r="AT149" s="127">
        <v>1332</v>
      </c>
      <c r="AU149" s="128"/>
      <c r="AV149" s="129"/>
      <c r="AW149" s="126" t="str">
        <f t="shared" si="57"/>
        <v/>
      </c>
      <c r="AX149" s="126" t="str">
        <f t="shared" si="58"/>
        <v/>
      </c>
      <c r="AY149" s="64" t="str">
        <f t="shared" si="59"/>
        <v/>
      </c>
      <c r="AZ149" s="97">
        <v>79.239999999999995</v>
      </c>
      <c r="BA149" s="68"/>
      <c r="BB149" s="68"/>
      <c r="BC149" s="68"/>
      <c r="BD149" s="68"/>
      <c r="BE149" s="15"/>
      <c r="BF149" s="5">
        <f t="shared" si="60"/>
        <v>15209</v>
      </c>
      <c r="BG149" s="42">
        <v>13931</v>
      </c>
      <c r="BH149" s="42">
        <v>0</v>
      </c>
      <c r="BI149" s="42">
        <v>1278</v>
      </c>
      <c r="BJ149" s="42"/>
      <c r="BK149" s="42"/>
      <c r="BL149" s="42">
        <v>0</v>
      </c>
      <c r="BM149" s="42"/>
    </row>
    <row r="150" spans="1:65" outlineLevel="4" x14ac:dyDescent="0.45">
      <c r="A150" s="150" t="s">
        <v>38</v>
      </c>
      <c r="B150" s="151"/>
      <c r="C150" s="50">
        <f t="shared" ref="C150:BM150" si="61">SUBTOTAL(4,C120:C149)</f>
        <v>432468</v>
      </c>
      <c r="D150" s="60">
        <f t="shared" si="61"/>
        <v>37.4</v>
      </c>
      <c r="E150" s="28">
        <f t="shared" si="61"/>
        <v>37.4</v>
      </c>
      <c r="F150" s="28">
        <f t="shared" si="61"/>
        <v>38.700000000000003</v>
      </c>
      <c r="G150" s="28">
        <f t="shared" si="61"/>
        <v>37.200000000000003</v>
      </c>
      <c r="H150" s="28">
        <f t="shared" si="61"/>
        <v>38</v>
      </c>
      <c r="I150" s="28">
        <f t="shared" si="61"/>
        <v>0</v>
      </c>
      <c r="J150" s="28">
        <f t="shared" si="61"/>
        <v>0</v>
      </c>
      <c r="K150" s="28">
        <f t="shared" si="61"/>
        <v>0</v>
      </c>
      <c r="L150" s="28">
        <f t="shared" si="61"/>
        <v>0</v>
      </c>
      <c r="M150" s="71">
        <f t="shared" si="61"/>
        <v>7.2</v>
      </c>
      <c r="N150" s="82">
        <f t="shared" si="61"/>
        <v>7.28</v>
      </c>
      <c r="O150" s="82">
        <f t="shared" si="61"/>
        <v>7.09</v>
      </c>
      <c r="P150" s="82">
        <f t="shared" si="61"/>
        <v>7.28</v>
      </c>
      <c r="Q150" s="82">
        <f t="shared" si="61"/>
        <v>7.2</v>
      </c>
      <c r="R150" s="82">
        <f t="shared" si="61"/>
        <v>0</v>
      </c>
      <c r="S150" s="82">
        <f t="shared" si="61"/>
        <v>0</v>
      </c>
      <c r="T150" s="82">
        <f t="shared" si="61"/>
        <v>0</v>
      </c>
      <c r="U150" s="82">
        <f t="shared" si="61"/>
        <v>0</v>
      </c>
      <c r="V150" s="29">
        <f t="shared" si="61"/>
        <v>167.8</v>
      </c>
      <c r="W150" s="39">
        <f t="shared" si="61"/>
        <v>202.6</v>
      </c>
      <c r="X150" s="39">
        <f t="shared" si="61"/>
        <v>212.9</v>
      </c>
      <c r="Y150" s="39">
        <f t="shared" si="61"/>
        <v>196.2</v>
      </c>
      <c r="Z150" s="39">
        <f t="shared" si="61"/>
        <v>174.8</v>
      </c>
      <c r="AA150" s="39">
        <f t="shared" si="61"/>
        <v>0</v>
      </c>
      <c r="AB150" s="39">
        <f t="shared" si="61"/>
        <v>0</v>
      </c>
      <c r="AC150" s="39">
        <f t="shared" si="61"/>
        <v>0</v>
      </c>
      <c r="AD150" s="39">
        <f t="shared" si="61"/>
        <v>0</v>
      </c>
      <c r="AE150" s="29">
        <f t="shared" si="61"/>
        <v>3802.5</v>
      </c>
      <c r="AF150" s="39">
        <f t="shared" si="61"/>
        <v>3970</v>
      </c>
      <c r="AG150" s="39">
        <f t="shared" si="61"/>
        <v>3710</v>
      </c>
      <c r="AH150" s="39">
        <f t="shared" si="61"/>
        <v>4030</v>
      </c>
      <c r="AI150" s="39">
        <f t="shared" si="61"/>
        <v>3750</v>
      </c>
      <c r="AJ150" s="39">
        <f t="shared" si="61"/>
        <v>0</v>
      </c>
      <c r="AK150" s="39">
        <f t="shared" si="61"/>
        <v>0</v>
      </c>
      <c r="AL150" s="39">
        <f t="shared" si="61"/>
        <v>0</v>
      </c>
      <c r="AM150" s="39">
        <f t="shared" si="61"/>
        <v>0</v>
      </c>
      <c r="AN150" s="39">
        <f t="shared" si="61"/>
        <v>25.089605734767026</v>
      </c>
      <c r="AO150" s="39">
        <f t="shared" si="61"/>
        <v>2346</v>
      </c>
      <c r="AP150" s="104">
        <f t="shared" si="61"/>
        <v>3.31</v>
      </c>
      <c r="AQ150" s="105">
        <f t="shared" si="61"/>
        <v>2.61</v>
      </c>
      <c r="AR150" s="106">
        <f t="shared" si="61"/>
        <v>78.851963746223561</v>
      </c>
      <c r="AS150" s="106">
        <f t="shared" si="61"/>
        <v>25.728155339805824</v>
      </c>
      <c r="AT150" s="107">
        <f t="shared" si="61"/>
        <v>3026</v>
      </c>
      <c r="AU150" s="108">
        <f t="shared" si="61"/>
        <v>1.87</v>
      </c>
      <c r="AV150" s="109">
        <f t="shared" si="61"/>
        <v>1.23</v>
      </c>
      <c r="AW150" s="106">
        <f t="shared" si="61"/>
        <v>66.666666666666671</v>
      </c>
      <c r="AX150" s="106">
        <f t="shared" si="61"/>
        <v>35.333333333333343</v>
      </c>
      <c r="AY150" s="60">
        <f t="shared" si="61"/>
        <v>48.455459770114949</v>
      </c>
      <c r="AZ150" s="96">
        <f t="shared" si="61"/>
        <v>81.569999999999993</v>
      </c>
      <c r="BA150" s="67">
        <f t="shared" si="61"/>
        <v>63.05</v>
      </c>
      <c r="BB150" s="67">
        <f t="shared" si="61"/>
        <v>40.85</v>
      </c>
      <c r="BC150" s="67">
        <f t="shared" si="61"/>
        <v>65</v>
      </c>
      <c r="BD150" s="67">
        <f t="shared" si="61"/>
        <v>0</v>
      </c>
      <c r="BE150" s="27">
        <f t="shared" si="61"/>
        <v>380</v>
      </c>
      <c r="BF150" s="29">
        <f t="shared" si="61"/>
        <v>56346</v>
      </c>
      <c r="BG150" s="39">
        <f t="shared" si="61"/>
        <v>20889</v>
      </c>
      <c r="BH150" s="40">
        <f t="shared" si="61"/>
        <v>3600</v>
      </c>
      <c r="BI150" s="40">
        <f t="shared" si="61"/>
        <v>1397</v>
      </c>
      <c r="BJ150" s="40">
        <f t="shared" si="61"/>
        <v>0</v>
      </c>
      <c r="BK150" s="40">
        <f t="shared" si="61"/>
        <v>0</v>
      </c>
      <c r="BL150" s="40">
        <f t="shared" si="61"/>
        <v>38521</v>
      </c>
      <c r="BM150" s="27">
        <f t="shared" si="61"/>
        <v>0</v>
      </c>
    </row>
    <row r="151" spans="1:65" outlineLevel="3" x14ac:dyDescent="0.45">
      <c r="A151" s="180" t="s">
        <v>27</v>
      </c>
      <c r="B151" s="181"/>
      <c r="C151" s="51">
        <f t="shared" ref="C151:BM151" si="62">SUBTOTAL(5,C120:C149)</f>
        <v>305480</v>
      </c>
      <c r="D151" s="61">
        <f t="shared" si="62"/>
        <v>35.799999999999997</v>
      </c>
      <c r="E151" s="12">
        <f t="shared" si="62"/>
        <v>34.1</v>
      </c>
      <c r="F151" s="12">
        <f t="shared" si="62"/>
        <v>37</v>
      </c>
      <c r="G151" s="12">
        <f t="shared" si="62"/>
        <v>35.299999999999997</v>
      </c>
      <c r="H151" s="12">
        <f t="shared" si="62"/>
        <v>36.200000000000003</v>
      </c>
      <c r="I151" s="12">
        <f t="shared" si="62"/>
        <v>0</v>
      </c>
      <c r="J151" s="12">
        <f t="shared" si="62"/>
        <v>0</v>
      </c>
      <c r="K151" s="12">
        <f t="shared" si="62"/>
        <v>0</v>
      </c>
      <c r="L151" s="12">
        <f t="shared" si="62"/>
        <v>0</v>
      </c>
      <c r="M151" s="72">
        <f t="shared" si="62"/>
        <v>6.9</v>
      </c>
      <c r="N151" s="83">
        <f t="shared" si="62"/>
        <v>7.06</v>
      </c>
      <c r="O151" s="83">
        <f t="shared" si="62"/>
        <v>6.87</v>
      </c>
      <c r="P151" s="83">
        <f t="shared" si="62"/>
        <v>6.78</v>
      </c>
      <c r="Q151" s="83">
        <f t="shared" si="62"/>
        <v>6.84</v>
      </c>
      <c r="R151" s="83">
        <f t="shared" si="62"/>
        <v>0</v>
      </c>
      <c r="S151" s="83">
        <f t="shared" si="62"/>
        <v>0</v>
      </c>
      <c r="T151" s="83">
        <f t="shared" si="62"/>
        <v>0</v>
      </c>
      <c r="U151" s="83">
        <f t="shared" si="62"/>
        <v>0</v>
      </c>
      <c r="V151" s="6">
        <f t="shared" si="62"/>
        <v>136.4</v>
      </c>
      <c r="W151" s="41">
        <f t="shared" si="62"/>
        <v>112.2</v>
      </c>
      <c r="X151" s="41">
        <f t="shared" si="62"/>
        <v>180.9</v>
      </c>
      <c r="Y151" s="41">
        <f t="shared" si="62"/>
        <v>116.6</v>
      </c>
      <c r="Z151" s="41">
        <f t="shared" si="62"/>
        <v>103.3</v>
      </c>
      <c r="AA151" s="41">
        <f t="shared" si="62"/>
        <v>0</v>
      </c>
      <c r="AB151" s="41">
        <f t="shared" si="62"/>
        <v>0</v>
      </c>
      <c r="AC151" s="41">
        <f t="shared" si="62"/>
        <v>0</v>
      </c>
      <c r="AD151" s="41">
        <f t="shared" si="62"/>
        <v>0</v>
      </c>
      <c r="AE151" s="6">
        <f t="shared" si="62"/>
        <v>3402.5</v>
      </c>
      <c r="AF151" s="41">
        <f t="shared" si="62"/>
        <v>3840</v>
      </c>
      <c r="AG151" s="41">
        <f t="shared" si="62"/>
        <v>2920</v>
      </c>
      <c r="AH151" s="41">
        <f t="shared" si="62"/>
        <v>3900</v>
      </c>
      <c r="AI151" s="41">
        <f t="shared" si="62"/>
        <v>2780</v>
      </c>
      <c r="AJ151" s="41">
        <f t="shared" si="62"/>
        <v>0</v>
      </c>
      <c r="AK151" s="41">
        <f t="shared" si="62"/>
        <v>0</v>
      </c>
      <c r="AL151" s="41">
        <f t="shared" si="62"/>
        <v>0</v>
      </c>
      <c r="AM151" s="41">
        <f t="shared" si="62"/>
        <v>0</v>
      </c>
      <c r="AN151" s="41">
        <f t="shared" si="62"/>
        <v>11.935208866155158</v>
      </c>
      <c r="AO151" s="41">
        <f t="shared" si="62"/>
        <v>1116</v>
      </c>
      <c r="AP151" s="110">
        <f t="shared" si="62"/>
        <v>2.06</v>
      </c>
      <c r="AQ151" s="111">
        <f t="shared" si="62"/>
        <v>1.53</v>
      </c>
      <c r="AR151" s="112">
        <f t="shared" si="62"/>
        <v>74.271844660194176</v>
      </c>
      <c r="AS151" s="112">
        <f t="shared" si="62"/>
        <v>21.148036253776439</v>
      </c>
      <c r="AT151" s="113">
        <f t="shared" si="62"/>
        <v>1165</v>
      </c>
      <c r="AU151" s="114">
        <f t="shared" si="62"/>
        <v>1.5</v>
      </c>
      <c r="AV151" s="115">
        <f t="shared" si="62"/>
        <v>0.97</v>
      </c>
      <c r="AW151" s="112">
        <f t="shared" si="62"/>
        <v>64.666666666666657</v>
      </c>
      <c r="AX151" s="112">
        <f t="shared" si="62"/>
        <v>33.333333333333329</v>
      </c>
      <c r="AY151" s="61">
        <f t="shared" si="62"/>
        <v>36.60130718954251</v>
      </c>
      <c r="AZ151" s="97">
        <f t="shared" si="62"/>
        <v>78.48</v>
      </c>
      <c r="BA151" s="68">
        <f t="shared" si="62"/>
        <v>60.35</v>
      </c>
      <c r="BB151" s="68">
        <f t="shared" si="62"/>
        <v>36.159999999999997</v>
      </c>
      <c r="BC151" s="68">
        <f t="shared" si="62"/>
        <v>23</v>
      </c>
      <c r="BD151" s="68">
        <f t="shared" si="62"/>
        <v>0</v>
      </c>
      <c r="BE151" s="15">
        <f t="shared" si="62"/>
        <v>80</v>
      </c>
      <c r="BF151" s="6">
        <f t="shared" si="62"/>
        <v>9737</v>
      </c>
      <c r="BG151" s="41">
        <f t="shared" si="62"/>
        <v>8459</v>
      </c>
      <c r="BH151" s="42">
        <f t="shared" si="62"/>
        <v>0</v>
      </c>
      <c r="BI151" s="42">
        <f t="shared" si="62"/>
        <v>0</v>
      </c>
      <c r="BJ151" s="42">
        <f t="shared" si="62"/>
        <v>0</v>
      </c>
      <c r="BK151" s="42">
        <f t="shared" si="62"/>
        <v>0</v>
      </c>
      <c r="BL151" s="42">
        <f t="shared" si="62"/>
        <v>0</v>
      </c>
      <c r="BM151" s="15">
        <f t="shared" si="62"/>
        <v>0</v>
      </c>
    </row>
    <row r="152" spans="1:65" outlineLevel="2" x14ac:dyDescent="0.45">
      <c r="A152" s="180" t="s">
        <v>16</v>
      </c>
      <c r="B152" s="181"/>
      <c r="C152" s="51">
        <f>IFERROR(SUBTOTAL(1,C120:C149),"")</f>
        <v>346566.96666666667</v>
      </c>
      <c r="D152" s="61">
        <f t="shared" ref="D152:BM152" si="63">IFERROR(SUBTOTAL(1,D120:D149),"")</f>
        <v>36.456666666666663</v>
      </c>
      <c r="E152" s="12">
        <f t="shared" si="63"/>
        <v>34.843333333333334</v>
      </c>
      <c r="F152" s="12">
        <f t="shared" si="63"/>
        <v>37.646666666666668</v>
      </c>
      <c r="G152" s="12">
        <f t="shared" si="63"/>
        <v>36.14</v>
      </c>
      <c r="H152" s="12">
        <f t="shared" si="63"/>
        <v>37.143333333333331</v>
      </c>
      <c r="I152" s="12" t="str">
        <f t="shared" si="63"/>
        <v/>
      </c>
      <c r="J152" s="12" t="str">
        <f t="shared" si="63"/>
        <v/>
      </c>
      <c r="K152" s="12" t="str">
        <f t="shared" si="63"/>
        <v/>
      </c>
      <c r="L152" s="12" t="str">
        <f t="shared" si="63"/>
        <v/>
      </c>
      <c r="M152" s="72">
        <f t="shared" si="63"/>
        <v>7.0899999999999981</v>
      </c>
      <c r="N152" s="83">
        <f t="shared" si="63"/>
        <v>7.1846666666666685</v>
      </c>
      <c r="O152" s="83">
        <f t="shared" si="63"/>
        <v>6.9819999999999993</v>
      </c>
      <c r="P152" s="83">
        <f t="shared" si="63"/>
        <v>7.1456666666666653</v>
      </c>
      <c r="Q152" s="83">
        <f t="shared" si="63"/>
        <v>7.0306666666666668</v>
      </c>
      <c r="R152" s="83" t="str">
        <f t="shared" si="63"/>
        <v/>
      </c>
      <c r="S152" s="83" t="str">
        <f t="shared" si="63"/>
        <v/>
      </c>
      <c r="T152" s="83" t="str">
        <f t="shared" si="63"/>
        <v/>
      </c>
      <c r="U152" s="83" t="str">
        <f t="shared" si="63"/>
        <v/>
      </c>
      <c r="V152" s="6">
        <f t="shared" si="63"/>
        <v>153.80000000000001</v>
      </c>
      <c r="W152" s="41">
        <f t="shared" si="63"/>
        <v>153</v>
      </c>
      <c r="X152" s="41">
        <f t="shared" si="63"/>
        <v>196.9</v>
      </c>
      <c r="Y152" s="41">
        <f t="shared" si="63"/>
        <v>153.52499999999998</v>
      </c>
      <c r="Z152" s="41">
        <f t="shared" si="63"/>
        <v>139.05000000000001</v>
      </c>
      <c r="AA152" s="41" t="str">
        <f t="shared" si="63"/>
        <v/>
      </c>
      <c r="AB152" s="41" t="str">
        <f t="shared" si="63"/>
        <v/>
      </c>
      <c r="AC152" s="41" t="str">
        <f t="shared" si="63"/>
        <v/>
      </c>
      <c r="AD152" s="41" t="str">
        <f t="shared" si="63"/>
        <v/>
      </c>
      <c r="AE152" s="6">
        <f t="shared" si="63"/>
        <v>3526.875</v>
      </c>
      <c r="AF152" s="41">
        <f t="shared" si="63"/>
        <v>3892.5</v>
      </c>
      <c r="AG152" s="41">
        <f t="shared" si="63"/>
        <v>3157.5</v>
      </c>
      <c r="AH152" s="41">
        <f t="shared" si="63"/>
        <v>3945</v>
      </c>
      <c r="AI152" s="41">
        <f t="shared" si="63"/>
        <v>3112.5</v>
      </c>
      <c r="AJ152" s="41" t="str">
        <f t="shared" si="63"/>
        <v/>
      </c>
      <c r="AK152" s="41" t="str">
        <f t="shared" si="63"/>
        <v/>
      </c>
      <c r="AL152" s="41" t="str">
        <f t="shared" si="63"/>
        <v/>
      </c>
      <c r="AM152" s="41" t="str">
        <f t="shared" si="63"/>
        <v/>
      </c>
      <c r="AN152" s="41">
        <f t="shared" si="63"/>
        <v>16.074472228075322</v>
      </c>
      <c r="AO152" s="41">
        <f t="shared" si="63"/>
        <v>1794.4666666666667</v>
      </c>
      <c r="AP152" s="110">
        <f t="shared" si="63"/>
        <v>2.8600000000000003</v>
      </c>
      <c r="AQ152" s="111">
        <f t="shared" si="63"/>
        <v>2.2124999999999999</v>
      </c>
      <c r="AR152" s="112">
        <f t="shared" si="63"/>
        <v>77.083374961230675</v>
      </c>
      <c r="AS152" s="112">
        <f t="shared" si="63"/>
        <v>22.916625038769315</v>
      </c>
      <c r="AT152" s="113">
        <f t="shared" si="63"/>
        <v>2126.9333333333334</v>
      </c>
      <c r="AU152" s="114">
        <f t="shared" si="63"/>
        <v>1.675</v>
      </c>
      <c r="AV152" s="115">
        <f t="shared" si="63"/>
        <v>1.1000000000000001</v>
      </c>
      <c r="AW152" s="112">
        <f t="shared" si="63"/>
        <v>65.640819964349362</v>
      </c>
      <c r="AX152" s="112">
        <f t="shared" si="63"/>
        <v>34.359180035650624</v>
      </c>
      <c r="AY152" s="61">
        <f t="shared" si="63"/>
        <v>43.147173594695644</v>
      </c>
      <c r="AZ152" s="97">
        <f t="shared" si="63"/>
        <v>79.714999999999975</v>
      </c>
      <c r="BA152" s="68">
        <f t="shared" si="63"/>
        <v>61.252499999999998</v>
      </c>
      <c r="BB152" s="68">
        <f t="shared" si="63"/>
        <v>38.774999999999991</v>
      </c>
      <c r="BC152" s="68">
        <f t="shared" si="63"/>
        <v>37</v>
      </c>
      <c r="BD152" s="68" t="str">
        <f t="shared" si="63"/>
        <v/>
      </c>
      <c r="BE152" s="15">
        <f>IFERROR(SUBTOTAL(1,BE120:BE149),"")</f>
        <v>270.5263157894737</v>
      </c>
      <c r="BF152" s="6">
        <f t="shared" si="63"/>
        <v>26138.866666666665</v>
      </c>
      <c r="BG152" s="41">
        <f t="shared" si="63"/>
        <v>15749.633333333333</v>
      </c>
      <c r="BH152" s="42">
        <f t="shared" si="63"/>
        <v>120</v>
      </c>
      <c r="BI152" s="42">
        <f t="shared" si="63"/>
        <v>908.16666666666663</v>
      </c>
      <c r="BJ152" s="42" t="str">
        <f t="shared" si="63"/>
        <v/>
      </c>
      <c r="BK152" s="42" t="str">
        <f t="shared" si="63"/>
        <v/>
      </c>
      <c r="BL152" s="42">
        <f t="shared" si="63"/>
        <v>9361.0666666666675</v>
      </c>
      <c r="BM152" s="15" t="str">
        <f t="shared" si="63"/>
        <v/>
      </c>
    </row>
    <row r="153" spans="1:65" ht="17.5" outlineLevel="1" thickBot="1" x14ac:dyDescent="0.5">
      <c r="A153" s="182" t="s">
        <v>57</v>
      </c>
      <c r="B153" s="183"/>
      <c r="C153" s="52">
        <f>SUBTOTAL(9,C120:C149)</f>
        <v>10397009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53834</v>
      </c>
      <c r="AP153" s="116"/>
      <c r="AQ153" s="117"/>
      <c r="AR153" s="118"/>
      <c r="AS153" s="118"/>
      <c r="AT153" s="119">
        <f>SUBTOTAL(9,AT120:AT149)</f>
        <v>63808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5140</v>
      </c>
      <c r="BF153" s="7">
        <f t="shared" ref="BF153:BM153" si="64">SUBTOTAL(9,BF120:BF149)</f>
        <v>784166</v>
      </c>
      <c r="BG153" s="43">
        <f t="shared" si="64"/>
        <v>472489</v>
      </c>
      <c r="BH153" s="44">
        <f t="shared" si="64"/>
        <v>3600</v>
      </c>
      <c r="BI153" s="44">
        <f t="shared" si="64"/>
        <v>27245</v>
      </c>
      <c r="BJ153" s="44">
        <f t="shared" si="64"/>
        <v>0</v>
      </c>
      <c r="BK153" s="44">
        <f t="shared" si="64"/>
        <v>0</v>
      </c>
      <c r="BL153" s="44">
        <f t="shared" si="64"/>
        <v>280832</v>
      </c>
      <c r="BM153" s="16">
        <f t="shared" si="64"/>
        <v>0</v>
      </c>
    </row>
    <row r="154" spans="1:65" outlineLevel="5" x14ac:dyDescent="0.45">
      <c r="A154" s="21">
        <f t="shared" si="46"/>
        <v>5</v>
      </c>
      <c r="B154" s="33">
        <f>B149+1</f>
        <v>45047</v>
      </c>
      <c r="C154" s="51">
        <v>331172</v>
      </c>
      <c r="D154" s="64">
        <f t="shared" ref="D154:D184" si="65">IFERROR(ROUND(AVERAGE(E154:L154),1),"")</f>
        <v>37.4</v>
      </c>
      <c r="E154" s="12">
        <v>35.4</v>
      </c>
      <c r="F154" s="12">
        <v>38.799999999999997</v>
      </c>
      <c r="G154" s="12">
        <v>37.4</v>
      </c>
      <c r="H154" s="12">
        <v>38.1</v>
      </c>
      <c r="I154" s="12"/>
      <c r="J154" s="12"/>
      <c r="K154" s="12"/>
      <c r="L154" s="12"/>
      <c r="M154" s="74">
        <f t="shared" ref="M154:M184" si="66">IFERROR(ROUND(AVERAGE(N154:U154),1),"")</f>
        <v>7.1</v>
      </c>
      <c r="N154" s="83">
        <v>7.18</v>
      </c>
      <c r="O154" s="83">
        <v>7.01</v>
      </c>
      <c r="P154" s="83">
        <v>7.19</v>
      </c>
      <c r="Q154" s="83">
        <v>7.15</v>
      </c>
      <c r="R154" s="83"/>
      <c r="S154" s="83"/>
      <c r="T154" s="83"/>
      <c r="U154" s="83"/>
      <c r="V154" s="5" t="str">
        <f t="shared" ref="V154:V184" si="67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8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27.559055118110237</v>
      </c>
      <c r="AO154" s="41">
        <v>1016</v>
      </c>
      <c r="AP154" s="110"/>
      <c r="AQ154" s="111"/>
      <c r="AR154" s="126" t="str">
        <f t="shared" ref="AR154:AR184" si="69">IFERROR(AQ154/AP154*100,"")</f>
        <v/>
      </c>
      <c r="AS154" s="126" t="str">
        <f t="shared" ref="AS154:AS184" si="70">IFERROR(100-AR154,"")</f>
        <v/>
      </c>
      <c r="AT154" s="127">
        <v>1141</v>
      </c>
      <c r="AU154" s="128"/>
      <c r="AV154" s="129"/>
      <c r="AW154" s="126" t="str">
        <f t="shared" ref="AW154:AW184" si="71">IFERROR(AV154/AU154*100,"")</f>
        <v/>
      </c>
      <c r="AX154" s="126" t="str">
        <f t="shared" ref="AX154:AX184" si="72">IFERROR(100-AW154,"")</f>
        <v/>
      </c>
      <c r="AY154" s="64" t="str">
        <f t="shared" ref="AY154:AY184" si="73">IFERROR((1-((AW154*AS154)/(AX154*AR154)))*100,"")</f>
        <v/>
      </c>
      <c r="AZ154" s="97">
        <v>78.86</v>
      </c>
      <c r="BA154" s="68"/>
      <c r="BB154" s="68"/>
      <c r="BC154" s="68"/>
      <c r="BD154" s="68"/>
      <c r="BE154" s="15"/>
      <c r="BF154" s="5">
        <f t="shared" ref="BF154:BF184" si="74">IF(SUM(BG154:BM154)=0,"",SUM(BG154:BM154))</f>
        <v>12574</v>
      </c>
      <c r="BG154" s="42">
        <v>11301</v>
      </c>
      <c r="BH154" s="42">
        <v>0</v>
      </c>
      <c r="BI154" s="42">
        <v>1273</v>
      </c>
      <c r="BJ154" s="42"/>
      <c r="BK154" s="42"/>
      <c r="BL154" s="42">
        <v>0</v>
      </c>
      <c r="BM154" s="15"/>
    </row>
    <row r="155" spans="1:65" outlineLevel="5" x14ac:dyDescent="0.45">
      <c r="A155" s="22">
        <f t="shared" si="46"/>
        <v>5</v>
      </c>
      <c r="B155" s="9">
        <f t="shared" ref="B155:B218" si="75">B154+1</f>
        <v>45048</v>
      </c>
      <c r="C155" s="51">
        <v>310443</v>
      </c>
      <c r="D155" s="64">
        <f t="shared" si="65"/>
        <v>37.6</v>
      </c>
      <c r="E155" s="12">
        <v>35.5</v>
      </c>
      <c r="F155" s="12">
        <v>39</v>
      </c>
      <c r="G155" s="12">
        <v>37.4</v>
      </c>
      <c r="H155" s="12">
        <v>38.4</v>
      </c>
      <c r="I155" s="12"/>
      <c r="J155" s="12"/>
      <c r="K155" s="12"/>
      <c r="L155" s="12"/>
      <c r="M155" s="74">
        <f t="shared" si="66"/>
        <v>7.2</v>
      </c>
      <c r="N155" s="83">
        <v>7.21</v>
      </c>
      <c r="O155" s="83">
        <v>7.16</v>
      </c>
      <c r="P155" s="83">
        <v>7.31</v>
      </c>
      <c r="Q155" s="83">
        <v>7.18</v>
      </c>
      <c r="R155" s="83"/>
      <c r="S155" s="83"/>
      <c r="T155" s="83"/>
      <c r="U155" s="83"/>
      <c r="V155" s="5">
        <f t="shared" si="67"/>
        <v>188.8</v>
      </c>
      <c r="W155" s="41">
        <v>208.2</v>
      </c>
      <c r="X155" s="41">
        <v>179.6</v>
      </c>
      <c r="Y155" s="41">
        <v>184.8</v>
      </c>
      <c r="Z155" s="41">
        <v>182.7</v>
      </c>
      <c r="AA155" s="41"/>
      <c r="AB155" s="41"/>
      <c r="AC155" s="41"/>
      <c r="AD155" s="41"/>
      <c r="AE155" s="5">
        <f t="shared" si="68"/>
        <v>3320</v>
      </c>
      <c r="AF155" s="41">
        <v>3650</v>
      </c>
      <c r="AG155" s="41">
        <v>3050</v>
      </c>
      <c r="AH155" s="41">
        <v>3490</v>
      </c>
      <c r="AI155" s="41">
        <v>3090</v>
      </c>
      <c r="AJ155" s="41"/>
      <c r="AK155" s="41"/>
      <c r="AL155" s="41"/>
      <c r="AM155" s="41"/>
      <c r="AN155" s="41">
        <v>24.713150926743161</v>
      </c>
      <c r="AO155" s="41">
        <v>1133</v>
      </c>
      <c r="AP155" s="110">
        <v>2.48</v>
      </c>
      <c r="AQ155" s="111">
        <v>1.85</v>
      </c>
      <c r="AR155" s="126">
        <f t="shared" si="69"/>
        <v>74.596774193548384</v>
      </c>
      <c r="AS155" s="126">
        <f t="shared" si="70"/>
        <v>25.403225806451616</v>
      </c>
      <c r="AT155" s="127">
        <v>1295</v>
      </c>
      <c r="AU155" s="128">
        <v>1.6</v>
      </c>
      <c r="AV155" s="129">
        <v>1.02</v>
      </c>
      <c r="AW155" s="126">
        <f t="shared" si="71"/>
        <v>63.749999999999993</v>
      </c>
      <c r="AX155" s="126">
        <f t="shared" si="72"/>
        <v>36.250000000000007</v>
      </c>
      <c r="AY155" s="64">
        <f t="shared" si="73"/>
        <v>40.111835973904952</v>
      </c>
      <c r="AZ155" s="97">
        <v>78.5</v>
      </c>
      <c r="BA155" s="68"/>
      <c r="BB155" s="68"/>
      <c r="BC155" s="68"/>
      <c r="BD155" s="68"/>
      <c r="BE155" s="15"/>
      <c r="BF155" s="5">
        <f t="shared" si="74"/>
        <v>9785</v>
      </c>
      <c r="BG155" s="42">
        <v>8578</v>
      </c>
      <c r="BH155" s="42">
        <v>0</v>
      </c>
      <c r="BI155" s="42">
        <v>1207</v>
      </c>
      <c r="BJ155" s="42"/>
      <c r="BK155" s="42"/>
      <c r="BL155" s="42">
        <v>0</v>
      </c>
      <c r="BM155" s="15"/>
    </row>
    <row r="156" spans="1:65" outlineLevel="5" x14ac:dyDescent="0.45">
      <c r="A156" s="22">
        <f t="shared" si="46"/>
        <v>5</v>
      </c>
      <c r="B156" s="9">
        <f t="shared" si="75"/>
        <v>45049</v>
      </c>
      <c r="C156" s="51">
        <v>306607</v>
      </c>
      <c r="D156" s="64">
        <f t="shared" si="65"/>
        <v>37.200000000000003</v>
      </c>
      <c r="E156" s="12">
        <v>35.6</v>
      </c>
      <c r="F156" s="12">
        <v>37.200000000000003</v>
      </c>
      <c r="G156" s="12">
        <v>37.6</v>
      </c>
      <c r="H156" s="12">
        <v>38.5</v>
      </c>
      <c r="I156" s="12"/>
      <c r="J156" s="12"/>
      <c r="K156" s="12"/>
      <c r="L156" s="12"/>
      <c r="M156" s="74">
        <f t="shared" si="66"/>
        <v>7.2</v>
      </c>
      <c r="N156" s="83">
        <v>7.28</v>
      </c>
      <c r="O156" s="83">
        <v>7.13</v>
      </c>
      <c r="P156" s="83">
        <v>7.37</v>
      </c>
      <c r="Q156" s="83">
        <v>7.14</v>
      </c>
      <c r="R156" s="83"/>
      <c r="S156" s="83"/>
      <c r="T156" s="83"/>
      <c r="U156" s="83"/>
      <c r="V156" s="5" t="str">
        <f t="shared" si="67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8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16.568047337278106</v>
      </c>
      <c r="AO156" s="41">
        <v>1690</v>
      </c>
      <c r="AP156" s="110"/>
      <c r="AQ156" s="111"/>
      <c r="AR156" s="126" t="str">
        <f t="shared" si="69"/>
        <v/>
      </c>
      <c r="AS156" s="126" t="str">
        <f t="shared" si="70"/>
        <v/>
      </c>
      <c r="AT156" s="127">
        <v>1946</v>
      </c>
      <c r="AU156" s="128"/>
      <c r="AV156" s="129"/>
      <c r="AW156" s="126" t="str">
        <f t="shared" si="71"/>
        <v/>
      </c>
      <c r="AX156" s="126" t="str">
        <f t="shared" si="72"/>
        <v/>
      </c>
      <c r="AY156" s="64" t="str">
        <f t="shared" si="73"/>
        <v/>
      </c>
      <c r="AZ156" s="97">
        <v>78.510000000000005</v>
      </c>
      <c r="BA156" s="68"/>
      <c r="BB156" s="68"/>
      <c r="BC156" s="68"/>
      <c r="BD156" s="68"/>
      <c r="BE156" s="15"/>
      <c r="BF156" s="5">
        <f t="shared" si="74"/>
        <v>17667</v>
      </c>
      <c r="BG156" s="42">
        <v>8852</v>
      </c>
      <c r="BH156" s="42">
        <v>6400</v>
      </c>
      <c r="BI156" s="42">
        <v>1127</v>
      </c>
      <c r="BJ156" s="42"/>
      <c r="BK156" s="42"/>
      <c r="BL156" s="42">
        <v>1288</v>
      </c>
      <c r="BM156" s="15"/>
    </row>
    <row r="157" spans="1:65" outlineLevel="5" x14ac:dyDescent="0.45">
      <c r="A157" s="22">
        <f t="shared" si="46"/>
        <v>5</v>
      </c>
      <c r="B157" s="9">
        <f t="shared" si="75"/>
        <v>45050</v>
      </c>
      <c r="C157" s="51">
        <v>294854</v>
      </c>
      <c r="D157" s="64">
        <f t="shared" si="65"/>
        <v>37.799999999999997</v>
      </c>
      <c r="E157" s="12">
        <v>35.700000000000003</v>
      </c>
      <c r="F157" s="12">
        <v>39.299999999999997</v>
      </c>
      <c r="G157" s="12">
        <v>37.799999999999997</v>
      </c>
      <c r="H157" s="12">
        <v>38.5</v>
      </c>
      <c r="I157" s="12"/>
      <c r="J157" s="12"/>
      <c r="K157" s="12"/>
      <c r="L157" s="12"/>
      <c r="M157" s="74">
        <f t="shared" si="66"/>
        <v>7.2</v>
      </c>
      <c r="N157" s="83">
        <v>7.23</v>
      </c>
      <c r="O157" s="83">
        <v>7.08</v>
      </c>
      <c r="P157" s="83">
        <v>7.29</v>
      </c>
      <c r="Q157" s="83">
        <v>7.05</v>
      </c>
      <c r="R157" s="83"/>
      <c r="S157" s="83"/>
      <c r="T157" s="83"/>
      <c r="U157" s="83"/>
      <c r="V157" s="5" t="str">
        <f t="shared" si="67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8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15.09433962264151</v>
      </c>
      <c r="AO157" s="41">
        <v>1855</v>
      </c>
      <c r="AP157" s="110"/>
      <c r="AQ157" s="111"/>
      <c r="AR157" s="126" t="str">
        <f t="shared" si="69"/>
        <v/>
      </c>
      <c r="AS157" s="126" t="str">
        <f t="shared" si="70"/>
        <v/>
      </c>
      <c r="AT157" s="127">
        <v>2164</v>
      </c>
      <c r="AU157" s="128"/>
      <c r="AV157" s="129"/>
      <c r="AW157" s="126" t="str">
        <f t="shared" si="71"/>
        <v/>
      </c>
      <c r="AX157" s="126" t="str">
        <f t="shared" si="72"/>
        <v/>
      </c>
      <c r="AY157" s="64" t="str">
        <f t="shared" si="73"/>
        <v/>
      </c>
      <c r="AZ157" s="97">
        <v>78.63</v>
      </c>
      <c r="BA157" s="68"/>
      <c r="BB157" s="68"/>
      <c r="BC157" s="68"/>
      <c r="BD157" s="68"/>
      <c r="BE157" s="15">
        <v>190</v>
      </c>
      <c r="BF157" s="5">
        <f t="shared" si="74"/>
        <v>24044</v>
      </c>
      <c r="BG157" s="42">
        <v>14650</v>
      </c>
      <c r="BH157" s="42">
        <v>4800</v>
      </c>
      <c r="BI157" s="42">
        <v>1111</v>
      </c>
      <c r="BJ157" s="42"/>
      <c r="BK157" s="42"/>
      <c r="BL157" s="42">
        <v>3483</v>
      </c>
      <c r="BM157" s="15"/>
    </row>
    <row r="158" spans="1:65" outlineLevel="5" x14ac:dyDescent="0.45">
      <c r="A158" s="22">
        <f t="shared" si="46"/>
        <v>5</v>
      </c>
      <c r="B158" s="9">
        <f t="shared" si="75"/>
        <v>45051</v>
      </c>
      <c r="C158" s="51">
        <v>408914</v>
      </c>
      <c r="D158" s="64">
        <f t="shared" si="65"/>
        <v>37.799999999999997</v>
      </c>
      <c r="E158" s="12">
        <v>35.799999999999997</v>
      </c>
      <c r="F158" s="12">
        <v>39.299999999999997</v>
      </c>
      <c r="G158" s="12">
        <v>37.700000000000003</v>
      </c>
      <c r="H158" s="12">
        <v>38.299999999999997</v>
      </c>
      <c r="I158" s="12"/>
      <c r="J158" s="12"/>
      <c r="K158" s="12"/>
      <c r="L158" s="12"/>
      <c r="M158" s="74">
        <f t="shared" si="66"/>
        <v>7.1</v>
      </c>
      <c r="N158" s="83">
        <v>7.22</v>
      </c>
      <c r="O158" s="83">
        <v>7.08</v>
      </c>
      <c r="P158" s="83">
        <v>7.13</v>
      </c>
      <c r="Q158" s="83">
        <v>6.97</v>
      </c>
      <c r="R158" s="83"/>
      <c r="S158" s="83"/>
      <c r="T158" s="83"/>
      <c r="U158" s="83"/>
      <c r="V158" s="5" t="str">
        <f t="shared" si="67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8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16.666666666666668</v>
      </c>
      <c r="AO158" s="41">
        <v>1680</v>
      </c>
      <c r="AP158" s="110"/>
      <c r="AQ158" s="111"/>
      <c r="AR158" s="126" t="str">
        <f t="shared" si="69"/>
        <v/>
      </c>
      <c r="AS158" s="126" t="str">
        <f t="shared" si="70"/>
        <v/>
      </c>
      <c r="AT158" s="127">
        <v>2341</v>
      </c>
      <c r="AU158" s="128"/>
      <c r="AV158" s="129"/>
      <c r="AW158" s="126" t="str">
        <f t="shared" si="71"/>
        <v/>
      </c>
      <c r="AX158" s="126" t="str">
        <f t="shared" si="72"/>
        <v/>
      </c>
      <c r="AY158" s="64" t="str">
        <f t="shared" si="73"/>
        <v/>
      </c>
      <c r="AZ158" s="97">
        <v>78.44</v>
      </c>
      <c r="BA158" s="68"/>
      <c r="BB158" s="68"/>
      <c r="BC158" s="68"/>
      <c r="BD158" s="68"/>
      <c r="BE158" s="15">
        <v>310</v>
      </c>
      <c r="BF158" s="5">
        <f t="shared" si="74"/>
        <v>23142</v>
      </c>
      <c r="BG158" s="42">
        <v>13100</v>
      </c>
      <c r="BH158" s="42">
        <v>0</v>
      </c>
      <c r="BI158" s="42">
        <v>1148</v>
      </c>
      <c r="BJ158" s="42"/>
      <c r="BK158" s="42"/>
      <c r="BL158" s="42">
        <v>8894</v>
      </c>
      <c r="BM158" s="15"/>
    </row>
    <row r="159" spans="1:65" outlineLevel="5" x14ac:dyDescent="0.45">
      <c r="A159" s="22">
        <f t="shared" si="46"/>
        <v>5</v>
      </c>
      <c r="B159" s="9">
        <f t="shared" si="75"/>
        <v>45052</v>
      </c>
      <c r="C159" s="51">
        <v>427808</v>
      </c>
      <c r="D159" s="64">
        <f t="shared" si="65"/>
        <v>37.6</v>
      </c>
      <c r="E159" s="12">
        <v>35.799999999999997</v>
      </c>
      <c r="F159" s="12">
        <v>39.1</v>
      </c>
      <c r="G159" s="12">
        <v>37.4</v>
      </c>
      <c r="H159" s="12">
        <v>38.1</v>
      </c>
      <c r="I159" s="12"/>
      <c r="J159" s="12"/>
      <c r="K159" s="12"/>
      <c r="L159" s="12"/>
      <c r="M159" s="74">
        <f t="shared" si="66"/>
        <v>7</v>
      </c>
      <c r="N159" s="83">
        <v>7.19</v>
      </c>
      <c r="O159" s="83">
        <v>7.03</v>
      </c>
      <c r="P159" s="83">
        <v>7.08</v>
      </c>
      <c r="Q159" s="83">
        <v>6.89</v>
      </c>
      <c r="R159" s="83"/>
      <c r="S159" s="83"/>
      <c r="T159" s="83"/>
      <c r="U159" s="83"/>
      <c r="V159" s="5" t="str">
        <f t="shared" si="67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8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25.022341376228777</v>
      </c>
      <c r="AO159" s="41">
        <v>1119</v>
      </c>
      <c r="AP159" s="110"/>
      <c r="AQ159" s="111"/>
      <c r="AR159" s="126" t="str">
        <f t="shared" si="69"/>
        <v/>
      </c>
      <c r="AS159" s="126" t="str">
        <f t="shared" si="70"/>
        <v/>
      </c>
      <c r="AT159" s="127">
        <v>1096</v>
      </c>
      <c r="AU159" s="128"/>
      <c r="AV159" s="129"/>
      <c r="AW159" s="126" t="str">
        <f t="shared" si="71"/>
        <v/>
      </c>
      <c r="AX159" s="126" t="str">
        <f t="shared" si="72"/>
        <v/>
      </c>
      <c r="AY159" s="64" t="str">
        <f t="shared" si="73"/>
        <v/>
      </c>
      <c r="AZ159" s="97">
        <v>78.61</v>
      </c>
      <c r="BA159" s="68"/>
      <c r="BB159" s="68"/>
      <c r="BC159" s="68"/>
      <c r="BD159" s="68"/>
      <c r="BE159" s="15">
        <v>70</v>
      </c>
      <c r="BF159" s="5">
        <f t="shared" si="74"/>
        <v>20401</v>
      </c>
      <c r="BG159" s="42">
        <v>13639</v>
      </c>
      <c r="BH159" s="42">
        <v>0</v>
      </c>
      <c r="BI159" s="42">
        <v>1197</v>
      </c>
      <c r="BJ159" s="42"/>
      <c r="BK159" s="42"/>
      <c r="BL159" s="42">
        <v>5565</v>
      </c>
      <c r="BM159" s="15"/>
    </row>
    <row r="160" spans="1:65" outlineLevel="5" x14ac:dyDescent="0.45">
      <c r="A160" s="22">
        <f t="shared" si="46"/>
        <v>5</v>
      </c>
      <c r="B160" s="9">
        <f t="shared" si="75"/>
        <v>45053</v>
      </c>
      <c r="C160" s="51">
        <v>429738</v>
      </c>
      <c r="D160" s="64">
        <f t="shared" si="65"/>
        <v>37.6</v>
      </c>
      <c r="E160" s="12">
        <v>35.799999999999997</v>
      </c>
      <c r="F160" s="12">
        <v>39.1</v>
      </c>
      <c r="G160" s="12">
        <v>37.4</v>
      </c>
      <c r="H160" s="12">
        <v>38.200000000000003</v>
      </c>
      <c r="I160" s="12"/>
      <c r="J160" s="12"/>
      <c r="K160" s="12"/>
      <c r="L160" s="12"/>
      <c r="M160" s="74">
        <f t="shared" si="66"/>
        <v>7.1</v>
      </c>
      <c r="N160" s="83">
        <v>7.18</v>
      </c>
      <c r="O160" s="83">
        <v>7.02</v>
      </c>
      <c r="P160" s="83">
        <v>7.18</v>
      </c>
      <c r="Q160" s="83">
        <v>6.93</v>
      </c>
      <c r="R160" s="83"/>
      <c r="S160" s="83"/>
      <c r="T160" s="83"/>
      <c r="U160" s="83"/>
      <c r="V160" s="5" t="str">
        <f t="shared" si="67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8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17.380509000620734</v>
      </c>
      <c r="AO160" s="41">
        <v>1611</v>
      </c>
      <c r="AP160" s="110"/>
      <c r="AQ160" s="111"/>
      <c r="AR160" s="126" t="str">
        <f t="shared" si="69"/>
        <v/>
      </c>
      <c r="AS160" s="126" t="str">
        <f t="shared" si="70"/>
        <v/>
      </c>
      <c r="AT160" s="127">
        <v>1808</v>
      </c>
      <c r="AU160" s="128"/>
      <c r="AV160" s="129"/>
      <c r="AW160" s="126" t="str">
        <f t="shared" si="71"/>
        <v/>
      </c>
      <c r="AX160" s="126" t="str">
        <f t="shared" si="72"/>
        <v/>
      </c>
      <c r="AY160" s="64" t="str">
        <f t="shared" si="73"/>
        <v/>
      </c>
      <c r="AZ160" s="97">
        <v>78.73</v>
      </c>
      <c r="BA160" s="68"/>
      <c r="BB160" s="68"/>
      <c r="BC160" s="68"/>
      <c r="BD160" s="68"/>
      <c r="BE160" s="15"/>
      <c r="BF160" s="5">
        <f t="shared" si="74"/>
        <v>13892</v>
      </c>
      <c r="BG160" s="42">
        <v>12136</v>
      </c>
      <c r="BH160" s="42">
        <v>0</v>
      </c>
      <c r="BI160" s="42">
        <v>1188</v>
      </c>
      <c r="BJ160" s="42"/>
      <c r="BK160" s="42"/>
      <c r="BL160" s="42">
        <v>568</v>
      </c>
      <c r="BM160" s="15"/>
    </row>
    <row r="161" spans="1:65" outlineLevel="5" x14ac:dyDescent="0.45">
      <c r="A161" s="22">
        <f t="shared" si="46"/>
        <v>5</v>
      </c>
      <c r="B161" s="9">
        <f t="shared" si="75"/>
        <v>45054</v>
      </c>
      <c r="C161" s="51">
        <v>406548</v>
      </c>
      <c r="D161" s="64">
        <f t="shared" si="65"/>
        <v>37.700000000000003</v>
      </c>
      <c r="E161" s="12">
        <v>35.799999999999997</v>
      </c>
      <c r="F161" s="12">
        <v>39.1</v>
      </c>
      <c r="G161" s="12">
        <v>37.700000000000003</v>
      </c>
      <c r="H161" s="12">
        <v>38.299999999999997</v>
      </c>
      <c r="I161" s="12"/>
      <c r="J161" s="12"/>
      <c r="K161" s="12"/>
      <c r="L161" s="12"/>
      <c r="M161" s="74">
        <f t="shared" si="66"/>
        <v>7.1</v>
      </c>
      <c r="N161" s="83">
        <v>7.14</v>
      </c>
      <c r="O161" s="83">
        <v>6.98</v>
      </c>
      <c r="P161" s="83">
        <v>7.24</v>
      </c>
      <c r="Q161" s="83">
        <v>6.87</v>
      </c>
      <c r="R161" s="83"/>
      <c r="S161" s="83"/>
      <c r="T161" s="83"/>
      <c r="U161" s="83"/>
      <c r="V161" s="5" t="str">
        <f t="shared" si="67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68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15.616285554935862</v>
      </c>
      <c r="AO161" s="41">
        <v>1793</v>
      </c>
      <c r="AP161" s="110"/>
      <c r="AQ161" s="111"/>
      <c r="AR161" s="126" t="str">
        <f t="shared" si="69"/>
        <v/>
      </c>
      <c r="AS161" s="126" t="str">
        <f t="shared" si="70"/>
        <v/>
      </c>
      <c r="AT161" s="127">
        <v>2603</v>
      </c>
      <c r="AU161" s="128"/>
      <c r="AV161" s="129"/>
      <c r="AW161" s="126" t="str">
        <f t="shared" si="71"/>
        <v/>
      </c>
      <c r="AX161" s="126" t="str">
        <f t="shared" si="72"/>
        <v/>
      </c>
      <c r="AY161" s="64" t="str">
        <f t="shared" si="73"/>
        <v/>
      </c>
      <c r="AZ161" s="97">
        <v>78.989999999999995</v>
      </c>
      <c r="BA161" s="68"/>
      <c r="BB161" s="68"/>
      <c r="BC161" s="68"/>
      <c r="BD161" s="68"/>
      <c r="BE161" s="15">
        <v>350</v>
      </c>
      <c r="BF161" s="5">
        <f t="shared" si="74"/>
        <v>16689</v>
      </c>
      <c r="BG161" s="42">
        <v>12937</v>
      </c>
      <c r="BH161" s="42">
        <v>0</v>
      </c>
      <c r="BI161" s="42">
        <v>1191</v>
      </c>
      <c r="BJ161" s="42"/>
      <c r="BK161" s="42"/>
      <c r="BL161" s="42">
        <v>2561</v>
      </c>
      <c r="BM161" s="15"/>
    </row>
    <row r="162" spans="1:65" outlineLevel="5" x14ac:dyDescent="0.45">
      <c r="A162" s="22">
        <f t="shared" si="46"/>
        <v>5</v>
      </c>
      <c r="B162" s="9">
        <f t="shared" si="75"/>
        <v>45055</v>
      </c>
      <c r="C162" s="51">
        <v>417241</v>
      </c>
      <c r="D162" s="64">
        <f t="shared" si="65"/>
        <v>37.700000000000003</v>
      </c>
      <c r="E162" s="12">
        <v>35.9</v>
      </c>
      <c r="F162" s="12">
        <v>39</v>
      </c>
      <c r="G162" s="12">
        <v>37.6</v>
      </c>
      <c r="H162" s="12">
        <v>38.299999999999997</v>
      </c>
      <c r="I162" s="12"/>
      <c r="J162" s="12"/>
      <c r="K162" s="12"/>
      <c r="L162" s="12"/>
      <c r="M162" s="74">
        <f t="shared" si="66"/>
        <v>7</v>
      </c>
      <c r="N162" s="83">
        <v>7.09</v>
      </c>
      <c r="O162" s="83">
        <v>6.87</v>
      </c>
      <c r="P162" s="83">
        <v>7.16</v>
      </c>
      <c r="Q162" s="83">
        <v>6.91</v>
      </c>
      <c r="R162" s="83"/>
      <c r="S162" s="83"/>
      <c r="T162" s="83"/>
      <c r="U162" s="83"/>
      <c r="V162" s="5" t="str">
        <f t="shared" si="67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8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16.867469879518072</v>
      </c>
      <c r="AO162" s="41">
        <v>1660</v>
      </c>
      <c r="AP162" s="110"/>
      <c r="AQ162" s="111"/>
      <c r="AR162" s="126" t="str">
        <f t="shared" si="69"/>
        <v/>
      </c>
      <c r="AS162" s="126" t="str">
        <f t="shared" si="70"/>
        <v/>
      </c>
      <c r="AT162" s="127">
        <v>1582</v>
      </c>
      <c r="AU162" s="128"/>
      <c r="AV162" s="129"/>
      <c r="AW162" s="126" t="str">
        <f t="shared" si="71"/>
        <v/>
      </c>
      <c r="AX162" s="126" t="str">
        <f t="shared" si="72"/>
        <v/>
      </c>
      <c r="AY162" s="64" t="str">
        <f t="shared" si="73"/>
        <v/>
      </c>
      <c r="AZ162" s="97">
        <v>78.569999999999993</v>
      </c>
      <c r="BA162" s="68">
        <v>63.63</v>
      </c>
      <c r="BB162" s="68">
        <v>37.450000000000003</v>
      </c>
      <c r="BC162" s="68">
        <v>14</v>
      </c>
      <c r="BD162" s="68"/>
      <c r="BE162" s="15">
        <v>280</v>
      </c>
      <c r="BF162" s="5">
        <f t="shared" si="74"/>
        <v>29157</v>
      </c>
      <c r="BG162" s="42">
        <v>16954</v>
      </c>
      <c r="BH162" s="42">
        <v>0</v>
      </c>
      <c r="BI162" s="42">
        <v>1159</v>
      </c>
      <c r="BJ162" s="42"/>
      <c r="BK162" s="42"/>
      <c r="BL162" s="42">
        <v>11044</v>
      </c>
      <c r="BM162" s="15"/>
    </row>
    <row r="163" spans="1:65" outlineLevel="5" x14ac:dyDescent="0.45">
      <c r="A163" s="22">
        <f t="shared" ref="A163:A234" si="76">MONTH(B163)</f>
        <v>5</v>
      </c>
      <c r="B163" s="9">
        <f t="shared" si="75"/>
        <v>45056</v>
      </c>
      <c r="C163" s="51">
        <v>403240</v>
      </c>
      <c r="D163" s="64">
        <f t="shared" si="65"/>
        <v>37.700000000000003</v>
      </c>
      <c r="E163" s="12">
        <v>35.9</v>
      </c>
      <c r="F163" s="12">
        <v>39</v>
      </c>
      <c r="G163" s="12">
        <v>37.700000000000003</v>
      </c>
      <c r="H163" s="12">
        <v>38.299999999999997</v>
      </c>
      <c r="I163" s="12"/>
      <c r="J163" s="12"/>
      <c r="K163" s="12"/>
      <c r="L163" s="12"/>
      <c r="M163" s="74">
        <f t="shared" si="66"/>
        <v>7.1</v>
      </c>
      <c r="N163" s="83">
        <v>7.15</v>
      </c>
      <c r="O163" s="83">
        <v>6.94</v>
      </c>
      <c r="P163" s="83">
        <v>7.22</v>
      </c>
      <c r="Q163" s="83">
        <v>6.93</v>
      </c>
      <c r="R163" s="83"/>
      <c r="S163" s="83"/>
      <c r="T163" s="83"/>
      <c r="U163" s="83"/>
      <c r="V163" s="5" t="str">
        <f t="shared" si="67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8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15.590200445434299</v>
      </c>
      <c r="AO163" s="41">
        <v>1796</v>
      </c>
      <c r="AP163" s="110"/>
      <c r="AQ163" s="111"/>
      <c r="AR163" s="126" t="str">
        <f t="shared" si="69"/>
        <v/>
      </c>
      <c r="AS163" s="126" t="str">
        <f t="shared" si="70"/>
        <v/>
      </c>
      <c r="AT163" s="127">
        <v>2355</v>
      </c>
      <c r="AU163" s="128"/>
      <c r="AV163" s="129"/>
      <c r="AW163" s="126" t="str">
        <f t="shared" si="71"/>
        <v/>
      </c>
      <c r="AX163" s="126" t="str">
        <f t="shared" si="72"/>
        <v/>
      </c>
      <c r="AY163" s="64" t="str">
        <f t="shared" si="73"/>
        <v/>
      </c>
      <c r="AZ163" s="97">
        <v>78.180000000000007</v>
      </c>
      <c r="BA163" s="68"/>
      <c r="BB163" s="68"/>
      <c r="BC163" s="68"/>
      <c r="BD163" s="68"/>
      <c r="BE163" s="15">
        <v>320</v>
      </c>
      <c r="BF163" s="5">
        <f t="shared" si="74"/>
        <v>24375</v>
      </c>
      <c r="BG163" s="42">
        <v>12462</v>
      </c>
      <c r="BH163" s="42">
        <v>0</v>
      </c>
      <c r="BI163" s="42">
        <v>1206</v>
      </c>
      <c r="BJ163" s="42"/>
      <c r="BK163" s="42"/>
      <c r="BL163" s="42">
        <v>10707</v>
      </c>
      <c r="BM163" s="15"/>
    </row>
    <row r="164" spans="1:65" outlineLevel="5" x14ac:dyDescent="0.45">
      <c r="A164" s="22">
        <f t="shared" si="76"/>
        <v>5</v>
      </c>
      <c r="B164" s="9">
        <f t="shared" si="75"/>
        <v>45057</v>
      </c>
      <c r="C164" s="51">
        <v>390313</v>
      </c>
      <c r="D164" s="64">
        <f t="shared" si="65"/>
        <v>37.799999999999997</v>
      </c>
      <c r="E164" s="12">
        <v>36</v>
      </c>
      <c r="F164" s="12">
        <v>39</v>
      </c>
      <c r="G164" s="12">
        <v>37.6</v>
      </c>
      <c r="H164" s="12">
        <v>38.4</v>
      </c>
      <c r="I164" s="12"/>
      <c r="J164" s="12"/>
      <c r="K164" s="12"/>
      <c r="L164" s="12"/>
      <c r="M164" s="74">
        <f t="shared" si="66"/>
        <v>7</v>
      </c>
      <c r="N164" s="83">
        <v>7.09</v>
      </c>
      <c r="O164" s="83">
        <v>6.9</v>
      </c>
      <c r="P164" s="83">
        <v>7.2</v>
      </c>
      <c r="Q164" s="83">
        <v>6.99</v>
      </c>
      <c r="R164" s="83"/>
      <c r="S164" s="83"/>
      <c r="T164" s="83"/>
      <c r="U164" s="83"/>
      <c r="V164" s="5">
        <f t="shared" si="67"/>
        <v>156.80000000000001</v>
      </c>
      <c r="W164" s="41">
        <v>111.5</v>
      </c>
      <c r="X164" s="41">
        <v>191.6</v>
      </c>
      <c r="Y164" s="41">
        <v>139.4</v>
      </c>
      <c r="Z164" s="41">
        <v>184.5</v>
      </c>
      <c r="AA164" s="41"/>
      <c r="AB164" s="41"/>
      <c r="AC164" s="41"/>
      <c r="AD164" s="41"/>
      <c r="AE164" s="5">
        <f t="shared" si="68"/>
        <v>3365</v>
      </c>
      <c r="AF164" s="41">
        <v>3230</v>
      </c>
      <c r="AG164" s="41">
        <v>3550</v>
      </c>
      <c r="AH164" s="41">
        <v>3480</v>
      </c>
      <c r="AI164" s="41">
        <v>3200</v>
      </c>
      <c r="AJ164" s="41"/>
      <c r="AK164" s="41"/>
      <c r="AL164" s="41"/>
      <c r="AM164" s="41"/>
      <c r="AN164" s="41">
        <v>14.606155451225874</v>
      </c>
      <c r="AO164" s="41">
        <v>1917</v>
      </c>
      <c r="AP164" s="110">
        <v>3.13</v>
      </c>
      <c r="AQ164" s="111">
        <v>2.37</v>
      </c>
      <c r="AR164" s="126">
        <f t="shared" si="69"/>
        <v>75.718849840255601</v>
      </c>
      <c r="AS164" s="126">
        <f t="shared" si="70"/>
        <v>24.281150159744399</v>
      </c>
      <c r="AT164" s="127">
        <v>1988</v>
      </c>
      <c r="AU164" s="128">
        <v>1.58</v>
      </c>
      <c r="AV164" s="129">
        <v>1</v>
      </c>
      <c r="AW164" s="126">
        <f t="shared" si="71"/>
        <v>63.291139240506325</v>
      </c>
      <c r="AX164" s="126">
        <f t="shared" si="72"/>
        <v>36.708860759493675</v>
      </c>
      <c r="AY164" s="64">
        <f t="shared" si="73"/>
        <v>44.711188709442794</v>
      </c>
      <c r="AZ164" s="97">
        <v>78.2</v>
      </c>
      <c r="BA164" s="68"/>
      <c r="BB164" s="68"/>
      <c r="BC164" s="68"/>
      <c r="BD164" s="68"/>
      <c r="BE164" s="15">
        <v>240</v>
      </c>
      <c r="BF164" s="5">
        <f t="shared" si="74"/>
        <v>35735</v>
      </c>
      <c r="BG164" s="42">
        <v>14417</v>
      </c>
      <c r="BH164" s="42">
        <v>0</v>
      </c>
      <c r="BI164" s="42">
        <v>1149</v>
      </c>
      <c r="BJ164" s="42"/>
      <c r="BK164" s="42"/>
      <c r="BL164" s="42">
        <v>20169</v>
      </c>
      <c r="BM164" s="15"/>
    </row>
    <row r="165" spans="1:65" outlineLevel="5" x14ac:dyDescent="0.45">
      <c r="A165" s="22">
        <f t="shared" si="76"/>
        <v>5</v>
      </c>
      <c r="B165" s="9">
        <f t="shared" si="75"/>
        <v>45058</v>
      </c>
      <c r="C165" s="51">
        <v>373582</v>
      </c>
      <c r="D165" s="64">
        <f t="shared" si="65"/>
        <v>37.799999999999997</v>
      </c>
      <c r="E165" s="12">
        <v>36</v>
      </c>
      <c r="F165" s="12">
        <v>39</v>
      </c>
      <c r="G165" s="12">
        <v>37.700000000000003</v>
      </c>
      <c r="H165" s="12">
        <v>38.299999999999997</v>
      </c>
      <c r="I165" s="12"/>
      <c r="J165" s="12"/>
      <c r="K165" s="12"/>
      <c r="L165" s="12"/>
      <c r="M165" s="74">
        <f t="shared" si="66"/>
        <v>7</v>
      </c>
      <c r="N165" s="83">
        <v>7.12</v>
      </c>
      <c r="O165" s="83">
        <v>6.94</v>
      </c>
      <c r="P165" s="83">
        <v>7.16</v>
      </c>
      <c r="Q165" s="83">
        <v>6.97</v>
      </c>
      <c r="R165" s="83"/>
      <c r="S165" s="83"/>
      <c r="T165" s="83"/>
      <c r="U165" s="83"/>
      <c r="V165" s="5" t="str">
        <f t="shared" si="67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8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14.155712841253791</v>
      </c>
      <c r="AO165" s="41">
        <v>1978</v>
      </c>
      <c r="AP165" s="110"/>
      <c r="AQ165" s="111"/>
      <c r="AR165" s="126" t="str">
        <f t="shared" si="69"/>
        <v/>
      </c>
      <c r="AS165" s="126" t="str">
        <f t="shared" si="70"/>
        <v/>
      </c>
      <c r="AT165" s="127">
        <v>2464</v>
      </c>
      <c r="AU165" s="128"/>
      <c r="AV165" s="129"/>
      <c r="AW165" s="126" t="str">
        <f t="shared" si="71"/>
        <v/>
      </c>
      <c r="AX165" s="126" t="str">
        <f t="shared" si="72"/>
        <v/>
      </c>
      <c r="AY165" s="64" t="str">
        <f t="shared" si="73"/>
        <v/>
      </c>
      <c r="AZ165" s="97">
        <v>78</v>
      </c>
      <c r="BA165" s="68"/>
      <c r="BB165" s="68"/>
      <c r="BC165" s="68"/>
      <c r="BD165" s="68"/>
      <c r="BE165" s="15">
        <v>290</v>
      </c>
      <c r="BF165" s="5">
        <f t="shared" si="74"/>
        <v>25580</v>
      </c>
      <c r="BG165" s="42">
        <v>15205</v>
      </c>
      <c r="BH165" s="42">
        <v>0</v>
      </c>
      <c r="BI165" s="42">
        <v>1204</v>
      </c>
      <c r="BJ165" s="42"/>
      <c r="BK165" s="42"/>
      <c r="BL165" s="42">
        <v>9171</v>
      </c>
      <c r="BM165" s="15"/>
    </row>
    <row r="166" spans="1:65" outlineLevel="5" x14ac:dyDescent="0.45">
      <c r="A166" s="22">
        <f t="shared" si="76"/>
        <v>5</v>
      </c>
      <c r="B166" s="9">
        <f t="shared" si="75"/>
        <v>45059</v>
      </c>
      <c r="C166" s="51">
        <v>424116</v>
      </c>
      <c r="D166" s="64">
        <f t="shared" si="65"/>
        <v>37.799999999999997</v>
      </c>
      <c r="E166" s="12">
        <v>36</v>
      </c>
      <c r="F166" s="12">
        <v>39</v>
      </c>
      <c r="G166" s="12">
        <v>37.700000000000003</v>
      </c>
      <c r="H166" s="12">
        <v>38.299999999999997</v>
      </c>
      <c r="I166" s="12"/>
      <c r="J166" s="12"/>
      <c r="K166" s="12"/>
      <c r="L166" s="12"/>
      <c r="M166" s="74">
        <f t="shared" si="66"/>
        <v>7</v>
      </c>
      <c r="N166" s="83">
        <v>7.08</v>
      </c>
      <c r="O166" s="83">
        <v>6.97</v>
      </c>
      <c r="P166" s="83">
        <v>7.12</v>
      </c>
      <c r="Q166" s="83">
        <v>6.88</v>
      </c>
      <c r="R166" s="83"/>
      <c r="S166" s="83"/>
      <c r="T166" s="83"/>
      <c r="U166" s="83"/>
      <c r="V166" s="5" t="str">
        <f t="shared" si="67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8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13.7524557956778</v>
      </c>
      <c r="AO166" s="41">
        <v>2036</v>
      </c>
      <c r="AP166" s="110"/>
      <c r="AQ166" s="111"/>
      <c r="AR166" s="126" t="str">
        <f t="shared" si="69"/>
        <v/>
      </c>
      <c r="AS166" s="126" t="str">
        <f t="shared" si="70"/>
        <v/>
      </c>
      <c r="AT166" s="127">
        <v>2150</v>
      </c>
      <c r="AU166" s="128"/>
      <c r="AV166" s="129"/>
      <c r="AW166" s="126" t="str">
        <f t="shared" si="71"/>
        <v/>
      </c>
      <c r="AX166" s="126" t="str">
        <f t="shared" si="72"/>
        <v/>
      </c>
      <c r="AY166" s="64" t="str">
        <f t="shared" si="73"/>
        <v/>
      </c>
      <c r="AZ166" s="97">
        <v>78.13</v>
      </c>
      <c r="BA166" s="68"/>
      <c r="BB166" s="68"/>
      <c r="BC166" s="68"/>
      <c r="BD166" s="68"/>
      <c r="BE166" s="15">
        <v>75</v>
      </c>
      <c r="BF166" s="5">
        <f t="shared" si="74"/>
        <v>24678</v>
      </c>
      <c r="BG166" s="42">
        <v>15977</v>
      </c>
      <c r="BH166" s="42">
        <v>0</v>
      </c>
      <c r="BI166" s="42">
        <v>1166</v>
      </c>
      <c r="BJ166" s="42"/>
      <c r="BK166" s="42"/>
      <c r="BL166" s="42">
        <v>7535</v>
      </c>
      <c r="BM166" s="15"/>
    </row>
    <row r="167" spans="1:65" outlineLevel="5" x14ac:dyDescent="0.45">
      <c r="A167" s="22">
        <f t="shared" si="76"/>
        <v>5</v>
      </c>
      <c r="B167" s="9">
        <f t="shared" si="75"/>
        <v>45060</v>
      </c>
      <c r="C167" s="51">
        <v>384807</v>
      </c>
      <c r="D167" s="64">
        <f t="shared" si="65"/>
        <v>37.9</v>
      </c>
      <c r="E167" s="12">
        <v>36.1</v>
      </c>
      <c r="F167" s="12">
        <v>39.1</v>
      </c>
      <c r="G167" s="12">
        <v>37.9</v>
      </c>
      <c r="H167" s="12">
        <v>38.299999999999997</v>
      </c>
      <c r="I167" s="12"/>
      <c r="J167" s="12"/>
      <c r="K167" s="12"/>
      <c r="L167" s="12"/>
      <c r="M167" s="74">
        <f t="shared" si="66"/>
        <v>7.1</v>
      </c>
      <c r="N167" s="83">
        <v>7.15</v>
      </c>
      <c r="O167" s="83">
        <v>7.01</v>
      </c>
      <c r="P167" s="83">
        <v>7.17</v>
      </c>
      <c r="Q167" s="83">
        <v>6.93</v>
      </c>
      <c r="R167" s="83"/>
      <c r="S167" s="83"/>
      <c r="T167" s="83"/>
      <c r="U167" s="83"/>
      <c r="V167" s="5" t="str">
        <f t="shared" si="67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8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12.956964368347988</v>
      </c>
      <c r="AO167" s="41">
        <v>2161</v>
      </c>
      <c r="AP167" s="110"/>
      <c r="AQ167" s="111"/>
      <c r="AR167" s="126" t="str">
        <f t="shared" si="69"/>
        <v/>
      </c>
      <c r="AS167" s="126" t="str">
        <f t="shared" si="70"/>
        <v/>
      </c>
      <c r="AT167" s="127">
        <v>2449</v>
      </c>
      <c r="AU167" s="128"/>
      <c r="AV167" s="129"/>
      <c r="AW167" s="126" t="str">
        <f t="shared" si="71"/>
        <v/>
      </c>
      <c r="AX167" s="126" t="str">
        <f t="shared" si="72"/>
        <v/>
      </c>
      <c r="AY167" s="64" t="str">
        <f t="shared" si="73"/>
        <v/>
      </c>
      <c r="AZ167" s="97">
        <v>77.69</v>
      </c>
      <c r="BA167" s="68"/>
      <c r="BB167" s="68"/>
      <c r="BC167" s="68"/>
      <c r="BD167" s="68"/>
      <c r="BE167" s="15"/>
      <c r="BF167" s="5">
        <f t="shared" si="74"/>
        <v>22774</v>
      </c>
      <c r="BG167" s="42">
        <v>20666</v>
      </c>
      <c r="BH167" s="42">
        <v>0</v>
      </c>
      <c r="BI167" s="42">
        <v>1490</v>
      </c>
      <c r="BJ167" s="42"/>
      <c r="BK167" s="42"/>
      <c r="BL167" s="42">
        <v>618</v>
      </c>
      <c r="BM167" s="15"/>
    </row>
    <row r="168" spans="1:65" outlineLevel="5" x14ac:dyDescent="0.45">
      <c r="A168" s="22">
        <f t="shared" si="76"/>
        <v>5</v>
      </c>
      <c r="B168" s="9">
        <f t="shared" si="75"/>
        <v>45061</v>
      </c>
      <c r="C168" s="51">
        <v>387373</v>
      </c>
      <c r="D168" s="64">
        <f t="shared" si="65"/>
        <v>37.9</v>
      </c>
      <c r="E168" s="12">
        <v>36.200000000000003</v>
      </c>
      <c r="F168" s="12">
        <v>39.200000000000003</v>
      </c>
      <c r="G168" s="12">
        <v>37.9</v>
      </c>
      <c r="H168" s="12">
        <v>38.4</v>
      </c>
      <c r="I168" s="12"/>
      <c r="J168" s="12"/>
      <c r="K168" s="12"/>
      <c r="L168" s="12"/>
      <c r="M168" s="74">
        <f t="shared" si="66"/>
        <v>7.1</v>
      </c>
      <c r="N168" s="83">
        <v>7.23</v>
      </c>
      <c r="O168" s="83">
        <v>7.04</v>
      </c>
      <c r="P168" s="83">
        <v>7.25</v>
      </c>
      <c r="Q168" s="83">
        <v>7</v>
      </c>
      <c r="R168" s="83"/>
      <c r="S168" s="83"/>
      <c r="T168" s="83"/>
      <c r="U168" s="83"/>
      <c r="V168" s="5" t="str">
        <f t="shared" si="67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8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15.783540022547914</v>
      </c>
      <c r="AO168" s="41">
        <v>1774</v>
      </c>
      <c r="AP168" s="110"/>
      <c r="AQ168" s="111"/>
      <c r="AR168" s="126" t="str">
        <f t="shared" si="69"/>
        <v/>
      </c>
      <c r="AS168" s="126" t="str">
        <f t="shared" si="70"/>
        <v/>
      </c>
      <c r="AT168" s="127">
        <v>2626</v>
      </c>
      <c r="AU168" s="128"/>
      <c r="AV168" s="129"/>
      <c r="AW168" s="126" t="str">
        <f t="shared" si="71"/>
        <v/>
      </c>
      <c r="AX168" s="126" t="str">
        <f t="shared" si="72"/>
        <v/>
      </c>
      <c r="AY168" s="64" t="str">
        <f t="shared" si="73"/>
        <v/>
      </c>
      <c r="AZ168" s="97">
        <v>77.25</v>
      </c>
      <c r="BA168" s="68"/>
      <c r="BB168" s="68"/>
      <c r="BC168" s="68"/>
      <c r="BD168" s="68"/>
      <c r="BE168" s="15">
        <v>340</v>
      </c>
      <c r="BF168" s="5">
        <f t="shared" si="74"/>
        <v>30107</v>
      </c>
      <c r="BG168" s="42">
        <v>16291</v>
      </c>
      <c r="BH168" s="42">
        <v>1907</v>
      </c>
      <c r="BI168" s="42">
        <v>1198</v>
      </c>
      <c r="BJ168" s="42"/>
      <c r="BK168" s="42"/>
      <c r="BL168" s="42">
        <v>10711</v>
      </c>
      <c r="BM168" s="15"/>
    </row>
    <row r="169" spans="1:65" outlineLevel="5" x14ac:dyDescent="0.45">
      <c r="A169" s="22">
        <f t="shared" si="76"/>
        <v>5</v>
      </c>
      <c r="B169" s="9">
        <f t="shared" si="75"/>
        <v>45062</v>
      </c>
      <c r="C169" s="51">
        <v>350031</v>
      </c>
      <c r="D169" s="64">
        <f t="shared" si="65"/>
        <v>38</v>
      </c>
      <c r="E169" s="12">
        <v>36.299999999999997</v>
      </c>
      <c r="F169" s="12">
        <v>39.200000000000003</v>
      </c>
      <c r="G169" s="12">
        <v>37.799999999999997</v>
      </c>
      <c r="H169" s="12">
        <v>38.5</v>
      </c>
      <c r="I169" s="12"/>
      <c r="J169" s="12"/>
      <c r="K169" s="12"/>
      <c r="L169" s="12"/>
      <c r="M169" s="74">
        <f t="shared" si="66"/>
        <v>7.2</v>
      </c>
      <c r="N169" s="83">
        <v>7.28</v>
      </c>
      <c r="O169" s="83">
        <v>7.12</v>
      </c>
      <c r="P169" s="83">
        <v>7.27</v>
      </c>
      <c r="Q169" s="83">
        <v>7.13</v>
      </c>
      <c r="R169" s="83"/>
      <c r="S169" s="83"/>
      <c r="T169" s="83"/>
      <c r="U169" s="83"/>
      <c r="V169" s="5" t="str">
        <f t="shared" si="67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68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14.530358069538142</v>
      </c>
      <c r="AO169" s="41">
        <v>1927</v>
      </c>
      <c r="AP169" s="110"/>
      <c r="AQ169" s="111"/>
      <c r="AR169" s="126" t="str">
        <f t="shared" si="69"/>
        <v/>
      </c>
      <c r="AS169" s="126" t="str">
        <f t="shared" si="70"/>
        <v/>
      </c>
      <c r="AT169" s="127">
        <v>1902</v>
      </c>
      <c r="AU169" s="128"/>
      <c r="AV169" s="129"/>
      <c r="AW169" s="126" t="str">
        <f t="shared" si="71"/>
        <v/>
      </c>
      <c r="AX169" s="126" t="str">
        <f t="shared" si="72"/>
        <v/>
      </c>
      <c r="AY169" s="64" t="str">
        <f t="shared" si="73"/>
        <v/>
      </c>
      <c r="AZ169" s="97">
        <v>78.7</v>
      </c>
      <c r="BA169" s="68">
        <v>60.95</v>
      </c>
      <c r="BB169" s="68">
        <v>39.9</v>
      </c>
      <c r="BC169" s="68">
        <v>33</v>
      </c>
      <c r="BD169" s="68"/>
      <c r="BE169" s="15">
        <v>300</v>
      </c>
      <c r="BF169" s="5">
        <f t="shared" si="74"/>
        <v>23540</v>
      </c>
      <c r="BG169" s="42">
        <v>15569</v>
      </c>
      <c r="BH169" s="42">
        <v>4654</v>
      </c>
      <c r="BI169" s="42">
        <v>1155</v>
      </c>
      <c r="BJ169" s="42"/>
      <c r="BK169" s="42"/>
      <c r="BL169" s="42">
        <v>2162</v>
      </c>
      <c r="BM169" s="15"/>
    </row>
    <row r="170" spans="1:65" outlineLevel="5" x14ac:dyDescent="0.45">
      <c r="A170" s="22">
        <f t="shared" si="76"/>
        <v>5</v>
      </c>
      <c r="B170" s="9">
        <f t="shared" si="75"/>
        <v>45063</v>
      </c>
      <c r="C170" s="51">
        <v>388320</v>
      </c>
      <c r="D170" s="64">
        <f t="shared" si="65"/>
        <v>38.1</v>
      </c>
      <c r="E170" s="12">
        <v>36.4</v>
      </c>
      <c r="F170" s="12">
        <v>39.299999999999997</v>
      </c>
      <c r="G170" s="12">
        <v>38</v>
      </c>
      <c r="H170" s="12">
        <v>38.6</v>
      </c>
      <c r="I170" s="12"/>
      <c r="J170" s="12"/>
      <c r="K170" s="12"/>
      <c r="L170" s="12"/>
      <c r="M170" s="74">
        <f t="shared" si="66"/>
        <v>7.2</v>
      </c>
      <c r="N170" s="83">
        <v>7.24</v>
      </c>
      <c r="O170" s="83">
        <v>7.09</v>
      </c>
      <c r="P170" s="83">
        <v>7.38</v>
      </c>
      <c r="Q170" s="83">
        <v>7.08</v>
      </c>
      <c r="R170" s="83"/>
      <c r="S170" s="83"/>
      <c r="T170" s="83"/>
      <c r="U170" s="83"/>
      <c r="V170" s="5" t="str">
        <f t="shared" si="67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8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13.618677042801556</v>
      </c>
      <c r="AO170" s="41">
        <v>2056</v>
      </c>
      <c r="AP170" s="110"/>
      <c r="AQ170" s="111"/>
      <c r="AR170" s="126" t="str">
        <f t="shared" si="69"/>
        <v/>
      </c>
      <c r="AS170" s="126" t="str">
        <f t="shared" si="70"/>
        <v/>
      </c>
      <c r="AT170" s="127">
        <v>2322</v>
      </c>
      <c r="AU170" s="128"/>
      <c r="AV170" s="129"/>
      <c r="AW170" s="126" t="str">
        <f t="shared" si="71"/>
        <v/>
      </c>
      <c r="AX170" s="126" t="str">
        <f t="shared" si="72"/>
        <v/>
      </c>
      <c r="AY170" s="64" t="str">
        <f t="shared" si="73"/>
        <v/>
      </c>
      <c r="AZ170" s="97">
        <v>78.88</v>
      </c>
      <c r="BA170" s="68"/>
      <c r="BB170" s="68"/>
      <c r="BC170" s="68"/>
      <c r="BD170" s="68"/>
      <c r="BE170" s="15">
        <v>310</v>
      </c>
      <c r="BF170" s="5">
        <f t="shared" si="74"/>
        <v>35770</v>
      </c>
      <c r="BG170" s="42">
        <v>15619</v>
      </c>
      <c r="BH170" s="42">
        <v>0</v>
      </c>
      <c r="BI170" s="42">
        <v>1197</v>
      </c>
      <c r="BJ170" s="42"/>
      <c r="BK170" s="42"/>
      <c r="BL170" s="42">
        <v>18954</v>
      </c>
      <c r="BM170" s="15"/>
    </row>
    <row r="171" spans="1:65" outlineLevel="5" x14ac:dyDescent="0.45">
      <c r="A171" s="22">
        <f t="shared" si="76"/>
        <v>5</v>
      </c>
      <c r="B171" s="9">
        <f t="shared" si="75"/>
        <v>45064</v>
      </c>
      <c r="C171" s="51">
        <v>373408</v>
      </c>
      <c r="D171" s="64">
        <f t="shared" si="65"/>
        <v>38.1</v>
      </c>
      <c r="E171" s="12">
        <v>36.4</v>
      </c>
      <c r="F171" s="12">
        <v>39.299999999999997</v>
      </c>
      <c r="G171" s="12">
        <v>38</v>
      </c>
      <c r="H171" s="12">
        <v>38.6</v>
      </c>
      <c r="I171" s="12"/>
      <c r="J171" s="12"/>
      <c r="K171" s="12"/>
      <c r="L171" s="12"/>
      <c r="M171" s="74">
        <f t="shared" si="66"/>
        <v>7.2</v>
      </c>
      <c r="N171" s="83">
        <v>7.2</v>
      </c>
      <c r="O171" s="83">
        <v>7</v>
      </c>
      <c r="P171" s="83">
        <v>7.34</v>
      </c>
      <c r="Q171" s="83">
        <v>7.1</v>
      </c>
      <c r="R171" s="83"/>
      <c r="S171" s="83"/>
      <c r="T171" s="83"/>
      <c r="U171" s="83"/>
      <c r="V171" s="5">
        <f t="shared" si="67"/>
        <v>174.1</v>
      </c>
      <c r="W171" s="41">
        <v>209.5</v>
      </c>
      <c r="X171" s="41">
        <v>179.6</v>
      </c>
      <c r="Y171" s="41">
        <v>134</v>
      </c>
      <c r="Z171" s="41">
        <v>173.1</v>
      </c>
      <c r="AA171" s="41"/>
      <c r="AB171" s="41"/>
      <c r="AC171" s="41"/>
      <c r="AD171" s="41"/>
      <c r="AE171" s="5">
        <f t="shared" si="68"/>
        <v>3405</v>
      </c>
      <c r="AF171" s="41">
        <v>3850</v>
      </c>
      <c r="AG171" s="41">
        <v>3040</v>
      </c>
      <c r="AH171" s="41">
        <v>3370</v>
      </c>
      <c r="AI171" s="41">
        <v>3360</v>
      </c>
      <c r="AJ171" s="41"/>
      <c r="AK171" s="41"/>
      <c r="AL171" s="41"/>
      <c r="AM171" s="41"/>
      <c r="AN171" s="41">
        <v>14.690451206715634</v>
      </c>
      <c r="AO171" s="41">
        <v>1906</v>
      </c>
      <c r="AP171" s="110">
        <v>2.72</v>
      </c>
      <c r="AQ171" s="111">
        <v>2.0499999999999998</v>
      </c>
      <c r="AR171" s="126">
        <f t="shared" si="69"/>
        <v>75.367647058823522</v>
      </c>
      <c r="AS171" s="126">
        <f t="shared" si="70"/>
        <v>24.632352941176478</v>
      </c>
      <c r="AT171" s="127">
        <v>2110</v>
      </c>
      <c r="AU171" s="128">
        <v>1.63</v>
      </c>
      <c r="AV171" s="129">
        <v>1.03</v>
      </c>
      <c r="AW171" s="126">
        <f t="shared" si="71"/>
        <v>63.190184049079754</v>
      </c>
      <c r="AX171" s="126">
        <f t="shared" si="72"/>
        <v>36.809815950920246</v>
      </c>
      <c r="AY171" s="64">
        <f t="shared" si="73"/>
        <v>43.894308943089413</v>
      </c>
      <c r="AZ171" s="97">
        <v>78.400000000000006</v>
      </c>
      <c r="BA171" s="68"/>
      <c r="BB171" s="68"/>
      <c r="BC171" s="68"/>
      <c r="BD171" s="68"/>
      <c r="BE171" s="15">
        <v>200</v>
      </c>
      <c r="BF171" s="5">
        <f t="shared" si="74"/>
        <v>26383</v>
      </c>
      <c r="BG171" s="42">
        <v>14904</v>
      </c>
      <c r="BH171" s="42">
        <v>0</v>
      </c>
      <c r="BI171" s="42">
        <v>1165</v>
      </c>
      <c r="BJ171" s="42"/>
      <c r="BK171" s="42"/>
      <c r="BL171" s="42">
        <v>10314</v>
      </c>
      <c r="BM171" s="15"/>
    </row>
    <row r="172" spans="1:65" outlineLevel="5" x14ac:dyDescent="0.45">
      <c r="A172" s="22">
        <f t="shared" si="76"/>
        <v>5</v>
      </c>
      <c r="B172" s="9">
        <f t="shared" si="75"/>
        <v>45065</v>
      </c>
      <c r="C172" s="51">
        <v>440719</v>
      </c>
      <c r="D172" s="64">
        <f t="shared" si="65"/>
        <v>38.200000000000003</v>
      </c>
      <c r="E172" s="12">
        <v>36.4</v>
      </c>
      <c r="F172" s="12">
        <v>39.4</v>
      </c>
      <c r="G172" s="12">
        <v>38.1</v>
      </c>
      <c r="H172" s="12">
        <v>38.700000000000003</v>
      </c>
      <c r="I172" s="12"/>
      <c r="J172" s="12"/>
      <c r="K172" s="12"/>
      <c r="L172" s="12"/>
      <c r="M172" s="74">
        <f t="shared" si="66"/>
        <v>7.2</v>
      </c>
      <c r="N172" s="83">
        <v>7.27</v>
      </c>
      <c r="O172" s="83">
        <v>7.13</v>
      </c>
      <c r="P172" s="83">
        <v>7.41</v>
      </c>
      <c r="Q172" s="83">
        <v>7.06</v>
      </c>
      <c r="R172" s="83"/>
      <c r="S172" s="83"/>
      <c r="T172" s="83"/>
      <c r="U172" s="83"/>
      <c r="V172" s="5" t="str">
        <f t="shared" si="67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8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13.127051101734645</v>
      </c>
      <c r="AO172" s="41">
        <v>2133</v>
      </c>
      <c r="AP172" s="110"/>
      <c r="AQ172" s="111"/>
      <c r="AR172" s="126" t="str">
        <f t="shared" si="69"/>
        <v/>
      </c>
      <c r="AS172" s="126" t="str">
        <f t="shared" si="70"/>
        <v/>
      </c>
      <c r="AT172" s="127">
        <v>2674</v>
      </c>
      <c r="AU172" s="128"/>
      <c r="AV172" s="129"/>
      <c r="AW172" s="126" t="str">
        <f t="shared" si="71"/>
        <v/>
      </c>
      <c r="AX172" s="126" t="str">
        <f t="shared" si="72"/>
        <v/>
      </c>
      <c r="AY172" s="64" t="str">
        <f t="shared" si="73"/>
        <v/>
      </c>
      <c r="AZ172" s="97">
        <v>78.510000000000005</v>
      </c>
      <c r="BA172" s="68"/>
      <c r="BB172" s="68"/>
      <c r="BC172" s="68"/>
      <c r="BD172" s="68"/>
      <c r="BE172" s="15">
        <v>340</v>
      </c>
      <c r="BF172" s="5">
        <f t="shared" si="74"/>
        <v>24694</v>
      </c>
      <c r="BG172" s="42">
        <v>12349</v>
      </c>
      <c r="BH172" s="42">
        <v>0</v>
      </c>
      <c r="BI172" s="42">
        <v>1198</v>
      </c>
      <c r="BJ172" s="42"/>
      <c r="BK172" s="42"/>
      <c r="BL172" s="42">
        <v>11147</v>
      </c>
      <c r="BM172" s="15"/>
    </row>
    <row r="173" spans="1:65" outlineLevel="5" x14ac:dyDescent="0.45">
      <c r="A173" s="22">
        <f t="shared" si="76"/>
        <v>5</v>
      </c>
      <c r="B173" s="9">
        <f t="shared" si="75"/>
        <v>45066</v>
      </c>
      <c r="C173" s="51">
        <v>396517</v>
      </c>
      <c r="D173" s="64">
        <f t="shared" si="65"/>
        <v>38.200000000000003</v>
      </c>
      <c r="E173" s="12">
        <v>36.5</v>
      </c>
      <c r="F173" s="12">
        <v>39.299999999999997</v>
      </c>
      <c r="G173" s="12">
        <v>38.1</v>
      </c>
      <c r="H173" s="12">
        <v>38.700000000000003</v>
      </c>
      <c r="I173" s="12"/>
      <c r="J173" s="12"/>
      <c r="K173" s="12"/>
      <c r="L173" s="12"/>
      <c r="M173" s="74">
        <f t="shared" si="66"/>
        <v>7.2</v>
      </c>
      <c r="N173" s="83">
        <v>7.21</v>
      </c>
      <c r="O173" s="83">
        <v>7.04</v>
      </c>
      <c r="P173" s="83">
        <v>7.33</v>
      </c>
      <c r="Q173" s="83">
        <v>7.02</v>
      </c>
      <c r="R173" s="83"/>
      <c r="S173" s="83"/>
      <c r="T173" s="83"/>
      <c r="U173" s="83"/>
      <c r="V173" s="5" t="str">
        <f t="shared" si="67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8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11.996572407883463</v>
      </c>
      <c r="AO173" s="41">
        <v>2334</v>
      </c>
      <c r="AP173" s="110"/>
      <c r="AQ173" s="111"/>
      <c r="AR173" s="126" t="str">
        <f t="shared" si="69"/>
        <v/>
      </c>
      <c r="AS173" s="126" t="str">
        <f t="shared" si="70"/>
        <v/>
      </c>
      <c r="AT173" s="127">
        <v>2275</v>
      </c>
      <c r="AU173" s="128"/>
      <c r="AV173" s="129"/>
      <c r="AW173" s="126" t="str">
        <f t="shared" si="71"/>
        <v/>
      </c>
      <c r="AX173" s="126" t="str">
        <f t="shared" si="72"/>
        <v/>
      </c>
      <c r="AY173" s="64" t="str">
        <f t="shared" si="73"/>
        <v/>
      </c>
      <c r="AZ173" s="97">
        <v>78.42</v>
      </c>
      <c r="BA173" s="68"/>
      <c r="BB173" s="68"/>
      <c r="BC173" s="68"/>
      <c r="BD173" s="68"/>
      <c r="BE173" s="15">
        <v>70</v>
      </c>
      <c r="BF173" s="5">
        <f t="shared" si="74"/>
        <v>22832</v>
      </c>
      <c r="BG173" s="42">
        <v>12693</v>
      </c>
      <c r="BH173" s="42">
        <v>0</v>
      </c>
      <c r="BI173" s="42">
        <v>1158</v>
      </c>
      <c r="BJ173" s="42"/>
      <c r="BK173" s="42"/>
      <c r="BL173" s="42">
        <v>8981</v>
      </c>
      <c r="BM173" s="15"/>
    </row>
    <row r="174" spans="1:65" outlineLevel="5" x14ac:dyDescent="0.45">
      <c r="A174" s="22">
        <f t="shared" si="76"/>
        <v>5</v>
      </c>
      <c r="B174" s="9">
        <f t="shared" si="75"/>
        <v>45067</v>
      </c>
      <c r="C174" s="51">
        <v>376050</v>
      </c>
      <c r="D174" s="64">
        <f t="shared" si="65"/>
        <v>38.200000000000003</v>
      </c>
      <c r="E174" s="12">
        <v>36.5</v>
      </c>
      <c r="F174" s="12">
        <v>39.4</v>
      </c>
      <c r="G174" s="12">
        <v>38.1</v>
      </c>
      <c r="H174" s="12">
        <v>38.700000000000003</v>
      </c>
      <c r="I174" s="12"/>
      <c r="J174" s="12"/>
      <c r="K174" s="12"/>
      <c r="L174" s="12"/>
      <c r="M174" s="74">
        <f t="shared" si="66"/>
        <v>7.1</v>
      </c>
      <c r="N174" s="83">
        <v>7.23</v>
      </c>
      <c r="O174" s="83">
        <v>7.07</v>
      </c>
      <c r="P174" s="83">
        <v>7.28</v>
      </c>
      <c r="Q174" s="83">
        <v>6.99</v>
      </c>
      <c r="R174" s="83"/>
      <c r="S174" s="83"/>
      <c r="T174" s="83"/>
      <c r="U174" s="83"/>
      <c r="V174" s="5" t="str">
        <f t="shared" si="67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8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24.888888888888889</v>
      </c>
      <c r="AO174" s="41">
        <v>1125</v>
      </c>
      <c r="AP174" s="110"/>
      <c r="AQ174" s="111"/>
      <c r="AR174" s="126" t="str">
        <f t="shared" si="69"/>
        <v/>
      </c>
      <c r="AS174" s="126" t="str">
        <f t="shared" si="70"/>
        <v/>
      </c>
      <c r="AT174" s="127">
        <v>2423</v>
      </c>
      <c r="AU174" s="128"/>
      <c r="AV174" s="129"/>
      <c r="AW174" s="126" t="str">
        <f t="shared" si="71"/>
        <v/>
      </c>
      <c r="AX174" s="126" t="str">
        <f t="shared" si="72"/>
        <v/>
      </c>
      <c r="AY174" s="64" t="str">
        <f t="shared" si="73"/>
        <v/>
      </c>
      <c r="AZ174" s="97">
        <v>78.58</v>
      </c>
      <c r="BA174" s="68"/>
      <c r="BB174" s="68"/>
      <c r="BC174" s="68"/>
      <c r="BD174" s="68"/>
      <c r="BE174" s="15"/>
      <c r="BF174" s="5">
        <f t="shared" si="74"/>
        <v>19919</v>
      </c>
      <c r="BG174" s="42">
        <v>17666</v>
      </c>
      <c r="BH174" s="42">
        <v>0</v>
      </c>
      <c r="BI174" s="42">
        <v>1140</v>
      </c>
      <c r="BJ174" s="42"/>
      <c r="BK174" s="42"/>
      <c r="BL174" s="42">
        <v>1113</v>
      </c>
      <c r="BM174" s="15"/>
    </row>
    <row r="175" spans="1:65" outlineLevel="5" x14ac:dyDescent="0.45">
      <c r="A175" s="22">
        <f t="shared" si="76"/>
        <v>5</v>
      </c>
      <c r="B175" s="9">
        <f t="shared" si="75"/>
        <v>45068</v>
      </c>
      <c r="C175" s="51">
        <v>361972</v>
      </c>
      <c r="D175" s="64">
        <f t="shared" si="65"/>
        <v>38.200000000000003</v>
      </c>
      <c r="E175" s="12">
        <v>36.5</v>
      </c>
      <c r="F175" s="12">
        <v>39.4</v>
      </c>
      <c r="G175" s="12">
        <v>38.1</v>
      </c>
      <c r="H175" s="12">
        <v>38.6</v>
      </c>
      <c r="I175" s="12"/>
      <c r="J175" s="12"/>
      <c r="K175" s="12"/>
      <c r="L175" s="12"/>
      <c r="M175" s="74">
        <f t="shared" si="66"/>
        <v>7.1</v>
      </c>
      <c r="N175" s="83">
        <v>7.2</v>
      </c>
      <c r="O175" s="83">
        <v>7.06</v>
      </c>
      <c r="P175" s="83">
        <v>7.24</v>
      </c>
      <c r="Q175" s="83">
        <v>7.03</v>
      </c>
      <c r="R175" s="83"/>
      <c r="S175" s="83"/>
      <c r="T175" s="83"/>
      <c r="U175" s="83"/>
      <c r="V175" s="5" t="str">
        <f t="shared" si="67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68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14.799154334038056</v>
      </c>
      <c r="AO175" s="41">
        <v>1892</v>
      </c>
      <c r="AP175" s="110"/>
      <c r="AQ175" s="111"/>
      <c r="AR175" s="126" t="str">
        <f t="shared" si="69"/>
        <v/>
      </c>
      <c r="AS175" s="126" t="str">
        <f t="shared" si="70"/>
        <v/>
      </c>
      <c r="AT175" s="127">
        <v>2821</v>
      </c>
      <c r="AU175" s="128"/>
      <c r="AV175" s="129"/>
      <c r="AW175" s="126" t="str">
        <f t="shared" si="71"/>
        <v/>
      </c>
      <c r="AX175" s="126" t="str">
        <f t="shared" si="72"/>
        <v/>
      </c>
      <c r="AY175" s="64" t="str">
        <f t="shared" si="73"/>
        <v/>
      </c>
      <c r="AZ175" s="97">
        <v>78.63</v>
      </c>
      <c r="BA175" s="68"/>
      <c r="BB175" s="68"/>
      <c r="BC175" s="68"/>
      <c r="BD175" s="68"/>
      <c r="BE175" s="15">
        <v>350</v>
      </c>
      <c r="BF175" s="5">
        <f t="shared" si="74"/>
        <v>27631</v>
      </c>
      <c r="BG175" s="42">
        <v>14854</v>
      </c>
      <c r="BH175" s="42">
        <v>0</v>
      </c>
      <c r="BI175" s="42">
        <v>1214</v>
      </c>
      <c r="BJ175" s="42"/>
      <c r="BK175" s="42"/>
      <c r="BL175" s="42">
        <v>11563</v>
      </c>
      <c r="BM175" s="15"/>
    </row>
    <row r="176" spans="1:65" outlineLevel="5" x14ac:dyDescent="0.45">
      <c r="A176" s="22">
        <f t="shared" si="76"/>
        <v>5</v>
      </c>
      <c r="B176" s="9">
        <f t="shared" si="75"/>
        <v>45069</v>
      </c>
      <c r="C176" s="51">
        <v>344400</v>
      </c>
      <c r="D176" s="64">
        <f t="shared" si="65"/>
        <v>38.1</v>
      </c>
      <c r="E176" s="12">
        <v>36.5</v>
      </c>
      <c r="F176" s="12">
        <v>39.200000000000003</v>
      </c>
      <c r="G176" s="12">
        <v>38</v>
      </c>
      <c r="H176" s="12">
        <v>38.6</v>
      </c>
      <c r="I176" s="12"/>
      <c r="J176" s="12"/>
      <c r="K176" s="12"/>
      <c r="L176" s="12"/>
      <c r="M176" s="74">
        <f t="shared" si="66"/>
        <v>7.1</v>
      </c>
      <c r="N176" s="83">
        <v>7.21</v>
      </c>
      <c r="O176" s="83">
        <v>7.02</v>
      </c>
      <c r="P176" s="83">
        <v>7.21</v>
      </c>
      <c r="Q176" s="83">
        <v>7.06</v>
      </c>
      <c r="R176" s="83"/>
      <c r="S176" s="83"/>
      <c r="T176" s="83"/>
      <c r="U176" s="83"/>
      <c r="V176" s="5" t="str">
        <f t="shared" si="67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8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15.250544662309368</v>
      </c>
      <c r="AO176" s="41">
        <v>1836</v>
      </c>
      <c r="AP176" s="110"/>
      <c r="AQ176" s="111"/>
      <c r="AR176" s="126" t="str">
        <f t="shared" si="69"/>
        <v/>
      </c>
      <c r="AS176" s="126" t="str">
        <f t="shared" si="70"/>
        <v/>
      </c>
      <c r="AT176" s="127">
        <v>1977</v>
      </c>
      <c r="AU176" s="128"/>
      <c r="AV176" s="129"/>
      <c r="AW176" s="126" t="str">
        <f t="shared" si="71"/>
        <v/>
      </c>
      <c r="AX176" s="126" t="str">
        <f t="shared" si="72"/>
        <v/>
      </c>
      <c r="AY176" s="64" t="str">
        <f t="shared" si="73"/>
        <v/>
      </c>
      <c r="AZ176" s="97">
        <v>78.44</v>
      </c>
      <c r="BA176" s="68">
        <v>62.85</v>
      </c>
      <c r="BB176" s="68">
        <v>37.26</v>
      </c>
      <c r="BC176" s="68">
        <v>37</v>
      </c>
      <c r="BD176" s="68"/>
      <c r="BE176" s="15">
        <v>320</v>
      </c>
      <c r="BF176" s="5">
        <f t="shared" si="74"/>
        <v>16366</v>
      </c>
      <c r="BG176" s="42">
        <v>14129</v>
      </c>
      <c r="BH176" s="42">
        <v>0</v>
      </c>
      <c r="BI176" s="42">
        <v>1226</v>
      </c>
      <c r="BJ176" s="42"/>
      <c r="BK176" s="42"/>
      <c r="BL176" s="42">
        <v>1011</v>
      </c>
      <c r="BM176" s="15"/>
    </row>
    <row r="177" spans="1:65" outlineLevel="5" x14ac:dyDescent="0.45">
      <c r="A177" s="22">
        <f t="shared" si="76"/>
        <v>5</v>
      </c>
      <c r="B177" s="9">
        <f t="shared" si="75"/>
        <v>45070</v>
      </c>
      <c r="C177" s="51">
        <v>337478</v>
      </c>
      <c r="D177" s="64">
        <f t="shared" si="65"/>
        <v>38.1</v>
      </c>
      <c r="E177" s="12">
        <v>36.5</v>
      </c>
      <c r="F177" s="12">
        <v>39.200000000000003</v>
      </c>
      <c r="G177" s="12">
        <v>38</v>
      </c>
      <c r="H177" s="12">
        <v>38.5</v>
      </c>
      <c r="I177" s="12"/>
      <c r="J177" s="12"/>
      <c r="K177" s="12"/>
      <c r="L177" s="12"/>
      <c r="M177" s="74">
        <f t="shared" si="66"/>
        <v>7.1</v>
      </c>
      <c r="N177" s="83">
        <v>7.19</v>
      </c>
      <c r="O177" s="83">
        <v>7.03</v>
      </c>
      <c r="P177" s="83">
        <v>7.18</v>
      </c>
      <c r="Q177" s="83">
        <v>7.09</v>
      </c>
      <c r="R177" s="83"/>
      <c r="S177" s="83"/>
      <c r="T177" s="83"/>
      <c r="U177" s="83"/>
      <c r="V177" s="5" t="str">
        <f t="shared" si="67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8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14.418125643666324</v>
      </c>
      <c r="AO177" s="41">
        <v>1942</v>
      </c>
      <c r="AP177" s="110"/>
      <c r="AQ177" s="111"/>
      <c r="AR177" s="126" t="str">
        <f t="shared" si="69"/>
        <v/>
      </c>
      <c r="AS177" s="126" t="str">
        <f t="shared" si="70"/>
        <v/>
      </c>
      <c r="AT177" s="127">
        <v>2308</v>
      </c>
      <c r="AU177" s="128"/>
      <c r="AV177" s="129"/>
      <c r="AW177" s="126" t="str">
        <f t="shared" si="71"/>
        <v/>
      </c>
      <c r="AX177" s="126" t="str">
        <f t="shared" si="72"/>
        <v/>
      </c>
      <c r="AY177" s="64" t="str">
        <f t="shared" si="73"/>
        <v/>
      </c>
      <c r="AZ177" s="97">
        <v>77.42</v>
      </c>
      <c r="BA177" s="68"/>
      <c r="BB177" s="68"/>
      <c r="BC177" s="68"/>
      <c r="BD177" s="68"/>
      <c r="BE177" s="15">
        <v>340</v>
      </c>
      <c r="BF177" s="5">
        <f t="shared" si="74"/>
        <v>33968</v>
      </c>
      <c r="BG177" s="42">
        <v>12564</v>
      </c>
      <c r="BH177" s="42">
        <v>0</v>
      </c>
      <c r="BI177" s="42">
        <v>1288</v>
      </c>
      <c r="BJ177" s="42"/>
      <c r="BK177" s="42"/>
      <c r="BL177" s="42">
        <v>20116</v>
      </c>
      <c r="BM177" s="15"/>
    </row>
    <row r="178" spans="1:65" outlineLevel="5" x14ac:dyDescent="0.45">
      <c r="A178" s="22">
        <f t="shared" si="76"/>
        <v>5</v>
      </c>
      <c r="B178" s="9">
        <f t="shared" si="75"/>
        <v>45071</v>
      </c>
      <c r="C178" s="51">
        <v>338890</v>
      </c>
      <c r="D178" s="64">
        <f t="shared" si="65"/>
        <v>38.1</v>
      </c>
      <c r="E178" s="12">
        <v>36.5</v>
      </c>
      <c r="F178" s="12">
        <v>39.299999999999997</v>
      </c>
      <c r="G178" s="12">
        <v>38</v>
      </c>
      <c r="H178" s="12">
        <v>38.5</v>
      </c>
      <c r="I178" s="12"/>
      <c r="J178" s="12"/>
      <c r="K178" s="12"/>
      <c r="L178" s="12"/>
      <c r="M178" s="74">
        <f t="shared" si="66"/>
        <v>7.1</v>
      </c>
      <c r="N178" s="83">
        <v>7.17</v>
      </c>
      <c r="O178" s="83">
        <v>6.99</v>
      </c>
      <c r="P178" s="83">
        <v>7.19</v>
      </c>
      <c r="Q178" s="83">
        <v>7.07</v>
      </c>
      <c r="R178" s="83"/>
      <c r="S178" s="83"/>
      <c r="T178" s="83"/>
      <c r="U178" s="83"/>
      <c r="V178" s="5">
        <f t="shared" si="67"/>
        <v>156.30000000000001</v>
      </c>
      <c r="W178" s="41">
        <v>166</v>
      </c>
      <c r="X178" s="41">
        <v>161.4</v>
      </c>
      <c r="Y178" s="41">
        <v>129.5</v>
      </c>
      <c r="Z178" s="41">
        <v>168.2</v>
      </c>
      <c r="AA178" s="41"/>
      <c r="AB178" s="41"/>
      <c r="AC178" s="41"/>
      <c r="AD178" s="41"/>
      <c r="AE178" s="5">
        <f t="shared" si="68"/>
        <v>3085</v>
      </c>
      <c r="AF178" s="41">
        <v>3510</v>
      </c>
      <c r="AG178" s="41">
        <v>2690</v>
      </c>
      <c r="AH178" s="41">
        <v>3300</v>
      </c>
      <c r="AI178" s="41">
        <v>2840</v>
      </c>
      <c r="AJ178" s="41"/>
      <c r="AK178" s="41"/>
      <c r="AL178" s="41"/>
      <c r="AM178" s="41"/>
      <c r="AN178" s="41">
        <v>12.968967114404817</v>
      </c>
      <c r="AO178" s="41">
        <v>2159</v>
      </c>
      <c r="AP178" s="110">
        <v>2.4700000000000002</v>
      </c>
      <c r="AQ178" s="111">
        <v>1.86</v>
      </c>
      <c r="AR178" s="126">
        <f t="shared" si="69"/>
        <v>75.303643724696357</v>
      </c>
      <c r="AS178" s="126">
        <f t="shared" si="70"/>
        <v>24.696356275303643</v>
      </c>
      <c r="AT178" s="127">
        <v>2247</v>
      </c>
      <c r="AU178" s="128">
        <v>1.59</v>
      </c>
      <c r="AV178" s="129">
        <v>1</v>
      </c>
      <c r="AW178" s="126">
        <f t="shared" si="71"/>
        <v>62.893081761006286</v>
      </c>
      <c r="AX178" s="126">
        <f t="shared" si="72"/>
        <v>37.106918238993714</v>
      </c>
      <c r="AY178" s="64">
        <f t="shared" si="73"/>
        <v>44.414069619099706</v>
      </c>
      <c r="AZ178" s="97">
        <v>77.849999999999994</v>
      </c>
      <c r="BA178" s="68"/>
      <c r="BB178" s="68"/>
      <c r="BC178" s="68"/>
      <c r="BD178" s="68"/>
      <c r="BE178" s="15">
        <v>220</v>
      </c>
      <c r="BF178" s="5">
        <f t="shared" si="74"/>
        <v>25014</v>
      </c>
      <c r="BG178" s="42">
        <v>12335</v>
      </c>
      <c r="BH178" s="42">
        <v>0</v>
      </c>
      <c r="BI178" s="42">
        <v>1269</v>
      </c>
      <c r="BJ178" s="42"/>
      <c r="BK178" s="42"/>
      <c r="BL178" s="42">
        <v>11410</v>
      </c>
      <c r="BM178" s="15"/>
    </row>
    <row r="179" spans="1:65" outlineLevel="5" x14ac:dyDescent="0.45">
      <c r="A179" s="22">
        <f t="shared" si="76"/>
        <v>5</v>
      </c>
      <c r="B179" s="9">
        <f t="shared" si="75"/>
        <v>45072</v>
      </c>
      <c r="C179" s="51">
        <v>335575</v>
      </c>
      <c r="D179" s="64">
        <f t="shared" si="65"/>
        <v>38.1</v>
      </c>
      <c r="E179" s="12">
        <v>36.5</v>
      </c>
      <c r="F179" s="12">
        <v>39.4</v>
      </c>
      <c r="G179" s="12">
        <v>37.9</v>
      </c>
      <c r="H179" s="12">
        <v>38.4</v>
      </c>
      <c r="I179" s="12"/>
      <c r="J179" s="12"/>
      <c r="K179" s="12"/>
      <c r="L179" s="12"/>
      <c r="M179" s="74">
        <f t="shared" si="66"/>
        <v>7.1</v>
      </c>
      <c r="N179" s="83">
        <v>7.13</v>
      </c>
      <c r="O179" s="83">
        <v>7.02</v>
      </c>
      <c r="P179" s="83">
        <v>7.14</v>
      </c>
      <c r="Q179" s="83">
        <v>7.02</v>
      </c>
      <c r="R179" s="83"/>
      <c r="S179" s="83"/>
      <c r="T179" s="83"/>
      <c r="U179" s="83"/>
      <c r="V179" s="5" t="str">
        <f t="shared" si="67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8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12.968967114404817</v>
      </c>
      <c r="AO179" s="41">
        <v>2159</v>
      </c>
      <c r="AP179" s="110"/>
      <c r="AQ179" s="111"/>
      <c r="AR179" s="126" t="str">
        <f t="shared" si="69"/>
        <v/>
      </c>
      <c r="AS179" s="126" t="str">
        <f t="shared" si="70"/>
        <v/>
      </c>
      <c r="AT179" s="127">
        <v>2780</v>
      </c>
      <c r="AU179" s="128"/>
      <c r="AV179" s="129"/>
      <c r="AW179" s="126" t="str">
        <f t="shared" si="71"/>
        <v/>
      </c>
      <c r="AX179" s="126" t="str">
        <f t="shared" si="72"/>
        <v/>
      </c>
      <c r="AY179" s="64" t="str">
        <f t="shared" si="73"/>
        <v/>
      </c>
      <c r="AZ179" s="97">
        <v>77.87</v>
      </c>
      <c r="BA179" s="68"/>
      <c r="BB179" s="68"/>
      <c r="BC179" s="68"/>
      <c r="BD179" s="68"/>
      <c r="BE179" s="15">
        <v>350</v>
      </c>
      <c r="BF179" s="5">
        <f t="shared" si="74"/>
        <v>26520</v>
      </c>
      <c r="BG179" s="42">
        <v>16981</v>
      </c>
      <c r="BH179" s="42">
        <v>0</v>
      </c>
      <c r="BI179" s="42">
        <v>1278</v>
      </c>
      <c r="BJ179" s="42"/>
      <c r="BK179" s="42"/>
      <c r="BL179" s="42">
        <v>8261</v>
      </c>
      <c r="BM179" s="15"/>
    </row>
    <row r="180" spans="1:65" outlineLevel="5" x14ac:dyDescent="0.45">
      <c r="A180" s="22">
        <f t="shared" si="76"/>
        <v>5</v>
      </c>
      <c r="B180" s="9">
        <f t="shared" si="75"/>
        <v>45073</v>
      </c>
      <c r="C180" s="51">
        <v>329129</v>
      </c>
      <c r="D180" s="64">
        <f t="shared" si="65"/>
        <v>38</v>
      </c>
      <c r="E180" s="12">
        <v>36.6</v>
      </c>
      <c r="F180" s="12">
        <v>39.4</v>
      </c>
      <c r="G180" s="12">
        <v>37.799999999999997</v>
      </c>
      <c r="H180" s="12">
        <v>38.299999999999997</v>
      </c>
      <c r="I180" s="12"/>
      <c r="J180" s="12"/>
      <c r="K180" s="12"/>
      <c r="L180" s="12"/>
      <c r="M180" s="74">
        <f t="shared" si="66"/>
        <v>7.1</v>
      </c>
      <c r="N180" s="83">
        <v>7.06</v>
      </c>
      <c r="O180" s="83">
        <v>6.97</v>
      </c>
      <c r="P180" s="83">
        <v>7.19</v>
      </c>
      <c r="Q180" s="83">
        <v>7.05</v>
      </c>
      <c r="R180" s="83"/>
      <c r="S180" s="83"/>
      <c r="T180" s="83"/>
      <c r="U180" s="83"/>
      <c r="V180" s="5" t="str">
        <f t="shared" si="67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8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12.32394366197183</v>
      </c>
      <c r="AO180" s="41">
        <v>2272</v>
      </c>
      <c r="AP180" s="110"/>
      <c r="AQ180" s="111"/>
      <c r="AR180" s="126" t="str">
        <f t="shared" si="69"/>
        <v/>
      </c>
      <c r="AS180" s="126" t="str">
        <f t="shared" si="70"/>
        <v/>
      </c>
      <c r="AT180" s="127">
        <v>2194</v>
      </c>
      <c r="AU180" s="128"/>
      <c r="AV180" s="129"/>
      <c r="AW180" s="126" t="str">
        <f t="shared" si="71"/>
        <v/>
      </c>
      <c r="AX180" s="126" t="str">
        <f t="shared" si="72"/>
        <v/>
      </c>
      <c r="AY180" s="64" t="str">
        <f t="shared" si="73"/>
        <v/>
      </c>
      <c r="AZ180" s="97">
        <v>77.64</v>
      </c>
      <c r="BA180" s="68"/>
      <c r="BB180" s="68"/>
      <c r="BC180" s="68"/>
      <c r="BD180" s="68"/>
      <c r="BE180" s="15">
        <v>60</v>
      </c>
      <c r="BF180" s="5">
        <f t="shared" si="74"/>
        <v>28253</v>
      </c>
      <c r="BG180" s="42">
        <v>17775</v>
      </c>
      <c r="BH180" s="42">
        <v>0</v>
      </c>
      <c r="BI180" s="42">
        <v>1258</v>
      </c>
      <c r="BJ180" s="42"/>
      <c r="BK180" s="42"/>
      <c r="BL180" s="42">
        <v>9220</v>
      </c>
      <c r="BM180" s="15"/>
    </row>
    <row r="181" spans="1:65" outlineLevel="5" x14ac:dyDescent="0.45">
      <c r="A181" s="22">
        <f t="shared" si="76"/>
        <v>5</v>
      </c>
      <c r="B181" s="9">
        <f t="shared" si="75"/>
        <v>45074</v>
      </c>
      <c r="C181" s="51">
        <v>350211</v>
      </c>
      <c r="D181" s="64">
        <f t="shared" si="65"/>
        <v>38.1</v>
      </c>
      <c r="E181" s="12">
        <v>36.6</v>
      </c>
      <c r="F181" s="12">
        <v>39.5</v>
      </c>
      <c r="G181" s="12">
        <v>38</v>
      </c>
      <c r="H181" s="12">
        <v>38.4</v>
      </c>
      <c r="I181" s="12"/>
      <c r="J181" s="12"/>
      <c r="K181" s="12"/>
      <c r="L181" s="12"/>
      <c r="M181" s="74">
        <f t="shared" si="66"/>
        <v>7.1</v>
      </c>
      <c r="N181" s="83">
        <v>7.02</v>
      </c>
      <c r="O181" s="83">
        <v>6.91</v>
      </c>
      <c r="P181" s="83">
        <v>7.21</v>
      </c>
      <c r="Q181" s="83">
        <v>7.08</v>
      </c>
      <c r="R181" s="83"/>
      <c r="S181" s="83"/>
      <c r="T181" s="83"/>
      <c r="U181" s="83"/>
      <c r="V181" s="5" t="str">
        <f t="shared" si="67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8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12.658227848101266</v>
      </c>
      <c r="AO181" s="41">
        <v>2212</v>
      </c>
      <c r="AP181" s="110"/>
      <c r="AQ181" s="111"/>
      <c r="AR181" s="126" t="str">
        <f t="shared" si="69"/>
        <v/>
      </c>
      <c r="AS181" s="126" t="str">
        <f t="shared" si="70"/>
        <v/>
      </c>
      <c r="AT181" s="127">
        <v>2432</v>
      </c>
      <c r="AU181" s="128"/>
      <c r="AV181" s="129"/>
      <c r="AW181" s="126" t="str">
        <f t="shared" si="71"/>
        <v/>
      </c>
      <c r="AX181" s="126" t="str">
        <f t="shared" si="72"/>
        <v/>
      </c>
      <c r="AY181" s="64" t="str">
        <f t="shared" si="73"/>
        <v/>
      </c>
      <c r="AZ181" s="97">
        <v>77.73</v>
      </c>
      <c r="BA181" s="68"/>
      <c r="BB181" s="68"/>
      <c r="BC181" s="68"/>
      <c r="BD181" s="68"/>
      <c r="BE181" s="15"/>
      <c r="BF181" s="5">
        <f t="shared" si="74"/>
        <v>17723</v>
      </c>
      <c r="BG181" s="42">
        <v>11655</v>
      </c>
      <c r="BH181" s="42">
        <v>0</v>
      </c>
      <c r="BI181" s="42">
        <v>1215</v>
      </c>
      <c r="BJ181" s="42"/>
      <c r="BK181" s="42"/>
      <c r="BL181" s="42">
        <v>4853</v>
      </c>
      <c r="BM181" s="15"/>
    </row>
    <row r="182" spans="1:65" outlineLevel="5" x14ac:dyDescent="0.45">
      <c r="A182" s="22">
        <f t="shared" si="76"/>
        <v>5</v>
      </c>
      <c r="B182" s="9">
        <f t="shared" si="75"/>
        <v>45075</v>
      </c>
      <c r="C182" s="51">
        <v>428656</v>
      </c>
      <c r="D182" s="64">
        <f t="shared" si="65"/>
        <v>38.1</v>
      </c>
      <c r="E182" s="12">
        <v>36.6</v>
      </c>
      <c r="F182" s="12">
        <v>39.5</v>
      </c>
      <c r="G182" s="12">
        <v>37.9</v>
      </c>
      <c r="H182" s="12">
        <v>38.5</v>
      </c>
      <c r="I182" s="12"/>
      <c r="J182" s="12"/>
      <c r="K182" s="12"/>
      <c r="L182" s="12"/>
      <c r="M182" s="74">
        <f t="shared" si="66"/>
        <v>7</v>
      </c>
      <c r="N182" s="83">
        <v>6.94</v>
      </c>
      <c r="O182" s="83">
        <v>6.94</v>
      </c>
      <c r="P182" s="83">
        <v>7.16</v>
      </c>
      <c r="Q182" s="83">
        <v>7.1</v>
      </c>
      <c r="R182" s="83"/>
      <c r="S182" s="83"/>
      <c r="T182" s="83"/>
      <c r="U182" s="83"/>
      <c r="V182" s="5" t="str">
        <f t="shared" si="67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68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12.681159420289855</v>
      </c>
      <c r="AO182" s="41">
        <v>2208</v>
      </c>
      <c r="AP182" s="110"/>
      <c r="AQ182" s="111"/>
      <c r="AR182" s="126" t="str">
        <f t="shared" si="69"/>
        <v/>
      </c>
      <c r="AS182" s="126" t="str">
        <f t="shared" si="70"/>
        <v/>
      </c>
      <c r="AT182" s="127">
        <v>2874</v>
      </c>
      <c r="AU182" s="128"/>
      <c r="AV182" s="129"/>
      <c r="AW182" s="126" t="str">
        <f t="shared" si="71"/>
        <v/>
      </c>
      <c r="AX182" s="126" t="str">
        <f t="shared" si="72"/>
        <v/>
      </c>
      <c r="AY182" s="64" t="str">
        <f t="shared" si="73"/>
        <v/>
      </c>
      <c r="AZ182" s="97">
        <v>77.59</v>
      </c>
      <c r="BA182" s="68"/>
      <c r="BB182" s="68"/>
      <c r="BC182" s="68"/>
      <c r="BD182" s="68"/>
      <c r="BE182" s="15">
        <v>300</v>
      </c>
      <c r="BF182" s="5">
        <f t="shared" si="74"/>
        <v>17166</v>
      </c>
      <c r="BG182" s="42">
        <v>15577</v>
      </c>
      <c r="BH182" s="42">
        <v>0</v>
      </c>
      <c r="BI182" s="42">
        <v>1294</v>
      </c>
      <c r="BJ182" s="42"/>
      <c r="BK182" s="42"/>
      <c r="BL182" s="42">
        <v>295</v>
      </c>
      <c r="BM182" s="15"/>
    </row>
    <row r="183" spans="1:65" outlineLevel="5" x14ac:dyDescent="0.45">
      <c r="A183" s="22">
        <f t="shared" si="76"/>
        <v>5</v>
      </c>
      <c r="B183" s="9">
        <f t="shared" si="75"/>
        <v>45076</v>
      </c>
      <c r="C183" s="51">
        <v>441359</v>
      </c>
      <c r="D183" s="64">
        <f t="shared" si="65"/>
        <v>38.1</v>
      </c>
      <c r="E183" s="12">
        <v>36.700000000000003</v>
      </c>
      <c r="F183" s="12">
        <v>39.5</v>
      </c>
      <c r="G183" s="12">
        <v>37.9</v>
      </c>
      <c r="H183" s="12">
        <v>38.4</v>
      </c>
      <c r="I183" s="12"/>
      <c r="J183" s="12"/>
      <c r="K183" s="12"/>
      <c r="L183" s="12"/>
      <c r="M183" s="74">
        <f t="shared" si="66"/>
        <v>7</v>
      </c>
      <c r="N183" s="83">
        <v>6.89</v>
      </c>
      <c r="O183" s="83">
        <v>6.97</v>
      </c>
      <c r="P183" s="83">
        <v>7.2</v>
      </c>
      <c r="Q183" s="83">
        <v>7.11</v>
      </c>
      <c r="R183" s="83"/>
      <c r="S183" s="83"/>
      <c r="T183" s="83"/>
      <c r="U183" s="83"/>
      <c r="V183" s="5" t="str">
        <f t="shared" si="67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8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12.646793134598013</v>
      </c>
      <c r="AO183" s="41">
        <v>2214</v>
      </c>
      <c r="AP183" s="110"/>
      <c r="AQ183" s="111"/>
      <c r="AR183" s="126" t="str">
        <f t="shared" si="69"/>
        <v/>
      </c>
      <c r="AS183" s="126" t="str">
        <f t="shared" si="70"/>
        <v/>
      </c>
      <c r="AT183" s="127">
        <v>2400</v>
      </c>
      <c r="AU183" s="128"/>
      <c r="AV183" s="129"/>
      <c r="AW183" s="126" t="str">
        <f t="shared" si="71"/>
        <v/>
      </c>
      <c r="AX183" s="126" t="str">
        <f t="shared" si="72"/>
        <v/>
      </c>
      <c r="AY183" s="64" t="str">
        <f t="shared" si="73"/>
        <v/>
      </c>
      <c r="AZ183" s="97">
        <v>77.849999999999994</v>
      </c>
      <c r="BA183" s="68">
        <v>64.28</v>
      </c>
      <c r="BB183" s="68">
        <v>36.54</v>
      </c>
      <c r="BC183" s="68">
        <v>31</v>
      </c>
      <c r="BD183" s="68"/>
      <c r="BE183" s="15">
        <v>290</v>
      </c>
      <c r="BF183" s="5">
        <f t="shared" si="74"/>
        <v>40614</v>
      </c>
      <c r="BG183" s="42">
        <v>18131</v>
      </c>
      <c r="BH183" s="42">
        <v>0</v>
      </c>
      <c r="BI183" s="42">
        <v>1307</v>
      </c>
      <c r="BJ183" s="42"/>
      <c r="BK183" s="42"/>
      <c r="BL183" s="42">
        <v>21176</v>
      </c>
      <c r="BM183" s="15"/>
    </row>
    <row r="184" spans="1:65" ht="17.5" outlineLevel="5" thickBot="1" x14ac:dyDescent="0.5">
      <c r="A184" s="31">
        <f t="shared" si="76"/>
        <v>5</v>
      </c>
      <c r="B184" s="32">
        <f t="shared" si="75"/>
        <v>45077</v>
      </c>
      <c r="C184" s="51">
        <v>433076</v>
      </c>
      <c r="D184" s="64">
        <f t="shared" si="65"/>
        <v>38.200000000000003</v>
      </c>
      <c r="E184" s="12">
        <v>36.700000000000003</v>
      </c>
      <c r="F184" s="12">
        <v>39.5</v>
      </c>
      <c r="G184" s="12">
        <v>37.9</v>
      </c>
      <c r="H184" s="12">
        <v>38.5</v>
      </c>
      <c r="I184" s="12"/>
      <c r="J184" s="12"/>
      <c r="K184" s="12"/>
      <c r="L184" s="12"/>
      <c r="M184" s="74">
        <f t="shared" si="66"/>
        <v>7</v>
      </c>
      <c r="N184" s="83">
        <v>6.86</v>
      </c>
      <c r="O184" s="83">
        <v>6.95</v>
      </c>
      <c r="P184" s="83">
        <v>7.17</v>
      </c>
      <c r="Q184" s="83">
        <v>7.04</v>
      </c>
      <c r="R184" s="83"/>
      <c r="S184" s="83"/>
      <c r="T184" s="83"/>
      <c r="U184" s="83"/>
      <c r="V184" s="5">
        <f t="shared" si="67"/>
        <v>252.8</v>
      </c>
      <c r="W184" s="41"/>
      <c r="X184" s="41">
        <v>247.4</v>
      </c>
      <c r="Y184" s="41"/>
      <c r="Z184" s="41">
        <v>258.10000000000002</v>
      </c>
      <c r="AA184" s="41"/>
      <c r="AB184" s="41"/>
      <c r="AC184" s="41"/>
      <c r="AD184" s="41"/>
      <c r="AE184" s="5">
        <f t="shared" si="68"/>
        <v>3340</v>
      </c>
      <c r="AF184" s="41">
        <v>3870</v>
      </c>
      <c r="AG184" s="41">
        <v>2910</v>
      </c>
      <c r="AH184" s="41">
        <v>3680</v>
      </c>
      <c r="AI184" s="41">
        <v>2900</v>
      </c>
      <c r="AJ184" s="41"/>
      <c r="AK184" s="41"/>
      <c r="AL184" s="41"/>
      <c r="AM184" s="41"/>
      <c r="AN184" s="41">
        <v>14.344262295081966</v>
      </c>
      <c r="AO184" s="41">
        <v>1952</v>
      </c>
      <c r="AP184" s="110">
        <v>3.42</v>
      </c>
      <c r="AQ184" s="111">
        <v>2.62</v>
      </c>
      <c r="AR184" s="126">
        <f t="shared" si="69"/>
        <v>76.608187134502927</v>
      </c>
      <c r="AS184" s="126">
        <f t="shared" si="70"/>
        <v>23.391812865497073</v>
      </c>
      <c r="AT184" s="127">
        <v>2203</v>
      </c>
      <c r="AU184" s="128">
        <v>1.72</v>
      </c>
      <c r="AV184" s="129">
        <v>1.1000000000000001</v>
      </c>
      <c r="AW184" s="126">
        <f t="shared" si="71"/>
        <v>63.953488372093027</v>
      </c>
      <c r="AX184" s="126">
        <f t="shared" si="72"/>
        <v>36.046511627906973</v>
      </c>
      <c r="AY184" s="64">
        <f t="shared" si="73"/>
        <v>45.826151194287114</v>
      </c>
      <c r="AZ184" s="97">
        <v>76.94</v>
      </c>
      <c r="BA184" s="68"/>
      <c r="BB184" s="68"/>
      <c r="BC184" s="68"/>
      <c r="BD184" s="68"/>
      <c r="BE184" s="15">
        <v>300</v>
      </c>
      <c r="BF184" s="5">
        <f t="shared" si="74"/>
        <v>27349</v>
      </c>
      <c r="BG184" s="42">
        <v>14107</v>
      </c>
      <c r="BH184" s="42">
        <v>0</v>
      </c>
      <c r="BI184" s="42">
        <v>1273</v>
      </c>
      <c r="BJ184" s="42"/>
      <c r="BK184" s="42"/>
      <c r="BL184" s="42">
        <v>11969</v>
      </c>
      <c r="BM184" s="15"/>
    </row>
    <row r="185" spans="1:65" outlineLevel="4" x14ac:dyDescent="0.45">
      <c r="A185" s="150" t="s">
        <v>39</v>
      </c>
      <c r="B185" s="151"/>
      <c r="C185" s="50">
        <f t="shared" ref="C185:BM185" si="77">SUBTOTAL(4,C154:C184)</f>
        <v>441359</v>
      </c>
      <c r="D185" s="60">
        <f t="shared" si="77"/>
        <v>38.200000000000003</v>
      </c>
      <c r="E185" s="28">
        <f t="shared" si="77"/>
        <v>36.700000000000003</v>
      </c>
      <c r="F185" s="28">
        <f t="shared" si="77"/>
        <v>39.5</v>
      </c>
      <c r="G185" s="28">
        <f t="shared" si="77"/>
        <v>38.1</v>
      </c>
      <c r="H185" s="28">
        <f t="shared" si="77"/>
        <v>38.700000000000003</v>
      </c>
      <c r="I185" s="28">
        <f t="shared" si="77"/>
        <v>0</v>
      </c>
      <c r="J185" s="28">
        <f t="shared" si="77"/>
        <v>0</v>
      </c>
      <c r="K185" s="28">
        <f t="shared" si="77"/>
        <v>0</v>
      </c>
      <c r="L185" s="28">
        <f t="shared" si="77"/>
        <v>0</v>
      </c>
      <c r="M185" s="71">
        <f t="shared" si="77"/>
        <v>7.2</v>
      </c>
      <c r="N185" s="82">
        <f t="shared" si="77"/>
        <v>7.28</v>
      </c>
      <c r="O185" s="82">
        <f t="shared" si="77"/>
        <v>7.16</v>
      </c>
      <c r="P185" s="82">
        <f t="shared" si="77"/>
        <v>7.41</v>
      </c>
      <c r="Q185" s="82">
        <f t="shared" si="77"/>
        <v>7.18</v>
      </c>
      <c r="R185" s="82">
        <f t="shared" si="77"/>
        <v>0</v>
      </c>
      <c r="S185" s="82">
        <f t="shared" si="77"/>
        <v>0</v>
      </c>
      <c r="T185" s="82">
        <f t="shared" si="77"/>
        <v>0</v>
      </c>
      <c r="U185" s="82">
        <f t="shared" si="77"/>
        <v>0</v>
      </c>
      <c r="V185" s="29">
        <f t="shared" si="77"/>
        <v>252.8</v>
      </c>
      <c r="W185" s="39">
        <f t="shared" si="77"/>
        <v>209.5</v>
      </c>
      <c r="X185" s="39">
        <f t="shared" si="77"/>
        <v>247.4</v>
      </c>
      <c r="Y185" s="39">
        <f t="shared" si="77"/>
        <v>184.8</v>
      </c>
      <c r="Z185" s="39">
        <f t="shared" si="77"/>
        <v>258.10000000000002</v>
      </c>
      <c r="AA185" s="39">
        <f t="shared" si="77"/>
        <v>0</v>
      </c>
      <c r="AB185" s="39">
        <f t="shared" si="77"/>
        <v>0</v>
      </c>
      <c r="AC185" s="39">
        <f t="shared" si="77"/>
        <v>0</v>
      </c>
      <c r="AD185" s="39">
        <f t="shared" si="77"/>
        <v>0</v>
      </c>
      <c r="AE185" s="29">
        <f t="shared" si="77"/>
        <v>3405</v>
      </c>
      <c r="AF185" s="39">
        <f t="shared" si="77"/>
        <v>3870</v>
      </c>
      <c r="AG185" s="39">
        <f t="shared" si="77"/>
        <v>3550</v>
      </c>
      <c r="AH185" s="39">
        <f t="shared" si="77"/>
        <v>3680</v>
      </c>
      <c r="AI185" s="39">
        <f t="shared" si="77"/>
        <v>3360</v>
      </c>
      <c r="AJ185" s="39">
        <f t="shared" si="77"/>
        <v>0</v>
      </c>
      <c r="AK185" s="39">
        <f t="shared" si="77"/>
        <v>0</v>
      </c>
      <c r="AL185" s="39">
        <f t="shared" si="77"/>
        <v>0</v>
      </c>
      <c r="AM185" s="39">
        <f t="shared" si="77"/>
        <v>0</v>
      </c>
      <c r="AN185" s="39">
        <f t="shared" si="77"/>
        <v>27.559055118110237</v>
      </c>
      <c r="AO185" s="39">
        <f t="shared" si="77"/>
        <v>2334</v>
      </c>
      <c r="AP185" s="104">
        <f t="shared" si="77"/>
        <v>3.42</v>
      </c>
      <c r="AQ185" s="105">
        <f t="shared" si="77"/>
        <v>2.62</v>
      </c>
      <c r="AR185" s="106">
        <f t="shared" si="77"/>
        <v>76.608187134502927</v>
      </c>
      <c r="AS185" s="106">
        <f t="shared" si="77"/>
        <v>25.403225806451616</v>
      </c>
      <c r="AT185" s="107">
        <f t="shared" si="77"/>
        <v>2874</v>
      </c>
      <c r="AU185" s="108">
        <f t="shared" si="77"/>
        <v>1.72</v>
      </c>
      <c r="AV185" s="109">
        <f t="shared" si="77"/>
        <v>1.1000000000000001</v>
      </c>
      <c r="AW185" s="106">
        <f t="shared" si="77"/>
        <v>63.953488372093027</v>
      </c>
      <c r="AX185" s="106">
        <f t="shared" si="77"/>
        <v>37.106918238993714</v>
      </c>
      <c r="AY185" s="60">
        <f t="shared" si="77"/>
        <v>45.826151194287114</v>
      </c>
      <c r="AZ185" s="96">
        <f t="shared" si="77"/>
        <v>78.989999999999995</v>
      </c>
      <c r="BA185" s="67">
        <f t="shared" si="77"/>
        <v>64.28</v>
      </c>
      <c r="BB185" s="67">
        <f t="shared" si="77"/>
        <v>39.9</v>
      </c>
      <c r="BC185" s="67">
        <f t="shared" si="77"/>
        <v>37</v>
      </c>
      <c r="BD185" s="67">
        <f t="shared" si="77"/>
        <v>0</v>
      </c>
      <c r="BE185" s="27">
        <f t="shared" si="77"/>
        <v>350</v>
      </c>
      <c r="BF185" s="29">
        <f t="shared" si="77"/>
        <v>40614</v>
      </c>
      <c r="BG185" s="39">
        <f t="shared" si="77"/>
        <v>20666</v>
      </c>
      <c r="BH185" s="40">
        <f t="shared" si="77"/>
        <v>6400</v>
      </c>
      <c r="BI185" s="40">
        <f t="shared" si="77"/>
        <v>1490</v>
      </c>
      <c r="BJ185" s="40">
        <f t="shared" si="77"/>
        <v>0</v>
      </c>
      <c r="BK185" s="40">
        <f t="shared" si="77"/>
        <v>0</v>
      </c>
      <c r="BL185" s="40">
        <f t="shared" si="77"/>
        <v>21176</v>
      </c>
      <c r="BM185" s="27">
        <f t="shared" si="77"/>
        <v>0</v>
      </c>
    </row>
    <row r="186" spans="1:65" outlineLevel="3" x14ac:dyDescent="0.45">
      <c r="A186" s="180" t="s">
        <v>28</v>
      </c>
      <c r="B186" s="181"/>
      <c r="C186" s="51">
        <f t="shared" ref="C186:BM186" si="78">SUBTOTAL(5,C154:C184)</f>
        <v>294854</v>
      </c>
      <c r="D186" s="61">
        <f t="shared" si="78"/>
        <v>37.200000000000003</v>
      </c>
      <c r="E186" s="12">
        <f t="shared" si="78"/>
        <v>35.4</v>
      </c>
      <c r="F186" s="12">
        <f t="shared" si="78"/>
        <v>37.200000000000003</v>
      </c>
      <c r="G186" s="12">
        <f t="shared" si="78"/>
        <v>37.4</v>
      </c>
      <c r="H186" s="12">
        <f t="shared" si="78"/>
        <v>38.1</v>
      </c>
      <c r="I186" s="12">
        <f t="shared" si="78"/>
        <v>0</v>
      </c>
      <c r="J186" s="12">
        <f t="shared" si="78"/>
        <v>0</v>
      </c>
      <c r="K186" s="12">
        <f t="shared" si="78"/>
        <v>0</v>
      </c>
      <c r="L186" s="12">
        <f t="shared" si="78"/>
        <v>0</v>
      </c>
      <c r="M186" s="72">
        <f t="shared" si="78"/>
        <v>7</v>
      </c>
      <c r="N186" s="83">
        <f t="shared" si="78"/>
        <v>6.86</v>
      </c>
      <c r="O186" s="83">
        <f t="shared" si="78"/>
        <v>6.87</v>
      </c>
      <c r="P186" s="83">
        <f t="shared" si="78"/>
        <v>7.08</v>
      </c>
      <c r="Q186" s="83">
        <f t="shared" si="78"/>
        <v>6.87</v>
      </c>
      <c r="R186" s="83">
        <f t="shared" si="78"/>
        <v>0</v>
      </c>
      <c r="S186" s="83">
        <f t="shared" si="78"/>
        <v>0</v>
      </c>
      <c r="T186" s="83">
        <f t="shared" si="78"/>
        <v>0</v>
      </c>
      <c r="U186" s="83">
        <f t="shared" si="78"/>
        <v>0</v>
      </c>
      <c r="V186" s="6">
        <f t="shared" si="78"/>
        <v>156.30000000000001</v>
      </c>
      <c r="W186" s="41">
        <f t="shared" si="78"/>
        <v>111.5</v>
      </c>
      <c r="X186" s="41">
        <f t="shared" si="78"/>
        <v>161.4</v>
      </c>
      <c r="Y186" s="41">
        <f t="shared" si="78"/>
        <v>129.5</v>
      </c>
      <c r="Z186" s="41">
        <f t="shared" si="78"/>
        <v>168.2</v>
      </c>
      <c r="AA186" s="41">
        <f t="shared" si="78"/>
        <v>0</v>
      </c>
      <c r="AB186" s="41">
        <f t="shared" si="78"/>
        <v>0</v>
      </c>
      <c r="AC186" s="41">
        <f t="shared" si="78"/>
        <v>0</v>
      </c>
      <c r="AD186" s="41">
        <f t="shared" si="78"/>
        <v>0</v>
      </c>
      <c r="AE186" s="6">
        <f t="shared" si="78"/>
        <v>3085</v>
      </c>
      <c r="AF186" s="41">
        <f t="shared" si="78"/>
        <v>3230</v>
      </c>
      <c r="AG186" s="41">
        <f t="shared" si="78"/>
        <v>2690</v>
      </c>
      <c r="AH186" s="41">
        <f t="shared" si="78"/>
        <v>3300</v>
      </c>
      <c r="AI186" s="41">
        <f t="shared" si="78"/>
        <v>2840</v>
      </c>
      <c r="AJ186" s="41">
        <f t="shared" si="78"/>
        <v>0</v>
      </c>
      <c r="AK186" s="41">
        <f t="shared" si="78"/>
        <v>0</v>
      </c>
      <c r="AL186" s="41">
        <f t="shared" si="78"/>
        <v>0</v>
      </c>
      <c r="AM186" s="41">
        <f t="shared" si="78"/>
        <v>0</v>
      </c>
      <c r="AN186" s="41">
        <f t="shared" si="78"/>
        <v>11.996572407883463</v>
      </c>
      <c r="AO186" s="41">
        <f t="shared" si="78"/>
        <v>1016</v>
      </c>
      <c r="AP186" s="110">
        <f t="shared" si="78"/>
        <v>2.4700000000000002</v>
      </c>
      <c r="AQ186" s="111">
        <f t="shared" si="78"/>
        <v>1.85</v>
      </c>
      <c r="AR186" s="112">
        <f t="shared" si="78"/>
        <v>74.596774193548384</v>
      </c>
      <c r="AS186" s="112">
        <f t="shared" si="78"/>
        <v>23.391812865497073</v>
      </c>
      <c r="AT186" s="113">
        <f t="shared" si="78"/>
        <v>1096</v>
      </c>
      <c r="AU186" s="114">
        <f t="shared" si="78"/>
        <v>1.58</v>
      </c>
      <c r="AV186" s="115">
        <f t="shared" si="78"/>
        <v>1</v>
      </c>
      <c r="AW186" s="112">
        <f t="shared" si="78"/>
        <v>62.893081761006286</v>
      </c>
      <c r="AX186" s="112">
        <f t="shared" si="78"/>
        <v>36.046511627906973</v>
      </c>
      <c r="AY186" s="61">
        <f t="shared" si="78"/>
        <v>40.111835973904952</v>
      </c>
      <c r="AZ186" s="97">
        <f t="shared" si="78"/>
        <v>76.94</v>
      </c>
      <c r="BA186" s="68">
        <f t="shared" si="78"/>
        <v>60.95</v>
      </c>
      <c r="BB186" s="68">
        <f t="shared" si="78"/>
        <v>36.54</v>
      </c>
      <c r="BC186" s="68">
        <f t="shared" si="78"/>
        <v>14</v>
      </c>
      <c r="BD186" s="68">
        <f t="shared" si="78"/>
        <v>0</v>
      </c>
      <c r="BE186" s="15">
        <f t="shared" si="78"/>
        <v>60</v>
      </c>
      <c r="BF186" s="6">
        <f t="shared" si="78"/>
        <v>9785</v>
      </c>
      <c r="BG186" s="41">
        <f t="shared" si="78"/>
        <v>8578</v>
      </c>
      <c r="BH186" s="42">
        <f t="shared" si="78"/>
        <v>0</v>
      </c>
      <c r="BI186" s="42">
        <f t="shared" si="78"/>
        <v>1111</v>
      </c>
      <c r="BJ186" s="42">
        <f t="shared" si="78"/>
        <v>0</v>
      </c>
      <c r="BK186" s="42">
        <f t="shared" si="78"/>
        <v>0</v>
      </c>
      <c r="BL186" s="42">
        <f t="shared" si="78"/>
        <v>0</v>
      </c>
      <c r="BM186" s="15">
        <f t="shared" si="78"/>
        <v>0</v>
      </c>
    </row>
    <row r="187" spans="1:65" outlineLevel="2" x14ac:dyDescent="0.45">
      <c r="A187" s="180" t="s">
        <v>17</v>
      </c>
      <c r="B187" s="181"/>
      <c r="C187" s="51">
        <f>IFERROR(SUBTOTAL(1,C154:C184),"")</f>
        <v>378146.67741935485</v>
      </c>
      <c r="D187" s="61">
        <f t="shared" ref="D187:BM187" si="79">IFERROR(SUBTOTAL(1,D154:D184),"")</f>
        <v>37.909677419354843</v>
      </c>
      <c r="E187" s="12">
        <f t="shared" si="79"/>
        <v>36.183870967741939</v>
      </c>
      <c r="F187" s="12">
        <f t="shared" si="79"/>
        <v>39.161290322580648</v>
      </c>
      <c r="G187" s="12">
        <f t="shared" si="79"/>
        <v>37.809677419354848</v>
      </c>
      <c r="H187" s="12">
        <f t="shared" si="79"/>
        <v>38.425806451612921</v>
      </c>
      <c r="I187" s="12" t="str">
        <f t="shared" si="79"/>
        <v/>
      </c>
      <c r="J187" s="12" t="str">
        <f t="shared" si="79"/>
        <v/>
      </c>
      <c r="K187" s="12" t="str">
        <f t="shared" si="79"/>
        <v/>
      </c>
      <c r="L187" s="12" t="str">
        <f t="shared" si="79"/>
        <v/>
      </c>
      <c r="M187" s="72">
        <f t="shared" si="79"/>
        <v>7.0999999999999979</v>
      </c>
      <c r="N187" s="83">
        <f t="shared" si="79"/>
        <v>7.1496774193548394</v>
      </c>
      <c r="O187" s="83">
        <f t="shared" si="79"/>
        <v>7.015161290322582</v>
      </c>
      <c r="P187" s="83">
        <f t="shared" si="79"/>
        <v>7.2248387096774191</v>
      </c>
      <c r="Q187" s="83">
        <f t="shared" si="79"/>
        <v>7.0264516129032266</v>
      </c>
      <c r="R187" s="83" t="str">
        <f t="shared" si="79"/>
        <v/>
      </c>
      <c r="S187" s="83" t="str">
        <f t="shared" si="79"/>
        <v/>
      </c>
      <c r="T187" s="83" t="str">
        <f t="shared" si="79"/>
        <v/>
      </c>
      <c r="U187" s="83" t="str">
        <f t="shared" si="79"/>
        <v/>
      </c>
      <c r="V187" s="6">
        <f t="shared" si="79"/>
        <v>185.76</v>
      </c>
      <c r="W187" s="41">
        <f t="shared" si="79"/>
        <v>173.8</v>
      </c>
      <c r="X187" s="41">
        <f t="shared" si="79"/>
        <v>191.92</v>
      </c>
      <c r="Y187" s="41">
        <f t="shared" si="79"/>
        <v>146.92500000000001</v>
      </c>
      <c r="Z187" s="41">
        <f t="shared" si="79"/>
        <v>193.32</v>
      </c>
      <c r="AA187" s="41" t="str">
        <f t="shared" si="79"/>
        <v/>
      </c>
      <c r="AB187" s="41" t="str">
        <f t="shared" si="79"/>
        <v/>
      </c>
      <c r="AC187" s="41" t="str">
        <f t="shared" si="79"/>
        <v/>
      </c>
      <c r="AD187" s="41" t="str">
        <f t="shared" si="79"/>
        <v/>
      </c>
      <c r="AE187" s="6">
        <f t="shared" si="79"/>
        <v>3303</v>
      </c>
      <c r="AF187" s="41">
        <f t="shared" si="79"/>
        <v>3622</v>
      </c>
      <c r="AG187" s="41">
        <f t="shared" si="79"/>
        <v>3048</v>
      </c>
      <c r="AH187" s="41">
        <f t="shared" si="79"/>
        <v>3464</v>
      </c>
      <c r="AI187" s="41">
        <f t="shared" si="79"/>
        <v>3078</v>
      </c>
      <c r="AJ187" s="41" t="str">
        <f t="shared" si="79"/>
        <v/>
      </c>
      <c r="AK187" s="41" t="str">
        <f t="shared" si="79"/>
        <v/>
      </c>
      <c r="AL187" s="41" t="str">
        <f t="shared" si="79"/>
        <v/>
      </c>
      <c r="AM187" s="41" t="str">
        <f t="shared" si="79"/>
        <v/>
      </c>
      <c r="AN187" s="41">
        <f t="shared" si="79"/>
        <v>15.814356075924497</v>
      </c>
      <c r="AO187" s="41">
        <f t="shared" si="79"/>
        <v>1856.3225806451612</v>
      </c>
      <c r="AP187" s="110">
        <f t="shared" si="79"/>
        <v>2.8440000000000003</v>
      </c>
      <c r="AQ187" s="111">
        <f t="shared" si="79"/>
        <v>2.15</v>
      </c>
      <c r="AR187" s="112">
        <f t="shared" si="79"/>
        <v>75.51902039036537</v>
      </c>
      <c r="AS187" s="112">
        <f t="shared" si="79"/>
        <v>24.480979609634641</v>
      </c>
      <c r="AT187" s="113">
        <f t="shared" si="79"/>
        <v>2191.9354838709678</v>
      </c>
      <c r="AU187" s="114">
        <f t="shared" si="79"/>
        <v>1.6240000000000001</v>
      </c>
      <c r="AV187" s="115">
        <f t="shared" si="79"/>
        <v>1.03</v>
      </c>
      <c r="AW187" s="112">
        <f t="shared" si="79"/>
        <v>63.415578684537081</v>
      </c>
      <c r="AX187" s="112">
        <f t="shared" si="79"/>
        <v>36.584421315462919</v>
      </c>
      <c r="AY187" s="61">
        <f t="shared" si="79"/>
        <v>43.791510887964797</v>
      </c>
      <c r="AZ187" s="97">
        <f t="shared" si="79"/>
        <v>78.217419354838697</v>
      </c>
      <c r="BA187" s="68">
        <f t="shared" si="79"/>
        <v>62.927500000000002</v>
      </c>
      <c r="BB187" s="68">
        <f t="shared" si="79"/>
        <v>37.787499999999994</v>
      </c>
      <c r="BC187" s="68">
        <f t="shared" si="79"/>
        <v>28.75</v>
      </c>
      <c r="BD187" s="68" t="str">
        <f t="shared" si="79"/>
        <v/>
      </c>
      <c r="BE187" s="15">
        <f>IFERROR(SUBTOTAL(1,BE154:BE184),"")</f>
        <v>258.95833333333331</v>
      </c>
      <c r="BF187" s="6">
        <f t="shared" si="79"/>
        <v>24011.032258064515</v>
      </c>
      <c r="BG187" s="41">
        <f t="shared" si="79"/>
        <v>14324.935483870968</v>
      </c>
      <c r="BH187" s="42">
        <f t="shared" si="79"/>
        <v>572.93548387096769</v>
      </c>
      <c r="BI187" s="42">
        <f t="shared" si="79"/>
        <v>1214.483870967742</v>
      </c>
      <c r="BJ187" s="42" t="str">
        <f t="shared" si="79"/>
        <v/>
      </c>
      <c r="BK187" s="42" t="str">
        <f t="shared" si="79"/>
        <v/>
      </c>
      <c r="BL187" s="42">
        <f t="shared" si="79"/>
        <v>7898.677419354839</v>
      </c>
      <c r="BM187" s="15" t="str">
        <f t="shared" si="79"/>
        <v/>
      </c>
    </row>
    <row r="188" spans="1:65" ht="17.5" outlineLevel="1" thickBot="1" x14ac:dyDescent="0.5">
      <c r="A188" s="182" t="s">
        <v>56</v>
      </c>
      <c r="B188" s="183"/>
      <c r="C188" s="52">
        <f>SUBTOTAL(9,C154:C184)</f>
        <v>11722547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57546</v>
      </c>
      <c r="AP188" s="116"/>
      <c r="AQ188" s="117"/>
      <c r="AR188" s="118"/>
      <c r="AS188" s="118"/>
      <c r="AT188" s="119">
        <f>SUBTOTAL(9,AT154:AT184)</f>
        <v>67950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6215</v>
      </c>
      <c r="BF188" s="7">
        <f t="shared" ref="BF188:BM188" si="80">SUBTOTAL(9,BF154:BF184)</f>
        <v>744342</v>
      </c>
      <c r="BG188" s="43">
        <f t="shared" si="80"/>
        <v>444073</v>
      </c>
      <c r="BH188" s="44">
        <f t="shared" si="80"/>
        <v>17761</v>
      </c>
      <c r="BI188" s="44">
        <f t="shared" si="80"/>
        <v>37649</v>
      </c>
      <c r="BJ188" s="44">
        <f t="shared" si="80"/>
        <v>0</v>
      </c>
      <c r="BK188" s="44">
        <f t="shared" si="80"/>
        <v>0</v>
      </c>
      <c r="BL188" s="44">
        <f t="shared" si="80"/>
        <v>244859</v>
      </c>
      <c r="BM188" s="16">
        <f t="shared" si="80"/>
        <v>0</v>
      </c>
    </row>
    <row r="189" spans="1:65" outlineLevel="5" x14ac:dyDescent="0.45">
      <c r="A189" s="21">
        <f t="shared" si="76"/>
        <v>6</v>
      </c>
      <c r="B189" s="33">
        <f>B184+1</f>
        <v>45078</v>
      </c>
      <c r="C189" s="51">
        <v>416393</v>
      </c>
      <c r="D189" s="64">
        <f t="shared" ref="D189:D218" si="81">IFERROR(ROUND(AVERAGE(E189:L189),1),"")</f>
        <v>38.200000000000003</v>
      </c>
      <c r="E189" s="12">
        <v>36.700000000000003</v>
      </c>
      <c r="F189" s="12">
        <v>39.5</v>
      </c>
      <c r="G189" s="12">
        <v>37.9</v>
      </c>
      <c r="H189" s="12">
        <v>38.6</v>
      </c>
      <c r="I189" s="12"/>
      <c r="J189" s="12"/>
      <c r="K189" s="12"/>
      <c r="L189" s="12"/>
      <c r="M189" s="74">
        <f t="shared" ref="M189:M218" si="82">IFERROR(ROUND(AVERAGE(N189:U189),1),"")</f>
        <v>7.1</v>
      </c>
      <c r="N189" s="83">
        <v>6.93</v>
      </c>
      <c r="O189" s="83">
        <v>7.03</v>
      </c>
      <c r="P189" s="83">
        <v>7.25</v>
      </c>
      <c r="Q189" s="83">
        <v>7.13</v>
      </c>
      <c r="R189" s="83"/>
      <c r="S189" s="83"/>
      <c r="T189" s="83"/>
      <c r="U189" s="83"/>
      <c r="V189" s="5" t="str">
        <f t="shared" ref="V189:V218" si="83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4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14.698162729658792</v>
      </c>
      <c r="AO189" s="41">
        <v>1905</v>
      </c>
      <c r="AP189" s="110"/>
      <c r="AQ189" s="111"/>
      <c r="AR189" s="126" t="str">
        <f t="shared" ref="AR189:AR218" si="85">IFERROR(AQ189/AP189*100,"")</f>
        <v/>
      </c>
      <c r="AS189" s="126" t="str">
        <f t="shared" ref="AS189:AS218" si="86">IFERROR(100-AR189,"")</f>
        <v/>
      </c>
      <c r="AT189" s="127">
        <v>2081</v>
      </c>
      <c r="AU189" s="128"/>
      <c r="AV189" s="129"/>
      <c r="AW189" s="126" t="str">
        <f t="shared" ref="AW189:AW218" si="87">IFERROR(AV189/AU189*100,"")</f>
        <v/>
      </c>
      <c r="AX189" s="126" t="str">
        <f t="shared" ref="AX189:AX218" si="88">IFERROR(100-AW189,"")</f>
        <v/>
      </c>
      <c r="AY189" s="64" t="str">
        <f t="shared" ref="AY189:AY218" si="89">IFERROR((1-((AW189*AS189)/(AX189*AR189)))*100,"")</f>
        <v/>
      </c>
      <c r="AZ189" s="97">
        <v>77.25</v>
      </c>
      <c r="BA189" s="68"/>
      <c r="BB189" s="68"/>
      <c r="BC189" s="68"/>
      <c r="BD189" s="68"/>
      <c r="BE189" s="15">
        <v>200</v>
      </c>
      <c r="BF189" s="5">
        <f t="shared" ref="BF189:BF218" si="90">IF(SUM(BG189:BM189)=0,"",SUM(BG189:BM189))</f>
        <v>26726</v>
      </c>
      <c r="BG189" s="42">
        <v>14864</v>
      </c>
      <c r="BH189" s="42">
        <v>0</v>
      </c>
      <c r="BI189" s="42">
        <v>1245</v>
      </c>
      <c r="BJ189" s="42"/>
      <c r="BK189" s="42"/>
      <c r="BL189" s="42">
        <v>10617</v>
      </c>
      <c r="BM189" s="42"/>
    </row>
    <row r="190" spans="1:65" outlineLevel="5" x14ac:dyDescent="0.45">
      <c r="A190" s="22">
        <f t="shared" si="76"/>
        <v>6</v>
      </c>
      <c r="B190" s="9">
        <f t="shared" si="75"/>
        <v>45079</v>
      </c>
      <c r="C190" s="51">
        <v>422045</v>
      </c>
      <c r="D190" s="64">
        <f t="shared" si="81"/>
        <v>38.200000000000003</v>
      </c>
      <c r="E190" s="12">
        <v>36.799999999999997</v>
      </c>
      <c r="F190" s="12">
        <v>39.5</v>
      </c>
      <c r="G190" s="12">
        <v>37.9</v>
      </c>
      <c r="H190" s="12">
        <v>38.6</v>
      </c>
      <c r="I190" s="12"/>
      <c r="J190" s="12"/>
      <c r="K190" s="12"/>
      <c r="L190" s="12"/>
      <c r="M190" s="74">
        <f t="shared" si="82"/>
        <v>7.1</v>
      </c>
      <c r="N190" s="83">
        <v>7.01</v>
      </c>
      <c r="O190" s="83">
        <v>6.99</v>
      </c>
      <c r="P190" s="83">
        <v>7.18</v>
      </c>
      <c r="Q190" s="83">
        <v>7.07</v>
      </c>
      <c r="R190" s="83"/>
      <c r="S190" s="83"/>
      <c r="T190" s="83"/>
      <c r="U190" s="83"/>
      <c r="V190" s="5" t="str">
        <f t="shared" si="83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4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15.730337078651685</v>
      </c>
      <c r="AO190" s="41">
        <v>1780</v>
      </c>
      <c r="AP190" s="110"/>
      <c r="AQ190" s="111"/>
      <c r="AR190" s="126" t="str">
        <f t="shared" si="85"/>
        <v/>
      </c>
      <c r="AS190" s="126" t="str">
        <f t="shared" si="86"/>
        <v/>
      </c>
      <c r="AT190" s="127">
        <v>2340</v>
      </c>
      <c r="AU190" s="128"/>
      <c r="AV190" s="129"/>
      <c r="AW190" s="126" t="str">
        <f t="shared" si="87"/>
        <v/>
      </c>
      <c r="AX190" s="126" t="str">
        <f t="shared" si="88"/>
        <v/>
      </c>
      <c r="AY190" s="64" t="str">
        <f t="shared" si="89"/>
        <v/>
      </c>
      <c r="AZ190" s="97">
        <v>77.099999999999994</v>
      </c>
      <c r="BA190" s="68"/>
      <c r="BB190" s="68"/>
      <c r="BC190" s="68"/>
      <c r="BD190" s="68"/>
      <c r="BE190" s="15">
        <v>340</v>
      </c>
      <c r="BF190" s="5">
        <f t="shared" si="90"/>
        <v>33069</v>
      </c>
      <c r="BG190" s="42">
        <v>16894</v>
      </c>
      <c r="BH190" s="42">
        <v>3821</v>
      </c>
      <c r="BI190" s="42">
        <v>1265</v>
      </c>
      <c r="BJ190" s="42"/>
      <c r="BK190" s="42"/>
      <c r="BL190" s="42">
        <v>11089</v>
      </c>
      <c r="BM190" s="42"/>
    </row>
    <row r="191" spans="1:65" outlineLevel="5" x14ac:dyDescent="0.45">
      <c r="A191" s="22">
        <f t="shared" si="76"/>
        <v>6</v>
      </c>
      <c r="B191" s="9">
        <f t="shared" si="75"/>
        <v>45080</v>
      </c>
      <c r="C191" s="51">
        <v>380692</v>
      </c>
      <c r="D191" s="64">
        <f t="shared" si="81"/>
        <v>38.299999999999997</v>
      </c>
      <c r="E191" s="12">
        <v>36.799999999999997</v>
      </c>
      <c r="F191" s="12">
        <v>39.5</v>
      </c>
      <c r="G191" s="12">
        <v>38</v>
      </c>
      <c r="H191" s="12">
        <v>38.700000000000003</v>
      </c>
      <c r="I191" s="12"/>
      <c r="J191" s="12"/>
      <c r="K191" s="12"/>
      <c r="L191" s="12"/>
      <c r="M191" s="74">
        <f t="shared" si="82"/>
        <v>7.1</v>
      </c>
      <c r="N191" s="83">
        <v>7.13</v>
      </c>
      <c r="O191" s="83">
        <v>7.06</v>
      </c>
      <c r="P191" s="83">
        <v>7.13</v>
      </c>
      <c r="Q191" s="83">
        <v>7.02</v>
      </c>
      <c r="R191" s="83"/>
      <c r="S191" s="83"/>
      <c r="T191" s="83"/>
      <c r="U191" s="83"/>
      <c r="V191" s="5" t="str">
        <f t="shared" si="83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4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16.806722689075631</v>
      </c>
      <c r="AO191" s="41">
        <v>1666</v>
      </c>
      <c r="AP191" s="110"/>
      <c r="AQ191" s="111"/>
      <c r="AR191" s="126" t="str">
        <f t="shared" si="85"/>
        <v/>
      </c>
      <c r="AS191" s="126" t="str">
        <f t="shared" si="86"/>
        <v/>
      </c>
      <c r="AT191" s="127">
        <v>1515</v>
      </c>
      <c r="AU191" s="128"/>
      <c r="AV191" s="129"/>
      <c r="AW191" s="126" t="str">
        <f t="shared" si="87"/>
        <v/>
      </c>
      <c r="AX191" s="126" t="str">
        <f t="shared" si="88"/>
        <v/>
      </c>
      <c r="AY191" s="64" t="str">
        <f t="shared" si="89"/>
        <v/>
      </c>
      <c r="AZ191" s="97">
        <v>77.95</v>
      </c>
      <c r="BA191" s="68"/>
      <c r="BB191" s="68"/>
      <c r="BC191" s="68"/>
      <c r="BD191" s="68"/>
      <c r="BE191" s="15">
        <v>80</v>
      </c>
      <c r="BF191" s="5">
        <f t="shared" si="90"/>
        <v>25303</v>
      </c>
      <c r="BG191" s="42">
        <v>15244</v>
      </c>
      <c r="BH191" s="42">
        <v>0</v>
      </c>
      <c r="BI191" s="42">
        <v>1224</v>
      </c>
      <c r="BJ191" s="42"/>
      <c r="BK191" s="42"/>
      <c r="BL191" s="42">
        <v>8835</v>
      </c>
      <c r="BM191" s="42"/>
    </row>
    <row r="192" spans="1:65" outlineLevel="5" x14ac:dyDescent="0.45">
      <c r="A192" s="22">
        <f t="shared" si="76"/>
        <v>6</v>
      </c>
      <c r="B192" s="9">
        <f t="shared" si="75"/>
        <v>45081</v>
      </c>
      <c r="C192" s="51">
        <v>374573</v>
      </c>
      <c r="D192" s="64">
        <f t="shared" si="81"/>
        <v>38.299999999999997</v>
      </c>
      <c r="E192" s="12">
        <v>36.799999999999997</v>
      </c>
      <c r="F192" s="12">
        <v>39.5</v>
      </c>
      <c r="G192" s="12">
        <v>38.1</v>
      </c>
      <c r="H192" s="12">
        <v>38.700000000000003</v>
      </c>
      <c r="I192" s="12"/>
      <c r="J192" s="12"/>
      <c r="K192" s="12"/>
      <c r="L192" s="12"/>
      <c r="M192" s="74">
        <f t="shared" si="82"/>
        <v>7</v>
      </c>
      <c r="N192" s="83">
        <v>7.02</v>
      </c>
      <c r="O192" s="83">
        <v>6.94</v>
      </c>
      <c r="P192" s="83">
        <v>7.08</v>
      </c>
      <c r="Q192" s="83">
        <v>6.84</v>
      </c>
      <c r="R192" s="83"/>
      <c r="S192" s="83"/>
      <c r="T192" s="83"/>
      <c r="U192" s="83"/>
      <c r="V192" s="5" t="str">
        <f t="shared" si="83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4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14.861995753715499</v>
      </c>
      <c r="AO192" s="41">
        <v>1884</v>
      </c>
      <c r="AP192" s="110"/>
      <c r="AQ192" s="111"/>
      <c r="AR192" s="126" t="str">
        <f t="shared" si="85"/>
        <v/>
      </c>
      <c r="AS192" s="126" t="str">
        <f t="shared" si="86"/>
        <v/>
      </c>
      <c r="AT192" s="127">
        <v>1959</v>
      </c>
      <c r="AU192" s="128"/>
      <c r="AV192" s="129"/>
      <c r="AW192" s="126" t="str">
        <f t="shared" si="87"/>
        <v/>
      </c>
      <c r="AX192" s="126" t="str">
        <f t="shared" si="88"/>
        <v/>
      </c>
      <c r="AY192" s="64" t="str">
        <f t="shared" si="89"/>
        <v/>
      </c>
      <c r="AZ192" s="97">
        <v>79.14</v>
      </c>
      <c r="BA192" s="68"/>
      <c r="BB192" s="68"/>
      <c r="BC192" s="68"/>
      <c r="BD192" s="68"/>
      <c r="BE192" s="15"/>
      <c r="BF192" s="5">
        <f t="shared" si="90"/>
        <v>21033</v>
      </c>
      <c r="BG192" s="42">
        <v>14980</v>
      </c>
      <c r="BH192" s="42">
        <v>0</v>
      </c>
      <c r="BI192" s="42">
        <v>1228</v>
      </c>
      <c r="BJ192" s="42"/>
      <c r="BK192" s="42"/>
      <c r="BL192" s="42">
        <v>4825</v>
      </c>
      <c r="BM192" s="42"/>
    </row>
    <row r="193" spans="1:65" outlineLevel="5" x14ac:dyDescent="0.45">
      <c r="A193" s="22">
        <f t="shared" si="76"/>
        <v>6</v>
      </c>
      <c r="B193" s="9">
        <f t="shared" si="75"/>
        <v>45082</v>
      </c>
      <c r="C193" s="51">
        <v>355413</v>
      </c>
      <c r="D193" s="64">
        <f t="shared" si="81"/>
        <v>38.4</v>
      </c>
      <c r="E193" s="12">
        <v>36.9</v>
      </c>
      <c r="F193" s="12">
        <v>39.6</v>
      </c>
      <c r="G193" s="12">
        <v>38.200000000000003</v>
      </c>
      <c r="H193" s="12">
        <v>38.799999999999997</v>
      </c>
      <c r="I193" s="12"/>
      <c r="J193" s="12"/>
      <c r="K193" s="12"/>
      <c r="L193" s="12"/>
      <c r="M193" s="74">
        <f t="shared" si="82"/>
        <v>7</v>
      </c>
      <c r="N193" s="83">
        <v>7.1</v>
      </c>
      <c r="O193" s="83">
        <v>6.98</v>
      </c>
      <c r="P193" s="83">
        <v>7.14</v>
      </c>
      <c r="Q193" s="83">
        <v>6.93</v>
      </c>
      <c r="R193" s="83"/>
      <c r="S193" s="83"/>
      <c r="T193" s="83"/>
      <c r="U193" s="83"/>
      <c r="V193" s="5" t="str">
        <f t="shared" si="83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4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15.891032917139613</v>
      </c>
      <c r="AO193" s="41">
        <v>1762</v>
      </c>
      <c r="AP193" s="110"/>
      <c r="AQ193" s="111"/>
      <c r="AR193" s="126" t="str">
        <f t="shared" si="85"/>
        <v/>
      </c>
      <c r="AS193" s="126" t="str">
        <f t="shared" si="86"/>
        <v/>
      </c>
      <c r="AT193" s="127">
        <v>2357</v>
      </c>
      <c r="AU193" s="128"/>
      <c r="AV193" s="129"/>
      <c r="AW193" s="126" t="str">
        <f t="shared" si="87"/>
        <v/>
      </c>
      <c r="AX193" s="126" t="str">
        <f t="shared" si="88"/>
        <v/>
      </c>
      <c r="AY193" s="64" t="str">
        <f t="shared" si="89"/>
        <v/>
      </c>
      <c r="AZ193" s="97">
        <v>79.959999999999994</v>
      </c>
      <c r="BA193" s="68"/>
      <c r="BB193" s="68"/>
      <c r="BC193" s="68"/>
      <c r="BD193" s="68"/>
      <c r="BE193" s="15">
        <v>370</v>
      </c>
      <c r="BF193" s="5">
        <f t="shared" si="90"/>
        <v>27837</v>
      </c>
      <c r="BG193" s="42">
        <v>11009</v>
      </c>
      <c r="BH193" s="42">
        <v>3981</v>
      </c>
      <c r="BI193" s="42">
        <v>1285</v>
      </c>
      <c r="BJ193" s="42"/>
      <c r="BK193" s="42"/>
      <c r="BL193" s="42">
        <v>11562</v>
      </c>
      <c r="BM193" s="42"/>
    </row>
    <row r="194" spans="1:65" outlineLevel="5" x14ac:dyDescent="0.45">
      <c r="A194" s="22">
        <f t="shared" si="76"/>
        <v>6</v>
      </c>
      <c r="B194" s="9">
        <f t="shared" si="75"/>
        <v>45083</v>
      </c>
      <c r="C194" s="51">
        <v>343917</v>
      </c>
      <c r="D194" s="64">
        <f t="shared" si="81"/>
        <v>38.4</v>
      </c>
      <c r="E194" s="12">
        <v>36.9</v>
      </c>
      <c r="F194" s="12">
        <v>39.6</v>
      </c>
      <c r="G194" s="12">
        <v>38.200000000000003</v>
      </c>
      <c r="H194" s="12">
        <v>38.799999999999997</v>
      </c>
      <c r="I194" s="12"/>
      <c r="J194" s="12"/>
      <c r="K194" s="12"/>
      <c r="L194" s="12"/>
      <c r="M194" s="74">
        <f t="shared" si="82"/>
        <v>7.1</v>
      </c>
      <c r="N194" s="83">
        <v>7.14</v>
      </c>
      <c r="O194" s="83">
        <v>7</v>
      </c>
      <c r="P194" s="83">
        <v>7.18</v>
      </c>
      <c r="Q194" s="83">
        <v>6.99</v>
      </c>
      <c r="R194" s="83"/>
      <c r="S194" s="83"/>
      <c r="T194" s="83"/>
      <c r="U194" s="83"/>
      <c r="V194" s="5" t="str">
        <f t="shared" si="83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4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14.553014553014552</v>
      </c>
      <c r="AO194" s="41">
        <v>1924</v>
      </c>
      <c r="AP194" s="110"/>
      <c r="AQ194" s="111"/>
      <c r="AR194" s="126" t="str">
        <f t="shared" si="85"/>
        <v/>
      </c>
      <c r="AS194" s="126" t="str">
        <f t="shared" si="86"/>
        <v/>
      </c>
      <c r="AT194" s="127">
        <v>1906</v>
      </c>
      <c r="AU194" s="128"/>
      <c r="AV194" s="129"/>
      <c r="AW194" s="126" t="str">
        <f t="shared" si="87"/>
        <v/>
      </c>
      <c r="AX194" s="126" t="str">
        <f t="shared" si="88"/>
        <v/>
      </c>
      <c r="AY194" s="64" t="str">
        <f t="shared" si="89"/>
        <v/>
      </c>
      <c r="AZ194" s="97">
        <v>79.349999999999994</v>
      </c>
      <c r="BA194" s="68"/>
      <c r="BB194" s="68"/>
      <c r="BC194" s="68"/>
      <c r="BD194" s="68"/>
      <c r="BE194" s="15">
        <v>290</v>
      </c>
      <c r="BF194" s="5">
        <f t="shared" si="90"/>
        <v>31383</v>
      </c>
      <c r="BG194" s="42">
        <v>15001</v>
      </c>
      <c r="BH194" s="42">
        <v>2895</v>
      </c>
      <c r="BI194" s="42">
        <v>1232</v>
      </c>
      <c r="BJ194" s="42"/>
      <c r="BK194" s="42"/>
      <c r="BL194" s="42">
        <v>12255</v>
      </c>
      <c r="BM194" s="42"/>
    </row>
    <row r="195" spans="1:65" outlineLevel="5" x14ac:dyDescent="0.45">
      <c r="A195" s="22">
        <f t="shared" si="76"/>
        <v>6</v>
      </c>
      <c r="B195" s="9">
        <f t="shared" si="75"/>
        <v>45084</v>
      </c>
      <c r="C195" s="51">
        <v>342368</v>
      </c>
      <c r="D195" s="64">
        <f t="shared" si="81"/>
        <v>38.4</v>
      </c>
      <c r="E195" s="12">
        <v>37</v>
      </c>
      <c r="F195" s="12">
        <v>39.5</v>
      </c>
      <c r="G195" s="12">
        <v>38.200000000000003</v>
      </c>
      <c r="H195" s="12">
        <v>38.799999999999997</v>
      </c>
      <c r="I195" s="12"/>
      <c r="J195" s="12"/>
      <c r="K195" s="12"/>
      <c r="L195" s="12"/>
      <c r="M195" s="74">
        <f t="shared" si="82"/>
        <v>7.1</v>
      </c>
      <c r="N195" s="83">
        <v>7.16</v>
      </c>
      <c r="O195" s="83">
        <v>7.04</v>
      </c>
      <c r="P195" s="83">
        <v>7.23</v>
      </c>
      <c r="Q195" s="83">
        <v>7.06</v>
      </c>
      <c r="R195" s="83"/>
      <c r="S195" s="83"/>
      <c r="T195" s="83"/>
      <c r="U195" s="83"/>
      <c r="V195" s="5" t="str">
        <f t="shared" si="83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4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14.997321906802357</v>
      </c>
      <c r="AO195" s="41">
        <v>1867</v>
      </c>
      <c r="AP195" s="110"/>
      <c r="AQ195" s="111"/>
      <c r="AR195" s="126" t="str">
        <f t="shared" si="85"/>
        <v/>
      </c>
      <c r="AS195" s="126" t="str">
        <f t="shared" si="86"/>
        <v/>
      </c>
      <c r="AT195" s="127">
        <v>2272</v>
      </c>
      <c r="AU195" s="128"/>
      <c r="AV195" s="129"/>
      <c r="AW195" s="126" t="str">
        <f t="shared" si="87"/>
        <v/>
      </c>
      <c r="AX195" s="126" t="str">
        <f t="shared" si="88"/>
        <v/>
      </c>
      <c r="AY195" s="64" t="str">
        <f t="shared" si="89"/>
        <v/>
      </c>
      <c r="AZ195" s="97">
        <v>78.709999999999994</v>
      </c>
      <c r="BA195" s="68"/>
      <c r="BB195" s="68"/>
      <c r="BC195" s="68"/>
      <c r="BD195" s="68"/>
      <c r="BE195" s="15">
        <v>330</v>
      </c>
      <c r="BF195" s="5">
        <f t="shared" si="90"/>
        <v>33636</v>
      </c>
      <c r="BG195" s="42">
        <v>16051</v>
      </c>
      <c r="BH195" s="42">
        <v>3879</v>
      </c>
      <c r="BI195" s="42">
        <v>1292</v>
      </c>
      <c r="BJ195" s="42"/>
      <c r="BK195" s="42"/>
      <c r="BL195" s="42">
        <v>12414</v>
      </c>
      <c r="BM195" s="42"/>
    </row>
    <row r="196" spans="1:65" outlineLevel="5" x14ac:dyDescent="0.45">
      <c r="A196" s="22">
        <f t="shared" si="76"/>
        <v>6</v>
      </c>
      <c r="B196" s="9">
        <f t="shared" si="75"/>
        <v>45085</v>
      </c>
      <c r="C196" s="51">
        <v>338799</v>
      </c>
      <c r="D196" s="64">
        <f t="shared" si="81"/>
        <v>38.4</v>
      </c>
      <c r="E196" s="12">
        <v>37</v>
      </c>
      <c r="F196" s="12">
        <v>39.5</v>
      </c>
      <c r="G196" s="12">
        <v>38.299999999999997</v>
      </c>
      <c r="H196" s="12">
        <v>38.799999999999997</v>
      </c>
      <c r="I196" s="12"/>
      <c r="J196" s="12"/>
      <c r="K196" s="12"/>
      <c r="L196" s="12"/>
      <c r="M196" s="74">
        <f t="shared" si="82"/>
        <v>7.2</v>
      </c>
      <c r="N196" s="83">
        <v>7.19</v>
      </c>
      <c r="O196" s="83">
        <v>7.08</v>
      </c>
      <c r="P196" s="83">
        <v>7.28</v>
      </c>
      <c r="Q196" s="83">
        <v>7.15</v>
      </c>
      <c r="R196" s="83"/>
      <c r="S196" s="83"/>
      <c r="T196" s="83"/>
      <c r="U196" s="83"/>
      <c r="V196" s="5">
        <f t="shared" si="83"/>
        <v>172.6</v>
      </c>
      <c r="W196" s="41"/>
      <c r="X196" s="41">
        <v>181.8</v>
      </c>
      <c r="Y196" s="41"/>
      <c r="Z196" s="41">
        <v>163.4</v>
      </c>
      <c r="AA196" s="41"/>
      <c r="AB196" s="41"/>
      <c r="AC196" s="41"/>
      <c r="AD196" s="41"/>
      <c r="AE196" s="5">
        <f t="shared" si="84"/>
        <v>3365</v>
      </c>
      <c r="AF196" s="41">
        <v>3250</v>
      </c>
      <c r="AG196" s="41">
        <v>3240</v>
      </c>
      <c r="AH196" s="41">
        <v>3450</v>
      </c>
      <c r="AI196" s="41">
        <v>3520</v>
      </c>
      <c r="AJ196" s="41"/>
      <c r="AK196" s="41"/>
      <c r="AL196" s="41"/>
      <c r="AM196" s="41"/>
      <c r="AN196" s="41">
        <v>14.846235418875928</v>
      </c>
      <c r="AO196" s="41">
        <v>1886</v>
      </c>
      <c r="AP196" s="110"/>
      <c r="AQ196" s="111"/>
      <c r="AR196" s="126" t="str">
        <f t="shared" si="85"/>
        <v/>
      </c>
      <c r="AS196" s="126" t="str">
        <f t="shared" si="86"/>
        <v/>
      </c>
      <c r="AT196" s="127">
        <v>1955</v>
      </c>
      <c r="AU196" s="128"/>
      <c r="AV196" s="129"/>
      <c r="AW196" s="126" t="str">
        <f t="shared" si="87"/>
        <v/>
      </c>
      <c r="AX196" s="126" t="str">
        <f t="shared" si="88"/>
        <v/>
      </c>
      <c r="AY196" s="64" t="str">
        <f t="shared" si="89"/>
        <v/>
      </c>
      <c r="AZ196" s="97">
        <v>78.28</v>
      </c>
      <c r="BA196" s="68"/>
      <c r="BB196" s="68"/>
      <c r="BC196" s="68"/>
      <c r="BD196" s="68"/>
      <c r="BE196" s="15">
        <v>220</v>
      </c>
      <c r="BF196" s="5">
        <f t="shared" si="90"/>
        <v>28662</v>
      </c>
      <c r="BG196" s="42">
        <v>15145</v>
      </c>
      <c r="BH196" s="42">
        <v>0</v>
      </c>
      <c r="BI196" s="42">
        <v>1207</v>
      </c>
      <c r="BJ196" s="42"/>
      <c r="BK196" s="42"/>
      <c r="BL196" s="42">
        <v>12310</v>
      </c>
      <c r="BM196" s="42"/>
    </row>
    <row r="197" spans="1:65" outlineLevel="5" x14ac:dyDescent="0.45">
      <c r="A197" s="22">
        <f t="shared" si="76"/>
        <v>6</v>
      </c>
      <c r="B197" s="9">
        <f t="shared" si="75"/>
        <v>45086</v>
      </c>
      <c r="C197" s="51">
        <v>331300</v>
      </c>
      <c r="D197" s="64">
        <f t="shared" si="81"/>
        <v>38.4</v>
      </c>
      <c r="E197" s="12">
        <v>37</v>
      </c>
      <c r="F197" s="12">
        <v>39.5</v>
      </c>
      <c r="G197" s="12">
        <v>38.299999999999997</v>
      </c>
      <c r="H197" s="12">
        <v>38.799999999999997</v>
      </c>
      <c r="I197" s="12"/>
      <c r="J197" s="12"/>
      <c r="K197" s="12"/>
      <c r="L197" s="12"/>
      <c r="M197" s="74">
        <f t="shared" si="82"/>
        <v>7.2</v>
      </c>
      <c r="N197" s="83">
        <v>7.17</v>
      </c>
      <c r="O197" s="83">
        <v>7.1</v>
      </c>
      <c r="P197" s="83">
        <v>7.25</v>
      </c>
      <c r="Q197" s="83">
        <v>7.11</v>
      </c>
      <c r="R197" s="83"/>
      <c r="S197" s="83"/>
      <c r="T197" s="83"/>
      <c r="U197" s="83"/>
      <c r="V197" s="5" t="str">
        <f t="shared" si="83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4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12.433392539964476</v>
      </c>
      <c r="AO197" s="41">
        <v>2252</v>
      </c>
      <c r="AP197" s="110">
        <v>3.01</v>
      </c>
      <c r="AQ197" s="111">
        <v>2.25</v>
      </c>
      <c r="AR197" s="126">
        <f t="shared" si="85"/>
        <v>74.750830564784053</v>
      </c>
      <c r="AS197" s="126">
        <f t="shared" si="86"/>
        <v>25.249169435215947</v>
      </c>
      <c r="AT197" s="127">
        <v>2616</v>
      </c>
      <c r="AU197" s="128">
        <v>1.78</v>
      </c>
      <c r="AV197" s="129">
        <v>1.1299999999999999</v>
      </c>
      <c r="AW197" s="126">
        <f t="shared" si="87"/>
        <v>63.483146067415717</v>
      </c>
      <c r="AX197" s="126">
        <f t="shared" si="88"/>
        <v>36.516853932584283</v>
      </c>
      <c r="AY197" s="64">
        <f t="shared" si="89"/>
        <v>41.278632478632503</v>
      </c>
      <c r="AZ197" s="97">
        <v>78.349999999999994</v>
      </c>
      <c r="BA197" s="68">
        <v>59.73</v>
      </c>
      <c r="BB197" s="68">
        <v>41.48</v>
      </c>
      <c r="BC197" s="68">
        <v>39</v>
      </c>
      <c r="BD197" s="68"/>
      <c r="BE197" s="15">
        <v>330</v>
      </c>
      <c r="BF197" s="5">
        <f t="shared" si="90"/>
        <v>29881</v>
      </c>
      <c r="BG197" s="42">
        <v>13538</v>
      </c>
      <c r="BH197" s="42">
        <v>3106</v>
      </c>
      <c r="BI197" s="42">
        <v>1288</v>
      </c>
      <c r="BJ197" s="42"/>
      <c r="BK197" s="42"/>
      <c r="BL197" s="42">
        <v>11949</v>
      </c>
      <c r="BM197" s="42"/>
    </row>
    <row r="198" spans="1:65" outlineLevel="5" x14ac:dyDescent="0.45">
      <c r="A198" s="22">
        <f t="shared" si="76"/>
        <v>6</v>
      </c>
      <c r="B198" s="9">
        <f t="shared" si="75"/>
        <v>45087</v>
      </c>
      <c r="C198" s="51">
        <v>334669</v>
      </c>
      <c r="D198" s="64">
        <f t="shared" si="81"/>
        <v>38.4</v>
      </c>
      <c r="E198" s="12">
        <v>37</v>
      </c>
      <c r="F198" s="12">
        <v>39.4</v>
      </c>
      <c r="G198" s="12">
        <v>38.299999999999997</v>
      </c>
      <c r="H198" s="12">
        <v>38.799999999999997</v>
      </c>
      <c r="I198" s="12"/>
      <c r="J198" s="12"/>
      <c r="K198" s="12"/>
      <c r="L198" s="12"/>
      <c r="M198" s="74">
        <f t="shared" si="82"/>
        <v>7.2</v>
      </c>
      <c r="N198" s="83">
        <v>7.19</v>
      </c>
      <c r="O198" s="83">
        <v>7.14</v>
      </c>
      <c r="P198" s="83">
        <v>7.27</v>
      </c>
      <c r="Q198" s="83">
        <v>7.16</v>
      </c>
      <c r="R198" s="83"/>
      <c r="S198" s="83"/>
      <c r="T198" s="83"/>
      <c r="U198" s="83"/>
      <c r="V198" s="5" t="str">
        <f t="shared" si="83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4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13.078000934142924</v>
      </c>
      <c r="AO198" s="41">
        <v>2141</v>
      </c>
      <c r="AP198" s="110"/>
      <c r="AQ198" s="111"/>
      <c r="AR198" s="126" t="str">
        <f t="shared" si="85"/>
        <v/>
      </c>
      <c r="AS198" s="126" t="str">
        <f t="shared" si="86"/>
        <v/>
      </c>
      <c r="AT198" s="127">
        <v>2224</v>
      </c>
      <c r="AU198" s="128"/>
      <c r="AV198" s="129"/>
      <c r="AW198" s="126" t="str">
        <f t="shared" si="87"/>
        <v/>
      </c>
      <c r="AX198" s="126" t="str">
        <f t="shared" si="88"/>
        <v/>
      </c>
      <c r="AY198" s="64" t="str">
        <f t="shared" si="89"/>
        <v/>
      </c>
      <c r="AZ198" s="97">
        <v>79.14</v>
      </c>
      <c r="BA198" s="68"/>
      <c r="BB198" s="68"/>
      <c r="BC198" s="68"/>
      <c r="BD198" s="68"/>
      <c r="BE198" s="15">
        <v>60</v>
      </c>
      <c r="BF198" s="5">
        <f t="shared" si="90"/>
        <v>29304</v>
      </c>
      <c r="BG198" s="42">
        <v>15301</v>
      </c>
      <c r="BH198" s="42">
        <v>0</v>
      </c>
      <c r="BI198" s="42">
        <v>1235</v>
      </c>
      <c r="BJ198" s="42"/>
      <c r="BK198" s="42"/>
      <c r="BL198" s="42">
        <v>12768</v>
      </c>
      <c r="BM198" s="42"/>
    </row>
    <row r="199" spans="1:65" outlineLevel="5" x14ac:dyDescent="0.45">
      <c r="A199" s="22">
        <f t="shared" si="76"/>
        <v>6</v>
      </c>
      <c r="B199" s="9">
        <f t="shared" si="75"/>
        <v>45088</v>
      </c>
      <c r="C199" s="51">
        <v>331862</v>
      </c>
      <c r="D199" s="64">
        <f t="shared" si="81"/>
        <v>38.299999999999997</v>
      </c>
      <c r="E199" s="12">
        <v>36.9</v>
      </c>
      <c r="F199" s="12">
        <v>39.4</v>
      </c>
      <c r="G199" s="12">
        <v>38.200000000000003</v>
      </c>
      <c r="H199" s="12">
        <v>38.700000000000003</v>
      </c>
      <c r="I199" s="12"/>
      <c r="J199" s="12"/>
      <c r="K199" s="12"/>
      <c r="L199" s="12"/>
      <c r="M199" s="74">
        <f t="shared" si="82"/>
        <v>7.2</v>
      </c>
      <c r="N199" s="83">
        <v>7.23</v>
      </c>
      <c r="O199" s="83">
        <v>7.18</v>
      </c>
      <c r="P199" s="83">
        <v>7.31</v>
      </c>
      <c r="Q199" s="83">
        <v>7.19</v>
      </c>
      <c r="R199" s="83"/>
      <c r="S199" s="83"/>
      <c r="T199" s="83"/>
      <c r="U199" s="83"/>
      <c r="V199" s="5" t="str">
        <f t="shared" si="83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4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25.431425976385103</v>
      </c>
      <c r="AO199" s="41">
        <v>1101</v>
      </c>
      <c r="AP199" s="110"/>
      <c r="AQ199" s="111"/>
      <c r="AR199" s="126" t="str">
        <f t="shared" si="85"/>
        <v/>
      </c>
      <c r="AS199" s="126" t="str">
        <f t="shared" si="86"/>
        <v/>
      </c>
      <c r="AT199" s="127">
        <v>1193</v>
      </c>
      <c r="AU199" s="128"/>
      <c r="AV199" s="129"/>
      <c r="AW199" s="126" t="str">
        <f t="shared" si="87"/>
        <v/>
      </c>
      <c r="AX199" s="126" t="str">
        <f t="shared" si="88"/>
        <v/>
      </c>
      <c r="AY199" s="64" t="str">
        <f t="shared" si="89"/>
        <v/>
      </c>
      <c r="AZ199" s="97">
        <v>78.95</v>
      </c>
      <c r="BA199" s="68"/>
      <c r="BB199" s="68"/>
      <c r="BC199" s="68"/>
      <c r="BD199" s="68"/>
      <c r="BE199" s="15"/>
      <c r="BF199" s="5">
        <f t="shared" si="90"/>
        <v>18102</v>
      </c>
      <c r="BG199" s="42">
        <v>16834</v>
      </c>
      <c r="BH199" s="42">
        <v>0</v>
      </c>
      <c r="BI199" s="42">
        <v>1268</v>
      </c>
      <c r="BJ199" s="42"/>
      <c r="BK199" s="42"/>
      <c r="BL199" s="42">
        <v>0</v>
      </c>
      <c r="BM199" s="42"/>
    </row>
    <row r="200" spans="1:65" outlineLevel="5" x14ac:dyDescent="0.45">
      <c r="A200" s="22">
        <f t="shared" si="76"/>
        <v>6</v>
      </c>
      <c r="B200" s="9">
        <f t="shared" si="75"/>
        <v>45089</v>
      </c>
      <c r="C200" s="51">
        <v>333392</v>
      </c>
      <c r="D200" s="64">
        <f t="shared" si="81"/>
        <v>38.299999999999997</v>
      </c>
      <c r="E200" s="12">
        <v>36.9</v>
      </c>
      <c r="F200" s="12">
        <v>39.299999999999997</v>
      </c>
      <c r="G200" s="12">
        <v>38.299999999999997</v>
      </c>
      <c r="H200" s="12">
        <v>38.700000000000003</v>
      </c>
      <c r="I200" s="12"/>
      <c r="J200" s="12"/>
      <c r="K200" s="12"/>
      <c r="L200" s="12"/>
      <c r="M200" s="74">
        <f t="shared" si="82"/>
        <v>7.3</v>
      </c>
      <c r="N200" s="83">
        <v>7.27</v>
      </c>
      <c r="O200" s="83">
        <v>7.22</v>
      </c>
      <c r="P200" s="83">
        <v>7.35</v>
      </c>
      <c r="Q200" s="83">
        <v>7.24</v>
      </c>
      <c r="R200" s="83"/>
      <c r="S200" s="83"/>
      <c r="T200" s="83"/>
      <c r="U200" s="83"/>
      <c r="V200" s="5" t="str">
        <f t="shared" si="83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4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14.177215189873417</v>
      </c>
      <c r="AO200" s="41">
        <v>1975</v>
      </c>
      <c r="AP200" s="110"/>
      <c r="AQ200" s="111"/>
      <c r="AR200" s="126" t="str">
        <f t="shared" si="85"/>
        <v/>
      </c>
      <c r="AS200" s="126" t="str">
        <f t="shared" si="86"/>
        <v/>
      </c>
      <c r="AT200" s="127">
        <v>2435</v>
      </c>
      <c r="AU200" s="128"/>
      <c r="AV200" s="129"/>
      <c r="AW200" s="126" t="str">
        <f t="shared" si="87"/>
        <v/>
      </c>
      <c r="AX200" s="126" t="str">
        <f t="shared" si="88"/>
        <v/>
      </c>
      <c r="AY200" s="64" t="str">
        <f t="shared" si="89"/>
        <v/>
      </c>
      <c r="AZ200" s="97">
        <v>79.58</v>
      </c>
      <c r="BA200" s="68"/>
      <c r="BB200" s="68"/>
      <c r="BC200" s="68"/>
      <c r="BD200" s="68"/>
      <c r="BE200" s="15">
        <v>350</v>
      </c>
      <c r="BF200" s="5">
        <f t="shared" si="90"/>
        <v>33947</v>
      </c>
      <c r="BG200" s="42">
        <v>18514</v>
      </c>
      <c r="BH200" s="42">
        <v>3574</v>
      </c>
      <c r="BI200" s="42">
        <v>1215</v>
      </c>
      <c r="BJ200" s="42"/>
      <c r="BK200" s="42"/>
      <c r="BL200" s="42">
        <v>10644</v>
      </c>
      <c r="BM200" s="42"/>
    </row>
    <row r="201" spans="1:65" outlineLevel="5" x14ac:dyDescent="0.45">
      <c r="A201" s="22">
        <f t="shared" si="76"/>
        <v>6</v>
      </c>
      <c r="B201" s="9">
        <f t="shared" si="75"/>
        <v>45090</v>
      </c>
      <c r="C201" s="51">
        <v>323070</v>
      </c>
      <c r="D201" s="64">
        <f t="shared" si="81"/>
        <v>38.4</v>
      </c>
      <c r="E201" s="12">
        <v>36.9</v>
      </c>
      <c r="F201" s="12">
        <v>39.299999999999997</v>
      </c>
      <c r="G201" s="12">
        <v>38.4</v>
      </c>
      <c r="H201" s="12">
        <v>38.799999999999997</v>
      </c>
      <c r="I201" s="12"/>
      <c r="J201" s="12"/>
      <c r="K201" s="12"/>
      <c r="L201" s="12"/>
      <c r="M201" s="74">
        <f t="shared" si="82"/>
        <v>7.3</v>
      </c>
      <c r="N201" s="83">
        <v>7.3</v>
      </c>
      <c r="O201" s="83">
        <v>7.24</v>
      </c>
      <c r="P201" s="83">
        <v>7.33</v>
      </c>
      <c r="Q201" s="83">
        <v>7.21</v>
      </c>
      <c r="R201" s="83"/>
      <c r="S201" s="83"/>
      <c r="T201" s="83"/>
      <c r="U201" s="83"/>
      <c r="V201" s="5" t="str">
        <f t="shared" si="83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4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14.256619144602851</v>
      </c>
      <c r="AO201" s="41">
        <v>1964</v>
      </c>
      <c r="AP201" s="110"/>
      <c r="AQ201" s="111"/>
      <c r="AR201" s="126" t="str">
        <f t="shared" si="85"/>
        <v/>
      </c>
      <c r="AS201" s="126" t="str">
        <f t="shared" si="86"/>
        <v/>
      </c>
      <c r="AT201" s="127">
        <v>2047</v>
      </c>
      <c r="AU201" s="128"/>
      <c r="AV201" s="129"/>
      <c r="AW201" s="126" t="str">
        <f t="shared" si="87"/>
        <v/>
      </c>
      <c r="AX201" s="126" t="str">
        <f t="shared" si="88"/>
        <v/>
      </c>
      <c r="AY201" s="64" t="str">
        <f t="shared" si="89"/>
        <v/>
      </c>
      <c r="AZ201" s="97">
        <v>79.290000000000006</v>
      </c>
      <c r="BA201" s="68"/>
      <c r="BB201" s="68"/>
      <c r="BC201" s="68"/>
      <c r="BD201" s="68"/>
      <c r="BE201" s="15">
        <v>310</v>
      </c>
      <c r="BF201" s="5">
        <f t="shared" si="90"/>
        <v>31441</v>
      </c>
      <c r="BG201" s="42">
        <v>11727</v>
      </c>
      <c r="BH201" s="42">
        <v>6212</v>
      </c>
      <c r="BI201" s="42">
        <v>1131</v>
      </c>
      <c r="BJ201" s="42"/>
      <c r="BK201" s="42"/>
      <c r="BL201" s="42">
        <v>12371</v>
      </c>
      <c r="BM201" s="42"/>
    </row>
    <row r="202" spans="1:65" outlineLevel="5" x14ac:dyDescent="0.45">
      <c r="A202" s="22">
        <f t="shared" si="76"/>
        <v>6</v>
      </c>
      <c r="B202" s="9">
        <f t="shared" si="75"/>
        <v>45091</v>
      </c>
      <c r="C202" s="51">
        <v>326244</v>
      </c>
      <c r="D202" s="64">
        <f t="shared" si="81"/>
        <v>38.4</v>
      </c>
      <c r="E202" s="12">
        <v>36.9</v>
      </c>
      <c r="F202" s="12">
        <v>39.4</v>
      </c>
      <c r="G202" s="12">
        <v>38.4</v>
      </c>
      <c r="H202" s="12">
        <v>38.9</v>
      </c>
      <c r="I202" s="12"/>
      <c r="J202" s="12"/>
      <c r="K202" s="12"/>
      <c r="L202" s="12"/>
      <c r="M202" s="74">
        <f t="shared" si="82"/>
        <v>7.3</v>
      </c>
      <c r="N202" s="83">
        <v>7.36</v>
      </c>
      <c r="O202" s="83">
        <v>7.21</v>
      </c>
      <c r="P202" s="83">
        <v>7.32</v>
      </c>
      <c r="Q202" s="83">
        <v>7.24</v>
      </c>
      <c r="R202" s="83"/>
      <c r="S202" s="83"/>
      <c r="T202" s="83"/>
      <c r="U202" s="83"/>
      <c r="V202" s="5" t="str">
        <f t="shared" si="83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4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16.6865315852205</v>
      </c>
      <c r="AO202" s="41">
        <v>1678</v>
      </c>
      <c r="AP202" s="110"/>
      <c r="AQ202" s="111"/>
      <c r="AR202" s="126" t="str">
        <f t="shared" si="85"/>
        <v/>
      </c>
      <c r="AS202" s="126" t="str">
        <f t="shared" si="86"/>
        <v/>
      </c>
      <c r="AT202" s="127">
        <v>1891</v>
      </c>
      <c r="AU202" s="128"/>
      <c r="AV202" s="129"/>
      <c r="AW202" s="126" t="str">
        <f t="shared" si="87"/>
        <v/>
      </c>
      <c r="AX202" s="126" t="str">
        <f t="shared" si="88"/>
        <v/>
      </c>
      <c r="AY202" s="64" t="str">
        <f t="shared" si="89"/>
        <v/>
      </c>
      <c r="AZ202" s="97">
        <v>79.319999999999993</v>
      </c>
      <c r="BA202" s="68">
        <v>62.28</v>
      </c>
      <c r="BB202" s="68">
        <v>37.130000000000003</v>
      </c>
      <c r="BC202" s="68">
        <v>1</v>
      </c>
      <c r="BD202" s="68"/>
      <c r="BE202" s="15">
        <v>320</v>
      </c>
      <c r="BF202" s="5">
        <f t="shared" si="90"/>
        <v>31050</v>
      </c>
      <c r="BG202" s="42">
        <v>10849</v>
      </c>
      <c r="BH202" s="42">
        <v>10106</v>
      </c>
      <c r="BI202" s="42">
        <v>1174</v>
      </c>
      <c r="BJ202" s="42"/>
      <c r="BK202" s="42"/>
      <c r="BL202" s="42">
        <v>8921</v>
      </c>
      <c r="BM202" s="42"/>
    </row>
    <row r="203" spans="1:65" outlineLevel="5" x14ac:dyDescent="0.45">
      <c r="A203" s="22">
        <f t="shared" si="76"/>
        <v>6</v>
      </c>
      <c r="B203" s="9">
        <f t="shared" si="75"/>
        <v>45092</v>
      </c>
      <c r="C203" s="51">
        <v>370348</v>
      </c>
      <c r="D203" s="64">
        <f t="shared" si="81"/>
        <v>38.5</v>
      </c>
      <c r="E203" s="12">
        <v>37</v>
      </c>
      <c r="F203" s="12">
        <v>39.6</v>
      </c>
      <c r="G203" s="12">
        <v>38.4</v>
      </c>
      <c r="H203" s="12">
        <v>38.9</v>
      </c>
      <c r="I203" s="12"/>
      <c r="J203" s="12"/>
      <c r="K203" s="12"/>
      <c r="L203" s="12"/>
      <c r="M203" s="74">
        <f t="shared" si="82"/>
        <v>7.3</v>
      </c>
      <c r="N203" s="83">
        <v>7.31</v>
      </c>
      <c r="O203" s="83">
        <v>7.18</v>
      </c>
      <c r="P203" s="83">
        <v>7.29</v>
      </c>
      <c r="Q203" s="83">
        <v>7.23</v>
      </c>
      <c r="R203" s="83"/>
      <c r="S203" s="83"/>
      <c r="T203" s="83"/>
      <c r="U203" s="83"/>
      <c r="V203" s="5">
        <f t="shared" si="83"/>
        <v>176.2</v>
      </c>
      <c r="W203" s="41"/>
      <c r="X203" s="41">
        <v>198.9</v>
      </c>
      <c r="Y203" s="41"/>
      <c r="Z203" s="41">
        <v>153.5</v>
      </c>
      <c r="AA203" s="41"/>
      <c r="AB203" s="41"/>
      <c r="AC203" s="41"/>
      <c r="AD203" s="41"/>
      <c r="AE203" s="5">
        <f t="shared" si="84"/>
        <v>3592.5</v>
      </c>
      <c r="AF203" s="41">
        <v>3850</v>
      </c>
      <c r="AG203" s="41">
        <v>3490</v>
      </c>
      <c r="AH203" s="41">
        <v>3730</v>
      </c>
      <c r="AI203" s="41">
        <v>3300</v>
      </c>
      <c r="AJ203" s="41"/>
      <c r="AK203" s="41"/>
      <c r="AL203" s="41"/>
      <c r="AM203" s="41"/>
      <c r="AN203" s="41">
        <v>16.269610691458453</v>
      </c>
      <c r="AO203" s="41">
        <v>1721</v>
      </c>
      <c r="AP203" s="110">
        <v>4.12</v>
      </c>
      <c r="AQ203" s="111">
        <v>3.13</v>
      </c>
      <c r="AR203" s="126">
        <f t="shared" si="85"/>
        <v>75.970873786407765</v>
      </c>
      <c r="AS203" s="126">
        <f t="shared" si="86"/>
        <v>24.029126213592235</v>
      </c>
      <c r="AT203" s="127">
        <v>1739</v>
      </c>
      <c r="AU203" s="128">
        <v>1.88</v>
      </c>
      <c r="AV203" s="129">
        <v>1.2</v>
      </c>
      <c r="AW203" s="126">
        <f t="shared" si="87"/>
        <v>63.829787234042556</v>
      </c>
      <c r="AX203" s="126">
        <f t="shared" si="88"/>
        <v>36.170212765957444</v>
      </c>
      <c r="AY203" s="64">
        <f t="shared" si="89"/>
        <v>44.183424168389386</v>
      </c>
      <c r="AZ203" s="97">
        <v>78.489999999999995</v>
      </c>
      <c r="BA203" s="68"/>
      <c r="BB203" s="68"/>
      <c r="BC203" s="68"/>
      <c r="BD203" s="68"/>
      <c r="BE203" s="15">
        <v>190</v>
      </c>
      <c r="BF203" s="5">
        <f t="shared" si="90"/>
        <v>23545</v>
      </c>
      <c r="BG203" s="42">
        <v>3098</v>
      </c>
      <c r="BH203" s="42">
        <v>6887</v>
      </c>
      <c r="BI203" s="42">
        <v>1155</v>
      </c>
      <c r="BJ203" s="42"/>
      <c r="BK203" s="42"/>
      <c r="BL203" s="42">
        <v>12405</v>
      </c>
      <c r="BM203" s="42"/>
    </row>
    <row r="204" spans="1:65" outlineLevel="5" x14ac:dyDescent="0.45">
      <c r="A204" s="22">
        <f t="shared" si="76"/>
        <v>6</v>
      </c>
      <c r="B204" s="9">
        <f t="shared" si="75"/>
        <v>45093</v>
      </c>
      <c r="C204" s="51">
        <v>330574</v>
      </c>
      <c r="D204" s="64">
        <f t="shared" si="81"/>
        <v>38.6</v>
      </c>
      <c r="E204" s="12">
        <v>37.1</v>
      </c>
      <c r="F204" s="12">
        <v>39.799999999999997</v>
      </c>
      <c r="G204" s="12">
        <v>38.4</v>
      </c>
      <c r="H204" s="12">
        <v>38.9</v>
      </c>
      <c r="I204" s="12"/>
      <c r="J204" s="12"/>
      <c r="K204" s="12"/>
      <c r="L204" s="12"/>
      <c r="M204" s="74">
        <f t="shared" si="82"/>
        <v>7.3</v>
      </c>
      <c r="N204" s="83">
        <v>7.34</v>
      </c>
      <c r="O204" s="83">
        <v>7.24</v>
      </c>
      <c r="P204" s="83">
        <v>7.33</v>
      </c>
      <c r="Q204" s="83">
        <v>7.25</v>
      </c>
      <c r="R204" s="83"/>
      <c r="S204" s="83"/>
      <c r="T204" s="83"/>
      <c r="U204" s="83"/>
      <c r="V204" s="5" t="str">
        <f t="shared" si="83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4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15.486725663716815</v>
      </c>
      <c r="AO204" s="41">
        <v>1808</v>
      </c>
      <c r="AP204" s="110"/>
      <c r="AQ204" s="111"/>
      <c r="AR204" s="126" t="str">
        <f t="shared" si="85"/>
        <v/>
      </c>
      <c r="AS204" s="126" t="str">
        <f t="shared" si="86"/>
        <v/>
      </c>
      <c r="AT204" s="127">
        <v>2284</v>
      </c>
      <c r="AU204" s="128"/>
      <c r="AV204" s="129"/>
      <c r="AW204" s="126" t="str">
        <f t="shared" si="87"/>
        <v/>
      </c>
      <c r="AX204" s="126" t="str">
        <f t="shared" si="88"/>
        <v/>
      </c>
      <c r="AY204" s="64" t="str">
        <f t="shared" si="89"/>
        <v/>
      </c>
      <c r="AZ204" s="97">
        <v>78.599999999999994</v>
      </c>
      <c r="BA204" s="68"/>
      <c r="BB204" s="68"/>
      <c r="BC204" s="68"/>
      <c r="BD204" s="68"/>
      <c r="BE204" s="15">
        <v>330</v>
      </c>
      <c r="BF204" s="5">
        <f t="shared" si="90"/>
        <v>42806</v>
      </c>
      <c r="BG204" s="42">
        <v>17644</v>
      </c>
      <c r="BH204" s="42">
        <v>1891</v>
      </c>
      <c r="BI204" s="42">
        <v>1171</v>
      </c>
      <c r="BJ204" s="42"/>
      <c r="BK204" s="42"/>
      <c r="BL204" s="42">
        <v>22100</v>
      </c>
      <c r="BM204" s="42"/>
    </row>
    <row r="205" spans="1:65" outlineLevel="5" x14ac:dyDescent="0.45">
      <c r="A205" s="22">
        <f t="shared" si="76"/>
        <v>6</v>
      </c>
      <c r="B205" s="9">
        <f t="shared" si="75"/>
        <v>45094</v>
      </c>
      <c r="C205" s="51">
        <v>323855</v>
      </c>
      <c r="D205" s="64">
        <f t="shared" si="81"/>
        <v>38.299999999999997</v>
      </c>
      <c r="E205" s="12">
        <v>37.1</v>
      </c>
      <c r="F205" s="12">
        <v>38.9</v>
      </c>
      <c r="G205" s="12">
        <v>38.4</v>
      </c>
      <c r="H205" s="12">
        <v>38.799999999999997</v>
      </c>
      <c r="I205" s="12"/>
      <c r="J205" s="12"/>
      <c r="K205" s="12"/>
      <c r="L205" s="12"/>
      <c r="M205" s="74">
        <f t="shared" si="82"/>
        <v>7.3</v>
      </c>
      <c r="N205" s="83">
        <v>7.37</v>
      </c>
      <c r="O205" s="83">
        <v>7.28</v>
      </c>
      <c r="P205" s="83">
        <v>7.38</v>
      </c>
      <c r="Q205" s="83">
        <v>7.29</v>
      </c>
      <c r="R205" s="83"/>
      <c r="S205" s="83"/>
      <c r="T205" s="83"/>
      <c r="U205" s="83"/>
      <c r="V205" s="5" t="str">
        <f t="shared" si="83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4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14.485256078634247</v>
      </c>
      <c r="AO205" s="41">
        <v>1933</v>
      </c>
      <c r="AP205" s="110"/>
      <c r="AQ205" s="111"/>
      <c r="AR205" s="126" t="str">
        <f t="shared" si="85"/>
        <v/>
      </c>
      <c r="AS205" s="126" t="str">
        <f t="shared" si="86"/>
        <v/>
      </c>
      <c r="AT205" s="127">
        <v>1563</v>
      </c>
      <c r="AU205" s="128"/>
      <c r="AV205" s="129"/>
      <c r="AW205" s="126" t="str">
        <f t="shared" si="87"/>
        <v/>
      </c>
      <c r="AX205" s="126" t="str">
        <f t="shared" si="88"/>
        <v/>
      </c>
      <c r="AY205" s="64" t="str">
        <f t="shared" si="89"/>
        <v/>
      </c>
      <c r="AZ205" s="97">
        <v>79.14</v>
      </c>
      <c r="BA205" s="68"/>
      <c r="BB205" s="68"/>
      <c r="BC205" s="68"/>
      <c r="BD205" s="68"/>
      <c r="BE205" s="15">
        <v>60</v>
      </c>
      <c r="BF205" s="5">
        <f t="shared" si="90"/>
        <v>8537</v>
      </c>
      <c r="BG205" s="42">
        <v>7397</v>
      </c>
      <c r="BH205" s="42">
        <v>0</v>
      </c>
      <c r="BI205" s="42">
        <v>1140</v>
      </c>
      <c r="BJ205" s="42"/>
      <c r="BK205" s="42"/>
      <c r="BL205" s="42">
        <v>0</v>
      </c>
      <c r="BM205" s="42"/>
    </row>
    <row r="206" spans="1:65" outlineLevel="5" x14ac:dyDescent="0.45">
      <c r="A206" s="22">
        <f t="shared" si="76"/>
        <v>6</v>
      </c>
      <c r="B206" s="9">
        <f t="shared" si="75"/>
        <v>45095</v>
      </c>
      <c r="C206" s="51">
        <v>332442</v>
      </c>
      <c r="D206" s="64">
        <f t="shared" si="81"/>
        <v>38.5</v>
      </c>
      <c r="E206" s="12">
        <v>37.200000000000003</v>
      </c>
      <c r="F206" s="12">
        <v>39.799999999999997</v>
      </c>
      <c r="G206" s="12">
        <v>38.299999999999997</v>
      </c>
      <c r="H206" s="12">
        <v>38.799999999999997</v>
      </c>
      <c r="I206" s="12"/>
      <c r="J206" s="12"/>
      <c r="K206" s="12"/>
      <c r="L206" s="12"/>
      <c r="M206" s="74">
        <f t="shared" si="82"/>
        <v>7.3</v>
      </c>
      <c r="N206" s="83">
        <v>7.35</v>
      </c>
      <c r="O206" s="83">
        <v>7.26</v>
      </c>
      <c r="P206" s="83">
        <v>7.34</v>
      </c>
      <c r="Q206" s="83">
        <v>7.23</v>
      </c>
      <c r="R206" s="83"/>
      <c r="S206" s="83"/>
      <c r="T206" s="83"/>
      <c r="U206" s="83"/>
      <c r="V206" s="5" t="str">
        <f t="shared" si="83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4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17.094017094017094</v>
      </c>
      <c r="AO206" s="41">
        <v>1638</v>
      </c>
      <c r="AP206" s="110"/>
      <c r="AQ206" s="111"/>
      <c r="AR206" s="126" t="str">
        <f t="shared" si="85"/>
        <v/>
      </c>
      <c r="AS206" s="126" t="str">
        <f t="shared" si="86"/>
        <v/>
      </c>
      <c r="AT206" s="127">
        <v>1751</v>
      </c>
      <c r="AU206" s="128"/>
      <c r="AV206" s="129"/>
      <c r="AW206" s="126" t="str">
        <f t="shared" si="87"/>
        <v/>
      </c>
      <c r="AX206" s="126" t="str">
        <f t="shared" si="88"/>
        <v/>
      </c>
      <c r="AY206" s="64" t="str">
        <f t="shared" si="89"/>
        <v/>
      </c>
      <c r="AZ206" s="97">
        <v>79.88</v>
      </c>
      <c r="BA206" s="68"/>
      <c r="BB206" s="68"/>
      <c r="BC206" s="68"/>
      <c r="BD206" s="68"/>
      <c r="BE206" s="15"/>
      <c r="BF206" s="5">
        <f t="shared" si="90"/>
        <v>15703</v>
      </c>
      <c r="BG206" s="42">
        <v>4780</v>
      </c>
      <c r="BH206" s="42">
        <v>0</v>
      </c>
      <c r="BI206" s="42">
        <v>1140</v>
      </c>
      <c r="BJ206" s="42"/>
      <c r="BK206" s="42"/>
      <c r="BL206" s="42">
        <v>9783</v>
      </c>
      <c r="BM206" s="42"/>
    </row>
    <row r="207" spans="1:65" outlineLevel="5" x14ac:dyDescent="0.45">
      <c r="A207" s="22">
        <f t="shared" si="76"/>
        <v>6</v>
      </c>
      <c r="B207" s="9">
        <f t="shared" si="75"/>
        <v>45096</v>
      </c>
      <c r="C207" s="51">
        <v>346458</v>
      </c>
      <c r="D207" s="64">
        <f t="shared" si="81"/>
        <v>38.4</v>
      </c>
      <c r="E207" s="12">
        <v>37.200000000000003</v>
      </c>
      <c r="F207" s="12">
        <v>39.6</v>
      </c>
      <c r="G207" s="12">
        <v>38.200000000000003</v>
      </c>
      <c r="H207" s="12">
        <v>38.700000000000003</v>
      </c>
      <c r="I207" s="12"/>
      <c r="J207" s="12"/>
      <c r="K207" s="12"/>
      <c r="L207" s="12"/>
      <c r="M207" s="74">
        <f t="shared" si="82"/>
        <v>7.3</v>
      </c>
      <c r="N207" s="83">
        <v>7.37</v>
      </c>
      <c r="O207" s="83">
        <v>7.21</v>
      </c>
      <c r="P207" s="83">
        <v>7.36</v>
      </c>
      <c r="Q207" s="83">
        <v>7.27</v>
      </c>
      <c r="R207" s="83"/>
      <c r="S207" s="83"/>
      <c r="T207" s="83"/>
      <c r="U207" s="83"/>
      <c r="V207" s="5" t="str">
        <f t="shared" si="83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4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20.423048869438365</v>
      </c>
      <c r="AO207" s="41">
        <v>1371</v>
      </c>
      <c r="AP207" s="110"/>
      <c r="AQ207" s="111"/>
      <c r="AR207" s="126" t="str">
        <f t="shared" si="85"/>
        <v/>
      </c>
      <c r="AS207" s="126" t="str">
        <f t="shared" si="86"/>
        <v/>
      </c>
      <c r="AT207" s="127">
        <v>1812</v>
      </c>
      <c r="AU207" s="128"/>
      <c r="AV207" s="129"/>
      <c r="AW207" s="126" t="str">
        <f t="shared" si="87"/>
        <v/>
      </c>
      <c r="AX207" s="126" t="str">
        <f t="shared" si="88"/>
        <v/>
      </c>
      <c r="AY207" s="64" t="str">
        <f t="shared" si="89"/>
        <v/>
      </c>
      <c r="AZ207" s="97">
        <v>80.41</v>
      </c>
      <c r="BA207" s="68"/>
      <c r="BB207" s="68"/>
      <c r="BC207" s="68"/>
      <c r="BD207" s="68"/>
      <c r="BE207" s="15">
        <v>340</v>
      </c>
      <c r="BF207" s="5">
        <f t="shared" si="90"/>
        <v>28320</v>
      </c>
      <c r="BG207" s="42">
        <v>15149</v>
      </c>
      <c r="BH207" s="42">
        <v>2541</v>
      </c>
      <c r="BI207" s="42">
        <v>1135</v>
      </c>
      <c r="BJ207" s="42"/>
      <c r="BK207" s="42"/>
      <c r="BL207" s="42">
        <v>9495</v>
      </c>
      <c r="BM207" s="42"/>
    </row>
    <row r="208" spans="1:65" outlineLevel="5" x14ac:dyDescent="0.45">
      <c r="A208" s="22">
        <f t="shared" si="76"/>
        <v>6</v>
      </c>
      <c r="B208" s="9">
        <f t="shared" si="75"/>
        <v>45097</v>
      </c>
      <c r="C208" s="51">
        <v>333986</v>
      </c>
      <c r="D208" s="64">
        <f t="shared" si="81"/>
        <v>38.4</v>
      </c>
      <c r="E208" s="12">
        <v>37.1</v>
      </c>
      <c r="F208" s="12">
        <v>39.5</v>
      </c>
      <c r="G208" s="12">
        <v>38.200000000000003</v>
      </c>
      <c r="H208" s="12">
        <v>38.700000000000003</v>
      </c>
      <c r="I208" s="12"/>
      <c r="J208" s="12"/>
      <c r="K208" s="12"/>
      <c r="L208" s="12"/>
      <c r="M208" s="74">
        <f t="shared" si="82"/>
        <v>7.3</v>
      </c>
      <c r="N208" s="83">
        <v>7.39</v>
      </c>
      <c r="O208" s="83">
        <v>7.18</v>
      </c>
      <c r="P208" s="83">
        <v>7.33</v>
      </c>
      <c r="Q208" s="83">
        <v>7.25</v>
      </c>
      <c r="R208" s="83"/>
      <c r="S208" s="83"/>
      <c r="T208" s="83"/>
      <c r="U208" s="83"/>
      <c r="V208" s="5" t="str">
        <f t="shared" si="83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4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18.122977346278319</v>
      </c>
      <c r="AO208" s="41">
        <v>1545</v>
      </c>
      <c r="AP208" s="110"/>
      <c r="AQ208" s="111"/>
      <c r="AR208" s="126" t="str">
        <f t="shared" si="85"/>
        <v/>
      </c>
      <c r="AS208" s="126" t="str">
        <f t="shared" si="86"/>
        <v/>
      </c>
      <c r="AT208" s="127">
        <v>1516</v>
      </c>
      <c r="AU208" s="128"/>
      <c r="AV208" s="129"/>
      <c r="AW208" s="126" t="str">
        <f t="shared" si="87"/>
        <v/>
      </c>
      <c r="AX208" s="126" t="str">
        <f t="shared" si="88"/>
        <v/>
      </c>
      <c r="AY208" s="64" t="str">
        <f t="shared" si="89"/>
        <v/>
      </c>
      <c r="AZ208" s="97">
        <v>79.58</v>
      </c>
      <c r="BA208" s="68"/>
      <c r="BB208" s="68"/>
      <c r="BC208" s="68"/>
      <c r="BD208" s="68"/>
      <c r="BE208" s="15">
        <v>300</v>
      </c>
      <c r="BF208" s="5">
        <f t="shared" si="90"/>
        <v>30679</v>
      </c>
      <c r="BG208" s="42">
        <v>8405</v>
      </c>
      <c r="BH208" s="42">
        <v>9092</v>
      </c>
      <c r="BI208" s="42">
        <v>1132</v>
      </c>
      <c r="BJ208" s="42"/>
      <c r="BK208" s="42"/>
      <c r="BL208" s="42">
        <v>12050</v>
      </c>
      <c r="BM208" s="42"/>
    </row>
    <row r="209" spans="1:65" outlineLevel="5" x14ac:dyDescent="0.45">
      <c r="A209" s="22">
        <f t="shared" si="76"/>
        <v>6</v>
      </c>
      <c r="B209" s="9">
        <f t="shared" si="75"/>
        <v>45098</v>
      </c>
      <c r="C209" s="51">
        <v>438994</v>
      </c>
      <c r="D209" s="64">
        <f t="shared" si="81"/>
        <v>38.4</v>
      </c>
      <c r="E209" s="12">
        <v>37.1</v>
      </c>
      <c r="F209" s="12">
        <v>39.5</v>
      </c>
      <c r="G209" s="12">
        <v>38.1</v>
      </c>
      <c r="H209" s="12">
        <v>38.799999999999997</v>
      </c>
      <c r="I209" s="12"/>
      <c r="J209" s="12"/>
      <c r="K209" s="12"/>
      <c r="L209" s="12"/>
      <c r="M209" s="74">
        <f t="shared" si="82"/>
        <v>7.3</v>
      </c>
      <c r="N209" s="83">
        <v>7.4</v>
      </c>
      <c r="O209" s="83">
        <v>7.12</v>
      </c>
      <c r="P209" s="83">
        <v>7.31</v>
      </c>
      <c r="Q209" s="83">
        <v>7.29</v>
      </c>
      <c r="R209" s="83"/>
      <c r="S209" s="83"/>
      <c r="T209" s="83"/>
      <c r="U209" s="83"/>
      <c r="V209" s="5" t="str">
        <f t="shared" si="83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4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17.073170731707318</v>
      </c>
      <c r="AO209" s="41">
        <v>1640</v>
      </c>
      <c r="AP209" s="110"/>
      <c r="AQ209" s="111"/>
      <c r="AR209" s="126" t="str">
        <f t="shared" si="85"/>
        <v/>
      </c>
      <c r="AS209" s="126" t="str">
        <f t="shared" si="86"/>
        <v/>
      </c>
      <c r="AT209" s="127">
        <v>1897</v>
      </c>
      <c r="AU209" s="128"/>
      <c r="AV209" s="129"/>
      <c r="AW209" s="126" t="str">
        <f t="shared" si="87"/>
        <v/>
      </c>
      <c r="AX209" s="126" t="str">
        <f t="shared" si="88"/>
        <v/>
      </c>
      <c r="AY209" s="64" t="str">
        <f t="shared" si="89"/>
        <v/>
      </c>
      <c r="AZ209" s="97">
        <v>78.45</v>
      </c>
      <c r="BA209" s="68"/>
      <c r="BB209" s="68"/>
      <c r="BC209" s="68"/>
      <c r="BD209" s="68"/>
      <c r="BE209" s="15">
        <v>310</v>
      </c>
      <c r="BF209" s="5">
        <f t="shared" si="90"/>
        <v>35654</v>
      </c>
      <c r="BG209" s="42">
        <v>8385</v>
      </c>
      <c r="BH209" s="42">
        <v>4152</v>
      </c>
      <c r="BI209" s="42">
        <v>1132</v>
      </c>
      <c r="BJ209" s="42"/>
      <c r="BK209" s="42"/>
      <c r="BL209" s="42">
        <v>21985</v>
      </c>
      <c r="BM209" s="42"/>
    </row>
    <row r="210" spans="1:65" outlineLevel="5" x14ac:dyDescent="0.45">
      <c r="A210" s="22">
        <f t="shared" si="76"/>
        <v>6</v>
      </c>
      <c r="B210" s="9">
        <f t="shared" si="75"/>
        <v>45099</v>
      </c>
      <c r="C210" s="51">
        <v>367045</v>
      </c>
      <c r="D210" s="64">
        <f t="shared" si="81"/>
        <v>38.5</v>
      </c>
      <c r="E210" s="12">
        <v>37.1</v>
      </c>
      <c r="F210" s="12">
        <v>39.6</v>
      </c>
      <c r="G210" s="12">
        <v>38.200000000000003</v>
      </c>
      <c r="H210" s="12">
        <v>38.9</v>
      </c>
      <c r="I210" s="12"/>
      <c r="J210" s="12"/>
      <c r="K210" s="12"/>
      <c r="L210" s="12"/>
      <c r="M210" s="74">
        <f t="shared" si="82"/>
        <v>7.3</v>
      </c>
      <c r="N210" s="83">
        <v>7.42</v>
      </c>
      <c r="O210" s="83">
        <v>7.07</v>
      </c>
      <c r="P210" s="83">
        <v>7.32</v>
      </c>
      <c r="Q210" s="83">
        <v>7.33</v>
      </c>
      <c r="R210" s="83"/>
      <c r="S210" s="83"/>
      <c r="T210" s="83"/>
      <c r="U210" s="83"/>
      <c r="V210" s="5">
        <f t="shared" si="83"/>
        <v>182.7</v>
      </c>
      <c r="W210" s="41">
        <v>164</v>
      </c>
      <c r="X210" s="41">
        <v>219.6</v>
      </c>
      <c r="Y210" s="41">
        <v>189.5</v>
      </c>
      <c r="Z210" s="41">
        <v>157.80000000000001</v>
      </c>
      <c r="AA210" s="41"/>
      <c r="AB210" s="41"/>
      <c r="AC210" s="41"/>
      <c r="AD210" s="41"/>
      <c r="AE210" s="5">
        <f t="shared" si="84"/>
        <v>3552.5</v>
      </c>
      <c r="AF210" s="41">
        <v>3480</v>
      </c>
      <c r="AG210" s="41">
        <v>3360</v>
      </c>
      <c r="AH210" s="41">
        <v>3610</v>
      </c>
      <c r="AI210" s="41">
        <v>3760</v>
      </c>
      <c r="AJ210" s="41"/>
      <c r="AK210" s="41"/>
      <c r="AL210" s="41"/>
      <c r="AM210" s="41"/>
      <c r="AN210" s="41">
        <v>17.879948914431672</v>
      </c>
      <c r="AO210" s="41">
        <v>1566</v>
      </c>
      <c r="AP210" s="110">
        <v>3.68</v>
      </c>
      <c r="AQ210" s="111">
        <v>2.97</v>
      </c>
      <c r="AR210" s="126">
        <f t="shared" si="85"/>
        <v>80.706521739130437</v>
      </c>
      <c r="AS210" s="126">
        <f t="shared" si="86"/>
        <v>19.293478260869563</v>
      </c>
      <c r="AT210" s="127">
        <v>1634</v>
      </c>
      <c r="AU210" s="128">
        <v>1.94</v>
      </c>
      <c r="AV210" s="129">
        <v>1.22</v>
      </c>
      <c r="AW210" s="126">
        <f t="shared" si="87"/>
        <v>62.886597938144327</v>
      </c>
      <c r="AX210" s="126">
        <f t="shared" si="88"/>
        <v>37.113402061855673</v>
      </c>
      <c r="AY210" s="64">
        <f t="shared" si="89"/>
        <v>59.4930789375234</v>
      </c>
      <c r="AZ210" s="97">
        <v>78.42</v>
      </c>
      <c r="BA210" s="68"/>
      <c r="BB210" s="68"/>
      <c r="BC210" s="68"/>
      <c r="BD210" s="68"/>
      <c r="BE210" s="15">
        <v>200</v>
      </c>
      <c r="BF210" s="5">
        <f t="shared" si="90"/>
        <v>22746</v>
      </c>
      <c r="BG210" s="42">
        <v>8405</v>
      </c>
      <c r="BH210" s="42">
        <v>1497</v>
      </c>
      <c r="BI210" s="42">
        <v>1135</v>
      </c>
      <c r="BJ210" s="42"/>
      <c r="BK210" s="42"/>
      <c r="BL210" s="42">
        <v>11709</v>
      </c>
      <c r="BM210" s="42"/>
    </row>
    <row r="211" spans="1:65" outlineLevel="5" x14ac:dyDescent="0.45">
      <c r="A211" s="22">
        <f t="shared" si="76"/>
        <v>6</v>
      </c>
      <c r="B211" s="9">
        <f t="shared" si="75"/>
        <v>45100</v>
      </c>
      <c r="C211" s="51">
        <v>348327</v>
      </c>
      <c r="D211" s="64">
        <f t="shared" si="81"/>
        <v>38.5</v>
      </c>
      <c r="E211" s="12">
        <v>37.200000000000003</v>
      </c>
      <c r="F211" s="12">
        <v>39.6</v>
      </c>
      <c r="G211" s="12">
        <v>38.200000000000003</v>
      </c>
      <c r="H211" s="12">
        <v>38.9</v>
      </c>
      <c r="I211" s="12"/>
      <c r="J211" s="12"/>
      <c r="K211" s="12"/>
      <c r="L211" s="12"/>
      <c r="M211" s="74">
        <f t="shared" si="82"/>
        <v>7.3</v>
      </c>
      <c r="N211" s="83">
        <v>7.37</v>
      </c>
      <c r="O211" s="83">
        <v>7.1</v>
      </c>
      <c r="P211" s="83">
        <v>7.29</v>
      </c>
      <c r="Q211" s="83">
        <v>7.28</v>
      </c>
      <c r="R211" s="83"/>
      <c r="S211" s="83"/>
      <c r="T211" s="83"/>
      <c r="U211" s="83"/>
      <c r="V211" s="5" t="str">
        <f t="shared" si="83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4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14.933333333333334</v>
      </c>
      <c r="AO211" s="41">
        <v>1875</v>
      </c>
      <c r="AP211" s="110"/>
      <c r="AQ211" s="111"/>
      <c r="AR211" s="126" t="str">
        <f t="shared" si="85"/>
        <v/>
      </c>
      <c r="AS211" s="126" t="str">
        <f t="shared" si="86"/>
        <v/>
      </c>
      <c r="AT211" s="127">
        <v>2001</v>
      </c>
      <c r="AU211" s="128"/>
      <c r="AV211" s="129"/>
      <c r="AW211" s="126" t="str">
        <f t="shared" si="87"/>
        <v/>
      </c>
      <c r="AX211" s="126" t="str">
        <f t="shared" si="88"/>
        <v/>
      </c>
      <c r="AY211" s="64" t="str">
        <f t="shared" si="89"/>
        <v/>
      </c>
      <c r="AZ211" s="97">
        <v>78.36</v>
      </c>
      <c r="BA211" s="68">
        <v>62.32</v>
      </c>
      <c r="BB211" s="68">
        <v>37.270000000000003</v>
      </c>
      <c r="BC211" s="68">
        <v>3</v>
      </c>
      <c r="BD211" s="68"/>
      <c r="BE211" s="15">
        <v>320</v>
      </c>
      <c r="BF211" s="5">
        <f t="shared" si="90"/>
        <v>17297</v>
      </c>
      <c r="BG211" s="42">
        <v>11301</v>
      </c>
      <c r="BH211" s="42">
        <v>4853</v>
      </c>
      <c r="BI211" s="42">
        <v>1143</v>
      </c>
      <c r="BJ211" s="42"/>
      <c r="BK211" s="42"/>
      <c r="BL211" s="42">
        <v>0</v>
      </c>
      <c r="BM211" s="42"/>
    </row>
    <row r="212" spans="1:65" outlineLevel="5" x14ac:dyDescent="0.45">
      <c r="A212" s="22">
        <f t="shared" si="76"/>
        <v>6</v>
      </c>
      <c r="B212" s="9">
        <f t="shared" si="75"/>
        <v>45101</v>
      </c>
      <c r="C212" s="51">
        <v>333131</v>
      </c>
      <c r="D212" s="64">
        <f t="shared" si="81"/>
        <v>38.5</v>
      </c>
      <c r="E212" s="12">
        <v>37.1</v>
      </c>
      <c r="F212" s="12">
        <v>39.6</v>
      </c>
      <c r="G212" s="12">
        <v>38.200000000000003</v>
      </c>
      <c r="H212" s="12">
        <v>38.9</v>
      </c>
      <c r="I212" s="12"/>
      <c r="J212" s="12"/>
      <c r="K212" s="12"/>
      <c r="L212" s="12"/>
      <c r="M212" s="74">
        <f t="shared" si="82"/>
        <v>7.2</v>
      </c>
      <c r="N212" s="83">
        <v>7.34</v>
      </c>
      <c r="O212" s="83">
        <v>7.14</v>
      </c>
      <c r="P212" s="83">
        <v>7.27</v>
      </c>
      <c r="Q212" s="83">
        <v>7.21</v>
      </c>
      <c r="R212" s="83"/>
      <c r="S212" s="83"/>
      <c r="T212" s="83"/>
      <c r="U212" s="83"/>
      <c r="V212" s="5" t="str">
        <f t="shared" si="83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4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17.252002464571781</v>
      </c>
      <c r="AO212" s="41">
        <v>1623</v>
      </c>
      <c r="AP212" s="110"/>
      <c r="AQ212" s="111"/>
      <c r="AR212" s="126" t="str">
        <f t="shared" si="85"/>
        <v/>
      </c>
      <c r="AS212" s="126" t="str">
        <f t="shared" si="86"/>
        <v/>
      </c>
      <c r="AT212" s="127">
        <v>1595</v>
      </c>
      <c r="AU212" s="128"/>
      <c r="AV212" s="129"/>
      <c r="AW212" s="126" t="str">
        <f t="shared" si="87"/>
        <v/>
      </c>
      <c r="AX212" s="126" t="str">
        <f t="shared" si="88"/>
        <v/>
      </c>
      <c r="AY212" s="64" t="str">
        <f t="shared" si="89"/>
        <v/>
      </c>
      <c r="AZ212" s="97">
        <v>78.91</v>
      </c>
      <c r="BA212" s="68"/>
      <c r="BB212" s="68"/>
      <c r="BC212" s="68"/>
      <c r="BD212" s="68"/>
      <c r="BE212" s="15">
        <v>70</v>
      </c>
      <c r="BF212" s="5">
        <f t="shared" si="90"/>
        <v>21740</v>
      </c>
      <c r="BG212" s="42">
        <v>8711</v>
      </c>
      <c r="BH212" s="42">
        <v>0</v>
      </c>
      <c r="BI212" s="42">
        <v>1141</v>
      </c>
      <c r="BJ212" s="42"/>
      <c r="BK212" s="42"/>
      <c r="BL212" s="42">
        <v>11888</v>
      </c>
      <c r="BM212" s="42"/>
    </row>
    <row r="213" spans="1:65" outlineLevel="5" x14ac:dyDescent="0.45">
      <c r="A213" s="22">
        <f t="shared" si="76"/>
        <v>6</v>
      </c>
      <c r="B213" s="9">
        <f t="shared" si="75"/>
        <v>45102</v>
      </c>
      <c r="C213" s="51">
        <v>331873</v>
      </c>
      <c r="D213" s="64">
        <f t="shared" si="81"/>
        <v>38.5</v>
      </c>
      <c r="E213" s="12">
        <v>37.1</v>
      </c>
      <c r="F213" s="12">
        <v>39.700000000000003</v>
      </c>
      <c r="G213" s="12">
        <v>38.200000000000003</v>
      </c>
      <c r="H213" s="12">
        <v>38.9</v>
      </c>
      <c r="I213" s="12"/>
      <c r="J213" s="12"/>
      <c r="K213" s="12"/>
      <c r="L213" s="12"/>
      <c r="M213" s="74">
        <f t="shared" si="82"/>
        <v>7.2</v>
      </c>
      <c r="N213" s="83">
        <v>7.25</v>
      </c>
      <c r="O213" s="83">
        <v>7.08</v>
      </c>
      <c r="P213" s="83">
        <v>7.23</v>
      </c>
      <c r="Q213" s="83">
        <v>7.14</v>
      </c>
      <c r="R213" s="83"/>
      <c r="S213" s="83"/>
      <c r="T213" s="83"/>
      <c r="U213" s="83"/>
      <c r="V213" s="5" t="str">
        <f t="shared" si="83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4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15.283842794759826</v>
      </c>
      <c r="AO213" s="41">
        <v>1832</v>
      </c>
      <c r="AP213" s="110"/>
      <c r="AQ213" s="111"/>
      <c r="AR213" s="126" t="str">
        <f t="shared" si="85"/>
        <v/>
      </c>
      <c r="AS213" s="126" t="str">
        <f t="shared" si="86"/>
        <v/>
      </c>
      <c r="AT213" s="127">
        <v>1861</v>
      </c>
      <c r="AU213" s="128"/>
      <c r="AV213" s="129"/>
      <c r="AW213" s="126" t="str">
        <f t="shared" si="87"/>
        <v/>
      </c>
      <c r="AX213" s="126" t="str">
        <f t="shared" si="88"/>
        <v/>
      </c>
      <c r="AY213" s="64" t="str">
        <f t="shared" si="89"/>
        <v/>
      </c>
      <c r="AZ213" s="97">
        <v>79.489999999999995</v>
      </c>
      <c r="BA213" s="68"/>
      <c r="BB213" s="68"/>
      <c r="BC213" s="68"/>
      <c r="BD213" s="68"/>
      <c r="BE213" s="15"/>
      <c r="BF213" s="5">
        <f t="shared" si="90"/>
        <v>9922</v>
      </c>
      <c r="BG213" s="42">
        <v>0</v>
      </c>
      <c r="BH213" s="42">
        <v>0</v>
      </c>
      <c r="BI213" s="42">
        <v>1131</v>
      </c>
      <c r="BJ213" s="42"/>
      <c r="BK213" s="42"/>
      <c r="BL213" s="42">
        <v>8791</v>
      </c>
      <c r="BM213" s="42"/>
    </row>
    <row r="214" spans="1:65" outlineLevel="5" x14ac:dyDescent="0.45">
      <c r="A214" s="22">
        <f t="shared" si="76"/>
        <v>6</v>
      </c>
      <c r="B214" s="9">
        <f t="shared" si="75"/>
        <v>45103</v>
      </c>
      <c r="C214" s="51">
        <v>442784</v>
      </c>
      <c r="D214" s="64">
        <f t="shared" si="81"/>
        <v>38.4</v>
      </c>
      <c r="E214" s="12">
        <v>37.1</v>
      </c>
      <c r="F214" s="12">
        <v>39.700000000000003</v>
      </c>
      <c r="G214" s="12">
        <v>38</v>
      </c>
      <c r="H214" s="12">
        <v>38.799999999999997</v>
      </c>
      <c r="I214" s="12"/>
      <c r="J214" s="12"/>
      <c r="K214" s="12"/>
      <c r="L214" s="12"/>
      <c r="M214" s="74">
        <f t="shared" si="82"/>
        <v>7.1</v>
      </c>
      <c r="N214" s="83">
        <v>7.19</v>
      </c>
      <c r="O214" s="83">
        <v>7.05</v>
      </c>
      <c r="P214" s="83">
        <v>7.18</v>
      </c>
      <c r="Q214" s="83">
        <v>7.06</v>
      </c>
      <c r="R214" s="83"/>
      <c r="S214" s="83"/>
      <c r="T214" s="83"/>
      <c r="U214" s="83"/>
      <c r="V214" s="5" t="str">
        <f t="shared" si="83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4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14.636696288552013</v>
      </c>
      <c r="AO214" s="41">
        <v>1913</v>
      </c>
      <c r="AP214" s="110"/>
      <c r="AQ214" s="111"/>
      <c r="AR214" s="126" t="str">
        <f t="shared" si="85"/>
        <v/>
      </c>
      <c r="AS214" s="126" t="str">
        <f t="shared" si="86"/>
        <v/>
      </c>
      <c r="AT214" s="127">
        <v>2270</v>
      </c>
      <c r="AU214" s="128"/>
      <c r="AV214" s="129"/>
      <c r="AW214" s="126" t="str">
        <f t="shared" si="87"/>
        <v/>
      </c>
      <c r="AX214" s="126" t="str">
        <f t="shared" si="88"/>
        <v/>
      </c>
      <c r="AY214" s="64" t="str">
        <f t="shared" si="89"/>
        <v/>
      </c>
      <c r="AZ214" s="97">
        <v>79.34</v>
      </c>
      <c r="BA214" s="68"/>
      <c r="BB214" s="68"/>
      <c r="BC214" s="68"/>
      <c r="BD214" s="68"/>
      <c r="BE214" s="15">
        <v>330</v>
      </c>
      <c r="BF214" s="5">
        <f t="shared" si="90"/>
        <v>36604</v>
      </c>
      <c r="BG214" s="42">
        <v>11479</v>
      </c>
      <c r="BH214" s="42">
        <v>0</v>
      </c>
      <c r="BI214" s="42">
        <v>1134</v>
      </c>
      <c r="BJ214" s="42"/>
      <c r="BK214" s="42"/>
      <c r="BL214" s="42">
        <v>23991</v>
      </c>
      <c r="BM214" s="42"/>
    </row>
    <row r="215" spans="1:65" outlineLevel="5" x14ac:dyDescent="0.45">
      <c r="A215" s="22">
        <f t="shared" si="76"/>
        <v>6</v>
      </c>
      <c r="B215" s="9">
        <f t="shared" si="75"/>
        <v>45104</v>
      </c>
      <c r="C215" s="51">
        <v>366994</v>
      </c>
      <c r="D215" s="64">
        <f t="shared" si="81"/>
        <v>38.200000000000003</v>
      </c>
      <c r="E215" s="12">
        <v>37</v>
      </c>
      <c r="F215" s="12">
        <v>39.4</v>
      </c>
      <c r="G215" s="12">
        <v>37.9</v>
      </c>
      <c r="H215" s="12">
        <v>38.5</v>
      </c>
      <c r="I215" s="12"/>
      <c r="J215" s="12"/>
      <c r="K215" s="12"/>
      <c r="L215" s="12"/>
      <c r="M215" s="74">
        <f t="shared" si="82"/>
        <v>7.1</v>
      </c>
      <c r="N215" s="83">
        <v>7.12</v>
      </c>
      <c r="O215" s="83">
        <v>7.01</v>
      </c>
      <c r="P215" s="83">
        <v>7.14</v>
      </c>
      <c r="Q215" s="83">
        <v>7.03</v>
      </c>
      <c r="R215" s="83"/>
      <c r="S215" s="83"/>
      <c r="T215" s="83"/>
      <c r="U215" s="83"/>
      <c r="V215" s="5" t="str">
        <f t="shared" si="83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4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15.143320713899405</v>
      </c>
      <c r="AO215" s="41">
        <v>1849</v>
      </c>
      <c r="AP215" s="110"/>
      <c r="AQ215" s="111"/>
      <c r="AR215" s="126" t="str">
        <f t="shared" si="85"/>
        <v/>
      </c>
      <c r="AS215" s="126" t="str">
        <f t="shared" si="86"/>
        <v/>
      </c>
      <c r="AT215" s="127">
        <v>1882</v>
      </c>
      <c r="AU215" s="128"/>
      <c r="AV215" s="129"/>
      <c r="AW215" s="126" t="str">
        <f t="shared" si="87"/>
        <v/>
      </c>
      <c r="AX215" s="126" t="str">
        <f t="shared" si="88"/>
        <v/>
      </c>
      <c r="AY215" s="64" t="str">
        <f t="shared" si="89"/>
        <v/>
      </c>
      <c r="AZ215" s="97">
        <v>79.849999999999994</v>
      </c>
      <c r="BA215" s="68"/>
      <c r="BB215" s="68"/>
      <c r="BC215" s="68"/>
      <c r="BD215" s="68"/>
      <c r="BE215" s="15">
        <v>270</v>
      </c>
      <c r="BF215" s="5">
        <f t="shared" si="90"/>
        <v>27885</v>
      </c>
      <c r="BG215" s="42">
        <v>16371</v>
      </c>
      <c r="BH215" s="42">
        <v>0</v>
      </c>
      <c r="BI215" s="42">
        <v>1116</v>
      </c>
      <c r="BJ215" s="42"/>
      <c r="BK215" s="42"/>
      <c r="BL215" s="42">
        <v>10398</v>
      </c>
      <c r="BM215" s="42"/>
    </row>
    <row r="216" spans="1:65" outlineLevel="5" x14ac:dyDescent="0.45">
      <c r="A216" s="22">
        <f t="shared" si="76"/>
        <v>6</v>
      </c>
      <c r="B216" s="9">
        <f t="shared" si="75"/>
        <v>45105</v>
      </c>
      <c r="C216" s="51">
        <v>425613</v>
      </c>
      <c r="D216" s="64">
        <f t="shared" si="81"/>
        <v>38.200000000000003</v>
      </c>
      <c r="E216" s="12">
        <v>36.9</v>
      </c>
      <c r="F216" s="12">
        <v>39.299999999999997</v>
      </c>
      <c r="G216" s="12">
        <v>37.9</v>
      </c>
      <c r="H216" s="12">
        <v>38.5</v>
      </c>
      <c r="I216" s="12"/>
      <c r="J216" s="12"/>
      <c r="K216" s="12"/>
      <c r="L216" s="12"/>
      <c r="M216" s="74">
        <f t="shared" si="82"/>
        <v>7.1</v>
      </c>
      <c r="N216" s="83">
        <v>7.09</v>
      </c>
      <c r="O216" s="83">
        <v>6.97</v>
      </c>
      <c r="P216" s="83">
        <v>7.16</v>
      </c>
      <c r="Q216" s="83">
        <v>7.05</v>
      </c>
      <c r="R216" s="83"/>
      <c r="S216" s="83"/>
      <c r="T216" s="83"/>
      <c r="U216" s="83"/>
      <c r="V216" s="5" t="str">
        <f t="shared" si="83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4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17.083587553386209</v>
      </c>
      <c r="AO216" s="41">
        <v>1639</v>
      </c>
      <c r="AP216" s="110"/>
      <c r="AQ216" s="111"/>
      <c r="AR216" s="126" t="str">
        <f t="shared" si="85"/>
        <v/>
      </c>
      <c r="AS216" s="126" t="str">
        <f t="shared" si="86"/>
        <v/>
      </c>
      <c r="AT216" s="127">
        <v>1961</v>
      </c>
      <c r="AU216" s="128"/>
      <c r="AV216" s="129"/>
      <c r="AW216" s="126" t="str">
        <f t="shared" si="87"/>
        <v/>
      </c>
      <c r="AX216" s="126" t="str">
        <f t="shared" si="88"/>
        <v/>
      </c>
      <c r="AY216" s="64" t="str">
        <f t="shared" si="89"/>
        <v/>
      </c>
      <c r="AZ216" s="97">
        <v>78.8</v>
      </c>
      <c r="BA216" s="68"/>
      <c r="BB216" s="68"/>
      <c r="BC216" s="68"/>
      <c r="BD216" s="68"/>
      <c r="BE216" s="15">
        <v>310</v>
      </c>
      <c r="BF216" s="5">
        <f t="shared" si="90"/>
        <v>28932</v>
      </c>
      <c r="BG216" s="42">
        <v>12036</v>
      </c>
      <c r="BH216" s="42">
        <v>4558</v>
      </c>
      <c r="BI216" s="42">
        <v>1140</v>
      </c>
      <c r="BJ216" s="42"/>
      <c r="BK216" s="42"/>
      <c r="BL216" s="42">
        <v>11198</v>
      </c>
      <c r="BM216" s="42"/>
    </row>
    <row r="217" spans="1:65" outlineLevel="5" x14ac:dyDescent="0.45">
      <c r="A217" s="22">
        <f t="shared" si="76"/>
        <v>6</v>
      </c>
      <c r="B217" s="9">
        <f t="shared" si="75"/>
        <v>45106</v>
      </c>
      <c r="C217" s="51">
        <v>411788</v>
      </c>
      <c r="D217" s="64">
        <f t="shared" si="81"/>
        <v>38.200000000000003</v>
      </c>
      <c r="E217" s="12">
        <v>36.9</v>
      </c>
      <c r="F217" s="12">
        <v>39.200000000000003</v>
      </c>
      <c r="G217" s="12">
        <v>38</v>
      </c>
      <c r="H217" s="12">
        <v>38.700000000000003</v>
      </c>
      <c r="I217" s="12"/>
      <c r="J217" s="12"/>
      <c r="K217" s="12"/>
      <c r="L217" s="12"/>
      <c r="M217" s="74">
        <f t="shared" si="82"/>
        <v>7.1</v>
      </c>
      <c r="N217" s="83">
        <v>7.08</v>
      </c>
      <c r="O217" s="83">
        <v>6.99</v>
      </c>
      <c r="P217" s="83">
        <v>7.19</v>
      </c>
      <c r="Q217" s="83">
        <v>7.08</v>
      </c>
      <c r="R217" s="83"/>
      <c r="S217" s="83"/>
      <c r="T217" s="83"/>
      <c r="U217" s="83"/>
      <c r="V217" s="5">
        <f t="shared" si="83"/>
        <v>252.5</v>
      </c>
      <c r="W217" s="41"/>
      <c r="X217" s="41">
        <v>267.39999999999998</v>
      </c>
      <c r="Y217" s="41"/>
      <c r="Z217" s="41">
        <v>237.6</v>
      </c>
      <c r="AA217" s="41"/>
      <c r="AB217" s="41"/>
      <c r="AC217" s="41"/>
      <c r="AD217" s="41"/>
      <c r="AE217" s="5">
        <f t="shared" si="84"/>
        <v>3755</v>
      </c>
      <c r="AF217" s="41">
        <v>4120</v>
      </c>
      <c r="AG217" s="41">
        <v>3340</v>
      </c>
      <c r="AH217" s="41">
        <v>4080</v>
      </c>
      <c r="AI217" s="41">
        <v>3480</v>
      </c>
      <c r="AJ217" s="41"/>
      <c r="AK217" s="41"/>
      <c r="AL217" s="41"/>
      <c r="AM217" s="41"/>
      <c r="AN217" s="41">
        <v>19.9288256227758</v>
      </c>
      <c r="AO217" s="41">
        <v>1405</v>
      </c>
      <c r="AP217" s="110">
        <v>3.14</v>
      </c>
      <c r="AQ217" s="111">
        <v>2.39</v>
      </c>
      <c r="AR217" s="126">
        <f t="shared" si="85"/>
        <v>76.114649681528661</v>
      </c>
      <c r="AS217" s="126">
        <f t="shared" si="86"/>
        <v>23.885350318471339</v>
      </c>
      <c r="AT217" s="127">
        <v>1374</v>
      </c>
      <c r="AU217" s="128">
        <v>1.97</v>
      </c>
      <c r="AV217" s="129">
        <v>1.23</v>
      </c>
      <c r="AW217" s="126">
        <f t="shared" si="87"/>
        <v>62.43654822335025</v>
      </c>
      <c r="AX217" s="126">
        <f t="shared" si="88"/>
        <v>37.56345177664975</v>
      </c>
      <c r="AY217" s="64">
        <f t="shared" si="89"/>
        <v>47.840099513739688</v>
      </c>
      <c r="AZ217" s="97">
        <v>77.3</v>
      </c>
      <c r="BA217" s="68"/>
      <c r="BB217" s="68"/>
      <c r="BC217" s="68"/>
      <c r="BD217" s="68"/>
      <c r="BE217" s="15">
        <v>180</v>
      </c>
      <c r="BF217" s="5">
        <f t="shared" si="90"/>
        <v>10370</v>
      </c>
      <c r="BG217" s="42">
        <v>9002</v>
      </c>
      <c r="BH217" s="42">
        <v>231</v>
      </c>
      <c r="BI217" s="42">
        <v>1137</v>
      </c>
      <c r="BJ217" s="42"/>
      <c r="BK217" s="42"/>
      <c r="BL217" s="42">
        <v>0</v>
      </c>
      <c r="BM217" s="42"/>
    </row>
    <row r="218" spans="1:65" ht="17.5" outlineLevel="5" thickBot="1" x14ac:dyDescent="0.5">
      <c r="A218" s="31">
        <f t="shared" si="76"/>
        <v>6</v>
      </c>
      <c r="B218" s="32">
        <f t="shared" si="75"/>
        <v>45107</v>
      </c>
      <c r="C218" s="51">
        <v>401417</v>
      </c>
      <c r="D218" s="64">
        <f t="shared" si="81"/>
        <v>38.200000000000003</v>
      </c>
      <c r="E218" s="12">
        <v>36.799999999999997</v>
      </c>
      <c r="F218" s="12">
        <v>39.299999999999997</v>
      </c>
      <c r="G218" s="12">
        <v>38</v>
      </c>
      <c r="H218" s="12">
        <v>38.799999999999997</v>
      </c>
      <c r="I218" s="12"/>
      <c r="J218" s="12"/>
      <c r="K218" s="12"/>
      <c r="L218" s="12"/>
      <c r="M218" s="74">
        <f t="shared" si="82"/>
        <v>7.1</v>
      </c>
      <c r="N218" s="83">
        <v>7.11</v>
      </c>
      <c r="O218" s="83">
        <v>7.02</v>
      </c>
      <c r="P218" s="83">
        <v>7.22</v>
      </c>
      <c r="Q218" s="83">
        <v>7.14</v>
      </c>
      <c r="R218" s="83"/>
      <c r="S218" s="83"/>
      <c r="T218" s="83"/>
      <c r="U218" s="83"/>
      <c r="V218" s="5" t="str">
        <f t="shared" si="83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4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25.408348457350272</v>
      </c>
      <c r="AO218" s="41">
        <v>1102</v>
      </c>
      <c r="AP218" s="110"/>
      <c r="AQ218" s="111"/>
      <c r="AR218" s="126" t="str">
        <f t="shared" si="85"/>
        <v/>
      </c>
      <c r="AS218" s="126" t="str">
        <f t="shared" si="86"/>
        <v/>
      </c>
      <c r="AT218" s="127">
        <v>1386</v>
      </c>
      <c r="AU218" s="128"/>
      <c r="AV218" s="129"/>
      <c r="AW218" s="126" t="str">
        <f t="shared" si="87"/>
        <v/>
      </c>
      <c r="AX218" s="126" t="str">
        <f t="shared" si="88"/>
        <v/>
      </c>
      <c r="AY218" s="64" t="str">
        <f t="shared" si="89"/>
        <v/>
      </c>
      <c r="AZ218" s="97">
        <v>77.61</v>
      </c>
      <c r="BA218" s="68">
        <v>62.12</v>
      </c>
      <c r="BB218" s="68">
        <v>36.49</v>
      </c>
      <c r="BC218" s="68">
        <v>0</v>
      </c>
      <c r="BD218" s="68"/>
      <c r="BE218" s="15">
        <v>280</v>
      </c>
      <c r="BF218" s="5">
        <f t="shared" si="90"/>
        <v>27848</v>
      </c>
      <c r="BG218" s="42">
        <v>12951</v>
      </c>
      <c r="BH218" s="42">
        <v>1391</v>
      </c>
      <c r="BI218" s="42">
        <v>1144</v>
      </c>
      <c r="BJ218" s="42"/>
      <c r="BK218" s="42"/>
      <c r="BL218" s="42">
        <v>12362</v>
      </c>
      <c r="BM218" s="42"/>
    </row>
    <row r="219" spans="1:65" outlineLevel="4" x14ac:dyDescent="0.45">
      <c r="A219" s="150" t="s">
        <v>40</v>
      </c>
      <c r="B219" s="151"/>
      <c r="C219" s="50">
        <f t="shared" ref="C219:BM219" si="91">SUBTOTAL(4,C189:C218)</f>
        <v>442784</v>
      </c>
      <c r="D219" s="60">
        <f t="shared" si="91"/>
        <v>38.6</v>
      </c>
      <c r="E219" s="28">
        <f t="shared" si="91"/>
        <v>37.200000000000003</v>
      </c>
      <c r="F219" s="28">
        <f t="shared" si="91"/>
        <v>39.799999999999997</v>
      </c>
      <c r="G219" s="28">
        <f t="shared" si="91"/>
        <v>38.4</v>
      </c>
      <c r="H219" s="28">
        <f t="shared" si="91"/>
        <v>38.9</v>
      </c>
      <c r="I219" s="28">
        <f t="shared" si="91"/>
        <v>0</v>
      </c>
      <c r="J219" s="28">
        <f t="shared" si="91"/>
        <v>0</v>
      </c>
      <c r="K219" s="28">
        <f t="shared" si="91"/>
        <v>0</v>
      </c>
      <c r="L219" s="28">
        <f t="shared" si="91"/>
        <v>0</v>
      </c>
      <c r="M219" s="71">
        <f t="shared" si="91"/>
        <v>7.3</v>
      </c>
      <c r="N219" s="82">
        <f t="shared" si="91"/>
        <v>7.42</v>
      </c>
      <c r="O219" s="82">
        <f t="shared" si="91"/>
        <v>7.28</v>
      </c>
      <c r="P219" s="82">
        <f t="shared" si="91"/>
        <v>7.38</v>
      </c>
      <c r="Q219" s="82">
        <f t="shared" si="91"/>
        <v>7.33</v>
      </c>
      <c r="R219" s="82">
        <f t="shared" si="91"/>
        <v>0</v>
      </c>
      <c r="S219" s="82">
        <f t="shared" si="91"/>
        <v>0</v>
      </c>
      <c r="T219" s="82">
        <f t="shared" si="91"/>
        <v>0</v>
      </c>
      <c r="U219" s="82">
        <f t="shared" si="91"/>
        <v>0</v>
      </c>
      <c r="V219" s="29">
        <f t="shared" si="91"/>
        <v>252.5</v>
      </c>
      <c r="W219" s="39">
        <f t="shared" si="91"/>
        <v>164</v>
      </c>
      <c r="X219" s="39">
        <f t="shared" si="91"/>
        <v>267.39999999999998</v>
      </c>
      <c r="Y219" s="39">
        <f t="shared" si="91"/>
        <v>189.5</v>
      </c>
      <c r="Z219" s="39">
        <f t="shared" si="91"/>
        <v>237.6</v>
      </c>
      <c r="AA219" s="39">
        <f t="shared" si="91"/>
        <v>0</v>
      </c>
      <c r="AB219" s="39">
        <f t="shared" si="91"/>
        <v>0</v>
      </c>
      <c r="AC219" s="39">
        <f t="shared" si="91"/>
        <v>0</v>
      </c>
      <c r="AD219" s="39">
        <f t="shared" si="91"/>
        <v>0</v>
      </c>
      <c r="AE219" s="29">
        <f t="shared" si="91"/>
        <v>3755</v>
      </c>
      <c r="AF219" s="39">
        <f t="shared" si="91"/>
        <v>4120</v>
      </c>
      <c r="AG219" s="39">
        <f t="shared" si="91"/>
        <v>3490</v>
      </c>
      <c r="AH219" s="39">
        <f t="shared" si="91"/>
        <v>4080</v>
      </c>
      <c r="AI219" s="39">
        <f t="shared" si="91"/>
        <v>3760</v>
      </c>
      <c r="AJ219" s="39">
        <f t="shared" si="91"/>
        <v>0</v>
      </c>
      <c r="AK219" s="39">
        <f t="shared" si="91"/>
        <v>0</v>
      </c>
      <c r="AL219" s="39">
        <f t="shared" si="91"/>
        <v>0</v>
      </c>
      <c r="AM219" s="39">
        <f t="shared" si="91"/>
        <v>0</v>
      </c>
      <c r="AN219" s="39">
        <f t="shared" si="91"/>
        <v>25.431425976385103</v>
      </c>
      <c r="AO219" s="39">
        <f t="shared" si="91"/>
        <v>2252</v>
      </c>
      <c r="AP219" s="104">
        <f t="shared" si="91"/>
        <v>4.12</v>
      </c>
      <c r="AQ219" s="105">
        <f t="shared" si="91"/>
        <v>3.13</v>
      </c>
      <c r="AR219" s="106">
        <f t="shared" si="91"/>
        <v>80.706521739130437</v>
      </c>
      <c r="AS219" s="106">
        <f t="shared" si="91"/>
        <v>25.249169435215947</v>
      </c>
      <c r="AT219" s="107">
        <f t="shared" si="91"/>
        <v>2616</v>
      </c>
      <c r="AU219" s="108">
        <f t="shared" si="91"/>
        <v>1.97</v>
      </c>
      <c r="AV219" s="109">
        <f t="shared" si="91"/>
        <v>1.23</v>
      </c>
      <c r="AW219" s="106">
        <f t="shared" si="91"/>
        <v>63.829787234042556</v>
      </c>
      <c r="AX219" s="106">
        <f t="shared" si="91"/>
        <v>37.56345177664975</v>
      </c>
      <c r="AY219" s="60">
        <f t="shared" si="91"/>
        <v>59.4930789375234</v>
      </c>
      <c r="AZ219" s="96">
        <f t="shared" si="91"/>
        <v>80.41</v>
      </c>
      <c r="BA219" s="67">
        <f t="shared" si="91"/>
        <v>62.32</v>
      </c>
      <c r="BB219" s="67">
        <f t="shared" si="91"/>
        <v>41.48</v>
      </c>
      <c r="BC219" s="67">
        <f t="shared" si="91"/>
        <v>39</v>
      </c>
      <c r="BD219" s="67">
        <f t="shared" si="91"/>
        <v>0</v>
      </c>
      <c r="BE219" s="27">
        <f t="shared" si="91"/>
        <v>370</v>
      </c>
      <c r="BF219" s="29">
        <f t="shared" si="91"/>
        <v>42806</v>
      </c>
      <c r="BG219" s="39">
        <f t="shared" si="91"/>
        <v>18514</v>
      </c>
      <c r="BH219" s="40">
        <f t="shared" si="91"/>
        <v>10106</v>
      </c>
      <c r="BI219" s="40">
        <f t="shared" si="91"/>
        <v>1292</v>
      </c>
      <c r="BJ219" s="40">
        <f t="shared" si="91"/>
        <v>0</v>
      </c>
      <c r="BK219" s="40">
        <f t="shared" si="91"/>
        <v>0</v>
      </c>
      <c r="BL219" s="40">
        <f t="shared" si="91"/>
        <v>23991</v>
      </c>
      <c r="BM219" s="27">
        <f t="shared" si="91"/>
        <v>0</v>
      </c>
    </row>
    <row r="220" spans="1:65" outlineLevel="3" x14ac:dyDescent="0.45">
      <c r="A220" s="180" t="s">
        <v>29</v>
      </c>
      <c r="B220" s="181"/>
      <c r="C220" s="51">
        <f t="shared" ref="C220:BM220" si="92">SUBTOTAL(5,C189:C218)</f>
        <v>323070</v>
      </c>
      <c r="D220" s="61">
        <f t="shared" si="92"/>
        <v>38.200000000000003</v>
      </c>
      <c r="E220" s="12">
        <f t="shared" si="92"/>
        <v>36.700000000000003</v>
      </c>
      <c r="F220" s="12">
        <f t="shared" si="92"/>
        <v>38.9</v>
      </c>
      <c r="G220" s="12">
        <f t="shared" si="92"/>
        <v>37.9</v>
      </c>
      <c r="H220" s="12">
        <f t="shared" si="92"/>
        <v>38.5</v>
      </c>
      <c r="I220" s="12">
        <f t="shared" si="92"/>
        <v>0</v>
      </c>
      <c r="J220" s="12">
        <f t="shared" si="92"/>
        <v>0</v>
      </c>
      <c r="K220" s="12">
        <f t="shared" si="92"/>
        <v>0</v>
      </c>
      <c r="L220" s="12">
        <f t="shared" si="92"/>
        <v>0</v>
      </c>
      <c r="M220" s="72">
        <f t="shared" si="92"/>
        <v>7</v>
      </c>
      <c r="N220" s="83">
        <f t="shared" si="92"/>
        <v>6.93</v>
      </c>
      <c r="O220" s="83">
        <f t="shared" si="92"/>
        <v>6.94</v>
      </c>
      <c r="P220" s="83">
        <f t="shared" si="92"/>
        <v>7.08</v>
      </c>
      <c r="Q220" s="83">
        <f t="shared" si="92"/>
        <v>6.84</v>
      </c>
      <c r="R220" s="83">
        <f t="shared" si="92"/>
        <v>0</v>
      </c>
      <c r="S220" s="83">
        <f t="shared" si="92"/>
        <v>0</v>
      </c>
      <c r="T220" s="83">
        <f t="shared" si="92"/>
        <v>0</v>
      </c>
      <c r="U220" s="83">
        <f t="shared" si="92"/>
        <v>0</v>
      </c>
      <c r="V220" s="6">
        <f t="shared" si="92"/>
        <v>172.6</v>
      </c>
      <c r="W220" s="41">
        <f t="shared" si="92"/>
        <v>164</v>
      </c>
      <c r="X220" s="41">
        <f t="shared" si="92"/>
        <v>181.8</v>
      </c>
      <c r="Y220" s="41">
        <f t="shared" si="92"/>
        <v>189.5</v>
      </c>
      <c r="Z220" s="41">
        <f t="shared" si="92"/>
        <v>153.5</v>
      </c>
      <c r="AA220" s="41">
        <f t="shared" si="92"/>
        <v>0</v>
      </c>
      <c r="AB220" s="41">
        <f t="shared" si="92"/>
        <v>0</v>
      </c>
      <c r="AC220" s="41">
        <f t="shared" si="92"/>
        <v>0</v>
      </c>
      <c r="AD220" s="41">
        <f t="shared" si="92"/>
        <v>0</v>
      </c>
      <c r="AE220" s="6">
        <f t="shared" si="92"/>
        <v>3365</v>
      </c>
      <c r="AF220" s="41">
        <f t="shared" si="92"/>
        <v>3250</v>
      </c>
      <c r="AG220" s="41">
        <f t="shared" si="92"/>
        <v>3240</v>
      </c>
      <c r="AH220" s="41">
        <f t="shared" si="92"/>
        <v>3450</v>
      </c>
      <c r="AI220" s="41">
        <f t="shared" si="92"/>
        <v>3300</v>
      </c>
      <c r="AJ220" s="41">
        <f t="shared" si="92"/>
        <v>0</v>
      </c>
      <c r="AK220" s="41">
        <f t="shared" si="92"/>
        <v>0</v>
      </c>
      <c r="AL220" s="41">
        <f t="shared" si="92"/>
        <v>0</v>
      </c>
      <c r="AM220" s="41">
        <f t="shared" si="92"/>
        <v>0</v>
      </c>
      <c r="AN220" s="41">
        <f t="shared" si="92"/>
        <v>12.433392539964476</v>
      </c>
      <c r="AO220" s="41">
        <f t="shared" si="92"/>
        <v>1101</v>
      </c>
      <c r="AP220" s="110">
        <f t="shared" si="92"/>
        <v>3.01</v>
      </c>
      <c r="AQ220" s="111">
        <f t="shared" si="92"/>
        <v>2.25</v>
      </c>
      <c r="AR220" s="112">
        <f t="shared" si="92"/>
        <v>74.750830564784053</v>
      </c>
      <c r="AS220" s="112">
        <f t="shared" si="92"/>
        <v>19.293478260869563</v>
      </c>
      <c r="AT220" s="113">
        <f t="shared" si="92"/>
        <v>1193</v>
      </c>
      <c r="AU220" s="114">
        <f t="shared" si="92"/>
        <v>1.78</v>
      </c>
      <c r="AV220" s="115">
        <f t="shared" si="92"/>
        <v>1.1299999999999999</v>
      </c>
      <c r="AW220" s="112">
        <f t="shared" si="92"/>
        <v>62.43654822335025</v>
      </c>
      <c r="AX220" s="112">
        <f t="shared" si="92"/>
        <v>36.170212765957444</v>
      </c>
      <c r="AY220" s="61">
        <f t="shared" si="92"/>
        <v>41.278632478632503</v>
      </c>
      <c r="AZ220" s="97">
        <f t="shared" si="92"/>
        <v>77.099999999999994</v>
      </c>
      <c r="BA220" s="68">
        <f t="shared" si="92"/>
        <v>59.73</v>
      </c>
      <c r="BB220" s="68">
        <f t="shared" si="92"/>
        <v>36.49</v>
      </c>
      <c r="BC220" s="68">
        <f t="shared" si="92"/>
        <v>0</v>
      </c>
      <c r="BD220" s="68">
        <f t="shared" si="92"/>
        <v>0</v>
      </c>
      <c r="BE220" s="15">
        <f t="shared" si="92"/>
        <v>60</v>
      </c>
      <c r="BF220" s="6">
        <f t="shared" si="92"/>
        <v>8537</v>
      </c>
      <c r="BG220" s="41">
        <f t="shared" si="92"/>
        <v>0</v>
      </c>
      <c r="BH220" s="42">
        <f t="shared" si="92"/>
        <v>0</v>
      </c>
      <c r="BI220" s="42">
        <f t="shared" si="92"/>
        <v>1116</v>
      </c>
      <c r="BJ220" s="42">
        <f t="shared" si="92"/>
        <v>0</v>
      </c>
      <c r="BK220" s="42">
        <f t="shared" si="92"/>
        <v>0</v>
      </c>
      <c r="BL220" s="42">
        <f t="shared" si="92"/>
        <v>0</v>
      </c>
      <c r="BM220" s="15">
        <f t="shared" si="92"/>
        <v>0</v>
      </c>
    </row>
    <row r="221" spans="1:65" outlineLevel="2" x14ac:dyDescent="0.45">
      <c r="A221" s="180" t="s">
        <v>18</v>
      </c>
      <c r="B221" s="181"/>
      <c r="C221" s="51">
        <f>IFERROR(SUBTOTAL(1,C189:C218),"")</f>
        <v>362012.2</v>
      </c>
      <c r="D221" s="61">
        <f t="shared" ref="D221:BM221" si="93">IFERROR(SUBTOTAL(1,D189:D218),"")</f>
        <v>38.369999999999997</v>
      </c>
      <c r="E221" s="12">
        <f t="shared" si="93"/>
        <v>36.983333333333341</v>
      </c>
      <c r="F221" s="12">
        <f t="shared" si="93"/>
        <v>39.486666666666665</v>
      </c>
      <c r="G221" s="12">
        <f t="shared" si="93"/>
        <v>38.176666666666684</v>
      </c>
      <c r="H221" s="12">
        <f t="shared" si="93"/>
        <v>38.766666666666666</v>
      </c>
      <c r="I221" s="12" t="str">
        <f t="shared" si="93"/>
        <v/>
      </c>
      <c r="J221" s="12" t="str">
        <f t="shared" si="93"/>
        <v/>
      </c>
      <c r="K221" s="12" t="str">
        <f t="shared" si="93"/>
        <v/>
      </c>
      <c r="L221" s="12" t="str">
        <f t="shared" si="93"/>
        <v/>
      </c>
      <c r="M221" s="72">
        <f t="shared" si="93"/>
        <v>7.1933333333333334</v>
      </c>
      <c r="N221" s="83">
        <f t="shared" si="93"/>
        <v>7.2233333333333336</v>
      </c>
      <c r="O221" s="83">
        <f t="shared" si="93"/>
        <v>7.1036666666666672</v>
      </c>
      <c r="P221" s="83">
        <f t="shared" si="93"/>
        <v>7.2546666666666662</v>
      </c>
      <c r="Q221" s="83">
        <f t="shared" si="93"/>
        <v>7.149</v>
      </c>
      <c r="R221" s="83" t="str">
        <f t="shared" si="93"/>
        <v/>
      </c>
      <c r="S221" s="83" t="str">
        <f t="shared" si="93"/>
        <v/>
      </c>
      <c r="T221" s="83" t="str">
        <f t="shared" si="93"/>
        <v/>
      </c>
      <c r="U221" s="83" t="str">
        <f t="shared" si="93"/>
        <v/>
      </c>
      <c r="V221" s="6">
        <f t="shared" si="93"/>
        <v>196</v>
      </c>
      <c r="W221" s="41">
        <f t="shared" si="93"/>
        <v>164</v>
      </c>
      <c r="X221" s="41">
        <f t="shared" si="93"/>
        <v>216.92500000000001</v>
      </c>
      <c r="Y221" s="41">
        <f t="shared" si="93"/>
        <v>189.5</v>
      </c>
      <c r="Z221" s="41">
        <f t="shared" si="93"/>
        <v>178.07499999999999</v>
      </c>
      <c r="AA221" s="41" t="str">
        <f t="shared" si="93"/>
        <v/>
      </c>
      <c r="AB221" s="41" t="str">
        <f t="shared" si="93"/>
        <v/>
      </c>
      <c r="AC221" s="41" t="str">
        <f t="shared" si="93"/>
        <v/>
      </c>
      <c r="AD221" s="41" t="str">
        <f t="shared" si="93"/>
        <v/>
      </c>
      <c r="AE221" s="6">
        <f t="shared" si="93"/>
        <v>3566.25</v>
      </c>
      <c r="AF221" s="41">
        <f t="shared" si="93"/>
        <v>3675</v>
      </c>
      <c r="AG221" s="41">
        <f t="shared" si="93"/>
        <v>3357.5</v>
      </c>
      <c r="AH221" s="41">
        <f t="shared" si="93"/>
        <v>3717.5</v>
      </c>
      <c r="AI221" s="41">
        <f t="shared" si="93"/>
        <v>3515</v>
      </c>
      <c r="AJ221" s="41" t="str">
        <f t="shared" si="93"/>
        <v/>
      </c>
      <c r="AK221" s="41" t="str">
        <f t="shared" si="93"/>
        <v/>
      </c>
      <c r="AL221" s="41" t="str">
        <f t="shared" si="93"/>
        <v/>
      </c>
      <c r="AM221" s="41" t="str">
        <f t="shared" si="93"/>
        <v/>
      </c>
      <c r="AN221" s="41">
        <f t="shared" si="93"/>
        <v>16.498424034514475</v>
      </c>
      <c r="AO221" s="41">
        <f t="shared" si="93"/>
        <v>1741.5</v>
      </c>
      <c r="AP221" s="110">
        <f t="shared" si="93"/>
        <v>3.4875000000000003</v>
      </c>
      <c r="AQ221" s="111">
        <f t="shared" si="93"/>
        <v>2.6850000000000001</v>
      </c>
      <c r="AR221" s="112">
        <f t="shared" si="93"/>
        <v>76.885718942962725</v>
      </c>
      <c r="AS221" s="112">
        <f t="shared" si="93"/>
        <v>23.114281057037271</v>
      </c>
      <c r="AT221" s="113">
        <f t="shared" si="93"/>
        <v>1910.5666666666666</v>
      </c>
      <c r="AU221" s="114">
        <f t="shared" si="93"/>
        <v>1.8924999999999998</v>
      </c>
      <c r="AV221" s="115">
        <f t="shared" si="93"/>
        <v>1.1949999999999998</v>
      </c>
      <c r="AW221" s="112">
        <f t="shared" si="93"/>
        <v>63.159019865738216</v>
      </c>
      <c r="AX221" s="112">
        <f t="shared" si="93"/>
        <v>36.840980134261784</v>
      </c>
      <c r="AY221" s="61">
        <f t="shared" si="93"/>
        <v>48.198808774571241</v>
      </c>
      <c r="AZ221" s="97">
        <f t="shared" si="93"/>
        <v>78.833333333333343</v>
      </c>
      <c r="BA221" s="68">
        <f t="shared" si="93"/>
        <v>61.612499999999997</v>
      </c>
      <c r="BB221" s="68">
        <f t="shared" si="93"/>
        <v>38.092500000000001</v>
      </c>
      <c r="BC221" s="68">
        <f t="shared" si="93"/>
        <v>10.75</v>
      </c>
      <c r="BD221" s="68" t="str">
        <f t="shared" si="93"/>
        <v/>
      </c>
      <c r="BE221" s="15">
        <f>IFERROR(SUBTOTAL(1,BE189:BE218),"")</f>
        <v>257.30769230769232</v>
      </c>
      <c r="BF221" s="6">
        <f t="shared" si="93"/>
        <v>26332.066666666666</v>
      </c>
      <c r="BG221" s="41">
        <f t="shared" si="93"/>
        <v>12035.5</v>
      </c>
      <c r="BH221" s="42">
        <f t="shared" si="93"/>
        <v>2488.9</v>
      </c>
      <c r="BI221" s="42">
        <f t="shared" si="93"/>
        <v>1183.8333333333333</v>
      </c>
      <c r="BJ221" s="42" t="str">
        <f t="shared" si="93"/>
        <v/>
      </c>
      <c r="BK221" s="42" t="str">
        <f t="shared" si="93"/>
        <v/>
      </c>
      <c r="BL221" s="42">
        <f t="shared" si="93"/>
        <v>10623.833333333334</v>
      </c>
      <c r="BM221" s="15" t="str">
        <f t="shared" si="93"/>
        <v/>
      </c>
    </row>
    <row r="222" spans="1:65" ht="17.5" outlineLevel="1" thickBot="1" x14ac:dyDescent="0.5">
      <c r="A222" s="182" t="s">
        <v>55</v>
      </c>
      <c r="B222" s="183"/>
      <c r="C222" s="52">
        <f>SUBTOTAL(9,C189:C218)</f>
        <v>10860366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52245</v>
      </c>
      <c r="AP222" s="116"/>
      <c r="AQ222" s="117"/>
      <c r="AR222" s="118"/>
      <c r="AS222" s="118"/>
      <c r="AT222" s="119">
        <f>SUBTOTAL(9,AT189:AT218)</f>
        <v>57317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6690</v>
      </c>
      <c r="BF222" s="7">
        <f t="shared" ref="BF222:BM222" si="94">SUBTOTAL(9,BF189:BF218)</f>
        <v>789962</v>
      </c>
      <c r="BG222" s="43">
        <f t="shared" si="94"/>
        <v>361065</v>
      </c>
      <c r="BH222" s="44">
        <f t="shared" si="94"/>
        <v>74667</v>
      </c>
      <c r="BI222" s="44">
        <f t="shared" si="94"/>
        <v>35515</v>
      </c>
      <c r="BJ222" s="44">
        <f t="shared" si="94"/>
        <v>0</v>
      </c>
      <c r="BK222" s="44">
        <f t="shared" si="94"/>
        <v>0</v>
      </c>
      <c r="BL222" s="44">
        <f t="shared" si="94"/>
        <v>318715</v>
      </c>
      <c r="BM222" s="16">
        <f t="shared" si="94"/>
        <v>0</v>
      </c>
    </row>
    <row r="223" spans="1:65" outlineLevel="5" x14ac:dyDescent="0.45">
      <c r="A223" s="21">
        <f t="shared" si="76"/>
        <v>7</v>
      </c>
      <c r="B223" s="33">
        <f>B218+1</f>
        <v>45108</v>
      </c>
      <c r="C223" s="51">
        <v>380349</v>
      </c>
      <c r="D223" s="64">
        <f t="shared" ref="D223:D253" si="95">IFERROR(ROUND(AVERAGE(E223:L223),1),"")</f>
        <v>38.299999999999997</v>
      </c>
      <c r="E223" s="12">
        <v>36.799999999999997</v>
      </c>
      <c r="F223" s="12">
        <v>39.4</v>
      </c>
      <c r="G223" s="12">
        <v>38</v>
      </c>
      <c r="H223" s="12">
        <v>38.9</v>
      </c>
      <c r="I223" s="12"/>
      <c r="J223" s="12"/>
      <c r="K223" s="12"/>
      <c r="L223" s="12"/>
      <c r="M223" s="74">
        <f t="shared" ref="M223:M253" si="96">IFERROR(ROUND(AVERAGE(N223:U223),1),"")</f>
        <v>7.1</v>
      </c>
      <c r="N223" s="83">
        <v>7.08</v>
      </c>
      <c r="O223" s="83">
        <v>7.06</v>
      </c>
      <c r="P223" s="83">
        <v>7.27</v>
      </c>
      <c r="Q223" s="83">
        <v>7.18</v>
      </c>
      <c r="R223" s="83"/>
      <c r="S223" s="83"/>
      <c r="T223" s="83"/>
      <c r="U223" s="83"/>
      <c r="V223" s="5" t="str">
        <f t="shared" ref="V223:V253" si="97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8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29.692470837751856</v>
      </c>
      <c r="AO223" s="41">
        <v>943</v>
      </c>
      <c r="AP223" s="110"/>
      <c r="AQ223" s="111"/>
      <c r="AR223" s="126" t="str">
        <f t="shared" ref="AR223:AR253" si="99">IFERROR(AQ223/AP223*100,"")</f>
        <v/>
      </c>
      <c r="AS223" s="126" t="str">
        <f t="shared" ref="AS223:AS253" si="100">IFERROR(100-AR223,"")</f>
        <v/>
      </c>
      <c r="AT223" s="127">
        <v>764</v>
      </c>
      <c r="AU223" s="128"/>
      <c r="AV223" s="129"/>
      <c r="AW223" s="126" t="str">
        <f t="shared" ref="AW223:AW253" si="101">IFERROR(AV223/AU223*100,"")</f>
        <v/>
      </c>
      <c r="AX223" s="126" t="str">
        <f t="shared" ref="AX223:AX253" si="102">IFERROR(100-AW223,"")</f>
        <v/>
      </c>
      <c r="AY223" s="143" t="str">
        <f t="shared" ref="AY223:AY253" si="103">IFERROR((1-((AW223*AS223)/(AX223*AR223)))*100,"")</f>
        <v/>
      </c>
      <c r="AZ223" s="97">
        <v>77.3</v>
      </c>
      <c r="BA223" s="68"/>
      <c r="BB223" s="68"/>
      <c r="BC223" s="68"/>
      <c r="BD223" s="68"/>
      <c r="BE223" s="15">
        <v>110</v>
      </c>
      <c r="BF223" s="5">
        <f t="shared" ref="BF223:BF253" si="104">IF(SUM(BG223:BM223)=0,"",SUM(BG223:BM223))</f>
        <v>27065</v>
      </c>
      <c r="BG223" s="42">
        <v>4757</v>
      </c>
      <c r="BH223" s="42">
        <v>0</v>
      </c>
      <c r="BI223" s="42">
        <v>1157</v>
      </c>
      <c r="BJ223" s="42"/>
      <c r="BK223" s="42"/>
      <c r="BL223" s="42">
        <v>21151</v>
      </c>
      <c r="BM223" s="15"/>
    </row>
    <row r="224" spans="1:65" outlineLevel="5" x14ac:dyDescent="0.45">
      <c r="A224" s="22">
        <f t="shared" si="76"/>
        <v>7</v>
      </c>
      <c r="B224" s="9">
        <f t="shared" ref="B224:B287" si="105">B223+1</f>
        <v>45109</v>
      </c>
      <c r="C224" s="51">
        <v>362902</v>
      </c>
      <c r="D224" s="64">
        <f t="shared" si="95"/>
        <v>38.299999999999997</v>
      </c>
      <c r="E224" s="12">
        <v>36.799999999999997</v>
      </c>
      <c r="F224" s="12">
        <v>39.6</v>
      </c>
      <c r="G224" s="12">
        <v>37.9</v>
      </c>
      <c r="H224" s="12">
        <v>39</v>
      </c>
      <c r="I224" s="12"/>
      <c r="J224" s="12"/>
      <c r="K224" s="12"/>
      <c r="L224" s="12"/>
      <c r="M224" s="74">
        <f t="shared" si="96"/>
        <v>7.2</v>
      </c>
      <c r="N224" s="83">
        <v>7.11</v>
      </c>
      <c r="O224" s="83">
        <v>7.08</v>
      </c>
      <c r="P224" s="83">
        <v>7.24</v>
      </c>
      <c r="Q224" s="83">
        <v>7.2</v>
      </c>
      <c r="R224" s="83"/>
      <c r="S224" s="83"/>
      <c r="T224" s="83"/>
      <c r="U224" s="83"/>
      <c r="V224" s="5" t="str">
        <f t="shared" si="97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8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31.007751937984494</v>
      </c>
      <c r="AO224" s="41">
        <v>903</v>
      </c>
      <c r="AP224" s="110"/>
      <c r="AQ224" s="111"/>
      <c r="AR224" s="126" t="str">
        <f t="shared" si="99"/>
        <v/>
      </c>
      <c r="AS224" s="126" t="str">
        <f t="shared" si="100"/>
        <v/>
      </c>
      <c r="AT224" s="127">
        <v>803</v>
      </c>
      <c r="AU224" s="128"/>
      <c r="AV224" s="129"/>
      <c r="AW224" s="126" t="str">
        <f t="shared" si="101"/>
        <v/>
      </c>
      <c r="AX224" s="126" t="str">
        <f t="shared" si="102"/>
        <v/>
      </c>
      <c r="AY224" s="143" t="str">
        <f t="shared" si="103"/>
        <v/>
      </c>
      <c r="AZ224" s="97">
        <v>78.55</v>
      </c>
      <c r="BA224" s="68"/>
      <c r="BB224" s="68"/>
      <c r="BC224" s="68"/>
      <c r="BD224" s="68"/>
      <c r="BE224" s="15"/>
      <c r="BF224" s="5">
        <f t="shared" si="104"/>
        <v>13166</v>
      </c>
      <c r="BG224" s="42">
        <v>1559</v>
      </c>
      <c r="BH224" s="42">
        <v>0</v>
      </c>
      <c r="BI224" s="42">
        <v>1164</v>
      </c>
      <c r="BJ224" s="42"/>
      <c r="BK224" s="42"/>
      <c r="BL224" s="42">
        <v>10443</v>
      </c>
      <c r="BM224" s="15"/>
    </row>
    <row r="225" spans="1:65" outlineLevel="5" x14ac:dyDescent="0.45">
      <c r="A225" s="22">
        <f t="shared" si="76"/>
        <v>7</v>
      </c>
      <c r="B225" s="9">
        <f t="shared" si="105"/>
        <v>45110</v>
      </c>
      <c r="C225" s="51">
        <v>370596</v>
      </c>
      <c r="D225" s="64">
        <f t="shared" si="95"/>
        <v>38.4</v>
      </c>
      <c r="E225" s="12">
        <v>36.799999999999997</v>
      </c>
      <c r="F225" s="12">
        <v>39.799999999999997</v>
      </c>
      <c r="G225" s="12">
        <v>38</v>
      </c>
      <c r="H225" s="12">
        <v>39</v>
      </c>
      <c r="I225" s="12"/>
      <c r="J225" s="12"/>
      <c r="K225" s="12"/>
      <c r="L225" s="12"/>
      <c r="M225" s="74">
        <f t="shared" si="96"/>
        <v>7.1</v>
      </c>
      <c r="N225" s="83">
        <v>7.13</v>
      </c>
      <c r="O225" s="83">
        <v>7.02</v>
      </c>
      <c r="P225" s="83">
        <v>7.21</v>
      </c>
      <c r="Q225" s="83">
        <v>7.16</v>
      </c>
      <c r="R225" s="83"/>
      <c r="S225" s="83"/>
      <c r="T225" s="83"/>
      <c r="U225" s="83"/>
      <c r="V225" s="5" t="str">
        <f t="shared" si="97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8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19.457956914523976</v>
      </c>
      <c r="AO225" s="41">
        <v>1439</v>
      </c>
      <c r="AP225" s="110"/>
      <c r="AQ225" s="111"/>
      <c r="AR225" s="126" t="str">
        <f t="shared" si="99"/>
        <v/>
      </c>
      <c r="AS225" s="126" t="str">
        <f t="shared" si="100"/>
        <v/>
      </c>
      <c r="AT225" s="127">
        <v>1928</v>
      </c>
      <c r="AU225" s="128"/>
      <c r="AV225" s="129"/>
      <c r="AW225" s="126" t="str">
        <f t="shared" si="101"/>
        <v/>
      </c>
      <c r="AX225" s="126" t="str">
        <f t="shared" si="102"/>
        <v/>
      </c>
      <c r="AY225" s="143" t="str">
        <f t="shared" si="103"/>
        <v/>
      </c>
      <c r="AZ225" s="97">
        <v>79.91</v>
      </c>
      <c r="BA225" s="68"/>
      <c r="BB225" s="68"/>
      <c r="BC225" s="68"/>
      <c r="BD225" s="68"/>
      <c r="BE225" s="15">
        <v>380</v>
      </c>
      <c r="BF225" s="5">
        <f t="shared" si="104"/>
        <v>29569</v>
      </c>
      <c r="BG225" s="42">
        <v>12676</v>
      </c>
      <c r="BH225" s="42">
        <v>3747</v>
      </c>
      <c r="BI225" s="42">
        <v>1166</v>
      </c>
      <c r="BJ225" s="42"/>
      <c r="BK225" s="42"/>
      <c r="BL225" s="42">
        <v>11980</v>
      </c>
      <c r="BM225" s="15"/>
    </row>
    <row r="226" spans="1:65" outlineLevel="5" x14ac:dyDescent="0.45">
      <c r="A226" s="22">
        <f t="shared" si="76"/>
        <v>7</v>
      </c>
      <c r="B226" s="9">
        <f t="shared" si="105"/>
        <v>45111</v>
      </c>
      <c r="C226" s="51">
        <v>357692</v>
      </c>
      <c r="D226" s="64">
        <f t="shared" si="95"/>
        <v>38.4</v>
      </c>
      <c r="E226" s="12">
        <v>36.799999999999997</v>
      </c>
      <c r="F226" s="12">
        <v>39.799999999999997</v>
      </c>
      <c r="G226" s="12">
        <v>38</v>
      </c>
      <c r="H226" s="12">
        <v>38.9</v>
      </c>
      <c r="I226" s="12"/>
      <c r="J226" s="12"/>
      <c r="K226" s="12"/>
      <c r="L226" s="12"/>
      <c r="M226" s="74">
        <f t="shared" si="96"/>
        <v>7.1</v>
      </c>
      <c r="N226" s="83">
        <v>7.16</v>
      </c>
      <c r="O226" s="83">
        <v>6.99</v>
      </c>
      <c r="P226" s="83">
        <v>7.18</v>
      </c>
      <c r="Q226" s="83">
        <v>7.17</v>
      </c>
      <c r="R226" s="83"/>
      <c r="S226" s="83"/>
      <c r="T226" s="83"/>
      <c r="U226" s="83"/>
      <c r="V226" s="5" t="str">
        <f t="shared" si="97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98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v>24.496937882764655</v>
      </c>
      <c r="AO226" s="41">
        <v>1143</v>
      </c>
      <c r="AP226" s="110"/>
      <c r="AQ226" s="111"/>
      <c r="AR226" s="126" t="str">
        <f t="shared" si="99"/>
        <v/>
      </c>
      <c r="AS226" s="126" t="str">
        <f t="shared" si="100"/>
        <v/>
      </c>
      <c r="AT226" s="127">
        <v>1138</v>
      </c>
      <c r="AU226" s="128"/>
      <c r="AV226" s="129"/>
      <c r="AW226" s="126" t="str">
        <f t="shared" si="101"/>
        <v/>
      </c>
      <c r="AX226" s="126" t="str">
        <f t="shared" si="102"/>
        <v/>
      </c>
      <c r="AY226" s="143" t="str">
        <f t="shared" si="103"/>
        <v/>
      </c>
      <c r="AZ226" s="97">
        <v>79.22</v>
      </c>
      <c r="BA226" s="68">
        <v>61.11</v>
      </c>
      <c r="BB226" s="68">
        <v>38.65</v>
      </c>
      <c r="BC226" s="68">
        <v>2</v>
      </c>
      <c r="BD226" s="68"/>
      <c r="BE226" s="15">
        <v>300</v>
      </c>
      <c r="BF226" s="5">
        <f t="shared" si="104"/>
        <v>19178</v>
      </c>
      <c r="BG226" s="42">
        <v>13571</v>
      </c>
      <c r="BH226" s="42">
        <v>4424</v>
      </c>
      <c r="BI226" s="42">
        <v>1183</v>
      </c>
      <c r="BJ226" s="42"/>
      <c r="BK226" s="42"/>
      <c r="BL226" s="42">
        <v>0</v>
      </c>
      <c r="BM226" s="15"/>
    </row>
    <row r="227" spans="1:65" outlineLevel="5" x14ac:dyDescent="0.45">
      <c r="A227" s="22">
        <f t="shared" si="76"/>
        <v>7</v>
      </c>
      <c r="B227" s="9">
        <f t="shared" si="105"/>
        <v>45112</v>
      </c>
      <c r="C227" s="51">
        <v>398563</v>
      </c>
      <c r="D227" s="64">
        <f t="shared" si="95"/>
        <v>38.4</v>
      </c>
      <c r="E227" s="12">
        <v>36.799999999999997</v>
      </c>
      <c r="F227" s="12">
        <v>39.700000000000003</v>
      </c>
      <c r="G227" s="12">
        <v>38</v>
      </c>
      <c r="H227" s="12">
        <v>39</v>
      </c>
      <c r="I227" s="12"/>
      <c r="J227" s="12"/>
      <c r="K227" s="12"/>
      <c r="L227" s="12"/>
      <c r="M227" s="74">
        <f t="shared" si="96"/>
        <v>7.1</v>
      </c>
      <c r="N227" s="83">
        <v>7.11</v>
      </c>
      <c r="O227" s="83">
        <v>7.02</v>
      </c>
      <c r="P227" s="83">
        <v>7.24</v>
      </c>
      <c r="Q227" s="83">
        <v>7.13</v>
      </c>
      <c r="R227" s="83"/>
      <c r="S227" s="83"/>
      <c r="T227" s="83"/>
      <c r="U227" s="83"/>
      <c r="V227" s="5" t="str">
        <f t="shared" si="97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8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16.101207590569292</v>
      </c>
      <c r="AO227" s="41">
        <v>1739</v>
      </c>
      <c r="AP227" s="110"/>
      <c r="AQ227" s="111"/>
      <c r="AR227" s="126" t="str">
        <f t="shared" si="99"/>
        <v/>
      </c>
      <c r="AS227" s="126" t="str">
        <f t="shared" si="100"/>
        <v/>
      </c>
      <c r="AT227" s="127">
        <v>1942</v>
      </c>
      <c r="AU227" s="128"/>
      <c r="AV227" s="129"/>
      <c r="AW227" s="126" t="str">
        <f t="shared" si="101"/>
        <v/>
      </c>
      <c r="AX227" s="126" t="str">
        <f t="shared" si="102"/>
        <v/>
      </c>
      <c r="AY227" s="143" t="str">
        <f t="shared" si="103"/>
        <v/>
      </c>
      <c r="AZ227" s="97">
        <v>78.930000000000007</v>
      </c>
      <c r="BA227" s="68"/>
      <c r="BB227" s="68"/>
      <c r="BC227" s="68"/>
      <c r="BD227" s="68"/>
      <c r="BE227" s="15">
        <v>330</v>
      </c>
      <c r="BF227" s="5">
        <f t="shared" si="104"/>
        <v>31967</v>
      </c>
      <c r="BG227" s="42">
        <v>7890</v>
      </c>
      <c r="BH227" s="42">
        <v>10662</v>
      </c>
      <c r="BI227" s="42">
        <v>1183</v>
      </c>
      <c r="BJ227" s="42"/>
      <c r="BK227" s="42"/>
      <c r="BL227" s="42">
        <v>12232</v>
      </c>
      <c r="BM227" s="15"/>
    </row>
    <row r="228" spans="1:65" outlineLevel="5" x14ac:dyDescent="0.45">
      <c r="A228" s="22">
        <f t="shared" si="76"/>
        <v>7</v>
      </c>
      <c r="B228" s="9">
        <f t="shared" si="105"/>
        <v>45113</v>
      </c>
      <c r="C228" s="51">
        <v>385619</v>
      </c>
      <c r="D228" s="64">
        <f t="shared" si="95"/>
        <v>38.299999999999997</v>
      </c>
      <c r="E228" s="12">
        <v>36.9</v>
      </c>
      <c r="F228" s="12">
        <v>39.4</v>
      </c>
      <c r="G228" s="12">
        <v>38.1</v>
      </c>
      <c r="H228" s="12">
        <v>38.700000000000003</v>
      </c>
      <c r="I228" s="12"/>
      <c r="J228" s="12"/>
      <c r="K228" s="12"/>
      <c r="L228" s="12"/>
      <c r="M228" s="74">
        <f t="shared" si="96"/>
        <v>7.2</v>
      </c>
      <c r="N228" s="83">
        <v>7.14</v>
      </c>
      <c r="O228" s="83">
        <v>7.05</v>
      </c>
      <c r="P228" s="83">
        <v>7.23</v>
      </c>
      <c r="Q228" s="83">
        <v>7.22</v>
      </c>
      <c r="R228" s="83"/>
      <c r="S228" s="83"/>
      <c r="T228" s="83"/>
      <c r="U228" s="83"/>
      <c r="V228" s="5">
        <f t="shared" si="97"/>
        <v>312.39999999999998</v>
      </c>
      <c r="W228" s="41"/>
      <c r="X228" s="41">
        <v>290.10000000000002</v>
      </c>
      <c r="Y228" s="41"/>
      <c r="Z228" s="41">
        <v>334.7</v>
      </c>
      <c r="AA228" s="41"/>
      <c r="AB228" s="41"/>
      <c r="AC228" s="41"/>
      <c r="AD228" s="41"/>
      <c r="AE228" s="5">
        <f t="shared" si="98"/>
        <v>3832.5</v>
      </c>
      <c r="AF228" s="41">
        <v>4030</v>
      </c>
      <c r="AG228" s="41">
        <v>3700</v>
      </c>
      <c r="AH228" s="41">
        <v>3950</v>
      </c>
      <c r="AI228" s="41">
        <v>3650</v>
      </c>
      <c r="AJ228" s="41"/>
      <c r="AK228" s="41"/>
      <c r="AL228" s="41"/>
      <c r="AM228" s="41"/>
      <c r="AN228" s="41">
        <v>19.78798586572438</v>
      </c>
      <c r="AO228" s="41">
        <v>1415</v>
      </c>
      <c r="AP228" s="110"/>
      <c r="AQ228" s="111"/>
      <c r="AR228" s="126" t="str">
        <f t="shared" si="99"/>
        <v/>
      </c>
      <c r="AS228" s="126" t="str">
        <f t="shared" si="100"/>
        <v/>
      </c>
      <c r="AT228" s="127">
        <v>1433</v>
      </c>
      <c r="AU228" s="128"/>
      <c r="AV228" s="129"/>
      <c r="AW228" s="126" t="str">
        <f t="shared" si="101"/>
        <v/>
      </c>
      <c r="AX228" s="126" t="str">
        <f t="shared" si="102"/>
        <v/>
      </c>
      <c r="AY228" s="143" t="str">
        <f t="shared" si="103"/>
        <v/>
      </c>
      <c r="AZ228" s="97">
        <v>77.8</v>
      </c>
      <c r="BA228" s="68"/>
      <c r="BB228" s="68"/>
      <c r="BC228" s="68"/>
      <c r="BD228" s="68"/>
      <c r="BE228" s="15">
        <v>200</v>
      </c>
      <c r="BF228" s="5">
        <f t="shared" si="104"/>
        <v>93001</v>
      </c>
      <c r="BG228" s="42">
        <v>14000</v>
      </c>
      <c r="BH228" s="42">
        <v>0</v>
      </c>
      <c r="BI228" s="42">
        <v>1227</v>
      </c>
      <c r="BJ228" s="42"/>
      <c r="BK228" s="42"/>
      <c r="BL228" s="42">
        <v>77774</v>
      </c>
      <c r="BM228" s="15"/>
    </row>
    <row r="229" spans="1:65" outlineLevel="5" x14ac:dyDescent="0.45">
      <c r="A229" s="22">
        <f t="shared" si="76"/>
        <v>7</v>
      </c>
      <c r="B229" s="9">
        <f t="shared" si="105"/>
        <v>45114</v>
      </c>
      <c r="C229" s="51">
        <v>395977</v>
      </c>
      <c r="D229" s="64">
        <f t="shared" si="95"/>
        <v>38.4</v>
      </c>
      <c r="E229" s="12">
        <v>36.9</v>
      </c>
      <c r="F229" s="12">
        <v>39.700000000000003</v>
      </c>
      <c r="G229" s="12">
        <v>38.1</v>
      </c>
      <c r="H229" s="12">
        <v>39</v>
      </c>
      <c r="I229" s="12"/>
      <c r="J229" s="12"/>
      <c r="K229" s="12"/>
      <c r="L229" s="12"/>
      <c r="M229" s="74">
        <f t="shared" si="96"/>
        <v>7.2</v>
      </c>
      <c r="N229" s="83">
        <v>7.17</v>
      </c>
      <c r="O229" s="83">
        <v>7.05</v>
      </c>
      <c r="P229" s="83">
        <v>7.23</v>
      </c>
      <c r="Q229" s="83">
        <v>7.19</v>
      </c>
      <c r="R229" s="83"/>
      <c r="S229" s="83"/>
      <c r="T229" s="83"/>
      <c r="U229" s="83"/>
      <c r="V229" s="5" t="str">
        <f t="shared" si="97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8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20.74074074074074</v>
      </c>
      <c r="AO229" s="41">
        <v>1350</v>
      </c>
      <c r="AP229" s="110">
        <v>4.87</v>
      </c>
      <c r="AQ229" s="111">
        <v>3.78</v>
      </c>
      <c r="AR229" s="126">
        <f t="shared" si="99"/>
        <v>77.618069815195071</v>
      </c>
      <c r="AS229" s="126">
        <f t="shared" si="100"/>
        <v>22.381930184804929</v>
      </c>
      <c r="AT229" s="127">
        <v>1501</v>
      </c>
      <c r="AU229" s="128">
        <v>2.16</v>
      </c>
      <c r="AV229" s="129">
        <v>1.32</v>
      </c>
      <c r="AW229" s="126">
        <f t="shared" si="101"/>
        <v>61.111111111111107</v>
      </c>
      <c r="AX229" s="126">
        <f t="shared" si="102"/>
        <v>38.888888888888893</v>
      </c>
      <c r="AY229" s="143">
        <f t="shared" si="103"/>
        <v>54.686318972033263</v>
      </c>
      <c r="AZ229" s="97">
        <v>78.13</v>
      </c>
      <c r="BA229" s="68"/>
      <c r="BB229" s="68"/>
      <c r="BC229" s="68"/>
      <c r="BD229" s="68"/>
      <c r="BE229" s="15">
        <v>320</v>
      </c>
      <c r="BF229" s="5">
        <f t="shared" si="104"/>
        <v>28047</v>
      </c>
      <c r="BG229" s="42">
        <v>11891</v>
      </c>
      <c r="BH229" s="42">
        <v>2521</v>
      </c>
      <c r="BI229" s="42">
        <v>1181</v>
      </c>
      <c r="BJ229" s="42"/>
      <c r="BK229" s="42"/>
      <c r="BL229" s="42">
        <v>12454</v>
      </c>
      <c r="BM229" s="15"/>
    </row>
    <row r="230" spans="1:65" outlineLevel="5" x14ac:dyDescent="0.45">
      <c r="A230" s="22">
        <f t="shared" si="76"/>
        <v>7</v>
      </c>
      <c r="B230" s="9">
        <f t="shared" si="105"/>
        <v>45115</v>
      </c>
      <c r="C230" s="51">
        <v>406843</v>
      </c>
      <c r="D230" s="64">
        <f t="shared" si="95"/>
        <v>38.5</v>
      </c>
      <c r="E230" s="12">
        <v>36.9</v>
      </c>
      <c r="F230" s="12">
        <v>39.799999999999997</v>
      </c>
      <c r="G230" s="12">
        <v>38.200000000000003</v>
      </c>
      <c r="H230" s="12">
        <v>39.1</v>
      </c>
      <c r="I230" s="12"/>
      <c r="J230" s="12"/>
      <c r="K230" s="12"/>
      <c r="L230" s="12"/>
      <c r="M230" s="74">
        <f t="shared" si="96"/>
        <v>7.2</v>
      </c>
      <c r="N230" s="83">
        <v>7.21</v>
      </c>
      <c r="O230" s="83">
        <v>7.08</v>
      </c>
      <c r="P230" s="83">
        <v>7.21</v>
      </c>
      <c r="Q230" s="83">
        <v>7.16</v>
      </c>
      <c r="R230" s="83"/>
      <c r="S230" s="83"/>
      <c r="T230" s="83"/>
      <c r="U230" s="83"/>
      <c r="V230" s="5" t="str">
        <f t="shared" si="97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8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30.237580993520517</v>
      </c>
      <c r="AO230" s="41">
        <v>926</v>
      </c>
      <c r="AP230" s="110"/>
      <c r="AQ230" s="111"/>
      <c r="AR230" s="126" t="str">
        <f t="shared" si="99"/>
        <v/>
      </c>
      <c r="AS230" s="126" t="str">
        <f t="shared" si="100"/>
        <v/>
      </c>
      <c r="AT230" s="127">
        <v>798</v>
      </c>
      <c r="AU230" s="128"/>
      <c r="AV230" s="129"/>
      <c r="AW230" s="126" t="str">
        <f t="shared" si="101"/>
        <v/>
      </c>
      <c r="AX230" s="126" t="str">
        <f t="shared" si="102"/>
        <v/>
      </c>
      <c r="AY230" s="143" t="str">
        <f t="shared" si="103"/>
        <v/>
      </c>
      <c r="AZ230" s="97">
        <v>78.59</v>
      </c>
      <c r="BA230" s="68"/>
      <c r="BB230" s="68"/>
      <c r="BC230" s="68"/>
      <c r="BD230" s="68"/>
      <c r="BE230" s="15">
        <v>70</v>
      </c>
      <c r="BF230" s="5">
        <f t="shared" si="104"/>
        <v>13839</v>
      </c>
      <c r="BG230" s="42">
        <v>1361</v>
      </c>
      <c r="BH230" s="42">
        <v>0</v>
      </c>
      <c r="BI230" s="42">
        <v>1223</v>
      </c>
      <c r="BJ230" s="42"/>
      <c r="BK230" s="42"/>
      <c r="BL230" s="42">
        <v>11255</v>
      </c>
      <c r="BM230" s="15"/>
    </row>
    <row r="231" spans="1:65" outlineLevel="5" x14ac:dyDescent="0.45">
      <c r="A231" s="22">
        <f t="shared" si="76"/>
        <v>7</v>
      </c>
      <c r="B231" s="9">
        <f t="shared" si="105"/>
        <v>45116</v>
      </c>
      <c r="C231" s="51">
        <v>401365</v>
      </c>
      <c r="D231" s="64">
        <f t="shared" si="95"/>
        <v>38.5</v>
      </c>
      <c r="E231" s="12">
        <v>36.9</v>
      </c>
      <c r="F231" s="12">
        <v>40</v>
      </c>
      <c r="G231" s="12">
        <v>38</v>
      </c>
      <c r="H231" s="12">
        <v>39.200000000000003</v>
      </c>
      <c r="I231" s="12"/>
      <c r="J231" s="12"/>
      <c r="K231" s="12"/>
      <c r="L231" s="12"/>
      <c r="M231" s="74">
        <f t="shared" si="96"/>
        <v>7.2</v>
      </c>
      <c r="N231" s="83">
        <v>7.18</v>
      </c>
      <c r="O231" s="83">
        <v>7.06</v>
      </c>
      <c r="P231" s="83">
        <v>7.25</v>
      </c>
      <c r="Q231" s="83">
        <v>7.19</v>
      </c>
      <c r="R231" s="83"/>
      <c r="S231" s="83"/>
      <c r="T231" s="83"/>
      <c r="U231" s="83"/>
      <c r="V231" s="5" t="str">
        <f t="shared" si="97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8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37.086092715231786</v>
      </c>
      <c r="AO231" s="41">
        <v>755</v>
      </c>
      <c r="AP231" s="110"/>
      <c r="AQ231" s="111"/>
      <c r="AR231" s="126" t="str">
        <f t="shared" si="99"/>
        <v/>
      </c>
      <c r="AS231" s="126" t="str">
        <f t="shared" si="100"/>
        <v/>
      </c>
      <c r="AT231" s="127">
        <v>944</v>
      </c>
      <c r="AU231" s="128"/>
      <c r="AV231" s="129"/>
      <c r="AW231" s="126" t="str">
        <f t="shared" si="101"/>
        <v/>
      </c>
      <c r="AX231" s="126" t="str">
        <f t="shared" si="102"/>
        <v/>
      </c>
      <c r="AY231" s="143" t="str">
        <f t="shared" si="103"/>
        <v/>
      </c>
      <c r="AZ231" s="97">
        <v>78.81</v>
      </c>
      <c r="BA231" s="68"/>
      <c r="BB231" s="68"/>
      <c r="BC231" s="68"/>
      <c r="BD231" s="68"/>
      <c r="BE231" s="15"/>
      <c r="BF231" s="5">
        <f t="shared" si="104"/>
        <v>9976</v>
      </c>
      <c r="BG231" s="42">
        <v>2664</v>
      </c>
      <c r="BH231" s="42">
        <v>0</v>
      </c>
      <c r="BI231" s="42">
        <v>1267</v>
      </c>
      <c r="BJ231" s="42"/>
      <c r="BK231" s="42"/>
      <c r="BL231" s="42">
        <v>6045</v>
      </c>
      <c r="BM231" s="15"/>
    </row>
    <row r="232" spans="1:65" outlineLevel="5" x14ac:dyDescent="0.45">
      <c r="A232" s="22">
        <f t="shared" si="76"/>
        <v>7</v>
      </c>
      <c r="B232" s="9">
        <f t="shared" si="105"/>
        <v>45117</v>
      </c>
      <c r="C232" s="51">
        <v>394034</v>
      </c>
      <c r="D232" s="64">
        <f t="shared" si="95"/>
        <v>38.6</v>
      </c>
      <c r="E232" s="12">
        <v>37</v>
      </c>
      <c r="F232" s="12">
        <v>40.1</v>
      </c>
      <c r="G232" s="12">
        <v>38</v>
      </c>
      <c r="H232" s="12">
        <v>39.200000000000003</v>
      </c>
      <c r="I232" s="12"/>
      <c r="J232" s="12"/>
      <c r="K232" s="12"/>
      <c r="L232" s="12"/>
      <c r="M232" s="74">
        <f t="shared" si="96"/>
        <v>7.2</v>
      </c>
      <c r="N232" s="83">
        <v>7.21</v>
      </c>
      <c r="O232" s="83">
        <v>7.09</v>
      </c>
      <c r="P232" s="83">
        <v>7.27</v>
      </c>
      <c r="Q232" s="83">
        <v>7.22</v>
      </c>
      <c r="R232" s="83"/>
      <c r="S232" s="83"/>
      <c r="T232" s="83"/>
      <c r="U232" s="83"/>
      <c r="V232" s="5" t="str">
        <f t="shared" si="97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8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20.512820512820515</v>
      </c>
      <c r="AO232" s="41">
        <v>1365</v>
      </c>
      <c r="AP232" s="110"/>
      <c r="AQ232" s="111"/>
      <c r="AR232" s="126" t="str">
        <f t="shared" si="99"/>
        <v/>
      </c>
      <c r="AS232" s="126" t="str">
        <f t="shared" si="100"/>
        <v/>
      </c>
      <c r="AT232" s="127">
        <v>1624</v>
      </c>
      <c r="AU232" s="128"/>
      <c r="AV232" s="129"/>
      <c r="AW232" s="126" t="str">
        <f t="shared" si="101"/>
        <v/>
      </c>
      <c r="AX232" s="126" t="str">
        <f t="shared" si="102"/>
        <v/>
      </c>
      <c r="AY232" s="143" t="str">
        <f t="shared" si="103"/>
        <v/>
      </c>
      <c r="AZ232" s="97">
        <v>79.150000000000006</v>
      </c>
      <c r="BA232" s="68"/>
      <c r="BB232" s="68"/>
      <c r="BC232" s="68"/>
      <c r="BD232" s="68"/>
      <c r="BE232" s="15">
        <v>360</v>
      </c>
      <c r="BF232" s="5">
        <f t="shared" si="104"/>
        <v>13760</v>
      </c>
      <c r="BG232" s="42">
        <v>8430</v>
      </c>
      <c r="BH232" s="42">
        <v>4100</v>
      </c>
      <c r="BI232" s="42">
        <v>1230</v>
      </c>
      <c r="BJ232" s="42"/>
      <c r="BK232" s="42"/>
      <c r="BL232" s="42">
        <v>0</v>
      </c>
      <c r="BM232" s="15"/>
    </row>
    <row r="233" spans="1:65" outlineLevel="5" x14ac:dyDescent="0.45">
      <c r="A233" s="22">
        <f t="shared" si="76"/>
        <v>7</v>
      </c>
      <c r="B233" s="9">
        <f t="shared" si="105"/>
        <v>45118</v>
      </c>
      <c r="C233" s="51">
        <v>386614</v>
      </c>
      <c r="D233" s="64">
        <f t="shared" si="95"/>
        <v>37.1</v>
      </c>
      <c r="E233" s="12">
        <v>37</v>
      </c>
      <c r="F233" s="12">
        <v>36.200000000000003</v>
      </c>
      <c r="G233" s="12">
        <v>38.200000000000003</v>
      </c>
      <c r="H233" s="12">
        <v>37.1</v>
      </c>
      <c r="I233" s="12"/>
      <c r="J233" s="12"/>
      <c r="K233" s="12"/>
      <c r="L233" s="12"/>
      <c r="M233" s="74">
        <f t="shared" si="96"/>
        <v>7.2</v>
      </c>
      <c r="N233" s="83">
        <v>7.24</v>
      </c>
      <c r="O233" s="83">
        <v>7.12</v>
      </c>
      <c r="P233" s="83">
        <v>7.29</v>
      </c>
      <c r="Q233" s="83">
        <v>7.25</v>
      </c>
      <c r="R233" s="83"/>
      <c r="S233" s="83"/>
      <c r="T233" s="83"/>
      <c r="U233" s="83"/>
      <c r="V233" s="5" t="str">
        <f t="shared" si="97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98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v>20.378457059679768</v>
      </c>
      <c r="AO233" s="41">
        <v>1374</v>
      </c>
      <c r="AP233" s="110"/>
      <c r="AQ233" s="111"/>
      <c r="AR233" s="126" t="str">
        <f t="shared" si="99"/>
        <v/>
      </c>
      <c r="AS233" s="126" t="str">
        <f t="shared" si="100"/>
        <v/>
      </c>
      <c r="AT233" s="127">
        <v>1424</v>
      </c>
      <c r="AU233" s="128"/>
      <c r="AV233" s="129"/>
      <c r="AW233" s="126" t="str">
        <f t="shared" si="101"/>
        <v/>
      </c>
      <c r="AX233" s="126" t="str">
        <f t="shared" si="102"/>
        <v/>
      </c>
      <c r="AY233" s="143" t="str">
        <f t="shared" si="103"/>
        <v/>
      </c>
      <c r="AZ233" s="97">
        <v>78.42</v>
      </c>
      <c r="BA233" s="68">
        <v>61.41</v>
      </c>
      <c r="BB233" s="68">
        <v>38.78</v>
      </c>
      <c r="BC233" s="68">
        <v>1</v>
      </c>
      <c r="BD233" s="68"/>
      <c r="BE233" s="15">
        <v>300</v>
      </c>
      <c r="BF233" s="5">
        <f t="shared" si="104"/>
        <v>37734</v>
      </c>
      <c r="BG233" s="42">
        <v>6991</v>
      </c>
      <c r="BH233" s="42">
        <v>5626</v>
      </c>
      <c r="BI233" s="42">
        <v>1196</v>
      </c>
      <c r="BJ233" s="42"/>
      <c r="BK233" s="42"/>
      <c r="BL233" s="42">
        <v>23921</v>
      </c>
      <c r="BM233" s="15"/>
    </row>
    <row r="234" spans="1:65" outlineLevel="5" x14ac:dyDescent="0.45">
      <c r="A234" s="22">
        <f t="shared" si="76"/>
        <v>7</v>
      </c>
      <c r="B234" s="9">
        <f t="shared" si="105"/>
        <v>45119</v>
      </c>
      <c r="C234" s="51">
        <v>416318</v>
      </c>
      <c r="D234" s="64">
        <f t="shared" si="95"/>
        <v>38.700000000000003</v>
      </c>
      <c r="E234" s="12">
        <v>37</v>
      </c>
      <c r="F234" s="12">
        <v>40.299999999999997</v>
      </c>
      <c r="G234" s="12">
        <v>38.200000000000003</v>
      </c>
      <c r="H234" s="12">
        <v>39.1</v>
      </c>
      <c r="I234" s="12"/>
      <c r="J234" s="12"/>
      <c r="K234" s="12"/>
      <c r="L234" s="12"/>
      <c r="M234" s="74">
        <f t="shared" si="96"/>
        <v>7.2</v>
      </c>
      <c r="N234" s="83">
        <v>7.22</v>
      </c>
      <c r="O234" s="83">
        <v>7.11</v>
      </c>
      <c r="P234" s="83">
        <v>7.26</v>
      </c>
      <c r="Q234" s="83">
        <v>7.21</v>
      </c>
      <c r="R234" s="83"/>
      <c r="S234" s="83"/>
      <c r="T234" s="83"/>
      <c r="U234" s="83"/>
      <c r="V234" s="5" t="str">
        <f t="shared" si="97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8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23.313905079100749</v>
      </c>
      <c r="AO234" s="41">
        <v>1201</v>
      </c>
      <c r="AP234" s="110"/>
      <c r="AQ234" s="111"/>
      <c r="AR234" s="126" t="str">
        <f t="shared" si="99"/>
        <v/>
      </c>
      <c r="AS234" s="126" t="str">
        <f t="shared" si="100"/>
        <v/>
      </c>
      <c r="AT234" s="127">
        <v>1295</v>
      </c>
      <c r="AU234" s="128"/>
      <c r="AV234" s="129"/>
      <c r="AW234" s="126" t="str">
        <f t="shared" si="101"/>
        <v/>
      </c>
      <c r="AX234" s="126" t="str">
        <f t="shared" si="102"/>
        <v/>
      </c>
      <c r="AY234" s="143" t="str">
        <f t="shared" si="103"/>
        <v/>
      </c>
      <c r="AZ234" s="97">
        <v>78.59</v>
      </c>
      <c r="BA234" s="68"/>
      <c r="BB234" s="68"/>
      <c r="BC234" s="68"/>
      <c r="BD234" s="68"/>
      <c r="BE234" s="15">
        <v>320</v>
      </c>
      <c r="BF234" s="5">
        <f t="shared" si="104"/>
        <v>26421</v>
      </c>
      <c r="BG234" s="42">
        <v>9412</v>
      </c>
      <c r="BH234" s="42">
        <v>3383</v>
      </c>
      <c r="BI234" s="42">
        <v>1240</v>
      </c>
      <c r="BJ234" s="42"/>
      <c r="BK234" s="42"/>
      <c r="BL234" s="42">
        <v>12386</v>
      </c>
      <c r="BM234" s="15"/>
    </row>
    <row r="235" spans="1:65" outlineLevel="5" x14ac:dyDescent="0.45">
      <c r="A235" s="22">
        <f t="shared" ref="A235:A306" si="106">MONTH(B235)</f>
        <v>7</v>
      </c>
      <c r="B235" s="9">
        <f t="shared" si="105"/>
        <v>45120</v>
      </c>
      <c r="C235" s="51">
        <v>414284</v>
      </c>
      <c r="D235" s="64">
        <f t="shared" si="95"/>
        <v>38.700000000000003</v>
      </c>
      <c r="E235" s="12">
        <v>37</v>
      </c>
      <c r="F235" s="12">
        <v>40.299999999999997</v>
      </c>
      <c r="G235" s="12">
        <v>38.1</v>
      </c>
      <c r="H235" s="12">
        <v>39.200000000000003</v>
      </c>
      <c r="I235" s="12"/>
      <c r="J235" s="12"/>
      <c r="K235" s="12"/>
      <c r="L235" s="12"/>
      <c r="M235" s="74">
        <f t="shared" si="96"/>
        <v>7.2</v>
      </c>
      <c r="N235" s="83">
        <v>7.2</v>
      </c>
      <c r="O235" s="83">
        <v>7.14</v>
      </c>
      <c r="P235" s="83">
        <v>7.24</v>
      </c>
      <c r="Q235" s="83">
        <v>7.19</v>
      </c>
      <c r="R235" s="83"/>
      <c r="S235" s="83"/>
      <c r="T235" s="83"/>
      <c r="U235" s="83"/>
      <c r="V235" s="5">
        <f t="shared" si="97"/>
        <v>283.89999999999998</v>
      </c>
      <c r="W235" s="41"/>
      <c r="X235" s="41">
        <v>306.89999999999998</v>
      </c>
      <c r="Y235" s="41"/>
      <c r="Z235" s="41">
        <v>260.89999999999998</v>
      </c>
      <c r="AA235" s="41"/>
      <c r="AB235" s="41"/>
      <c r="AC235" s="41"/>
      <c r="AD235" s="41"/>
      <c r="AE235" s="5">
        <f t="shared" si="98"/>
        <v>3740</v>
      </c>
      <c r="AF235" s="41">
        <v>4150</v>
      </c>
      <c r="AG235" s="41">
        <v>3230</v>
      </c>
      <c r="AH235" s="41">
        <v>4200</v>
      </c>
      <c r="AI235" s="41">
        <v>3380</v>
      </c>
      <c r="AJ235" s="41"/>
      <c r="AK235" s="41"/>
      <c r="AL235" s="41"/>
      <c r="AM235" s="41"/>
      <c r="AN235" s="41">
        <v>27.777777777777779</v>
      </c>
      <c r="AO235" s="41">
        <v>1008</v>
      </c>
      <c r="AP235" s="110"/>
      <c r="AQ235" s="111"/>
      <c r="AR235" s="126" t="str">
        <f t="shared" si="99"/>
        <v/>
      </c>
      <c r="AS235" s="126" t="str">
        <f t="shared" si="100"/>
        <v/>
      </c>
      <c r="AT235" s="127">
        <v>1049</v>
      </c>
      <c r="AU235" s="128"/>
      <c r="AV235" s="129"/>
      <c r="AW235" s="126" t="str">
        <f t="shared" si="101"/>
        <v/>
      </c>
      <c r="AX235" s="126" t="str">
        <f t="shared" si="102"/>
        <v/>
      </c>
      <c r="AY235" s="143" t="str">
        <f t="shared" si="103"/>
        <v/>
      </c>
      <c r="AZ235" s="97">
        <v>78.73</v>
      </c>
      <c r="BA235" s="68"/>
      <c r="BB235" s="68"/>
      <c r="BC235" s="68"/>
      <c r="BD235" s="68"/>
      <c r="BE235" s="15">
        <v>250</v>
      </c>
      <c r="BF235" s="5">
        <f t="shared" si="104"/>
        <v>14977</v>
      </c>
      <c r="BG235" s="42">
        <v>2555</v>
      </c>
      <c r="BH235" s="42">
        <v>0</v>
      </c>
      <c r="BI235" s="42">
        <v>0</v>
      </c>
      <c r="BJ235" s="42"/>
      <c r="BK235" s="42"/>
      <c r="BL235" s="42">
        <v>12422</v>
      </c>
      <c r="BM235" s="15"/>
    </row>
    <row r="236" spans="1:65" outlineLevel="5" x14ac:dyDescent="0.45">
      <c r="A236" s="22">
        <f t="shared" si="106"/>
        <v>7</v>
      </c>
      <c r="B236" s="9">
        <f t="shared" si="105"/>
        <v>45121</v>
      </c>
      <c r="C236" s="51">
        <v>429571</v>
      </c>
      <c r="D236" s="64">
        <f t="shared" si="95"/>
        <v>38.700000000000003</v>
      </c>
      <c r="E236" s="12">
        <v>37</v>
      </c>
      <c r="F236" s="12">
        <v>40.4</v>
      </c>
      <c r="G236" s="12">
        <v>38.200000000000003</v>
      </c>
      <c r="H236" s="12">
        <v>39.299999999999997</v>
      </c>
      <c r="I236" s="12"/>
      <c r="J236" s="12"/>
      <c r="K236" s="12"/>
      <c r="L236" s="12"/>
      <c r="M236" s="74">
        <f t="shared" si="96"/>
        <v>7.2</v>
      </c>
      <c r="N236" s="83">
        <v>7.23</v>
      </c>
      <c r="O236" s="83">
        <v>7.16</v>
      </c>
      <c r="P236" s="83">
        <v>7.21</v>
      </c>
      <c r="Q236" s="83">
        <v>7.12</v>
      </c>
      <c r="R236" s="83"/>
      <c r="S236" s="83"/>
      <c r="T236" s="83"/>
      <c r="U236" s="83"/>
      <c r="V236" s="5" t="str">
        <f t="shared" si="97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8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24.496937882764655</v>
      </c>
      <c r="AO236" s="41">
        <v>1143</v>
      </c>
      <c r="AP236" s="110">
        <v>4.32</v>
      </c>
      <c r="AQ236" s="111">
        <v>3.22</v>
      </c>
      <c r="AR236" s="126">
        <f t="shared" si="99"/>
        <v>74.537037037037038</v>
      </c>
      <c r="AS236" s="126">
        <f t="shared" si="100"/>
        <v>25.462962962962962</v>
      </c>
      <c r="AT236" s="127">
        <v>1251</v>
      </c>
      <c r="AU236" s="128">
        <v>2.2000000000000002</v>
      </c>
      <c r="AV236" s="129">
        <v>1.3</v>
      </c>
      <c r="AW236" s="126">
        <f t="shared" si="101"/>
        <v>59.090909090909079</v>
      </c>
      <c r="AX236" s="126">
        <f t="shared" si="102"/>
        <v>40.909090909090921</v>
      </c>
      <c r="AY236" s="143">
        <f t="shared" si="103"/>
        <v>50.655624568668067</v>
      </c>
      <c r="AZ236" s="97">
        <v>78.849999999999994</v>
      </c>
      <c r="BA236" s="68"/>
      <c r="BB236" s="68"/>
      <c r="BC236" s="68"/>
      <c r="BD236" s="68"/>
      <c r="BE236" s="15">
        <v>280</v>
      </c>
      <c r="BF236" s="5">
        <f t="shared" si="104"/>
        <v>19634</v>
      </c>
      <c r="BG236" s="42">
        <v>4439</v>
      </c>
      <c r="BH236" s="42">
        <v>1701</v>
      </c>
      <c r="BI236" s="42">
        <v>1233</v>
      </c>
      <c r="BJ236" s="42"/>
      <c r="BK236" s="42"/>
      <c r="BL236" s="42">
        <v>12261</v>
      </c>
      <c r="BM236" s="15"/>
    </row>
    <row r="237" spans="1:65" outlineLevel="5" x14ac:dyDescent="0.45">
      <c r="A237" s="22">
        <f t="shared" si="106"/>
        <v>7</v>
      </c>
      <c r="B237" s="9">
        <f t="shared" si="105"/>
        <v>45122</v>
      </c>
      <c r="C237" s="51">
        <v>433974</v>
      </c>
      <c r="D237" s="64">
        <f t="shared" si="95"/>
        <v>38.700000000000003</v>
      </c>
      <c r="E237" s="12">
        <v>37</v>
      </c>
      <c r="F237" s="12">
        <v>40.4</v>
      </c>
      <c r="G237" s="12">
        <v>38.200000000000003</v>
      </c>
      <c r="H237" s="12">
        <v>39.200000000000003</v>
      </c>
      <c r="I237" s="12"/>
      <c r="J237" s="12"/>
      <c r="K237" s="12"/>
      <c r="L237" s="12"/>
      <c r="M237" s="74">
        <f t="shared" si="96"/>
        <v>7.2</v>
      </c>
      <c r="N237" s="83">
        <v>7.25</v>
      </c>
      <c r="O237" s="83">
        <v>7.19</v>
      </c>
      <c r="P237" s="83">
        <v>7.24</v>
      </c>
      <c r="Q237" s="83">
        <v>7.18</v>
      </c>
      <c r="R237" s="83"/>
      <c r="S237" s="83"/>
      <c r="T237" s="83"/>
      <c r="U237" s="83"/>
      <c r="V237" s="5" t="str">
        <f t="shared" si="97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8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24.713150926743161</v>
      </c>
      <c r="AO237" s="41">
        <v>1133</v>
      </c>
      <c r="AP237" s="110"/>
      <c r="AQ237" s="111"/>
      <c r="AR237" s="126" t="str">
        <f t="shared" si="99"/>
        <v/>
      </c>
      <c r="AS237" s="126" t="str">
        <f t="shared" si="100"/>
        <v/>
      </c>
      <c r="AT237" s="127">
        <v>950</v>
      </c>
      <c r="AU237" s="128"/>
      <c r="AV237" s="129"/>
      <c r="AW237" s="126" t="str">
        <f t="shared" si="101"/>
        <v/>
      </c>
      <c r="AX237" s="126" t="str">
        <f t="shared" si="102"/>
        <v/>
      </c>
      <c r="AY237" s="143" t="str">
        <f t="shared" si="103"/>
        <v/>
      </c>
      <c r="AZ237" s="97">
        <v>78.14</v>
      </c>
      <c r="BA237" s="68"/>
      <c r="BB237" s="68"/>
      <c r="BC237" s="68"/>
      <c r="BD237" s="68"/>
      <c r="BE237" s="15">
        <v>110</v>
      </c>
      <c r="BF237" s="5">
        <f t="shared" si="104"/>
        <v>14214</v>
      </c>
      <c r="BG237" s="42">
        <v>222</v>
      </c>
      <c r="BH237" s="42">
        <v>1073</v>
      </c>
      <c r="BI237" s="42">
        <v>1263</v>
      </c>
      <c r="BJ237" s="42"/>
      <c r="BK237" s="42"/>
      <c r="BL237" s="42">
        <v>11656</v>
      </c>
      <c r="BM237" s="15"/>
    </row>
    <row r="238" spans="1:65" outlineLevel="5" x14ac:dyDescent="0.45">
      <c r="A238" s="22">
        <f t="shared" si="106"/>
        <v>7</v>
      </c>
      <c r="B238" s="9">
        <f t="shared" si="105"/>
        <v>45123</v>
      </c>
      <c r="C238" s="51">
        <v>449763</v>
      </c>
      <c r="D238" s="64">
        <f t="shared" si="95"/>
        <v>38.6</v>
      </c>
      <c r="E238" s="12">
        <v>36.9</v>
      </c>
      <c r="F238" s="12">
        <v>40.299999999999997</v>
      </c>
      <c r="G238" s="12">
        <v>38</v>
      </c>
      <c r="H238" s="12">
        <v>39</v>
      </c>
      <c r="I238" s="12"/>
      <c r="J238" s="12"/>
      <c r="K238" s="12"/>
      <c r="L238" s="12"/>
      <c r="M238" s="74">
        <f t="shared" si="96"/>
        <v>7.3</v>
      </c>
      <c r="N238" s="83">
        <v>7.28</v>
      </c>
      <c r="O238" s="83">
        <v>7.2</v>
      </c>
      <c r="P238" s="83">
        <v>7.29</v>
      </c>
      <c r="Q238" s="83">
        <v>7.23</v>
      </c>
      <c r="R238" s="83"/>
      <c r="S238" s="83"/>
      <c r="T238" s="83"/>
      <c r="U238" s="83"/>
      <c r="V238" s="5" t="str">
        <f t="shared" si="97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98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30.905077262693158</v>
      </c>
      <c r="AO238" s="41">
        <v>906</v>
      </c>
      <c r="AP238" s="110"/>
      <c r="AQ238" s="111"/>
      <c r="AR238" s="126" t="str">
        <f t="shared" si="99"/>
        <v/>
      </c>
      <c r="AS238" s="126" t="str">
        <f t="shared" si="100"/>
        <v/>
      </c>
      <c r="AT238" s="127">
        <v>1074</v>
      </c>
      <c r="AU238" s="128"/>
      <c r="AV238" s="129"/>
      <c r="AW238" s="126" t="str">
        <f t="shared" si="101"/>
        <v/>
      </c>
      <c r="AX238" s="126" t="str">
        <f t="shared" si="102"/>
        <v/>
      </c>
      <c r="AY238" s="143" t="str">
        <f t="shared" si="103"/>
        <v/>
      </c>
      <c r="AZ238" s="97">
        <v>78.58</v>
      </c>
      <c r="BA238" s="68"/>
      <c r="BB238" s="68"/>
      <c r="BC238" s="68"/>
      <c r="BD238" s="68"/>
      <c r="BE238" s="15"/>
      <c r="BF238" s="5">
        <f t="shared" si="104"/>
        <v>5513</v>
      </c>
      <c r="BG238" s="42">
        <v>4212</v>
      </c>
      <c r="BH238" s="42">
        <v>0</v>
      </c>
      <c r="BI238" s="42">
        <v>1301</v>
      </c>
      <c r="BJ238" s="42"/>
      <c r="BK238" s="42"/>
      <c r="BL238" s="42">
        <v>0</v>
      </c>
      <c r="BM238" s="15"/>
    </row>
    <row r="239" spans="1:65" outlineLevel="5" x14ac:dyDescent="0.45">
      <c r="A239" s="22">
        <f t="shared" si="106"/>
        <v>7</v>
      </c>
      <c r="B239" s="9">
        <f t="shared" si="105"/>
        <v>45124</v>
      </c>
      <c r="C239" s="51">
        <v>440362</v>
      </c>
      <c r="D239" s="64">
        <f t="shared" si="95"/>
        <v>38.5</v>
      </c>
      <c r="E239" s="12">
        <v>36.9</v>
      </c>
      <c r="F239" s="12">
        <v>40.200000000000003</v>
      </c>
      <c r="G239" s="12">
        <v>38</v>
      </c>
      <c r="H239" s="12">
        <v>38.799999999999997</v>
      </c>
      <c r="I239" s="12"/>
      <c r="J239" s="12"/>
      <c r="K239" s="12"/>
      <c r="L239" s="12"/>
      <c r="M239" s="74">
        <f t="shared" si="96"/>
        <v>7.2</v>
      </c>
      <c r="N239" s="83">
        <v>7.24</v>
      </c>
      <c r="O239" s="83">
        <v>7.17</v>
      </c>
      <c r="P239" s="83">
        <v>7.32</v>
      </c>
      <c r="Q239" s="83">
        <v>7.25</v>
      </c>
      <c r="R239" s="83"/>
      <c r="S239" s="83"/>
      <c r="T239" s="83"/>
      <c r="U239" s="83"/>
      <c r="V239" s="5" t="str">
        <f t="shared" si="97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8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23.890784982935152</v>
      </c>
      <c r="AO239" s="41">
        <v>1172</v>
      </c>
      <c r="AP239" s="110"/>
      <c r="AQ239" s="111"/>
      <c r="AR239" s="126" t="str">
        <f t="shared" si="99"/>
        <v/>
      </c>
      <c r="AS239" s="126" t="str">
        <f t="shared" si="100"/>
        <v/>
      </c>
      <c r="AT239" s="127">
        <v>1269</v>
      </c>
      <c r="AU239" s="128"/>
      <c r="AV239" s="129"/>
      <c r="AW239" s="126" t="str">
        <f t="shared" si="101"/>
        <v/>
      </c>
      <c r="AX239" s="126" t="str">
        <f t="shared" si="102"/>
        <v/>
      </c>
      <c r="AY239" s="143" t="str">
        <f t="shared" si="103"/>
        <v/>
      </c>
      <c r="AZ239" s="97">
        <v>78.75</v>
      </c>
      <c r="BA239" s="68"/>
      <c r="BB239" s="68"/>
      <c r="BC239" s="68"/>
      <c r="BD239" s="68"/>
      <c r="BE239" s="15">
        <v>360</v>
      </c>
      <c r="BF239" s="5">
        <f t="shared" si="104"/>
        <v>27088</v>
      </c>
      <c r="BG239" s="42">
        <v>10955</v>
      </c>
      <c r="BH239" s="42">
        <v>0</v>
      </c>
      <c r="BI239" s="42">
        <v>1273</v>
      </c>
      <c r="BJ239" s="42"/>
      <c r="BK239" s="42"/>
      <c r="BL239" s="42">
        <v>14860</v>
      </c>
      <c r="BM239" s="15"/>
    </row>
    <row r="240" spans="1:65" outlineLevel="5" x14ac:dyDescent="0.45">
      <c r="A240" s="22">
        <f t="shared" si="106"/>
        <v>7</v>
      </c>
      <c r="B240" s="9">
        <f t="shared" si="105"/>
        <v>45125</v>
      </c>
      <c r="C240" s="51">
        <v>437196</v>
      </c>
      <c r="D240" s="64">
        <f t="shared" si="95"/>
        <v>38</v>
      </c>
      <c r="E240" s="12">
        <v>36.9</v>
      </c>
      <c r="F240" s="12">
        <v>38.200000000000003</v>
      </c>
      <c r="G240" s="12">
        <v>37.9</v>
      </c>
      <c r="H240" s="12">
        <v>38.799999999999997</v>
      </c>
      <c r="I240" s="12"/>
      <c r="J240" s="12"/>
      <c r="K240" s="12"/>
      <c r="L240" s="12"/>
      <c r="M240" s="74">
        <f t="shared" si="96"/>
        <v>7.2</v>
      </c>
      <c r="N240" s="83">
        <v>7.22</v>
      </c>
      <c r="O240" s="83">
        <v>7.16</v>
      </c>
      <c r="P240" s="83">
        <v>7.28</v>
      </c>
      <c r="Q240" s="83">
        <v>7.23</v>
      </c>
      <c r="R240" s="83"/>
      <c r="S240" s="83"/>
      <c r="T240" s="83"/>
      <c r="U240" s="83"/>
      <c r="V240" s="5" t="str">
        <f t="shared" si="97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98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v>21.423106350420809</v>
      </c>
      <c r="AO240" s="41">
        <v>1307</v>
      </c>
      <c r="AP240" s="110"/>
      <c r="AQ240" s="111"/>
      <c r="AR240" s="126" t="str">
        <f t="shared" si="99"/>
        <v/>
      </c>
      <c r="AS240" s="126" t="str">
        <f t="shared" si="100"/>
        <v/>
      </c>
      <c r="AT240" s="127">
        <v>1473</v>
      </c>
      <c r="AU240" s="128"/>
      <c r="AV240" s="129"/>
      <c r="AW240" s="126" t="str">
        <f t="shared" si="101"/>
        <v/>
      </c>
      <c r="AX240" s="126" t="str">
        <f t="shared" si="102"/>
        <v/>
      </c>
      <c r="AY240" s="143" t="str">
        <f t="shared" si="103"/>
        <v/>
      </c>
      <c r="AZ240" s="97">
        <v>78.34</v>
      </c>
      <c r="BA240" s="68">
        <v>60.39</v>
      </c>
      <c r="BB240" s="68">
        <v>39.979999999999997</v>
      </c>
      <c r="BC240" s="68">
        <v>2</v>
      </c>
      <c r="BD240" s="68"/>
      <c r="BE240" s="15">
        <v>270</v>
      </c>
      <c r="BF240" s="5">
        <f t="shared" si="104"/>
        <v>22411</v>
      </c>
      <c r="BG240" s="42">
        <v>6786</v>
      </c>
      <c r="BH240" s="42">
        <v>2688</v>
      </c>
      <c r="BI240" s="42">
        <v>521</v>
      </c>
      <c r="BJ240" s="42"/>
      <c r="BK240" s="42"/>
      <c r="BL240" s="42">
        <v>12416</v>
      </c>
      <c r="BM240" s="15"/>
    </row>
    <row r="241" spans="1:65" outlineLevel="5" x14ac:dyDescent="0.45">
      <c r="A241" s="22">
        <f t="shared" si="106"/>
        <v>7</v>
      </c>
      <c r="B241" s="9">
        <f t="shared" si="105"/>
        <v>45126</v>
      </c>
      <c r="C241" s="51">
        <v>446996</v>
      </c>
      <c r="D241" s="64">
        <f t="shared" si="95"/>
        <v>38.799999999999997</v>
      </c>
      <c r="E241" s="12">
        <v>40.200000000000003</v>
      </c>
      <c r="F241" s="12">
        <v>38.200000000000003</v>
      </c>
      <c r="G241" s="12">
        <v>38</v>
      </c>
      <c r="H241" s="12">
        <v>38.9</v>
      </c>
      <c r="I241" s="12"/>
      <c r="J241" s="12"/>
      <c r="K241" s="12"/>
      <c r="L241" s="12"/>
      <c r="M241" s="74">
        <f t="shared" si="96"/>
        <v>7.2</v>
      </c>
      <c r="N241" s="83">
        <v>7.21</v>
      </c>
      <c r="O241" s="83">
        <v>7.19</v>
      </c>
      <c r="P241" s="83">
        <v>7.29</v>
      </c>
      <c r="Q241" s="83">
        <v>7.25</v>
      </c>
      <c r="R241" s="83"/>
      <c r="S241" s="83"/>
      <c r="T241" s="83"/>
      <c r="U241" s="83"/>
      <c r="V241" s="5" t="str">
        <f t="shared" si="97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8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19.900497512437809</v>
      </c>
      <c r="AO241" s="41">
        <v>1407</v>
      </c>
      <c r="AP241" s="110"/>
      <c r="AQ241" s="111"/>
      <c r="AR241" s="126" t="str">
        <f t="shared" si="99"/>
        <v/>
      </c>
      <c r="AS241" s="126" t="str">
        <f t="shared" si="100"/>
        <v/>
      </c>
      <c r="AT241" s="127">
        <v>1603</v>
      </c>
      <c r="AU241" s="128"/>
      <c r="AV241" s="129"/>
      <c r="AW241" s="126" t="str">
        <f t="shared" si="101"/>
        <v/>
      </c>
      <c r="AX241" s="126" t="str">
        <f t="shared" si="102"/>
        <v/>
      </c>
      <c r="AY241" s="143" t="str">
        <f t="shared" si="103"/>
        <v/>
      </c>
      <c r="AZ241" s="97">
        <v>77.38</v>
      </c>
      <c r="BA241" s="68"/>
      <c r="BB241" s="68"/>
      <c r="BC241" s="68"/>
      <c r="BD241" s="68"/>
      <c r="BE241" s="15">
        <v>290</v>
      </c>
      <c r="BF241" s="5">
        <f t="shared" si="104"/>
        <v>18627</v>
      </c>
      <c r="BG241" s="42">
        <v>5578</v>
      </c>
      <c r="BH241" s="42">
        <v>0</v>
      </c>
      <c r="BI241" s="42">
        <v>874</v>
      </c>
      <c r="BJ241" s="42"/>
      <c r="BK241" s="42"/>
      <c r="BL241" s="42">
        <v>12175</v>
      </c>
      <c r="BM241" s="15"/>
    </row>
    <row r="242" spans="1:65" outlineLevel="5" x14ac:dyDescent="0.45">
      <c r="A242" s="22">
        <f t="shared" si="106"/>
        <v>7</v>
      </c>
      <c r="B242" s="9">
        <f t="shared" si="105"/>
        <v>45127</v>
      </c>
      <c r="C242" s="51">
        <v>435051</v>
      </c>
      <c r="D242" s="64">
        <f t="shared" si="95"/>
        <v>38.299999999999997</v>
      </c>
      <c r="E242" s="12">
        <v>38.200000000000003</v>
      </c>
      <c r="F242" s="12">
        <v>38.299999999999997</v>
      </c>
      <c r="G242" s="12">
        <v>37.9</v>
      </c>
      <c r="H242" s="12">
        <v>38.799999999999997</v>
      </c>
      <c r="I242" s="12"/>
      <c r="J242" s="12"/>
      <c r="K242" s="12"/>
      <c r="L242" s="12"/>
      <c r="M242" s="74">
        <f t="shared" si="96"/>
        <v>7.3</v>
      </c>
      <c r="N242" s="83">
        <v>7.19</v>
      </c>
      <c r="O242" s="83">
        <v>7.22</v>
      </c>
      <c r="P242" s="83">
        <v>7.31</v>
      </c>
      <c r="Q242" s="83">
        <v>7.28</v>
      </c>
      <c r="R242" s="83"/>
      <c r="S242" s="83"/>
      <c r="T242" s="83"/>
      <c r="U242" s="83"/>
      <c r="V242" s="5">
        <f t="shared" si="97"/>
        <v>266.89999999999998</v>
      </c>
      <c r="W242" s="41">
        <v>279.10000000000002</v>
      </c>
      <c r="X242" s="41">
        <v>246.7</v>
      </c>
      <c r="Y242" s="41">
        <v>254.4</v>
      </c>
      <c r="Z242" s="41">
        <v>287.5</v>
      </c>
      <c r="AA242" s="41"/>
      <c r="AB242" s="41"/>
      <c r="AC242" s="41"/>
      <c r="AD242" s="41"/>
      <c r="AE242" s="5">
        <f t="shared" si="98"/>
        <v>4172.5</v>
      </c>
      <c r="AF242" s="41">
        <v>4520</v>
      </c>
      <c r="AG242" s="41">
        <v>4000</v>
      </c>
      <c r="AH242" s="41">
        <v>3920</v>
      </c>
      <c r="AI242" s="41">
        <v>4250</v>
      </c>
      <c r="AJ242" s="41"/>
      <c r="AK242" s="41"/>
      <c r="AL242" s="41"/>
      <c r="AM242" s="41"/>
      <c r="AN242" s="41">
        <v>23.608768971332211</v>
      </c>
      <c r="AO242" s="41">
        <v>1186</v>
      </c>
      <c r="AP242" s="110"/>
      <c r="AQ242" s="111"/>
      <c r="AR242" s="126" t="str">
        <f t="shared" si="99"/>
        <v/>
      </c>
      <c r="AS242" s="126" t="str">
        <f t="shared" si="100"/>
        <v/>
      </c>
      <c r="AT242" s="127">
        <v>1101</v>
      </c>
      <c r="AU242" s="128"/>
      <c r="AV242" s="129"/>
      <c r="AW242" s="126" t="str">
        <f t="shared" si="101"/>
        <v/>
      </c>
      <c r="AX242" s="126" t="str">
        <f t="shared" si="102"/>
        <v/>
      </c>
      <c r="AY242" s="143" t="str">
        <f t="shared" si="103"/>
        <v/>
      </c>
      <c r="AZ242" s="97">
        <v>77.180000000000007</v>
      </c>
      <c r="BA242" s="68"/>
      <c r="BB242" s="68"/>
      <c r="BC242" s="68"/>
      <c r="BD242" s="68"/>
      <c r="BE242" s="15">
        <v>220</v>
      </c>
      <c r="BF242" s="5">
        <f t="shared" si="104"/>
        <v>15612</v>
      </c>
      <c r="BG242" s="42">
        <v>2279</v>
      </c>
      <c r="BH242" s="42">
        <v>0</v>
      </c>
      <c r="BI242" s="42">
        <v>1200</v>
      </c>
      <c r="BJ242" s="42"/>
      <c r="BK242" s="42"/>
      <c r="BL242" s="42">
        <v>12133</v>
      </c>
      <c r="BM242" s="15"/>
    </row>
    <row r="243" spans="1:65" outlineLevel="5" x14ac:dyDescent="0.45">
      <c r="A243" s="22">
        <f t="shared" si="106"/>
        <v>7</v>
      </c>
      <c r="B243" s="9">
        <f t="shared" si="105"/>
        <v>45128</v>
      </c>
      <c r="C243" s="51">
        <v>431898</v>
      </c>
      <c r="D243" s="64">
        <f t="shared" si="95"/>
        <v>38</v>
      </c>
      <c r="E243" s="12">
        <v>36.9</v>
      </c>
      <c r="F243" s="12">
        <v>38.200000000000003</v>
      </c>
      <c r="G243" s="12">
        <v>38</v>
      </c>
      <c r="H243" s="12">
        <v>38.9</v>
      </c>
      <c r="I243" s="12"/>
      <c r="J243" s="12"/>
      <c r="K243" s="12"/>
      <c r="L243" s="12"/>
      <c r="M243" s="74">
        <f t="shared" si="96"/>
        <v>7.3</v>
      </c>
      <c r="N243" s="83">
        <v>7.22</v>
      </c>
      <c r="O243" s="83">
        <v>7.23</v>
      </c>
      <c r="P243" s="83">
        <v>7.34</v>
      </c>
      <c r="Q243" s="83">
        <v>7.3</v>
      </c>
      <c r="R243" s="83"/>
      <c r="S243" s="83"/>
      <c r="T243" s="83"/>
      <c r="U243" s="83"/>
      <c r="V243" s="5" t="str">
        <f t="shared" si="97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8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24.43280977312391</v>
      </c>
      <c r="AO243" s="41">
        <v>1146</v>
      </c>
      <c r="AP243" s="110">
        <v>3.28</v>
      </c>
      <c r="AQ243" s="111">
        <v>2.4700000000000002</v>
      </c>
      <c r="AR243" s="126">
        <f t="shared" si="99"/>
        <v>75.304878048780495</v>
      </c>
      <c r="AS243" s="126">
        <f t="shared" si="100"/>
        <v>24.695121951219505</v>
      </c>
      <c r="AT243" s="127">
        <v>1322</v>
      </c>
      <c r="AU243" s="128">
        <v>2.4300000000000002</v>
      </c>
      <c r="AV243" s="129">
        <v>1.43</v>
      </c>
      <c r="AW243" s="126">
        <f t="shared" si="101"/>
        <v>58.847736625514401</v>
      </c>
      <c r="AX243" s="126">
        <f t="shared" si="102"/>
        <v>41.152263374485599</v>
      </c>
      <c r="AY243" s="143">
        <f t="shared" si="103"/>
        <v>53.105263157894768</v>
      </c>
      <c r="AZ243" s="97">
        <v>77.489999999999995</v>
      </c>
      <c r="BA243" s="68"/>
      <c r="BB243" s="68"/>
      <c r="BC243" s="68"/>
      <c r="BD243" s="68"/>
      <c r="BE243" s="15">
        <v>240</v>
      </c>
      <c r="BF243" s="5">
        <f t="shared" si="104"/>
        <v>16234</v>
      </c>
      <c r="BG243" s="42">
        <v>4196</v>
      </c>
      <c r="BH243" s="42">
        <v>0</v>
      </c>
      <c r="BI243" s="42">
        <v>1200</v>
      </c>
      <c r="BJ243" s="42"/>
      <c r="BK243" s="42"/>
      <c r="BL243" s="42">
        <v>10838</v>
      </c>
      <c r="BM243" s="15"/>
    </row>
    <row r="244" spans="1:65" outlineLevel="5" x14ac:dyDescent="0.45">
      <c r="A244" s="22">
        <f t="shared" si="106"/>
        <v>7</v>
      </c>
      <c r="B244" s="9">
        <f t="shared" si="105"/>
        <v>45129</v>
      </c>
      <c r="C244" s="51">
        <v>453102</v>
      </c>
      <c r="D244" s="64">
        <f t="shared" si="95"/>
        <v>38.5</v>
      </c>
      <c r="E244" s="12">
        <v>36.9</v>
      </c>
      <c r="F244" s="12">
        <v>40.1</v>
      </c>
      <c r="G244" s="12">
        <v>38</v>
      </c>
      <c r="H244" s="12">
        <v>38.799999999999997</v>
      </c>
      <c r="I244" s="12"/>
      <c r="J244" s="12"/>
      <c r="K244" s="12"/>
      <c r="L244" s="12"/>
      <c r="M244" s="74">
        <f t="shared" si="96"/>
        <v>7.2</v>
      </c>
      <c r="N244" s="83">
        <v>7.19</v>
      </c>
      <c r="O244" s="83">
        <v>7.15</v>
      </c>
      <c r="P244" s="83">
        <v>7.28</v>
      </c>
      <c r="Q244" s="83">
        <v>7.24</v>
      </c>
      <c r="R244" s="83"/>
      <c r="S244" s="83"/>
      <c r="T244" s="83"/>
      <c r="U244" s="83"/>
      <c r="V244" s="5" t="str">
        <f t="shared" si="97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8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26.490066225165563</v>
      </c>
      <c r="AO244" s="41">
        <v>1057</v>
      </c>
      <c r="AP244" s="110"/>
      <c r="AQ244" s="111"/>
      <c r="AR244" s="126" t="str">
        <f t="shared" si="99"/>
        <v/>
      </c>
      <c r="AS244" s="126" t="str">
        <f t="shared" si="100"/>
        <v/>
      </c>
      <c r="AT244" s="127">
        <v>1153</v>
      </c>
      <c r="AU244" s="128"/>
      <c r="AV244" s="129"/>
      <c r="AW244" s="126" t="str">
        <f t="shared" si="101"/>
        <v/>
      </c>
      <c r="AX244" s="126" t="str">
        <f t="shared" si="102"/>
        <v/>
      </c>
      <c r="AY244" s="143" t="str">
        <f t="shared" si="103"/>
        <v/>
      </c>
      <c r="AZ244" s="97">
        <v>77.930000000000007</v>
      </c>
      <c r="BA244" s="68"/>
      <c r="BB244" s="68"/>
      <c r="BC244" s="68"/>
      <c r="BD244" s="68"/>
      <c r="BE244" s="15">
        <v>130</v>
      </c>
      <c r="BF244" s="5">
        <f t="shared" si="104"/>
        <v>16456</v>
      </c>
      <c r="BG244" s="42">
        <v>6374</v>
      </c>
      <c r="BH244" s="42">
        <v>0</v>
      </c>
      <c r="BI244" s="42">
        <v>1200</v>
      </c>
      <c r="BJ244" s="42"/>
      <c r="BK244" s="42"/>
      <c r="BL244" s="42">
        <v>8882</v>
      </c>
      <c r="BM244" s="15"/>
    </row>
    <row r="245" spans="1:65" outlineLevel="5" x14ac:dyDescent="0.45">
      <c r="A245" s="22">
        <f t="shared" si="106"/>
        <v>7</v>
      </c>
      <c r="B245" s="9">
        <f t="shared" si="105"/>
        <v>45130</v>
      </c>
      <c r="C245" s="51">
        <v>433995</v>
      </c>
      <c r="D245" s="64">
        <f t="shared" si="95"/>
        <v>38.4</v>
      </c>
      <c r="E245" s="12">
        <v>36.9</v>
      </c>
      <c r="F245" s="12">
        <v>40</v>
      </c>
      <c r="G245" s="12">
        <v>38</v>
      </c>
      <c r="H245" s="12">
        <v>38.799999999999997</v>
      </c>
      <c r="I245" s="12"/>
      <c r="J245" s="12"/>
      <c r="K245" s="12"/>
      <c r="L245" s="12"/>
      <c r="M245" s="74">
        <f t="shared" si="96"/>
        <v>7.2</v>
      </c>
      <c r="N245" s="83">
        <v>7.22</v>
      </c>
      <c r="O245" s="83">
        <v>7.13</v>
      </c>
      <c r="P245" s="83">
        <v>7.25</v>
      </c>
      <c r="Q245" s="83">
        <v>7.21</v>
      </c>
      <c r="R245" s="83"/>
      <c r="S245" s="83"/>
      <c r="T245" s="83"/>
      <c r="U245" s="83"/>
      <c r="V245" s="5" t="str">
        <f t="shared" si="97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8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28.688524590163933</v>
      </c>
      <c r="AO245" s="41">
        <v>976</v>
      </c>
      <c r="AP245" s="110"/>
      <c r="AQ245" s="111"/>
      <c r="AR245" s="126" t="str">
        <f t="shared" si="99"/>
        <v/>
      </c>
      <c r="AS245" s="126" t="str">
        <f t="shared" si="100"/>
        <v/>
      </c>
      <c r="AT245" s="127">
        <v>1043</v>
      </c>
      <c r="AU245" s="128"/>
      <c r="AV245" s="129"/>
      <c r="AW245" s="126" t="str">
        <f t="shared" si="101"/>
        <v/>
      </c>
      <c r="AX245" s="126" t="str">
        <f t="shared" si="102"/>
        <v/>
      </c>
      <c r="AY245" s="143" t="str">
        <f t="shared" si="103"/>
        <v/>
      </c>
      <c r="AZ245" s="97">
        <v>78.42</v>
      </c>
      <c r="BA245" s="68"/>
      <c r="BB245" s="68"/>
      <c r="BC245" s="68"/>
      <c r="BD245" s="68"/>
      <c r="BE245" s="15"/>
      <c r="BF245" s="5">
        <f t="shared" si="104"/>
        <v>9682</v>
      </c>
      <c r="BG245" s="42">
        <v>6542</v>
      </c>
      <c r="BH245" s="42">
        <v>0</v>
      </c>
      <c r="BI245" s="42">
        <v>1200</v>
      </c>
      <c r="BJ245" s="42"/>
      <c r="BK245" s="42"/>
      <c r="BL245" s="42">
        <v>1940</v>
      </c>
      <c r="BM245" s="15"/>
    </row>
    <row r="246" spans="1:65" outlineLevel="5" x14ac:dyDescent="0.45">
      <c r="A246" s="22">
        <f t="shared" si="106"/>
        <v>7</v>
      </c>
      <c r="B246" s="9">
        <f t="shared" si="105"/>
        <v>45131</v>
      </c>
      <c r="C246" s="51">
        <v>446138</v>
      </c>
      <c r="D246" s="64">
        <f t="shared" si="95"/>
        <v>38.5</v>
      </c>
      <c r="E246" s="12">
        <v>36.9</v>
      </c>
      <c r="F246" s="12">
        <v>40.1</v>
      </c>
      <c r="G246" s="12">
        <v>38.1</v>
      </c>
      <c r="H246" s="12">
        <v>38.9</v>
      </c>
      <c r="I246" s="12"/>
      <c r="J246" s="12"/>
      <c r="K246" s="12"/>
      <c r="L246" s="12"/>
      <c r="M246" s="74">
        <f t="shared" si="96"/>
        <v>7.2</v>
      </c>
      <c r="N246" s="83">
        <v>7.25</v>
      </c>
      <c r="O246" s="83">
        <v>7.14</v>
      </c>
      <c r="P246" s="83">
        <v>7.28</v>
      </c>
      <c r="Q246" s="83">
        <v>7.19</v>
      </c>
      <c r="R246" s="83"/>
      <c r="S246" s="83"/>
      <c r="T246" s="83"/>
      <c r="U246" s="83"/>
      <c r="V246" s="5" t="str">
        <f t="shared" si="97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8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21.909233176838811</v>
      </c>
      <c r="AO246" s="41">
        <v>1278</v>
      </c>
      <c r="AP246" s="110"/>
      <c r="AQ246" s="111"/>
      <c r="AR246" s="126" t="str">
        <f t="shared" si="99"/>
        <v/>
      </c>
      <c r="AS246" s="126" t="str">
        <f t="shared" si="100"/>
        <v/>
      </c>
      <c r="AT246" s="127">
        <v>1489</v>
      </c>
      <c r="AU246" s="128"/>
      <c r="AV246" s="129"/>
      <c r="AW246" s="126" t="str">
        <f t="shared" si="101"/>
        <v/>
      </c>
      <c r="AX246" s="126" t="str">
        <f t="shared" si="102"/>
        <v/>
      </c>
      <c r="AY246" s="143" t="str">
        <f t="shared" si="103"/>
        <v/>
      </c>
      <c r="AZ246" s="97">
        <v>79</v>
      </c>
      <c r="BA246" s="68"/>
      <c r="BB246" s="68"/>
      <c r="BC246" s="68"/>
      <c r="BD246" s="68"/>
      <c r="BE246" s="15">
        <v>350</v>
      </c>
      <c r="BF246" s="5">
        <f t="shared" si="104"/>
        <v>22268</v>
      </c>
      <c r="BG246" s="42">
        <v>4050</v>
      </c>
      <c r="BH246" s="42">
        <v>4742</v>
      </c>
      <c r="BI246" s="42">
        <v>1200</v>
      </c>
      <c r="BJ246" s="42"/>
      <c r="BK246" s="42"/>
      <c r="BL246" s="42">
        <v>12276</v>
      </c>
      <c r="BM246" s="15"/>
    </row>
    <row r="247" spans="1:65" outlineLevel="5" x14ac:dyDescent="0.45">
      <c r="A247" s="22">
        <f t="shared" si="106"/>
        <v>7</v>
      </c>
      <c r="B247" s="9">
        <f t="shared" si="105"/>
        <v>45132</v>
      </c>
      <c r="C247" s="51">
        <v>447577</v>
      </c>
      <c r="D247" s="64">
        <f t="shared" si="95"/>
        <v>38.6</v>
      </c>
      <c r="E247" s="12">
        <v>36.9</v>
      </c>
      <c r="F247" s="12">
        <v>40.200000000000003</v>
      </c>
      <c r="G247" s="12">
        <v>38.1</v>
      </c>
      <c r="H247" s="12">
        <v>39</v>
      </c>
      <c r="I247" s="12"/>
      <c r="J247" s="12"/>
      <c r="K247" s="12"/>
      <c r="L247" s="12"/>
      <c r="M247" s="74">
        <f t="shared" si="96"/>
        <v>7.2</v>
      </c>
      <c r="N247" s="83">
        <v>7.22</v>
      </c>
      <c r="O247" s="83">
        <v>7.11</v>
      </c>
      <c r="P247" s="83">
        <v>7.25</v>
      </c>
      <c r="Q247" s="83">
        <v>7.17</v>
      </c>
      <c r="R247" s="83"/>
      <c r="S247" s="83"/>
      <c r="T247" s="83"/>
      <c r="U247" s="83"/>
      <c r="V247" s="5" t="str">
        <f t="shared" si="97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98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v>25.157232704402517</v>
      </c>
      <c r="AO247" s="41">
        <v>1113</v>
      </c>
      <c r="AP247" s="110"/>
      <c r="AQ247" s="111"/>
      <c r="AR247" s="126" t="str">
        <f t="shared" si="99"/>
        <v/>
      </c>
      <c r="AS247" s="126" t="str">
        <f t="shared" si="100"/>
        <v/>
      </c>
      <c r="AT247" s="127">
        <v>1066</v>
      </c>
      <c r="AU247" s="128"/>
      <c r="AV247" s="129"/>
      <c r="AW247" s="126" t="str">
        <f t="shared" si="101"/>
        <v/>
      </c>
      <c r="AX247" s="126" t="str">
        <f t="shared" si="102"/>
        <v/>
      </c>
      <c r="AY247" s="143" t="str">
        <f t="shared" si="103"/>
        <v/>
      </c>
      <c r="AZ247" s="97">
        <v>78.260000000000005</v>
      </c>
      <c r="BA247" s="68">
        <v>61.03</v>
      </c>
      <c r="BB247" s="68">
        <v>40.51</v>
      </c>
      <c r="BC247" s="68">
        <v>3</v>
      </c>
      <c r="BD247" s="68"/>
      <c r="BE247" s="15">
        <v>310</v>
      </c>
      <c r="BF247" s="5">
        <f t="shared" si="104"/>
        <v>24608</v>
      </c>
      <c r="BG247" s="42">
        <v>6833</v>
      </c>
      <c r="BH247" s="42">
        <v>4937</v>
      </c>
      <c r="BI247" s="42">
        <v>550</v>
      </c>
      <c r="BJ247" s="42"/>
      <c r="BK247" s="42"/>
      <c r="BL247" s="42">
        <v>12288</v>
      </c>
      <c r="BM247" s="15"/>
    </row>
    <row r="248" spans="1:65" outlineLevel="5" x14ac:dyDescent="0.45">
      <c r="A248" s="22">
        <f t="shared" si="106"/>
        <v>7</v>
      </c>
      <c r="B248" s="9">
        <f t="shared" si="105"/>
        <v>45133</v>
      </c>
      <c r="C248" s="51">
        <v>422267</v>
      </c>
      <c r="D248" s="64">
        <f t="shared" si="95"/>
        <v>38.6</v>
      </c>
      <c r="E248" s="12">
        <v>36.9</v>
      </c>
      <c r="F248" s="12">
        <v>40.299999999999997</v>
      </c>
      <c r="G248" s="12">
        <v>38.200000000000003</v>
      </c>
      <c r="H248" s="12">
        <v>39.1</v>
      </c>
      <c r="I248" s="12"/>
      <c r="J248" s="12"/>
      <c r="K248" s="12"/>
      <c r="L248" s="12"/>
      <c r="M248" s="74">
        <f t="shared" si="96"/>
        <v>7.2</v>
      </c>
      <c r="N248" s="83">
        <v>7.2</v>
      </c>
      <c r="O248" s="83">
        <v>7.08</v>
      </c>
      <c r="P248" s="83">
        <v>7.23</v>
      </c>
      <c r="Q248" s="83">
        <v>7.13</v>
      </c>
      <c r="R248" s="83"/>
      <c r="S248" s="83"/>
      <c r="T248" s="83"/>
      <c r="U248" s="83"/>
      <c r="V248" s="5" t="str">
        <f t="shared" si="97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8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23.890784982935152</v>
      </c>
      <c r="AO248" s="41">
        <v>1172</v>
      </c>
      <c r="AP248" s="110"/>
      <c r="AQ248" s="111"/>
      <c r="AR248" s="126" t="str">
        <f t="shared" si="99"/>
        <v/>
      </c>
      <c r="AS248" s="126" t="str">
        <f t="shared" si="100"/>
        <v/>
      </c>
      <c r="AT248" s="127">
        <v>1295</v>
      </c>
      <c r="AU248" s="128"/>
      <c r="AV248" s="129"/>
      <c r="AW248" s="126" t="str">
        <f t="shared" si="101"/>
        <v/>
      </c>
      <c r="AX248" s="126" t="str">
        <f t="shared" si="102"/>
        <v/>
      </c>
      <c r="AY248" s="143" t="str">
        <f t="shared" si="103"/>
        <v/>
      </c>
      <c r="AZ248" s="97">
        <v>78.97</v>
      </c>
      <c r="BA248" s="68"/>
      <c r="BB248" s="68"/>
      <c r="BC248" s="68"/>
      <c r="BD248" s="68"/>
      <c r="BE248" s="15">
        <v>300</v>
      </c>
      <c r="BF248" s="5">
        <f t="shared" si="104"/>
        <v>21409</v>
      </c>
      <c r="BG248" s="42">
        <v>5349</v>
      </c>
      <c r="BH248" s="42">
        <v>2707</v>
      </c>
      <c r="BI248" s="42">
        <v>892</v>
      </c>
      <c r="BJ248" s="42"/>
      <c r="BK248" s="42"/>
      <c r="BL248" s="42">
        <v>12461</v>
      </c>
      <c r="BM248" s="15"/>
    </row>
    <row r="249" spans="1:65" outlineLevel="5" x14ac:dyDescent="0.45">
      <c r="A249" s="22">
        <f t="shared" si="106"/>
        <v>7</v>
      </c>
      <c r="B249" s="9">
        <f t="shared" si="105"/>
        <v>45134</v>
      </c>
      <c r="C249" s="51">
        <v>439085</v>
      </c>
      <c r="D249" s="64">
        <f t="shared" si="95"/>
        <v>38.700000000000003</v>
      </c>
      <c r="E249" s="12">
        <v>37</v>
      </c>
      <c r="F249" s="12">
        <v>40.4</v>
      </c>
      <c r="G249" s="12">
        <v>38.200000000000003</v>
      </c>
      <c r="H249" s="12">
        <v>39.200000000000003</v>
      </c>
      <c r="I249" s="12"/>
      <c r="J249" s="12"/>
      <c r="K249" s="12"/>
      <c r="L249" s="12"/>
      <c r="M249" s="74">
        <f t="shared" si="96"/>
        <v>7.2</v>
      </c>
      <c r="N249" s="83">
        <v>7.24</v>
      </c>
      <c r="O249" s="83">
        <v>7.1</v>
      </c>
      <c r="P249" s="83">
        <v>7.27</v>
      </c>
      <c r="Q249" s="83">
        <v>7.14</v>
      </c>
      <c r="R249" s="83"/>
      <c r="S249" s="83"/>
      <c r="T249" s="83"/>
      <c r="U249" s="83"/>
      <c r="V249" s="5">
        <f t="shared" si="97"/>
        <v>312.8</v>
      </c>
      <c r="W249" s="41"/>
      <c r="X249" s="41">
        <v>277.10000000000002</v>
      </c>
      <c r="Y249" s="41"/>
      <c r="Z249" s="41">
        <v>348.4</v>
      </c>
      <c r="AA249" s="41"/>
      <c r="AB249" s="41"/>
      <c r="AC249" s="41"/>
      <c r="AD249" s="41"/>
      <c r="AE249" s="5">
        <f t="shared" si="98"/>
        <v>3925</v>
      </c>
      <c r="AF249" s="41"/>
      <c r="AG249" s="41">
        <v>3890</v>
      </c>
      <c r="AH249" s="41"/>
      <c r="AI249" s="41">
        <v>3960</v>
      </c>
      <c r="AJ249" s="41"/>
      <c r="AK249" s="41"/>
      <c r="AL249" s="41"/>
      <c r="AM249" s="41"/>
      <c r="AN249" s="41">
        <v>25.316455696202532</v>
      </c>
      <c r="AO249" s="41">
        <v>1106</v>
      </c>
      <c r="AP249" s="110"/>
      <c r="AQ249" s="111"/>
      <c r="AR249" s="126" t="str">
        <f t="shared" si="99"/>
        <v/>
      </c>
      <c r="AS249" s="126" t="str">
        <f t="shared" si="100"/>
        <v/>
      </c>
      <c r="AT249" s="127">
        <v>1055</v>
      </c>
      <c r="AU249" s="128"/>
      <c r="AV249" s="129"/>
      <c r="AW249" s="126" t="str">
        <f t="shared" si="101"/>
        <v/>
      </c>
      <c r="AX249" s="126" t="str">
        <f t="shared" si="102"/>
        <v/>
      </c>
      <c r="AY249" s="143" t="str">
        <f t="shared" si="103"/>
        <v/>
      </c>
      <c r="AZ249" s="97">
        <v>78.430000000000007</v>
      </c>
      <c r="BA249" s="68"/>
      <c r="BB249" s="68"/>
      <c r="BC249" s="68"/>
      <c r="BD249" s="68"/>
      <c r="BE249" s="15">
        <v>210</v>
      </c>
      <c r="BF249" s="5">
        <f t="shared" si="104"/>
        <v>18740</v>
      </c>
      <c r="BG249" s="42">
        <v>1434</v>
      </c>
      <c r="BH249" s="42">
        <v>3591</v>
      </c>
      <c r="BI249" s="42">
        <v>1315</v>
      </c>
      <c r="BJ249" s="42"/>
      <c r="BK249" s="42"/>
      <c r="BL249" s="42">
        <v>12400</v>
      </c>
      <c r="BM249" s="15"/>
    </row>
    <row r="250" spans="1:65" outlineLevel="5" x14ac:dyDescent="0.45">
      <c r="A250" s="22">
        <f t="shared" si="106"/>
        <v>7</v>
      </c>
      <c r="B250" s="9">
        <f t="shared" si="105"/>
        <v>45135</v>
      </c>
      <c r="C250" s="51">
        <v>428473</v>
      </c>
      <c r="D250" s="64">
        <f t="shared" si="95"/>
        <v>38.200000000000003</v>
      </c>
      <c r="E250" s="12">
        <v>37</v>
      </c>
      <c r="F250" s="12">
        <v>38.4</v>
      </c>
      <c r="G250" s="12">
        <v>38.200000000000003</v>
      </c>
      <c r="H250" s="12">
        <v>39.299999999999997</v>
      </c>
      <c r="I250" s="12"/>
      <c r="J250" s="12"/>
      <c r="K250" s="12"/>
      <c r="L250" s="12"/>
      <c r="M250" s="74">
        <f t="shared" si="96"/>
        <v>7.2</v>
      </c>
      <c r="N250" s="83">
        <v>7.26</v>
      </c>
      <c r="O250" s="83">
        <v>7.13</v>
      </c>
      <c r="P250" s="83">
        <v>7.33</v>
      </c>
      <c r="Q250" s="83">
        <v>7.18</v>
      </c>
      <c r="R250" s="83"/>
      <c r="S250" s="83"/>
      <c r="T250" s="83"/>
      <c r="U250" s="83"/>
      <c r="V250" s="5" t="str">
        <f t="shared" si="97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8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28.895768833849328</v>
      </c>
      <c r="AO250" s="41">
        <v>969</v>
      </c>
      <c r="AP250" s="110">
        <v>3.95</v>
      </c>
      <c r="AQ250" s="111">
        <v>2.79</v>
      </c>
      <c r="AR250" s="126">
        <f t="shared" si="99"/>
        <v>70.632911392405063</v>
      </c>
      <c r="AS250" s="126">
        <f t="shared" si="100"/>
        <v>29.367088607594937</v>
      </c>
      <c r="AT250" s="127">
        <v>1104</v>
      </c>
      <c r="AU250" s="128">
        <v>2.52</v>
      </c>
      <c r="AV250" s="129">
        <v>1.44</v>
      </c>
      <c r="AW250" s="126">
        <f t="shared" si="101"/>
        <v>57.142857142857139</v>
      </c>
      <c r="AX250" s="126">
        <f t="shared" si="102"/>
        <v>42.857142857142861</v>
      </c>
      <c r="AY250" s="143">
        <f t="shared" si="103"/>
        <v>44.563918757467157</v>
      </c>
      <c r="AZ250" s="97">
        <v>78.66</v>
      </c>
      <c r="BA250" s="68"/>
      <c r="BB250" s="68"/>
      <c r="BC250" s="68"/>
      <c r="BD250" s="68"/>
      <c r="BE250" s="15">
        <v>270</v>
      </c>
      <c r="BF250" s="5">
        <f t="shared" si="104"/>
        <v>20102</v>
      </c>
      <c r="BG250" s="42">
        <v>7110</v>
      </c>
      <c r="BH250" s="42">
        <v>0</v>
      </c>
      <c r="BI250" s="42">
        <v>1307</v>
      </c>
      <c r="BJ250" s="42"/>
      <c r="BK250" s="42"/>
      <c r="BL250" s="42">
        <v>11685</v>
      </c>
      <c r="BM250" s="15"/>
    </row>
    <row r="251" spans="1:65" outlineLevel="5" x14ac:dyDescent="0.45">
      <c r="A251" s="22">
        <f t="shared" si="106"/>
        <v>7</v>
      </c>
      <c r="B251" s="9">
        <f t="shared" si="105"/>
        <v>45136</v>
      </c>
      <c r="C251" s="51">
        <v>426515</v>
      </c>
      <c r="D251" s="64">
        <f t="shared" si="95"/>
        <v>38.299999999999997</v>
      </c>
      <c r="E251" s="12">
        <v>37</v>
      </c>
      <c r="F251" s="12">
        <v>38.4</v>
      </c>
      <c r="G251" s="12">
        <v>38.299999999999997</v>
      </c>
      <c r="H251" s="12">
        <v>39.4</v>
      </c>
      <c r="I251" s="12"/>
      <c r="J251" s="12"/>
      <c r="K251" s="12"/>
      <c r="L251" s="12"/>
      <c r="M251" s="74">
        <f t="shared" si="96"/>
        <v>7.2</v>
      </c>
      <c r="N251" s="83">
        <v>7.24</v>
      </c>
      <c r="O251" s="83">
        <v>7.16</v>
      </c>
      <c r="P251" s="83">
        <v>7.37</v>
      </c>
      <c r="Q251" s="83">
        <v>7.22</v>
      </c>
      <c r="R251" s="83"/>
      <c r="S251" s="83"/>
      <c r="T251" s="83"/>
      <c r="U251" s="83"/>
      <c r="V251" s="5" t="str">
        <f t="shared" si="97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8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27.34375</v>
      </c>
      <c r="AO251" s="41">
        <v>1024</v>
      </c>
      <c r="AP251" s="110"/>
      <c r="AQ251" s="111"/>
      <c r="AR251" s="126" t="str">
        <f t="shared" si="99"/>
        <v/>
      </c>
      <c r="AS251" s="126" t="str">
        <f t="shared" si="100"/>
        <v/>
      </c>
      <c r="AT251" s="127">
        <v>1057</v>
      </c>
      <c r="AU251" s="128"/>
      <c r="AV251" s="129"/>
      <c r="AW251" s="126" t="str">
        <f t="shared" si="101"/>
        <v/>
      </c>
      <c r="AX251" s="126" t="str">
        <f t="shared" si="102"/>
        <v/>
      </c>
      <c r="AY251" s="143" t="str">
        <f t="shared" si="103"/>
        <v/>
      </c>
      <c r="AZ251" s="97">
        <v>78.13</v>
      </c>
      <c r="BA251" s="68"/>
      <c r="BB251" s="68"/>
      <c r="BC251" s="68"/>
      <c r="BD251" s="68"/>
      <c r="BE251" s="15">
        <v>120</v>
      </c>
      <c r="BF251" s="5">
        <f t="shared" si="104"/>
        <v>14990</v>
      </c>
      <c r="BG251" s="42">
        <v>2331</v>
      </c>
      <c r="BH251" s="42">
        <v>613</v>
      </c>
      <c r="BI251" s="42">
        <v>1281</v>
      </c>
      <c r="BJ251" s="42"/>
      <c r="BK251" s="42"/>
      <c r="BL251" s="42">
        <v>10765</v>
      </c>
      <c r="BM251" s="15"/>
    </row>
    <row r="252" spans="1:65" outlineLevel="5" x14ac:dyDescent="0.45">
      <c r="A252" s="22">
        <f t="shared" si="106"/>
        <v>7</v>
      </c>
      <c r="B252" s="9">
        <f t="shared" si="105"/>
        <v>45137</v>
      </c>
      <c r="C252" s="51">
        <v>404939</v>
      </c>
      <c r="D252" s="64">
        <f t="shared" si="95"/>
        <v>38.799999999999997</v>
      </c>
      <c r="E252" s="12">
        <v>37</v>
      </c>
      <c r="F252" s="12">
        <v>40.299999999999997</v>
      </c>
      <c r="G252" s="12">
        <v>38.200000000000003</v>
      </c>
      <c r="H252" s="12">
        <v>39.5</v>
      </c>
      <c r="I252" s="12"/>
      <c r="J252" s="12"/>
      <c r="K252" s="12"/>
      <c r="L252" s="12"/>
      <c r="M252" s="74">
        <f t="shared" si="96"/>
        <v>7.3</v>
      </c>
      <c r="N252" s="83">
        <v>7.28</v>
      </c>
      <c r="O252" s="83">
        <v>7.19</v>
      </c>
      <c r="P252" s="83">
        <v>7.4</v>
      </c>
      <c r="Q252" s="83">
        <v>7.26</v>
      </c>
      <c r="R252" s="83"/>
      <c r="S252" s="83"/>
      <c r="T252" s="83"/>
      <c r="U252" s="83"/>
      <c r="V252" s="5" t="str">
        <f t="shared" si="97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8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24.911032028469752</v>
      </c>
      <c r="AO252" s="41">
        <v>1124</v>
      </c>
      <c r="AP252" s="110"/>
      <c r="AQ252" s="111"/>
      <c r="AR252" s="126" t="str">
        <f t="shared" si="99"/>
        <v/>
      </c>
      <c r="AS252" s="126" t="str">
        <f t="shared" si="100"/>
        <v/>
      </c>
      <c r="AT252" s="127">
        <v>1008</v>
      </c>
      <c r="AU252" s="128"/>
      <c r="AV252" s="129"/>
      <c r="AW252" s="126" t="str">
        <f t="shared" si="101"/>
        <v/>
      </c>
      <c r="AX252" s="126" t="str">
        <f t="shared" si="102"/>
        <v/>
      </c>
      <c r="AY252" s="143" t="str">
        <f t="shared" si="103"/>
        <v/>
      </c>
      <c r="AZ252" s="97">
        <v>78.569999999999993</v>
      </c>
      <c r="BA252" s="68"/>
      <c r="BB252" s="68"/>
      <c r="BC252" s="68"/>
      <c r="BD252" s="68"/>
      <c r="BE252" s="15"/>
      <c r="BF252" s="5">
        <f t="shared" si="104"/>
        <v>10553</v>
      </c>
      <c r="BG252" s="42">
        <v>0</v>
      </c>
      <c r="BH252" s="42">
        <v>0</v>
      </c>
      <c r="BI252" s="42">
        <v>1306</v>
      </c>
      <c r="BJ252" s="42"/>
      <c r="BK252" s="42"/>
      <c r="BL252" s="42">
        <v>9247</v>
      </c>
      <c r="BM252" s="15"/>
    </row>
    <row r="253" spans="1:65" ht="17.5" outlineLevel="5" thickBot="1" x14ac:dyDescent="0.5">
      <c r="A253" s="31">
        <f t="shared" si="106"/>
        <v>7</v>
      </c>
      <c r="B253" s="32">
        <f t="shared" si="105"/>
        <v>45138</v>
      </c>
      <c r="C253" s="51">
        <v>413663</v>
      </c>
      <c r="D253" s="64">
        <f t="shared" si="95"/>
        <v>38.700000000000003</v>
      </c>
      <c r="E253" s="12">
        <v>37</v>
      </c>
      <c r="F253" s="12">
        <v>40.4</v>
      </c>
      <c r="G253" s="12">
        <v>38.1</v>
      </c>
      <c r="H253" s="12">
        <v>39.4</v>
      </c>
      <c r="I253" s="12"/>
      <c r="J253" s="12"/>
      <c r="K253" s="12"/>
      <c r="L253" s="12"/>
      <c r="M253" s="74">
        <f t="shared" si="96"/>
        <v>7.3</v>
      </c>
      <c r="N253" s="83">
        <v>7.24</v>
      </c>
      <c r="O253" s="83">
        <v>7.17</v>
      </c>
      <c r="P253" s="83">
        <v>7.44</v>
      </c>
      <c r="Q253" s="83">
        <v>7.29</v>
      </c>
      <c r="R253" s="83"/>
      <c r="S253" s="83"/>
      <c r="T253" s="83"/>
      <c r="U253" s="83"/>
      <c r="V253" s="5" t="str">
        <f t="shared" si="97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8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21.50537634408602</v>
      </c>
      <c r="AO253" s="41">
        <v>1302</v>
      </c>
      <c r="AP253" s="110"/>
      <c r="AQ253" s="111"/>
      <c r="AR253" s="126" t="str">
        <f t="shared" si="99"/>
        <v/>
      </c>
      <c r="AS253" s="126" t="str">
        <f t="shared" si="100"/>
        <v/>
      </c>
      <c r="AT253" s="127">
        <v>1464</v>
      </c>
      <c r="AU253" s="128"/>
      <c r="AV253" s="129"/>
      <c r="AW253" s="126" t="str">
        <f t="shared" si="101"/>
        <v/>
      </c>
      <c r="AX253" s="126" t="str">
        <f t="shared" si="102"/>
        <v/>
      </c>
      <c r="AY253" s="143" t="str">
        <f t="shared" si="103"/>
        <v/>
      </c>
      <c r="AZ253" s="97">
        <v>78.400000000000006</v>
      </c>
      <c r="BA253" s="68"/>
      <c r="BB253" s="68"/>
      <c r="BC253" s="68"/>
      <c r="BD253" s="68"/>
      <c r="BE253" s="15">
        <v>360</v>
      </c>
      <c r="BF253" s="5">
        <f t="shared" si="104"/>
        <v>26353</v>
      </c>
      <c r="BG253" s="42">
        <v>8354</v>
      </c>
      <c r="BH253" s="42">
        <v>4628</v>
      </c>
      <c r="BI253" s="42">
        <v>1292</v>
      </c>
      <c r="BJ253" s="42"/>
      <c r="BK253" s="42"/>
      <c r="BL253" s="42">
        <v>12079</v>
      </c>
      <c r="BM253" s="15"/>
    </row>
    <row r="254" spans="1:65" outlineLevel="4" x14ac:dyDescent="0.45">
      <c r="A254" s="150" t="s">
        <v>41</v>
      </c>
      <c r="B254" s="151"/>
      <c r="C254" s="50">
        <f t="shared" ref="C254:BM254" si="107">SUBTOTAL(4,C223:C253)</f>
        <v>453102</v>
      </c>
      <c r="D254" s="60">
        <f t="shared" si="107"/>
        <v>38.799999999999997</v>
      </c>
      <c r="E254" s="28">
        <f t="shared" si="107"/>
        <v>40.200000000000003</v>
      </c>
      <c r="F254" s="28">
        <f t="shared" si="107"/>
        <v>40.4</v>
      </c>
      <c r="G254" s="28">
        <f t="shared" si="107"/>
        <v>38.299999999999997</v>
      </c>
      <c r="H254" s="28">
        <f t="shared" si="107"/>
        <v>39.5</v>
      </c>
      <c r="I254" s="28">
        <f t="shared" si="107"/>
        <v>0</v>
      </c>
      <c r="J254" s="28">
        <f t="shared" si="107"/>
        <v>0</v>
      </c>
      <c r="K254" s="28">
        <f t="shared" si="107"/>
        <v>0</v>
      </c>
      <c r="L254" s="28">
        <f t="shared" si="107"/>
        <v>0</v>
      </c>
      <c r="M254" s="71">
        <f t="shared" si="107"/>
        <v>7.3</v>
      </c>
      <c r="N254" s="82">
        <f t="shared" si="107"/>
        <v>7.28</v>
      </c>
      <c r="O254" s="82">
        <f t="shared" si="107"/>
        <v>7.23</v>
      </c>
      <c r="P254" s="82">
        <f t="shared" si="107"/>
        <v>7.44</v>
      </c>
      <c r="Q254" s="82">
        <f t="shared" si="107"/>
        <v>7.3</v>
      </c>
      <c r="R254" s="82">
        <f t="shared" si="107"/>
        <v>0</v>
      </c>
      <c r="S254" s="82">
        <f t="shared" si="107"/>
        <v>0</v>
      </c>
      <c r="T254" s="82">
        <f t="shared" si="107"/>
        <v>0</v>
      </c>
      <c r="U254" s="82">
        <f t="shared" si="107"/>
        <v>0</v>
      </c>
      <c r="V254" s="29">
        <f t="shared" si="107"/>
        <v>312.8</v>
      </c>
      <c r="W254" s="39">
        <f t="shared" si="107"/>
        <v>279.10000000000002</v>
      </c>
      <c r="X254" s="39">
        <f t="shared" si="107"/>
        <v>306.89999999999998</v>
      </c>
      <c r="Y254" s="39">
        <f t="shared" si="107"/>
        <v>254.4</v>
      </c>
      <c r="Z254" s="39">
        <f t="shared" si="107"/>
        <v>348.4</v>
      </c>
      <c r="AA254" s="39">
        <f t="shared" si="107"/>
        <v>0</v>
      </c>
      <c r="AB254" s="39">
        <f t="shared" si="107"/>
        <v>0</v>
      </c>
      <c r="AC254" s="39">
        <f t="shared" si="107"/>
        <v>0</v>
      </c>
      <c r="AD254" s="39">
        <f t="shared" si="107"/>
        <v>0</v>
      </c>
      <c r="AE254" s="29">
        <f t="shared" si="107"/>
        <v>4172.5</v>
      </c>
      <c r="AF254" s="39">
        <f t="shared" si="107"/>
        <v>4520</v>
      </c>
      <c r="AG254" s="39">
        <f t="shared" si="107"/>
        <v>4000</v>
      </c>
      <c r="AH254" s="39">
        <f t="shared" si="107"/>
        <v>4200</v>
      </c>
      <c r="AI254" s="39">
        <f t="shared" si="107"/>
        <v>4250</v>
      </c>
      <c r="AJ254" s="39">
        <f t="shared" si="107"/>
        <v>0</v>
      </c>
      <c r="AK254" s="39">
        <f t="shared" si="107"/>
        <v>0</v>
      </c>
      <c r="AL254" s="39">
        <f t="shared" si="107"/>
        <v>0</v>
      </c>
      <c r="AM254" s="39">
        <f t="shared" si="107"/>
        <v>0</v>
      </c>
      <c r="AN254" s="39">
        <f t="shared" si="107"/>
        <v>37.086092715231786</v>
      </c>
      <c r="AO254" s="39">
        <f t="shared" si="107"/>
        <v>1739</v>
      </c>
      <c r="AP254" s="104">
        <f t="shared" si="107"/>
        <v>4.87</v>
      </c>
      <c r="AQ254" s="105">
        <f t="shared" si="107"/>
        <v>3.78</v>
      </c>
      <c r="AR254" s="106">
        <f t="shared" si="107"/>
        <v>77.618069815195071</v>
      </c>
      <c r="AS254" s="106">
        <f t="shared" si="107"/>
        <v>29.367088607594937</v>
      </c>
      <c r="AT254" s="107">
        <f t="shared" si="107"/>
        <v>1942</v>
      </c>
      <c r="AU254" s="108">
        <f t="shared" si="107"/>
        <v>2.52</v>
      </c>
      <c r="AV254" s="109">
        <f t="shared" si="107"/>
        <v>1.44</v>
      </c>
      <c r="AW254" s="106">
        <f t="shared" si="107"/>
        <v>61.111111111111107</v>
      </c>
      <c r="AX254" s="106">
        <f t="shared" si="107"/>
        <v>42.857142857142861</v>
      </c>
      <c r="AY254" s="60">
        <f t="shared" si="107"/>
        <v>54.686318972033263</v>
      </c>
      <c r="AZ254" s="96">
        <f t="shared" si="107"/>
        <v>79.91</v>
      </c>
      <c r="BA254" s="67">
        <f t="shared" si="107"/>
        <v>61.41</v>
      </c>
      <c r="BB254" s="67">
        <f t="shared" si="107"/>
        <v>40.51</v>
      </c>
      <c r="BC254" s="67">
        <f t="shared" si="107"/>
        <v>3</v>
      </c>
      <c r="BD254" s="67">
        <f t="shared" si="107"/>
        <v>0</v>
      </c>
      <c r="BE254" s="27">
        <f t="shared" si="107"/>
        <v>380</v>
      </c>
      <c r="BF254" s="29">
        <f t="shared" si="107"/>
        <v>93001</v>
      </c>
      <c r="BG254" s="39">
        <f t="shared" si="107"/>
        <v>14000</v>
      </c>
      <c r="BH254" s="40">
        <f t="shared" si="107"/>
        <v>10662</v>
      </c>
      <c r="BI254" s="40">
        <f t="shared" si="107"/>
        <v>1315</v>
      </c>
      <c r="BJ254" s="40">
        <f t="shared" si="107"/>
        <v>0</v>
      </c>
      <c r="BK254" s="40">
        <f t="shared" si="107"/>
        <v>0</v>
      </c>
      <c r="BL254" s="40">
        <f t="shared" si="107"/>
        <v>77774</v>
      </c>
      <c r="BM254" s="27">
        <f t="shared" si="107"/>
        <v>0</v>
      </c>
    </row>
    <row r="255" spans="1:65" outlineLevel="3" x14ac:dyDescent="0.45">
      <c r="A255" s="180" t="s">
        <v>30</v>
      </c>
      <c r="B255" s="181"/>
      <c r="C255" s="51">
        <f t="shared" ref="C255:BM255" si="108">SUBTOTAL(5,C223:C253)</f>
        <v>357692</v>
      </c>
      <c r="D255" s="61">
        <f t="shared" si="108"/>
        <v>37.1</v>
      </c>
      <c r="E255" s="12">
        <f t="shared" si="108"/>
        <v>36.799999999999997</v>
      </c>
      <c r="F255" s="12">
        <f t="shared" si="108"/>
        <v>36.200000000000003</v>
      </c>
      <c r="G255" s="12">
        <f t="shared" si="108"/>
        <v>37.9</v>
      </c>
      <c r="H255" s="12">
        <f t="shared" si="108"/>
        <v>37.1</v>
      </c>
      <c r="I255" s="12">
        <f t="shared" si="108"/>
        <v>0</v>
      </c>
      <c r="J255" s="12">
        <f t="shared" si="108"/>
        <v>0</v>
      </c>
      <c r="K255" s="12">
        <f t="shared" si="108"/>
        <v>0</v>
      </c>
      <c r="L255" s="12">
        <f t="shared" si="108"/>
        <v>0</v>
      </c>
      <c r="M255" s="72">
        <f t="shared" si="108"/>
        <v>7.1</v>
      </c>
      <c r="N255" s="83">
        <f t="shared" si="108"/>
        <v>7.08</v>
      </c>
      <c r="O255" s="83">
        <f t="shared" si="108"/>
        <v>6.99</v>
      </c>
      <c r="P255" s="83">
        <f t="shared" si="108"/>
        <v>7.18</v>
      </c>
      <c r="Q255" s="83">
        <f t="shared" si="108"/>
        <v>7.12</v>
      </c>
      <c r="R255" s="83">
        <f t="shared" si="108"/>
        <v>0</v>
      </c>
      <c r="S255" s="83">
        <f t="shared" si="108"/>
        <v>0</v>
      </c>
      <c r="T255" s="83">
        <f t="shared" si="108"/>
        <v>0</v>
      </c>
      <c r="U255" s="83">
        <f t="shared" si="108"/>
        <v>0</v>
      </c>
      <c r="V255" s="6">
        <f t="shared" si="108"/>
        <v>266.89999999999998</v>
      </c>
      <c r="W255" s="41">
        <f t="shared" si="108"/>
        <v>279.10000000000002</v>
      </c>
      <c r="X255" s="41">
        <f t="shared" si="108"/>
        <v>246.7</v>
      </c>
      <c r="Y255" s="41">
        <f t="shared" si="108"/>
        <v>254.4</v>
      </c>
      <c r="Z255" s="41">
        <f t="shared" si="108"/>
        <v>260.89999999999998</v>
      </c>
      <c r="AA255" s="41">
        <f t="shared" si="108"/>
        <v>0</v>
      </c>
      <c r="AB255" s="41">
        <f t="shared" si="108"/>
        <v>0</v>
      </c>
      <c r="AC255" s="41">
        <f t="shared" si="108"/>
        <v>0</v>
      </c>
      <c r="AD255" s="41">
        <f t="shared" si="108"/>
        <v>0</v>
      </c>
      <c r="AE255" s="6">
        <f t="shared" si="108"/>
        <v>3740</v>
      </c>
      <c r="AF255" s="41">
        <f t="shared" si="108"/>
        <v>4030</v>
      </c>
      <c r="AG255" s="41">
        <f t="shared" si="108"/>
        <v>3230</v>
      </c>
      <c r="AH255" s="41">
        <f t="shared" si="108"/>
        <v>3920</v>
      </c>
      <c r="AI255" s="41">
        <f t="shared" si="108"/>
        <v>3380</v>
      </c>
      <c r="AJ255" s="41">
        <f t="shared" si="108"/>
        <v>0</v>
      </c>
      <c r="AK255" s="41">
        <f t="shared" si="108"/>
        <v>0</v>
      </c>
      <c r="AL255" s="41">
        <f t="shared" si="108"/>
        <v>0</v>
      </c>
      <c r="AM255" s="41">
        <f t="shared" si="108"/>
        <v>0</v>
      </c>
      <c r="AN255" s="41">
        <f t="shared" si="108"/>
        <v>16.101207590569292</v>
      </c>
      <c r="AO255" s="41">
        <f t="shared" si="108"/>
        <v>755</v>
      </c>
      <c r="AP255" s="110">
        <f t="shared" si="108"/>
        <v>3.28</v>
      </c>
      <c r="AQ255" s="111">
        <f t="shared" si="108"/>
        <v>2.4700000000000002</v>
      </c>
      <c r="AR255" s="112">
        <f t="shared" si="108"/>
        <v>70.632911392405063</v>
      </c>
      <c r="AS255" s="112">
        <f t="shared" si="108"/>
        <v>22.381930184804929</v>
      </c>
      <c r="AT255" s="113">
        <f t="shared" si="108"/>
        <v>764</v>
      </c>
      <c r="AU255" s="114">
        <f t="shared" si="108"/>
        <v>2.16</v>
      </c>
      <c r="AV255" s="115">
        <f t="shared" si="108"/>
        <v>1.3</v>
      </c>
      <c r="AW255" s="112">
        <f t="shared" si="108"/>
        <v>57.142857142857139</v>
      </c>
      <c r="AX255" s="112">
        <f t="shared" si="108"/>
        <v>38.888888888888893</v>
      </c>
      <c r="AY255" s="61">
        <f t="shared" si="108"/>
        <v>44.563918757467157</v>
      </c>
      <c r="AZ255" s="97">
        <f t="shared" si="108"/>
        <v>77.180000000000007</v>
      </c>
      <c r="BA255" s="68">
        <f t="shared" si="108"/>
        <v>60.39</v>
      </c>
      <c r="BB255" s="68">
        <f t="shared" si="108"/>
        <v>38.65</v>
      </c>
      <c r="BC255" s="68">
        <f t="shared" si="108"/>
        <v>1</v>
      </c>
      <c r="BD255" s="68">
        <f t="shared" si="108"/>
        <v>0</v>
      </c>
      <c r="BE255" s="15">
        <f t="shared" si="108"/>
        <v>70</v>
      </c>
      <c r="BF255" s="6">
        <f t="shared" si="108"/>
        <v>5513</v>
      </c>
      <c r="BG255" s="41">
        <f t="shared" si="108"/>
        <v>0</v>
      </c>
      <c r="BH255" s="42">
        <f t="shared" si="108"/>
        <v>0</v>
      </c>
      <c r="BI255" s="42">
        <f t="shared" si="108"/>
        <v>0</v>
      </c>
      <c r="BJ255" s="42">
        <f t="shared" si="108"/>
        <v>0</v>
      </c>
      <c r="BK255" s="42">
        <f t="shared" si="108"/>
        <v>0</v>
      </c>
      <c r="BL255" s="42">
        <f t="shared" si="108"/>
        <v>0</v>
      </c>
      <c r="BM255" s="15">
        <f t="shared" si="108"/>
        <v>0</v>
      </c>
    </row>
    <row r="256" spans="1:65" outlineLevel="2" x14ac:dyDescent="0.45">
      <c r="A256" s="180" t="s">
        <v>19</v>
      </c>
      <c r="B256" s="181"/>
      <c r="C256" s="51">
        <f>IFERROR(SUBTOTAL(1,C223:C253),"")</f>
        <v>415861.96774193546</v>
      </c>
      <c r="D256" s="61">
        <f t="shared" ref="D256:BM256" si="109">IFERROR(SUBTOTAL(1,D223:D253),"")</f>
        <v>38.435483870967744</v>
      </c>
      <c r="E256" s="12">
        <f t="shared" si="109"/>
        <v>37.067741935483866</v>
      </c>
      <c r="F256" s="12">
        <f t="shared" si="109"/>
        <v>39.577419354838725</v>
      </c>
      <c r="G256" s="12">
        <f t="shared" si="109"/>
        <v>38.07741935483871</v>
      </c>
      <c r="H256" s="12">
        <f t="shared" si="109"/>
        <v>38.983870967741936</v>
      </c>
      <c r="I256" s="12" t="str">
        <f t="shared" si="109"/>
        <v/>
      </c>
      <c r="J256" s="12" t="str">
        <f t="shared" si="109"/>
        <v/>
      </c>
      <c r="K256" s="12" t="str">
        <f t="shared" si="109"/>
        <v/>
      </c>
      <c r="L256" s="12" t="str">
        <f t="shared" si="109"/>
        <v/>
      </c>
      <c r="M256" s="72">
        <f t="shared" si="109"/>
        <v>7.203225806451611</v>
      </c>
      <c r="N256" s="83">
        <f t="shared" si="109"/>
        <v>7.2045161290322586</v>
      </c>
      <c r="O256" s="83">
        <f t="shared" si="109"/>
        <v>7.1209677419354831</v>
      </c>
      <c r="P256" s="83">
        <f t="shared" si="109"/>
        <v>7.2741935483870979</v>
      </c>
      <c r="Q256" s="83">
        <f t="shared" si="109"/>
        <v>7.2045161290322577</v>
      </c>
      <c r="R256" s="83" t="str">
        <f t="shared" si="109"/>
        <v/>
      </c>
      <c r="S256" s="83" t="str">
        <f t="shared" si="109"/>
        <v/>
      </c>
      <c r="T256" s="83" t="str">
        <f t="shared" si="109"/>
        <v/>
      </c>
      <c r="U256" s="83" t="str">
        <f t="shared" si="109"/>
        <v/>
      </c>
      <c r="V256" s="6">
        <f t="shared" si="109"/>
        <v>294</v>
      </c>
      <c r="W256" s="41">
        <f t="shared" si="109"/>
        <v>279.10000000000002</v>
      </c>
      <c r="X256" s="41">
        <f t="shared" si="109"/>
        <v>280.20000000000005</v>
      </c>
      <c r="Y256" s="41">
        <f t="shared" si="109"/>
        <v>254.4</v>
      </c>
      <c r="Z256" s="41">
        <f t="shared" si="109"/>
        <v>307.875</v>
      </c>
      <c r="AA256" s="41" t="str">
        <f t="shared" si="109"/>
        <v/>
      </c>
      <c r="AB256" s="41" t="str">
        <f t="shared" si="109"/>
        <v/>
      </c>
      <c r="AC256" s="41" t="str">
        <f t="shared" si="109"/>
        <v/>
      </c>
      <c r="AD256" s="41" t="str">
        <f t="shared" si="109"/>
        <v/>
      </c>
      <c r="AE256" s="6">
        <f t="shared" si="109"/>
        <v>3917.5</v>
      </c>
      <c r="AF256" s="41">
        <f t="shared" si="109"/>
        <v>4233.333333333333</v>
      </c>
      <c r="AG256" s="41">
        <f t="shared" si="109"/>
        <v>3705</v>
      </c>
      <c r="AH256" s="41">
        <f t="shared" si="109"/>
        <v>4023.3333333333335</v>
      </c>
      <c r="AI256" s="41">
        <f t="shared" si="109"/>
        <v>3810</v>
      </c>
      <c r="AJ256" s="41" t="str">
        <f t="shared" si="109"/>
        <v/>
      </c>
      <c r="AK256" s="41" t="str">
        <f t="shared" si="109"/>
        <v/>
      </c>
      <c r="AL256" s="41" t="str">
        <f t="shared" si="109"/>
        <v/>
      </c>
      <c r="AM256" s="41" t="str">
        <f t="shared" si="109"/>
        <v/>
      </c>
      <c r="AN256" s="41">
        <f t="shared" si="109"/>
        <v>24.776485295250165</v>
      </c>
      <c r="AO256" s="41">
        <f t="shared" si="109"/>
        <v>1163.9354838709678</v>
      </c>
      <c r="AP256" s="110">
        <f t="shared" si="109"/>
        <v>4.1050000000000004</v>
      </c>
      <c r="AQ256" s="111">
        <f t="shared" si="109"/>
        <v>3.0650000000000004</v>
      </c>
      <c r="AR256" s="112">
        <f t="shared" si="109"/>
        <v>74.523224073354413</v>
      </c>
      <c r="AS256" s="112">
        <f t="shared" si="109"/>
        <v>25.476775926645583</v>
      </c>
      <c r="AT256" s="113">
        <f t="shared" si="109"/>
        <v>1239.3548387096773</v>
      </c>
      <c r="AU256" s="114">
        <f t="shared" si="109"/>
        <v>2.3275000000000001</v>
      </c>
      <c r="AV256" s="115">
        <f t="shared" si="109"/>
        <v>1.3725000000000001</v>
      </c>
      <c r="AW256" s="112">
        <f t="shared" si="109"/>
        <v>59.048153492597926</v>
      </c>
      <c r="AX256" s="112">
        <f t="shared" si="109"/>
        <v>40.951846507402067</v>
      </c>
      <c r="AY256" s="61">
        <f t="shared" si="109"/>
        <v>50.75278136401581</v>
      </c>
      <c r="AZ256" s="97">
        <f t="shared" si="109"/>
        <v>78.439032258064529</v>
      </c>
      <c r="BA256" s="68">
        <f t="shared" si="109"/>
        <v>60.984999999999999</v>
      </c>
      <c r="BB256" s="68">
        <f t="shared" si="109"/>
        <v>39.479999999999997</v>
      </c>
      <c r="BC256" s="68">
        <f t="shared" si="109"/>
        <v>2</v>
      </c>
      <c r="BD256" s="68" t="str">
        <f t="shared" si="109"/>
        <v/>
      </c>
      <c r="BE256" s="15">
        <f>IFERROR(SUBTOTAL(1,BE223:BE253),"")</f>
        <v>260</v>
      </c>
      <c r="BF256" s="6">
        <f t="shared" si="109"/>
        <v>22038.516129032258</v>
      </c>
      <c r="BG256" s="41">
        <f t="shared" si="109"/>
        <v>5961.322580645161</v>
      </c>
      <c r="BH256" s="42">
        <f t="shared" si="109"/>
        <v>1972.3548387096773</v>
      </c>
      <c r="BI256" s="42">
        <f t="shared" si="109"/>
        <v>1123.3870967741937</v>
      </c>
      <c r="BJ256" s="42" t="str">
        <f t="shared" si="109"/>
        <v/>
      </c>
      <c r="BK256" s="42" t="str">
        <f t="shared" si="109"/>
        <v/>
      </c>
      <c r="BL256" s="42">
        <f t="shared" si="109"/>
        <v>12981.451612903225</v>
      </c>
      <c r="BM256" s="15" t="str">
        <f t="shared" si="109"/>
        <v/>
      </c>
    </row>
    <row r="257" spans="1:65" ht="17.5" outlineLevel="1" thickBot="1" x14ac:dyDescent="0.5">
      <c r="A257" s="182" t="s">
        <v>54</v>
      </c>
      <c r="B257" s="183"/>
      <c r="C257" s="52">
        <f>SUBTOTAL(9,C223:C253)</f>
        <v>12891721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36082</v>
      </c>
      <c r="AP257" s="116"/>
      <c r="AQ257" s="117"/>
      <c r="AR257" s="118"/>
      <c r="AS257" s="118"/>
      <c r="AT257" s="119">
        <f>SUBTOTAL(9,AT223:AT253)</f>
        <v>38420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6760</v>
      </c>
      <c r="BF257" s="7">
        <f t="shared" ref="BF257:BM257" si="110">SUBTOTAL(9,BF223:BF253)</f>
        <v>683194</v>
      </c>
      <c r="BG257" s="43">
        <f t="shared" si="110"/>
        <v>184801</v>
      </c>
      <c r="BH257" s="44">
        <f t="shared" si="110"/>
        <v>61143</v>
      </c>
      <c r="BI257" s="44">
        <f t="shared" si="110"/>
        <v>34825</v>
      </c>
      <c r="BJ257" s="44">
        <f t="shared" si="110"/>
        <v>0</v>
      </c>
      <c r="BK257" s="44">
        <f t="shared" si="110"/>
        <v>0</v>
      </c>
      <c r="BL257" s="44">
        <f t="shared" si="110"/>
        <v>402425</v>
      </c>
      <c r="BM257" s="16">
        <f t="shared" si="110"/>
        <v>0</v>
      </c>
    </row>
    <row r="258" spans="1:65" outlineLevel="5" x14ac:dyDescent="0.45">
      <c r="A258" s="21">
        <f t="shared" si="106"/>
        <v>8</v>
      </c>
      <c r="B258" s="33">
        <f>B253+1</f>
        <v>45139</v>
      </c>
      <c r="C258" s="51">
        <v>383089</v>
      </c>
      <c r="D258" s="64">
        <f t="shared" ref="D258:D288" si="111">IFERROR(ROUND(AVERAGE(E258:L258),1),"")</f>
        <v>38.299999999999997</v>
      </c>
      <c r="E258" s="12">
        <v>37.1</v>
      </c>
      <c r="F258" s="12">
        <v>38.299999999999997</v>
      </c>
      <c r="G258" s="12">
        <v>38.299999999999997</v>
      </c>
      <c r="H258" s="12">
        <v>39.299999999999997</v>
      </c>
      <c r="I258" s="12"/>
      <c r="J258" s="12"/>
      <c r="K258" s="12"/>
      <c r="L258" s="12"/>
      <c r="M258" s="74">
        <f t="shared" ref="M258:M288" si="112">IFERROR(ROUND(AVERAGE(N258:U258),1),"")</f>
        <v>7.3</v>
      </c>
      <c r="N258" s="83">
        <v>7.26</v>
      </c>
      <c r="O258" s="83">
        <v>7.19</v>
      </c>
      <c r="P258" s="83">
        <v>7.41</v>
      </c>
      <c r="Q258" s="83">
        <v>7.25</v>
      </c>
      <c r="R258" s="83"/>
      <c r="S258" s="83"/>
      <c r="T258" s="83"/>
      <c r="U258" s="83"/>
      <c r="V258" s="5" t="str">
        <f t="shared" ref="V258:V288" si="113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14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v>29.692470837751856</v>
      </c>
      <c r="AO258" s="41">
        <v>1500</v>
      </c>
      <c r="AP258" s="110"/>
      <c r="AQ258" s="111"/>
      <c r="AR258" s="126" t="str">
        <f t="shared" ref="AR258:AR288" si="115">IFERROR(AQ258/AP258*100,"")</f>
        <v/>
      </c>
      <c r="AS258" s="126" t="str">
        <f t="shared" ref="AS258:AS288" si="116">IFERROR(100-AR258,"")</f>
        <v/>
      </c>
      <c r="AT258" s="127">
        <v>1651</v>
      </c>
      <c r="AU258" s="128"/>
      <c r="AV258" s="129"/>
      <c r="AW258" s="126" t="str">
        <f t="shared" ref="AW258:AW288" si="117">IFERROR(AV258/AU258*100,"")</f>
        <v/>
      </c>
      <c r="AX258" s="126" t="str">
        <f t="shared" ref="AX258:AX288" si="118">IFERROR(100-AW258,"")</f>
        <v/>
      </c>
      <c r="AY258" s="64" t="str">
        <f t="shared" ref="AY258:AY288" si="119">IFERROR((1-((AW258*AS258)/(AX258*AR258)))*100,"")</f>
        <v/>
      </c>
      <c r="AZ258" s="97">
        <v>77.52</v>
      </c>
      <c r="BA258" s="68"/>
      <c r="BB258" s="68"/>
      <c r="BC258" s="68"/>
      <c r="BD258" s="68"/>
      <c r="BE258" s="15">
        <v>260</v>
      </c>
      <c r="BF258" s="5">
        <f t="shared" ref="BF258:BF288" si="120">IF(SUM(BG258:BM258)=0,"",SUM(BG258:BM258))</f>
        <v>23748</v>
      </c>
      <c r="BG258" s="42">
        <v>10168</v>
      </c>
      <c r="BH258" s="42">
        <v>300</v>
      </c>
      <c r="BI258" s="42">
        <v>1292</v>
      </c>
      <c r="BJ258" s="42"/>
      <c r="BK258" s="42"/>
      <c r="BL258" s="42">
        <v>11988</v>
      </c>
      <c r="BM258" s="15"/>
    </row>
    <row r="259" spans="1:65" outlineLevel="5" x14ac:dyDescent="0.45">
      <c r="A259" s="22">
        <f t="shared" si="106"/>
        <v>8</v>
      </c>
      <c r="B259" s="9">
        <f t="shared" si="105"/>
        <v>45140</v>
      </c>
      <c r="C259" s="51">
        <v>399885</v>
      </c>
      <c r="D259" s="64">
        <f t="shared" si="111"/>
        <v>38.299999999999997</v>
      </c>
      <c r="E259" s="12">
        <v>37.200000000000003</v>
      </c>
      <c r="F259" s="12">
        <v>38.299999999999997</v>
      </c>
      <c r="G259" s="12">
        <v>38.4</v>
      </c>
      <c r="H259" s="12">
        <v>39.4</v>
      </c>
      <c r="I259" s="12"/>
      <c r="J259" s="12"/>
      <c r="K259" s="12"/>
      <c r="L259" s="12"/>
      <c r="M259" s="74">
        <f t="shared" si="112"/>
        <v>7.3</v>
      </c>
      <c r="N259" s="83">
        <v>7.24</v>
      </c>
      <c r="O259" s="83">
        <v>7.15</v>
      </c>
      <c r="P259" s="83">
        <v>7.42</v>
      </c>
      <c r="Q259" s="83">
        <v>7.23</v>
      </c>
      <c r="R259" s="83"/>
      <c r="S259" s="83"/>
      <c r="T259" s="83"/>
      <c r="U259" s="83"/>
      <c r="V259" s="5" t="str">
        <f t="shared" si="113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4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31.007751937984494</v>
      </c>
      <c r="AO259" s="41">
        <v>1285</v>
      </c>
      <c r="AP259" s="110"/>
      <c r="AQ259" s="111"/>
      <c r="AR259" s="126" t="str">
        <f t="shared" si="115"/>
        <v/>
      </c>
      <c r="AS259" s="126" t="str">
        <f t="shared" si="116"/>
        <v/>
      </c>
      <c r="AT259" s="127">
        <v>1301</v>
      </c>
      <c r="AU259" s="128"/>
      <c r="AV259" s="129"/>
      <c r="AW259" s="126" t="str">
        <f t="shared" si="117"/>
        <v/>
      </c>
      <c r="AX259" s="126" t="str">
        <f t="shared" si="118"/>
        <v/>
      </c>
      <c r="AY259" s="64" t="str">
        <f t="shared" si="119"/>
        <v/>
      </c>
      <c r="AZ259" s="97">
        <v>77.010000000000005</v>
      </c>
      <c r="BA259" s="68"/>
      <c r="BB259" s="68"/>
      <c r="BC259" s="68"/>
      <c r="BD259" s="68"/>
      <c r="BE259" s="15">
        <v>300</v>
      </c>
      <c r="BF259" s="5">
        <f t="shared" si="120"/>
        <v>21798</v>
      </c>
      <c r="BG259" s="42">
        <v>3262</v>
      </c>
      <c r="BH259" s="42">
        <v>4577</v>
      </c>
      <c r="BI259" s="42">
        <v>1259</v>
      </c>
      <c r="BJ259" s="42"/>
      <c r="BK259" s="42"/>
      <c r="BL259" s="42">
        <v>12700</v>
      </c>
      <c r="BM259" s="15"/>
    </row>
    <row r="260" spans="1:65" outlineLevel="5" x14ac:dyDescent="0.45">
      <c r="A260" s="22">
        <f t="shared" si="106"/>
        <v>8</v>
      </c>
      <c r="B260" s="9">
        <f t="shared" si="105"/>
        <v>45141</v>
      </c>
      <c r="C260" s="51">
        <v>368290</v>
      </c>
      <c r="D260" s="64">
        <f t="shared" si="111"/>
        <v>38.4</v>
      </c>
      <c r="E260" s="12">
        <v>37.200000000000003</v>
      </c>
      <c r="F260" s="12">
        <v>38.299999999999997</v>
      </c>
      <c r="G260" s="12">
        <v>38.4</v>
      </c>
      <c r="H260" s="12">
        <v>39.5</v>
      </c>
      <c r="I260" s="12"/>
      <c r="J260" s="12"/>
      <c r="K260" s="12"/>
      <c r="L260" s="12"/>
      <c r="M260" s="74">
        <f t="shared" si="112"/>
        <v>7.3</v>
      </c>
      <c r="N260" s="83">
        <v>7.27</v>
      </c>
      <c r="O260" s="83">
        <v>7.18</v>
      </c>
      <c r="P260" s="83">
        <v>7.43</v>
      </c>
      <c r="Q260" s="83">
        <v>7.25</v>
      </c>
      <c r="R260" s="83"/>
      <c r="S260" s="83"/>
      <c r="T260" s="83"/>
      <c r="U260" s="83"/>
      <c r="V260" s="5">
        <f t="shared" si="113"/>
        <v>211.5</v>
      </c>
      <c r="W260" s="41">
        <v>170.4</v>
      </c>
      <c r="X260" s="41">
        <v>296.7</v>
      </c>
      <c r="Y260" s="41">
        <v>185.1</v>
      </c>
      <c r="Z260" s="41">
        <v>193.8</v>
      </c>
      <c r="AA260" s="41"/>
      <c r="AB260" s="41"/>
      <c r="AC260" s="41"/>
      <c r="AD260" s="41"/>
      <c r="AE260" s="5">
        <f t="shared" si="114"/>
        <v>4165</v>
      </c>
      <c r="AF260" s="41">
        <v>4340</v>
      </c>
      <c r="AG260" s="41">
        <v>4070</v>
      </c>
      <c r="AH260" s="41">
        <v>4100</v>
      </c>
      <c r="AI260" s="41">
        <v>4150</v>
      </c>
      <c r="AJ260" s="41"/>
      <c r="AK260" s="41"/>
      <c r="AL260" s="41"/>
      <c r="AM260" s="41"/>
      <c r="AN260" s="41">
        <v>19.457956914523976</v>
      </c>
      <c r="AO260" s="41">
        <v>1124</v>
      </c>
      <c r="AP260" s="110">
        <v>4.0599999999999996</v>
      </c>
      <c r="AQ260" s="111">
        <v>3.03</v>
      </c>
      <c r="AR260" s="126">
        <f t="shared" si="115"/>
        <v>74.630541871921181</v>
      </c>
      <c r="AS260" s="126">
        <f t="shared" si="116"/>
        <v>25.369458128078819</v>
      </c>
      <c r="AT260" s="127">
        <v>1088</v>
      </c>
      <c r="AU260" s="128">
        <v>2.2599999999999998</v>
      </c>
      <c r="AV260" s="129">
        <v>1.28</v>
      </c>
      <c r="AW260" s="126">
        <f t="shared" si="117"/>
        <v>56.63716814159293</v>
      </c>
      <c r="AX260" s="126">
        <f t="shared" si="118"/>
        <v>43.36283185840707</v>
      </c>
      <c r="AY260" s="64">
        <f t="shared" si="119"/>
        <v>55.600458004984155</v>
      </c>
      <c r="AZ260" s="97">
        <v>76.959999999999994</v>
      </c>
      <c r="BA260" s="68"/>
      <c r="BB260" s="68"/>
      <c r="BC260" s="68"/>
      <c r="BD260" s="68"/>
      <c r="BE260" s="15">
        <v>200</v>
      </c>
      <c r="BF260" s="5">
        <f t="shared" si="120"/>
        <v>17403</v>
      </c>
      <c r="BG260" s="42">
        <v>4051</v>
      </c>
      <c r="BH260" s="42">
        <v>0</v>
      </c>
      <c r="BI260" s="42">
        <v>1290</v>
      </c>
      <c r="BJ260" s="42"/>
      <c r="BK260" s="42"/>
      <c r="BL260" s="42">
        <v>12062</v>
      </c>
      <c r="BM260" s="15"/>
    </row>
    <row r="261" spans="1:65" outlineLevel="5" x14ac:dyDescent="0.45">
      <c r="A261" s="22">
        <f t="shared" si="106"/>
        <v>8</v>
      </c>
      <c r="B261" s="9">
        <f t="shared" si="105"/>
        <v>45142</v>
      </c>
      <c r="C261" s="51">
        <v>358145</v>
      </c>
      <c r="D261" s="64">
        <f t="shared" si="111"/>
        <v>38.4</v>
      </c>
      <c r="E261" s="12">
        <v>37.299999999999997</v>
      </c>
      <c r="F261" s="12">
        <v>38.299999999999997</v>
      </c>
      <c r="G261" s="12">
        <v>38.4</v>
      </c>
      <c r="H261" s="12">
        <v>39.700000000000003</v>
      </c>
      <c r="I261" s="12"/>
      <c r="J261" s="12"/>
      <c r="K261" s="12"/>
      <c r="L261" s="12"/>
      <c r="M261" s="74">
        <f t="shared" si="112"/>
        <v>7.3</v>
      </c>
      <c r="N261" s="83">
        <v>7.31</v>
      </c>
      <c r="O261" s="83">
        <v>7.22</v>
      </c>
      <c r="P261" s="83">
        <v>7.38</v>
      </c>
      <c r="Q261" s="83">
        <v>7.2</v>
      </c>
      <c r="R261" s="83"/>
      <c r="S261" s="83"/>
      <c r="T261" s="83"/>
      <c r="U261" s="83"/>
      <c r="V261" s="5" t="str">
        <f t="shared" si="113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14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24.496937882764655</v>
      </c>
      <c r="AO261" s="41">
        <v>1369</v>
      </c>
      <c r="AP261" s="110"/>
      <c r="AQ261" s="111"/>
      <c r="AR261" s="126" t="str">
        <f t="shared" si="115"/>
        <v/>
      </c>
      <c r="AS261" s="126" t="str">
        <f t="shared" si="116"/>
        <v/>
      </c>
      <c r="AT261" s="127">
        <v>1508</v>
      </c>
      <c r="AU261" s="128"/>
      <c r="AV261" s="129"/>
      <c r="AW261" s="126" t="str">
        <f t="shared" si="117"/>
        <v/>
      </c>
      <c r="AX261" s="126" t="str">
        <f t="shared" si="118"/>
        <v/>
      </c>
      <c r="AY261" s="64" t="str">
        <f t="shared" si="119"/>
        <v/>
      </c>
      <c r="AZ261" s="97">
        <v>77.180000000000007</v>
      </c>
      <c r="BA261" s="68"/>
      <c r="BB261" s="68"/>
      <c r="BC261" s="68"/>
      <c r="BD261" s="68"/>
      <c r="BE261" s="15">
        <v>260</v>
      </c>
      <c r="BF261" s="5">
        <f t="shared" si="120"/>
        <v>20322</v>
      </c>
      <c r="BG261" s="42">
        <v>5090</v>
      </c>
      <c r="BH261" s="42">
        <v>1590</v>
      </c>
      <c r="BI261" s="42">
        <v>1274</v>
      </c>
      <c r="BJ261" s="42"/>
      <c r="BK261" s="42"/>
      <c r="BL261" s="42">
        <v>12368</v>
      </c>
      <c r="BM261" s="15"/>
    </row>
    <row r="262" spans="1:65" outlineLevel="5" x14ac:dyDescent="0.45">
      <c r="A262" s="22">
        <f t="shared" si="106"/>
        <v>8</v>
      </c>
      <c r="B262" s="9">
        <f t="shared" si="105"/>
        <v>45143</v>
      </c>
      <c r="C262" s="51">
        <v>360961</v>
      </c>
      <c r="D262" s="64">
        <f t="shared" si="111"/>
        <v>38.5</v>
      </c>
      <c r="E262" s="12">
        <v>37.299999999999997</v>
      </c>
      <c r="F262" s="12">
        <v>38.299999999999997</v>
      </c>
      <c r="G262" s="12">
        <v>38.6</v>
      </c>
      <c r="H262" s="12">
        <v>39.700000000000003</v>
      </c>
      <c r="I262" s="12"/>
      <c r="J262" s="12"/>
      <c r="K262" s="12"/>
      <c r="L262" s="12"/>
      <c r="M262" s="74">
        <f t="shared" si="112"/>
        <v>7.3</v>
      </c>
      <c r="N262" s="83">
        <v>7.34</v>
      </c>
      <c r="O262" s="83">
        <v>7.25</v>
      </c>
      <c r="P262" s="83">
        <v>7.41</v>
      </c>
      <c r="Q262" s="83">
        <v>7.22</v>
      </c>
      <c r="R262" s="83"/>
      <c r="S262" s="83"/>
      <c r="T262" s="83"/>
      <c r="U262" s="83"/>
      <c r="V262" s="5" t="str">
        <f t="shared" si="113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4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16.101207590569292</v>
      </c>
      <c r="AO262" s="41">
        <v>1466</v>
      </c>
      <c r="AP262" s="110"/>
      <c r="AQ262" s="111"/>
      <c r="AR262" s="126" t="str">
        <f t="shared" si="115"/>
        <v/>
      </c>
      <c r="AS262" s="126" t="str">
        <f t="shared" si="116"/>
        <v/>
      </c>
      <c r="AT262" s="127">
        <v>1555</v>
      </c>
      <c r="AU262" s="128"/>
      <c r="AV262" s="129"/>
      <c r="AW262" s="126" t="str">
        <f t="shared" si="117"/>
        <v/>
      </c>
      <c r="AX262" s="126" t="str">
        <f t="shared" si="118"/>
        <v/>
      </c>
      <c r="AY262" s="64" t="str">
        <f t="shared" si="119"/>
        <v/>
      </c>
      <c r="AZ262" s="97">
        <v>77.34</v>
      </c>
      <c r="BA262" s="68"/>
      <c r="BB262" s="68"/>
      <c r="BC262" s="68"/>
      <c r="BD262" s="68"/>
      <c r="BE262" s="15">
        <v>110</v>
      </c>
      <c r="BF262" s="5">
        <f t="shared" si="120"/>
        <v>16252</v>
      </c>
      <c r="BG262" s="42">
        <v>3749</v>
      </c>
      <c r="BH262" s="42">
        <v>0</v>
      </c>
      <c r="BI262" s="42">
        <v>1306</v>
      </c>
      <c r="BJ262" s="42"/>
      <c r="BK262" s="42"/>
      <c r="BL262" s="42">
        <v>11197</v>
      </c>
      <c r="BM262" s="15"/>
    </row>
    <row r="263" spans="1:65" outlineLevel="5" x14ac:dyDescent="0.45">
      <c r="A263" s="22">
        <f t="shared" si="106"/>
        <v>8</v>
      </c>
      <c r="B263" s="9">
        <f t="shared" si="105"/>
        <v>45144</v>
      </c>
      <c r="C263" s="51">
        <v>351794</v>
      </c>
      <c r="D263" s="64">
        <f t="shared" si="111"/>
        <v>38.5</v>
      </c>
      <c r="E263" s="12">
        <v>37.4</v>
      </c>
      <c r="F263" s="12">
        <v>38.299999999999997</v>
      </c>
      <c r="G263" s="12">
        <v>38.700000000000003</v>
      </c>
      <c r="H263" s="12">
        <v>39.6</v>
      </c>
      <c r="I263" s="12"/>
      <c r="J263" s="12"/>
      <c r="K263" s="12"/>
      <c r="L263" s="12"/>
      <c r="M263" s="74">
        <f t="shared" si="112"/>
        <v>7.3</v>
      </c>
      <c r="N263" s="83">
        <v>7.3</v>
      </c>
      <c r="O263" s="83">
        <v>7.23</v>
      </c>
      <c r="P263" s="83">
        <v>7.43</v>
      </c>
      <c r="Q263" s="83">
        <v>7.26</v>
      </c>
      <c r="R263" s="83"/>
      <c r="S263" s="83"/>
      <c r="T263" s="83"/>
      <c r="U263" s="83"/>
      <c r="V263" s="5" t="str">
        <f t="shared" si="113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4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19.78798586572438</v>
      </c>
      <c r="AO263" s="41">
        <v>1740</v>
      </c>
      <c r="AP263" s="110"/>
      <c r="AQ263" s="111"/>
      <c r="AR263" s="126" t="str">
        <f t="shared" si="115"/>
        <v/>
      </c>
      <c r="AS263" s="126" t="str">
        <f t="shared" si="116"/>
        <v/>
      </c>
      <c r="AT263" s="127">
        <v>1768</v>
      </c>
      <c r="AU263" s="128"/>
      <c r="AV263" s="129"/>
      <c r="AW263" s="126" t="str">
        <f t="shared" si="117"/>
        <v/>
      </c>
      <c r="AX263" s="126" t="str">
        <f t="shared" si="118"/>
        <v/>
      </c>
      <c r="AY263" s="64" t="str">
        <f t="shared" si="119"/>
        <v/>
      </c>
      <c r="AZ263" s="97">
        <v>77.05</v>
      </c>
      <c r="BA263" s="68"/>
      <c r="BB263" s="68"/>
      <c r="BC263" s="68"/>
      <c r="BD263" s="68"/>
      <c r="BE263" s="15"/>
      <c r="BF263" s="5">
        <f t="shared" si="120"/>
        <v>13070</v>
      </c>
      <c r="BG263" s="42">
        <v>6534</v>
      </c>
      <c r="BH263" s="42">
        <v>0</v>
      </c>
      <c r="BI263" s="42">
        <v>1298</v>
      </c>
      <c r="BJ263" s="42"/>
      <c r="BK263" s="42"/>
      <c r="BL263" s="42">
        <v>5238</v>
      </c>
      <c r="BM263" s="15"/>
    </row>
    <row r="264" spans="1:65" outlineLevel="5" x14ac:dyDescent="0.45">
      <c r="A264" s="22">
        <f t="shared" si="106"/>
        <v>8</v>
      </c>
      <c r="B264" s="9">
        <f t="shared" si="105"/>
        <v>45145</v>
      </c>
      <c r="C264" s="51">
        <v>339911</v>
      </c>
      <c r="D264" s="64">
        <f t="shared" si="111"/>
        <v>38.5</v>
      </c>
      <c r="E264" s="12">
        <v>37.4</v>
      </c>
      <c r="F264" s="12">
        <v>38.299999999999997</v>
      </c>
      <c r="G264" s="12">
        <v>38.700000000000003</v>
      </c>
      <c r="H264" s="12">
        <v>39.6</v>
      </c>
      <c r="I264" s="12"/>
      <c r="J264" s="12"/>
      <c r="K264" s="12"/>
      <c r="L264" s="12"/>
      <c r="M264" s="74">
        <f t="shared" si="112"/>
        <v>7.3</v>
      </c>
      <c r="N264" s="83">
        <v>7.33</v>
      </c>
      <c r="O264" s="83">
        <v>7.2</v>
      </c>
      <c r="P264" s="83">
        <v>7.34</v>
      </c>
      <c r="Q264" s="83">
        <v>7.21</v>
      </c>
      <c r="R264" s="83"/>
      <c r="S264" s="83"/>
      <c r="T264" s="83"/>
      <c r="U264" s="83"/>
      <c r="V264" s="5" t="str">
        <f t="shared" si="113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4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20.74074074074074</v>
      </c>
      <c r="AO264" s="41">
        <v>1482</v>
      </c>
      <c r="AP264" s="110"/>
      <c r="AQ264" s="111"/>
      <c r="AR264" s="126" t="str">
        <f t="shared" si="115"/>
        <v/>
      </c>
      <c r="AS264" s="126" t="str">
        <f t="shared" si="116"/>
        <v/>
      </c>
      <c r="AT264" s="127">
        <v>1627</v>
      </c>
      <c r="AU264" s="128"/>
      <c r="AV264" s="129"/>
      <c r="AW264" s="126" t="str">
        <f t="shared" si="117"/>
        <v/>
      </c>
      <c r="AX264" s="126" t="str">
        <f t="shared" si="118"/>
        <v/>
      </c>
      <c r="AY264" s="64" t="str">
        <f t="shared" si="119"/>
        <v/>
      </c>
      <c r="AZ264" s="97">
        <v>77.22</v>
      </c>
      <c r="BA264" s="68"/>
      <c r="BB264" s="68"/>
      <c r="BC264" s="68"/>
      <c r="BD264" s="68"/>
      <c r="BE264" s="15">
        <v>330</v>
      </c>
      <c r="BF264" s="5">
        <f t="shared" si="120"/>
        <v>25488</v>
      </c>
      <c r="BG264" s="42">
        <v>6238</v>
      </c>
      <c r="BH264" s="42">
        <v>3933</v>
      </c>
      <c r="BI264" s="42">
        <v>1302</v>
      </c>
      <c r="BJ264" s="42"/>
      <c r="BK264" s="42"/>
      <c r="BL264" s="42">
        <v>14015</v>
      </c>
      <c r="BM264" s="15"/>
    </row>
    <row r="265" spans="1:65" outlineLevel="5" x14ac:dyDescent="0.45">
      <c r="A265" s="22">
        <f t="shared" si="106"/>
        <v>8</v>
      </c>
      <c r="B265" s="9">
        <f t="shared" si="105"/>
        <v>45146</v>
      </c>
      <c r="C265" s="51">
        <v>348140</v>
      </c>
      <c r="D265" s="64">
        <f t="shared" si="111"/>
        <v>38.4</v>
      </c>
      <c r="E265" s="12">
        <v>37.299999999999997</v>
      </c>
      <c r="F265" s="12">
        <v>38.200000000000003</v>
      </c>
      <c r="G265" s="12">
        <v>38.700000000000003</v>
      </c>
      <c r="H265" s="12">
        <v>39.5</v>
      </c>
      <c r="I265" s="12"/>
      <c r="J265" s="12"/>
      <c r="K265" s="12"/>
      <c r="L265" s="12"/>
      <c r="M265" s="74">
        <f t="shared" si="112"/>
        <v>7.2</v>
      </c>
      <c r="N265" s="83">
        <v>7.31</v>
      </c>
      <c r="O265" s="83">
        <v>7.18</v>
      </c>
      <c r="P265" s="83">
        <v>7.32</v>
      </c>
      <c r="Q265" s="83">
        <v>7.17</v>
      </c>
      <c r="R265" s="83"/>
      <c r="S265" s="83"/>
      <c r="T265" s="83"/>
      <c r="U265" s="83"/>
      <c r="V265" s="5" t="str">
        <f t="shared" si="113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14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v>30.237580993520517</v>
      </c>
      <c r="AO265" s="41">
        <v>1232</v>
      </c>
      <c r="AP265" s="110"/>
      <c r="AQ265" s="111"/>
      <c r="AR265" s="126" t="str">
        <f t="shared" si="115"/>
        <v/>
      </c>
      <c r="AS265" s="126" t="str">
        <f t="shared" si="116"/>
        <v/>
      </c>
      <c r="AT265" s="127">
        <v>1266</v>
      </c>
      <c r="AU265" s="128"/>
      <c r="AV265" s="129"/>
      <c r="AW265" s="126" t="str">
        <f t="shared" si="117"/>
        <v/>
      </c>
      <c r="AX265" s="126" t="str">
        <f t="shared" si="118"/>
        <v/>
      </c>
      <c r="AY265" s="64" t="str">
        <f t="shared" si="119"/>
        <v/>
      </c>
      <c r="AZ265" s="97">
        <v>78.5</v>
      </c>
      <c r="BA265" s="68"/>
      <c r="BB265" s="68"/>
      <c r="BC265" s="68"/>
      <c r="BD265" s="68"/>
      <c r="BE265" s="15">
        <v>230</v>
      </c>
      <c r="BF265" s="5">
        <f t="shared" si="120"/>
        <v>25896</v>
      </c>
      <c r="BG265" s="42">
        <v>5950</v>
      </c>
      <c r="BH265" s="42">
        <v>6221</v>
      </c>
      <c r="BI265" s="42">
        <v>1355</v>
      </c>
      <c r="BJ265" s="42"/>
      <c r="BK265" s="42"/>
      <c r="BL265" s="42">
        <v>12370</v>
      </c>
      <c r="BM265" s="15"/>
    </row>
    <row r="266" spans="1:65" outlineLevel="5" x14ac:dyDescent="0.45">
      <c r="A266" s="22">
        <f t="shared" si="106"/>
        <v>8</v>
      </c>
      <c r="B266" s="9">
        <f t="shared" si="105"/>
        <v>45147</v>
      </c>
      <c r="C266" s="51">
        <v>400149</v>
      </c>
      <c r="D266" s="64">
        <f t="shared" si="111"/>
        <v>38.5</v>
      </c>
      <c r="E266" s="12">
        <v>37.299999999999997</v>
      </c>
      <c r="F266" s="12">
        <v>38.200000000000003</v>
      </c>
      <c r="G266" s="12">
        <v>38.700000000000003</v>
      </c>
      <c r="H266" s="12">
        <v>39.6</v>
      </c>
      <c r="I266" s="12"/>
      <c r="J266" s="12"/>
      <c r="K266" s="12"/>
      <c r="L266" s="12"/>
      <c r="M266" s="74">
        <f t="shared" si="112"/>
        <v>7.2</v>
      </c>
      <c r="N266" s="83">
        <v>7.29</v>
      </c>
      <c r="O266" s="83">
        <v>7.13</v>
      </c>
      <c r="P266" s="83">
        <v>7.29</v>
      </c>
      <c r="Q266" s="83">
        <v>7.11</v>
      </c>
      <c r="R266" s="83"/>
      <c r="S266" s="83"/>
      <c r="T266" s="83"/>
      <c r="U266" s="83"/>
      <c r="V266" s="5" t="str">
        <f t="shared" si="113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4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37.086092715231786</v>
      </c>
      <c r="AO266" s="41">
        <v>1402</v>
      </c>
      <c r="AP266" s="110"/>
      <c r="AQ266" s="111"/>
      <c r="AR266" s="126" t="str">
        <f t="shared" si="115"/>
        <v/>
      </c>
      <c r="AS266" s="126" t="str">
        <f t="shared" si="116"/>
        <v/>
      </c>
      <c r="AT266" s="127">
        <v>1478</v>
      </c>
      <c r="AU266" s="128"/>
      <c r="AV266" s="129"/>
      <c r="AW266" s="126" t="str">
        <f t="shared" si="117"/>
        <v/>
      </c>
      <c r="AX266" s="126" t="str">
        <f t="shared" si="118"/>
        <v/>
      </c>
      <c r="AY266" s="64" t="str">
        <f t="shared" si="119"/>
        <v/>
      </c>
      <c r="AZ266" s="97">
        <v>77.39</v>
      </c>
      <c r="BA266" s="68"/>
      <c r="BB266" s="68"/>
      <c r="BC266" s="68"/>
      <c r="BD266" s="68"/>
      <c r="BE266" s="15">
        <v>210</v>
      </c>
      <c r="BF266" s="5">
        <f t="shared" si="120"/>
        <v>16563</v>
      </c>
      <c r="BG266" s="42">
        <v>4933</v>
      </c>
      <c r="BH266" s="42">
        <v>0</v>
      </c>
      <c r="BI266" s="42">
        <v>1362</v>
      </c>
      <c r="BJ266" s="42"/>
      <c r="BK266" s="42"/>
      <c r="BL266" s="42">
        <v>10268</v>
      </c>
      <c r="BM266" s="15"/>
    </row>
    <row r="267" spans="1:65" outlineLevel="5" x14ac:dyDescent="0.45">
      <c r="A267" s="22">
        <f t="shared" si="106"/>
        <v>8</v>
      </c>
      <c r="B267" s="9">
        <f t="shared" si="105"/>
        <v>45148</v>
      </c>
      <c r="C267" s="51">
        <v>460117</v>
      </c>
      <c r="D267" s="64">
        <f t="shared" si="111"/>
        <v>38.4</v>
      </c>
      <c r="E267" s="12">
        <v>37.299999999999997</v>
      </c>
      <c r="F267" s="12">
        <v>38.200000000000003</v>
      </c>
      <c r="G267" s="12">
        <v>38.6</v>
      </c>
      <c r="H267" s="12">
        <v>39.6</v>
      </c>
      <c r="I267" s="12"/>
      <c r="J267" s="12"/>
      <c r="K267" s="12"/>
      <c r="L267" s="12"/>
      <c r="M267" s="74">
        <f t="shared" si="112"/>
        <v>7.2</v>
      </c>
      <c r="N267" s="83">
        <v>7.27</v>
      </c>
      <c r="O267" s="83">
        <v>7.07</v>
      </c>
      <c r="P267" s="83">
        <v>7.25</v>
      </c>
      <c r="Q267" s="83">
        <v>7.06</v>
      </c>
      <c r="R267" s="83"/>
      <c r="S267" s="83"/>
      <c r="T267" s="83"/>
      <c r="U267" s="83"/>
      <c r="V267" s="5">
        <f t="shared" si="113"/>
        <v>320.8</v>
      </c>
      <c r="W267" s="41">
        <v>342.8</v>
      </c>
      <c r="X267" s="41">
        <v>278.8</v>
      </c>
      <c r="Y267" s="41">
        <v>391.2</v>
      </c>
      <c r="Z267" s="41">
        <v>270.2</v>
      </c>
      <c r="AA267" s="41"/>
      <c r="AB267" s="41"/>
      <c r="AC267" s="41"/>
      <c r="AD267" s="41"/>
      <c r="AE267" s="5">
        <f t="shared" si="114"/>
        <v>4350</v>
      </c>
      <c r="AF267" s="41">
        <v>4430</v>
      </c>
      <c r="AG267" s="41">
        <v>4290</v>
      </c>
      <c r="AH267" s="41">
        <v>4570</v>
      </c>
      <c r="AI267" s="41">
        <v>4110</v>
      </c>
      <c r="AJ267" s="41"/>
      <c r="AK267" s="41"/>
      <c r="AL267" s="41"/>
      <c r="AM267" s="41"/>
      <c r="AN267" s="41">
        <v>20.512820512820515</v>
      </c>
      <c r="AO267" s="41">
        <v>1259</v>
      </c>
      <c r="AP267" s="110">
        <v>4.24</v>
      </c>
      <c r="AQ267" s="111">
        <v>3.22</v>
      </c>
      <c r="AR267" s="126">
        <f t="shared" si="115"/>
        <v>75.943396226415089</v>
      </c>
      <c r="AS267" s="126">
        <f t="shared" si="116"/>
        <v>24.056603773584911</v>
      </c>
      <c r="AT267" s="127">
        <v>1380</v>
      </c>
      <c r="AU267" s="128">
        <v>2.3199999999999998</v>
      </c>
      <c r="AV267" s="129">
        <v>1.34</v>
      </c>
      <c r="AW267" s="126">
        <f t="shared" si="117"/>
        <v>57.758620689655181</v>
      </c>
      <c r="AX267" s="126">
        <f t="shared" si="118"/>
        <v>42.241379310344819</v>
      </c>
      <c r="AY267" s="64">
        <f t="shared" si="119"/>
        <v>56.686525541893751</v>
      </c>
      <c r="AZ267" s="97">
        <v>77.61</v>
      </c>
      <c r="BA267" s="68"/>
      <c r="BB267" s="68"/>
      <c r="BC267" s="68"/>
      <c r="BD267" s="68"/>
      <c r="BE267" s="15">
        <v>110</v>
      </c>
      <c r="BF267" s="5">
        <f t="shared" si="120"/>
        <v>14990</v>
      </c>
      <c r="BG267" s="42">
        <v>5405</v>
      </c>
      <c r="BH267" s="42">
        <v>0</v>
      </c>
      <c r="BI267" s="42">
        <v>1315</v>
      </c>
      <c r="BJ267" s="42"/>
      <c r="BK267" s="42"/>
      <c r="BL267" s="42">
        <v>8270</v>
      </c>
      <c r="BM267" s="15"/>
    </row>
    <row r="268" spans="1:65" outlineLevel="5" x14ac:dyDescent="0.45">
      <c r="A268" s="22">
        <f t="shared" si="106"/>
        <v>8</v>
      </c>
      <c r="B268" s="9">
        <f t="shared" si="105"/>
        <v>45149</v>
      </c>
      <c r="C268" s="51">
        <v>444795</v>
      </c>
      <c r="D268" s="64">
        <f t="shared" si="111"/>
        <v>38.4</v>
      </c>
      <c r="E268" s="12">
        <v>37.200000000000003</v>
      </c>
      <c r="F268" s="12">
        <v>38.200000000000003</v>
      </c>
      <c r="G268" s="12">
        <v>38.5</v>
      </c>
      <c r="H268" s="12">
        <v>39.6</v>
      </c>
      <c r="I268" s="12"/>
      <c r="J268" s="12"/>
      <c r="K268" s="12"/>
      <c r="L268" s="12"/>
      <c r="M268" s="74">
        <f t="shared" si="112"/>
        <v>7.2</v>
      </c>
      <c r="N268" s="83">
        <v>7.23</v>
      </c>
      <c r="O268" s="83">
        <v>7.14</v>
      </c>
      <c r="P268" s="83">
        <v>7.28</v>
      </c>
      <c r="Q268" s="83">
        <v>7.1</v>
      </c>
      <c r="R268" s="83"/>
      <c r="S268" s="83"/>
      <c r="T268" s="83"/>
      <c r="U268" s="83"/>
      <c r="V268" s="5" t="str">
        <f t="shared" si="113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14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20.378457059679768</v>
      </c>
      <c r="AO268" s="41">
        <v>1264</v>
      </c>
      <c r="AP268" s="110"/>
      <c r="AQ268" s="111"/>
      <c r="AR268" s="126" t="str">
        <f t="shared" si="115"/>
        <v/>
      </c>
      <c r="AS268" s="126" t="str">
        <f t="shared" si="116"/>
        <v/>
      </c>
      <c r="AT268" s="127">
        <v>1216</v>
      </c>
      <c r="AU268" s="128"/>
      <c r="AV268" s="129"/>
      <c r="AW268" s="126" t="str">
        <f t="shared" si="117"/>
        <v/>
      </c>
      <c r="AX268" s="126" t="str">
        <f t="shared" si="118"/>
        <v/>
      </c>
      <c r="AY268" s="64" t="str">
        <f t="shared" si="119"/>
        <v/>
      </c>
      <c r="AZ268" s="97">
        <v>77.47</v>
      </c>
      <c r="BA268" s="68"/>
      <c r="BB268" s="68"/>
      <c r="BC268" s="68"/>
      <c r="BD268" s="68"/>
      <c r="BE268" s="15">
        <v>320</v>
      </c>
      <c r="BF268" s="5">
        <f t="shared" si="120"/>
        <v>21070</v>
      </c>
      <c r="BG268" s="42">
        <v>6118</v>
      </c>
      <c r="BH268" s="42">
        <v>0</v>
      </c>
      <c r="BI268" s="42">
        <v>769</v>
      </c>
      <c r="BJ268" s="42"/>
      <c r="BK268" s="42"/>
      <c r="BL268" s="42">
        <v>14183</v>
      </c>
      <c r="BM268" s="15"/>
    </row>
    <row r="269" spans="1:65" outlineLevel="5" x14ac:dyDescent="0.45">
      <c r="A269" s="22">
        <f t="shared" si="106"/>
        <v>8</v>
      </c>
      <c r="B269" s="9">
        <f t="shared" si="105"/>
        <v>45150</v>
      </c>
      <c r="C269" s="51">
        <v>433019</v>
      </c>
      <c r="D269" s="64">
        <f t="shared" si="111"/>
        <v>38.4</v>
      </c>
      <c r="E269" s="12">
        <v>37.1</v>
      </c>
      <c r="F269" s="12">
        <v>38.200000000000003</v>
      </c>
      <c r="G269" s="12">
        <v>38.6</v>
      </c>
      <c r="H269" s="12">
        <v>39.700000000000003</v>
      </c>
      <c r="I269" s="12"/>
      <c r="J269" s="12"/>
      <c r="K269" s="12"/>
      <c r="L269" s="12"/>
      <c r="M269" s="74">
        <f t="shared" si="112"/>
        <v>7.2</v>
      </c>
      <c r="N269" s="83">
        <v>7.25</v>
      </c>
      <c r="O269" s="83">
        <v>7.11</v>
      </c>
      <c r="P269" s="83">
        <v>7.18</v>
      </c>
      <c r="Q269" s="83">
        <v>7.13</v>
      </c>
      <c r="R269" s="83"/>
      <c r="S269" s="83"/>
      <c r="T269" s="83"/>
      <c r="U269" s="83"/>
      <c r="V269" s="5" t="str">
        <f t="shared" si="113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4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23.313905079100749</v>
      </c>
      <c r="AO269" s="41">
        <v>1093</v>
      </c>
      <c r="AP269" s="110"/>
      <c r="AQ269" s="111"/>
      <c r="AR269" s="126" t="str">
        <f t="shared" si="115"/>
        <v/>
      </c>
      <c r="AS269" s="126" t="str">
        <f t="shared" si="116"/>
        <v/>
      </c>
      <c r="AT269" s="127">
        <v>1264</v>
      </c>
      <c r="AU269" s="128"/>
      <c r="AV269" s="129"/>
      <c r="AW269" s="126" t="str">
        <f t="shared" si="117"/>
        <v/>
      </c>
      <c r="AX269" s="126" t="str">
        <f t="shared" si="118"/>
        <v/>
      </c>
      <c r="AY269" s="64" t="str">
        <f t="shared" si="119"/>
        <v/>
      </c>
      <c r="AZ269" s="97">
        <v>77.83</v>
      </c>
      <c r="BA269" s="68"/>
      <c r="BB269" s="68"/>
      <c r="BC269" s="68"/>
      <c r="BD269" s="68"/>
      <c r="BE269" s="15">
        <v>70</v>
      </c>
      <c r="BF269" s="5">
        <f t="shared" si="120"/>
        <v>16683</v>
      </c>
      <c r="BG269" s="42">
        <v>5206</v>
      </c>
      <c r="BH269" s="42">
        <v>0</v>
      </c>
      <c r="BI269" s="42">
        <v>1248</v>
      </c>
      <c r="BJ269" s="42"/>
      <c r="BK269" s="42"/>
      <c r="BL269" s="42">
        <v>10229</v>
      </c>
      <c r="BM269" s="15"/>
    </row>
    <row r="270" spans="1:65" outlineLevel="5" x14ac:dyDescent="0.45">
      <c r="A270" s="22">
        <f t="shared" si="106"/>
        <v>8</v>
      </c>
      <c r="B270" s="9">
        <f t="shared" si="105"/>
        <v>45151</v>
      </c>
      <c r="C270" s="51">
        <v>463959</v>
      </c>
      <c r="D270" s="64">
        <f t="shared" si="111"/>
        <v>38.4</v>
      </c>
      <c r="E270" s="12">
        <v>37.1</v>
      </c>
      <c r="F270" s="12">
        <v>38.1</v>
      </c>
      <c r="G270" s="12">
        <v>38.4</v>
      </c>
      <c r="H270" s="12">
        <v>39.799999999999997</v>
      </c>
      <c r="I270" s="12"/>
      <c r="J270" s="12"/>
      <c r="K270" s="12"/>
      <c r="L270" s="12"/>
      <c r="M270" s="74">
        <f t="shared" si="112"/>
        <v>7.2</v>
      </c>
      <c r="N270" s="83">
        <v>7.21</v>
      </c>
      <c r="O270" s="83">
        <v>7.14</v>
      </c>
      <c r="P270" s="83">
        <v>7.21</v>
      </c>
      <c r="Q270" s="83">
        <v>7.16</v>
      </c>
      <c r="R270" s="83"/>
      <c r="S270" s="83"/>
      <c r="T270" s="83"/>
      <c r="U270" s="83"/>
      <c r="V270" s="5" t="str">
        <f t="shared" si="113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14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v>27.777777777777779</v>
      </c>
      <c r="AO270" s="41">
        <v>1079</v>
      </c>
      <c r="AP270" s="110"/>
      <c r="AQ270" s="111"/>
      <c r="AR270" s="126" t="str">
        <f t="shared" si="115"/>
        <v/>
      </c>
      <c r="AS270" s="126" t="str">
        <f t="shared" si="116"/>
        <v/>
      </c>
      <c r="AT270" s="127">
        <v>1131</v>
      </c>
      <c r="AU270" s="128"/>
      <c r="AV270" s="129"/>
      <c r="AW270" s="126" t="str">
        <f t="shared" si="117"/>
        <v/>
      </c>
      <c r="AX270" s="126" t="str">
        <f t="shared" si="118"/>
        <v/>
      </c>
      <c r="AY270" s="64" t="str">
        <f t="shared" si="119"/>
        <v/>
      </c>
      <c r="AZ270" s="97">
        <v>77.58</v>
      </c>
      <c r="BA270" s="68"/>
      <c r="BB270" s="68"/>
      <c r="BC270" s="68"/>
      <c r="BD270" s="68"/>
      <c r="BE270" s="15"/>
      <c r="BF270" s="5">
        <f t="shared" si="120"/>
        <v>8416</v>
      </c>
      <c r="BG270" s="42">
        <v>2473</v>
      </c>
      <c r="BH270" s="42">
        <v>0</v>
      </c>
      <c r="BI270" s="42">
        <v>1317</v>
      </c>
      <c r="BJ270" s="42"/>
      <c r="BK270" s="42"/>
      <c r="BL270" s="42">
        <v>4626</v>
      </c>
      <c r="BM270" s="15"/>
    </row>
    <row r="271" spans="1:65" outlineLevel="5" x14ac:dyDescent="0.45">
      <c r="A271" s="22">
        <f t="shared" si="106"/>
        <v>8</v>
      </c>
      <c r="B271" s="9">
        <f t="shared" si="105"/>
        <v>45152</v>
      </c>
      <c r="C271" s="51">
        <v>406774</v>
      </c>
      <c r="D271" s="64">
        <f t="shared" si="111"/>
        <v>38.4</v>
      </c>
      <c r="E271" s="12">
        <v>37.1</v>
      </c>
      <c r="F271" s="12">
        <v>38.200000000000003</v>
      </c>
      <c r="G271" s="12">
        <v>38.5</v>
      </c>
      <c r="H271" s="12">
        <v>39.6</v>
      </c>
      <c r="I271" s="12"/>
      <c r="J271" s="12"/>
      <c r="K271" s="12"/>
      <c r="L271" s="12"/>
      <c r="M271" s="74">
        <f t="shared" si="112"/>
        <v>7.2</v>
      </c>
      <c r="N271" s="83">
        <v>7.26</v>
      </c>
      <c r="O271" s="83">
        <v>7.18</v>
      </c>
      <c r="P271" s="83">
        <v>7.26</v>
      </c>
      <c r="Q271" s="83">
        <v>7.14</v>
      </c>
      <c r="R271" s="83"/>
      <c r="S271" s="83"/>
      <c r="T271" s="83"/>
      <c r="U271" s="83"/>
      <c r="V271" s="5" t="str">
        <f t="shared" si="113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4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24.496937882764655</v>
      </c>
      <c r="AO271" s="41">
        <v>1487</v>
      </c>
      <c r="AP271" s="110"/>
      <c r="AQ271" s="111"/>
      <c r="AR271" s="126" t="str">
        <f t="shared" si="115"/>
        <v/>
      </c>
      <c r="AS271" s="126" t="str">
        <f t="shared" si="116"/>
        <v/>
      </c>
      <c r="AT271" s="127">
        <v>1593</v>
      </c>
      <c r="AU271" s="128"/>
      <c r="AV271" s="129"/>
      <c r="AW271" s="126" t="str">
        <f t="shared" si="117"/>
        <v/>
      </c>
      <c r="AX271" s="126" t="str">
        <f t="shared" si="118"/>
        <v/>
      </c>
      <c r="AY271" s="64" t="str">
        <f t="shared" si="119"/>
        <v/>
      </c>
      <c r="AZ271" s="97">
        <v>77.23</v>
      </c>
      <c r="BA271" s="68"/>
      <c r="BB271" s="68"/>
      <c r="BC271" s="68"/>
      <c r="BD271" s="68"/>
      <c r="BE271" s="15">
        <v>350</v>
      </c>
      <c r="BF271" s="5">
        <f t="shared" si="120"/>
        <v>28447</v>
      </c>
      <c r="BG271" s="42">
        <v>7619</v>
      </c>
      <c r="BH271" s="42">
        <v>5460</v>
      </c>
      <c r="BI271" s="42">
        <v>1240</v>
      </c>
      <c r="BJ271" s="42"/>
      <c r="BK271" s="42"/>
      <c r="BL271" s="42">
        <v>14128</v>
      </c>
      <c r="BM271" s="15"/>
    </row>
    <row r="272" spans="1:65" outlineLevel="5" x14ac:dyDescent="0.45">
      <c r="A272" s="22">
        <f t="shared" si="106"/>
        <v>8</v>
      </c>
      <c r="B272" s="9">
        <f t="shared" si="105"/>
        <v>45153</v>
      </c>
      <c r="C272" s="51">
        <v>421728</v>
      </c>
      <c r="D272" s="64">
        <f t="shared" si="111"/>
        <v>38.1</v>
      </c>
      <c r="E272" s="12">
        <v>37.1</v>
      </c>
      <c r="F272" s="12">
        <v>38.200000000000003</v>
      </c>
      <c r="G272" s="12">
        <v>38.5</v>
      </c>
      <c r="H272" s="12">
        <v>38.6</v>
      </c>
      <c r="I272" s="12"/>
      <c r="J272" s="12"/>
      <c r="K272" s="12"/>
      <c r="L272" s="12"/>
      <c r="M272" s="74">
        <f t="shared" si="112"/>
        <v>7.2</v>
      </c>
      <c r="N272" s="83">
        <v>7.22</v>
      </c>
      <c r="O272" s="83">
        <v>7.13</v>
      </c>
      <c r="P272" s="83">
        <v>7.28</v>
      </c>
      <c r="Q272" s="83">
        <v>7.17</v>
      </c>
      <c r="R272" s="83"/>
      <c r="S272" s="83"/>
      <c r="T272" s="83"/>
      <c r="U272" s="83"/>
      <c r="V272" s="5" t="str">
        <f t="shared" si="113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4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24.713150926743161</v>
      </c>
      <c r="AO272" s="41">
        <v>1285</v>
      </c>
      <c r="AP272" s="110"/>
      <c r="AQ272" s="111"/>
      <c r="AR272" s="126" t="str">
        <f t="shared" si="115"/>
        <v/>
      </c>
      <c r="AS272" s="126" t="str">
        <f t="shared" si="116"/>
        <v/>
      </c>
      <c r="AT272" s="127">
        <v>1258</v>
      </c>
      <c r="AU272" s="128"/>
      <c r="AV272" s="129"/>
      <c r="AW272" s="126" t="str">
        <f t="shared" si="117"/>
        <v/>
      </c>
      <c r="AX272" s="126" t="str">
        <f t="shared" si="118"/>
        <v/>
      </c>
      <c r="AY272" s="64" t="str">
        <f t="shared" si="119"/>
        <v/>
      </c>
      <c r="AZ272" s="97">
        <v>77.59</v>
      </c>
      <c r="BA272" s="68">
        <v>60.02</v>
      </c>
      <c r="BB272" s="68">
        <v>40.92</v>
      </c>
      <c r="BC272" s="68">
        <v>4</v>
      </c>
      <c r="BD272" s="68"/>
      <c r="BE272" s="15">
        <v>220</v>
      </c>
      <c r="BF272" s="5">
        <f t="shared" si="120"/>
        <v>30445</v>
      </c>
      <c r="BG272" s="42">
        <v>9061</v>
      </c>
      <c r="BH272" s="42">
        <v>6613</v>
      </c>
      <c r="BI272" s="42">
        <v>1150</v>
      </c>
      <c r="BJ272" s="42"/>
      <c r="BK272" s="42"/>
      <c r="BL272" s="42">
        <v>13621</v>
      </c>
      <c r="BM272" s="15"/>
    </row>
    <row r="273" spans="1:65" outlineLevel="5" x14ac:dyDescent="0.45">
      <c r="A273" s="22">
        <f t="shared" si="106"/>
        <v>8</v>
      </c>
      <c r="B273" s="9">
        <f t="shared" si="105"/>
        <v>45154</v>
      </c>
      <c r="C273" s="51">
        <v>404824</v>
      </c>
      <c r="D273" s="64">
        <f t="shared" si="111"/>
        <v>38.1</v>
      </c>
      <c r="E273" s="12">
        <v>37.200000000000003</v>
      </c>
      <c r="F273" s="12">
        <v>38.200000000000003</v>
      </c>
      <c r="G273" s="12">
        <v>38.5</v>
      </c>
      <c r="H273" s="12">
        <v>38.6</v>
      </c>
      <c r="I273" s="12"/>
      <c r="J273" s="12"/>
      <c r="K273" s="12"/>
      <c r="L273" s="12"/>
      <c r="M273" s="74">
        <f t="shared" si="112"/>
        <v>7.2</v>
      </c>
      <c r="N273" s="83">
        <v>7.18</v>
      </c>
      <c r="O273" s="83">
        <v>7.09</v>
      </c>
      <c r="P273" s="83">
        <v>7.24</v>
      </c>
      <c r="Q273" s="83">
        <v>7.13</v>
      </c>
      <c r="R273" s="83"/>
      <c r="S273" s="83"/>
      <c r="T273" s="83"/>
      <c r="U273" s="83"/>
      <c r="V273" s="5" t="str">
        <f t="shared" si="113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4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30.905077262693158</v>
      </c>
      <c r="AO273" s="41">
        <v>1351</v>
      </c>
      <c r="AP273" s="110"/>
      <c r="AQ273" s="111"/>
      <c r="AR273" s="126" t="str">
        <f t="shared" si="115"/>
        <v/>
      </c>
      <c r="AS273" s="126" t="str">
        <f t="shared" si="116"/>
        <v/>
      </c>
      <c r="AT273" s="127">
        <v>1409</v>
      </c>
      <c r="AU273" s="128"/>
      <c r="AV273" s="129"/>
      <c r="AW273" s="126" t="str">
        <f t="shared" si="117"/>
        <v/>
      </c>
      <c r="AX273" s="126" t="str">
        <f t="shared" si="118"/>
        <v/>
      </c>
      <c r="AY273" s="64" t="str">
        <f t="shared" si="119"/>
        <v/>
      </c>
      <c r="AZ273" s="97">
        <v>77.42</v>
      </c>
      <c r="BA273" s="68"/>
      <c r="BB273" s="68"/>
      <c r="BC273" s="68"/>
      <c r="BD273" s="68"/>
      <c r="BE273" s="15">
        <v>290</v>
      </c>
      <c r="BF273" s="5">
        <f t="shared" si="120"/>
        <v>23294</v>
      </c>
      <c r="BG273" s="42">
        <v>4300</v>
      </c>
      <c r="BH273" s="42">
        <v>3822</v>
      </c>
      <c r="BI273" s="42">
        <v>1139</v>
      </c>
      <c r="BJ273" s="42"/>
      <c r="BK273" s="42"/>
      <c r="BL273" s="42">
        <v>14033</v>
      </c>
      <c r="BM273" s="15"/>
    </row>
    <row r="274" spans="1:65" outlineLevel="5" x14ac:dyDescent="0.45">
      <c r="A274" s="22">
        <f t="shared" si="106"/>
        <v>8</v>
      </c>
      <c r="B274" s="9">
        <f t="shared" si="105"/>
        <v>45155</v>
      </c>
      <c r="C274" s="51">
        <v>412818</v>
      </c>
      <c r="D274" s="64">
        <f t="shared" si="111"/>
        <v>38.1</v>
      </c>
      <c r="E274" s="12">
        <v>37.200000000000003</v>
      </c>
      <c r="F274" s="12">
        <v>38.200000000000003</v>
      </c>
      <c r="G274" s="12">
        <v>38.5</v>
      </c>
      <c r="H274" s="12">
        <v>38.6</v>
      </c>
      <c r="I274" s="12"/>
      <c r="J274" s="12"/>
      <c r="K274" s="12"/>
      <c r="L274" s="12"/>
      <c r="M274" s="74">
        <f t="shared" si="112"/>
        <v>7.2</v>
      </c>
      <c r="N274" s="83">
        <v>7.21</v>
      </c>
      <c r="O274" s="83">
        <v>7.1</v>
      </c>
      <c r="P274" s="83">
        <v>7.27</v>
      </c>
      <c r="Q274" s="83">
        <v>7.12</v>
      </c>
      <c r="R274" s="83"/>
      <c r="S274" s="83"/>
      <c r="T274" s="83"/>
      <c r="U274" s="83"/>
      <c r="V274" s="5">
        <f t="shared" si="113"/>
        <v>306</v>
      </c>
      <c r="W274" s="41">
        <v>282.89999999999998</v>
      </c>
      <c r="X274" s="41">
        <v>314.60000000000002</v>
      </c>
      <c r="Y274" s="41">
        <v>307</v>
      </c>
      <c r="Z274" s="41">
        <v>319.3</v>
      </c>
      <c r="AA274" s="41"/>
      <c r="AB274" s="41"/>
      <c r="AC274" s="41"/>
      <c r="AD274" s="41"/>
      <c r="AE274" s="5">
        <f t="shared" si="114"/>
        <v>4197.5</v>
      </c>
      <c r="AF274" s="41">
        <v>4650</v>
      </c>
      <c r="AG274" s="41">
        <v>3800</v>
      </c>
      <c r="AH274" s="41">
        <v>4200</v>
      </c>
      <c r="AI274" s="41">
        <v>4140</v>
      </c>
      <c r="AJ274" s="41"/>
      <c r="AK274" s="41"/>
      <c r="AL274" s="41"/>
      <c r="AM274" s="41"/>
      <c r="AN274" s="41">
        <v>23.890784982935152</v>
      </c>
      <c r="AO274" s="41">
        <v>1335</v>
      </c>
      <c r="AP274" s="110">
        <v>3.52</v>
      </c>
      <c r="AQ274" s="111">
        <v>2.61</v>
      </c>
      <c r="AR274" s="126">
        <f t="shared" si="115"/>
        <v>74.147727272727266</v>
      </c>
      <c r="AS274" s="126">
        <f t="shared" si="116"/>
        <v>25.852272727272734</v>
      </c>
      <c r="AT274" s="127">
        <v>1497</v>
      </c>
      <c r="AU274" s="128">
        <v>2.34</v>
      </c>
      <c r="AV274" s="129">
        <v>1.4</v>
      </c>
      <c r="AW274" s="126">
        <f t="shared" si="117"/>
        <v>59.82905982905983</v>
      </c>
      <c r="AX274" s="126">
        <f t="shared" si="118"/>
        <v>40.17094017094017</v>
      </c>
      <c r="AY274" s="64">
        <f t="shared" si="119"/>
        <v>48.072063259150553</v>
      </c>
      <c r="AZ274" s="97">
        <v>77.91</v>
      </c>
      <c r="BA274" s="68"/>
      <c r="BB274" s="68"/>
      <c r="BC274" s="68"/>
      <c r="BD274" s="68"/>
      <c r="BE274" s="15">
        <v>220</v>
      </c>
      <c r="BF274" s="5">
        <f t="shared" si="120"/>
        <v>17620</v>
      </c>
      <c r="BG274" s="42">
        <v>3700</v>
      </c>
      <c r="BH274" s="42">
        <v>0</v>
      </c>
      <c r="BI274" s="42">
        <v>0</v>
      </c>
      <c r="BJ274" s="42"/>
      <c r="BK274" s="42"/>
      <c r="BL274" s="42">
        <v>13920</v>
      </c>
      <c r="BM274" s="15"/>
    </row>
    <row r="275" spans="1:65" outlineLevel="5" x14ac:dyDescent="0.45">
      <c r="A275" s="22">
        <f t="shared" si="106"/>
        <v>8</v>
      </c>
      <c r="B275" s="9">
        <f t="shared" si="105"/>
        <v>45156</v>
      </c>
      <c r="C275" s="51">
        <v>418643</v>
      </c>
      <c r="D275" s="64">
        <f t="shared" si="111"/>
        <v>38.1</v>
      </c>
      <c r="E275" s="12">
        <v>37.200000000000003</v>
      </c>
      <c r="F275" s="12">
        <v>38.200000000000003</v>
      </c>
      <c r="G275" s="12">
        <v>38.5</v>
      </c>
      <c r="H275" s="12">
        <v>38.6</v>
      </c>
      <c r="I275" s="12"/>
      <c r="J275" s="12"/>
      <c r="K275" s="12"/>
      <c r="L275" s="12"/>
      <c r="M275" s="74">
        <f t="shared" si="112"/>
        <v>7.2</v>
      </c>
      <c r="N275" s="83">
        <v>7.18</v>
      </c>
      <c r="O275" s="83">
        <v>7.08</v>
      </c>
      <c r="P275" s="83">
        <v>7.25</v>
      </c>
      <c r="Q275" s="83">
        <v>7.1</v>
      </c>
      <c r="R275" s="83"/>
      <c r="S275" s="83"/>
      <c r="T275" s="83"/>
      <c r="U275" s="83"/>
      <c r="V275" s="5" t="str">
        <f t="shared" si="113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4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21.423106350420809</v>
      </c>
      <c r="AO275" s="41">
        <v>1625</v>
      </c>
      <c r="AP275" s="110"/>
      <c r="AQ275" s="111"/>
      <c r="AR275" s="126" t="str">
        <f t="shared" si="115"/>
        <v/>
      </c>
      <c r="AS275" s="126" t="str">
        <f t="shared" si="116"/>
        <v/>
      </c>
      <c r="AT275" s="127">
        <v>1621</v>
      </c>
      <c r="AU275" s="128"/>
      <c r="AV275" s="129"/>
      <c r="AW275" s="126" t="str">
        <f t="shared" si="117"/>
        <v/>
      </c>
      <c r="AX275" s="126" t="str">
        <f t="shared" si="118"/>
        <v/>
      </c>
      <c r="AY275" s="64" t="str">
        <f t="shared" si="119"/>
        <v/>
      </c>
      <c r="AZ275" s="97">
        <v>77.81</v>
      </c>
      <c r="BA275" s="68"/>
      <c r="BB275" s="68"/>
      <c r="BC275" s="68"/>
      <c r="BD275" s="68"/>
      <c r="BE275" s="15">
        <v>280</v>
      </c>
      <c r="BF275" s="5">
        <f t="shared" si="120"/>
        <v>22602</v>
      </c>
      <c r="BG275" s="42">
        <v>5518</v>
      </c>
      <c r="BH275" s="42">
        <v>1896</v>
      </c>
      <c r="BI275" s="42">
        <v>1154</v>
      </c>
      <c r="BJ275" s="42"/>
      <c r="BK275" s="42"/>
      <c r="BL275" s="42">
        <v>14034</v>
      </c>
      <c r="BM275" s="15"/>
    </row>
    <row r="276" spans="1:65" outlineLevel="5" x14ac:dyDescent="0.45">
      <c r="A276" s="22">
        <f t="shared" si="106"/>
        <v>8</v>
      </c>
      <c r="B276" s="9">
        <f t="shared" si="105"/>
        <v>45157</v>
      </c>
      <c r="C276" s="51">
        <v>453210</v>
      </c>
      <c r="D276" s="64">
        <f t="shared" si="111"/>
        <v>38.1</v>
      </c>
      <c r="E276" s="12">
        <v>37.200000000000003</v>
      </c>
      <c r="F276" s="12">
        <v>38.200000000000003</v>
      </c>
      <c r="G276" s="12">
        <v>38.4</v>
      </c>
      <c r="H276" s="12">
        <v>38.5</v>
      </c>
      <c r="I276" s="12"/>
      <c r="J276" s="12"/>
      <c r="K276" s="12"/>
      <c r="L276" s="12"/>
      <c r="M276" s="74">
        <f t="shared" si="112"/>
        <v>7.2</v>
      </c>
      <c r="N276" s="83">
        <v>7.21</v>
      </c>
      <c r="O276" s="83">
        <v>7.11</v>
      </c>
      <c r="P276" s="83">
        <v>7.23</v>
      </c>
      <c r="Q276" s="83">
        <v>7.12</v>
      </c>
      <c r="R276" s="83"/>
      <c r="S276" s="83"/>
      <c r="T276" s="83"/>
      <c r="U276" s="83"/>
      <c r="V276" s="5" t="str">
        <f t="shared" si="113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4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19.900497512437809</v>
      </c>
      <c r="AO276" s="41">
        <v>1413</v>
      </c>
      <c r="AP276" s="110"/>
      <c r="AQ276" s="111"/>
      <c r="AR276" s="126" t="str">
        <f t="shared" si="115"/>
        <v/>
      </c>
      <c r="AS276" s="126" t="str">
        <f t="shared" si="116"/>
        <v/>
      </c>
      <c r="AT276" s="127">
        <v>1383</v>
      </c>
      <c r="AU276" s="128"/>
      <c r="AV276" s="129"/>
      <c r="AW276" s="126" t="str">
        <f t="shared" si="117"/>
        <v/>
      </c>
      <c r="AX276" s="126" t="str">
        <f t="shared" si="118"/>
        <v/>
      </c>
      <c r="AY276" s="64" t="str">
        <f t="shared" si="119"/>
        <v/>
      </c>
      <c r="AZ276" s="97">
        <v>77.63</v>
      </c>
      <c r="BA276" s="68"/>
      <c r="BB276" s="68"/>
      <c r="BC276" s="68"/>
      <c r="BD276" s="68"/>
      <c r="BE276" s="15">
        <v>120</v>
      </c>
      <c r="BF276" s="5">
        <f t="shared" si="120"/>
        <v>19465</v>
      </c>
      <c r="BG276" s="42">
        <v>5395</v>
      </c>
      <c r="BH276" s="42">
        <v>0</v>
      </c>
      <c r="BI276" s="42">
        <v>1151</v>
      </c>
      <c r="BJ276" s="42"/>
      <c r="BK276" s="42"/>
      <c r="BL276" s="42">
        <v>12919</v>
      </c>
      <c r="BM276" s="15"/>
    </row>
    <row r="277" spans="1:65" outlineLevel="5" x14ac:dyDescent="0.45">
      <c r="A277" s="22">
        <f t="shared" si="106"/>
        <v>8</v>
      </c>
      <c r="B277" s="9">
        <f t="shared" si="105"/>
        <v>45158</v>
      </c>
      <c r="C277" s="51">
        <v>435804</v>
      </c>
      <c r="D277" s="64">
        <f t="shared" si="111"/>
        <v>38</v>
      </c>
      <c r="E277" s="12">
        <v>37.1</v>
      </c>
      <c r="F277" s="12">
        <v>38.1</v>
      </c>
      <c r="G277" s="12">
        <v>38.299999999999997</v>
      </c>
      <c r="H277" s="12">
        <v>38.299999999999997</v>
      </c>
      <c r="I277" s="12"/>
      <c r="J277" s="12"/>
      <c r="K277" s="12"/>
      <c r="L277" s="12"/>
      <c r="M277" s="74">
        <f t="shared" si="112"/>
        <v>7.1</v>
      </c>
      <c r="N277" s="83">
        <v>7.17</v>
      </c>
      <c r="O277" s="83">
        <v>7.08</v>
      </c>
      <c r="P277" s="83">
        <v>7.2</v>
      </c>
      <c r="Q277" s="83">
        <v>7.09</v>
      </c>
      <c r="R277" s="83"/>
      <c r="S277" s="83"/>
      <c r="T277" s="83"/>
      <c r="U277" s="83"/>
      <c r="V277" s="5" t="str">
        <f t="shared" si="113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4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23.608768971332211</v>
      </c>
      <c r="AO277" s="41">
        <v>1109</v>
      </c>
      <c r="AP277" s="110"/>
      <c r="AQ277" s="111"/>
      <c r="AR277" s="126" t="str">
        <f t="shared" si="115"/>
        <v/>
      </c>
      <c r="AS277" s="126" t="str">
        <f t="shared" si="116"/>
        <v/>
      </c>
      <c r="AT277" s="127">
        <v>1166</v>
      </c>
      <c r="AU277" s="128"/>
      <c r="AV277" s="129"/>
      <c r="AW277" s="126" t="str">
        <f t="shared" si="117"/>
        <v/>
      </c>
      <c r="AX277" s="126" t="str">
        <f t="shared" si="118"/>
        <v/>
      </c>
      <c r="AY277" s="64" t="str">
        <f t="shared" si="119"/>
        <v/>
      </c>
      <c r="AZ277" s="97">
        <v>77.37</v>
      </c>
      <c r="BA277" s="68"/>
      <c r="BB277" s="68"/>
      <c r="BC277" s="68"/>
      <c r="BD277" s="68"/>
      <c r="BE277" s="15"/>
      <c r="BF277" s="5">
        <f t="shared" si="120"/>
        <v>9550</v>
      </c>
      <c r="BG277" s="42">
        <v>2685</v>
      </c>
      <c r="BH277" s="42">
        <v>0</v>
      </c>
      <c r="BI277" s="42">
        <v>1188</v>
      </c>
      <c r="BJ277" s="42"/>
      <c r="BK277" s="42"/>
      <c r="BL277" s="42">
        <v>5677</v>
      </c>
      <c r="BM277" s="15"/>
    </row>
    <row r="278" spans="1:65" outlineLevel="5" x14ac:dyDescent="0.45">
      <c r="A278" s="22">
        <f t="shared" si="106"/>
        <v>8</v>
      </c>
      <c r="B278" s="9">
        <f t="shared" si="105"/>
        <v>45159</v>
      </c>
      <c r="C278" s="51">
        <v>421717</v>
      </c>
      <c r="D278" s="64">
        <f t="shared" si="111"/>
        <v>37.9</v>
      </c>
      <c r="E278" s="12">
        <v>37.1</v>
      </c>
      <c r="F278" s="12">
        <v>38.200000000000003</v>
      </c>
      <c r="G278" s="12">
        <v>38.200000000000003</v>
      </c>
      <c r="H278" s="12">
        <v>38.1</v>
      </c>
      <c r="I278" s="12"/>
      <c r="J278" s="12"/>
      <c r="K278" s="12"/>
      <c r="L278" s="12"/>
      <c r="M278" s="74">
        <f t="shared" si="112"/>
        <v>7.1</v>
      </c>
      <c r="N278" s="83">
        <v>7.14</v>
      </c>
      <c r="O278" s="83">
        <v>7.05</v>
      </c>
      <c r="P278" s="83">
        <v>7.16</v>
      </c>
      <c r="Q278" s="83">
        <v>7.06</v>
      </c>
      <c r="R278" s="83"/>
      <c r="S278" s="83"/>
      <c r="T278" s="83"/>
      <c r="U278" s="83"/>
      <c r="V278" s="5" t="str">
        <f t="shared" si="113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4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24.43280977312391</v>
      </c>
      <c r="AO278" s="41">
        <v>1393</v>
      </c>
      <c r="AP278" s="110"/>
      <c r="AQ278" s="111"/>
      <c r="AR278" s="126" t="str">
        <f t="shared" si="115"/>
        <v/>
      </c>
      <c r="AS278" s="126" t="str">
        <f t="shared" si="116"/>
        <v/>
      </c>
      <c r="AT278" s="127">
        <v>1494</v>
      </c>
      <c r="AU278" s="128"/>
      <c r="AV278" s="129"/>
      <c r="AW278" s="126" t="str">
        <f t="shared" si="117"/>
        <v/>
      </c>
      <c r="AX278" s="126" t="str">
        <f t="shared" si="118"/>
        <v/>
      </c>
      <c r="AY278" s="64" t="str">
        <f t="shared" si="119"/>
        <v/>
      </c>
      <c r="AZ278" s="97">
        <v>76.959999999999994</v>
      </c>
      <c r="BA278" s="68"/>
      <c r="BB278" s="68"/>
      <c r="BC278" s="68"/>
      <c r="BD278" s="68"/>
      <c r="BE278" s="15">
        <v>300</v>
      </c>
      <c r="BF278" s="5">
        <f t="shared" si="120"/>
        <v>27754</v>
      </c>
      <c r="BG278" s="42">
        <v>8497</v>
      </c>
      <c r="BH278" s="42">
        <v>5147</v>
      </c>
      <c r="BI278" s="42">
        <v>1201</v>
      </c>
      <c r="BJ278" s="42"/>
      <c r="BK278" s="42"/>
      <c r="BL278" s="42">
        <v>12909</v>
      </c>
      <c r="BM278" s="15"/>
    </row>
    <row r="279" spans="1:65" outlineLevel="5" x14ac:dyDescent="0.45">
      <c r="A279" s="22">
        <f t="shared" si="106"/>
        <v>8</v>
      </c>
      <c r="B279" s="9">
        <f t="shared" si="105"/>
        <v>45160</v>
      </c>
      <c r="C279" s="51">
        <v>412969</v>
      </c>
      <c r="D279" s="64">
        <f t="shared" si="111"/>
        <v>37.9</v>
      </c>
      <c r="E279" s="12">
        <v>37.1</v>
      </c>
      <c r="F279" s="12">
        <v>38.1</v>
      </c>
      <c r="G279" s="12">
        <v>38.200000000000003</v>
      </c>
      <c r="H279" s="12">
        <v>38.1</v>
      </c>
      <c r="I279" s="12"/>
      <c r="J279" s="12"/>
      <c r="K279" s="12"/>
      <c r="L279" s="12"/>
      <c r="M279" s="74">
        <f t="shared" si="112"/>
        <v>7.1</v>
      </c>
      <c r="N279" s="83">
        <v>7.18</v>
      </c>
      <c r="O279" s="83">
        <v>7.1</v>
      </c>
      <c r="P279" s="83">
        <v>7.14</v>
      </c>
      <c r="Q279" s="83">
        <v>7.09</v>
      </c>
      <c r="R279" s="83"/>
      <c r="S279" s="83"/>
      <c r="T279" s="83"/>
      <c r="U279" s="83"/>
      <c r="V279" s="5" t="str">
        <f t="shared" si="113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14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v>26.490066225165563</v>
      </c>
      <c r="AO279" s="41">
        <v>1477</v>
      </c>
      <c r="AP279" s="110"/>
      <c r="AQ279" s="111"/>
      <c r="AR279" s="126" t="str">
        <f t="shared" si="115"/>
        <v/>
      </c>
      <c r="AS279" s="126" t="str">
        <f t="shared" si="116"/>
        <v/>
      </c>
      <c r="AT279" s="127">
        <v>1589</v>
      </c>
      <c r="AU279" s="128"/>
      <c r="AV279" s="129"/>
      <c r="AW279" s="126" t="str">
        <f t="shared" si="117"/>
        <v/>
      </c>
      <c r="AX279" s="126" t="str">
        <f t="shared" si="118"/>
        <v/>
      </c>
      <c r="AY279" s="64" t="str">
        <f t="shared" si="119"/>
        <v/>
      </c>
      <c r="AZ279" s="97">
        <v>77.849999999999994</v>
      </c>
      <c r="BA279" s="68">
        <v>60.49</v>
      </c>
      <c r="BB279" s="68">
        <v>40</v>
      </c>
      <c r="BC279" s="68">
        <v>5</v>
      </c>
      <c r="BD279" s="68"/>
      <c r="BE279" s="15">
        <v>280</v>
      </c>
      <c r="BF279" s="5">
        <f t="shared" si="120"/>
        <v>28485</v>
      </c>
      <c r="BG279" s="42">
        <v>7438</v>
      </c>
      <c r="BH279" s="42">
        <v>6368</v>
      </c>
      <c r="BI279" s="42">
        <v>1171</v>
      </c>
      <c r="BJ279" s="42"/>
      <c r="BK279" s="42"/>
      <c r="BL279" s="42">
        <v>13508</v>
      </c>
      <c r="BM279" s="15"/>
    </row>
    <row r="280" spans="1:65" outlineLevel="5" x14ac:dyDescent="0.45">
      <c r="A280" s="22">
        <f t="shared" si="106"/>
        <v>8</v>
      </c>
      <c r="B280" s="9">
        <f t="shared" si="105"/>
        <v>45161</v>
      </c>
      <c r="C280" s="51">
        <v>392033</v>
      </c>
      <c r="D280" s="64">
        <f t="shared" si="111"/>
        <v>37.9</v>
      </c>
      <c r="E280" s="12">
        <v>37.299999999999997</v>
      </c>
      <c r="F280" s="12">
        <v>38.1</v>
      </c>
      <c r="G280" s="12">
        <v>38.200000000000003</v>
      </c>
      <c r="H280" s="12">
        <v>38.1</v>
      </c>
      <c r="I280" s="12"/>
      <c r="J280" s="12"/>
      <c r="K280" s="12"/>
      <c r="L280" s="12"/>
      <c r="M280" s="74">
        <f t="shared" si="112"/>
        <v>7.2</v>
      </c>
      <c r="N280" s="83">
        <v>7.21</v>
      </c>
      <c r="O280" s="83">
        <v>7.12</v>
      </c>
      <c r="P280" s="83">
        <v>7.18</v>
      </c>
      <c r="Q280" s="83">
        <v>7.11</v>
      </c>
      <c r="R280" s="83"/>
      <c r="S280" s="83"/>
      <c r="T280" s="83"/>
      <c r="U280" s="83"/>
      <c r="V280" s="5" t="str">
        <f t="shared" si="113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4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28.688524590163933</v>
      </c>
      <c r="AO280" s="41">
        <v>1267</v>
      </c>
      <c r="AP280" s="110"/>
      <c r="AQ280" s="111"/>
      <c r="AR280" s="126" t="str">
        <f t="shared" si="115"/>
        <v/>
      </c>
      <c r="AS280" s="126" t="str">
        <f t="shared" si="116"/>
        <v/>
      </c>
      <c r="AT280" s="127">
        <v>1307</v>
      </c>
      <c r="AU280" s="128"/>
      <c r="AV280" s="129"/>
      <c r="AW280" s="126" t="str">
        <f t="shared" si="117"/>
        <v/>
      </c>
      <c r="AX280" s="126" t="str">
        <f t="shared" si="118"/>
        <v/>
      </c>
      <c r="AY280" s="64" t="str">
        <f t="shared" si="119"/>
        <v/>
      </c>
      <c r="AZ280" s="97">
        <v>77.66</v>
      </c>
      <c r="BA280" s="68"/>
      <c r="BB280" s="68"/>
      <c r="BC280" s="68"/>
      <c r="BD280" s="68"/>
      <c r="BE280" s="15">
        <v>300</v>
      </c>
      <c r="BF280" s="5">
        <f t="shared" si="120"/>
        <v>23580</v>
      </c>
      <c r="BG280" s="42">
        <v>3938</v>
      </c>
      <c r="BH280" s="42">
        <v>4447</v>
      </c>
      <c r="BI280" s="42">
        <v>1165</v>
      </c>
      <c r="BJ280" s="42"/>
      <c r="BK280" s="42"/>
      <c r="BL280" s="42">
        <v>14030</v>
      </c>
      <c r="BM280" s="15"/>
    </row>
    <row r="281" spans="1:65" outlineLevel="5" x14ac:dyDescent="0.45">
      <c r="A281" s="22">
        <f t="shared" si="106"/>
        <v>8</v>
      </c>
      <c r="B281" s="9">
        <f t="shared" si="105"/>
        <v>45162</v>
      </c>
      <c r="C281" s="51">
        <v>399849</v>
      </c>
      <c r="D281" s="64">
        <f t="shared" si="111"/>
        <v>38</v>
      </c>
      <c r="E281" s="12">
        <v>37.299999999999997</v>
      </c>
      <c r="F281" s="12">
        <v>38.200000000000003</v>
      </c>
      <c r="G281" s="12">
        <v>38.200000000000003</v>
      </c>
      <c r="H281" s="12">
        <v>38.299999999999997</v>
      </c>
      <c r="I281" s="12"/>
      <c r="J281" s="12"/>
      <c r="K281" s="12"/>
      <c r="L281" s="12"/>
      <c r="M281" s="74">
        <f t="shared" si="112"/>
        <v>7.2</v>
      </c>
      <c r="N281" s="83">
        <v>7.23</v>
      </c>
      <c r="O281" s="83">
        <v>7.09</v>
      </c>
      <c r="P281" s="83">
        <v>7.21</v>
      </c>
      <c r="Q281" s="83">
        <v>7.14</v>
      </c>
      <c r="R281" s="83"/>
      <c r="S281" s="83"/>
      <c r="T281" s="83"/>
      <c r="U281" s="83"/>
      <c r="V281" s="5">
        <f t="shared" si="113"/>
        <v>348.2</v>
      </c>
      <c r="W281" s="41">
        <v>318</v>
      </c>
      <c r="X281" s="41">
        <v>370.4</v>
      </c>
      <c r="Y281" s="41">
        <v>358.7</v>
      </c>
      <c r="Z281" s="41">
        <v>345.8</v>
      </c>
      <c r="AA281" s="41"/>
      <c r="AB281" s="41"/>
      <c r="AC281" s="41"/>
      <c r="AD281" s="41"/>
      <c r="AE281" s="5">
        <f t="shared" si="114"/>
        <v>4140</v>
      </c>
      <c r="AF281" s="41">
        <v>4310</v>
      </c>
      <c r="AG281" s="41">
        <v>3850</v>
      </c>
      <c r="AH281" s="41">
        <v>4280</v>
      </c>
      <c r="AI281" s="41">
        <v>4120</v>
      </c>
      <c r="AJ281" s="41"/>
      <c r="AK281" s="41"/>
      <c r="AL281" s="41"/>
      <c r="AM281" s="41"/>
      <c r="AN281" s="41">
        <v>21.909233176838811</v>
      </c>
      <c r="AO281" s="41">
        <v>1238</v>
      </c>
      <c r="AP281" s="110">
        <v>3.84</v>
      </c>
      <c r="AQ281" s="111">
        <v>2.78</v>
      </c>
      <c r="AR281" s="126">
        <f t="shared" si="115"/>
        <v>72.395833333333329</v>
      </c>
      <c r="AS281" s="126">
        <f t="shared" si="116"/>
        <v>27.604166666666671</v>
      </c>
      <c r="AT281" s="127">
        <v>1253</v>
      </c>
      <c r="AU281" s="128">
        <v>2.37</v>
      </c>
      <c r="AV281" s="129">
        <v>1.36</v>
      </c>
      <c r="AW281" s="126">
        <f t="shared" si="117"/>
        <v>57.383966244725734</v>
      </c>
      <c r="AX281" s="126">
        <f t="shared" si="118"/>
        <v>42.616033755274266</v>
      </c>
      <c r="AY281" s="64">
        <f t="shared" si="119"/>
        <v>48.657311774342901</v>
      </c>
      <c r="AZ281" s="97">
        <v>78.599999999999994</v>
      </c>
      <c r="BA281" s="68"/>
      <c r="BB281" s="68"/>
      <c r="BC281" s="68"/>
      <c r="BD281" s="68"/>
      <c r="BE281" s="15">
        <v>200</v>
      </c>
      <c r="BF281" s="5">
        <f t="shared" si="120"/>
        <v>20087</v>
      </c>
      <c r="BG281" s="42">
        <v>5713</v>
      </c>
      <c r="BH281" s="42">
        <v>0</v>
      </c>
      <c r="BI281" s="42">
        <v>1145</v>
      </c>
      <c r="BJ281" s="42"/>
      <c r="BK281" s="42"/>
      <c r="BL281" s="42">
        <v>13229</v>
      </c>
      <c r="BM281" s="15"/>
    </row>
    <row r="282" spans="1:65" outlineLevel="5" x14ac:dyDescent="0.45">
      <c r="A282" s="22">
        <f t="shared" si="106"/>
        <v>8</v>
      </c>
      <c r="B282" s="9">
        <f t="shared" si="105"/>
        <v>45163</v>
      </c>
      <c r="C282" s="51">
        <v>399142</v>
      </c>
      <c r="D282" s="64">
        <f t="shared" si="111"/>
        <v>38</v>
      </c>
      <c r="E282" s="12">
        <v>37.200000000000003</v>
      </c>
      <c r="F282" s="12">
        <v>38.200000000000003</v>
      </c>
      <c r="G282" s="12">
        <v>38.200000000000003</v>
      </c>
      <c r="H282" s="12">
        <v>38.4</v>
      </c>
      <c r="I282" s="12"/>
      <c r="J282" s="12"/>
      <c r="K282" s="12"/>
      <c r="L282" s="12"/>
      <c r="M282" s="74">
        <f t="shared" si="112"/>
        <v>7.2</v>
      </c>
      <c r="N282" s="83">
        <v>7.26</v>
      </c>
      <c r="O282" s="83">
        <v>7.14</v>
      </c>
      <c r="P282" s="83">
        <v>7.26</v>
      </c>
      <c r="Q282" s="83">
        <v>7.17</v>
      </c>
      <c r="R282" s="83"/>
      <c r="S282" s="83"/>
      <c r="T282" s="83"/>
      <c r="U282" s="83"/>
      <c r="V282" s="5" t="str">
        <f t="shared" si="113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4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25.157232704402517</v>
      </c>
      <c r="AO282" s="41">
        <v>1392</v>
      </c>
      <c r="AP282" s="110"/>
      <c r="AQ282" s="111"/>
      <c r="AR282" s="126" t="str">
        <f t="shared" si="115"/>
        <v/>
      </c>
      <c r="AS282" s="126" t="str">
        <f t="shared" si="116"/>
        <v/>
      </c>
      <c r="AT282" s="127">
        <v>1437</v>
      </c>
      <c r="AU282" s="128"/>
      <c r="AV282" s="129"/>
      <c r="AW282" s="126" t="str">
        <f t="shared" si="117"/>
        <v/>
      </c>
      <c r="AX282" s="126" t="str">
        <f t="shared" si="118"/>
        <v/>
      </c>
      <c r="AY282" s="64" t="str">
        <f t="shared" si="119"/>
        <v/>
      </c>
      <c r="AZ282" s="97">
        <v>78.150000000000006</v>
      </c>
      <c r="BA282" s="68"/>
      <c r="BB282" s="68"/>
      <c r="BC282" s="68"/>
      <c r="BD282" s="68"/>
      <c r="BE282" s="15">
        <v>310</v>
      </c>
      <c r="BF282" s="5">
        <f t="shared" si="120"/>
        <v>29167</v>
      </c>
      <c r="BG282" s="42" t="s">
        <v>103</v>
      </c>
      <c r="BH282" s="42">
        <v>9425</v>
      </c>
      <c r="BI282" s="42">
        <v>1189</v>
      </c>
      <c r="BJ282" s="42"/>
      <c r="BK282" s="42"/>
      <c r="BL282" s="42">
        <v>18553</v>
      </c>
      <c r="BM282" s="15"/>
    </row>
    <row r="283" spans="1:65" outlineLevel="5" x14ac:dyDescent="0.45">
      <c r="A283" s="22">
        <f t="shared" si="106"/>
        <v>8</v>
      </c>
      <c r="B283" s="9">
        <f t="shared" si="105"/>
        <v>45164</v>
      </c>
      <c r="C283" s="51">
        <v>397708</v>
      </c>
      <c r="D283" s="64">
        <f t="shared" si="111"/>
        <v>38</v>
      </c>
      <c r="E283" s="12">
        <v>37.299999999999997</v>
      </c>
      <c r="F283" s="12">
        <v>38.200000000000003</v>
      </c>
      <c r="G283" s="12">
        <v>38.1</v>
      </c>
      <c r="H283" s="12">
        <v>38.4</v>
      </c>
      <c r="I283" s="12"/>
      <c r="J283" s="12"/>
      <c r="K283" s="12"/>
      <c r="L283" s="12"/>
      <c r="M283" s="74">
        <f t="shared" si="112"/>
        <v>7.2</v>
      </c>
      <c r="N283" s="83">
        <v>7.22</v>
      </c>
      <c r="O283" s="83">
        <v>7.11</v>
      </c>
      <c r="P283" s="83">
        <v>7.24</v>
      </c>
      <c r="Q283" s="83">
        <v>7.14</v>
      </c>
      <c r="R283" s="83"/>
      <c r="S283" s="83"/>
      <c r="T283" s="83"/>
      <c r="U283" s="83"/>
      <c r="V283" s="5" t="str">
        <f t="shared" si="113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4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23.890784982935152</v>
      </c>
      <c r="AO283" s="41">
        <v>1048</v>
      </c>
      <c r="AP283" s="110"/>
      <c r="AQ283" s="111"/>
      <c r="AR283" s="126" t="str">
        <f t="shared" si="115"/>
        <v/>
      </c>
      <c r="AS283" s="126" t="str">
        <f t="shared" si="116"/>
        <v/>
      </c>
      <c r="AT283" s="127">
        <v>1192</v>
      </c>
      <c r="AU283" s="128"/>
      <c r="AV283" s="129"/>
      <c r="AW283" s="126" t="str">
        <f t="shared" si="117"/>
        <v/>
      </c>
      <c r="AX283" s="126" t="str">
        <f t="shared" si="118"/>
        <v/>
      </c>
      <c r="AY283" s="64" t="str">
        <f t="shared" si="119"/>
        <v/>
      </c>
      <c r="AZ283" s="97">
        <v>78.28</v>
      </c>
      <c r="BA283" s="68"/>
      <c r="BB283" s="68"/>
      <c r="BC283" s="68"/>
      <c r="BD283" s="68"/>
      <c r="BE283" s="15">
        <v>60</v>
      </c>
      <c r="BF283" s="5">
        <f t="shared" si="120"/>
        <v>16449</v>
      </c>
      <c r="BG283" s="42">
        <v>3950</v>
      </c>
      <c r="BH283" s="42">
        <v>0</v>
      </c>
      <c r="BI283" s="42">
        <v>1173</v>
      </c>
      <c r="BJ283" s="42"/>
      <c r="BK283" s="42"/>
      <c r="BL283" s="42">
        <v>11326</v>
      </c>
      <c r="BM283" s="15"/>
    </row>
    <row r="284" spans="1:65" outlineLevel="5" x14ac:dyDescent="0.45">
      <c r="A284" s="22">
        <f t="shared" si="106"/>
        <v>8</v>
      </c>
      <c r="B284" s="9">
        <f t="shared" si="105"/>
        <v>45165</v>
      </c>
      <c r="C284" s="51">
        <v>418391</v>
      </c>
      <c r="D284" s="64">
        <f t="shared" si="111"/>
        <v>37.9</v>
      </c>
      <c r="E284" s="12">
        <v>37.299999999999997</v>
      </c>
      <c r="F284" s="12">
        <v>38.200000000000003</v>
      </c>
      <c r="G284" s="12">
        <v>37.9</v>
      </c>
      <c r="H284" s="12">
        <v>38.299999999999997</v>
      </c>
      <c r="I284" s="12"/>
      <c r="J284" s="12"/>
      <c r="K284" s="12"/>
      <c r="L284" s="12"/>
      <c r="M284" s="74">
        <f t="shared" si="112"/>
        <v>7.1</v>
      </c>
      <c r="N284" s="83">
        <v>7.18</v>
      </c>
      <c r="O284" s="83">
        <v>7.08</v>
      </c>
      <c r="P284" s="83">
        <v>7.21</v>
      </c>
      <c r="Q284" s="83">
        <v>7.11</v>
      </c>
      <c r="R284" s="83"/>
      <c r="S284" s="83"/>
      <c r="T284" s="83"/>
      <c r="U284" s="83"/>
      <c r="V284" s="5" t="str">
        <f t="shared" si="113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4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25.316455696202532</v>
      </c>
      <c r="AO284" s="41">
        <v>943</v>
      </c>
      <c r="AP284" s="110"/>
      <c r="AQ284" s="111"/>
      <c r="AR284" s="126" t="str">
        <f t="shared" si="115"/>
        <v/>
      </c>
      <c r="AS284" s="126" t="str">
        <f t="shared" si="116"/>
        <v/>
      </c>
      <c r="AT284" s="127">
        <v>984</v>
      </c>
      <c r="AU284" s="128"/>
      <c r="AV284" s="129"/>
      <c r="AW284" s="126" t="str">
        <f t="shared" si="117"/>
        <v/>
      </c>
      <c r="AX284" s="126" t="str">
        <f t="shared" si="118"/>
        <v/>
      </c>
      <c r="AY284" s="64" t="str">
        <f t="shared" si="119"/>
        <v/>
      </c>
      <c r="AZ284" s="97">
        <v>77.97</v>
      </c>
      <c r="BA284" s="68"/>
      <c r="BB284" s="68"/>
      <c r="BC284" s="68"/>
      <c r="BD284" s="68"/>
      <c r="BE284" s="15"/>
      <c r="BF284" s="5">
        <f t="shared" si="120"/>
        <v>9309</v>
      </c>
      <c r="BG284" s="42">
        <v>6046</v>
      </c>
      <c r="BH284" s="42">
        <v>0</v>
      </c>
      <c r="BI284" s="42">
        <v>1166</v>
      </c>
      <c r="BJ284" s="42"/>
      <c r="BK284" s="42"/>
      <c r="BL284" s="42">
        <v>2097</v>
      </c>
      <c r="BM284" s="15"/>
    </row>
    <row r="285" spans="1:65" outlineLevel="5" x14ac:dyDescent="0.45">
      <c r="A285" s="22">
        <f t="shared" si="106"/>
        <v>8</v>
      </c>
      <c r="B285" s="9">
        <f t="shared" si="105"/>
        <v>45166</v>
      </c>
      <c r="C285" s="51">
        <v>404224</v>
      </c>
      <c r="D285" s="64">
        <f t="shared" si="111"/>
        <v>37.9</v>
      </c>
      <c r="E285" s="12">
        <v>37.4</v>
      </c>
      <c r="F285" s="12">
        <v>38.200000000000003</v>
      </c>
      <c r="G285" s="12">
        <v>37.9</v>
      </c>
      <c r="H285" s="12">
        <v>38.200000000000003</v>
      </c>
      <c r="I285" s="12"/>
      <c r="J285" s="12"/>
      <c r="K285" s="12"/>
      <c r="L285" s="12"/>
      <c r="M285" s="74">
        <f t="shared" si="112"/>
        <v>7.1</v>
      </c>
      <c r="N285" s="83">
        <v>7.13</v>
      </c>
      <c r="O285" s="83">
        <v>7.04</v>
      </c>
      <c r="P285" s="83">
        <v>7.19</v>
      </c>
      <c r="Q285" s="83">
        <v>7.08</v>
      </c>
      <c r="R285" s="83"/>
      <c r="S285" s="83"/>
      <c r="T285" s="83"/>
      <c r="U285" s="83"/>
      <c r="V285" s="5" t="str">
        <f t="shared" si="113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4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28.895768833849328</v>
      </c>
      <c r="AO285" s="41">
        <v>1317</v>
      </c>
      <c r="AP285" s="110"/>
      <c r="AQ285" s="111"/>
      <c r="AR285" s="126" t="str">
        <f t="shared" si="115"/>
        <v/>
      </c>
      <c r="AS285" s="126" t="str">
        <f t="shared" si="116"/>
        <v/>
      </c>
      <c r="AT285" s="127">
        <v>1407</v>
      </c>
      <c r="AU285" s="128"/>
      <c r="AV285" s="129"/>
      <c r="AW285" s="126" t="str">
        <f t="shared" si="117"/>
        <v/>
      </c>
      <c r="AX285" s="126" t="str">
        <f t="shared" si="118"/>
        <v/>
      </c>
      <c r="AY285" s="64" t="str">
        <f t="shared" si="119"/>
        <v/>
      </c>
      <c r="AZ285" s="97">
        <v>77.95</v>
      </c>
      <c r="BA285" s="68"/>
      <c r="BB285" s="68"/>
      <c r="BC285" s="68"/>
      <c r="BD285" s="68"/>
      <c r="BE285" s="15">
        <v>310</v>
      </c>
      <c r="BF285" s="5">
        <f t="shared" si="120"/>
        <v>28042</v>
      </c>
      <c r="BG285" s="42">
        <v>8473</v>
      </c>
      <c r="BH285" s="42">
        <v>4274</v>
      </c>
      <c r="BI285" s="42">
        <v>1166</v>
      </c>
      <c r="BJ285" s="42"/>
      <c r="BK285" s="42"/>
      <c r="BL285" s="42">
        <v>14129</v>
      </c>
      <c r="BM285" s="15"/>
    </row>
    <row r="286" spans="1:65" outlineLevel="5" x14ac:dyDescent="0.45">
      <c r="A286" s="22">
        <f t="shared" si="106"/>
        <v>8</v>
      </c>
      <c r="B286" s="9">
        <f t="shared" si="105"/>
        <v>45167</v>
      </c>
      <c r="C286" s="51">
        <v>406911</v>
      </c>
      <c r="D286" s="64">
        <f t="shared" si="111"/>
        <v>38</v>
      </c>
      <c r="E286" s="12">
        <v>37.4</v>
      </c>
      <c r="F286" s="12">
        <v>38.200000000000003</v>
      </c>
      <c r="G286" s="12">
        <v>38</v>
      </c>
      <c r="H286" s="12">
        <v>38.200000000000003</v>
      </c>
      <c r="I286" s="12"/>
      <c r="J286" s="12"/>
      <c r="K286" s="12"/>
      <c r="L286" s="12"/>
      <c r="M286" s="74">
        <f t="shared" si="112"/>
        <v>7.1</v>
      </c>
      <c r="N286" s="83">
        <v>7.15</v>
      </c>
      <c r="O286" s="83">
        <v>7.06</v>
      </c>
      <c r="P286" s="83">
        <v>7.22</v>
      </c>
      <c r="Q286" s="83">
        <v>7.1</v>
      </c>
      <c r="R286" s="83"/>
      <c r="S286" s="83"/>
      <c r="T286" s="83"/>
      <c r="U286" s="83"/>
      <c r="V286" s="5">
        <f t="shared" si="113"/>
        <v>380.1</v>
      </c>
      <c r="W286" s="41">
        <v>333.7</v>
      </c>
      <c r="X286" s="41">
        <v>402.1</v>
      </c>
      <c r="Y286" s="41">
        <v>390.3</v>
      </c>
      <c r="Z286" s="41">
        <v>394.4</v>
      </c>
      <c r="AA286" s="41"/>
      <c r="AB286" s="41"/>
      <c r="AC286" s="41"/>
      <c r="AD286" s="41"/>
      <c r="AE286" s="5">
        <f t="shared" si="114"/>
        <v>4160</v>
      </c>
      <c r="AF286" s="41">
        <v>4310</v>
      </c>
      <c r="AG286" s="41">
        <v>3910</v>
      </c>
      <c r="AH286" s="41">
        <v>4320</v>
      </c>
      <c r="AI286" s="41">
        <v>4100</v>
      </c>
      <c r="AJ286" s="41"/>
      <c r="AK286" s="41"/>
      <c r="AL286" s="41"/>
      <c r="AM286" s="41"/>
      <c r="AN286" s="41">
        <v>27.34375</v>
      </c>
      <c r="AO286" s="41">
        <v>1218</v>
      </c>
      <c r="AP286" s="110">
        <v>4.8899999999999997</v>
      </c>
      <c r="AQ286" s="111">
        <v>3.64</v>
      </c>
      <c r="AR286" s="126">
        <f t="shared" si="115"/>
        <v>74.437627811860949</v>
      </c>
      <c r="AS286" s="126">
        <f t="shared" si="116"/>
        <v>25.562372188139051</v>
      </c>
      <c r="AT286" s="127">
        <v>1305</v>
      </c>
      <c r="AU286" s="128">
        <v>2.4500000000000002</v>
      </c>
      <c r="AV286" s="129">
        <v>1.4</v>
      </c>
      <c r="AW286" s="126">
        <f t="shared" si="117"/>
        <v>57.142857142857139</v>
      </c>
      <c r="AX286" s="126">
        <f t="shared" si="118"/>
        <v>42.857142857142861</v>
      </c>
      <c r="AY286" s="64">
        <f t="shared" si="119"/>
        <v>54.21245421245424</v>
      </c>
      <c r="AZ286" s="97">
        <v>77.75</v>
      </c>
      <c r="BA286" s="68">
        <v>63.8</v>
      </c>
      <c r="BB286" s="68">
        <v>39.11</v>
      </c>
      <c r="BC286" s="68">
        <v>7</v>
      </c>
      <c r="BD286" s="68"/>
      <c r="BE286" s="15">
        <v>230</v>
      </c>
      <c r="BF286" s="5">
        <f t="shared" si="120"/>
        <v>25725</v>
      </c>
      <c r="BG286" s="42">
        <v>4542</v>
      </c>
      <c r="BH286" s="42">
        <v>6917</v>
      </c>
      <c r="BI286" s="42">
        <v>1158</v>
      </c>
      <c r="BJ286" s="42"/>
      <c r="BK286" s="42"/>
      <c r="BL286" s="42">
        <v>13108</v>
      </c>
      <c r="BM286" s="15"/>
    </row>
    <row r="287" spans="1:65" outlineLevel="5" x14ac:dyDescent="0.45">
      <c r="A287" s="22">
        <f t="shared" si="106"/>
        <v>8</v>
      </c>
      <c r="B287" s="9">
        <f t="shared" si="105"/>
        <v>45168</v>
      </c>
      <c r="C287" s="51">
        <v>435808</v>
      </c>
      <c r="D287" s="64">
        <f t="shared" si="111"/>
        <v>38</v>
      </c>
      <c r="E287" s="12">
        <v>37.4</v>
      </c>
      <c r="F287" s="12">
        <v>38.299999999999997</v>
      </c>
      <c r="G287" s="12">
        <v>38.1</v>
      </c>
      <c r="H287" s="12">
        <v>38.299999999999997</v>
      </c>
      <c r="I287" s="12"/>
      <c r="J287" s="12"/>
      <c r="K287" s="12"/>
      <c r="L287" s="12"/>
      <c r="M287" s="74">
        <f t="shared" si="112"/>
        <v>7.1</v>
      </c>
      <c r="N287" s="83">
        <v>7.12</v>
      </c>
      <c r="O287" s="83">
        <v>7.03</v>
      </c>
      <c r="P287" s="83">
        <v>7.18</v>
      </c>
      <c r="Q287" s="83">
        <v>7.07</v>
      </c>
      <c r="R287" s="83"/>
      <c r="S287" s="83"/>
      <c r="T287" s="83"/>
      <c r="U287" s="83"/>
      <c r="V287" s="5" t="str">
        <f t="shared" si="113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4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24.911032028469752</v>
      </c>
      <c r="AO287" s="41">
        <v>1277</v>
      </c>
      <c r="AP287" s="110"/>
      <c r="AQ287" s="111"/>
      <c r="AR287" s="126" t="str">
        <f t="shared" si="115"/>
        <v/>
      </c>
      <c r="AS287" s="126" t="str">
        <f t="shared" si="116"/>
        <v/>
      </c>
      <c r="AT287" s="127">
        <v>1275</v>
      </c>
      <c r="AU287" s="128"/>
      <c r="AV287" s="129"/>
      <c r="AW287" s="126" t="str">
        <f t="shared" si="117"/>
        <v/>
      </c>
      <c r="AX287" s="126" t="str">
        <f t="shared" si="118"/>
        <v/>
      </c>
      <c r="AY287" s="64" t="str">
        <f t="shared" si="119"/>
        <v/>
      </c>
      <c r="AZ287" s="97">
        <v>77.2</v>
      </c>
      <c r="BA287" s="68"/>
      <c r="BB287" s="68"/>
      <c r="BC287" s="68"/>
      <c r="BD287" s="68"/>
      <c r="BE287" s="15">
        <v>280</v>
      </c>
      <c r="BF287" s="5">
        <f t="shared" si="120"/>
        <v>31488</v>
      </c>
      <c r="BG287" s="42">
        <v>5798</v>
      </c>
      <c r="BH287" s="42">
        <v>10531</v>
      </c>
      <c r="BI287" s="42">
        <v>1169</v>
      </c>
      <c r="BJ287" s="42"/>
      <c r="BK287" s="42"/>
      <c r="BL287" s="42">
        <v>13990</v>
      </c>
      <c r="BM287" s="15"/>
    </row>
    <row r="288" spans="1:65" ht="17.5" outlineLevel="5" thickBot="1" x14ac:dyDescent="0.5">
      <c r="A288" s="31">
        <f t="shared" si="106"/>
        <v>8</v>
      </c>
      <c r="B288" s="32">
        <f t="shared" ref="B288:B351" si="121">B287+1</f>
        <v>45169</v>
      </c>
      <c r="C288" s="51">
        <v>436850</v>
      </c>
      <c r="D288" s="64">
        <f t="shared" si="111"/>
        <v>38</v>
      </c>
      <c r="E288" s="12">
        <v>37.4</v>
      </c>
      <c r="F288" s="12">
        <v>38.299999999999997</v>
      </c>
      <c r="G288" s="12">
        <v>38</v>
      </c>
      <c r="H288" s="12">
        <v>38.299999999999997</v>
      </c>
      <c r="I288" s="12"/>
      <c r="J288" s="12"/>
      <c r="K288" s="12"/>
      <c r="L288" s="12"/>
      <c r="M288" s="74">
        <f t="shared" si="112"/>
        <v>7.1</v>
      </c>
      <c r="N288" s="83">
        <v>7.16</v>
      </c>
      <c r="O288" s="83">
        <v>7.08</v>
      </c>
      <c r="P288" s="83">
        <v>7.22</v>
      </c>
      <c r="Q288" s="83">
        <v>7.11</v>
      </c>
      <c r="R288" s="83"/>
      <c r="S288" s="83"/>
      <c r="T288" s="83"/>
      <c r="U288" s="83"/>
      <c r="V288" s="5" t="str">
        <f t="shared" si="113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4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21.50537634408602</v>
      </c>
      <c r="AO288" s="41">
        <v>1251</v>
      </c>
      <c r="AP288" s="110"/>
      <c r="AQ288" s="111"/>
      <c r="AR288" s="126" t="str">
        <f t="shared" si="115"/>
        <v/>
      </c>
      <c r="AS288" s="126" t="str">
        <f t="shared" si="116"/>
        <v/>
      </c>
      <c r="AT288" s="127">
        <v>1294</v>
      </c>
      <c r="AU288" s="128"/>
      <c r="AV288" s="129"/>
      <c r="AW288" s="126" t="str">
        <f t="shared" si="117"/>
        <v/>
      </c>
      <c r="AX288" s="126" t="str">
        <f t="shared" si="118"/>
        <v/>
      </c>
      <c r="AY288" s="64" t="str">
        <f t="shared" si="119"/>
        <v/>
      </c>
      <c r="AZ288" s="97">
        <v>77.14</v>
      </c>
      <c r="BA288" s="68"/>
      <c r="BB288" s="68"/>
      <c r="BC288" s="68"/>
      <c r="BD288" s="68"/>
      <c r="BE288" s="15">
        <v>190</v>
      </c>
      <c r="BF288" s="5">
        <f t="shared" si="120"/>
        <v>17968</v>
      </c>
      <c r="BG288" s="42">
        <v>2484</v>
      </c>
      <c r="BH288" s="42">
        <v>0</v>
      </c>
      <c r="BI288" s="42">
        <v>1174</v>
      </c>
      <c r="BJ288" s="42"/>
      <c r="BK288" s="42"/>
      <c r="BL288" s="42">
        <v>14310</v>
      </c>
      <c r="BM288" s="15"/>
    </row>
    <row r="289" spans="1:65" outlineLevel="4" x14ac:dyDescent="0.45">
      <c r="A289" s="150" t="s">
        <v>42</v>
      </c>
      <c r="B289" s="151"/>
      <c r="C289" s="50">
        <f t="shared" ref="C289:BM289" si="122">SUBTOTAL(4,C258:C288)</f>
        <v>463959</v>
      </c>
      <c r="D289" s="60">
        <f t="shared" si="122"/>
        <v>38.5</v>
      </c>
      <c r="E289" s="28">
        <f t="shared" si="122"/>
        <v>37.4</v>
      </c>
      <c r="F289" s="28">
        <f t="shared" si="122"/>
        <v>38.299999999999997</v>
      </c>
      <c r="G289" s="28">
        <f t="shared" si="122"/>
        <v>38.700000000000003</v>
      </c>
      <c r="H289" s="28">
        <f t="shared" si="122"/>
        <v>39.799999999999997</v>
      </c>
      <c r="I289" s="28">
        <f t="shared" si="122"/>
        <v>0</v>
      </c>
      <c r="J289" s="28">
        <f t="shared" si="122"/>
        <v>0</v>
      </c>
      <c r="K289" s="28">
        <f t="shared" si="122"/>
        <v>0</v>
      </c>
      <c r="L289" s="28">
        <f t="shared" si="122"/>
        <v>0</v>
      </c>
      <c r="M289" s="71">
        <f t="shared" si="122"/>
        <v>7.3</v>
      </c>
      <c r="N289" s="82">
        <f t="shared" si="122"/>
        <v>7.34</v>
      </c>
      <c r="O289" s="82">
        <f t="shared" si="122"/>
        <v>7.25</v>
      </c>
      <c r="P289" s="82">
        <f t="shared" si="122"/>
        <v>7.43</v>
      </c>
      <c r="Q289" s="82">
        <f t="shared" si="122"/>
        <v>7.26</v>
      </c>
      <c r="R289" s="82">
        <f t="shared" si="122"/>
        <v>0</v>
      </c>
      <c r="S289" s="82">
        <f t="shared" si="122"/>
        <v>0</v>
      </c>
      <c r="T289" s="82">
        <f t="shared" si="122"/>
        <v>0</v>
      </c>
      <c r="U289" s="82">
        <f t="shared" si="122"/>
        <v>0</v>
      </c>
      <c r="V289" s="29">
        <f t="shared" si="122"/>
        <v>380.1</v>
      </c>
      <c r="W289" s="39">
        <f t="shared" si="122"/>
        <v>342.8</v>
      </c>
      <c r="X289" s="39">
        <f t="shared" si="122"/>
        <v>402.1</v>
      </c>
      <c r="Y289" s="39">
        <f t="shared" si="122"/>
        <v>391.2</v>
      </c>
      <c r="Z289" s="39">
        <f t="shared" si="122"/>
        <v>394.4</v>
      </c>
      <c r="AA289" s="39">
        <f t="shared" si="122"/>
        <v>0</v>
      </c>
      <c r="AB289" s="39">
        <f t="shared" si="122"/>
        <v>0</v>
      </c>
      <c r="AC289" s="39">
        <f t="shared" si="122"/>
        <v>0</v>
      </c>
      <c r="AD289" s="39">
        <f t="shared" si="122"/>
        <v>0</v>
      </c>
      <c r="AE289" s="29">
        <f t="shared" si="122"/>
        <v>4350</v>
      </c>
      <c r="AF289" s="39">
        <f t="shared" si="122"/>
        <v>4650</v>
      </c>
      <c r="AG289" s="39">
        <f t="shared" si="122"/>
        <v>4290</v>
      </c>
      <c r="AH289" s="39">
        <f t="shared" si="122"/>
        <v>4570</v>
      </c>
      <c r="AI289" s="39">
        <f t="shared" si="122"/>
        <v>4150</v>
      </c>
      <c r="AJ289" s="39">
        <f t="shared" si="122"/>
        <v>0</v>
      </c>
      <c r="AK289" s="39">
        <f t="shared" si="122"/>
        <v>0</v>
      </c>
      <c r="AL289" s="39">
        <f t="shared" si="122"/>
        <v>0</v>
      </c>
      <c r="AM289" s="39">
        <f t="shared" si="122"/>
        <v>0</v>
      </c>
      <c r="AN289" s="39">
        <f t="shared" si="122"/>
        <v>37.086092715231786</v>
      </c>
      <c r="AO289" s="39">
        <f t="shared" si="122"/>
        <v>1740</v>
      </c>
      <c r="AP289" s="104">
        <f t="shared" si="122"/>
        <v>4.8899999999999997</v>
      </c>
      <c r="AQ289" s="105">
        <f t="shared" si="122"/>
        <v>3.64</v>
      </c>
      <c r="AR289" s="106">
        <f t="shared" si="122"/>
        <v>75.943396226415089</v>
      </c>
      <c r="AS289" s="106">
        <f t="shared" si="122"/>
        <v>27.604166666666671</v>
      </c>
      <c r="AT289" s="107">
        <f t="shared" si="122"/>
        <v>1768</v>
      </c>
      <c r="AU289" s="108">
        <f t="shared" si="122"/>
        <v>2.4500000000000002</v>
      </c>
      <c r="AV289" s="109">
        <f t="shared" si="122"/>
        <v>1.4</v>
      </c>
      <c r="AW289" s="106">
        <f t="shared" si="122"/>
        <v>59.82905982905983</v>
      </c>
      <c r="AX289" s="106">
        <f t="shared" si="122"/>
        <v>43.36283185840707</v>
      </c>
      <c r="AY289" s="60">
        <f t="shared" si="122"/>
        <v>56.686525541893751</v>
      </c>
      <c r="AZ289" s="96">
        <f t="shared" si="122"/>
        <v>78.599999999999994</v>
      </c>
      <c r="BA289" s="67">
        <f t="shared" si="122"/>
        <v>63.8</v>
      </c>
      <c r="BB289" s="67">
        <f t="shared" si="122"/>
        <v>40.92</v>
      </c>
      <c r="BC289" s="67">
        <f t="shared" si="122"/>
        <v>7</v>
      </c>
      <c r="BD289" s="67">
        <f t="shared" si="122"/>
        <v>0</v>
      </c>
      <c r="BE289" s="27">
        <f t="shared" si="122"/>
        <v>350</v>
      </c>
      <c r="BF289" s="29">
        <f t="shared" si="122"/>
        <v>31488</v>
      </c>
      <c r="BG289" s="39">
        <f t="shared" si="122"/>
        <v>10168</v>
      </c>
      <c r="BH289" s="40">
        <f t="shared" si="122"/>
        <v>10531</v>
      </c>
      <c r="BI289" s="40">
        <f t="shared" si="122"/>
        <v>1362</v>
      </c>
      <c r="BJ289" s="40">
        <f t="shared" si="122"/>
        <v>0</v>
      </c>
      <c r="BK289" s="40">
        <f t="shared" si="122"/>
        <v>0</v>
      </c>
      <c r="BL289" s="40">
        <f t="shared" si="122"/>
        <v>18553</v>
      </c>
      <c r="BM289" s="27">
        <f t="shared" si="122"/>
        <v>0</v>
      </c>
    </row>
    <row r="290" spans="1:65" outlineLevel="3" x14ac:dyDescent="0.45">
      <c r="A290" s="180" t="s">
        <v>31</v>
      </c>
      <c r="B290" s="181"/>
      <c r="C290" s="51">
        <f t="shared" ref="C290:BM290" si="123">SUBTOTAL(5,C258:C288)</f>
        <v>339911</v>
      </c>
      <c r="D290" s="61">
        <f t="shared" si="123"/>
        <v>37.9</v>
      </c>
      <c r="E290" s="12">
        <f t="shared" si="123"/>
        <v>37.1</v>
      </c>
      <c r="F290" s="12">
        <f t="shared" si="123"/>
        <v>38.1</v>
      </c>
      <c r="G290" s="12">
        <f t="shared" si="123"/>
        <v>37.9</v>
      </c>
      <c r="H290" s="12">
        <f t="shared" si="123"/>
        <v>38.1</v>
      </c>
      <c r="I290" s="12">
        <f t="shared" si="123"/>
        <v>0</v>
      </c>
      <c r="J290" s="12">
        <f t="shared" si="123"/>
        <v>0</v>
      </c>
      <c r="K290" s="12">
        <f t="shared" si="123"/>
        <v>0</v>
      </c>
      <c r="L290" s="12">
        <f t="shared" si="123"/>
        <v>0</v>
      </c>
      <c r="M290" s="72">
        <f t="shared" si="123"/>
        <v>7.1</v>
      </c>
      <c r="N290" s="83">
        <f t="shared" si="123"/>
        <v>7.12</v>
      </c>
      <c r="O290" s="83">
        <f t="shared" si="123"/>
        <v>7.03</v>
      </c>
      <c r="P290" s="83">
        <f t="shared" si="123"/>
        <v>7.14</v>
      </c>
      <c r="Q290" s="83">
        <f t="shared" si="123"/>
        <v>7.06</v>
      </c>
      <c r="R290" s="83">
        <f t="shared" si="123"/>
        <v>0</v>
      </c>
      <c r="S290" s="83">
        <f t="shared" si="123"/>
        <v>0</v>
      </c>
      <c r="T290" s="83">
        <f t="shared" si="123"/>
        <v>0</v>
      </c>
      <c r="U290" s="83">
        <f t="shared" si="123"/>
        <v>0</v>
      </c>
      <c r="V290" s="6">
        <f t="shared" si="123"/>
        <v>211.5</v>
      </c>
      <c r="W290" s="41">
        <f t="shared" si="123"/>
        <v>170.4</v>
      </c>
      <c r="X290" s="41">
        <f t="shared" si="123"/>
        <v>278.8</v>
      </c>
      <c r="Y290" s="41">
        <f t="shared" si="123"/>
        <v>185.1</v>
      </c>
      <c r="Z290" s="41">
        <f t="shared" si="123"/>
        <v>193.8</v>
      </c>
      <c r="AA290" s="41">
        <f t="shared" si="123"/>
        <v>0</v>
      </c>
      <c r="AB290" s="41">
        <f t="shared" si="123"/>
        <v>0</v>
      </c>
      <c r="AC290" s="41">
        <f t="shared" si="123"/>
        <v>0</v>
      </c>
      <c r="AD290" s="41">
        <f t="shared" si="123"/>
        <v>0</v>
      </c>
      <c r="AE290" s="6">
        <f t="shared" si="123"/>
        <v>4140</v>
      </c>
      <c r="AF290" s="41">
        <f t="shared" si="123"/>
        <v>4310</v>
      </c>
      <c r="AG290" s="41">
        <f t="shared" si="123"/>
        <v>3800</v>
      </c>
      <c r="AH290" s="41">
        <f t="shared" si="123"/>
        <v>4100</v>
      </c>
      <c r="AI290" s="41">
        <f t="shared" si="123"/>
        <v>4100</v>
      </c>
      <c r="AJ290" s="41">
        <f t="shared" si="123"/>
        <v>0</v>
      </c>
      <c r="AK290" s="41">
        <f t="shared" si="123"/>
        <v>0</v>
      </c>
      <c r="AL290" s="41">
        <f t="shared" si="123"/>
        <v>0</v>
      </c>
      <c r="AM290" s="41">
        <f t="shared" si="123"/>
        <v>0</v>
      </c>
      <c r="AN290" s="41">
        <f t="shared" si="123"/>
        <v>16.101207590569292</v>
      </c>
      <c r="AO290" s="41">
        <f t="shared" si="123"/>
        <v>943</v>
      </c>
      <c r="AP290" s="110">
        <f t="shared" si="123"/>
        <v>3.52</v>
      </c>
      <c r="AQ290" s="111">
        <f t="shared" si="123"/>
        <v>2.61</v>
      </c>
      <c r="AR290" s="112">
        <f t="shared" si="123"/>
        <v>72.395833333333329</v>
      </c>
      <c r="AS290" s="112">
        <f t="shared" si="123"/>
        <v>24.056603773584911</v>
      </c>
      <c r="AT290" s="113">
        <f t="shared" si="123"/>
        <v>984</v>
      </c>
      <c r="AU290" s="114">
        <f t="shared" si="123"/>
        <v>2.2599999999999998</v>
      </c>
      <c r="AV290" s="115">
        <f t="shared" si="123"/>
        <v>1.28</v>
      </c>
      <c r="AW290" s="112">
        <f t="shared" si="123"/>
        <v>56.63716814159293</v>
      </c>
      <c r="AX290" s="112">
        <f t="shared" si="123"/>
        <v>40.17094017094017</v>
      </c>
      <c r="AY290" s="61">
        <f t="shared" si="123"/>
        <v>48.072063259150553</v>
      </c>
      <c r="AZ290" s="97">
        <f t="shared" si="123"/>
        <v>76.959999999999994</v>
      </c>
      <c r="BA290" s="68">
        <f t="shared" si="123"/>
        <v>60.02</v>
      </c>
      <c r="BB290" s="68">
        <f t="shared" si="123"/>
        <v>39.11</v>
      </c>
      <c r="BC290" s="68">
        <f t="shared" si="123"/>
        <v>4</v>
      </c>
      <c r="BD290" s="68">
        <f t="shared" si="123"/>
        <v>0</v>
      </c>
      <c r="BE290" s="15">
        <f t="shared" si="123"/>
        <v>60</v>
      </c>
      <c r="BF290" s="6">
        <f t="shared" si="123"/>
        <v>8416</v>
      </c>
      <c r="BG290" s="41">
        <f t="shared" si="123"/>
        <v>2473</v>
      </c>
      <c r="BH290" s="42">
        <f t="shared" si="123"/>
        <v>0</v>
      </c>
      <c r="BI290" s="42">
        <f t="shared" si="123"/>
        <v>0</v>
      </c>
      <c r="BJ290" s="42">
        <f t="shared" si="123"/>
        <v>0</v>
      </c>
      <c r="BK290" s="42">
        <f t="shared" si="123"/>
        <v>0</v>
      </c>
      <c r="BL290" s="42">
        <f t="shared" si="123"/>
        <v>2097</v>
      </c>
      <c r="BM290" s="15">
        <f t="shared" si="123"/>
        <v>0</v>
      </c>
    </row>
    <row r="291" spans="1:65" outlineLevel="2" x14ac:dyDescent="0.45">
      <c r="A291" s="180" t="s">
        <v>20</v>
      </c>
      <c r="B291" s="181"/>
      <c r="C291" s="51">
        <f>IFERROR(SUBTOTAL(1,C258:C288),"")</f>
        <v>406182.48387096776</v>
      </c>
      <c r="D291" s="61">
        <f t="shared" ref="D291:BM291" si="124">IFERROR(SUBTOTAL(1,D258:D288),"")</f>
        <v>38.187096774193549</v>
      </c>
      <c r="E291" s="12">
        <f t="shared" si="124"/>
        <v>37.241935483870982</v>
      </c>
      <c r="F291" s="12">
        <f t="shared" si="124"/>
        <v>38.216129032258081</v>
      </c>
      <c r="G291" s="12">
        <f t="shared" si="124"/>
        <v>38.361290322580651</v>
      </c>
      <c r="H291" s="12">
        <f t="shared" si="124"/>
        <v>38.906451612903233</v>
      </c>
      <c r="I291" s="12" t="str">
        <f t="shared" si="124"/>
        <v/>
      </c>
      <c r="J291" s="12" t="str">
        <f t="shared" si="124"/>
        <v/>
      </c>
      <c r="K291" s="12" t="str">
        <f t="shared" si="124"/>
        <v/>
      </c>
      <c r="L291" s="12" t="str">
        <f t="shared" si="124"/>
        <v/>
      </c>
      <c r="M291" s="72">
        <f t="shared" si="124"/>
        <v>7.196774193548384</v>
      </c>
      <c r="N291" s="83">
        <f t="shared" si="124"/>
        <v>7.226451612903225</v>
      </c>
      <c r="O291" s="83">
        <f t="shared" si="124"/>
        <v>7.1245161290322603</v>
      </c>
      <c r="P291" s="83">
        <f t="shared" si="124"/>
        <v>7.2674193548387089</v>
      </c>
      <c r="Q291" s="83">
        <f t="shared" si="124"/>
        <v>7.1419354838709683</v>
      </c>
      <c r="R291" s="83" t="str">
        <f t="shared" si="124"/>
        <v/>
      </c>
      <c r="S291" s="83" t="str">
        <f t="shared" si="124"/>
        <v/>
      </c>
      <c r="T291" s="83" t="str">
        <f t="shared" si="124"/>
        <v/>
      </c>
      <c r="U291" s="83" t="str">
        <f t="shared" si="124"/>
        <v/>
      </c>
      <c r="V291" s="6">
        <f t="shared" si="124"/>
        <v>313.32</v>
      </c>
      <c r="W291" s="41">
        <f t="shared" si="124"/>
        <v>289.56</v>
      </c>
      <c r="X291" s="41">
        <f t="shared" si="124"/>
        <v>332.52</v>
      </c>
      <c r="Y291" s="41">
        <f t="shared" si="124"/>
        <v>326.45999999999998</v>
      </c>
      <c r="Z291" s="41">
        <f t="shared" si="124"/>
        <v>304.7</v>
      </c>
      <c r="AA291" s="41" t="str">
        <f t="shared" si="124"/>
        <v/>
      </c>
      <c r="AB291" s="41" t="str">
        <f t="shared" si="124"/>
        <v/>
      </c>
      <c r="AC291" s="41" t="str">
        <f t="shared" si="124"/>
        <v/>
      </c>
      <c r="AD291" s="41" t="str">
        <f t="shared" si="124"/>
        <v/>
      </c>
      <c r="AE291" s="6">
        <f t="shared" si="124"/>
        <v>4202.5</v>
      </c>
      <c r="AF291" s="41">
        <f t="shared" si="124"/>
        <v>4408</v>
      </c>
      <c r="AG291" s="41">
        <f t="shared" si="124"/>
        <v>3984</v>
      </c>
      <c r="AH291" s="41">
        <f t="shared" si="124"/>
        <v>4294</v>
      </c>
      <c r="AI291" s="41">
        <f t="shared" si="124"/>
        <v>4124</v>
      </c>
      <c r="AJ291" s="41" t="str">
        <f t="shared" si="124"/>
        <v/>
      </c>
      <c r="AK291" s="41" t="str">
        <f t="shared" si="124"/>
        <v/>
      </c>
      <c r="AL291" s="41" t="str">
        <f t="shared" si="124"/>
        <v/>
      </c>
      <c r="AM291" s="41" t="str">
        <f t="shared" si="124"/>
        <v/>
      </c>
      <c r="AN291" s="41">
        <f t="shared" si="124"/>
        <v>24.776485295250165</v>
      </c>
      <c r="AO291" s="41">
        <f t="shared" si="124"/>
        <v>1313.5806451612902</v>
      </c>
      <c r="AP291" s="110">
        <f t="shared" si="124"/>
        <v>4.1100000000000003</v>
      </c>
      <c r="AQ291" s="111">
        <f t="shared" si="124"/>
        <v>3.056</v>
      </c>
      <c r="AR291" s="112">
        <f t="shared" si="124"/>
        <v>74.311025303251569</v>
      </c>
      <c r="AS291" s="112">
        <f t="shared" si="124"/>
        <v>25.688974696748438</v>
      </c>
      <c r="AT291" s="113">
        <f t="shared" si="124"/>
        <v>1377.3225806451612</v>
      </c>
      <c r="AU291" s="114">
        <f t="shared" si="124"/>
        <v>2.3479999999999999</v>
      </c>
      <c r="AV291" s="115">
        <f t="shared" si="124"/>
        <v>1.3559999999999999</v>
      </c>
      <c r="AW291" s="112">
        <f t="shared" si="124"/>
        <v>57.750334409578159</v>
      </c>
      <c r="AX291" s="112">
        <f t="shared" si="124"/>
        <v>42.249665590421834</v>
      </c>
      <c r="AY291" s="61">
        <f t="shared" si="124"/>
        <v>52.645762558565117</v>
      </c>
      <c r="AZ291" s="97">
        <f t="shared" si="124"/>
        <v>77.584838709677399</v>
      </c>
      <c r="BA291" s="68">
        <f t="shared" si="124"/>
        <v>61.436666666666667</v>
      </c>
      <c r="BB291" s="68">
        <f t="shared" si="124"/>
        <v>40.01</v>
      </c>
      <c r="BC291" s="68">
        <f t="shared" si="124"/>
        <v>5.333333333333333</v>
      </c>
      <c r="BD291" s="68" t="str">
        <f t="shared" si="124"/>
        <v/>
      </c>
      <c r="BE291" s="15">
        <f>IFERROR(SUBTOTAL(1,BE258:BE288),"")</f>
        <v>234.81481481481481</v>
      </c>
      <c r="BF291" s="6">
        <f t="shared" si="124"/>
        <v>21005.677419354837</v>
      </c>
      <c r="BG291" s="41">
        <f t="shared" si="124"/>
        <v>5477.8</v>
      </c>
      <c r="BH291" s="42">
        <f t="shared" si="124"/>
        <v>2629.7096774193546</v>
      </c>
      <c r="BI291" s="42">
        <f t="shared" si="124"/>
        <v>1170.516129032258</v>
      </c>
      <c r="BJ291" s="42" t="str">
        <f t="shared" si="124"/>
        <v/>
      </c>
      <c r="BK291" s="42" t="str">
        <f t="shared" si="124"/>
        <v/>
      </c>
      <c r="BL291" s="42">
        <f t="shared" si="124"/>
        <v>11904.354838709678</v>
      </c>
      <c r="BM291" s="15" t="str">
        <f t="shared" si="124"/>
        <v/>
      </c>
    </row>
    <row r="292" spans="1:65" ht="17.5" outlineLevel="1" thickBot="1" x14ac:dyDescent="0.5">
      <c r="A292" s="182" t="s">
        <v>53</v>
      </c>
      <c r="B292" s="183"/>
      <c r="C292" s="52">
        <f>SUBTOTAL(9,C258:C288)</f>
        <v>12591657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40721</v>
      </c>
      <c r="AP292" s="116"/>
      <c r="AQ292" s="117"/>
      <c r="AR292" s="118"/>
      <c r="AS292" s="118"/>
      <c r="AT292" s="119">
        <f>SUBTOTAL(9,AT258:AT288)</f>
        <v>42697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6340</v>
      </c>
      <c r="BF292" s="7">
        <f t="shared" ref="BF292:BM292" si="125">SUBTOTAL(9,BF258:BF288)</f>
        <v>651176</v>
      </c>
      <c r="BG292" s="43">
        <f t="shared" si="125"/>
        <v>164334</v>
      </c>
      <c r="BH292" s="44">
        <f t="shared" si="125"/>
        <v>81521</v>
      </c>
      <c r="BI292" s="44">
        <f t="shared" si="125"/>
        <v>36286</v>
      </c>
      <c r="BJ292" s="44">
        <f t="shared" si="125"/>
        <v>0</v>
      </c>
      <c r="BK292" s="44">
        <f t="shared" si="125"/>
        <v>0</v>
      </c>
      <c r="BL292" s="44">
        <f t="shared" si="125"/>
        <v>369035</v>
      </c>
      <c r="BM292" s="16">
        <f t="shared" si="125"/>
        <v>0</v>
      </c>
    </row>
    <row r="293" spans="1:65" outlineLevel="5" x14ac:dyDescent="0.45">
      <c r="A293" s="21">
        <f t="shared" si="106"/>
        <v>9</v>
      </c>
      <c r="B293" s="33">
        <f>B288+1</f>
        <v>45170</v>
      </c>
      <c r="C293" s="51">
        <v>440949</v>
      </c>
      <c r="D293" s="64">
        <f t="shared" ref="D293:D322" si="126">IFERROR(ROUND(AVERAGE(E293:L293),1),"")</f>
        <v>38</v>
      </c>
      <c r="E293" s="12">
        <v>37.4</v>
      </c>
      <c r="F293" s="12">
        <v>38.299999999999997</v>
      </c>
      <c r="G293" s="12">
        <v>38.1</v>
      </c>
      <c r="H293" s="12">
        <v>38.299999999999997</v>
      </c>
      <c r="I293" s="12"/>
      <c r="J293" s="12"/>
      <c r="K293" s="12"/>
      <c r="L293" s="12"/>
      <c r="M293" s="74">
        <f t="shared" ref="M293:M322" si="127">IFERROR(ROUND(AVERAGE(N293:U293),1),"")</f>
        <v>7.2</v>
      </c>
      <c r="N293" s="83">
        <v>7.19</v>
      </c>
      <c r="O293" s="83">
        <v>7.1</v>
      </c>
      <c r="P293" s="83">
        <v>7.23</v>
      </c>
      <c r="Q293" s="83">
        <v>7.14</v>
      </c>
      <c r="R293" s="83"/>
      <c r="S293" s="83"/>
      <c r="T293" s="83"/>
      <c r="U293" s="83"/>
      <c r="V293" s="5" t="str">
        <f t="shared" ref="V293:V322" si="128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9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23.411371237458194</v>
      </c>
      <c r="AO293" s="41">
        <v>1196</v>
      </c>
      <c r="AP293" s="110"/>
      <c r="AQ293" s="111"/>
      <c r="AR293" s="126" t="str">
        <f t="shared" ref="AR293:AR322" si="130">IFERROR(AQ293/AP293*100,"")</f>
        <v/>
      </c>
      <c r="AS293" s="126" t="str">
        <f t="shared" ref="AS293:AS322" si="131">IFERROR(100-AR293,"")</f>
        <v/>
      </c>
      <c r="AT293" s="127">
        <v>1471</v>
      </c>
      <c r="AU293" s="128"/>
      <c r="AV293" s="129"/>
      <c r="AW293" s="126" t="str">
        <f t="shared" ref="AW293:AW322" si="132">IFERROR(AV293/AU293*100,"")</f>
        <v/>
      </c>
      <c r="AX293" s="126" t="str">
        <f t="shared" ref="AX293:AX322" si="133">IFERROR(100-AW293,"")</f>
        <v/>
      </c>
      <c r="AY293" s="64" t="str">
        <f t="shared" ref="AY293:AY322" si="134">IFERROR((1-((AW293*AS293)/(AX293*AR293)))*100,"")</f>
        <v/>
      </c>
      <c r="AZ293" s="97">
        <v>77.36</v>
      </c>
      <c r="BA293" s="68"/>
      <c r="BB293" s="68"/>
      <c r="BC293" s="68"/>
      <c r="BD293" s="68"/>
      <c r="BE293" s="15">
        <v>260</v>
      </c>
      <c r="BF293" s="5">
        <f t="shared" ref="BF293:BF322" si="135">IF(SUM(BG293:BM293)=0,"",SUM(BG293:BM293))</f>
        <v>21348</v>
      </c>
      <c r="BG293" s="42">
        <v>5718</v>
      </c>
      <c r="BH293" s="42">
        <v>0</v>
      </c>
      <c r="BI293" s="42">
        <v>1304</v>
      </c>
      <c r="BJ293" s="42"/>
      <c r="BK293" s="42"/>
      <c r="BL293" s="42">
        <v>14326</v>
      </c>
      <c r="BM293" s="15"/>
    </row>
    <row r="294" spans="1:65" outlineLevel="5" x14ac:dyDescent="0.45">
      <c r="A294" s="22">
        <f t="shared" si="106"/>
        <v>9</v>
      </c>
      <c r="B294" s="9">
        <f t="shared" si="121"/>
        <v>45171</v>
      </c>
      <c r="C294" s="51">
        <v>429821</v>
      </c>
      <c r="D294" s="64">
        <f t="shared" si="126"/>
        <v>38</v>
      </c>
      <c r="E294" s="12">
        <v>37.4</v>
      </c>
      <c r="F294" s="12">
        <v>38.200000000000003</v>
      </c>
      <c r="G294" s="12">
        <v>38</v>
      </c>
      <c r="H294" s="12">
        <v>38.200000000000003</v>
      </c>
      <c r="I294" s="12"/>
      <c r="J294" s="12"/>
      <c r="K294" s="12"/>
      <c r="L294" s="12"/>
      <c r="M294" s="74">
        <f t="shared" si="127"/>
        <v>7.2</v>
      </c>
      <c r="N294" s="83">
        <v>7.21</v>
      </c>
      <c r="O294" s="83">
        <v>7.12</v>
      </c>
      <c r="P294" s="83">
        <v>7.25</v>
      </c>
      <c r="Q294" s="83">
        <v>7.16</v>
      </c>
      <c r="R294" s="83"/>
      <c r="S294" s="83"/>
      <c r="T294" s="83"/>
      <c r="U294" s="83"/>
      <c r="V294" s="5" t="str">
        <f t="shared" si="128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9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28.776978417266186</v>
      </c>
      <c r="AO294" s="41">
        <v>973</v>
      </c>
      <c r="AP294" s="110"/>
      <c r="AQ294" s="111"/>
      <c r="AR294" s="126" t="str">
        <f t="shared" si="130"/>
        <v/>
      </c>
      <c r="AS294" s="126" t="str">
        <f t="shared" si="131"/>
        <v/>
      </c>
      <c r="AT294" s="127">
        <v>1034</v>
      </c>
      <c r="AU294" s="128"/>
      <c r="AV294" s="129"/>
      <c r="AW294" s="126" t="str">
        <f t="shared" si="132"/>
        <v/>
      </c>
      <c r="AX294" s="126" t="str">
        <f t="shared" si="133"/>
        <v/>
      </c>
      <c r="AY294" s="64" t="str">
        <f t="shared" si="134"/>
        <v/>
      </c>
      <c r="AZ294" s="97">
        <v>77.45</v>
      </c>
      <c r="BA294" s="68"/>
      <c r="BB294" s="68"/>
      <c r="BC294" s="68"/>
      <c r="BD294" s="68"/>
      <c r="BE294" s="15">
        <v>100</v>
      </c>
      <c r="BF294" s="5">
        <f t="shared" si="135"/>
        <v>13680</v>
      </c>
      <c r="BG294" s="42">
        <v>3833</v>
      </c>
      <c r="BH294" s="42">
        <v>0</v>
      </c>
      <c r="BI294" s="42">
        <v>1352</v>
      </c>
      <c r="BJ294" s="42"/>
      <c r="BK294" s="42"/>
      <c r="BL294" s="42">
        <v>8495</v>
      </c>
      <c r="BM294" s="15"/>
    </row>
    <row r="295" spans="1:65" outlineLevel="5" x14ac:dyDescent="0.45">
      <c r="A295" s="22">
        <f t="shared" si="106"/>
        <v>9</v>
      </c>
      <c r="B295" s="9">
        <f t="shared" si="121"/>
        <v>45172</v>
      </c>
      <c r="C295" s="51">
        <v>423796</v>
      </c>
      <c r="D295" s="64">
        <f t="shared" si="126"/>
        <v>38</v>
      </c>
      <c r="E295" s="12">
        <v>37.4</v>
      </c>
      <c r="F295" s="12">
        <v>38.299999999999997</v>
      </c>
      <c r="G295" s="12">
        <v>38</v>
      </c>
      <c r="H295" s="12">
        <v>38.299999999999997</v>
      </c>
      <c r="I295" s="12"/>
      <c r="J295" s="12"/>
      <c r="K295" s="12"/>
      <c r="L295" s="12"/>
      <c r="M295" s="74">
        <f t="shared" si="127"/>
        <v>7.2</v>
      </c>
      <c r="N295" s="83">
        <v>7.24</v>
      </c>
      <c r="O295" s="83">
        <v>7.13</v>
      </c>
      <c r="P295" s="83">
        <v>7.22</v>
      </c>
      <c r="Q295" s="83">
        <v>7.12</v>
      </c>
      <c r="R295" s="83"/>
      <c r="S295" s="83"/>
      <c r="T295" s="83"/>
      <c r="U295" s="83"/>
      <c r="V295" s="5" t="str">
        <f t="shared" si="128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9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30.368763557483732</v>
      </c>
      <c r="AO295" s="41">
        <v>922</v>
      </c>
      <c r="AP295" s="110"/>
      <c r="AQ295" s="111"/>
      <c r="AR295" s="126" t="str">
        <f t="shared" si="130"/>
        <v/>
      </c>
      <c r="AS295" s="126" t="str">
        <f t="shared" si="131"/>
        <v/>
      </c>
      <c r="AT295" s="127">
        <v>1043</v>
      </c>
      <c r="AU295" s="128"/>
      <c r="AV295" s="129"/>
      <c r="AW295" s="126" t="str">
        <f t="shared" si="132"/>
        <v/>
      </c>
      <c r="AX295" s="126" t="str">
        <f t="shared" si="133"/>
        <v/>
      </c>
      <c r="AY295" s="64" t="str">
        <f t="shared" si="134"/>
        <v/>
      </c>
      <c r="AZ295" s="97">
        <v>77.19</v>
      </c>
      <c r="BA295" s="68"/>
      <c r="BB295" s="68"/>
      <c r="BC295" s="68"/>
      <c r="BD295" s="68"/>
      <c r="BE295" s="15"/>
      <c r="BF295" s="5">
        <f t="shared" si="135"/>
        <v>9376</v>
      </c>
      <c r="BG295" s="42">
        <v>3898</v>
      </c>
      <c r="BH295" s="42">
        <v>0</v>
      </c>
      <c r="BI295" s="42">
        <v>1249</v>
      </c>
      <c r="BJ295" s="42"/>
      <c r="BK295" s="42"/>
      <c r="BL295" s="42">
        <v>4229</v>
      </c>
      <c r="BM295" s="15"/>
    </row>
    <row r="296" spans="1:65" outlineLevel="5" x14ac:dyDescent="0.45">
      <c r="A296" s="22">
        <f t="shared" si="106"/>
        <v>9</v>
      </c>
      <c r="B296" s="9">
        <f t="shared" si="121"/>
        <v>45173</v>
      </c>
      <c r="C296" s="51">
        <v>409303</v>
      </c>
      <c r="D296" s="64">
        <f t="shared" si="126"/>
        <v>38</v>
      </c>
      <c r="E296" s="12">
        <v>37.5</v>
      </c>
      <c r="F296" s="12">
        <v>38.299999999999997</v>
      </c>
      <c r="G296" s="12">
        <v>38</v>
      </c>
      <c r="H296" s="12">
        <v>38.299999999999997</v>
      </c>
      <c r="I296" s="12"/>
      <c r="J296" s="12"/>
      <c r="K296" s="12"/>
      <c r="L296" s="12"/>
      <c r="M296" s="74">
        <f t="shared" si="127"/>
        <v>7.1</v>
      </c>
      <c r="N296" s="83">
        <v>7.21</v>
      </c>
      <c r="O296" s="83">
        <v>7.09</v>
      </c>
      <c r="P296" s="83">
        <v>7.2</v>
      </c>
      <c r="Q296" s="83">
        <v>7.08</v>
      </c>
      <c r="R296" s="83"/>
      <c r="S296" s="83"/>
      <c r="T296" s="83"/>
      <c r="U296" s="83"/>
      <c r="V296" s="5" t="str">
        <f t="shared" si="128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9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22.801302931596091</v>
      </c>
      <c r="AO296" s="41">
        <v>1228</v>
      </c>
      <c r="AP296" s="110"/>
      <c r="AQ296" s="111"/>
      <c r="AR296" s="126" t="str">
        <f t="shared" si="130"/>
        <v/>
      </c>
      <c r="AS296" s="126" t="str">
        <f t="shared" si="131"/>
        <v/>
      </c>
      <c r="AT296" s="127">
        <v>1262</v>
      </c>
      <c r="AU296" s="128"/>
      <c r="AV296" s="129"/>
      <c r="AW296" s="126" t="str">
        <f t="shared" si="132"/>
        <v/>
      </c>
      <c r="AX296" s="126" t="str">
        <f t="shared" si="133"/>
        <v/>
      </c>
      <c r="AY296" s="64" t="str">
        <f t="shared" si="134"/>
        <v/>
      </c>
      <c r="AZ296" s="97">
        <v>77.680000000000007</v>
      </c>
      <c r="BA296" s="68"/>
      <c r="BB296" s="68"/>
      <c r="BC296" s="68"/>
      <c r="BD296" s="68"/>
      <c r="BE296" s="15">
        <v>310</v>
      </c>
      <c r="BF296" s="5">
        <f t="shared" si="135"/>
        <v>23506</v>
      </c>
      <c r="BG296" s="42">
        <v>6261</v>
      </c>
      <c r="BH296" s="42">
        <v>1715</v>
      </c>
      <c r="BI296" s="42">
        <v>1214</v>
      </c>
      <c r="BJ296" s="42"/>
      <c r="BK296" s="42"/>
      <c r="BL296" s="42">
        <v>14316</v>
      </c>
      <c r="BM296" s="15"/>
    </row>
    <row r="297" spans="1:65" outlineLevel="5" x14ac:dyDescent="0.45">
      <c r="A297" s="22">
        <f t="shared" si="106"/>
        <v>9</v>
      </c>
      <c r="B297" s="9">
        <f t="shared" si="121"/>
        <v>45174</v>
      </c>
      <c r="C297" s="51">
        <v>414987</v>
      </c>
      <c r="D297" s="64">
        <f t="shared" si="126"/>
        <v>38.1</v>
      </c>
      <c r="E297" s="12">
        <v>37.5</v>
      </c>
      <c r="F297" s="12">
        <v>38.299999999999997</v>
      </c>
      <c r="G297" s="12">
        <v>38.1</v>
      </c>
      <c r="H297" s="12">
        <v>38.299999999999997</v>
      </c>
      <c r="I297" s="12"/>
      <c r="J297" s="12"/>
      <c r="K297" s="12"/>
      <c r="L297" s="12"/>
      <c r="M297" s="74">
        <f t="shared" si="127"/>
        <v>7.1</v>
      </c>
      <c r="N297" s="83">
        <v>7.22</v>
      </c>
      <c r="O297" s="83">
        <v>7.06</v>
      </c>
      <c r="P297" s="83">
        <v>7.18</v>
      </c>
      <c r="Q297" s="83">
        <v>7.05</v>
      </c>
      <c r="R297" s="83"/>
      <c r="S297" s="83"/>
      <c r="T297" s="83"/>
      <c r="U297" s="83"/>
      <c r="V297" s="5">
        <f t="shared" si="128"/>
        <v>287.10000000000002</v>
      </c>
      <c r="W297" s="41">
        <v>295.89999999999998</v>
      </c>
      <c r="X297" s="41">
        <v>299</v>
      </c>
      <c r="Y297" s="41">
        <v>264.10000000000002</v>
      </c>
      <c r="Z297" s="41">
        <v>289.3</v>
      </c>
      <c r="AA297" s="41"/>
      <c r="AB297" s="41"/>
      <c r="AC297" s="41"/>
      <c r="AD297" s="41"/>
      <c r="AE297" s="5">
        <f t="shared" si="129"/>
        <v>3977.5</v>
      </c>
      <c r="AF297" s="41">
        <v>4140</v>
      </c>
      <c r="AG297" s="41">
        <v>3860</v>
      </c>
      <c r="AH297" s="41">
        <v>4190</v>
      </c>
      <c r="AI297" s="41">
        <v>3720</v>
      </c>
      <c r="AJ297" s="41"/>
      <c r="AK297" s="41"/>
      <c r="AL297" s="41"/>
      <c r="AM297" s="41"/>
      <c r="AN297" s="41">
        <v>22.672064777327936</v>
      </c>
      <c r="AO297" s="41">
        <v>1235</v>
      </c>
      <c r="AP297" s="110">
        <v>4.57</v>
      </c>
      <c r="AQ297" s="111">
        <v>3.44</v>
      </c>
      <c r="AR297" s="126">
        <f t="shared" si="130"/>
        <v>75.273522975929978</v>
      </c>
      <c r="AS297" s="126">
        <f t="shared" si="131"/>
        <v>24.726477024070022</v>
      </c>
      <c r="AT297" s="127">
        <v>1252</v>
      </c>
      <c r="AU297" s="128">
        <v>2.62</v>
      </c>
      <c r="AV297" s="129">
        <v>1.49</v>
      </c>
      <c r="AW297" s="126">
        <f t="shared" si="132"/>
        <v>56.87022900763359</v>
      </c>
      <c r="AX297" s="126">
        <f t="shared" si="133"/>
        <v>43.12977099236641</v>
      </c>
      <c r="AY297" s="64">
        <f t="shared" si="134"/>
        <v>56.686046511627893</v>
      </c>
      <c r="AZ297" s="97">
        <v>77.930000000000007</v>
      </c>
      <c r="BA297" s="68">
        <v>64.319999999999993</v>
      </c>
      <c r="BB297" s="68">
        <v>38.42</v>
      </c>
      <c r="BC297" s="68">
        <v>4</v>
      </c>
      <c r="BD297" s="68"/>
      <c r="BE297" s="15">
        <v>240</v>
      </c>
      <c r="BF297" s="5">
        <f t="shared" si="135"/>
        <v>26132</v>
      </c>
      <c r="BG297" s="42">
        <v>5855</v>
      </c>
      <c r="BH297" s="42">
        <v>4719</v>
      </c>
      <c r="BI297" s="42">
        <v>1234</v>
      </c>
      <c r="BJ297" s="42"/>
      <c r="BK297" s="42"/>
      <c r="BL297" s="42">
        <v>14324</v>
      </c>
      <c r="BM297" s="15"/>
    </row>
    <row r="298" spans="1:65" outlineLevel="5" x14ac:dyDescent="0.45">
      <c r="A298" s="22">
        <f t="shared" si="106"/>
        <v>9</v>
      </c>
      <c r="B298" s="9">
        <f t="shared" si="121"/>
        <v>45175</v>
      </c>
      <c r="C298" s="51">
        <v>416147</v>
      </c>
      <c r="D298" s="64">
        <f t="shared" si="126"/>
        <v>38.1</v>
      </c>
      <c r="E298" s="12">
        <v>37.4</v>
      </c>
      <c r="F298" s="12">
        <v>38.299999999999997</v>
      </c>
      <c r="G298" s="12">
        <v>38.200000000000003</v>
      </c>
      <c r="H298" s="12">
        <v>38.299999999999997</v>
      </c>
      <c r="I298" s="12"/>
      <c r="J298" s="12"/>
      <c r="K298" s="12"/>
      <c r="L298" s="12"/>
      <c r="M298" s="74">
        <f t="shared" si="127"/>
        <v>7.2</v>
      </c>
      <c r="N298" s="83">
        <v>7.23</v>
      </c>
      <c r="O298" s="83">
        <v>7.1</v>
      </c>
      <c r="P298" s="83">
        <v>7.21</v>
      </c>
      <c r="Q298" s="83">
        <v>7.08</v>
      </c>
      <c r="R298" s="83"/>
      <c r="S298" s="83"/>
      <c r="T298" s="83"/>
      <c r="U298" s="83"/>
      <c r="V298" s="5" t="str">
        <f t="shared" si="128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9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25.022341376228777</v>
      </c>
      <c r="AO298" s="41">
        <v>1119</v>
      </c>
      <c r="AP298" s="110"/>
      <c r="AQ298" s="111"/>
      <c r="AR298" s="126" t="str">
        <f t="shared" si="130"/>
        <v/>
      </c>
      <c r="AS298" s="126" t="str">
        <f t="shared" si="131"/>
        <v/>
      </c>
      <c r="AT298" s="127">
        <v>1403</v>
      </c>
      <c r="AU298" s="128"/>
      <c r="AV298" s="129"/>
      <c r="AW298" s="126" t="str">
        <f t="shared" si="132"/>
        <v/>
      </c>
      <c r="AX298" s="126" t="str">
        <f t="shared" si="133"/>
        <v/>
      </c>
      <c r="AY298" s="64" t="str">
        <f t="shared" si="134"/>
        <v/>
      </c>
      <c r="AZ298" s="97">
        <v>76.92</v>
      </c>
      <c r="BA298" s="68"/>
      <c r="BB298" s="68"/>
      <c r="BC298" s="68"/>
      <c r="BD298" s="68"/>
      <c r="BE298" s="15">
        <v>310</v>
      </c>
      <c r="BF298" s="5">
        <f t="shared" si="135"/>
        <v>27917</v>
      </c>
      <c r="BG298" s="42">
        <v>6435</v>
      </c>
      <c r="BH298" s="42">
        <v>5893</v>
      </c>
      <c r="BI298" s="42">
        <v>1268</v>
      </c>
      <c r="BJ298" s="42"/>
      <c r="BK298" s="42"/>
      <c r="BL298" s="42">
        <v>14321</v>
      </c>
      <c r="BM298" s="15"/>
    </row>
    <row r="299" spans="1:65" outlineLevel="5" x14ac:dyDescent="0.45">
      <c r="A299" s="22">
        <f t="shared" si="106"/>
        <v>9</v>
      </c>
      <c r="B299" s="9">
        <f t="shared" si="121"/>
        <v>45176</v>
      </c>
      <c r="C299" s="51">
        <v>419229</v>
      </c>
      <c r="D299" s="64">
        <f t="shared" si="126"/>
        <v>38.1</v>
      </c>
      <c r="E299" s="12">
        <v>37.4</v>
      </c>
      <c r="F299" s="12">
        <v>38.299999999999997</v>
      </c>
      <c r="G299" s="12">
        <v>38.299999999999997</v>
      </c>
      <c r="H299" s="12">
        <v>38.299999999999997</v>
      </c>
      <c r="I299" s="12"/>
      <c r="J299" s="12"/>
      <c r="K299" s="12"/>
      <c r="L299" s="12"/>
      <c r="M299" s="74">
        <f t="shared" si="127"/>
        <v>7.2</v>
      </c>
      <c r="N299" s="83">
        <v>7.19</v>
      </c>
      <c r="O299" s="83">
        <v>7.12</v>
      </c>
      <c r="P299" s="83">
        <v>7.22</v>
      </c>
      <c r="Q299" s="83">
        <v>7.11</v>
      </c>
      <c r="R299" s="83"/>
      <c r="S299" s="83"/>
      <c r="T299" s="83"/>
      <c r="U299" s="83"/>
      <c r="V299" s="5" t="str">
        <f t="shared" si="128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29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36.082474226804123</v>
      </c>
      <c r="AO299" s="41">
        <v>776</v>
      </c>
      <c r="AP299" s="110"/>
      <c r="AQ299" s="111"/>
      <c r="AR299" s="126" t="str">
        <f t="shared" si="130"/>
        <v/>
      </c>
      <c r="AS299" s="126" t="str">
        <f t="shared" si="131"/>
        <v/>
      </c>
      <c r="AT299" s="127">
        <v>1284</v>
      </c>
      <c r="AU299" s="128"/>
      <c r="AV299" s="129"/>
      <c r="AW299" s="126" t="str">
        <f t="shared" si="132"/>
        <v/>
      </c>
      <c r="AX299" s="126" t="str">
        <f t="shared" si="133"/>
        <v/>
      </c>
      <c r="AY299" s="64" t="str">
        <f t="shared" si="134"/>
        <v/>
      </c>
      <c r="AZ299" s="97">
        <v>77.180000000000007</v>
      </c>
      <c r="BA299" s="68"/>
      <c r="BB299" s="68"/>
      <c r="BC299" s="68"/>
      <c r="BD299" s="68"/>
      <c r="BE299" s="15">
        <v>190</v>
      </c>
      <c r="BF299" s="5">
        <f t="shared" si="135"/>
        <v>18973</v>
      </c>
      <c r="BG299" s="42">
        <v>3325</v>
      </c>
      <c r="BH299" s="42">
        <v>0</v>
      </c>
      <c r="BI299" s="42">
        <v>1318</v>
      </c>
      <c r="BJ299" s="42"/>
      <c r="BK299" s="42"/>
      <c r="BL299" s="42">
        <v>14330</v>
      </c>
      <c r="BM299" s="15"/>
    </row>
    <row r="300" spans="1:65" outlineLevel="5" x14ac:dyDescent="0.45">
      <c r="A300" s="22">
        <f t="shared" si="106"/>
        <v>9</v>
      </c>
      <c r="B300" s="9">
        <f t="shared" si="121"/>
        <v>45177</v>
      </c>
      <c r="C300" s="51">
        <v>405349</v>
      </c>
      <c r="D300" s="64">
        <f t="shared" si="126"/>
        <v>38</v>
      </c>
      <c r="E300" s="12">
        <v>37.5</v>
      </c>
      <c r="F300" s="12">
        <v>38.299999999999997</v>
      </c>
      <c r="G300" s="12">
        <v>38</v>
      </c>
      <c r="H300" s="12">
        <v>38.299999999999997</v>
      </c>
      <c r="I300" s="12"/>
      <c r="J300" s="12"/>
      <c r="K300" s="12"/>
      <c r="L300" s="12"/>
      <c r="M300" s="74">
        <f t="shared" si="127"/>
        <v>7.1</v>
      </c>
      <c r="N300" s="83">
        <v>7.16</v>
      </c>
      <c r="O300" s="83">
        <v>7.09</v>
      </c>
      <c r="P300" s="83">
        <v>7.18</v>
      </c>
      <c r="Q300" s="83">
        <v>7.06</v>
      </c>
      <c r="R300" s="83"/>
      <c r="S300" s="83"/>
      <c r="T300" s="83"/>
      <c r="U300" s="83"/>
      <c r="V300" s="5" t="str">
        <f t="shared" si="128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9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30.973451327433629</v>
      </c>
      <c r="AO300" s="41">
        <v>904</v>
      </c>
      <c r="AP300" s="110"/>
      <c r="AQ300" s="111"/>
      <c r="AR300" s="126" t="str">
        <f t="shared" si="130"/>
        <v/>
      </c>
      <c r="AS300" s="126" t="str">
        <f t="shared" si="131"/>
        <v/>
      </c>
      <c r="AT300" s="127">
        <v>1248</v>
      </c>
      <c r="AU300" s="128"/>
      <c r="AV300" s="129"/>
      <c r="AW300" s="126" t="str">
        <f t="shared" si="132"/>
        <v/>
      </c>
      <c r="AX300" s="126" t="str">
        <f t="shared" si="133"/>
        <v/>
      </c>
      <c r="AY300" s="64" t="str">
        <f t="shared" si="134"/>
        <v/>
      </c>
      <c r="AZ300" s="97">
        <v>77.260000000000005</v>
      </c>
      <c r="BA300" s="68"/>
      <c r="BB300" s="68"/>
      <c r="BC300" s="68"/>
      <c r="BD300" s="68"/>
      <c r="BE300" s="15">
        <v>290</v>
      </c>
      <c r="BF300" s="5">
        <f t="shared" si="135"/>
        <v>21107</v>
      </c>
      <c r="BG300" s="42">
        <v>6448</v>
      </c>
      <c r="BH300" s="42">
        <v>2730</v>
      </c>
      <c r="BI300" s="42">
        <v>1303</v>
      </c>
      <c r="BJ300" s="42"/>
      <c r="BK300" s="42"/>
      <c r="BL300" s="42">
        <v>10626</v>
      </c>
      <c r="BM300" s="15"/>
    </row>
    <row r="301" spans="1:65" outlineLevel="5" x14ac:dyDescent="0.45">
      <c r="A301" s="22">
        <f t="shared" si="106"/>
        <v>9</v>
      </c>
      <c r="B301" s="9">
        <f t="shared" si="121"/>
        <v>45178</v>
      </c>
      <c r="C301" s="51">
        <v>391076</v>
      </c>
      <c r="D301" s="64">
        <f t="shared" si="126"/>
        <v>38.1</v>
      </c>
      <c r="E301" s="12">
        <v>37.5</v>
      </c>
      <c r="F301" s="12">
        <v>38.299999999999997</v>
      </c>
      <c r="G301" s="12">
        <v>38.299999999999997</v>
      </c>
      <c r="H301" s="12">
        <v>38.299999999999997</v>
      </c>
      <c r="I301" s="12"/>
      <c r="J301" s="12"/>
      <c r="K301" s="12"/>
      <c r="L301" s="12"/>
      <c r="M301" s="74">
        <f t="shared" si="127"/>
        <v>7.1</v>
      </c>
      <c r="N301" s="83">
        <v>7.14</v>
      </c>
      <c r="O301" s="83">
        <v>7.06</v>
      </c>
      <c r="P301" s="83">
        <v>7.15</v>
      </c>
      <c r="Q301" s="83">
        <v>7.07</v>
      </c>
      <c r="R301" s="83"/>
      <c r="S301" s="83"/>
      <c r="T301" s="83"/>
      <c r="U301" s="83"/>
      <c r="V301" s="5" t="str">
        <f t="shared" si="128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9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28.925619834710744</v>
      </c>
      <c r="AO301" s="41">
        <v>968</v>
      </c>
      <c r="AP301" s="110"/>
      <c r="AQ301" s="111"/>
      <c r="AR301" s="126" t="str">
        <f t="shared" si="130"/>
        <v/>
      </c>
      <c r="AS301" s="126" t="str">
        <f t="shared" si="131"/>
        <v/>
      </c>
      <c r="AT301" s="127">
        <v>882</v>
      </c>
      <c r="AU301" s="128"/>
      <c r="AV301" s="129"/>
      <c r="AW301" s="126" t="str">
        <f t="shared" si="132"/>
        <v/>
      </c>
      <c r="AX301" s="126" t="str">
        <f t="shared" si="133"/>
        <v/>
      </c>
      <c r="AY301" s="64" t="str">
        <f t="shared" si="134"/>
        <v/>
      </c>
      <c r="AZ301" s="97">
        <v>77.53</v>
      </c>
      <c r="BA301" s="68"/>
      <c r="BB301" s="68"/>
      <c r="BC301" s="68"/>
      <c r="BD301" s="68"/>
      <c r="BE301" s="15">
        <v>110</v>
      </c>
      <c r="BF301" s="5">
        <f t="shared" si="135"/>
        <v>15752</v>
      </c>
      <c r="BG301" s="42" t="s">
        <v>103</v>
      </c>
      <c r="BH301" s="42">
        <v>0</v>
      </c>
      <c r="BI301" s="42">
        <v>1331</v>
      </c>
      <c r="BJ301" s="42"/>
      <c r="BK301" s="42"/>
      <c r="BL301" s="42">
        <v>14421</v>
      </c>
      <c r="BM301" s="15"/>
    </row>
    <row r="302" spans="1:65" outlineLevel="5" x14ac:dyDescent="0.45">
      <c r="A302" s="22">
        <f t="shared" si="106"/>
        <v>9</v>
      </c>
      <c r="B302" s="9">
        <f t="shared" si="121"/>
        <v>45179</v>
      </c>
      <c r="C302" s="51">
        <v>384824</v>
      </c>
      <c r="D302" s="64">
        <f t="shared" si="126"/>
        <v>38.1</v>
      </c>
      <c r="E302" s="12">
        <v>37.4</v>
      </c>
      <c r="F302" s="12">
        <v>38.299999999999997</v>
      </c>
      <c r="G302" s="12">
        <v>38.299999999999997</v>
      </c>
      <c r="H302" s="12">
        <v>38.299999999999997</v>
      </c>
      <c r="I302" s="12"/>
      <c r="J302" s="12"/>
      <c r="K302" s="12"/>
      <c r="L302" s="12"/>
      <c r="M302" s="74">
        <f t="shared" si="127"/>
        <v>7.1</v>
      </c>
      <c r="N302" s="83">
        <v>7.12</v>
      </c>
      <c r="O302" s="83">
        <v>7.05</v>
      </c>
      <c r="P302" s="83">
        <v>7.17</v>
      </c>
      <c r="Q302" s="83">
        <v>7.1</v>
      </c>
      <c r="R302" s="83"/>
      <c r="S302" s="83"/>
      <c r="T302" s="83"/>
      <c r="U302" s="83"/>
      <c r="V302" s="5" t="str">
        <f t="shared" si="128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9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31.602708803611737</v>
      </c>
      <c r="AO302" s="41">
        <v>886</v>
      </c>
      <c r="AP302" s="110"/>
      <c r="AQ302" s="111"/>
      <c r="AR302" s="126" t="str">
        <f t="shared" si="130"/>
        <v/>
      </c>
      <c r="AS302" s="126" t="str">
        <f t="shared" si="131"/>
        <v/>
      </c>
      <c r="AT302" s="127">
        <v>956</v>
      </c>
      <c r="AU302" s="128"/>
      <c r="AV302" s="129"/>
      <c r="AW302" s="126" t="str">
        <f t="shared" si="132"/>
        <v/>
      </c>
      <c r="AX302" s="126" t="str">
        <f t="shared" si="133"/>
        <v/>
      </c>
      <c r="AY302" s="64" t="str">
        <f t="shared" si="134"/>
        <v/>
      </c>
      <c r="AZ302" s="97">
        <v>77.39</v>
      </c>
      <c r="BA302" s="68"/>
      <c r="BB302" s="68"/>
      <c r="BC302" s="68"/>
      <c r="BD302" s="68"/>
      <c r="BE302" s="15"/>
      <c r="BF302" s="5">
        <f t="shared" si="135"/>
        <v>9269</v>
      </c>
      <c r="BG302" s="42">
        <v>3709</v>
      </c>
      <c r="BH302" s="42">
        <v>0</v>
      </c>
      <c r="BI302" s="42">
        <v>1309</v>
      </c>
      <c r="BJ302" s="42"/>
      <c r="BK302" s="42"/>
      <c r="BL302" s="42">
        <v>4251</v>
      </c>
      <c r="BM302" s="15"/>
    </row>
    <row r="303" spans="1:65" outlineLevel="5" x14ac:dyDescent="0.45">
      <c r="A303" s="22">
        <f t="shared" si="106"/>
        <v>9</v>
      </c>
      <c r="B303" s="9">
        <f t="shared" si="121"/>
        <v>45180</v>
      </c>
      <c r="C303" s="51">
        <v>385036</v>
      </c>
      <c r="D303" s="64">
        <f t="shared" si="126"/>
        <v>38.1</v>
      </c>
      <c r="E303" s="12">
        <v>37.299999999999997</v>
      </c>
      <c r="F303" s="12">
        <v>38.299999999999997</v>
      </c>
      <c r="G303" s="12">
        <v>38.299999999999997</v>
      </c>
      <c r="H303" s="12">
        <v>38.299999999999997</v>
      </c>
      <c r="I303" s="12"/>
      <c r="J303" s="12"/>
      <c r="K303" s="12"/>
      <c r="L303" s="12"/>
      <c r="M303" s="74">
        <f t="shared" si="127"/>
        <v>7.1</v>
      </c>
      <c r="N303" s="83">
        <v>7.15</v>
      </c>
      <c r="O303" s="83">
        <v>7.08</v>
      </c>
      <c r="P303" s="83">
        <v>7.19</v>
      </c>
      <c r="Q303" s="83">
        <v>7.13</v>
      </c>
      <c r="R303" s="83"/>
      <c r="S303" s="83"/>
      <c r="T303" s="83"/>
      <c r="U303" s="83"/>
      <c r="V303" s="5" t="str">
        <f t="shared" si="128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9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22.745735174654751</v>
      </c>
      <c r="AO303" s="41">
        <v>1231</v>
      </c>
      <c r="AP303" s="110"/>
      <c r="AQ303" s="111"/>
      <c r="AR303" s="126" t="str">
        <f t="shared" si="130"/>
        <v/>
      </c>
      <c r="AS303" s="126" t="str">
        <f t="shared" si="131"/>
        <v/>
      </c>
      <c r="AT303" s="127">
        <v>1476</v>
      </c>
      <c r="AU303" s="128"/>
      <c r="AV303" s="129"/>
      <c r="AW303" s="126" t="str">
        <f t="shared" si="132"/>
        <v/>
      </c>
      <c r="AX303" s="126" t="str">
        <f t="shared" si="133"/>
        <v/>
      </c>
      <c r="AY303" s="64" t="str">
        <f t="shared" si="134"/>
        <v/>
      </c>
      <c r="AZ303" s="97">
        <v>76.61</v>
      </c>
      <c r="BA303" s="68"/>
      <c r="BB303" s="68"/>
      <c r="BC303" s="68"/>
      <c r="BD303" s="68"/>
      <c r="BE303" s="15">
        <v>330</v>
      </c>
      <c r="BF303" s="5">
        <f t="shared" si="135"/>
        <v>27844</v>
      </c>
      <c r="BG303" s="42">
        <v>11848</v>
      </c>
      <c r="BH303" s="42">
        <v>0</v>
      </c>
      <c r="BI303" s="42">
        <v>1299</v>
      </c>
      <c r="BJ303" s="42"/>
      <c r="BK303" s="42"/>
      <c r="BL303" s="42">
        <v>14697</v>
      </c>
      <c r="BM303" s="15"/>
    </row>
    <row r="304" spans="1:65" outlineLevel="5" x14ac:dyDescent="0.45">
      <c r="A304" s="22">
        <f t="shared" si="106"/>
        <v>9</v>
      </c>
      <c r="B304" s="9">
        <f t="shared" si="121"/>
        <v>45181</v>
      </c>
      <c r="C304" s="51">
        <v>382897</v>
      </c>
      <c r="D304" s="64">
        <f t="shared" si="126"/>
        <v>38</v>
      </c>
      <c r="E304" s="12">
        <v>37.299999999999997</v>
      </c>
      <c r="F304" s="12">
        <v>38.200000000000003</v>
      </c>
      <c r="G304" s="12">
        <v>38.299999999999997</v>
      </c>
      <c r="H304" s="12">
        <v>38.200000000000003</v>
      </c>
      <c r="I304" s="12"/>
      <c r="J304" s="12"/>
      <c r="K304" s="12"/>
      <c r="L304" s="12"/>
      <c r="M304" s="74">
        <f t="shared" si="127"/>
        <v>7.2</v>
      </c>
      <c r="N304" s="83">
        <v>7.18</v>
      </c>
      <c r="O304" s="83">
        <v>7.11</v>
      </c>
      <c r="P304" s="83">
        <v>7.22</v>
      </c>
      <c r="Q304" s="83">
        <v>7.16</v>
      </c>
      <c r="R304" s="83"/>
      <c r="S304" s="83"/>
      <c r="T304" s="83"/>
      <c r="U304" s="83"/>
      <c r="V304" s="5" t="str">
        <f t="shared" si="128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29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v>25.949953660797036</v>
      </c>
      <c r="AO304" s="41">
        <v>1079</v>
      </c>
      <c r="AP304" s="110"/>
      <c r="AQ304" s="111"/>
      <c r="AR304" s="126" t="str">
        <f t="shared" si="130"/>
        <v/>
      </c>
      <c r="AS304" s="126" t="str">
        <f t="shared" si="131"/>
        <v/>
      </c>
      <c r="AT304" s="127">
        <v>1054</v>
      </c>
      <c r="AU304" s="128"/>
      <c r="AV304" s="129"/>
      <c r="AW304" s="126" t="str">
        <f t="shared" si="132"/>
        <v/>
      </c>
      <c r="AX304" s="126" t="str">
        <f t="shared" si="133"/>
        <v/>
      </c>
      <c r="AY304" s="64" t="str">
        <f t="shared" si="134"/>
        <v/>
      </c>
      <c r="AZ304" s="97">
        <v>76.83</v>
      </c>
      <c r="BA304" s="68">
        <v>61.81</v>
      </c>
      <c r="BB304" s="68">
        <v>37.590000000000003</v>
      </c>
      <c r="BC304" s="68">
        <v>2</v>
      </c>
      <c r="BD304" s="68"/>
      <c r="BE304" s="15">
        <v>240</v>
      </c>
      <c r="BF304" s="5">
        <f t="shared" si="135"/>
        <v>28097</v>
      </c>
      <c r="BG304" s="42">
        <v>4614</v>
      </c>
      <c r="BH304" s="42">
        <v>7464</v>
      </c>
      <c r="BI304" s="42">
        <v>1301</v>
      </c>
      <c r="BJ304" s="42"/>
      <c r="BK304" s="42"/>
      <c r="BL304" s="42">
        <v>14718</v>
      </c>
      <c r="BM304" s="15"/>
    </row>
    <row r="305" spans="1:65" outlineLevel="5" x14ac:dyDescent="0.45">
      <c r="A305" s="22">
        <f t="shared" si="106"/>
        <v>9</v>
      </c>
      <c r="B305" s="9">
        <f t="shared" si="121"/>
        <v>45182</v>
      </c>
      <c r="C305" s="51">
        <v>388799</v>
      </c>
      <c r="D305" s="64">
        <f t="shared" si="126"/>
        <v>38.1</v>
      </c>
      <c r="E305" s="12">
        <v>37.4</v>
      </c>
      <c r="F305" s="12">
        <v>38.200000000000003</v>
      </c>
      <c r="G305" s="12">
        <v>38.4</v>
      </c>
      <c r="H305" s="12">
        <v>38.200000000000003</v>
      </c>
      <c r="I305" s="12"/>
      <c r="J305" s="12"/>
      <c r="K305" s="12"/>
      <c r="L305" s="12"/>
      <c r="M305" s="74">
        <f t="shared" si="127"/>
        <v>7.2</v>
      </c>
      <c r="N305" s="83">
        <v>7.16</v>
      </c>
      <c r="O305" s="83">
        <v>7.09</v>
      </c>
      <c r="P305" s="83">
        <v>7.25</v>
      </c>
      <c r="Q305" s="83">
        <v>7.18</v>
      </c>
      <c r="R305" s="83"/>
      <c r="S305" s="83"/>
      <c r="T305" s="83"/>
      <c r="U305" s="83"/>
      <c r="V305" s="5" t="str">
        <f t="shared" si="128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9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23.972602739726028</v>
      </c>
      <c r="AO305" s="41">
        <v>1168</v>
      </c>
      <c r="AP305" s="110"/>
      <c r="AQ305" s="111"/>
      <c r="AR305" s="126" t="str">
        <f t="shared" si="130"/>
        <v/>
      </c>
      <c r="AS305" s="126" t="str">
        <f t="shared" si="131"/>
        <v/>
      </c>
      <c r="AT305" s="127">
        <v>1283</v>
      </c>
      <c r="AU305" s="128"/>
      <c r="AV305" s="129"/>
      <c r="AW305" s="126" t="str">
        <f t="shared" si="132"/>
        <v/>
      </c>
      <c r="AX305" s="126" t="str">
        <f t="shared" si="133"/>
        <v/>
      </c>
      <c r="AY305" s="64" t="str">
        <f t="shared" si="134"/>
        <v/>
      </c>
      <c r="AZ305" s="97">
        <v>76.64</v>
      </c>
      <c r="BA305" s="68"/>
      <c r="BB305" s="68"/>
      <c r="BC305" s="68"/>
      <c r="BD305" s="68"/>
      <c r="BE305" s="15">
        <v>290</v>
      </c>
      <c r="BF305" s="5">
        <f t="shared" si="135"/>
        <v>27295</v>
      </c>
      <c r="BG305" s="42">
        <v>3584</v>
      </c>
      <c r="BH305" s="42">
        <v>9733</v>
      </c>
      <c r="BI305" s="42">
        <v>1313</v>
      </c>
      <c r="BJ305" s="42"/>
      <c r="BK305" s="42"/>
      <c r="BL305" s="42">
        <v>12665</v>
      </c>
      <c r="BM305" s="15"/>
    </row>
    <row r="306" spans="1:65" outlineLevel="5" x14ac:dyDescent="0.45">
      <c r="A306" s="22">
        <f t="shared" si="106"/>
        <v>9</v>
      </c>
      <c r="B306" s="9">
        <f t="shared" si="121"/>
        <v>45183</v>
      </c>
      <c r="C306" s="51">
        <v>448509</v>
      </c>
      <c r="D306" s="64">
        <f t="shared" si="126"/>
        <v>38.1</v>
      </c>
      <c r="E306" s="12">
        <v>37.299999999999997</v>
      </c>
      <c r="F306" s="12">
        <v>38.299999999999997</v>
      </c>
      <c r="G306" s="12">
        <v>38.5</v>
      </c>
      <c r="H306" s="12">
        <v>38.299999999999997</v>
      </c>
      <c r="I306" s="12"/>
      <c r="J306" s="12"/>
      <c r="K306" s="12"/>
      <c r="L306" s="12"/>
      <c r="M306" s="74">
        <f t="shared" si="127"/>
        <v>7.2</v>
      </c>
      <c r="N306" s="83">
        <v>7.19</v>
      </c>
      <c r="O306" s="83">
        <v>7.1</v>
      </c>
      <c r="P306" s="83">
        <v>7.27</v>
      </c>
      <c r="Q306" s="83">
        <v>7.19</v>
      </c>
      <c r="R306" s="83"/>
      <c r="S306" s="83"/>
      <c r="T306" s="83"/>
      <c r="U306" s="83"/>
      <c r="V306" s="5">
        <f t="shared" si="128"/>
        <v>284.2</v>
      </c>
      <c r="W306" s="41">
        <v>304.2</v>
      </c>
      <c r="X306" s="41">
        <v>248.3</v>
      </c>
      <c r="Y306" s="41">
        <v>234.1</v>
      </c>
      <c r="Z306" s="41">
        <v>350.1</v>
      </c>
      <c r="AA306" s="41"/>
      <c r="AB306" s="41"/>
      <c r="AC306" s="41"/>
      <c r="AD306" s="41"/>
      <c r="AE306" s="5">
        <f t="shared" si="129"/>
        <v>4210</v>
      </c>
      <c r="AF306" s="41">
        <v>4230</v>
      </c>
      <c r="AG306" s="41">
        <v>4040</v>
      </c>
      <c r="AH306" s="41">
        <v>4410</v>
      </c>
      <c r="AI306" s="41">
        <v>4160</v>
      </c>
      <c r="AJ306" s="41"/>
      <c r="AK306" s="41"/>
      <c r="AL306" s="41"/>
      <c r="AM306" s="41"/>
      <c r="AN306" s="41">
        <v>25.617566331198535</v>
      </c>
      <c r="AO306" s="41">
        <v>1093</v>
      </c>
      <c r="AP306" s="110"/>
      <c r="AQ306" s="111"/>
      <c r="AR306" s="126" t="str">
        <f t="shared" si="130"/>
        <v/>
      </c>
      <c r="AS306" s="126" t="str">
        <f t="shared" si="131"/>
        <v/>
      </c>
      <c r="AT306" s="127">
        <v>1128</v>
      </c>
      <c r="AU306" s="128"/>
      <c r="AV306" s="129"/>
      <c r="AW306" s="126" t="str">
        <f t="shared" si="132"/>
        <v/>
      </c>
      <c r="AX306" s="126" t="str">
        <f t="shared" si="133"/>
        <v/>
      </c>
      <c r="AY306" s="64" t="str">
        <f t="shared" si="134"/>
        <v/>
      </c>
      <c r="AZ306" s="97">
        <v>77.13</v>
      </c>
      <c r="BA306" s="68"/>
      <c r="BB306" s="68"/>
      <c r="BC306" s="68"/>
      <c r="BD306" s="68"/>
      <c r="BE306" s="15">
        <v>180</v>
      </c>
      <c r="BF306" s="5">
        <f t="shared" si="135"/>
        <v>22506</v>
      </c>
      <c r="BG306" s="42">
        <v>5756</v>
      </c>
      <c r="BH306" s="42">
        <v>2775</v>
      </c>
      <c r="BI306" s="42">
        <v>1302</v>
      </c>
      <c r="BJ306" s="42"/>
      <c r="BK306" s="42"/>
      <c r="BL306" s="42">
        <v>12673</v>
      </c>
      <c r="BM306" s="15"/>
    </row>
    <row r="307" spans="1:65" outlineLevel="5" x14ac:dyDescent="0.45">
      <c r="A307" s="22">
        <f t="shared" ref="A307:A378" si="136">MONTH(B307)</f>
        <v>9</v>
      </c>
      <c r="B307" s="9">
        <f t="shared" si="121"/>
        <v>45184</v>
      </c>
      <c r="C307" s="51">
        <v>423959</v>
      </c>
      <c r="D307" s="64">
        <f t="shared" si="126"/>
        <v>38.1</v>
      </c>
      <c r="E307" s="12">
        <v>37.299999999999997</v>
      </c>
      <c r="F307" s="12">
        <v>38.299999999999997</v>
      </c>
      <c r="G307" s="12">
        <v>38.5</v>
      </c>
      <c r="H307" s="12">
        <v>38.299999999999997</v>
      </c>
      <c r="I307" s="12"/>
      <c r="J307" s="12"/>
      <c r="K307" s="12"/>
      <c r="L307" s="12"/>
      <c r="M307" s="74">
        <f t="shared" si="127"/>
        <v>7.2</v>
      </c>
      <c r="N307" s="83">
        <v>7.22</v>
      </c>
      <c r="O307" s="83">
        <v>7.15</v>
      </c>
      <c r="P307" s="83">
        <v>7.3</v>
      </c>
      <c r="Q307" s="83">
        <v>7.21</v>
      </c>
      <c r="R307" s="83"/>
      <c r="S307" s="83"/>
      <c r="T307" s="83"/>
      <c r="U307" s="83"/>
      <c r="V307" s="5" t="str">
        <f t="shared" si="128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29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v>25.806451612903224</v>
      </c>
      <c r="AO307" s="41">
        <v>1085</v>
      </c>
      <c r="AP307" s="110">
        <v>4.32</v>
      </c>
      <c r="AQ307" s="111">
        <v>3.22</v>
      </c>
      <c r="AR307" s="126">
        <f t="shared" si="130"/>
        <v>74.537037037037038</v>
      </c>
      <c r="AS307" s="126">
        <f t="shared" si="131"/>
        <v>25.462962962962962</v>
      </c>
      <c r="AT307" s="127">
        <v>1286</v>
      </c>
      <c r="AU307" s="128">
        <v>2.67</v>
      </c>
      <c r="AV307" s="129">
        <v>1.54</v>
      </c>
      <c r="AW307" s="126">
        <f t="shared" si="132"/>
        <v>57.677902621722851</v>
      </c>
      <c r="AX307" s="126">
        <f t="shared" si="133"/>
        <v>42.322097378277149</v>
      </c>
      <c r="AY307" s="64">
        <f t="shared" si="134"/>
        <v>53.443632166217768</v>
      </c>
      <c r="AZ307" s="97">
        <v>76.98</v>
      </c>
      <c r="BA307" s="68"/>
      <c r="BB307" s="68"/>
      <c r="BC307" s="68"/>
      <c r="BD307" s="68"/>
      <c r="BE307" s="15">
        <v>200</v>
      </c>
      <c r="BF307" s="5">
        <f t="shared" si="135"/>
        <v>20592</v>
      </c>
      <c r="BG307" s="42">
        <v>5565</v>
      </c>
      <c r="BH307" s="42">
        <v>0</v>
      </c>
      <c r="BI307" s="42">
        <v>1305</v>
      </c>
      <c r="BJ307" s="42"/>
      <c r="BK307" s="42"/>
      <c r="BL307" s="42">
        <v>13722</v>
      </c>
      <c r="BM307" s="15"/>
    </row>
    <row r="308" spans="1:65" outlineLevel="5" x14ac:dyDescent="0.45">
      <c r="A308" s="22">
        <f t="shared" si="136"/>
        <v>9</v>
      </c>
      <c r="B308" s="9">
        <f t="shared" si="121"/>
        <v>45185</v>
      </c>
      <c r="C308" s="51">
        <v>419989</v>
      </c>
      <c r="D308" s="64">
        <f t="shared" si="126"/>
        <v>38.1</v>
      </c>
      <c r="E308" s="12">
        <v>37.299999999999997</v>
      </c>
      <c r="F308" s="12">
        <v>38.299999999999997</v>
      </c>
      <c r="G308" s="12">
        <v>38.5</v>
      </c>
      <c r="H308" s="12">
        <v>38.299999999999997</v>
      </c>
      <c r="I308" s="12"/>
      <c r="J308" s="12"/>
      <c r="K308" s="12"/>
      <c r="L308" s="12"/>
      <c r="M308" s="74">
        <f t="shared" si="127"/>
        <v>7.2</v>
      </c>
      <c r="N308" s="83">
        <v>7.26</v>
      </c>
      <c r="O308" s="83">
        <v>7.17</v>
      </c>
      <c r="P308" s="83">
        <v>7.31</v>
      </c>
      <c r="Q308" s="83">
        <v>7.23</v>
      </c>
      <c r="R308" s="83"/>
      <c r="S308" s="83"/>
      <c r="T308" s="83"/>
      <c r="U308" s="83"/>
      <c r="V308" s="5" t="str">
        <f t="shared" si="128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9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21.228203184230477</v>
      </c>
      <c r="AO308" s="41">
        <v>1319</v>
      </c>
      <c r="AP308" s="110"/>
      <c r="AQ308" s="111"/>
      <c r="AR308" s="126" t="str">
        <f t="shared" si="130"/>
        <v/>
      </c>
      <c r="AS308" s="126" t="str">
        <f t="shared" si="131"/>
        <v/>
      </c>
      <c r="AT308" s="127">
        <v>1383</v>
      </c>
      <c r="AU308" s="128"/>
      <c r="AV308" s="129"/>
      <c r="AW308" s="126" t="str">
        <f t="shared" si="132"/>
        <v/>
      </c>
      <c r="AX308" s="126" t="str">
        <f t="shared" si="133"/>
        <v/>
      </c>
      <c r="AY308" s="64" t="str">
        <f t="shared" si="134"/>
        <v/>
      </c>
      <c r="AZ308" s="97">
        <v>76.790000000000006</v>
      </c>
      <c r="BA308" s="68"/>
      <c r="BB308" s="68"/>
      <c r="BC308" s="68"/>
      <c r="BD308" s="68"/>
      <c r="BE308" s="15">
        <v>150</v>
      </c>
      <c r="BF308" s="5">
        <f t="shared" si="135"/>
        <v>19300</v>
      </c>
      <c r="BG308" s="42">
        <v>5417</v>
      </c>
      <c r="BH308" s="42">
        <v>0</v>
      </c>
      <c r="BI308" s="42">
        <v>1255</v>
      </c>
      <c r="BJ308" s="42"/>
      <c r="BK308" s="42"/>
      <c r="BL308" s="42">
        <v>12628</v>
      </c>
      <c r="BM308" s="15"/>
    </row>
    <row r="309" spans="1:65" outlineLevel="5" x14ac:dyDescent="0.45">
      <c r="A309" s="22">
        <f t="shared" si="136"/>
        <v>9</v>
      </c>
      <c r="B309" s="9">
        <f t="shared" si="121"/>
        <v>45186</v>
      </c>
      <c r="C309" s="51">
        <v>491352</v>
      </c>
      <c r="D309" s="64">
        <f t="shared" si="126"/>
        <v>38</v>
      </c>
      <c r="E309" s="12">
        <v>37.299999999999997</v>
      </c>
      <c r="F309" s="12">
        <v>38.200000000000003</v>
      </c>
      <c r="G309" s="12">
        <v>38.4</v>
      </c>
      <c r="H309" s="12">
        <v>38.200000000000003</v>
      </c>
      <c r="I309" s="12"/>
      <c r="J309" s="12"/>
      <c r="K309" s="12"/>
      <c r="L309" s="12"/>
      <c r="M309" s="74">
        <f t="shared" si="127"/>
        <v>7.3</v>
      </c>
      <c r="N309" s="83">
        <v>7.31</v>
      </c>
      <c r="O309" s="83">
        <v>7.19</v>
      </c>
      <c r="P309" s="83">
        <v>7.29</v>
      </c>
      <c r="Q309" s="83">
        <v>7.21</v>
      </c>
      <c r="R309" s="83"/>
      <c r="S309" s="83"/>
      <c r="T309" s="83"/>
      <c r="U309" s="83"/>
      <c r="V309" s="5" t="str">
        <f t="shared" si="128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9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26.768642447418738</v>
      </c>
      <c r="AO309" s="41">
        <v>1046</v>
      </c>
      <c r="AP309" s="110"/>
      <c r="AQ309" s="111"/>
      <c r="AR309" s="126" t="str">
        <f t="shared" si="130"/>
        <v/>
      </c>
      <c r="AS309" s="126" t="str">
        <f t="shared" si="131"/>
        <v/>
      </c>
      <c r="AT309" s="127">
        <v>1123</v>
      </c>
      <c r="AU309" s="128"/>
      <c r="AV309" s="129"/>
      <c r="AW309" s="126" t="str">
        <f t="shared" si="132"/>
        <v/>
      </c>
      <c r="AX309" s="126" t="str">
        <f t="shared" si="133"/>
        <v/>
      </c>
      <c r="AY309" s="64" t="str">
        <f t="shared" si="134"/>
        <v/>
      </c>
      <c r="AZ309" s="97">
        <v>77.05</v>
      </c>
      <c r="BA309" s="68"/>
      <c r="BB309" s="68"/>
      <c r="BC309" s="68"/>
      <c r="BD309" s="68"/>
      <c r="BE309" s="15"/>
      <c r="BF309" s="5">
        <f t="shared" si="135"/>
        <v>13165</v>
      </c>
      <c r="BG309" s="42">
        <v>3484</v>
      </c>
      <c r="BH309" s="42">
        <v>0</v>
      </c>
      <c r="BI309" s="42">
        <v>1258</v>
      </c>
      <c r="BJ309" s="42"/>
      <c r="BK309" s="42"/>
      <c r="BL309" s="42">
        <v>8423</v>
      </c>
      <c r="BM309" s="15"/>
    </row>
    <row r="310" spans="1:65" outlineLevel="5" x14ac:dyDescent="0.45">
      <c r="A310" s="22">
        <f t="shared" si="136"/>
        <v>9</v>
      </c>
      <c r="B310" s="9">
        <f t="shared" si="121"/>
        <v>45187</v>
      </c>
      <c r="C310" s="51">
        <v>463358</v>
      </c>
      <c r="D310" s="64">
        <f t="shared" si="126"/>
        <v>38.1</v>
      </c>
      <c r="E310" s="12">
        <v>37.299999999999997</v>
      </c>
      <c r="F310" s="12">
        <v>38.299999999999997</v>
      </c>
      <c r="G310" s="12">
        <v>38.299999999999997</v>
      </c>
      <c r="H310" s="12">
        <v>38.299999999999997</v>
      </c>
      <c r="I310" s="12"/>
      <c r="J310" s="12"/>
      <c r="K310" s="12"/>
      <c r="L310" s="12"/>
      <c r="M310" s="74">
        <f t="shared" si="127"/>
        <v>7.3</v>
      </c>
      <c r="N310" s="83">
        <v>7.34</v>
      </c>
      <c r="O310" s="83">
        <v>7.22</v>
      </c>
      <c r="P310" s="83">
        <v>7.28</v>
      </c>
      <c r="Q310" s="83">
        <v>7.23</v>
      </c>
      <c r="R310" s="83"/>
      <c r="S310" s="83"/>
      <c r="T310" s="83"/>
      <c r="U310" s="83"/>
      <c r="V310" s="5" t="str">
        <f t="shared" si="128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9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20.879940343027592</v>
      </c>
      <c r="AO310" s="41">
        <v>1341</v>
      </c>
      <c r="AP310" s="110"/>
      <c r="AQ310" s="111"/>
      <c r="AR310" s="126" t="str">
        <f t="shared" si="130"/>
        <v/>
      </c>
      <c r="AS310" s="126" t="str">
        <f t="shared" si="131"/>
        <v/>
      </c>
      <c r="AT310" s="127">
        <v>1393</v>
      </c>
      <c r="AU310" s="128"/>
      <c r="AV310" s="129"/>
      <c r="AW310" s="126" t="str">
        <f t="shared" si="132"/>
        <v/>
      </c>
      <c r="AX310" s="126" t="str">
        <f t="shared" si="133"/>
        <v/>
      </c>
      <c r="AY310" s="64" t="str">
        <f t="shared" si="134"/>
        <v/>
      </c>
      <c r="AZ310" s="97">
        <v>77.73</v>
      </c>
      <c r="BA310" s="68"/>
      <c r="BB310" s="68"/>
      <c r="BC310" s="68"/>
      <c r="BD310" s="68"/>
      <c r="BE310" s="15">
        <v>310</v>
      </c>
      <c r="BF310" s="5">
        <f t="shared" si="135"/>
        <v>22774</v>
      </c>
      <c r="BG310" s="42">
        <v>6536</v>
      </c>
      <c r="BH310" s="42">
        <v>2301</v>
      </c>
      <c r="BI310" s="42">
        <v>1328</v>
      </c>
      <c r="BJ310" s="42"/>
      <c r="BK310" s="42"/>
      <c r="BL310" s="42">
        <v>12609</v>
      </c>
      <c r="BM310" s="15"/>
    </row>
    <row r="311" spans="1:65" outlineLevel="5" x14ac:dyDescent="0.45">
      <c r="A311" s="22">
        <f t="shared" si="136"/>
        <v>9</v>
      </c>
      <c r="B311" s="9">
        <f t="shared" si="121"/>
        <v>45188</v>
      </c>
      <c r="C311" s="51">
        <v>444862</v>
      </c>
      <c r="D311" s="64">
        <f t="shared" si="126"/>
        <v>38</v>
      </c>
      <c r="E311" s="12">
        <v>37.299999999999997</v>
      </c>
      <c r="F311" s="12">
        <v>38.200000000000003</v>
      </c>
      <c r="G311" s="12">
        <v>38.299999999999997</v>
      </c>
      <c r="H311" s="12">
        <v>38.200000000000003</v>
      </c>
      <c r="I311" s="12"/>
      <c r="J311" s="12"/>
      <c r="K311" s="12"/>
      <c r="L311" s="12"/>
      <c r="M311" s="74">
        <f t="shared" si="127"/>
        <v>7.3</v>
      </c>
      <c r="N311" s="83">
        <v>7.37</v>
      </c>
      <c r="O311" s="83">
        <v>7.24</v>
      </c>
      <c r="P311" s="83">
        <v>7.32</v>
      </c>
      <c r="Q311" s="83">
        <v>7.26</v>
      </c>
      <c r="R311" s="83"/>
      <c r="S311" s="83"/>
      <c r="T311" s="83"/>
      <c r="U311" s="83"/>
      <c r="V311" s="5">
        <f t="shared" si="128"/>
        <v>217.9</v>
      </c>
      <c r="W311" s="41">
        <v>173.2</v>
      </c>
      <c r="X311" s="41">
        <v>192.6</v>
      </c>
      <c r="Y311" s="41">
        <v>248.8</v>
      </c>
      <c r="Z311" s="41">
        <v>257.10000000000002</v>
      </c>
      <c r="AA311" s="41"/>
      <c r="AB311" s="41"/>
      <c r="AC311" s="41"/>
      <c r="AD311" s="41"/>
      <c r="AE311" s="5">
        <f t="shared" si="129"/>
        <v>4260</v>
      </c>
      <c r="AF311" s="41">
        <v>4430</v>
      </c>
      <c r="AG311" s="41">
        <v>4150</v>
      </c>
      <c r="AH311" s="41">
        <v>4280</v>
      </c>
      <c r="AI311" s="41">
        <v>4180</v>
      </c>
      <c r="AJ311" s="41"/>
      <c r="AK311" s="41"/>
      <c r="AL311" s="41"/>
      <c r="AM311" s="41"/>
      <c r="AN311" s="41">
        <v>23.47024308466052</v>
      </c>
      <c r="AO311" s="41">
        <v>1193</v>
      </c>
      <c r="AP311" s="110">
        <v>4.87</v>
      </c>
      <c r="AQ311" s="111">
        <v>3.53</v>
      </c>
      <c r="AR311" s="126">
        <f t="shared" si="130"/>
        <v>72.484599589322372</v>
      </c>
      <c r="AS311" s="126">
        <f t="shared" si="131"/>
        <v>27.515400410677628</v>
      </c>
      <c r="AT311" s="127">
        <v>1331</v>
      </c>
      <c r="AU311" s="128">
        <v>2.52</v>
      </c>
      <c r="AV311" s="129">
        <v>1.44</v>
      </c>
      <c r="AW311" s="126">
        <f t="shared" si="132"/>
        <v>57.142857142857139</v>
      </c>
      <c r="AX311" s="126">
        <f t="shared" si="133"/>
        <v>42.857142857142861</v>
      </c>
      <c r="AY311" s="64">
        <f t="shared" si="134"/>
        <v>49.38621340887628</v>
      </c>
      <c r="AZ311" s="97">
        <v>77.06</v>
      </c>
      <c r="BA311" s="68">
        <v>62.2</v>
      </c>
      <c r="BB311" s="68">
        <v>38.590000000000003</v>
      </c>
      <c r="BC311" s="68">
        <v>7</v>
      </c>
      <c r="BD311" s="68"/>
      <c r="BE311" s="15">
        <v>280</v>
      </c>
      <c r="BF311" s="5">
        <f t="shared" si="135"/>
        <v>20533</v>
      </c>
      <c r="BG311" s="42">
        <v>6551</v>
      </c>
      <c r="BH311" s="42">
        <v>0</v>
      </c>
      <c r="BI311" s="42">
        <v>1318</v>
      </c>
      <c r="BJ311" s="42"/>
      <c r="BK311" s="42"/>
      <c r="BL311" s="42">
        <v>12664</v>
      </c>
      <c r="BM311" s="15"/>
    </row>
    <row r="312" spans="1:65" outlineLevel="5" x14ac:dyDescent="0.45">
      <c r="A312" s="22">
        <f t="shared" si="136"/>
        <v>9</v>
      </c>
      <c r="B312" s="9">
        <f t="shared" si="121"/>
        <v>45189</v>
      </c>
      <c r="C312" s="51">
        <v>442885</v>
      </c>
      <c r="D312" s="64">
        <f t="shared" si="126"/>
        <v>38.1</v>
      </c>
      <c r="E312" s="12">
        <v>37.299999999999997</v>
      </c>
      <c r="F312" s="12">
        <v>38.299999999999997</v>
      </c>
      <c r="G312" s="12">
        <v>38.299999999999997</v>
      </c>
      <c r="H312" s="12">
        <v>38.299999999999997</v>
      </c>
      <c r="I312" s="12"/>
      <c r="J312" s="12"/>
      <c r="K312" s="12"/>
      <c r="L312" s="12"/>
      <c r="M312" s="74">
        <f t="shared" si="127"/>
        <v>7.3</v>
      </c>
      <c r="N312" s="83">
        <v>7.32</v>
      </c>
      <c r="O312" s="83">
        <v>7.21</v>
      </c>
      <c r="P312" s="83">
        <v>7.29</v>
      </c>
      <c r="Q312" s="83">
        <v>7.23</v>
      </c>
      <c r="R312" s="83"/>
      <c r="S312" s="83"/>
      <c r="T312" s="83"/>
      <c r="U312" s="83"/>
      <c r="V312" s="5" t="str">
        <f t="shared" si="128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9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23.102310231023104</v>
      </c>
      <c r="AO312" s="41">
        <v>1212</v>
      </c>
      <c r="AP312" s="110"/>
      <c r="AQ312" s="111"/>
      <c r="AR312" s="126" t="str">
        <f t="shared" si="130"/>
        <v/>
      </c>
      <c r="AS312" s="126" t="str">
        <f t="shared" si="131"/>
        <v/>
      </c>
      <c r="AT312" s="127">
        <v>1278</v>
      </c>
      <c r="AU312" s="128"/>
      <c r="AV312" s="129"/>
      <c r="AW312" s="126" t="str">
        <f t="shared" si="132"/>
        <v/>
      </c>
      <c r="AX312" s="126" t="str">
        <f t="shared" si="133"/>
        <v/>
      </c>
      <c r="AY312" s="64" t="str">
        <f t="shared" si="134"/>
        <v/>
      </c>
      <c r="AZ312" s="97">
        <v>77.319999999999993</v>
      </c>
      <c r="BA312" s="68"/>
      <c r="BB312" s="68"/>
      <c r="BC312" s="68"/>
      <c r="BD312" s="68"/>
      <c r="BE312" s="15">
        <v>290</v>
      </c>
      <c r="BF312" s="5">
        <f t="shared" si="135"/>
        <v>21329</v>
      </c>
      <c r="BG312" s="42">
        <v>6336</v>
      </c>
      <c r="BH312" s="42">
        <v>0</v>
      </c>
      <c r="BI312" s="42">
        <v>1341</v>
      </c>
      <c r="BJ312" s="42"/>
      <c r="BK312" s="42"/>
      <c r="BL312" s="42">
        <v>13652</v>
      </c>
      <c r="BM312" s="15"/>
    </row>
    <row r="313" spans="1:65" outlineLevel="5" x14ac:dyDescent="0.45">
      <c r="A313" s="22">
        <f t="shared" si="136"/>
        <v>9</v>
      </c>
      <c r="B313" s="9">
        <f t="shared" si="121"/>
        <v>45190</v>
      </c>
      <c r="C313" s="51">
        <v>457515</v>
      </c>
      <c r="D313" s="64">
        <f t="shared" si="126"/>
        <v>38</v>
      </c>
      <c r="E313" s="12">
        <v>37.1</v>
      </c>
      <c r="F313" s="12">
        <v>38.299999999999997</v>
      </c>
      <c r="G313" s="12">
        <v>38.299999999999997</v>
      </c>
      <c r="H313" s="12">
        <v>38.299999999999997</v>
      </c>
      <c r="I313" s="12"/>
      <c r="J313" s="12"/>
      <c r="K313" s="12"/>
      <c r="L313" s="12"/>
      <c r="M313" s="74">
        <f t="shared" si="127"/>
        <v>7.3</v>
      </c>
      <c r="N313" s="83">
        <v>7.28</v>
      </c>
      <c r="O313" s="83">
        <v>7.19</v>
      </c>
      <c r="P313" s="83">
        <v>7.31</v>
      </c>
      <c r="Q313" s="83">
        <v>7.25</v>
      </c>
      <c r="R313" s="83"/>
      <c r="S313" s="83"/>
      <c r="T313" s="83"/>
      <c r="U313" s="83"/>
      <c r="V313" s="5" t="str">
        <f t="shared" si="128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29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25.664527956003667</v>
      </c>
      <c r="AO313" s="41">
        <v>1091</v>
      </c>
      <c r="AP313" s="110"/>
      <c r="AQ313" s="111"/>
      <c r="AR313" s="126" t="str">
        <f t="shared" si="130"/>
        <v/>
      </c>
      <c r="AS313" s="126" t="str">
        <f t="shared" si="131"/>
        <v/>
      </c>
      <c r="AT313" s="127">
        <v>1226</v>
      </c>
      <c r="AU313" s="128"/>
      <c r="AV313" s="129"/>
      <c r="AW313" s="126" t="str">
        <f t="shared" si="132"/>
        <v/>
      </c>
      <c r="AX313" s="126" t="str">
        <f t="shared" si="133"/>
        <v/>
      </c>
      <c r="AY313" s="64" t="str">
        <f t="shared" si="134"/>
        <v/>
      </c>
      <c r="AZ313" s="97">
        <v>77.510000000000005</v>
      </c>
      <c r="BA313" s="68"/>
      <c r="BB313" s="68"/>
      <c r="BC313" s="68"/>
      <c r="BD313" s="68"/>
      <c r="BE313" s="15">
        <v>190</v>
      </c>
      <c r="BF313" s="5">
        <f t="shared" si="135"/>
        <v>19812</v>
      </c>
      <c r="BG313" s="42">
        <v>4192</v>
      </c>
      <c r="BH313" s="42">
        <v>0</v>
      </c>
      <c r="BI313" s="42">
        <v>1340</v>
      </c>
      <c r="BJ313" s="42"/>
      <c r="BK313" s="42"/>
      <c r="BL313" s="42">
        <v>14280</v>
      </c>
      <c r="BM313" s="15"/>
    </row>
    <row r="314" spans="1:65" outlineLevel="5" x14ac:dyDescent="0.45">
      <c r="A314" s="22">
        <f t="shared" si="136"/>
        <v>9</v>
      </c>
      <c r="B314" s="9">
        <f t="shared" si="121"/>
        <v>45191</v>
      </c>
      <c r="C314" s="51">
        <v>456871</v>
      </c>
      <c r="D314" s="64">
        <f t="shared" si="126"/>
        <v>38</v>
      </c>
      <c r="E314" s="12">
        <v>37.1</v>
      </c>
      <c r="F314" s="12">
        <v>38.299999999999997</v>
      </c>
      <c r="G314" s="12">
        <v>38.299999999999997</v>
      </c>
      <c r="H314" s="12">
        <v>38.299999999999997</v>
      </c>
      <c r="I314" s="12"/>
      <c r="J314" s="12"/>
      <c r="K314" s="12"/>
      <c r="L314" s="12"/>
      <c r="M314" s="74">
        <f t="shared" si="127"/>
        <v>7.2</v>
      </c>
      <c r="N314" s="83">
        <v>7.23</v>
      </c>
      <c r="O314" s="83">
        <v>7.14</v>
      </c>
      <c r="P314" s="83">
        <v>7.29</v>
      </c>
      <c r="Q314" s="83">
        <v>7.15</v>
      </c>
      <c r="R314" s="83"/>
      <c r="S314" s="83"/>
      <c r="T314" s="83"/>
      <c r="U314" s="83"/>
      <c r="V314" s="5" t="str">
        <f t="shared" si="128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9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21.621621621621621</v>
      </c>
      <c r="AO314" s="41">
        <v>1295</v>
      </c>
      <c r="AP314" s="110"/>
      <c r="AQ314" s="111"/>
      <c r="AR314" s="126" t="str">
        <f t="shared" si="130"/>
        <v/>
      </c>
      <c r="AS314" s="126" t="str">
        <f t="shared" si="131"/>
        <v/>
      </c>
      <c r="AT314" s="127">
        <v>1319</v>
      </c>
      <c r="AU314" s="128"/>
      <c r="AV314" s="129"/>
      <c r="AW314" s="126" t="str">
        <f t="shared" si="132"/>
        <v/>
      </c>
      <c r="AX314" s="126" t="str">
        <f t="shared" si="133"/>
        <v/>
      </c>
      <c r="AY314" s="64" t="str">
        <f t="shared" si="134"/>
        <v/>
      </c>
      <c r="AZ314" s="97">
        <v>77.069999999999993</v>
      </c>
      <c r="BA314" s="68"/>
      <c r="BB314" s="68"/>
      <c r="BC314" s="68"/>
      <c r="BD314" s="68"/>
      <c r="BE314" s="15">
        <v>270</v>
      </c>
      <c r="BF314" s="5">
        <f t="shared" si="135"/>
        <v>20068</v>
      </c>
      <c r="BG314" s="42">
        <v>5641</v>
      </c>
      <c r="BH314" s="42">
        <v>0</v>
      </c>
      <c r="BI314" s="42">
        <v>1364</v>
      </c>
      <c r="BJ314" s="42"/>
      <c r="BK314" s="42"/>
      <c r="BL314" s="42">
        <v>13063</v>
      </c>
      <c r="BM314" s="15"/>
    </row>
    <row r="315" spans="1:65" outlineLevel="5" x14ac:dyDescent="0.45">
      <c r="A315" s="22">
        <f t="shared" si="136"/>
        <v>9</v>
      </c>
      <c r="B315" s="9">
        <f t="shared" si="121"/>
        <v>45192</v>
      </c>
      <c r="C315" s="51">
        <v>454276</v>
      </c>
      <c r="D315" s="64">
        <f t="shared" si="126"/>
        <v>37.9</v>
      </c>
      <c r="E315" s="12">
        <v>37</v>
      </c>
      <c r="F315" s="12">
        <v>38.200000000000003</v>
      </c>
      <c r="G315" s="12">
        <v>38.299999999999997</v>
      </c>
      <c r="H315" s="12">
        <v>38.200000000000003</v>
      </c>
      <c r="I315" s="12"/>
      <c r="J315" s="12"/>
      <c r="K315" s="12"/>
      <c r="L315" s="12"/>
      <c r="M315" s="74">
        <f t="shared" si="127"/>
        <v>7.2</v>
      </c>
      <c r="N315" s="83">
        <v>7.26</v>
      </c>
      <c r="O315" s="83">
        <v>7.17</v>
      </c>
      <c r="P315" s="83">
        <v>7.24</v>
      </c>
      <c r="Q315" s="83">
        <v>7.11</v>
      </c>
      <c r="R315" s="83"/>
      <c r="S315" s="83"/>
      <c r="T315" s="83"/>
      <c r="U315" s="83"/>
      <c r="V315" s="5" t="str">
        <f t="shared" si="128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9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25.949953660797036</v>
      </c>
      <c r="AO315" s="41">
        <v>1079</v>
      </c>
      <c r="AP315" s="110"/>
      <c r="AQ315" s="111"/>
      <c r="AR315" s="126" t="str">
        <f t="shared" si="130"/>
        <v/>
      </c>
      <c r="AS315" s="126" t="str">
        <f t="shared" si="131"/>
        <v/>
      </c>
      <c r="AT315" s="127">
        <v>1085</v>
      </c>
      <c r="AU315" s="128"/>
      <c r="AV315" s="129"/>
      <c r="AW315" s="126" t="str">
        <f t="shared" si="132"/>
        <v/>
      </c>
      <c r="AX315" s="126" t="str">
        <f t="shared" si="133"/>
        <v/>
      </c>
      <c r="AY315" s="64" t="str">
        <f t="shared" si="134"/>
        <v/>
      </c>
      <c r="AZ315" s="97">
        <v>77.23</v>
      </c>
      <c r="BA315" s="68"/>
      <c r="BB315" s="68"/>
      <c r="BC315" s="68"/>
      <c r="BD315" s="68"/>
      <c r="BE315" s="15">
        <v>100</v>
      </c>
      <c r="BF315" s="5">
        <f t="shared" si="135"/>
        <v>15001</v>
      </c>
      <c r="BG315" s="42">
        <v>762</v>
      </c>
      <c r="BH315" s="42">
        <v>0</v>
      </c>
      <c r="BI315" s="42">
        <v>1344</v>
      </c>
      <c r="BJ315" s="42"/>
      <c r="BK315" s="42"/>
      <c r="BL315" s="42">
        <v>12895</v>
      </c>
      <c r="BM315" s="15"/>
    </row>
    <row r="316" spans="1:65" outlineLevel="5" x14ac:dyDescent="0.45">
      <c r="A316" s="22">
        <f t="shared" si="136"/>
        <v>9</v>
      </c>
      <c r="B316" s="9">
        <f t="shared" si="121"/>
        <v>45193</v>
      </c>
      <c r="C316" s="51">
        <v>446065</v>
      </c>
      <c r="D316" s="64">
        <f t="shared" si="126"/>
        <v>37.799999999999997</v>
      </c>
      <c r="E316" s="12">
        <v>36.9</v>
      </c>
      <c r="F316" s="12">
        <v>38.1</v>
      </c>
      <c r="G316" s="12">
        <v>38.200000000000003</v>
      </c>
      <c r="H316" s="12">
        <v>38.1</v>
      </c>
      <c r="I316" s="12"/>
      <c r="J316" s="12"/>
      <c r="K316" s="12"/>
      <c r="L316" s="12"/>
      <c r="M316" s="74">
        <f t="shared" si="127"/>
        <v>7.2</v>
      </c>
      <c r="N316" s="83">
        <v>7.28</v>
      </c>
      <c r="O316" s="83">
        <v>7.19</v>
      </c>
      <c r="P316" s="83">
        <v>7.26</v>
      </c>
      <c r="Q316" s="83">
        <v>7.08</v>
      </c>
      <c r="R316" s="83"/>
      <c r="S316" s="83"/>
      <c r="T316" s="83"/>
      <c r="U316" s="83"/>
      <c r="V316" s="5" t="str">
        <f t="shared" si="128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9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26.948989412897017</v>
      </c>
      <c r="AO316" s="41">
        <v>1039</v>
      </c>
      <c r="AP316" s="110"/>
      <c r="AQ316" s="111"/>
      <c r="AR316" s="126" t="str">
        <f t="shared" si="130"/>
        <v/>
      </c>
      <c r="AS316" s="126" t="str">
        <f t="shared" si="131"/>
        <v/>
      </c>
      <c r="AT316" s="127">
        <v>1364</v>
      </c>
      <c r="AU316" s="128"/>
      <c r="AV316" s="129"/>
      <c r="AW316" s="126" t="str">
        <f t="shared" si="132"/>
        <v/>
      </c>
      <c r="AX316" s="126" t="str">
        <f t="shared" si="133"/>
        <v/>
      </c>
      <c r="AY316" s="64" t="str">
        <f t="shared" si="134"/>
        <v/>
      </c>
      <c r="AZ316" s="97">
        <v>77.48</v>
      </c>
      <c r="BA316" s="68"/>
      <c r="BB316" s="68"/>
      <c r="BC316" s="68"/>
      <c r="BD316" s="68"/>
      <c r="BE316" s="15"/>
      <c r="BF316" s="5">
        <f t="shared" si="135"/>
        <v>9681</v>
      </c>
      <c r="BG316" s="42">
        <v>8288</v>
      </c>
      <c r="BH316" s="42">
        <v>0</v>
      </c>
      <c r="BI316" s="42">
        <v>1318</v>
      </c>
      <c r="BJ316" s="42"/>
      <c r="BK316" s="42"/>
      <c r="BL316" s="42">
        <v>75</v>
      </c>
      <c r="BM316" s="15"/>
    </row>
    <row r="317" spans="1:65" outlineLevel="5" x14ac:dyDescent="0.45">
      <c r="A317" s="22">
        <f t="shared" si="136"/>
        <v>9</v>
      </c>
      <c r="B317" s="9">
        <f t="shared" si="121"/>
        <v>45194</v>
      </c>
      <c r="C317" s="51">
        <v>433405</v>
      </c>
      <c r="D317" s="64">
        <f t="shared" si="126"/>
        <v>37.799999999999997</v>
      </c>
      <c r="E317" s="12">
        <v>37</v>
      </c>
      <c r="F317" s="12">
        <v>38</v>
      </c>
      <c r="G317" s="12">
        <v>38.299999999999997</v>
      </c>
      <c r="H317" s="12">
        <v>38</v>
      </c>
      <c r="I317" s="12"/>
      <c r="J317" s="12"/>
      <c r="K317" s="12"/>
      <c r="L317" s="12"/>
      <c r="M317" s="74">
        <f t="shared" si="127"/>
        <v>7.2</v>
      </c>
      <c r="N317" s="83">
        <v>7.31</v>
      </c>
      <c r="O317" s="83">
        <v>7.22</v>
      </c>
      <c r="P317" s="83">
        <v>7.3</v>
      </c>
      <c r="Q317" s="83">
        <v>7.14</v>
      </c>
      <c r="R317" s="83"/>
      <c r="S317" s="83"/>
      <c r="T317" s="83"/>
      <c r="U317" s="83"/>
      <c r="V317" s="5" t="str">
        <f t="shared" si="128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9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31.145717463848722</v>
      </c>
      <c r="AO317" s="41">
        <v>899</v>
      </c>
      <c r="AP317" s="110"/>
      <c r="AQ317" s="111"/>
      <c r="AR317" s="126" t="str">
        <f t="shared" si="130"/>
        <v/>
      </c>
      <c r="AS317" s="126" t="str">
        <f t="shared" si="131"/>
        <v/>
      </c>
      <c r="AT317" s="127">
        <v>902</v>
      </c>
      <c r="AU317" s="128"/>
      <c r="AV317" s="129"/>
      <c r="AW317" s="126" t="str">
        <f t="shared" si="132"/>
        <v/>
      </c>
      <c r="AX317" s="126" t="str">
        <f t="shared" si="133"/>
        <v/>
      </c>
      <c r="AY317" s="64" t="str">
        <f t="shared" si="134"/>
        <v/>
      </c>
      <c r="AZ317" s="97">
        <v>76.430000000000007</v>
      </c>
      <c r="BA317" s="68"/>
      <c r="BB317" s="68"/>
      <c r="BC317" s="68"/>
      <c r="BD317" s="68"/>
      <c r="BE317" s="15">
        <v>210</v>
      </c>
      <c r="BF317" s="5">
        <f t="shared" si="135"/>
        <v>15225</v>
      </c>
      <c r="BG317" s="42">
        <v>934</v>
      </c>
      <c r="BH317" s="42">
        <v>0</v>
      </c>
      <c r="BI317" s="42">
        <v>1279</v>
      </c>
      <c r="BJ317" s="42"/>
      <c r="BK317" s="42"/>
      <c r="BL317" s="42">
        <v>13012</v>
      </c>
      <c r="BM317" s="15"/>
    </row>
    <row r="318" spans="1:65" outlineLevel="5" x14ac:dyDescent="0.45">
      <c r="A318" s="22">
        <f t="shared" si="136"/>
        <v>9</v>
      </c>
      <c r="B318" s="9">
        <f t="shared" si="121"/>
        <v>45195</v>
      </c>
      <c r="C318" s="51">
        <v>448014</v>
      </c>
      <c r="D318" s="64">
        <f t="shared" si="126"/>
        <v>37.9</v>
      </c>
      <c r="E318" s="12">
        <v>37</v>
      </c>
      <c r="F318" s="12">
        <v>38.1</v>
      </c>
      <c r="G318" s="12">
        <v>38.200000000000003</v>
      </c>
      <c r="H318" s="12">
        <v>38.1</v>
      </c>
      <c r="I318" s="12"/>
      <c r="J318" s="12"/>
      <c r="K318" s="12"/>
      <c r="L318" s="12"/>
      <c r="M318" s="74">
        <f t="shared" si="127"/>
        <v>7.2</v>
      </c>
      <c r="N318" s="83"/>
      <c r="O318" s="83"/>
      <c r="P318" s="83">
        <v>7.33</v>
      </c>
      <c r="Q318" s="83">
        <v>7.11</v>
      </c>
      <c r="R318" s="83"/>
      <c r="S318" s="83"/>
      <c r="T318" s="83"/>
      <c r="U318" s="83"/>
      <c r="V318" s="5">
        <f t="shared" si="128"/>
        <v>278.3</v>
      </c>
      <c r="W318" s="41"/>
      <c r="X318" s="41"/>
      <c r="Y318" s="41">
        <v>241.7</v>
      </c>
      <c r="Z318" s="41">
        <v>314.89999999999998</v>
      </c>
      <c r="AA318" s="41"/>
      <c r="AB318" s="41"/>
      <c r="AC318" s="41"/>
      <c r="AD318" s="41"/>
      <c r="AE318" s="5">
        <f t="shared" si="129"/>
        <v>4010</v>
      </c>
      <c r="AF318" s="41"/>
      <c r="AG318" s="41"/>
      <c r="AH318" s="41">
        <v>4130</v>
      </c>
      <c r="AI318" s="41">
        <v>3890</v>
      </c>
      <c r="AJ318" s="41"/>
      <c r="AK318" s="41"/>
      <c r="AL318" s="41"/>
      <c r="AM318" s="41"/>
      <c r="AN318" s="41">
        <v>20.588235294117649</v>
      </c>
      <c r="AO318" s="41">
        <v>1360</v>
      </c>
      <c r="AP318" s="110">
        <v>4.62</v>
      </c>
      <c r="AQ318" s="111">
        <v>3.39</v>
      </c>
      <c r="AR318" s="126">
        <f t="shared" si="130"/>
        <v>73.376623376623371</v>
      </c>
      <c r="AS318" s="126">
        <f t="shared" si="131"/>
        <v>26.623376623376629</v>
      </c>
      <c r="AT318" s="127">
        <v>1583</v>
      </c>
      <c r="AU318" s="128">
        <v>2.56</v>
      </c>
      <c r="AV318" s="129">
        <v>1.48</v>
      </c>
      <c r="AW318" s="126">
        <f t="shared" si="132"/>
        <v>57.8125</v>
      </c>
      <c r="AX318" s="126">
        <f t="shared" si="133"/>
        <v>42.1875</v>
      </c>
      <c r="AY318" s="64">
        <f t="shared" si="134"/>
        <v>50.278597181252039</v>
      </c>
      <c r="AZ318" s="97">
        <v>77.28</v>
      </c>
      <c r="BA318" s="68">
        <v>61.11</v>
      </c>
      <c r="BB318" s="68">
        <v>40.950000000000003</v>
      </c>
      <c r="BC318" s="68">
        <v>9</v>
      </c>
      <c r="BD318" s="68"/>
      <c r="BE318" s="15">
        <v>280</v>
      </c>
      <c r="BF318" s="5">
        <f t="shared" si="135"/>
        <v>23344</v>
      </c>
      <c r="BG318" s="42">
        <v>9238</v>
      </c>
      <c r="BH318" s="42">
        <v>0</v>
      </c>
      <c r="BI318" s="42">
        <v>1080</v>
      </c>
      <c r="BJ318" s="42"/>
      <c r="BK318" s="42"/>
      <c r="BL318" s="42">
        <v>13026</v>
      </c>
      <c r="BM318" s="15"/>
    </row>
    <row r="319" spans="1:65" outlineLevel="5" x14ac:dyDescent="0.45">
      <c r="A319" s="22">
        <f t="shared" si="136"/>
        <v>9</v>
      </c>
      <c r="B319" s="9">
        <f t="shared" si="121"/>
        <v>45196</v>
      </c>
      <c r="C319" s="51">
        <v>431619</v>
      </c>
      <c r="D319" s="64">
        <f t="shared" si="126"/>
        <v>39.299999999999997</v>
      </c>
      <c r="E319" s="12">
        <v>36.9</v>
      </c>
      <c r="F319" s="12">
        <v>42.1</v>
      </c>
      <c r="G319" s="12">
        <v>38.1</v>
      </c>
      <c r="H319" s="12">
        <v>40.1</v>
      </c>
      <c r="I319" s="12"/>
      <c r="J319" s="12"/>
      <c r="K319" s="12"/>
      <c r="L319" s="12"/>
      <c r="M319" s="74">
        <f t="shared" si="127"/>
        <v>7.2</v>
      </c>
      <c r="N319" s="83">
        <v>7.11</v>
      </c>
      <c r="O319" s="83">
        <v>7.15</v>
      </c>
      <c r="P319" s="83">
        <v>7.35</v>
      </c>
      <c r="Q319" s="83">
        <v>7.16</v>
      </c>
      <c r="R319" s="83"/>
      <c r="S319" s="83"/>
      <c r="T319" s="83"/>
      <c r="U319" s="83"/>
      <c r="V319" s="5" t="str">
        <f t="shared" si="128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9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16.326530612244898</v>
      </c>
      <c r="AO319" s="41">
        <v>1715</v>
      </c>
      <c r="AP319" s="110"/>
      <c r="AQ319" s="111"/>
      <c r="AR319" s="126" t="str">
        <f t="shared" si="130"/>
        <v/>
      </c>
      <c r="AS319" s="126" t="str">
        <f t="shared" si="131"/>
        <v/>
      </c>
      <c r="AT319" s="127">
        <v>1672</v>
      </c>
      <c r="AU319" s="128"/>
      <c r="AV319" s="129"/>
      <c r="AW319" s="126" t="str">
        <f t="shared" si="132"/>
        <v/>
      </c>
      <c r="AX319" s="126" t="str">
        <f t="shared" si="133"/>
        <v/>
      </c>
      <c r="AY319" s="64" t="str">
        <f t="shared" si="134"/>
        <v/>
      </c>
      <c r="AZ319" s="97">
        <v>77.45</v>
      </c>
      <c r="BA319" s="68"/>
      <c r="BB319" s="68"/>
      <c r="BC319" s="68"/>
      <c r="BD319" s="68"/>
      <c r="BE319" s="15">
        <v>330</v>
      </c>
      <c r="BF319" s="5">
        <f t="shared" si="135"/>
        <v>25715</v>
      </c>
      <c r="BG319" s="42">
        <v>9484</v>
      </c>
      <c r="BH319" s="42">
        <v>2086</v>
      </c>
      <c r="BI319" s="42">
        <v>1104</v>
      </c>
      <c r="BJ319" s="42"/>
      <c r="BK319" s="42"/>
      <c r="BL319" s="42">
        <v>13041</v>
      </c>
      <c r="BM319" s="15"/>
    </row>
    <row r="320" spans="1:65" outlineLevel="5" x14ac:dyDescent="0.45">
      <c r="A320" s="22">
        <f t="shared" si="136"/>
        <v>9</v>
      </c>
      <c r="B320" s="9">
        <f t="shared" si="121"/>
        <v>45197</v>
      </c>
      <c r="C320" s="51">
        <v>423985</v>
      </c>
      <c r="D320" s="64">
        <f t="shared" si="126"/>
        <v>37.700000000000003</v>
      </c>
      <c r="E320" s="12">
        <v>36.799999999999997</v>
      </c>
      <c r="F320" s="12">
        <v>38</v>
      </c>
      <c r="G320" s="12">
        <v>37.9</v>
      </c>
      <c r="H320" s="12">
        <v>38</v>
      </c>
      <c r="I320" s="12"/>
      <c r="J320" s="12"/>
      <c r="K320" s="12"/>
      <c r="L320" s="12"/>
      <c r="M320" s="74">
        <f t="shared" si="127"/>
        <v>7.2</v>
      </c>
      <c r="N320" s="83">
        <v>7.15</v>
      </c>
      <c r="O320" s="83">
        <v>7.19</v>
      </c>
      <c r="P320" s="83">
        <v>7.31</v>
      </c>
      <c r="Q320" s="83">
        <v>7.22</v>
      </c>
      <c r="R320" s="83"/>
      <c r="S320" s="83"/>
      <c r="T320" s="83"/>
      <c r="U320" s="83"/>
      <c r="V320" s="5" t="str">
        <f t="shared" si="128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9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21.571648690292758</v>
      </c>
      <c r="AO320" s="41">
        <v>1298</v>
      </c>
      <c r="AP320" s="110"/>
      <c r="AQ320" s="111"/>
      <c r="AR320" s="126" t="str">
        <f t="shared" si="130"/>
        <v/>
      </c>
      <c r="AS320" s="126" t="str">
        <f t="shared" si="131"/>
        <v/>
      </c>
      <c r="AT320" s="127">
        <v>1365</v>
      </c>
      <c r="AU320" s="128"/>
      <c r="AV320" s="129"/>
      <c r="AW320" s="126" t="str">
        <f t="shared" si="132"/>
        <v/>
      </c>
      <c r="AX320" s="126" t="str">
        <f t="shared" si="133"/>
        <v/>
      </c>
      <c r="AY320" s="64" t="str">
        <f t="shared" si="134"/>
        <v/>
      </c>
      <c r="AZ320" s="97">
        <v>77.63</v>
      </c>
      <c r="BA320" s="68"/>
      <c r="BB320" s="68"/>
      <c r="BC320" s="68"/>
      <c r="BD320" s="68"/>
      <c r="BE320" s="15">
        <v>240</v>
      </c>
      <c r="BF320" s="5">
        <f t="shared" si="135"/>
        <v>23982</v>
      </c>
      <c r="BG320" s="42">
        <v>9004</v>
      </c>
      <c r="BH320" s="42">
        <v>818</v>
      </c>
      <c r="BI320" s="42">
        <v>1103</v>
      </c>
      <c r="BJ320" s="42"/>
      <c r="BK320" s="42"/>
      <c r="BL320" s="42">
        <v>13057</v>
      </c>
      <c r="BM320" s="15"/>
    </row>
    <row r="321" spans="1:65" outlineLevel="5" x14ac:dyDescent="0.45">
      <c r="A321" s="22">
        <f t="shared" si="136"/>
        <v>9</v>
      </c>
      <c r="B321" s="9">
        <f t="shared" si="121"/>
        <v>45198</v>
      </c>
      <c r="C321" s="51">
        <v>415165</v>
      </c>
      <c r="D321" s="64">
        <f t="shared" si="126"/>
        <v>37.700000000000003</v>
      </c>
      <c r="E321" s="12">
        <v>36.799999999999997</v>
      </c>
      <c r="F321" s="12">
        <v>38</v>
      </c>
      <c r="G321" s="12">
        <v>37.9</v>
      </c>
      <c r="H321" s="12">
        <v>38</v>
      </c>
      <c r="I321" s="12"/>
      <c r="J321" s="12"/>
      <c r="K321" s="12"/>
      <c r="L321" s="12"/>
      <c r="M321" s="74">
        <f t="shared" si="127"/>
        <v>7.3</v>
      </c>
      <c r="N321" s="83">
        <v>7.19</v>
      </c>
      <c r="O321" s="83">
        <v>7.23</v>
      </c>
      <c r="P321" s="83">
        <v>7.35</v>
      </c>
      <c r="Q321" s="83">
        <v>7.26</v>
      </c>
      <c r="R321" s="83"/>
      <c r="S321" s="83"/>
      <c r="T321" s="83"/>
      <c r="U321" s="83"/>
      <c r="V321" s="5" t="str">
        <f t="shared" si="128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9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31.567080045095828</v>
      </c>
      <c r="AO321" s="41">
        <v>887</v>
      </c>
      <c r="AP321" s="110"/>
      <c r="AQ321" s="111"/>
      <c r="AR321" s="126" t="str">
        <f t="shared" si="130"/>
        <v/>
      </c>
      <c r="AS321" s="126" t="str">
        <f t="shared" si="131"/>
        <v/>
      </c>
      <c r="AT321" s="127">
        <v>982</v>
      </c>
      <c r="AU321" s="128"/>
      <c r="AV321" s="129"/>
      <c r="AW321" s="126" t="str">
        <f t="shared" si="132"/>
        <v/>
      </c>
      <c r="AX321" s="126" t="str">
        <f t="shared" si="133"/>
        <v/>
      </c>
      <c r="AY321" s="64" t="str">
        <f t="shared" si="134"/>
        <v/>
      </c>
      <c r="AZ321" s="97">
        <v>77.28</v>
      </c>
      <c r="BA321" s="68"/>
      <c r="BB321" s="68"/>
      <c r="BC321" s="68"/>
      <c r="BD321" s="68"/>
      <c r="BE321" s="15"/>
      <c r="BF321" s="5">
        <f t="shared" si="135"/>
        <v>12776</v>
      </c>
      <c r="BG321" s="42">
        <v>3058</v>
      </c>
      <c r="BH321" s="42">
        <v>0</v>
      </c>
      <c r="BI321" s="42">
        <v>1062</v>
      </c>
      <c r="BJ321" s="42"/>
      <c r="BK321" s="42"/>
      <c r="BL321" s="42">
        <v>8656</v>
      </c>
      <c r="BM321" s="15"/>
    </row>
    <row r="322" spans="1:65" ht="17.5" outlineLevel="5" thickBot="1" x14ac:dyDescent="0.5">
      <c r="A322" s="31">
        <f t="shared" si="136"/>
        <v>9</v>
      </c>
      <c r="B322" s="32">
        <f t="shared" si="121"/>
        <v>45199</v>
      </c>
      <c r="C322" s="51">
        <v>389012</v>
      </c>
      <c r="D322" s="64">
        <f t="shared" si="126"/>
        <v>37.700000000000003</v>
      </c>
      <c r="E322" s="12">
        <v>36.9</v>
      </c>
      <c r="F322" s="12">
        <v>38</v>
      </c>
      <c r="G322" s="12">
        <v>38</v>
      </c>
      <c r="H322" s="12">
        <v>38</v>
      </c>
      <c r="I322" s="12"/>
      <c r="J322" s="12"/>
      <c r="K322" s="12"/>
      <c r="L322" s="12"/>
      <c r="M322" s="74">
        <f t="shared" si="127"/>
        <v>7.3</v>
      </c>
      <c r="N322" s="83">
        <v>7.23</v>
      </c>
      <c r="O322" s="83">
        <v>7.26</v>
      </c>
      <c r="P322" s="83">
        <v>7.31</v>
      </c>
      <c r="Q322" s="83">
        <v>7.28</v>
      </c>
      <c r="R322" s="83"/>
      <c r="S322" s="83"/>
      <c r="T322" s="83"/>
      <c r="U322" s="83"/>
      <c r="V322" s="5" t="str">
        <f t="shared" si="128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9"/>
        <v/>
      </c>
      <c r="AF322" s="41"/>
      <c r="AG322" s="41"/>
      <c r="AH322" s="41"/>
      <c r="AI322" s="41"/>
      <c r="AJ322" s="41"/>
      <c r="AK322" s="41"/>
      <c r="AL322" s="41"/>
      <c r="AM322" s="41"/>
      <c r="AN322" s="46">
        <v>28.688524590163933</v>
      </c>
      <c r="AO322" s="41">
        <v>976</v>
      </c>
      <c r="AP322" s="110"/>
      <c r="AQ322" s="111"/>
      <c r="AR322" s="126" t="str">
        <f t="shared" si="130"/>
        <v/>
      </c>
      <c r="AS322" s="126" t="str">
        <f t="shared" si="131"/>
        <v/>
      </c>
      <c r="AT322" s="127">
        <v>989</v>
      </c>
      <c r="AU322" s="128"/>
      <c r="AV322" s="129"/>
      <c r="AW322" s="126" t="str">
        <f t="shared" si="132"/>
        <v/>
      </c>
      <c r="AX322" s="126" t="str">
        <f t="shared" si="133"/>
        <v/>
      </c>
      <c r="AY322" s="64" t="str">
        <f t="shared" si="134"/>
        <v/>
      </c>
      <c r="AZ322" s="97">
        <v>76.89</v>
      </c>
      <c r="BA322" s="68"/>
      <c r="BB322" s="68"/>
      <c r="BC322" s="68"/>
      <c r="BD322" s="68"/>
      <c r="BE322" s="15"/>
      <c r="BF322" s="5">
        <f t="shared" si="135"/>
        <v>18140</v>
      </c>
      <c r="BG322" s="42">
        <v>7252</v>
      </c>
      <c r="BH322" s="42">
        <v>9800</v>
      </c>
      <c r="BI322" s="42">
        <v>1088</v>
      </c>
      <c r="BJ322" s="42"/>
      <c r="BK322" s="42"/>
      <c r="BL322" s="42">
        <v>0</v>
      </c>
      <c r="BM322" s="15"/>
    </row>
    <row r="323" spans="1:65" outlineLevel="4" x14ac:dyDescent="0.45">
      <c r="A323" s="150" t="s">
        <v>43</v>
      </c>
      <c r="B323" s="151"/>
      <c r="C323" s="50">
        <f t="shared" ref="C323:BM323" si="137">SUBTOTAL(4,C293:C322)</f>
        <v>491352</v>
      </c>
      <c r="D323" s="60">
        <f t="shared" si="137"/>
        <v>39.299999999999997</v>
      </c>
      <c r="E323" s="28">
        <f t="shared" si="137"/>
        <v>37.5</v>
      </c>
      <c r="F323" s="28">
        <f t="shared" si="137"/>
        <v>42.1</v>
      </c>
      <c r="G323" s="28">
        <f t="shared" si="137"/>
        <v>38.5</v>
      </c>
      <c r="H323" s="28">
        <f t="shared" si="137"/>
        <v>40.1</v>
      </c>
      <c r="I323" s="28">
        <f t="shared" si="137"/>
        <v>0</v>
      </c>
      <c r="J323" s="28">
        <f t="shared" si="137"/>
        <v>0</v>
      </c>
      <c r="K323" s="28">
        <f t="shared" si="137"/>
        <v>0</v>
      </c>
      <c r="L323" s="28">
        <f t="shared" si="137"/>
        <v>0</v>
      </c>
      <c r="M323" s="71">
        <f t="shared" si="137"/>
        <v>7.3</v>
      </c>
      <c r="N323" s="82">
        <f t="shared" si="137"/>
        <v>7.37</v>
      </c>
      <c r="O323" s="82">
        <f t="shared" si="137"/>
        <v>7.26</v>
      </c>
      <c r="P323" s="82">
        <f t="shared" si="137"/>
        <v>7.35</v>
      </c>
      <c r="Q323" s="82">
        <f t="shared" si="137"/>
        <v>7.28</v>
      </c>
      <c r="R323" s="82">
        <f t="shared" si="137"/>
        <v>0</v>
      </c>
      <c r="S323" s="82">
        <f t="shared" si="137"/>
        <v>0</v>
      </c>
      <c r="T323" s="82">
        <f t="shared" si="137"/>
        <v>0</v>
      </c>
      <c r="U323" s="82">
        <f t="shared" si="137"/>
        <v>0</v>
      </c>
      <c r="V323" s="29">
        <f t="shared" si="137"/>
        <v>287.10000000000002</v>
      </c>
      <c r="W323" s="39">
        <f t="shared" si="137"/>
        <v>304.2</v>
      </c>
      <c r="X323" s="39">
        <f t="shared" si="137"/>
        <v>299</v>
      </c>
      <c r="Y323" s="39">
        <f t="shared" si="137"/>
        <v>264.10000000000002</v>
      </c>
      <c r="Z323" s="39">
        <f t="shared" si="137"/>
        <v>350.1</v>
      </c>
      <c r="AA323" s="39">
        <f t="shared" si="137"/>
        <v>0</v>
      </c>
      <c r="AB323" s="39">
        <f t="shared" si="137"/>
        <v>0</v>
      </c>
      <c r="AC323" s="39">
        <f t="shared" si="137"/>
        <v>0</v>
      </c>
      <c r="AD323" s="39">
        <f t="shared" si="137"/>
        <v>0</v>
      </c>
      <c r="AE323" s="29">
        <f t="shared" si="137"/>
        <v>4260</v>
      </c>
      <c r="AF323" s="39">
        <f t="shared" si="137"/>
        <v>4430</v>
      </c>
      <c r="AG323" s="39">
        <f t="shared" si="137"/>
        <v>4150</v>
      </c>
      <c r="AH323" s="39">
        <f t="shared" si="137"/>
        <v>4410</v>
      </c>
      <c r="AI323" s="39">
        <f t="shared" si="137"/>
        <v>4180</v>
      </c>
      <c r="AJ323" s="39">
        <f t="shared" si="137"/>
        <v>0</v>
      </c>
      <c r="AK323" s="39">
        <f t="shared" si="137"/>
        <v>0</v>
      </c>
      <c r="AL323" s="39">
        <f t="shared" si="137"/>
        <v>0</v>
      </c>
      <c r="AM323" s="39">
        <f t="shared" si="137"/>
        <v>0</v>
      </c>
      <c r="AN323" s="39">
        <f>SUBTOTAL(4,AN293:AN322)</f>
        <v>36.082474226804123</v>
      </c>
      <c r="AO323" s="39">
        <f t="shared" ref="AO323:AX323" si="138">SUBTOTAL(4,AO293:AO322)</f>
        <v>1715</v>
      </c>
      <c r="AP323" s="104">
        <f t="shared" si="138"/>
        <v>4.87</v>
      </c>
      <c r="AQ323" s="105">
        <f t="shared" si="138"/>
        <v>3.53</v>
      </c>
      <c r="AR323" s="106">
        <f t="shared" si="138"/>
        <v>75.273522975929978</v>
      </c>
      <c r="AS323" s="106">
        <f t="shared" si="138"/>
        <v>27.515400410677628</v>
      </c>
      <c r="AT323" s="107">
        <f t="shared" si="138"/>
        <v>1672</v>
      </c>
      <c r="AU323" s="108">
        <f t="shared" si="138"/>
        <v>2.67</v>
      </c>
      <c r="AV323" s="109">
        <f t="shared" si="138"/>
        <v>1.54</v>
      </c>
      <c r="AW323" s="106">
        <f t="shared" si="138"/>
        <v>57.8125</v>
      </c>
      <c r="AX323" s="106">
        <f t="shared" si="138"/>
        <v>43.12977099236641</v>
      </c>
      <c r="AY323" s="60">
        <f t="shared" si="137"/>
        <v>56.686046511627893</v>
      </c>
      <c r="AZ323" s="96">
        <f t="shared" si="137"/>
        <v>77.930000000000007</v>
      </c>
      <c r="BA323" s="67">
        <f t="shared" si="137"/>
        <v>64.319999999999993</v>
      </c>
      <c r="BB323" s="67">
        <f t="shared" si="137"/>
        <v>40.950000000000003</v>
      </c>
      <c r="BC323" s="67">
        <f t="shared" si="137"/>
        <v>9</v>
      </c>
      <c r="BD323" s="67">
        <f t="shared" si="137"/>
        <v>0</v>
      </c>
      <c r="BE323" s="27">
        <f t="shared" si="137"/>
        <v>330</v>
      </c>
      <c r="BF323" s="29">
        <f t="shared" si="137"/>
        <v>28097</v>
      </c>
      <c r="BG323" s="39">
        <f t="shared" si="137"/>
        <v>11848</v>
      </c>
      <c r="BH323" s="40">
        <f t="shared" si="137"/>
        <v>9800</v>
      </c>
      <c r="BI323" s="40">
        <f t="shared" si="137"/>
        <v>1364</v>
      </c>
      <c r="BJ323" s="40">
        <f t="shared" si="137"/>
        <v>0</v>
      </c>
      <c r="BK323" s="40">
        <f t="shared" si="137"/>
        <v>0</v>
      </c>
      <c r="BL323" s="40">
        <f t="shared" si="137"/>
        <v>14718</v>
      </c>
      <c r="BM323" s="27">
        <f t="shared" si="137"/>
        <v>0</v>
      </c>
    </row>
    <row r="324" spans="1:65" outlineLevel="3" x14ac:dyDescent="0.45">
      <c r="A324" s="180" t="s">
        <v>32</v>
      </c>
      <c r="B324" s="181"/>
      <c r="C324" s="51">
        <f t="shared" ref="C324:BM324" si="139">SUBTOTAL(5,C293:C322)</f>
        <v>382897</v>
      </c>
      <c r="D324" s="61">
        <f t="shared" si="139"/>
        <v>37.700000000000003</v>
      </c>
      <c r="E324" s="12">
        <f t="shared" si="139"/>
        <v>36.799999999999997</v>
      </c>
      <c r="F324" s="12">
        <f t="shared" si="139"/>
        <v>38</v>
      </c>
      <c r="G324" s="12">
        <f t="shared" si="139"/>
        <v>37.9</v>
      </c>
      <c r="H324" s="12">
        <f t="shared" si="139"/>
        <v>38</v>
      </c>
      <c r="I324" s="12">
        <f t="shared" si="139"/>
        <v>0</v>
      </c>
      <c r="J324" s="12">
        <f t="shared" si="139"/>
        <v>0</v>
      </c>
      <c r="K324" s="12">
        <f t="shared" si="139"/>
        <v>0</v>
      </c>
      <c r="L324" s="12">
        <f t="shared" si="139"/>
        <v>0</v>
      </c>
      <c r="M324" s="72">
        <f t="shared" si="139"/>
        <v>7.1</v>
      </c>
      <c r="N324" s="83">
        <f t="shared" si="139"/>
        <v>7.11</v>
      </c>
      <c r="O324" s="83">
        <f t="shared" si="139"/>
        <v>7.05</v>
      </c>
      <c r="P324" s="83">
        <f t="shared" si="139"/>
        <v>7.15</v>
      </c>
      <c r="Q324" s="83">
        <f t="shared" si="139"/>
        <v>7.05</v>
      </c>
      <c r="R324" s="83">
        <f t="shared" si="139"/>
        <v>0</v>
      </c>
      <c r="S324" s="83">
        <f t="shared" si="139"/>
        <v>0</v>
      </c>
      <c r="T324" s="83">
        <f t="shared" si="139"/>
        <v>0</v>
      </c>
      <c r="U324" s="83">
        <f t="shared" si="139"/>
        <v>0</v>
      </c>
      <c r="V324" s="6">
        <f t="shared" si="139"/>
        <v>217.9</v>
      </c>
      <c r="W324" s="41">
        <f t="shared" si="139"/>
        <v>173.2</v>
      </c>
      <c r="X324" s="41">
        <f t="shared" si="139"/>
        <v>192.6</v>
      </c>
      <c r="Y324" s="41">
        <f t="shared" si="139"/>
        <v>234.1</v>
      </c>
      <c r="Z324" s="41">
        <f t="shared" si="139"/>
        <v>257.10000000000002</v>
      </c>
      <c r="AA324" s="41">
        <f t="shared" si="139"/>
        <v>0</v>
      </c>
      <c r="AB324" s="41">
        <f t="shared" si="139"/>
        <v>0</v>
      </c>
      <c r="AC324" s="41">
        <f t="shared" si="139"/>
        <v>0</v>
      </c>
      <c r="AD324" s="41">
        <f t="shared" si="139"/>
        <v>0</v>
      </c>
      <c r="AE324" s="6">
        <f t="shared" si="139"/>
        <v>3977.5</v>
      </c>
      <c r="AF324" s="41">
        <f t="shared" si="139"/>
        <v>4140</v>
      </c>
      <c r="AG324" s="41">
        <f t="shared" si="139"/>
        <v>3860</v>
      </c>
      <c r="AH324" s="41">
        <f t="shared" si="139"/>
        <v>4130</v>
      </c>
      <c r="AI324" s="41">
        <f t="shared" si="139"/>
        <v>3720</v>
      </c>
      <c r="AJ324" s="41">
        <f t="shared" si="139"/>
        <v>0</v>
      </c>
      <c r="AK324" s="41">
        <f t="shared" si="139"/>
        <v>0</v>
      </c>
      <c r="AL324" s="41">
        <f t="shared" si="139"/>
        <v>0</v>
      </c>
      <c r="AM324" s="41">
        <f t="shared" si="139"/>
        <v>0</v>
      </c>
      <c r="AN324" s="41">
        <f>SUBTOTAL(5,AN293:AN322)</f>
        <v>16.326530612244898</v>
      </c>
      <c r="AO324" s="41">
        <f t="shared" ref="AO324:AX324" si="140">SUBTOTAL(5,AO293:AO322)</f>
        <v>776</v>
      </c>
      <c r="AP324" s="110">
        <f t="shared" si="140"/>
        <v>4.32</v>
      </c>
      <c r="AQ324" s="111">
        <f t="shared" si="140"/>
        <v>3.22</v>
      </c>
      <c r="AR324" s="112">
        <f t="shared" si="140"/>
        <v>72.484599589322372</v>
      </c>
      <c r="AS324" s="112">
        <f t="shared" si="140"/>
        <v>24.726477024070022</v>
      </c>
      <c r="AT324" s="113">
        <f t="shared" si="140"/>
        <v>882</v>
      </c>
      <c r="AU324" s="114">
        <f t="shared" si="140"/>
        <v>2.52</v>
      </c>
      <c r="AV324" s="115">
        <f t="shared" si="140"/>
        <v>1.44</v>
      </c>
      <c r="AW324" s="112">
        <f t="shared" si="140"/>
        <v>56.87022900763359</v>
      </c>
      <c r="AX324" s="112">
        <f t="shared" si="140"/>
        <v>42.1875</v>
      </c>
      <c r="AY324" s="61">
        <f t="shared" si="139"/>
        <v>49.38621340887628</v>
      </c>
      <c r="AZ324" s="97">
        <f t="shared" si="139"/>
        <v>76.430000000000007</v>
      </c>
      <c r="BA324" s="68">
        <f t="shared" si="139"/>
        <v>61.11</v>
      </c>
      <c r="BB324" s="68">
        <f t="shared" si="139"/>
        <v>37.590000000000003</v>
      </c>
      <c r="BC324" s="68">
        <f t="shared" si="139"/>
        <v>2</v>
      </c>
      <c r="BD324" s="68">
        <f t="shared" si="139"/>
        <v>0</v>
      </c>
      <c r="BE324" s="15">
        <f t="shared" si="139"/>
        <v>100</v>
      </c>
      <c r="BF324" s="6">
        <f t="shared" si="139"/>
        <v>9269</v>
      </c>
      <c r="BG324" s="41">
        <f t="shared" si="139"/>
        <v>762</v>
      </c>
      <c r="BH324" s="42">
        <f t="shared" si="139"/>
        <v>0</v>
      </c>
      <c r="BI324" s="42">
        <f t="shared" si="139"/>
        <v>1062</v>
      </c>
      <c r="BJ324" s="42">
        <f t="shared" si="139"/>
        <v>0</v>
      </c>
      <c r="BK324" s="42">
        <f t="shared" si="139"/>
        <v>0</v>
      </c>
      <c r="BL324" s="42">
        <f t="shared" si="139"/>
        <v>0</v>
      </c>
      <c r="BM324" s="15">
        <f t="shared" si="139"/>
        <v>0</v>
      </c>
    </row>
    <row r="325" spans="1:65" outlineLevel="2" x14ac:dyDescent="0.45">
      <c r="A325" s="180" t="s">
        <v>21</v>
      </c>
      <c r="B325" s="181"/>
      <c r="C325" s="51">
        <f>IFERROR(SUBTOTAL(1,C293:C322),"")</f>
        <v>426101.8</v>
      </c>
      <c r="D325" s="61">
        <f t="shared" ref="D325:BM325" si="141">IFERROR(SUBTOTAL(1,D293:D322),"")</f>
        <v>38.033333333333339</v>
      </c>
      <c r="E325" s="12">
        <f t="shared" si="141"/>
        <v>37.233333333333327</v>
      </c>
      <c r="F325" s="12">
        <f t="shared" si="141"/>
        <v>38.353333333333332</v>
      </c>
      <c r="G325" s="12">
        <f t="shared" si="141"/>
        <v>38.22</v>
      </c>
      <c r="H325" s="12">
        <f t="shared" si="141"/>
        <v>38.286666666666662</v>
      </c>
      <c r="I325" s="12" t="str">
        <f t="shared" si="141"/>
        <v/>
      </c>
      <c r="J325" s="12" t="str">
        <f t="shared" si="141"/>
        <v/>
      </c>
      <c r="K325" s="12" t="str">
        <f t="shared" si="141"/>
        <v/>
      </c>
      <c r="L325" s="12" t="str">
        <f t="shared" si="141"/>
        <v/>
      </c>
      <c r="M325" s="72">
        <f t="shared" si="141"/>
        <v>7.2033333333333331</v>
      </c>
      <c r="N325" s="83">
        <f t="shared" si="141"/>
        <v>7.2224137931034482</v>
      </c>
      <c r="O325" s="83">
        <f t="shared" si="141"/>
        <v>7.1455172413793093</v>
      </c>
      <c r="P325" s="83">
        <f t="shared" si="141"/>
        <v>7.2593333333333332</v>
      </c>
      <c r="Q325" s="83">
        <f t="shared" si="141"/>
        <v>7.1586666666666661</v>
      </c>
      <c r="R325" s="83" t="str">
        <f t="shared" si="141"/>
        <v/>
      </c>
      <c r="S325" s="83" t="str">
        <f t="shared" si="141"/>
        <v/>
      </c>
      <c r="T325" s="83" t="str">
        <f t="shared" si="141"/>
        <v/>
      </c>
      <c r="U325" s="83" t="str">
        <f t="shared" si="141"/>
        <v/>
      </c>
      <c r="V325" s="6">
        <f t="shared" si="141"/>
        <v>266.875</v>
      </c>
      <c r="W325" s="41">
        <f t="shared" si="141"/>
        <v>257.76666666666665</v>
      </c>
      <c r="X325" s="41">
        <f t="shared" si="141"/>
        <v>246.63333333333333</v>
      </c>
      <c r="Y325" s="41">
        <f t="shared" si="141"/>
        <v>247.17500000000001</v>
      </c>
      <c r="Z325" s="41">
        <f t="shared" si="141"/>
        <v>302.85000000000002</v>
      </c>
      <c r="AA325" s="41" t="str">
        <f t="shared" si="141"/>
        <v/>
      </c>
      <c r="AB325" s="41" t="str">
        <f t="shared" si="141"/>
        <v/>
      </c>
      <c r="AC325" s="41" t="str">
        <f t="shared" si="141"/>
        <v/>
      </c>
      <c r="AD325" s="41" t="str">
        <f t="shared" si="141"/>
        <v/>
      </c>
      <c r="AE325" s="6">
        <f t="shared" si="141"/>
        <v>4114.375</v>
      </c>
      <c r="AF325" s="41">
        <f t="shared" si="141"/>
        <v>4266.666666666667</v>
      </c>
      <c r="AG325" s="41">
        <f t="shared" si="141"/>
        <v>4016.6666666666665</v>
      </c>
      <c r="AH325" s="41">
        <f t="shared" si="141"/>
        <v>4252.5</v>
      </c>
      <c r="AI325" s="41">
        <f t="shared" si="141"/>
        <v>3987.5</v>
      </c>
      <c r="AJ325" s="41" t="str">
        <f t="shared" si="141"/>
        <v/>
      </c>
      <c r="AK325" s="41" t="str">
        <f t="shared" si="141"/>
        <v/>
      </c>
      <c r="AL325" s="41" t="str">
        <f t="shared" si="141"/>
        <v/>
      </c>
      <c r="AM325" s="41" t="str">
        <f t="shared" si="141"/>
        <v/>
      </c>
      <c r="AN325" s="41">
        <f>IFERROR(SUBTOTAL(1,AN293:AN322),"")</f>
        <v>25.675051821554817</v>
      </c>
      <c r="AO325" s="41">
        <f t="shared" si="141"/>
        <v>1120.4333333333334</v>
      </c>
      <c r="AP325" s="110">
        <f t="shared" si="141"/>
        <v>4.5950000000000006</v>
      </c>
      <c r="AQ325" s="111">
        <f t="shared" si="141"/>
        <v>3.395</v>
      </c>
      <c r="AR325" s="112">
        <f t="shared" si="141"/>
        <v>73.9179457447282</v>
      </c>
      <c r="AS325" s="112">
        <f t="shared" si="141"/>
        <v>26.08205425527181</v>
      </c>
      <c r="AT325" s="113">
        <f t="shared" si="141"/>
        <v>1235.2333333333333</v>
      </c>
      <c r="AU325" s="114">
        <f t="shared" si="141"/>
        <v>2.5925000000000002</v>
      </c>
      <c r="AV325" s="115">
        <f t="shared" si="141"/>
        <v>1.4875000000000003</v>
      </c>
      <c r="AW325" s="112">
        <f t="shared" si="141"/>
        <v>57.375872193053397</v>
      </c>
      <c r="AX325" s="112">
        <f t="shared" si="141"/>
        <v>42.624127806946603</v>
      </c>
      <c r="AY325" s="61">
        <f t="shared" si="141"/>
        <v>52.448622316993493</v>
      </c>
      <c r="AZ325" s="97">
        <f t="shared" si="141"/>
        <v>77.209333333333319</v>
      </c>
      <c r="BA325" s="68">
        <f t="shared" si="141"/>
        <v>62.36</v>
      </c>
      <c r="BB325" s="68">
        <f t="shared" si="141"/>
        <v>38.887500000000003</v>
      </c>
      <c r="BC325" s="68">
        <f t="shared" si="141"/>
        <v>5.5</v>
      </c>
      <c r="BD325" s="68" t="str">
        <f t="shared" si="141"/>
        <v/>
      </c>
      <c r="BE325" s="15">
        <f>IFERROR(SUBTOTAL(1,BE293:BE322),"")</f>
        <v>237.5</v>
      </c>
      <c r="BF325" s="6">
        <f t="shared" si="141"/>
        <v>19807.966666666667</v>
      </c>
      <c r="BG325" s="41">
        <f t="shared" si="141"/>
        <v>5621.5862068965516</v>
      </c>
      <c r="BH325" s="42">
        <f t="shared" si="141"/>
        <v>1667.8</v>
      </c>
      <c r="BI325" s="42">
        <f t="shared" si="141"/>
        <v>1266.1333333333334</v>
      </c>
      <c r="BJ325" s="42" t="str">
        <f t="shared" si="141"/>
        <v/>
      </c>
      <c r="BK325" s="42" t="str">
        <f t="shared" si="141"/>
        <v/>
      </c>
      <c r="BL325" s="42">
        <f t="shared" si="141"/>
        <v>11439.833333333334</v>
      </c>
      <c r="BM325" s="15" t="str">
        <f t="shared" si="141"/>
        <v/>
      </c>
    </row>
    <row r="326" spans="1:65" ht="17.5" outlineLevel="1" thickBot="1" x14ac:dyDescent="0.5">
      <c r="A326" s="182" t="s">
        <v>52</v>
      </c>
      <c r="B326" s="183"/>
      <c r="C326" s="52">
        <f>SUBTOTAL(9,C293:C322)</f>
        <v>12783054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33613</v>
      </c>
      <c r="AP326" s="116"/>
      <c r="AQ326" s="117"/>
      <c r="AR326" s="118"/>
      <c r="AS326" s="118"/>
      <c r="AT326" s="119">
        <f>SUBTOTAL(9,AT293:AT322)</f>
        <v>37057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5700</v>
      </c>
      <c r="BF326" s="7">
        <f t="shared" ref="BF326:BM326" si="142">SUBTOTAL(9,BF293:BF322)</f>
        <v>594239</v>
      </c>
      <c r="BG326" s="43">
        <f t="shared" si="142"/>
        <v>163026</v>
      </c>
      <c r="BH326" s="44">
        <f t="shared" si="142"/>
        <v>50034</v>
      </c>
      <c r="BI326" s="44">
        <f t="shared" si="142"/>
        <v>37984</v>
      </c>
      <c r="BJ326" s="44">
        <f t="shared" si="142"/>
        <v>0</v>
      </c>
      <c r="BK326" s="44">
        <f t="shared" si="142"/>
        <v>0</v>
      </c>
      <c r="BL326" s="44">
        <f t="shared" si="142"/>
        <v>343195</v>
      </c>
      <c r="BM326" s="16">
        <f t="shared" si="142"/>
        <v>0</v>
      </c>
    </row>
    <row r="327" spans="1:65" outlineLevel="5" x14ac:dyDescent="0.45">
      <c r="A327" s="21">
        <f t="shared" si="136"/>
        <v>10</v>
      </c>
      <c r="B327" s="33">
        <f>B322+1</f>
        <v>45200</v>
      </c>
      <c r="C327" s="51">
        <v>379986</v>
      </c>
      <c r="D327" s="64">
        <f t="shared" ref="D327:D357" si="143">IFERROR(ROUND(AVERAGE(E327:L327),1),"")</f>
        <v>37.700000000000003</v>
      </c>
      <c r="E327" s="12">
        <v>36.9</v>
      </c>
      <c r="F327" s="12">
        <v>38</v>
      </c>
      <c r="G327" s="12">
        <v>38</v>
      </c>
      <c r="H327" s="12">
        <v>38</v>
      </c>
      <c r="I327" s="12"/>
      <c r="J327" s="12"/>
      <c r="K327" s="12"/>
      <c r="L327" s="12"/>
      <c r="M327" s="74">
        <f t="shared" ref="M327:M357" si="144">IFERROR(ROUND(AVERAGE(N327:U327),1),"")</f>
        <v>7.3</v>
      </c>
      <c r="N327" s="83">
        <v>7.25</v>
      </c>
      <c r="O327" s="83">
        <v>7.29</v>
      </c>
      <c r="P327" s="83">
        <v>7.34</v>
      </c>
      <c r="Q327" s="83">
        <v>7.25</v>
      </c>
      <c r="R327" s="83"/>
      <c r="S327" s="83"/>
      <c r="T327" s="83"/>
      <c r="U327" s="83"/>
      <c r="V327" s="5" t="str">
        <f t="shared" ref="V327:V357" si="145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6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17.834394904458598</v>
      </c>
      <c r="AO327" s="41">
        <v>1570</v>
      </c>
      <c r="AP327" s="110"/>
      <c r="AQ327" s="111"/>
      <c r="AR327" s="126" t="str">
        <f t="shared" ref="AR327:AR357" si="147">IFERROR(AQ327/AP327*100,"")</f>
        <v/>
      </c>
      <c r="AS327" s="126" t="str">
        <f t="shared" ref="AS327:AS357" si="148">IFERROR(100-AR327,"")</f>
        <v/>
      </c>
      <c r="AT327" s="127">
        <v>1650</v>
      </c>
      <c r="AU327" s="128"/>
      <c r="AV327" s="129"/>
      <c r="AW327" s="126" t="str">
        <f t="shared" ref="AW327:AW357" si="149">IFERROR(AV327/AU327*100,"")</f>
        <v/>
      </c>
      <c r="AX327" s="126" t="str">
        <f t="shared" ref="AX327:AX357" si="150">IFERROR(100-AW327,"")</f>
        <v/>
      </c>
      <c r="AY327" s="64" t="str">
        <f t="shared" ref="AY327:AY357" si="151">IFERROR((1-((AW327*AS327)/(AX327*AR327)))*100,"")</f>
        <v/>
      </c>
      <c r="AZ327" s="97">
        <v>77.09</v>
      </c>
      <c r="BA327" s="68"/>
      <c r="BB327" s="68"/>
      <c r="BC327" s="68"/>
      <c r="BD327" s="68"/>
      <c r="BE327" s="15"/>
      <c r="BF327" s="5">
        <f t="shared" ref="BF327:BF357" si="152">IF(SUM(BG327:BM327)=0,"",SUM(BG327:BM327))</f>
        <v>22129</v>
      </c>
      <c r="BG327" s="41">
        <v>7408</v>
      </c>
      <c r="BH327" s="42">
        <v>9323</v>
      </c>
      <c r="BI327" s="42">
        <v>1083</v>
      </c>
      <c r="BJ327" s="42"/>
      <c r="BK327" s="42"/>
      <c r="BL327" s="42">
        <v>4315</v>
      </c>
      <c r="BM327" s="15"/>
    </row>
    <row r="328" spans="1:65" outlineLevel="5" x14ac:dyDescent="0.45">
      <c r="A328" s="22">
        <f t="shared" si="136"/>
        <v>10</v>
      </c>
      <c r="B328" s="9">
        <f t="shared" si="121"/>
        <v>45201</v>
      </c>
      <c r="C328" s="51">
        <v>370440</v>
      </c>
      <c r="D328" s="64">
        <f t="shared" si="143"/>
        <v>37.700000000000003</v>
      </c>
      <c r="E328" s="12">
        <v>36.799999999999997</v>
      </c>
      <c r="F328" s="12">
        <v>38</v>
      </c>
      <c r="G328" s="12">
        <v>37.9</v>
      </c>
      <c r="H328" s="12">
        <v>38</v>
      </c>
      <c r="I328" s="12"/>
      <c r="J328" s="12"/>
      <c r="K328" s="12"/>
      <c r="L328" s="12"/>
      <c r="M328" s="74">
        <f t="shared" si="144"/>
        <v>7.3</v>
      </c>
      <c r="N328" s="83">
        <v>7.23</v>
      </c>
      <c r="O328" s="83">
        <v>7.25</v>
      </c>
      <c r="P328" s="83">
        <v>7.31</v>
      </c>
      <c r="Q328" s="83">
        <v>7.21</v>
      </c>
      <c r="R328" s="83"/>
      <c r="S328" s="83"/>
      <c r="T328" s="83"/>
      <c r="U328" s="83"/>
      <c r="V328" s="5" t="str">
        <f t="shared" si="145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46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17.114914425427873</v>
      </c>
      <c r="AO328" s="41">
        <v>1636</v>
      </c>
      <c r="AP328" s="110"/>
      <c r="AQ328" s="111"/>
      <c r="AR328" s="126" t="str">
        <f t="shared" si="147"/>
        <v/>
      </c>
      <c r="AS328" s="126" t="str">
        <f t="shared" si="148"/>
        <v/>
      </c>
      <c r="AT328" s="127">
        <v>1537</v>
      </c>
      <c r="AU328" s="128"/>
      <c r="AV328" s="129"/>
      <c r="AW328" s="126" t="str">
        <f t="shared" si="149"/>
        <v/>
      </c>
      <c r="AX328" s="126" t="str">
        <f t="shared" si="150"/>
        <v/>
      </c>
      <c r="AY328" s="64" t="str">
        <f t="shared" si="151"/>
        <v/>
      </c>
      <c r="AZ328" s="97">
        <v>77.23</v>
      </c>
      <c r="BA328" s="68"/>
      <c r="BB328" s="68"/>
      <c r="BC328" s="68"/>
      <c r="BD328" s="68"/>
      <c r="BE328" s="15">
        <v>350</v>
      </c>
      <c r="BF328" s="5">
        <f t="shared" si="152"/>
        <v>27105</v>
      </c>
      <c r="BG328" s="41">
        <v>7351</v>
      </c>
      <c r="BH328" s="42">
        <v>5655</v>
      </c>
      <c r="BI328" s="42">
        <v>1109</v>
      </c>
      <c r="BJ328" s="42"/>
      <c r="BK328" s="42"/>
      <c r="BL328" s="42">
        <v>12990</v>
      </c>
      <c r="BM328" s="15"/>
    </row>
    <row r="329" spans="1:65" outlineLevel="5" x14ac:dyDescent="0.45">
      <c r="A329" s="22">
        <f t="shared" si="136"/>
        <v>10</v>
      </c>
      <c r="B329" s="9">
        <f t="shared" si="121"/>
        <v>45202</v>
      </c>
      <c r="C329" s="51">
        <v>371880</v>
      </c>
      <c r="D329" s="64">
        <f t="shared" si="143"/>
        <v>37.700000000000003</v>
      </c>
      <c r="E329" s="12">
        <v>36.9</v>
      </c>
      <c r="F329" s="12">
        <v>38</v>
      </c>
      <c r="G329" s="12">
        <v>38</v>
      </c>
      <c r="H329" s="12">
        <v>38</v>
      </c>
      <c r="I329" s="12"/>
      <c r="J329" s="12"/>
      <c r="K329" s="12"/>
      <c r="L329" s="12"/>
      <c r="M329" s="74">
        <f t="shared" si="144"/>
        <v>7.2</v>
      </c>
      <c r="N329" s="83">
        <v>7.22</v>
      </c>
      <c r="O329" s="83">
        <v>7.21</v>
      </c>
      <c r="P329" s="83">
        <v>7.32</v>
      </c>
      <c r="Q329" s="83">
        <v>7.19</v>
      </c>
      <c r="R329" s="83"/>
      <c r="S329" s="83"/>
      <c r="T329" s="83"/>
      <c r="U329" s="83"/>
      <c r="V329" s="5" t="str">
        <f t="shared" si="145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6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18.567639257294431</v>
      </c>
      <c r="AO329" s="41">
        <v>1508</v>
      </c>
      <c r="AP329" s="110"/>
      <c r="AQ329" s="111"/>
      <c r="AR329" s="126" t="str">
        <f t="shared" si="147"/>
        <v/>
      </c>
      <c r="AS329" s="126" t="str">
        <f t="shared" si="148"/>
        <v/>
      </c>
      <c r="AT329" s="127">
        <v>1447</v>
      </c>
      <c r="AU329" s="128"/>
      <c r="AV329" s="129"/>
      <c r="AW329" s="126" t="str">
        <f t="shared" si="149"/>
        <v/>
      </c>
      <c r="AX329" s="126" t="str">
        <f t="shared" si="150"/>
        <v/>
      </c>
      <c r="AY329" s="64" t="str">
        <f t="shared" si="151"/>
        <v/>
      </c>
      <c r="AZ329" s="97">
        <v>77.680000000000007</v>
      </c>
      <c r="BA329" s="68">
        <v>60.81</v>
      </c>
      <c r="BB329" s="68">
        <v>40.15</v>
      </c>
      <c r="BC329" s="68">
        <v>14</v>
      </c>
      <c r="BD329" s="68"/>
      <c r="BE329" s="15">
        <v>290</v>
      </c>
      <c r="BF329" s="5">
        <f t="shared" si="152"/>
        <v>34746</v>
      </c>
      <c r="BG329" s="41">
        <v>8517</v>
      </c>
      <c r="BH329" s="42">
        <v>8169</v>
      </c>
      <c r="BI329" s="42">
        <v>1127</v>
      </c>
      <c r="BJ329" s="42"/>
      <c r="BK329" s="42"/>
      <c r="BL329" s="42">
        <v>16933</v>
      </c>
      <c r="BM329" s="15"/>
    </row>
    <row r="330" spans="1:65" outlineLevel="5" x14ac:dyDescent="0.45">
      <c r="A330" s="22">
        <f t="shared" si="136"/>
        <v>10</v>
      </c>
      <c r="B330" s="9">
        <f t="shared" si="121"/>
        <v>45203</v>
      </c>
      <c r="C330" s="51">
        <v>364162</v>
      </c>
      <c r="D330" s="64">
        <f t="shared" si="143"/>
        <v>37.700000000000003</v>
      </c>
      <c r="E330" s="12">
        <v>36.9</v>
      </c>
      <c r="F330" s="12">
        <v>38</v>
      </c>
      <c r="G330" s="12">
        <v>38</v>
      </c>
      <c r="H330" s="12">
        <v>38</v>
      </c>
      <c r="I330" s="12"/>
      <c r="J330" s="12"/>
      <c r="K330" s="12"/>
      <c r="L330" s="12"/>
      <c r="M330" s="74">
        <f t="shared" si="144"/>
        <v>7.2</v>
      </c>
      <c r="N330" s="83">
        <v>7.26</v>
      </c>
      <c r="O330" s="83">
        <v>7.18</v>
      </c>
      <c r="P330" s="83">
        <v>7.34</v>
      </c>
      <c r="Q330" s="83">
        <v>7.15</v>
      </c>
      <c r="R330" s="83"/>
      <c r="S330" s="83"/>
      <c r="T330" s="83"/>
      <c r="U330" s="83"/>
      <c r="V330" s="5" t="str">
        <f t="shared" si="145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6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17.971758664955072</v>
      </c>
      <c r="AO330" s="41">
        <v>1558</v>
      </c>
      <c r="AP330" s="110"/>
      <c r="AQ330" s="111"/>
      <c r="AR330" s="126" t="str">
        <f t="shared" si="147"/>
        <v/>
      </c>
      <c r="AS330" s="126" t="str">
        <f t="shared" si="148"/>
        <v/>
      </c>
      <c r="AT330" s="127">
        <v>1711</v>
      </c>
      <c r="AU330" s="128"/>
      <c r="AV330" s="129"/>
      <c r="AW330" s="126" t="str">
        <f t="shared" si="149"/>
        <v/>
      </c>
      <c r="AX330" s="126" t="str">
        <f t="shared" si="150"/>
        <v/>
      </c>
      <c r="AY330" s="64" t="str">
        <f t="shared" si="151"/>
        <v/>
      </c>
      <c r="AZ330" s="97">
        <v>76.56</v>
      </c>
      <c r="BA330" s="68"/>
      <c r="BB330" s="68"/>
      <c r="BC330" s="68"/>
      <c r="BD330" s="68"/>
      <c r="BE330" s="15">
        <v>260</v>
      </c>
      <c r="BF330" s="5">
        <f t="shared" si="152"/>
        <v>18854</v>
      </c>
      <c r="BG330" s="41">
        <v>5354</v>
      </c>
      <c r="BH330" s="42">
        <v>3389</v>
      </c>
      <c r="BI330" s="42">
        <v>1143</v>
      </c>
      <c r="BJ330" s="42"/>
      <c r="BK330" s="42"/>
      <c r="BL330" s="42">
        <v>8968</v>
      </c>
      <c r="BM330" s="15"/>
    </row>
    <row r="331" spans="1:65" outlineLevel="5" x14ac:dyDescent="0.45">
      <c r="A331" s="22">
        <f t="shared" si="136"/>
        <v>10</v>
      </c>
      <c r="B331" s="9">
        <f t="shared" si="121"/>
        <v>45204</v>
      </c>
      <c r="C331" s="51">
        <v>369815</v>
      </c>
      <c r="D331" s="64">
        <f t="shared" si="143"/>
        <v>37.700000000000003</v>
      </c>
      <c r="E331" s="12">
        <v>36.9</v>
      </c>
      <c r="F331" s="12">
        <v>38</v>
      </c>
      <c r="G331" s="12">
        <v>38</v>
      </c>
      <c r="H331" s="12">
        <v>38</v>
      </c>
      <c r="I331" s="12"/>
      <c r="J331" s="12"/>
      <c r="K331" s="12"/>
      <c r="L331" s="12"/>
      <c r="M331" s="74">
        <f t="shared" si="144"/>
        <v>7.2</v>
      </c>
      <c r="N331" s="83">
        <v>7.29</v>
      </c>
      <c r="O331" s="83">
        <v>7.13</v>
      </c>
      <c r="P331" s="83">
        <v>7.38</v>
      </c>
      <c r="Q331" s="83">
        <v>7.11</v>
      </c>
      <c r="R331" s="83"/>
      <c r="S331" s="83"/>
      <c r="T331" s="83"/>
      <c r="U331" s="83"/>
      <c r="V331" s="5">
        <f t="shared" si="145"/>
        <v>307.8</v>
      </c>
      <c r="W331" s="41">
        <v>260.3</v>
      </c>
      <c r="X331" s="41">
        <v>281.10000000000002</v>
      </c>
      <c r="Y331" s="41">
        <v>351</v>
      </c>
      <c r="Z331" s="41">
        <v>338.8</v>
      </c>
      <c r="AA331" s="41"/>
      <c r="AB331" s="41"/>
      <c r="AC331" s="41"/>
      <c r="AD331" s="41"/>
      <c r="AE331" s="5">
        <f t="shared" si="146"/>
        <v>4125</v>
      </c>
      <c r="AF331" s="41">
        <v>4320</v>
      </c>
      <c r="AG331" s="41">
        <v>3850</v>
      </c>
      <c r="AH331" s="41">
        <v>4410</v>
      </c>
      <c r="AI331" s="41">
        <v>3920</v>
      </c>
      <c r="AJ331" s="41"/>
      <c r="AK331" s="41"/>
      <c r="AL331" s="41"/>
      <c r="AM331" s="41"/>
      <c r="AN331" s="41">
        <v>16.71641791044776</v>
      </c>
      <c r="AO331" s="41">
        <v>1675</v>
      </c>
      <c r="AP331" s="110">
        <v>3.22</v>
      </c>
      <c r="AQ331" s="111">
        <v>2.39</v>
      </c>
      <c r="AR331" s="126">
        <f t="shared" si="147"/>
        <v>74.223602484472053</v>
      </c>
      <c r="AS331" s="126">
        <f t="shared" si="148"/>
        <v>25.776397515527947</v>
      </c>
      <c r="AT331" s="127">
        <v>1769</v>
      </c>
      <c r="AU331" s="128">
        <v>2.44</v>
      </c>
      <c r="AV331" s="129">
        <v>1.39</v>
      </c>
      <c r="AW331" s="126">
        <f t="shared" si="149"/>
        <v>56.967213114754102</v>
      </c>
      <c r="AX331" s="126">
        <f t="shared" si="150"/>
        <v>43.032786885245898</v>
      </c>
      <c r="AY331" s="64">
        <f t="shared" si="151"/>
        <v>54.026698545526997</v>
      </c>
      <c r="AZ331" s="97">
        <v>76.64</v>
      </c>
      <c r="BA331" s="68"/>
      <c r="BB331" s="68"/>
      <c r="BC331" s="68"/>
      <c r="BD331" s="68"/>
      <c r="BE331" s="15">
        <v>250</v>
      </c>
      <c r="BF331" s="5">
        <f t="shared" si="152"/>
        <v>28168</v>
      </c>
      <c r="BG331" s="41">
        <v>8273</v>
      </c>
      <c r="BH331" s="42">
        <v>2629</v>
      </c>
      <c r="BI331" s="42">
        <v>1104</v>
      </c>
      <c r="BJ331" s="42"/>
      <c r="BK331" s="42"/>
      <c r="BL331" s="42">
        <v>16162</v>
      </c>
      <c r="BM331" s="15"/>
    </row>
    <row r="332" spans="1:65" outlineLevel="5" x14ac:dyDescent="0.45">
      <c r="A332" s="22">
        <f t="shared" si="136"/>
        <v>10</v>
      </c>
      <c r="B332" s="9">
        <f t="shared" si="121"/>
        <v>45205</v>
      </c>
      <c r="C332" s="51">
        <v>347182</v>
      </c>
      <c r="D332" s="64">
        <f t="shared" si="143"/>
        <v>37.700000000000003</v>
      </c>
      <c r="E332" s="12">
        <v>36.9</v>
      </c>
      <c r="F332" s="12">
        <v>37.9</v>
      </c>
      <c r="G332" s="12">
        <v>38.200000000000003</v>
      </c>
      <c r="H332" s="12">
        <v>37.9</v>
      </c>
      <c r="I332" s="12"/>
      <c r="J332" s="12"/>
      <c r="K332" s="12"/>
      <c r="L332" s="12"/>
      <c r="M332" s="74">
        <f t="shared" si="144"/>
        <v>7.2</v>
      </c>
      <c r="N332" s="83">
        <v>7.25</v>
      </c>
      <c r="O332" s="83">
        <v>7.1</v>
      </c>
      <c r="P332" s="83">
        <v>7.34</v>
      </c>
      <c r="Q332" s="83">
        <v>7.08</v>
      </c>
      <c r="R332" s="83"/>
      <c r="S332" s="83"/>
      <c r="T332" s="83"/>
      <c r="U332" s="83"/>
      <c r="V332" s="5" t="str">
        <f t="shared" si="145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6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18.018018018018019</v>
      </c>
      <c r="AO332" s="41">
        <v>1554</v>
      </c>
      <c r="AP332" s="110"/>
      <c r="AQ332" s="111"/>
      <c r="AR332" s="126" t="str">
        <f t="shared" si="147"/>
        <v/>
      </c>
      <c r="AS332" s="126" t="str">
        <f t="shared" si="148"/>
        <v/>
      </c>
      <c r="AT332" s="127">
        <v>1651</v>
      </c>
      <c r="AU332" s="128"/>
      <c r="AV332" s="129"/>
      <c r="AW332" s="126" t="str">
        <f t="shared" si="149"/>
        <v/>
      </c>
      <c r="AX332" s="126" t="str">
        <f t="shared" si="150"/>
        <v/>
      </c>
      <c r="AY332" s="64" t="str">
        <f t="shared" si="151"/>
        <v/>
      </c>
      <c r="AZ332" s="97">
        <v>76.84</v>
      </c>
      <c r="BA332" s="68"/>
      <c r="BB332" s="68"/>
      <c r="BC332" s="68"/>
      <c r="BD332" s="68"/>
      <c r="BE332" s="15">
        <v>290</v>
      </c>
      <c r="BF332" s="5">
        <f t="shared" si="152"/>
        <v>25262</v>
      </c>
      <c r="BG332" s="41">
        <v>8009</v>
      </c>
      <c r="BH332" s="42">
        <v>3058</v>
      </c>
      <c r="BI332" s="42">
        <v>1148</v>
      </c>
      <c r="BJ332" s="42"/>
      <c r="BK332" s="42"/>
      <c r="BL332" s="42">
        <v>13047</v>
      </c>
      <c r="BM332" s="15"/>
    </row>
    <row r="333" spans="1:65" outlineLevel="5" x14ac:dyDescent="0.45">
      <c r="A333" s="22">
        <f t="shared" si="136"/>
        <v>10</v>
      </c>
      <c r="B333" s="9">
        <f t="shared" si="121"/>
        <v>45206</v>
      </c>
      <c r="C333" s="51">
        <v>352366</v>
      </c>
      <c r="D333" s="64">
        <f t="shared" si="143"/>
        <v>37.6</v>
      </c>
      <c r="E333" s="12">
        <v>36.799999999999997</v>
      </c>
      <c r="F333" s="12">
        <v>37.799999999999997</v>
      </c>
      <c r="G333" s="12">
        <v>38.1</v>
      </c>
      <c r="H333" s="12">
        <v>37.799999999999997</v>
      </c>
      <c r="I333" s="12"/>
      <c r="J333" s="12"/>
      <c r="K333" s="12"/>
      <c r="L333" s="12"/>
      <c r="M333" s="74">
        <f t="shared" si="144"/>
        <v>7.2</v>
      </c>
      <c r="N333" s="83">
        <v>7.27</v>
      </c>
      <c r="O333" s="83">
        <v>7.12</v>
      </c>
      <c r="P333" s="83">
        <v>7.3</v>
      </c>
      <c r="Q333" s="83">
        <v>7.05</v>
      </c>
      <c r="R333" s="83"/>
      <c r="S333" s="83"/>
      <c r="T333" s="83"/>
      <c r="U333" s="83"/>
      <c r="V333" s="5" t="str">
        <f t="shared" si="145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6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20.216606498194945</v>
      </c>
      <c r="AO333" s="41">
        <v>1385</v>
      </c>
      <c r="AP333" s="110"/>
      <c r="AQ333" s="111"/>
      <c r="AR333" s="126" t="str">
        <f t="shared" si="147"/>
        <v/>
      </c>
      <c r="AS333" s="126" t="str">
        <f t="shared" si="148"/>
        <v/>
      </c>
      <c r="AT333" s="127">
        <v>1429</v>
      </c>
      <c r="AU333" s="128"/>
      <c r="AV333" s="129"/>
      <c r="AW333" s="126" t="str">
        <f t="shared" si="149"/>
        <v/>
      </c>
      <c r="AX333" s="126" t="str">
        <f t="shared" si="150"/>
        <v/>
      </c>
      <c r="AY333" s="64" t="str">
        <f t="shared" si="151"/>
        <v/>
      </c>
      <c r="AZ333" s="97">
        <v>77.05</v>
      </c>
      <c r="BA333" s="68"/>
      <c r="BB333" s="68"/>
      <c r="BC333" s="68"/>
      <c r="BD333" s="68"/>
      <c r="BE333" s="15">
        <v>110</v>
      </c>
      <c r="BF333" s="5">
        <f t="shared" si="152"/>
        <v>23457</v>
      </c>
      <c r="BG333" s="41">
        <v>6193</v>
      </c>
      <c r="BH333" s="42">
        <v>0</v>
      </c>
      <c r="BI333" s="42">
        <v>1142</v>
      </c>
      <c r="BJ333" s="42"/>
      <c r="BK333" s="42"/>
      <c r="BL333" s="42">
        <v>16122</v>
      </c>
      <c r="BM333" s="15"/>
    </row>
    <row r="334" spans="1:65" outlineLevel="5" x14ac:dyDescent="0.45">
      <c r="A334" s="22">
        <f t="shared" si="136"/>
        <v>10</v>
      </c>
      <c r="B334" s="9">
        <f t="shared" si="121"/>
        <v>45207</v>
      </c>
      <c r="C334" s="51">
        <v>336254</v>
      </c>
      <c r="D334" s="64">
        <f t="shared" si="143"/>
        <v>37.6</v>
      </c>
      <c r="E334" s="12">
        <v>36.799999999999997</v>
      </c>
      <c r="F334" s="12">
        <v>37.700000000000003</v>
      </c>
      <c r="G334" s="12">
        <v>38</v>
      </c>
      <c r="H334" s="12">
        <v>37.700000000000003</v>
      </c>
      <c r="I334" s="12"/>
      <c r="J334" s="12"/>
      <c r="K334" s="12"/>
      <c r="L334" s="12"/>
      <c r="M334" s="74">
        <f t="shared" si="144"/>
        <v>7.2</v>
      </c>
      <c r="N334" s="83">
        <v>7.3</v>
      </c>
      <c r="O334" s="83">
        <v>7.14</v>
      </c>
      <c r="P334" s="83">
        <v>7.27</v>
      </c>
      <c r="Q334" s="83">
        <v>7.04</v>
      </c>
      <c r="R334" s="83"/>
      <c r="S334" s="83"/>
      <c r="T334" s="83"/>
      <c r="U334" s="83"/>
      <c r="V334" s="5" t="str">
        <f t="shared" si="145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6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23.58887952822241</v>
      </c>
      <c r="AO334" s="41">
        <v>1187</v>
      </c>
      <c r="AP334" s="110"/>
      <c r="AQ334" s="111"/>
      <c r="AR334" s="126" t="str">
        <f t="shared" si="147"/>
        <v/>
      </c>
      <c r="AS334" s="126" t="str">
        <f t="shared" si="148"/>
        <v/>
      </c>
      <c r="AT334" s="127">
        <v>1236</v>
      </c>
      <c r="AU334" s="128"/>
      <c r="AV334" s="129"/>
      <c r="AW334" s="126" t="str">
        <f t="shared" si="149"/>
        <v/>
      </c>
      <c r="AX334" s="126" t="str">
        <f t="shared" si="150"/>
        <v/>
      </c>
      <c r="AY334" s="64" t="str">
        <f t="shared" si="151"/>
        <v/>
      </c>
      <c r="AZ334" s="97">
        <v>76.760000000000005</v>
      </c>
      <c r="BA334" s="68"/>
      <c r="BB334" s="68"/>
      <c r="BC334" s="68"/>
      <c r="BD334" s="68"/>
      <c r="BE334" s="15"/>
      <c r="BF334" s="5">
        <f t="shared" si="152"/>
        <v>8306</v>
      </c>
      <c r="BG334" s="41">
        <v>2688</v>
      </c>
      <c r="BH334" s="42">
        <v>0</v>
      </c>
      <c r="BI334" s="42">
        <v>1129</v>
      </c>
      <c r="BJ334" s="42"/>
      <c r="BK334" s="42"/>
      <c r="BL334" s="42">
        <v>4489</v>
      </c>
      <c r="BM334" s="15"/>
    </row>
    <row r="335" spans="1:65" outlineLevel="5" x14ac:dyDescent="0.45">
      <c r="A335" s="22">
        <f t="shared" si="136"/>
        <v>10</v>
      </c>
      <c r="B335" s="9">
        <f t="shared" si="121"/>
        <v>45208</v>
      </c>
      <c r="C335" s="51">
        <v>352460</v>
      </c>
      <c r="D335" s="64">
        <f t="shared" si="143"/>
        <v>37.5</v>
      </c>
      <c r="E335" s="12">
        <v>36.799999999999997</v>
      </c>
      <c r="F335" s="12">
        <v>37.700000000000003</v>
      </c>
      <c r="G335" s="12">
        <v>37.9</v>
      </c>
      <c r="H335" s="12">
        <v>37.700000000000003</v>
      </c>
      <c r="I335" s="12"/>
      <c r="J335" s="12"/>
      <c r="K335" s="12"/>
      <c r="L335" s="12"/>
      <c r="M335" s="74">
        <f t="shared" si="144"/>
        <v>7.2</v>
      </c>
      <c r="N335" s="83">
        <v>7.32</v>
      </c>
      <c r="O335" s="83">
        <v>7.13</v>
      </c>
      <c r="P335" s="83">
        <v>7.26</v>
      </c>
      <c r="Q335" s="83">
        <v>7.07</v>
      </c>
      <c r="R335" s="83"/>
      <c r="S335" s="83"/>
      <c r="T335" s="83"/>
      <c r="U335" s="83"/>
      <c r="V335" s="5" t="str">
        <f t="shared" si="145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6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20.348837209302324</v>
      </c>
      <c r="AO335" s="41">
        <v>1376</v>
      </c>
      <c r="AP335" s="110"/>
      <c r="AQ335" s="111"/>
      <c r="AR335" s="126" t="str">
        <f t="shared" si="147"/>
        <v/>
      </c>
      <c r="AS335" s="126" t="str">
        <f t="shared" si="148"/>
        <v/>
      </c>
      <c r="AT335" s="127">
        <v>1545</v>
      </c>
      <c r="AU335" s="128"/>
      <c r="AV335" s="129"/>
      <c r="AW335" s="126" t="str">
        <f t="shared" si="149"/>
        <v/>
      </c>
      <c r="AX335" s="126" t="str">
        <f t="shared" si="150"/>
        <v/>
      </c>
      <c r="AY335" s="64" t="str">
        <f t="shared" si="151"/>
        <v/>
      </c>
      <c r="AZ335" s="97">
        <v>76.97</v>
      </c>
      <c r="BA335" s="68"/>
      <c r="BB335" s="68"/>
      <c r="BC335" s="68"/>
      <c r="BD335" s="68"/>
      <c r="BE335" s="15">
        <v>260</v>
      </c>
      <c r="BF335" s="5">
        <f t="shared" si="152"/>
        <v>28349</v>
      </c>
      <c r="BG335" s="41">
        <v>10422</v>
      </c>
      <c r="BH335" s="42">
        <v>3819</v>
      </c>
      <c r="BI335" s="42">
        <v>1173</v>
      </c>
      <c r="BJ335" s="42"/>
      <c r="BK335" s="42"/>
      <c r="BL335" s="42">
        <v>12935</v>
      </c>
      <c r="BM335" s="15"/>
    </row>
    <row r="336" spans="1:65" outlineLevel="5" x14ac:dyDescent="0.45">
      <c r="A336" s="22">
        <f t="shared" si="136"/>
        <v>10</v>
      </c>
      <c r="B336" s="9">
        <f t="shared" si="121"/>
        <v>45209</v>
      </c>
      <c r="C336" s="51">
        <v>346677</v>
      </c>
      <c r="D336" s="64">
        <f t="shared" si="143"/>
        <v>37.6</v>
      </c>
      <c r="E336" s="12">
        <v>36.9</v>
      </c>
      <c r="F336" s="12">
        <v>37.700000000000003</v>
      </c>
      <c r="G336" s="12">
        <v>38</v>
      </c>
      <c r="H336" s="12">
        <v>37.700000000000003</v>
      </c>
      <c r="I336" s="12"/>
      <c r="J336" s="12"/>
      <c r="K336" s="12"/>
      <c r="L336" s="12"/>
      <c r="M336" s="74">
        <f t="shared" si="144"/>
        <v>7.2</v>
      </c>
      <c r="N336" s="83">
        <v>7.34</v>
      </c>
      <c r="O336" s="83">
        <v>7.11</v>
      </c>
      <c r="P336" s="83">
        <v>7.27</v>
      </c>
      <c r="Q336" s="83">
        <v>7.1</v>
      </c>
      <c r="R336" s="83"/>
      <c r="S336" s="83"/>
      <c r="T336" s="83"/>
      <c r="U336" s="83"/>
      <c r="V336" s="5" t="str">
        <f t="shared" si="145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46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18.494055482166445</v>
      </c>
      <c r="AO336" s="41">
        <v>1514</v>
      </c>
      <c r="AP336" s="110"/>
      <c r="AQ336" s="111"/>
      <c r="AR336" s="126" t="str">
        <f t="shared" si="147"/>
        <v/>
      </c>
      <c r="AS336" s="126" t="str">
        <f t="shared" si="148"/>
        <v/>
      </c>
      <c r="AT336" s="127">
        <v>1578</v>
      </c>
      <c r="AU336" s="128"/>
      <c r="AV336" s="129"/>
      <c r="AW336" s="126" t="str">
        <f t="shared" si="149"/>
        <v/>
      </c>
      <c r="AX336" s="126" t="str">
        <f t="shared" si="150"/>
        <v/>
      </c>
      <c r="AY336" s="64" t="str">
        <f t="shared" si="151"/>
        <v/>
      </c>
      <c r="AZ336" s="97">
        <v>77.56</v>
      </c>
      <c r="BA336" s="68">
        <v>60.83</v>
      </c>
      <c r="BB336" s="68">
        <v>38.75</v>
      </c>
      <c r="BC336" s="68">
        <v>17</v>
      </c>
      <c r="BD336" s="68"/>
      <c r="BE336" s="15">
        <v>270</v>
      </c>
      <c r="BF336" s="5">
        <f t="shared" si="152"/>
        <v>27430</v>
      </c>
      <c r="BG336" s="41">
        <v>6243</v>
      </c>
      <c r="BH336" s="42">
        <v>6980</v>
      </c>
      <c r="BI336" s="42">
        <v>1145</v>
      </c>
      <c r="BJ336" s="42"/>
      <c r="BK336" s="42"/>
      <c r="BL336" s="42">
        <v>13062</v>
      </c>
      <c r="BM336" s="15"/>
    </row>
    <row r="337" spans="1:65" outlineLevel="5" x14ac:dyDescent="0.45">
      <c r="A337" s="22">
        <f t="shared" si="136"/>
        <v>10</v>
      </c>
      <c r="B337" s="9">
        <f t="shared" si="121"/>
        <v>45210</v>
      </c>
      <c r="C337" s="51">
        <v>345508</v>
      </c>
      <c r="D337" s="64">
        <f t="shared" si="143"/>
        <v>37.6</v>
      </c>
      <c r="E337" s="12">
        <v>36.799999999999997</v>
      </c>
      <c r="F337" s="12">
        <v>37.700000000000003</v>
      </c>
      <c r="G337" s="12">
        <v>38.1</v>
      </c>
      <c r="H337" s="12">
        <v>37.700000000000003</v>
      </c>
      <c r="I337" s="12"/>
      <c r="J337" s="12"/>
      <c r="K337" s="12"/>
      <c r="L337" s="12"/>
      <c r="M337" s="74">
        <f t="shared" si="144"/>
        <v>7.2</v>
      </c>
      <c r="N337" s="83">
        <v>7.31</v>
      </c>
      <c r="O337" s="83">
        <v>7.09</v>
      </c>
      <c r="P337" s="83">
        <v>7.24</v>
      </c>
      <c r="Q337" s="83">
        <v>7.12</v>
      </c>
      <c r="R337" s="83"/>
      <c r="S337" s="83"/>
      <c r="T337" s="83"/>
      <c r="U337" s="83"/>
      <c r="V337" s="5">
        <f t="shared" si="145"/>
        <v>287.7</v>
      </c>
      <c r="W337" s="41">
        <v>267.10000000000002</v>
      </c>
      <c r="X337" s="41">
        <v>326.89999999999998</v>
      </c>
      <c r="Y337" s="41">
        <v>271.7</v>
      </c>
      <c r="Z337" s="41">
        <v>285</v>
      </c>
      <c r="AA337" s="41"/>
      <c r="AB337" s="41"/>
      <c r="AC337" s="41"/>
      <c r="AD337" s="41"/>
      <c r="AE337" s="5">
        <f t="shared" si="146"/>
        <v>3945</v>
      </c>
      <c r="AF337" s="41">
        <v>4130</v>
      </c>
      <c r="AG337" s="41">
        <v>3710</v>
      </c>
      <c r="AH337" s="41">
        <v>4160</v>
      </c>
      <c r="AI337" s="41">
        <v>3780</v>
      </c>
      <c r="AJ337" s="41"/>
      <c r="AK337" s="41"/>
      <c r="AL337" s="41"/>
      <c r="AM337" s="41"/>
      <c r="AN337" s="41">
        <v>18.336607727570399</v>
      </c>
      <c r="AO337" s="41">
        <v>1527</v>
      </c>
      <c r="AP337" s="110"/>
      <c r="AQ337" s="111"/>
      <c r="AR337" s="126" t="str">
        <f t="shared" si="147"/>
        <v/>
      </c>
      <c r="AS337" s="126" t="str">
        <f t="shared" si="148"/>
        <v/>
      </c>
      <c r="AT337" s="127">
        <v>1554</v>
      </c>
      <c r="AU337" s="128"/>
      <c r="AV337" s="129"/>
      <c r="AW337" s="126" t="str">
        <f t="shared" si="149"/>
        <v/>
      </c>
      <c r="AX337" s="126" t="str">
        <f t="shared" si="150"/>
        <v/>
      </c>
      <c r="AY337" s="64" t="str">
        <f t="shared" si="151"/>
        <v/>
      </c>
      <c r="AZ337" s="97">
        <v>77.010000000000005</v>
      </c>
      <c r="BA337" s="68"/>
      <c r="BB337" s="68"/>
      <c r="BC337" s="68"/>
      <c r="BD337" s="68"/>
      <c r="BE337" s="15">
        <v>290</v>
      </c>
      <c r="BF337" s="5">
        <f t="shared" si="152"/>
        <v>27479</v>
      </c>
      <c r="BG337" s="41">
        <v>5322</v>
      </c>
      <c r="BH337" s="42">
        <v>7947</v>
      </c>
      <c r="BI337" s="42">
        <v>1168</v>
      </c>
      <c r="BJ337" s="42"/>
      <c r="BK337" s="42"/>
      <c r="BL337" s="42">
        <v>13042</v>
      </c>
      <c r="BM337" s="15"/>
    </row>
    <row r="338" spans="1:65" outlineLevel="5" x14ac:dyDescent="0.45">
      <c r="A338" s="22">
        <f t="shared" si="136"/>
        <v>10</v>
      </c>
      <c r="B338" s="9">
        <f t="shared" si="121"/>
        <v>45211</v>
      </c>
      <c r="C338" s="51">
        <v>348875</v>
      </c>
      <c r="D338" s="64">
        <f t="shared" si="143"/>
        <v>37.5</v>
      </c>
      <c r="E338" s="12">
        <v>36.799999999999997</v>
      </c>
      <c r="F338" s="12">
        <v>37.6</v>
      </c>
      <c r="G338" s="12">
        <v>38.1</v>
      </c>
      <c r="H338" s="12">
        <v>37.6</v>
      </c>
      <c r="I338" s="12"/>
      <c r="J338" s="12"/>
      <c r="K338" s="12"/>
      <c r="L338" s="12"/>
      <c r="M338" s="74">
        <f t="shared" si="144"/>
        <v>7.2</v>
      </c>
      <c r="N338" s="83">
        <v>7.34</v>
      </c>
      <c r="O338" s="83">
        <v>7.12</v>
      </c>
      <c r="P338" s="83">
        <v>7.26</v>
      </c>
      <c r="Q338" s="83">
        <v>7.16</v>
      </c>
      <c r="R338" s="83"/>
      <c r="S338" s="83"/>
      <c r="T338" s="83"/>
      <c r="U338" s="83"/>
      <c r="V338" s="5" t="str">
        <f t="shared" si="145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6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19.390581717451525</v>
      </c>
      <c r="AO338" s="41">
        <v>1444</v>
      </c>
      <c r="AP338" s="110">
        <v>4.17</v>
      </c>
      <c r="AQ338" s="111">
        <v>3.17</v>
      </c>
      <c r="AR338" s="126">
        <f t="shared" si="147"/>
        <v>76.019184652278184</v>
      </c>
      <c r="AS338" s="126">
        <f t="shared" si="148"/>
        <v>23.980815347721816</v>
      </c>
      <c r="AT338" s="127">
        <v>1483</v>
      </c>
      <c r="AU338" s="128">
        <v>2.44</v>
      </c>
      <c r="AV338" s="129">
        <v>1.39</v>
      </c>
      <c r="AW338" s="126">
        <f t="shared" si="149"/>
        <v>56.967213114754102</v>
      </c>
      <c r="AX338" s="126">
        <f t="shared" si="150"/>
        <v>43.032786885245898</v>
      </c>
      <c r="AY338" s="64">
        <f t="shared" si="151"/>
        <v>58.239447198437745</v>
      </c>
      <c r="AZ338" s="97">
        <v>77.23</v>
      </c>
      <c r="BA338" s="68"/>
      <c r="BB338" s="68"/>
      <c r="BC338" s="68"/>
      <c r="BD338" s="68"/>
      <c r="BE338" s="15">
        <v>210</v>
      </c>
      <c r="BF338" s="5">
        <f t="shared" si="152"/>
        <v>27623</v>
      </c>
      <c r="BG338" s="41">
        <v>7931</v>
      </c>
      <c r="BH338" s="42">
        <v>2389</v>
      </c>
      <c r="BI338" s="42">
        <v>1149</v>
      </c>
      <c r="BJ338" s="42"/>
      <c r="BK338" s="42"/>
      <c r="BL338" s="42">
        <v>16154</v>
      </c>
      <c r="BM338" s="15"/>
    </row>
    <row r="339" spans="1:65" outlineLevel="5" x14ac:dyDescent="0.45">
      <c r="A339" s="22">
        <f t="shared" si="136"/>
        <v>10</v>
      </c>
      <c r="B339" s="9">
        <f t="shared" si="121"/>
        <v>45212</v>
      </c>
      <c r="C339" s="51">
        <v>347385</v>
      </c>
      <c r="D339" s="64">
        <f t="shared" si="143"/>
        <v>37.5</v>
      </c>
      <c r="E339" s="12">
        <v>36.799999999999997</v>
      </c>
      <c r="F339" s="12">
        <v>37.6</v>
      </c>
      <c r="G339" s="12">
        <v>37.9</v>
      </c>
      <c r="H339" s="12">
        <v>37.6</v>
      </c>
      <c r="I339" s="12"/>
      <c r="J339" s="12"/>
      <c r="K339" s="12"/>
      <c r="L339" s="12"/>
      <c r="M339" s="74">
        <f t="shared" si="144"/>
        <v>7.2</v>
      </c>
      <c r="N339" s="83">
        <v>7.37</v>
      </c>
      <c r="O339" s="83">
        <v>7.16</v>
      </c>
      <c r="P339" s="83">
        <v>7.28</v>
      </c>
      <c r="Q339" s="83">
        <v>7.15</v>
      </c>
      <c r="R339" s="83"/>
      <c r="S339" s="83"/>
      <c r="T339" s="83"/>
      <c r="U339" s="83"/>
      <c r="V339" s="5" t="str">
        <f t="shared" si="145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6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18.97018970189702</v>
      </c>
      <c r="AO339" s="41">
        <v>1476</v>
      </c>
      <c r="AP339" s="110"/>
      <c r="AQ339" s="111"/>
      <c r="AR339" s="126" t="str">
        <f t="shared" si="147"/>
        <v/>
      </c>
      <c r="AS339" s="126" t="str">
        <f t="shared" si="148"/>
        <v/>
      </c>
      <c r="AT339" s="127">
        <v>1702</v>
      </c>
      <c r="AU339" s="128"/>
      <c r="AV339" s="129"/>
      <c r="AW339" s="126" t="str">
        <f t="shared" si="149"/>
        <v/>
      </c>
      <c r="AX339" s="126" t="str">
        <f t="shared" si="150"/>
        <v/>
      </c>
      <c r="AY339" s="64" t="str">
        <f t="shared" si="151"/>
        <v/>
      </c>
      <c r="AZ339" s="97">
        <v>77.599999999999994</v>
      </c>
      <c r="BA339" s="68"/>
      <c r="BB339" s="68"/>
      <c r="BC339" s="68"/>
      <c r="BD339" s="68"/>
      <c r="BE339" s="15">
        <v>240</v>
      </c>
      <c r="BF339" s="5">
        <f t="shared" si="152"/>
        <v>22093</v>
      </c>
      <c r="BG339" s="41">
        <v>7881</v>
      </c>
      <c r="BH339" s="42">
        <v>0</v>
      </c>
      <c r="BI339" s="42">
        <v>1157</v>
      </c>
      <c r="BJ339" s="42"/>
      <c r="BK339" s="42"/>
      <c r="BL339" s="42">
        <v>13055</v>
      </c>
      <c r="BM339" s="15"/>
    </row>
    <row r="340" spans="1:65" outlineLevel="5" x14ac:dyDescent="0.45">
      <c r="A340" s="22">
        <f t="shared" si="136"/>
        <v>10</v>
      </c>
      <c r="B340" s="9">
        <f t="shared" si="121"/>
        <v>45213</v>
      </c>
      <c r="C340" s="51">
        <v>350174</v>
      </c>
      <c r="D340" s="64">
        <f t="shared" si="143"/>
        <v>37.5</v>
      </c>
      <c r="E340" s="12">
        <v>36.799999999999997</v>
      </c>
      <c r="F340" s="12">
        <v>37.6</v>
      </c>
      <c r="G340" s="12">
        <v>37.9</v>
      </c>
      <c r="H340" s="12">
        <v>37.6</v>
      </c>
      <c r="I340" s="12"/>
      <c r="J340" s="12"/>
      <c r="K340" s="12"/>
      <c r="L340" s="12"/>
      <c r="M340" s="74">
        <f t="shared" si="144"/>
        <v>7.2</v>
      </c>
      <c r="N340" s="83">
        <v>7.34</v>
      </c>
      <c r="O340" s="83">
        <v>7.14</v>
      </c>
      <c r="P340" s="83">
        <v>7.25</v>
      </c>
      <c r="Q340" s="83">
        <v>7.13</v>
      </c>
      <c r="R340" s="83"/>
      <c r="S340" s="83"/>
      <c r="T340" s="83"/>
      <c r="U340" s="83"/>
      <c r="V340" s="5" t="str">
        <f t="shared" si="145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6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20.378457059679768</v>
      </c>
      <c r="AO340" s="41">
        <v>1374</v>
      </c>
      <c r="AP340" s="110"/>
      <c r="AQ340" s="111"/>
      <c r="AR340" s="126" t="str">
        <f t="shared" si="147"/>
        <v/>
      </c>
      <c r="AS340" s="126" t="str">
        <f t="shared" si="148"/>
        <v/>
      </c>
      <c r="AT340" s="127">
        <v>1348</v>
      </c>
      <c r="AU340" s="128"/>
      <c r="AV340" s="129"/>
      <c r="AW340" s="126" t="str">
        <f t="shared" si="149"/>
        <v/>
      </c>
      <c r="AX340" s="126" t="str">
        <f t="shared" si="150"/>
        <v/>
      </c>
      <c r="AY340" s="64" t="str">
        <f t="shared" si="151"/>
        <v/>
      </c>
      <c r="AZ340" s="97">
        <v>77.31</v>
      </c>
      <c r="BA340" s="68"/>
      <c r="BB340" s="68"/>
      <c r="BC340" s="68"/>
      <c r="BD340" s="68"/>
      <c r="BE340" s="15">
        <v>100</v>
      </c>
      <c r="BF340" s="5">
        <f t="shared" si="152"/>
        <v>20107</v>
      </c>
      <c r="BG340" s="41">
        <v>6019</v>
      </c>
      <c r="BH340" s="42">
        <v>0</v>
      </c>
      <c r="BI340" s="42">
        <v>1110</v>
      </c>
      <c r="BJ340" s="42"/>
      <c r="BK340" s="42"/>
      <c r="BL340" s="42">
        <v>12978</v>
      </c>
      <c r="BM340" s="15"/>
    </row>
    <row r="341" spans="1:65" outlineLevel="5" x14ac:dyDescent="0.45">
      <c r="A341" s="22">
        <f t="shared" si="136"/>
        <v>10</v>
      </c>
      <c r="B341" s="9">
        <f t="shared" si="121"/>
        <v>45214</v>
      </c>
      <c r="C341" s="51">
        <v>350760</v>
      </c>
      <c r="D341" s="64">
        <f t="shared" si="143"/>
        <v>37.4</v>
      </c>
      <c r="E341" s="12">
        <v>36.799999999999997</v>
      </c>
      <c r="F341" s="12">
        <v>37.4</v>
      </c>
      <c r="G341" s="12">
        <v>37.9</v>
      </c>
      <c r="H341" s="12">
        <v>37.4</v>
      </c>
      <c r="I341" s="12"/>
      <c r="J341" s="12"/>
      <c r="K341" s="12"/>
      <c r="L341" s="12"/>
      <c r="M341" s="74">
        <f t="shared" si="144"/>
        <v>7.2</v>
      </c>
      <c r="N341" s="83">
        <v>7.31</v>
      </c>
      <c r="O341" s="83">
        <v>7.12</v>
      </c>
      <c r="P341" s="83">
        <v>7.26</v>
      </c>
      <c r="Q341" s="83">
        <v>7.14</v>
      </c>
      <c r="R341" s="83"/>
      <c r="S341" s="83"/>
      <c r="T341" s="83"/>
      <c r="U341" s="83"/>
      <c r="V341" s="5" t="str">
        <f t="shared" si="145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6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24.242424242424242</v>
      </c>
      <c r="AO341" s="41">
        <v>1155</v>
      </c>
      <c r="AP341" s="110"/>
      <c r="AQ341" s="111"/>
      <c r="AR341" s="126" t="str">
        <f t="shared" si="147"/>
        <v/>
      </c>
      <c r="AS341" s="126" t="str">
        <f t="shared" si="148"/>
        <v/>
      </c>
      <c r="AT341" s="127">
        <v>1252</v>
      </c>
      <c r="AU341" s="128"/>
      <c r="AV341" s="129"/>
      <c r="AW341" s="126" t="str">
        <f t="shared" si="149"/>
        <v/>
      </c>
      <c r="AX341" s="126" t="str">
        <f t="shared" si="150"/>
        <v/>
      </c>
      <c r="AY341" s="64" t="str">
        <f t="shared" si="151"/>
        <v/>
      </c>
      <c r="AZ341" s="97">
        <v>77.069999999999993</v>
      </c>
      <c r="BA341" s="68"/>
      <c r="BB341" s="68"/>
      <c r="BC341" s="68"/>
      <c r="BD341" s="68"/>
      <c r="BE341" s="15"/>
      <c r="BF341" s="5">
        <f t="shared" si="152"/>
        <v>10559</v>
      </c>
      <c r="BG341" s="41">
        <v>5061</v>
      </c>
      <c r="BH341" s="42">
        <v>0</v>
      </c>
      <c r="BI341" s="42">
        <v>1113</v>
      </c>
      <c r="BJ341" s="42"/>
      <c r="BK341" s="42"/>
      <c r="BL341" s="42">
        <v>4385</v>
      </c>
      <c r="BM341" s="15"/>
    </row>
    <row r="342" spans="1:65" outlineLevel="5" x14ac:dyDescent="0.45">
      <c r="A342" s="22">
        <f t="shared" si="136"/>
        <v>10</v>
      </c>
      <c r="B342" s="9">
        <f t="shared" si="121"/>
        <v>45215</v>
      </c>
      <c r="C342" s="51">
        <v>360254</v>
      </c>
      <c r="D342" s="64">
        <f t="shared" si="143"/>
        <v>37.4</v>
      </c>
      <c r="E342" s="12">
        <v>36.700000000000003</v>
      </c>
      <c r="F342" s="12">
        <v>37.4</v>
      </c>
      <c r="G342" s="12">
        <v>37.9</v>
      </c>
      <c r="H342" s="12">
        <v>37.4</v>
      </c>
      <c r="I342" s="12"/>
      <c r="J342" s="12"/>
      <c r="K342" s="12"/>
      <c r="L342" s="12"/>
      <c r="M342" s="74">
        <f t="shared" si="144"/>
        <v>7.2</v>
      </c>
      <c r="N342" s="83">
        <v>7.33</v>
      </c>
      <c r="O342" s="83">
        <v>7.14</v>
      </c>
      <c r="P342" s="83">
        <v>7.28</v>
      </c>
      <c r="Q342" s="83">
        <v>7.13</v>
      </c>
      <c r="R342" s="83"/>
      <c r="S342" s="83"/>
      <c r="T342" s="83"/>
      <c r="U342" s="83"/>
      <c r="V342" s="5" t="str">
        <f t="shared" si="145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6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18.729096989966557</v>
      </c>
      <c r="AO342" s="41">
        <v>1495</v>
      </c>
      <c r="AP342" s="110"/>
      <c r="AQ342" s="111"/>
      <c r="AR342" s="126" t="str">
        <f t="shared" si="147"/>
        <v/>
      </c>
      <c r="AS342" s="126" t="str">
        <f t="shared" si="148"/>
        <v/>
      </c>
      <c r="AT342" s="127">
        <v>1570</v>
      </c>
      <c r="AU342" s="128"/>
      <c r="AV342" s="129"/>
      <c r="AW342" s="126" t="str">
        <f t="shared" si="149"/>
        <v/>
      </c>
      <c r="AX342" s="126" t="str">
        <f t="shared" si="150"/>
        <v/>
      </c>
      <c r="AY342" s="64" t="str">
        <f t="shared" si="151"/>
        <v/>
      </c>
      <c r="AZ342" s="97">
        <v>77.58</v>
      </c>
      <c r="BA342" s="68"/>
      <c r="BB342" s="68"/>
      <c r="BC342" s="68"/>
      <c r="BD342" s="68"/>
      <c r="BE342" s="15">
        <v>310</v>
      </c>
      <c r="BF342" s="5">
        <f t="shared" si="152"/>
        <v>28158</v>
      </c>
      <c r="BG342" s="41">
        <v>9720</v>
      </c>
      <c r="BH342" s="42">
        <v>4302</v>
      </c>
      <c r="BI342" s="42">
        <v>1125</v>
      </c>
      <c r="BJ342" s="42"/>
      <c r="BK342" s="42"/>
      <c r="BL342" s="42">
        <v>13011</v>
      </c>
      <c r="BM342" s="15"/>
    </row>
    <row r="343" spans="1:65" outlineLevel="5" x14ac:dyDescent="0.45">
      <c r="A343" s="22">
        <f t="shared" si="136"/>
        <v>10</v>
      </c>
      <c r="B343" s="9">
        <f t="shared" si="121"/>
        <v>45216</v>
      </c>
      <c r="C343" s="51">
        <v>349729</v>
      </c>
      <c r="D343" s="64">
        <f t="shared" si="143"/>
        <v>37.299999999999997</v>
      </c>
      <c r="E343" s="12">
        <v>36.700000000000003</v>
      </c>
      <c r="F343" s="12">
        <v>37.299999999999997</v>
      </c>
      <c r="G343" s="12">
        <v>37.799999999999997</v>
      </c>
      <c r="H343" s="12">
        <v>37.299999999999997</v>
      </c>
      <c r="I343" s="12"/>
      <c r="J343" s="12"/>
      <c r="K343" s="12"/>
      <c r="L343" s="12"/>
      <c r="M343" s="74">
        <f t="shared" si="144"/>
        <v>7.2</v>
      </c>
      <c r="N343" s="83">
        <v>7.32</v>
      </c>
      <c r="O343" s="83">
        <v>7.18</v>
      </c>
      <c r="P343" s="83">
        <v>7.24</v>
      </c>
      <c r="Q343" s="83">
        <v>7.1</v>
      </c>
      <c r="R343" s="83"/>
      <c r="S343" s="83"/>
      <c r="T343" s="83"/>
      <c r="U343" s="83"/>
      <c r="V343" s="5" t="str">
        <f t="shared" si="145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46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v>19.662921348314608</v>
      </c>
      <c r="AO343" s="41">
        <v>1424</v>
      </c>
      <c r="AP343" s="110"/>
      <c r="AQ343" s="111"/>
      <c r="AR343" s="126" t="str">
        <f t="shared" si="147"/>
        <v/>
      </c>
      <c r="AS343" s="126" t="str">
        <f t="shared" si="148"/>
        <v/>
      </c>
      <c r="AT343" s="127">
        <v>1647</v>
      </c>
      <c r="AU343" s="128"/>
      <c r="AV343" s="129"/>
      <c r="AW343" s="126" t="str">
        <f t="shared" si="149"/>
        <v/>
      </c>
      <c r="AX343" s="126" t="str">
        <f t="shared" si="150"/>
        <v/>
      </c>
      <c r="AY343" s="64" t="str">
        <f t="shared" si="151"/>
        <v/>
      </c>
      <c r="AZ343" s="97">
        <v>76.8</v>
      </c>
      <c r="BA343" s="68">
        <v>63.38</v>
      </c>
      <c r="BB343" s="68">
        <v>38.159999999999997</v>
      </c>
      <c r="BC343" s="68">
        <v>15</v>
      </c>
      <c r="BD343" s="68"/>
      <c r="BE343" s="15">
        <v>290</v>
      </c>
      <c r="BF343" s="5">
        <f t="shared" si="152"/>
        <v>27030</v>
      </c>
      <c r="BG343" s="41">
        <v>7955</v>
      </c>
      <c r="BH343" s="42">
        <v>4778</v>
      </c>
      <c r="BI343" s="42">
        <v>1240</v>
      </c>
      <c r="BJ343" s="42"/>
      <c r="BK343" s="42"/>
      <c r="BL343" s="42">
        <v>13057</v>
      </c>
      <c r="BM343" s="15"/>
    </row>
    <row r="344" spans="1:65" outlineLevel="5" x14ac:dyDescent="0.45">
      <c r="A344" s="22">
        <f t="shared" si="136"/>
        <v>10</v>
      </c>
      <c r="B344" s="9">
        <f t="shared" si="121"/>
        <v>45217</v>
      </c>
      <c r="C344" s="51">
        <v>342556</v>
      </c>
      <c r="D344" s="64">
        <f t="shared" si="143"/>
        <v>37.200000000000003</v>
      </c>
      <c r="E344" s="12">
        <v>36.6</v>
      </c>
      <c r="F344" s="12">
        <v>37.299999999999997</v>
      </c>
      <c r="G344" s="12">
        <v>37.700000000000003</v>
      </c>
      <c r="H344" s="12">
        <v>37.299999999999997</v>
      </c>
      <c r="I344" s="12"/>
      <c r="J344" s="12"/>
      <c r="K344" s="12"/>
      <c r="L344" s="12"/>
      <c r="M344" s="74">
        <f t="shared" si="144"/>
        <v>7.2</v>
      </c>
      <c r="N344" s="83">
        <v>7.29</v>
      </c>
      <c r="O344" s="83">
        <v>7.15</v>
      </c>
      <c r="P344" s="83">
        <v>7.22</v>
      </c>
      <c r="Q344" s="83">
        <v>7.07</v>
      </c>
      <c r="R344" s="83"/>
      <c r="S344" s="83"/>
      <c r="T344" s="83"/>
      <c r="U344" s="83"/>
      <c r="V344" s="5">
        <f t="shared" si="145"/>
        <v>345.5</v>
      </c>
      <c r="W344" s="41">
        <v>305</v>
      </c>
      <c r="X344" s="41">
        <v>288</v>
      </c>
      <c r="Y344" s="41">
        <v>290</v>
      </c>
      <c r="Z344" s="41">
        <v>499</v>
      </c>
      <c r="AA344" s="41"/>
      <c r="AB344" s="41"/>
      <c r="AC344" s="41"/>
      <c r="AD344" s="41"/>
      <c r="AE344" s="5">
        <f t="shared" si="146"/>
        <v>4152.5</v>
      </c>
      <c r="AF344" s="41">
        <v>4600</v>
      </c>
      <c r="AG344" s="41">
        <v>3840</v>
      </c>
      <c r="AH344" s="41">
        <v>4460</v>
      </c>
      <c r="AI344" s="41">
        <v>3710</v>
      </c>
      <c r="AJ344" s="41"/>
      <c r="AK344" s="41"/>
      <c r="AL344" s="41"/>
      <c r="AM344" s="41"/>
      <c r="AN344" s="41">
        <v>20.95808383233533</v>
      </c>
      <c r="AO344" s="41">
        <v>1336</v>
      </c>
      <c r="AP344" s="110">
        <v>4.1100000000000003</v>
      </c>
      <c r="AQ344" s="111">
        <v>3.07</v>
      </c>
      <c r="AR344" s="126">
        <f t="shared" si="147"/>
        <v>74.695863746958622</v>
      </c>
      <c r="AS344" s="126">
        <f t="shared" si="148"/>
        <v>25.304136253041378</v>
      </c>
      <c r="AT344" s="127">
        <v>1509</v>
      </c>
      <c r="AU344" s="128">
        <v>2.34</v>
      </c>
      <c r="AV344" s="129">
        <v>1.37</v>
      </c>
      <c r="AW344" s="126">
        <f t="shared" si="149"/>
        <v>58.547008547008552</v>
      </c>
      <c r="AX344" s="126">
        <f t="shared" si="150"/>
        <v>41.452991452991448</v>
      </c>
      <c r="AY344" s="64">
        <f t="shared" si="151"/>
        <v>52.154202626011568</v>
      </c>
      <c r="AZ344" s="97">
        <v>76.959999999999994</v>
      </c>
      <c r="BA344" s="68"/>
      <c r="BB344" s="68"/>
      <c r="BC344" s="68"/>
      <c r="BD344" s="68"/>
      <c r="BE344" s="15">
        <v>300</v>
      </c>
      <c r="BF344" s="5">
        <f t="shared" si="152"/>
        <v>24234</v>
      </c>
      <c r="BG344" s="41">
        <v>5736</v>
      </c>
      <c r="BH344" s="42">
        <v>0</v>
      </c>
      <c r="BI344" s="42">
        <v>1352</v>
      </c>
      <c r="BJ344" s="42"/>
      <c r="BK344" s="42"/>
      <c r="BL344" s="42">
        <v>17146</v>
      </c>
      <c r="BM344" s="15"/>
    </row>
    <row r="345" spans="1:65" outlineLevel="5" x14ac:dyDescent="0.45">
      <c r="A345" s="22">
        <f t="shared" si="136"/>
        <v>10</v>
      </c>
      <c r="B345" s="9">
        <f t="shared" si="121"/>
        <v>45218</v>
      </c>
      <c r="C345" s="51">
        <v>351539</v>
      </c>
      <c r="D345" s="64">
        <f t="shared" si="143"/>
        <v>37.4</v>
      </c>
      <c r="E345" s="12">
        <v>36.700000000000003</v>
      </c>
      <c r="F345" s="12">
        <v>37.700000000000003</v>
      </c>
      <c r="G345" s="12">
        <v>37.799999999999997</v>
      </c>
      <c r="H345" s="12">
        <v>37.299999999999997</v>
      </c>
      <c r="I345" s="12"/>
      <c r="J345" s="12"/>
      <c r="K345" s="12"/>
      <c r="L345" s="12"/>
      <c r="M345" s="74">
        <f t="shared" si="144"/>
        <v>7.2</v>
      </c>
      <c r="N345" s="83">
        <v>7.3</v>
      </c>
      <c r="O345" s="83">
        <v>7.17</v>
      </c>
      <c r="P345" s="83">
        <v>7.25</v>
      </c>
      <c r="Q345" s="83">
        <v>7.11</v>
      </c>
      <c r="R345" s="83"/>
      <c r="S345" s="83"/>
      <c r="T345" s="83"/>
      <c r="U345" s="83"/>
      <c r="V345" s="5" t="str">
        <f t="shared" si="145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46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20.363636363636363</v>
      </c>
      <c r="AO345" s="41">
        <v>1375</v>
      </c>
      <c r="AP345" s="110"/>
      <c r="AQ345" s="111"/>
      <c r="AR345" s="126" t="str">
        <f t="shared" si="147"/>
        <v/>
      </c>
      <c r="AS345" s="126" t="str">
        <f t="shared" si="148"/>
        <v/>
      </c>
      <c r="AT345" s="127">
        <v>1537</v>
      </c>
      <c r="AU345" s="128"/>
      <c r="AV345" s="129"/>
      <c r="AW345" s="126" t="str">
        <f t="shared" si="149"/>
        <v/>
      </c>
      <c r="AX345" s="126" t="str">
        <f t="shared" si="150"/>
        <v/>
      </c>
      <c r="AY345" s="64" t="str">
        <f t="shared" si="151"/>
        <v/>
      </c>
      <c r="AZ345" s="97">
        <v>77.17</v>
      </c>
      <c r="BA345" s="68"/>
      <c r="BB345" s="68"/>
      <c r="BC345" s="68"/>
      <c r="BD345" s="68"/>
      <c r="BE345" s="15">
        <v>190</v>
      </c>
      <c r="BF345" s="5">
        <f t="shared" si="152"/>
        <v>19953</v>
      </c>
      <c r="BG345" s="41">
        <v>5554</v>
      </c>
      <c r="BH345" s="42">
        <v>0</v>
      </c>
      <c r="BI345" s="42">
        <v>1350</v>
      </c>
      <c r="BJ345" s="42"/>
      <c r="BK345" s="42"/>
      <c r="BL345" s="42">
        <v>13049</v>
      </c>
      <c r="BM345" s="15"/>
    </row>
    <row r="346" spans="1:65" outlineLevel="5" x14ac:dyDescent="0.45">
      <c r="A346" s="22">
        <f t="shared" si="136"/>
        <v>10</v>
      </c>
      <c r="B346" s="9">
        <f t="shared" si="121"/>
        <v>45219</v>
      </c>
      <c r="C346" s="51">
        <v>350674</v>
      </c>
      <c r="D346" s="64">
        <f t="shared" si="143"/>
        <v>37.299999999999997</v>
      </c>
      <c r="E346" s="12">
        <v>36.6</v>
      </c>
      <c r="F346" s="12">
        <v>37.299999999999997</v>
      </c>
      <c r="G346" s="12">
        <v>37.9</v>
      </c>
      <c r="H346" s="12">
        <v>37.299999999999997</v>
      </c>
      <c r="I346" s="12"/>
      <c r="J346" s="12"/>
      <c r="K346" s="12"/>
      <c r="L346" s="12"/>
      <c r="M346" s="74">
        <f t="shared" si="144"/>
        <v>7.2</v>
      </c>
      <c r="N346" s="83">
        <v>7.32</v>
      </c>
      <c r="O346" s="83">
        <v>7.19</v>
      </c>
      <c r="P346" s="83">
        <v>7.28</v>
      </c>
      <c r="Q346" s="83">
        <v>7.13</v>
      </c>
      <c r="R346" s="83"/>
      <c r="S346" s="83"/>
      <c r="T346" s="83"/>
      <c r="U346" s="83"/>
      <c r="V346" s="5" t="str">
        <f t="shared" si="145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6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21.308980213089804</v>
      </c>
      <c r="AO346" s="41">
        <v>1314</v>
      </c>
      <c r="AP346" s="110"/>
      <c r="AQ346" s="111"/>
      <c r="AR346" s="126" t="str">
        <f t="shared" si="147"/>
        <v/>
      </c>
      <c r="AS346" s="126" t="str">
        <f t="shared" si="148"/>
        <v/>
      </c>
      <c r="AT346" s="127">
        <v>1448</v>
      </c>
      <c r="AU346" s="128"/>
      <c r="AV346" s="129"/>
      <c r="AW346" s="126" t="str">
        <f t="shared" si="149"/>
        <v/>
      </c>
      <c r="AX346" s="126" t="str">
        <f t="shared" si="150"/>
        <v/>
      </c>
      <c r="AY346" s="64" t="str">
        <f t="shared" si="151"/>
        <v/>
      </c>
      <c r="AZ346" s="97">
        <v>77</v>
      </c>
      <c r="BA346" s="68"/>
      <c r="BB346" s="68"/>
      <c r="BC346" s="68"/>
      <c r="BD346" s="68"/>
      <c r="BE346" s="15">
        <v>290</v>
      </c>
      <c r="BF346" s="5">
        <f t="shared" si="152"/>
        <v>26215</v>
      </c>
      <c r="BG346" s="41">
        <v>8795</v>
      </c>
      <c r="BH346" s="42">
        <v>0</v>
      </c>
      <c r="BI346" s="42">
        <v>1273</v>
      </c>
      <c r="BJ346" s="42"/>
      <c r="BK346" s="42"/>
      <c r="BL346" s="42">
        <v>16147</v>
      </c>
      <c r="BM346" s="15"/>
    </row>
    <row r="347" spans="1:65" outlineLevel="5" x14ac:dyDescent="0.45">
      <c r="A347" s="22">
        <f t="shared" si="136"/>
        <v>10</v>
      </c>
      <c r="B347" s="9">
        <f t="shared" si="121"/>
        <v>45220</v>
      </c>
      <c r="C347" s="51">
        <v>344545</v>
      </c>
      <c r="D347" s="64">
        <f t="shared" si="143"/>
        <v>37.299999999999997</v>
      </c>
      <c r="E347" s="12">
        <v>36.5</v>
      </c>
      <c r="F347" s="12">
        <v>37.299999999999997</v>
      </c>
      <c r="G347" s="12">
        <v>37.9</v>
      </c>
      <c r="H347" s="12">
        <v>37.299999999999997</v>
      </c>
      <c r="I347" s="12"/>
      <c r="J347" s="12"/>
      <c r="K347" s="12"/>
      <c r="L347" s="12"/>
      <c r="M347" s="74">
        <f t="shared" si="144"/>
        <v>7.3</v>
      </c>
      <c r="N347" s="83">
        <v>7.35</v>
      </c>
      <c r="O347" s="83">
        <v>7.22</v>
      </c>
      <c r="P347" s="83">
        <v>7.34</v>
      </c>
      <c r="Q347" s="83">
        <v>7.18</v>
      </c>
      <c r="R347" s="83"/>
      <c r="S347" s="83"/>
      <c r="T347" s="83"/>
      <c r="U347" s="83"/>
      <c r="V347" s="5" t="str">
        <f t="shared" si="145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6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22.471910112359552</v>
      </c>
      <c r="AO347" s="41">
        <v>1246</v>
      </c>
      <c r="AP347" s="110"/>
      <c r="AQ347" s="111"/>
      <c r="AR347" s="126" t="str">
        <f t="shared" si="147"/>
        <v/>
      </c>
      <c r="AS347" s="126" t="str">
        <f t="shared" si="148"/>
        <v/>
      </c>
      <c r="AT347" s="127">
        <v>1394</v>
      </c>
      <c r="AU347" s="128"/>
      <c r="AV347" s="129"/>
      <c r="AW347" s="126" t="str">
        <f t="shared" si="149"/>
        <v/>
      </c>
      <c r="AX347" s="126" t="str">
        <f t="shared" si="150"/>
        <v/>
      </c>
      <c r="AY347" s="64" t="str">
        <f t="shared" si="151"/>
        <v/>
      </c>
      <c r="AZ347" s="97">
        <v>77.25</v>
      </c>
      <c r="BA347" s="68"/>
      <c r="BB347" s="68"/>
      <c r="BC347" s="68"/>
      <c r="BD347" s="68"/>
      <c r="BE347" s="15">
        <v>110</v>
      </c>
      <c r="BF347" s="5">
        <f t="shared" si="152"/>
        <v>21652</v>
      </c>
      <c r="BG347" s="41">
        <v>7557</v>
      </c>
      <c r="BH347" s="42">
        <v>0</v>
      </c>
      <c r="BI347" s="42">
        <v>1145</v>
      </c>
      <c r="BJ347" s="42"/>
      <c r="BK347" s="42"/>
      <c r="BL347" s="42">
        <v>12950</v>
      </c>
      <c r="BM347" s="15"/>
    </row>
    <row r="348" spans="1:65" outlineLevel="5" x14ac:dyDescent="0.45">
      <c r="A348" s="22">
        <f t="shared" si="136"/>
        <v>10</v>
      </c>
      <c r="B348" s="9">
        <f t="shared" si="121"/>
        <v>45221</v>
      </c>
      <c r="C348" s="51">
        <v>339029</v>
      </c>
      <c r="D348" s="64">
        <f t="shared" si="143"/>
        <v>37.200000000000003</v>
      </c>
      <c r="E348" s="12">
        <v>36.5</v>
      </c>
      <c r="F348" s="12">
        <v>37.1</v>
      </c>
      <c r="G348" s="12">
        <v>37.9</v>
      </c>
      <c r="H348" s="12">
        <v>37.1</v>
      </c>
      <c r="I348" s="12"/>
      <c r="J348" s="12"/>
      <c r="K348" s="12"/>
      <c r="L348" s="12"/>
      <c r="M348" s="74">
        <f t="shared" si="144"/>
        <v>7.3</v>
      </c>
      <c r="N348" s="83">
        <v>7.38</v>
      </c>
      <c r="O348" s="83">
        <v>7.26</v>
      </c>
      <c r="P348" s="83">
        <v>7.36</v>
      </c>
      <c r="Q348" s="83">
        <v>7.22</v>
      </c>
      <c r="R348" s="83"/>
      <c r="S348" s="83"/>
      <c r="T348" s="83"/>
      <c r="U348" s="83"/>
      <c r="V348" s="5" t="str">
        <f t="shared" si="145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6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23.236514522821576</v>
      </c>
      <c r="AO348" s="41">
        <v>1205</v>
      </c>
      <c r="AP348" s="110"/>
      <c r="AQ348" s="111"/>
      <c r="AR348" s="126" t="str">
        <f t="shared" si="147"/>
        <v/>
      </c>
      <c r="AS348" s="126" t="str">
        <f t="shared" si="148"/>
        <v/>
      </c>
      <c r="AT348" s="127">
        <v>1220</v>
      </c>
      <c r="AU348" s="128"/>
      <c r="AV348" s="129"/>
      <c r="AW348" s="126" t="str">
        <f t="shared" si="149"/>
        <v/>
      </c>
      <c r="AX348" s="126" t="str">
        <f t="shared" si="150"/>
        <v/>
      </c>
      <c r="AY348" s="64" t="str">
        <f t="shared" si="151"/>
        <v/>
      </c>
      <c r="AZ348" s="97">
        <v>76.849999999999994</v>
      </c>
      <c r="BA348" s="68"/>
      <c r="BB348" s="68"/>
      <c r="BC348" s="68"/>
      <c r="BD348" s="68"/>
      <c r="BE348" s="15"/>
      <c r="BF348" s="5">
        <f t="shared" si="152"/>
        <v>5790</v>
      </c>
      <c r="BG348" s="41">
        <v>161</v>
      </c>
      <c r="BH348" s="42">
        <v>0</v>
      </c>
      <c r="BI348" s="42">
        <v>995</v>
      </c>
      <c r="BJ348" s="42"/>
      <c r="BK348" s="42"/>
      <c r="BL348" s="42">
        <v>4634</v>
      </c>
      <c r="BM348" s="15"/>
    </row>
    <row r="349" spans="1:65" outlineLevel="5" x14ac:dyDescent="0.45">
      <c r="A349" s="22">
        <f t="shared" si="136"/>
        <v>10</v>
      </c>
      <c r="B349" s="9">
        <f t="shared" si="121"/>
        <v>45222</v>
      </c>
      <c r="C349" s="51">
        <v>356878</v>
      </c>
      <c r="D349" s="64">
        <f t="shared" si="143"/>
        <v>37.1</v>
      </c>
      <c r="E349" s="12">
        <v>36.5</v>
      </c>
      <c r="F349" s="12">
        <v>37.1</v>
      </c>
      <c r="G349" s="12">
        <v>37.799999999999997</v>
      </c>
      <c r="H349" s="12">
        <v>37.1</v>
      </c>
      <c r="I349" s="12"/>
      <c r="J349" s="12"/>
      <c r="K349" s="12"/>
      <c r="L349" s="12"/>
      <c r="M349" s="74">
        <f t="shared" si="144"/>
        <v>7.3</v>
      </c>
      <c r="N349" s="83">
        <v>7.4</v>
      </c>
      <c r="O349" s="83">
        <v>7.24</v>
      </c>
      <c r="P349" s="83">
        <v>7.35</v>
      </c>
      <c r="Q349" s="83">
        <v>7.24</v>
      </c>
      <c r="R349" s="83"/>
      <c r="S349" s="83"/>
      <c r="T349" s="83"/>
      <c r="U349" s="83"/>
      <c r="V349" s="5" t="str">
        <f t="shared" si="145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6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19.830028328611899</v>
      </c>
      <c r="AO349" s="41">
        <v>1412</v>
      </c>
      <c r="AP349" s="110"/>
      <c r="AQ349" s="111"/>
      <c r="AR349" s="126" t="str">
        <f t="shared" si="147"/>
        <v/>
      </c>
      <c r="AS349" s="126" t="str">
        <f t="shared" si="148"/>
        <v/>
      </c>
      <c r="AT349" s="127">
        <v>1558</v>
      </c>
      <c r="AU349" s="128"/>
      <c r="AV349" s="129"/>
      <c r="AW349" s="126" t="str">
        <f t="shared" si="149"/>
        <v/>
      </c>
      <c r="AX349" s="126" t="str">
        <f t="shared" si="150"/>
        <v/>
      </c>
      <c r="AY349" s="64" t="str">
        <f t="shared" si="151"/>
        <v/>
      </c>
      <c r="AZ349" s="97">
        <v>77.64</v>
      </c>
      <c r="BA349" s="68"/>
      <c r="BB349" s="68"/>
      <c r="BC349" s="68"/>
      <c r="BD349" s="68"/>
      <c r="BE349" s="15">
        <v>320</v>
      </c>
      <c r="BF349" s="5">
        <f t="shared" si="152"/>
        <v>24422</v>
      </c>
      <c r="BG349" s="41">
        <v>10230</v>
      </c>
      <c r="BH349" s="42">
        <v>0</v>
      </c>
      <c r="BI349" s="42">
        <v>1183</v>
      </c>
      <c r="BJ349" s="42"/>
      <c r="BK349" s="42"/>
      <c r="BL349" s="42">
        <v>13009</v>
      </c>
      <c r="BM349" s="15"/>
    </row>
    <row r="350" spans="1:65" outlineLevel="5" x14ac:dyDescent="0.45">
      <c r="A350" s="22">
        <f t="shared" si="136"/>
        <v>10</v>
      </c>
      <c r="B350" s="9">
        <f t="shared" si="121"/>
        <v>45223</v>
      </c>
      <c r="C350" s="51">
        <v>318316</v>
      </c>
      <c r="D350" s="64">
        <f t="shared" si="143"/>
        <v>37</v>
      </c>
      <c r="E350" s="12">
        <v>36.5</v>
      </c>
      <c r="F350" s="12">
        <v>37.200000000000003</v>
      </c>
      <c r="G350" s="12">
        <v>37</v>
      </c>
      <c r="H350" s="12">
        <v>37.200000000000003</v>
      </c>
      <c r="I350" s="12"/>
      <c r="J350" s="12"/>
      <c r="K350" s="12"/>
      <c r="L350" s="12"/>
      <c r="M350" s="74">
        <f t="shared" si="144"/>
        <v>7.3</v>
      </c>
      <c r="N350" s="83">
        <v>7.41</v>
      </c>
      <c r="O350" s="83">
        <v>7.23</v>
      </c>
      <c r="P350" s="83">
        <v>7.38</v>
      </c>
      <c r="Q350" s="83">
        <v>7.27</v>
      </c>
      <c r="R350" s="83"/>
      <c r="S350" s="83"/>
      <c r="T350" s="83"/>
      <c r="U350" s="83"/>
      <c r="V350" s="5">
        <f t="shared" si="145"/>
        <v>263.5</v>
      </c>
      <c r="W350" s="41">
        <v>236</v>
      </c>
      <c r="X350" s="41">
        <v>308</v>
      </c>
      <c r="Y350" s="41">
        <v>225</v>
      </c>
      <c r="Z350" s="41">
        <v>285</v>
      </c>
      <c r="AA350" s="41"/>
      <c r="AB350" s="41"/>
      <c r="AC350" s="41"/>
      <c r="AD350" s="41"/>
      <c r="AE350" s="5">
        <f t="shared" si="146"/>
        <v>3870</v>
      </c>
      <c r="AF350" s="41">
        <v>4140</v>
      </c>
      <c r="AG350" s="41">
        <v>3640</v>
      </c>
      <c r="AH350" s="41">
        <v>4030</v>
      </c>
      <c r="AI350" s="41">
        <v>3670</v>
      </c>
      <c r="AJ350" s="41"/>
      <c r="AK350" s="41"/>
      <c r="AL350" s="41"/>
      <c r="AM350" s="41"/>
      <c r="AN350" s="41">
        <v>20.833333333333332</v>
      </c>
      <c r="AO350" s="41">
        <v>1344</v>
      </c>
      <c r="AP350" s="110">
        <v>4.76</v>
      </c>
      <c r="AQ350" s="111">
        <v>3.55</v>
      </c>
      <c r="AR350" s="126">
        <f t="shared" si="147"/>
        <v>74.579831932773118</v>
      </c>
      <c r="AS350" s="126">
        <f t="shared" si="148"/>
        <v>25.420168067226882</v>
      </c>
      <c r="AT350" s="127">
        <v>1503</v>
      </c>
      <c r="AU350" s="128">
        <v>2.39</v>
      </c>
      <c r="AV350" s="129">
        <v>1.4</v>
      </c>
      <c r="AW350" s="126">
        <f t="shared" si="149"/>
        <v>58.577405857740587</v>
      </c>
      <c r="AX350" s="126">
        <f t="shared" si="150"/>
        <v>41.422594142259413</v>
      </c>
      <c r="AY350" s="64">
        <f t="shared" si="151"/>
        <v>51.799687010954628</v>
      </c>
      <c r="AZ350" s="97">
        <v>77.7</v>
      </c>
      <c r="BA350" s="68">
        <v>60.34</v>
      </c>
      <c r="BB350" s="68">
        <v>39.950000000000003</v>
      </c>
      <c r="BC350" s="68">
        <v>40</v>
      </c>
      <c r="BD350" s="68"/>
      <c r="BE350" s="15">
        <v>290</v>
      </c>
      <c r="BF350" s="5">
        <f t="shared" si="152"/>
        <v>30654</v>
      </c>
      <c r="BG350" s="41">
        <v>12155</v>
      </c>
      <c r="BH350" s="42">
        <v>0</v>
      </c>
      <c r="BI350" s="42">
        <v>1347</v>
      </c>
      <c r="BJ350" s="42"/>
      <c r="BK350" s="42"/>
      <c r="BL350" s="42">
        <v>17152</v>
      </c>
      <c r="BM350" s="15"/>
    </row>
    <row r="351" spans="1:65" outlineLevel="5" x14ac:dyDescent="0.45">
      <c r="A351" s="22">
        <f t="shared" si="136"/>
        <v>10</v>
      </c>
      <c r="B351" s="9">
        <f t="shared" si="121"/>
        <v>45224</v>
      </c>
      <c r="C351" s="51">
        <v>346361</v>
      </c>
      <c r="D351" s="64">
        <f t="shared" si="143"/>
        <v>37.299999999999997</v>
      </c>
      <c r="E351" s="12">
        <v>36.4</v>
      </c>
      <c r="F351" s="12">
        <v>37.4</v>
      </c>
      <c r="G351" s="12">
        <v>37.799999999999997</v>
      </c>
      <c r="H351" s="12">
        <v>37.4</v>
      </c>
      <c r="I351" s="12"/>
      <c r="J351" s="12"/>
      <c r="K351" s="12"/>
      <c r="L351" s="12"/>
      <c r="M351" s="74">
        <f t="shared" si="144"/>
        <v>7.3</v>
      </c>
      <c r="N351" s="83">
        <v>7.38</v>
      </c>
      <c r="O351" s="83">
        <v>7.22</v>
      </c>
      <c r="P351" s="83">
        <v>7.39</v>
      </c>
      <c r="Q351" s="83">
        <v>7.3</v>
      </c>
      <c r="R351" s="83"/>
      <c r="S351" s="83"/>
      <c r="T351" s="83"/>
      <c r="U351" s="83"/>
      <c r="V351" s="5" t="str">
        <f t="shared" si="145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6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21.978021978021978</v>
      </c>
      <c r="AO351" s="41">
        <v>1274</v>
      </c>
      <c r="AP351" s="110"/>
      <c r="AQ351" s="111"/>
      <c r="AR351" s="126" t="str">
        <f t="shared" si="147"/>
        <v/>
      </c>
      <c r="AS351" s="126" t="str">
        <f t="shared" si="148"/>
        <v/>
      </c>
      <c r="AT351" s="127">
        <v>1405</v>
      </c>
      <c r="AU351" s="128"/>
      <c r="AV351" s="129"/>
      <c r="AW351" s="126" t="str">
        <f t="shared" si="149"/>
        <v/>
      </c>
      <c r="AX351" s="126" t="str">
        <f t="shared" si="150"/>
        <v/>
      </c>
      <c r="AY351" s="64" t="str">
        <f t="shared" si="151"/>
        <v/>
      </c>
      <c r="AZ351" s="97">
        <v>77.81</v>
      </c>
      <c r="BA351" s="68"/>
      <c r="BB351" s="68"/>
      <c r="BC351" s="68"/>
      <c r="BD351" s="68"/>
      <c r="BE351" s="15">
        <v>320</v>
      </c>
      <c r="BF351" s="5">
        <f t="shared" si="152"/>
        <v>28580</v>
      </c>
      <c r="BG351" s="41">
        <v>5663</v>
      </c>
      <c r="BH351" s="42">
        <v>8564</v>
      </c>
      <c r="BI351" s="42">
        <v>1319</v>
      </c>
      <c r="BJ351" s="42"/>
      <c r="BK351" s="42"/>
      <c r="BL351" s="42">
        <v>13034</v>
      </c>
      <c r="BM351" s="15"/>
    </row>
    <row r="352" spans="1:65" outlineLevel="5" x14ac:dyDescent="0.45">
      <c r="A352" s="22">
        <f t="shared" si="136"/>
        <v>10</v>
      </c>
      <c r="B352" s="9">
        <f t="shared" ref="B352:B415" si="153">B351+1</f>
        <v>45225</v>
      </c>
      <c r="C352" s="51">
        <v>346269</v>
      </c>
      <c r="D352" s="64">
        <f t="shared" si="143"/>
        <v>37.4</v>
      </c>
      <c r="E352" s="12">
        <v>36.4</v>
      </c>
      <c r="F352" s="12">
        <v>37.6</v>
      </c>
      <c r="G352" s="12">
        <v>37.9</v>
      </c>
      <c r="H352" s="12">
        <v>37.6</v>
      </c>
      <c r="I352" s="12"/>
      <c r="J352" s="12"/>
      <c r="K352" s="12"/>
      <c r="L352" s="12"/>
      <c r="M352" s="74">
        <f t="shared" si="144"/>
        <v>7.3</v>
      </c>
      <c r="N352" s="83">
        <v>7.36</v>
      </c>
      <c r="O352" s="83">
        <v>7.2</v>
      </c>
      <c r="P352" s="83">
        <v>7.35</v>
      </c>
      <c r="Q352" s="83">
        <v>7.27</v>
      </c>
      <c r="R352" s="83"/>
      <c r="S352" s="83"/>
      <c r="T352" s="83"/>
      <c r="U352" s="83"/>
      <c r="V352" s="5" t="str">
        <f t="shared" si="145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46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20.129403306973401</v>
      </c>
      <c r="AO352" s="41">
        <v>1391</v>
      </c>
      <c r="AP352" s="110"/>
      <c r="AQ352" s="111"/>
      <c r="AR352" s="126" t="str">
        <f t="shared" si="147"/>
        <v/>
      </c>
      <c r="AS352" s="126" t="str">
        <f t="shared" si="148"/>
        <v/>
      </c>
      <c r="AT352" s="127">
        <v>1503</v>
      </c>
      <c r="AU352" s="128"/>
      <c r="AV352" s="129"/>
      <c r="AW352" s="126" t="str">
        <f t="shared" si="149"/>
        <v/>
      </c>
      <c r="AX352" s="126" t="str">
        <f t="shared" si="150"/>
        <v/>
      </c>
      <c r="AY352" s="64" t="str">
        <f t="shared" si="151"/>
        <v/>
      </c>
      <c r="AZ352" s="97">
        <v>77.760000000000005</v>
      </c>
      <c r="BA352" s="68"/>
      <c r="BB352" s="68"/>
      <c r="BC352" s="68"/>
      <c r="BD352" s="68"/>
      <c r="BE352" s="15">
        <v>200</v>
      </c>
      <c r="BF352" s="5">
        <f t="shared" si="152"/>
        <v>28012</v>
      </c>
      <c r="BG352" s="41">
        <v>5430</v>
      </c>
      <c r="BH352" s="42">
        <v>5153</v>
      </c>
      <c r="BI352" s="42">
        <v>1299</v>
      </c>
      <c r="BJ352" s="42"/>
      <c r="BK352" s="42"/>
      <c r="BL352" s="42">
        <v>16130</v>
      </c>
      <c r="BM352" s="15"/>
    </row>
    <row r="353" spans="1:65" outlineLevel="5" x14ac:dyDescent="0.45">
      <c r="A353" s="22">
        <f t="shared" si="136"/>
        <v>10</v>
      </c>
      <c r="B353" s="9">
        <f t="shared" si="153"/>
        <v>45226</v>
      </c>
      <c r="C353" s="51">
        <v>348697</v>
      </c>
      <c r="D353" s="64">
        <f t="shared" si="143"/>
        <v>37.4</v>
      </c>
      <c r="E353" s="12">
        <v>36.4</v>
      </c>
      <c r="F353" s="12">
        <v>37.700000000000003</v>
      </c>
      <c r="G353" s="12">
        <v>37.9</v>
      </c>
      <c r="H353" s="12">
        <v>37.700000000000003</v>
      </c>
      <c r="I353" s="12"/>
      <c r="J353" s="12"/>
      <c r="K353" s="12"/>
      <c r="L353" s="12"/>
      <c r="M353" s="74">
        <f t="shared" si="144"/>
        <v>7.3</v>
      </c>
      <c r="N353" s="83">
        <v>7.33</v>
      </c>
      <c r="O353" s="83">
        <v>7.19</v>
      </c>
      <c r="P353" s="83">
        <v>7.32</v>
      </c>
      <c r="Q353" s="83">
        <v>7.24</v>
      </c>
      <c r="R353" s="83"/>
      <c r="S353" s="83"/>
      <c r="T353" s="83"/>
      <c r="U353" s="83"/>
      <c r="V353" s="5" t="str">
        <f t="shared" si="145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6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18.679119412941962</v>
      </c>
      <c r="AO353" s="41">
        <v>1499</v>
      </c>
      <c r="AP353" s="110"/>
      <c r="AQ353" s="111"/>
      <c r="AR353" s="126" t="str">
        <f t="shared" si="147"/>
        <v/>
      </c>
      <c r="AS353" s="126" t="str">
        <f t="shared" si="148"/>
        <v/>
      </c>
      <c r="AT353" s="127">
        <v>1629</v>
      </c>
      <c r="AU353" s="128"/>
      <c r="AV353" s="129"/>
      <c r="AW353" s="126" t="str">
        <f t="shared" si="149"/>
        <v/>
      </c>
      <c r="AX353" s="126" t="str">
        <f t="shared" si="150"/>
        <v/>
      </c>
      <c r="AY353" s="64" t="str">
        <f t="shared" si="151"/>
        <v/>
      </c>
      <c r="AZ353" s="97">
        <v>78.09</v>
      </c>
      <c r="BA353" s="68"/>
      <c r="BB353" s="68"/>
      <c r="BC353" s="68"/>
      <c r="BD353" s="68"/>
      <c r="BE353" s="15">
        <v>230</v>
      </c>
      <c r="BF353" s="5">
        <f t="shared" si="152"/>
        <v>25643</v>
      </c>
      <c r="BG353" s="41">
        <v>8422</v>
      </c>
      <c r="BH353" s="42">
        <v>2875</v>
      </c>
      <c r="BI353" s="42">
        <v>1317</v>
      </c>
      <c r="BJ353" s="42"/>
      <c r="BK353" s="42"/>
      <c r="BL353" s="42">
        <v>13029</v>
      </c>
      <c r="BM353" s="15"/>
    </row>
    <row r="354" spans="1:65" outlineLevel="5" x14ac:dyDescent="0.45">
      <c r="A354" s="22">
        <f t="shared" si="136"/>
        <v>10</v>
      </c>
      <c r="B354" s="9">
        <f t="shared" si="153"/>
        <v>45227</v>
      </c>
      <c r="C354" s="51">
        <v>338636</v>
      </c>
      <c r="D354" s="64">
        <f t="shared" si="143"/>
        <v>37.5</v>
      </c>
      <c r="E354" s="12">
        <v>36.5</v>
      </c>
      <c r="F354" s="12">
        <v>37.700000000000003</v>
      </c>
      <c r="G354" s="12">
        <v>37.9</v>
      </c>
      <c r="H354" s="12">
        <v>37.700000000000003</v>
      </c>
      <c r="I354" s="12"/>
      <c r="J354" s="12"/>
      <c r="K354" s="12"/>
      <c r="L354" s="12"/>
      <c r="M354" s="74">
        <f t="shared" si="144"/>
        <v>7.3</v>
      </c>
      <c r="N354" s="83">
        <v>7.34</v>
      </c>
      <c r="O354" s="83">
        <v>7.2</v>
      </c>
      <c r="P354" s="83">
        <v>7.34</v>
      </c>
      <c r="Q354" s="83">
        <v>7.25</v>
      </c>
      <c r="R354" s="83"/>
      <c r="S354" s="83"/>
      <c r="T354" s="83"/>
      <c r="U354" s="83"/>
      <c r="V354" s="5" t="str">
        <f t="shared" si="145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6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19.457956914523976</v>
      </c>
      <c r="AO354" s="41">
        <v>1439</v>
      </c>
      <c r="AP354" s="110"/>
      <c r="AQ354" s="111"/>
      <c r="AR354" s="126" t="str">
        <f t="shared" si="147"/>
        <v/>
      </c>
      <c r="AS354" s="126" t="str">
        <f t="shared" si="148"/>
        <v/>
      </c>
      <c r="AT354" s="127">
        <v>1569</v>
      </c>
      <c r="AU354" s="128"/>
      <c r="AV354" s="129"/>
      <c r="AW354" s="126" t="str">
        <f t="shared" si="149"/>
        <v/>
      </c>
      <c r="AX354" s="126" t="str">
        <f t="shared" si="150"/>
        <v/>
      </c>
      <c r="AY354" s="64" t="str">
        <f t="shared" si="151"/>
        <v/>
      </c>
      <c r="AZ354" s="97">
        <v>78.209999999999994</v>
      </c>
      <c r="BA354" s="68"/>
      <c r="BB354" s="68"/>
      <c r="BC354" s="68"/>
      <c r="BD354" s="68"/>
      <c r="BE354" s="15">
        <v>110</v>
      </c>
      <c r="BF354" s="5">
        <f t="shared" si="152"/>
        <v>15482</v>
      </c>
      <c r="BG354" s="41">
        <v>5395</v>
      </c>
      <c r="BH354" s="42">
        <v>0</v>
      </c>
      <c r="BI354" s="42">
        <v>1283</v>
      </c>
      <c r="BJ354" s="42"/>
      <c r="BK354" s="42"/>
      <c r="BL354" s="42">
        <v>8804</v>
      </c>
      <c r="BM354" s="15"/>
    </row>
    <row r="355" spans="1:65" outlineLevel="5" x14ac:dyDescent="0.45">
      <c r="A355" s="22">
        <f t="shared" si="136"/>
        <v>10</v>
      </c>
      <c r="B355" s="9">
        <f t="shared" si="153"/>
        <v>45228</v>
      </c>
      <c r="C355" s="51">
        <v>341549</v>
      </c>
      <c r="D355" s="64">
        <f t="shared" si="143"/>
        <v>37.299999999999997</v>
      </c>
      <c r="E355" s="12">
        <v>36.4</v>
      </c>
      <c r="F355" s="12">
        <v>37.5</v>
      </c>
      <c r="G355" s="12">
        <v>37.799999999999997</v>
      </c>
      <c r="H355" s="12">
        <v>37.5</v>
      </c>
      <c r="I355" s="12"/>
      <c r="J355" s="12"/>
      <c r="K355" s="12"/>
      <c r="L355" s="12"/>
      <c r="M355" s="74">
        <f t="shared" si="144"/>
        <v>7.3</v>
      </c>
      <c r="N355" s="83">
        <v>7.32</v>
      </c>
      <c r="O355" s="83">
        <v>7.17</v>
      </c>
      <c r="P355" s="83">
        <v>7.31</v>
      </c>
      <c r="Q355" s="83">
        <v>7.23</v>
      </c>
      <c r="R355" s="83"/>
      <c r="S355" s="83"/>
      <c r="T355" s="83"/>
      <c r="U355" s="83"/>
      <c r="V355" s="5" t="str">
        <f t="shared" si="145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6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23.275145469659186</v>
      </c>
      <c r="AO355" s="41">
        <v>1203</v>
      </c>
      <c r="AP355" s="110"/>
      <c r="AQ355" s="111"/>
      <c r="AR355" s="126" t="str">
        <f t="shared" si="147"/>
        <v/>
      </c>
      <c r="AS355" s="126" t="str">
        <f t="shared" si="148"/>
        <v/>
      </c>
      <c r="AT355" s="127">
        <v>1205</v>
      </c>
      <c r="AU355" s="128"/>
      <c r="AV355" s="129"/>
      <c r="AW355" s="126" t="str">
        <f t="shared" si="149"/>
        <v/>
      </c>
      <c r="AX355" s="126" t="str">
        <f t="shared" si="150"/>
        <v/>
      </c>
      <c r="AY355" s="64" t="str">
        <f t="shared" si="151"/>
        <v/>
      </c>
      <c r="AZ355" s="97">
        <v>77.94</v>
      </c>
      <c r="BA355" s="68"/>
      <c r="BB355" s="68"/>
      <c r="BC355" s="68"/>
      <c r="BD355" s="68"/>
      <c r="BE355" s="15"/>
      <c r="BF355" s="5">
        <f t="shared" si="152"/>
        <v>17182</v>
      </c>
      <c r="BG355" s="41">
        <v>7196</v>
      </c>
      <c r="BH355" s="42">
        <v>0</v>
      </c>
      <c r="BI355" s="42">
        <v>1255</v>
      </c>
      <c r="BJ355" s="42"/>
      <c r="BK355" s="42"/>
      <c r="BL355" s="42">
        <v>8731</v>
      </c>
      <c r="BM355" s="15"/>
    </row>
    <row r="356" spans="1:65" outlineLevel="5" x14ac:dyDescent="0.45">
      <c r="A356" s="22">
        <f t="shared" si="136"/>
        <v>10</v>
      </c>
      <c r="B356" s="9">
        <f t="shared" si="153"/>
        <v>45229</v>
      </c>
      <c r="C356" s="51">
        <v>337646</v>
      </c>
      <c r="D356" s="64">
        <f t="shared" si="143"/>
        <v>37.299999999999997</v>
      </c>
      <c r="E356" s="12">
        <v>36.4</v>
      </c>
      <c r="F356" s="12">
        <v>37.5</v>
      </c>
      <c r="G356" s="12">
        <v>37.799999999999997</v>
      </c>
      <c r="H356" s="12">
        <v>37.5</v>
      </c>
      <c r="I356" s="12"/>
      <c r="J356" s="12"/>
      <c r="K356" s="12"/>
      <c r="L356" s="12"/>
      <c r="M356" s="74">
        <f t="shared" si="144"/>
        <v>7.3</v>
      </c>
      <c r="N356" s="83">
        <v>7.33</v>
      </c>
      <c r="O356" s="83">
        <v>7.19</v>
      </c>
      <c r="P356" s="83">
        <v>7.34</v>
      </c>
      <c r="Q356" s="83">
        <v>7.21</v>
      </c>
      <c r="R356" s="83"/>
      <c r="S356" s="83"/>
      <c r="T356" s="83"/>
      <c r="U356" s="83"/>
      <c r="V356" s="5" t="str">
        <f t="shared" si="145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6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18.906144496961513</v>
      </c>
      <c r="AO356" s="41">
        <v>1481</v>
      </c>
      <c r="AP356" s="110"/>
      <c r="AQ356" s="111"/>
      <c r="AR356" s="126" t="str">
        <f t="shared" si="147"/>
        <v/>
      </c>
      <c r="AS356" s="126" t="str">
        <f t="shared" si="148"/>
        <v/>
      </c>
      <c r="AT356" s="127">
        <v>1701</v>
      </c>
      <c r="AU356" s="128"/>
      <c r="AV356" s="129"/>
      <c r="AW356" s="126" t="str">
        <f t="shared" si="149"/>
        <v/>
      </c>
      <c r="AX356" s="126" t="str">
        <f t="shared" si="150"/>
        <v/>
      </c>
      <c r="AY356" s="64" t="str">
        <f t="shared" si="151"/>
        <v/>
      </c>
      <c r="AZ356" s="97">
        <v>77.239999999999995</v>
      </c>
      <c r="BA356" s="68"/>
      <c r="BB356" s="68"/>
      <c r="BC356" s="68"/>
      <c r="BD356" s="68"/>
      <c r="BE356" s="15">
        <v>350</v>
      </c>
      <c r="BF356" s="5">
        <f t="shared" si="152"/>
        <v>29720</v>
      </c>
      <c r="BG356" s="41">
        <v>10803</v>
      </c>
      <c r="BH356" s="42">
        <v>4647</v>
      </c>
      <c r="BI356" s="42">
        <v>1312</v>
      </c>
      <c r="BJ356" s="42"/>
      <c r="BK356" s="42"/>
      <c r="BL356" s="42">
        <v>12958</v>
      </c>
      <c r="BM356" s="15"/>
    </row>
    <row r="357" spans="1:65" ht="17.5" outlineLevel="5" thickBot="1" x14ac:dyDescent="0.5">
      <c r="A357" s="31">
        <f t="shared" si="136"/>
        <v>10</v>
      </c>
      <c r="B357" s="32">
        <f t="shared" si="153"/>
        <v>45230</v>
      </c>
      <c r="C357" s="51">
        <v>337785</v>
      </c>
      <c r="D357" s="64">
        <f t="shared" si="143"/>
        <v>37.200000000000003</v>
      </c>
      <c r="E357" s="12">
        <v>36.4</v>
      </c>
      <c r="F357" s="12">
        <v>37.5</v>
      </c>
      <c r="G357" s="12">
        <v>37.5</v>
      </c>
      <c r="H357" s="12">
        <v>37.5</v>
      </c>
      <c r="I357" s="12"/>
      <c r="J357" s="12"/>
      <c r="K357" s="12"/>
      <c r="L357" s="12"/>
      <c r="M357" s="74">
        <f t="shared" si="144"/>
        <v>7.2</v>
      </c>
      <c r="N357" s="83">
        <v>7.29</v>
      </c>
      <c r="O357" s="83">
        <v>7.17</v>
      </c>
      <c r="P357" s="83">
        <v>7.3</v>
      </c>
      <c r="Q357" s="83">
        <v>7.19</v>
      </c>
      <c r="R357" s="83"/>
      <c r="S357" s="83"/>
      <c r="T357" s="83"/>
      <c r="U357" s="83"/>
      <c r="V357" s="5">
        <f t="shared" si="145"/>
        <v>294</v>
      </c>
      <c r="W357" s="41">
        <v>454</v>
      </c>
      <c r="X357" s="41">
        <v>214</v>
      </c>
      <c r="Y357" s="41">
        <v>225</v>
      </c>
      <c r="Z357" s="41">
        <v>283</v>
      </c>
      <c r="AA357" s="41"/>
      <c r="AB357" s="41"/>
      <c r="AC357" s="41"/>
      <c r="AD357" s="41"/>
      <c r="AE357" s="5">
        <f t="shared" si="146"/>
        <v>4192.5</v>
      </c>
      <c r="AF357" s="41">
        <v>4640</v>
      </c>
      <c r="AG357" s="41">
        <v>3790</v>
      </c>
      <c r="AH357" s="41">
        <v>4400</v>
      </c>
      <c r="AI357" s="41">
        <v>3940</v>
      </c>
      <c r="AJ357" s="41"/>
      <c r="AK357" s="41"/>
      <c r="AL357" s="41"/>
      <c r="AM357" s="41"/>
      <c r="AN357" s="41">
        <v>19.151846785225718</v>
      </c>
      <c r="AO357" s="41">
        <v>1462</v>
      </c>
      <c r="AP357" s="110">
        <v>3.88</v>
      </c>
      <c r="AQ357" s="111">
        <v>3</v>
      </c>
      <c r="AR357" s="126">
        <f t="shared" si="147"/>
        <v>77.319587628865989</v>
      </c>
      <c r="AS357" s="126">
        <f t="shared" si="148"/>
        <v>22.680412371134011</v>
      </c>
      <c r="AT357" s="127">
        <v>1549</v>
      </c>
      <c r="AU357" s="128">
        <v>2.3199999999999998</v>
      </c>
      <c r="AV357" s="129">
        <v>1.38</v>
      </c>
      <c r="AW357" s="126">
        <f t="shared" si="149"/>
        <v>59.482758620689658</v>
      </c>
      <c r="AX357" s="126">
        <f t="shared" si="150"/>
        <v>40.517241379310342</v>
      </c>
      <c r="AY357" s="64">
        <f t="shared" si="151"/>
        <v>56.93617021276598</v>
      </c>
      <c r="AZ357" s="97">
        <v>77.709999999999994</v>
      </c>
      <c r="BA357" s="68">
        <v>61.46</v>
      </c>
      <c r="BB357" s="68">
        <v>39.450000000000003</v>
      </c>
      <c r="BC357" s="68">
        <v>31</v>
      </c>
      <c r="BD357" s="68"/>
      <c r="BE357" s="15">
        <v>280</v>
      </c>
      <c r="BF357" s="5">
        <f t="shared" si="152"/>
        <v>31338</v>
      </c>
      <c r="BG357" s="41">
        <v>9740</v>
      </c>
      <c r="BH357" s="42">
        <v>3172</v>
      </c>
      <c r="BI357" s="42">
        <v>1326</v>
      </c>
      <c r="BJ357" s="42"/>
      <c r="BK357" s="42"/>
      <c r="BL357" s="42">
        <v>17100</v>
      </c>
      <c r="BM357" s="15"/>
    </row>
    <row r="358" spans="1:65" outlineLevel="4" x14ac:dyDescent="0.45">
      <c r="A358" s="150" t="s">
        <v>48</v>
      </c>
      <c r="B358" s="151"/>
      <c r="C358" s="50">
        <f t="shared" ref="C358:BM358" si="154">SUBTOTAL(4,C327:C357)</f>
        <v>379986</v>
      </c>
      <c r="D358" s="60">
        <f t="shared" si="154"/>
        <v>37.700000000000003</v>
      </c>
      <c r="E358" s="28">
        <f t="shared" si="154"/>
        <v>36.9</v>
      </c>
      <c r="F358" s="28">
        <f t="shared" si="154"/>
        <v>38</v>
      </c>
      <c r="G358" s="28">
        <f t="shared" si="154"/>
        <v>38.200000000000003</v>
      </c>
      <c r="H358" s="28">
        <f t="shared" si="154"/>
        <v>38</v>
      </c>
      <c r="I358" s="28">
        <f t="shared" si="154"/>
        <v>0</v>
      </c>
      <c r="J358" s="28">
        <f t="shared" si="154"/>
        <v>0</v>
      </c>
      <c r="K358" s="28">
        <f t="shared" si="154"/>
        <v>0</v>
      </c>
      <c r="L358" s="28">
        <f t="shared" si="154"/>
        <v>0</v>
      </c>
      <c r="M358" s="71">
        <f t="shared" si="154"/>
        <v>7.3</v>
      </c>
      <c r="N358" s="82">
        <f t="shared" si="154"/>
        <v>7.41</v>
      </c>
      <c r="O358" s="82">
        <f t="shared" si="154"/>
        <v>7.29</v>
      </c>
      <c r="P358" s="82">
        <f t="shared" si="154"/>
        <v>7.39</v>
      </c>
      <c r="Q358" s="82">
        <f t="shared" si="154"/>
        <v>7.3</v>
      </c>
      <c r="R358" s="82">
        <f t="shared" si="154"/>
        <v>0</v>
      </c>
      <c r="S358" s="82">
        <f t="shared" si="154"/>
        <v>0</v>
      </c>
      <c r="T358" s="82">
        <f t="shared" si="154"/>
        <v>0</v>
      </c>
      <c r="U358" s="82">
        <f t="shared" si="154"/>
        <v>0</v>
      </c>
      <c r="V358" s="29">
        <f t="shared" si="154"/>
        <v>345.5</v>
      </c>
      <c r="W358" s="39">
        <f t="shared" si="154"/>
        <v>454</v>
      </c>
      <c r="X358" s="39">
        <f t="shared" si="154"/>
        <v>326.89999999999998</v>
      </c>
      <c r="Y358" s="39">
        <f t="shared" si="154"/>
        <v>351</v>
      </c>
      <c r="Z358" s="39">
        <f t="shared" si="154"/>
        <v>499</v>
      </c>
      <c r="AA358" s="39">
        <f t="shared" si="154"/>
        <v>0</v>
      </c>
      <c r="AB358" s="39">
        <f t="shared" si="154"/>
        <v>0</v>
      </c>
      <c r="AC358" s="39">
        <f t="shared" si="154"/>
        <v>0</v>
      </c>
      <c r="AD358" s="39">
        <f t="shared" si="154"/>
        <v>0</v>
      </c>
      <c r="AE358" s="29">
        <f t="shared" si="154"/>
        <v>4192.5</v>
      </c>
      <c r="AF358" s="39">
        <f t="shared" si="154"/>
        <v>4640</v>
      </c>
      <c r="AG358" s="39">
        <f t="shared" si="154"/>
        <v>3850</v>
      </c>
      <c r="AH358" s="39">
        <f t="shared" si="154"/>
        <v>4460</v>
      </c>
      <c r="AI358" s="39">
        <f t="shared" si="154"/>
        <v>3940</v>
      </c>
      <c r="AJ358" s="39">
        <f t="shared" si="154"/>
        <v>0</v>
      </c>
      <c r="AK358" s="39">
        <f t="shared" si="154"/>
        <v>0</v>
      </c>
      <c r="AL358" s="39">
        <f t="shared" si="154"/>
        <v>0</v>
      </c>
      <c r="AM358" s="39">
        <f t="shared" si="154"/>
        <v>0</v>
      </c>
      <c r="AN358" s="39">
        <f t="shared" si="154"/>
        <v>24.242424242424242</v>
      </c>
      <c r="AO358" s="39">
        <f t="shared" si="154"/>
        <v>1675</v>
      </c>
      <c r="AP358" s="104">
        <f t="shared" si="154"/>
        <v>4.76</v>
      </c>
      <c r="AQ358" s="105">
        <f t="shared" si="154"/>
        <v>3.55</v>
      </c>
      <c r="AR358" s="106">
        <f t="shared" si="154"/>
        <v>77.319587628865989</v>
      </c>
      <c r="AS358" s="106">
        <f t="shared" si="154"/>
        <v>25.776397515527947</v>
      </c>
      <c r="AT358" s="107">
        <f t="shared" si="154"/>
        <v>1769</v>
      </c>
      <c r="AU358" s="108">
        <f t="shared" si="154"/>
        <v>2.44</v>
      </c>
      <c r="AV358" s="109">
        <f t="shared" si="154"/>
        <v>1.4</v>
      </c>
      <c r="AW358" s="106">
        <f t="shared" si="154"/>
        <v>59.482758620689658</v>
      </c>
      <c r="AX358" s="106">
        <f t="shared" si="154"/>
        <v>43.032786885245898</v>
      </c>
      <c r="AY358" s="60">
        <f t="shared" si="154"/>
        <v>58.239447198437745</v>
      </c>
      <c r="AZ358" s="96">
        <f t="shared" si="154"/>
        <v>78.209999999999994</v>
      </c>
      <c r="BA358" s="67">
        <f t="shared" si="154"/>
        <v>63.38</v>
      </c>
      <c r="BB358" s="67">
        <f t="shared" si="154"/>
        <v>40.15</v>
      </c>
      <c r="BC358" s="67">
        <f t="shared" si="154"/>
        <v>40</v>
      </c>
      <c r="BD358" s="67">
        <f t="shared" si="154"/>
        <v>0</v>
      </c>
      <c r="BE358" s="27">
        <f t="shared" si="154"/>
        <v>350</v>
      </c>
      <c r="BF358" s="29">
        <f t="shared" si="154"/>
        <v>34746</v>
      </c>
      <c r="BG358" s="39">
        <f t="shared" si="154"/>
        <v>12155</v>
      </c>
      <c r="BH358" s="40">
        <f t="shared" si="154"/>
        <v>9323</v>
      </c>
      <c r="BI358" s="40">
        <f t="shared" si="154"/>
        <v>1352</v>
      </c>
      <c r="BJ358" s="40">
        <f t="shared" si="154"/>
        <v>0</v>
      </c>
      <c r="BK358" s="40">
        <f t="shared" si="154"/>
        <v>0</v>
      </c>
      <c r="BL358" s="40">
        <f t="shared" si="154"/>
        <v>17152</v>
      </c>
      <c r="BM358" s="27">
        <f t="shared" si="154"/>
        <v>0</v>
      </c>
    </row>
    <row r="359" spans="1:65" outlineLevel="3" x14ac:dyDescent="0.45">
      <c r="A359" s="180" t="s">
        <v>49</v>
      </c>
      <c r="B359" s="181"/>
      <c r="C359" s="51">
        <f t="shared" ref="C359:BM359" si="155">SUBTOTAL(5,C327:C357)</f>
        <v>318316</v>
      </c>
      <c r="D359" s="61">
        <f t="shared" si="155"/>
        <v>37</v>
      </c>
      <c r="E359" s="12">
        <f t="shared" si="155"/>
        <v>36.4</v>
      </c>
      <c r="F359" s="12">
        <f t="shared" si="155"/>
        <v>37.1</v>
      </c>
      <c r="G359" s="12">
        <f t="shared" si="155"/>
        <v>37</v>
      </c>
      <c r="H359" s="12">
        <f t="shared" si="155"/>
        <v>37.1</v>
      </c>
      <c r="I359" s="12">
        <f t="shared" si="155"/>
        <v>0</v>
      </c>
      <c r="J359" s="12">
        <f t="shared" si="155"/>
        <v>0</v>
      </c>
      <c r="K359" s="12">
        <f t="shared" si="155"/>
        <v>0</v>
      </c>
      <c r="L359" s="12">
        <f t="shared" si="155"/>
        <v>0</v>
      </c>
      <c r="M359" s="72">
        <f t="shared" si="155"/>
        <v>7.2</v>
      </c>
      <c r="N359" s="83">
        <f t="shared" si="155"/>
        <v>7.22</v>
      </c>
      <c r="O359" s="83">
        <f t="shared" si="155"/>
        <v>7.09</v>
      </c>
      <c r="P359" s="83">
        <f t="shared" si="155"/>
        <v>7.22</v>
      </c>
      <c r="Q359" s="83">
        <f t="shared" si="155"/>
        <v>7.04</v>
      </c>
      <c r="R359" s="83">
        <f t="shared" si="155"/>
        <v>0</v>
      </c>
      <c r="S359" s="83">
        <f t="shared" si="155"/>
        <v>0</v>
      </c>
      <c r="T359" s="83">
        <f t="shared" si="155"/>
        <v>0</v>
      </c>
      <c r="U359" s="83">
        <f t="shared" si="155"/>
        <v>0</v>
      </c>
      <c r="V359" s="6">
        <f t="shared" si="155"/>
        <v>263.5</v>
      </c>
      <c r="W359" s="41">
        <f t="shared" si="155"/>
        <v>236</v>
      </c>
      <c r="X359" s="41">
        <f t="shared" si="155"/>
        <v>214</v>
      </c>
      <c r="Y359" s="41">
        <f t="shared" si="155"/>
        <v>225</v>
      </c>
      <c r="Z359" s="41">
        <f t="shared" si="155"/>
        <v>283</v>
      </c>
      <c r="AA359" s="41">
        <f t="shared" si="155"/>
        <v>0</v>
      </c>
      <c r="AB359" s="41">
        <f t="shared" si="155"/>
        <v>0</v>
      </c>
      <c r="AC359" s="41">
        <f t="shared" si="155"/>
        <v>0</v>
      </c>
      <c r="AD359" s="41">
        <f t="shared" si="155"/>
        <v>0</v>
      </c>
      <c r="AE359" s="6">
        <f t="shared" si="155"/>
        <v>3870</v>
      </c>
      <c r="AF359" s="41">
        <f t="shared" si="155"/>
        <v>4130</v>
      </c>
      <c r="AG359" s="41">
        <f t="shared" si="155"/>
        <v>3640</v>
      </c>
      <c r="AH359" s="41">
        <f t="shared" si="155"/>
        <v>4030</v>
      </c>
      <c r="AI359" s="41">
        <f t="shared" si="155"/>
        <v>3670</v>
      </c>
      <c r="AJ359" s="41">
        <f t="shared" si="155"/>
        <v>0</v>
      </c>
      <c r="AK359" s="41">
        <f t="shared" si="155"/>
        <v>0</v>
      </c>
      <c r="AL359" s="41">
        <f t="shared" si="155"/>
        <v>0</v>
      </c>
      <c r="AM359" s="41">
        <f t="shared" si="155"/>
        <v>0</v>
      </c>
      <c r="AN359" s="41">
        <f t="shared" si="155"/>
        <v>16.71641791044776</v>
      </c>
      <c r="AO359" s="41">
        <f t="shared" si="155"/>
        <v>1155</v>
      </c>
      <c r="AP359" s="110">
        <f t="shared" si="155"/>
        <v>3.22</v>
      </c>
      <c r="AQ359" s="111">
        <f t="shared" si="155"/>
        <v>2.39</v>
      </c>
      <c r="AR359" s="112">
        <f t="shared" si="155"/>
        <v>74.223602484472053</v>
      </c>
      <c r="AS359" s="112">
        <f t="shared" si="155"/>
        <v>22.680412371134011</v>
      </c>
      <c r="AT359" s="113">
        <f t="shared" si="155"/>
        <v>1205</v>
      </c>
      <c r="AU359" s="114">
        <f t="shared" si="155"/>
        <v>2.3199999999999998</v>
      </c>
      <c r="AV359" s="115">
        <f t="shared" si="155"/>
        <v>1.37</v>
      </c>
      <c r="AW359" s="112">
        <f t="shared" si="155"/>
        <v>56.967213114754102</v>
      </c>
      <c r="AX359" s="112">
        <f t="shared" si="155"/>
        <v>40.517241379310342</v>
      </c>
      <c r="AY359" s="61">
        <f t="shared" si="155"/>
        <v>51.799687010954628</v>
      </c>
      <c r="AZ359" s="97">
        <f t="shared" si="155"/>
        <v>76.56</v>
      </c>
      <c r="BA359" s="68">
        <f t="shared" si="155"/>
        <v>60.34</v>
      </c>
      <c r="BB359" s="68">
        <f t="shared" si="155"/>
        <v>38.159999999999997</v>
      </c>
      <c r="BC359" s="68">
        <f t="shared" si="155"/>
        <v>14</v>
      </c>
      <c r="BD359" s="68">
        <f t="shared" si="155"/>
        <v>0</v>
      </c>
      <c r="BE359" s="15">
        <f t="shared" si="155"/>
        <v>100</v>
      </c>
      <c r="BF359" s="6">
        <f t="shared" si="155"/>
        <v>5790</v>
      </c>
      <c r="BG359" s="41">
        <f t="shared" si="155"/>
        <v>161</v>
      </c>
      <c r="BH359" s="42">
        <f t="shared" si="155"/>
        <v>0</v>
      </c>
      <c r="BI359" s="42">
        <f t="shared" si="155"/>
        <v>995</v>
      </c>
      <c r="BJ359" s="42">
        <f t="shared" si="155"/>
        <v>0</v>
      </c>
      <c r="BK359" s="42">
        <f t="shared" si="155"/>
        <v>0</v>
      </c>
      <c r="BL359" s="42">
        <f t="shared" si="155"/>
        <v>4315</v>
      </c>
      <c r="BM359" s="15">
        <f t="shared" si="155"/>
        <v>0</v>
      </c>
    </row>
    <row r="360" spans="1:65" outlineLevel="2" x14ac:dyDescent="0.45">
      <c r="A360" s="180" t="s">
        <v>50</v>
      </c>
      <c r="B360" s="181"/>
      <c r="C360" s="51">
        <f>IFERROR(SUBTOTAL(1,C327:C357),"")</f>
        <v>349818.93548387097</v>
      </c>
      <c r="D360" s="61">
        <f t="shared" ref="D360:BM360" si="156">IFERROR(SUBTOTAL(1,D327:D357),"")</f>
        <v>37.438709677419354</v>
      </c>
      <c r="E360" s="12">
        <f t="shared" si="156"/>
        <v>36.670967741935499</v>
      </c>
      <c r="F360" s="12">
        <f t="shared" si="156"/>
        <v>37.590322580645157</v>
      </c>
      <c r="G360" s="12">
        <f t="shared" si="156"/>
        <v>37.88064516129031</v>
      </c>
      <c r="H360" s="12">
        <f t="shared" si="156"/>
        <v>37.577419354838703</v>
      </c>
      <c r="I360" s="12" t="str">
        <f t="shared" si="156"/>
        <v/>
      </c>
      <c r="J360" s="12" t="str">
        <f t="shared" si="156"/>
        <v/>
      </c>
      <c r="K360" s="12" t="str">
        <f t="shared" si="156"/>
        <v/>
      </c>
      <c r="L360" s="12" t="str">
        <f t="shared" si="156"/>
        <v/>
      </c>
      <c r="M360" s="72">
        <f t="shared" si="156"/>
        <v>7.2387096774193589</v>
      </c>
      <c r="N360" s="83">
        <f t="shared" si="156"/>
        <v>7.3177419354838715</v>
      </c>
      <c r="O360" s="83">
        <f t="shared" si="156"/>
        <v>7.1745161290322566</v>
      </c>
      <c r="P360" s="83">
        <f t="shared" si="156"/>
        <v>7.3054838709677421</v>
      </c>
      <c r="Q360" s="83">
        <f t="shared" si="156"/>
        <v>7.1641935483870984</v>
      </c>
      <c r="R360" s="83" t="str">
        <f t="shared" si="156"/>
        <v/>
      </c>
      <c r="S360" s="83" t="str">
        <f t="shared" si="156"/>
        <v/>
      </c>
      <c r="T360" s="83" t="str">
        <f t="shared" si="156"/>
        <v/>
      </c>
      <c r="U360" s="83" t="str">
        <f t="shared" si="156"/>
        <v/>
      </c>
      <c r="V360" s="6">
        <f t="shared" si="156"/>
        <v>299.7</v>
      </c>
      <c r="W360" s="41">
        <f t="shared" si="156"/>
        <v>304.48</v>
      </c>
      <c r="X360" s="41">
        <f t="shared" si="156"/>
        <v>283.60000000000002</v>
      </c>
      <c r="Y360" s="41">
        <f t="shared" si="156"/>
        <v>272.54000000000002</v>
      </c>
      <c r="Z360" s="41">
        <f t="shared" si="156"/>
        <v>338.15999999999997</v>
      </c>
      <c r="AA360" s="41" t="str">
        <f t="shared" si="156"/>
        <v/>
      </c>
      <c r="AB360" s="41" t="str">
        <f t="shared" si="156"/>
        <v/>
      </c>
      <c r="AC360" s="41" t="str">
        <f t="shared" si="156"/>
        <v/>
      </c>
      <c r="AD360" s="41" t="str">
        <f t="shared" si="156"/>
        <v/>
      </c>
      <c r="AE360" s="6">
        <f t="shared" si="156"/>
        <v>4057</v>
      </c>
      <c r="AF360" s="41">
        <f t="shared" si="156"/>
        <v>4366</v>
      </c>
      <c r="AG360" s="41">
        <f t="shared" si="156"/>
        <v>3766</v>
      </c>
      <c r="AH360" s="41">
        <f t="shared" si="156"/>
        <v>4292</v>
      </c>
      <c r="AI360" s="41">
        <f t="shared" si="156"/>
        <v>3804</v>
      </c>
      <c r="AJ360" s="41" t="str">
        <f t="shared" si="156"/>
        <v/>
      </c>
      <c r="AK360" s="41" t="str">
        <f t="shared" si="156"/>
        <v/>
      </c>
      <c r="AL360" s="41" t="str">
        <f t="shared" si="156"/>
        <v/>
      </c>
      <c r="AM360" s="41" t="str">
        <f t="shared" si="156"/>
        <v/>
      </c>
      <c r="AN360" s="41">
        <f t="shared" si="156"/>
        <v>19.972965346977016</v>
      </c>
      <c r="AO360" s="41">
        <f t="shared" si="156"/>
        <v>1414.1612903225807</v>
      </c>
      <c r="AP360" s="110">
        <f t="shared" si="156"/>
        <v>4.0279999999999996</v>
      </c>
      <c r="AQ360" s="111">
        <f t="shared" si="156"/>
        <v>3.036</v>
      </c>
      <c r="AR360" s="112">
        <f t="shared" si="156"/>
        <v>75.36761408906959</v>
      </c>
      <c r="AS360" s="112">
        <f t="shared" si="156"/>
        <v>24.632385910930406</v>
      </c>
      <c r="AT360" s="113">
        <f t="shared" si="156"/>
        <v>1510.9354838709678</v>
      </c>
      <c r="AU360" s="114">
        <f t="shared" si="156"/>
        <v>2.3860000000000001</v>
      </c>
      <c r="AV360" s="115">
        <f t="shared" si="156"/>
        <v>1.3860000000000001</v>
      </c>
      <c r="AW360" s="112">
        <f t="shared" si="156"/>
        <v>58.108319850989403</v>
      </c>
      <c r="AX360" s="112">
        <f t="shared" si="156"/>
        <v>41.891680149010604</v>
      </c>
      <c r="AY360" s="61">
        <f t="shared" si="156"/>
        <v>54.631241118739389</v>
      </c>
      <c r="AZ360" s="97">
        <f t="shared" si="156"/>
        <v>77.300322580645158</v>
      </c>
      <c r="BA360" s="68">
        <f t="shared" si="156"/>
        <v>61.363999999999997</v>
      </c>
      <c r="BB360" s="68">
        <f t="shared" si="156"/>
        <v>39.291999999999994</v>
      </c>
      <c r="BC360" s="68">
        <f t="shared" si="156"/>
        <v>23.4</v>
      </c>
      <c r="BD360" s="68" t="str">
        <f t="shared" si="156"/>
        <v/>
      </c>
      <c r="BE360" s="15">
        <f>IFERROR(SUBTOTAL(1,BE327:BE357),"")</f>
        <v>250.38461538461539</v>
      </c>
      <c r="BF360" s="6">
        <f t="shared" si="156"/>
        <v>23733.290322580644</v>
      </c>
      <c r="BG360" s="41">
        <f t="shared" si="156"/>
        <v>7199.4838709677415</v>
      </c>
      <c r="BH360" s="42">
        <f t="shared" si="156"/>
        <v>2801.5806451612902</v>
      </c>
      <c r="BI360" s="42">
        <f t="shared" si="156"/>
        <v>1197.4516129032259</v>
      </c>
      <c r="BJ360" s="42" t="str">
        <f t="shared" si="156"/>
        <v/>
      </c>
      <c r="BK360" s="42" t="str">
        <f t="shared" si="156"/>
        <v/>
      </c>
      <c r="BL360" s="42">
        <f t="shared" si="156"/>
        <v>12534.774193548386</v>
      </c>
      <c r="BM360" s="15" t="str">
        <f t="shared" si="156"/>
        <v/>
      </c>
    </row>
    <row r="361" spans="1:65" ht="17.5" outlineLevel="1" thickBot="1" x14ac:dyDescent="0.5">
      <c r="A361" s="182" t="s">
        <v>51</v>
      </c>
      <c r="B361" s="183"/>
      <c r="C361" s="52">
        <f>SUBTOTAL(9,C327:C357)</f>
        <v>10844387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43839</v>
      </c>
      <c r="AP361" s="116"/>
      <c r="AQ361" s="117"/>
      <c r="AR361" s="118"/>
      <c r="AS361" s="118"/>
      <c r="AT361" s="119">
        <f>SUBTOTAL(9,AT327:AT357)</f>
        <v>46839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6510</v>
      </c>
      <c r="BF361" s="7">
        <f t="shared" ref="BF361:BM361" si="157">SUBTOTAL(9,BF327:BF357)</f>
        <v>735732</v>
      </c>
      <c r="BG361" s="43">
        <f t="shared" si="157"/>
        <v>223184</v>
      </c>
      <c r="BH361" s="44">
        <f t="shared" si="157"/>
        <v>86849</v>
      </c>
      <c r="BI361" s="44">
        <f t="shared" si="157"/>
        <v>37121</v>
      </c>
      <c r="BJ361" s="44">
        <f t="shared" si="157"/>
        <v>0</v>
      </c>
      <c r="BK361" s="44">
        <f t="shared" si="157"/>
        <v>0</v>
      </c>
      <c r="BL361" s="44">
        <f t="shared" si="157"/>
        <v>388578</v>
      </c>
      <c r="BM361" s="16">
        <f t="shared" si="157"/>
        <v>0</v>
      </c>
    </row>
    <row r="362" spans="1:65" outlineLevel="5" x14ac:dyDescent="0.45">
      <c r="A362" s="21">
        <f t="shared" si="136"/>
        <v>11</v>
      </c>
      <c r="B362" s="33">
        <f>B357+1</f>
        <v>45231</v>
      </c>
      <c r="C362" s="51">
        <v>343113</v>
      </c>
      <c r="D362" s="64">
        <f t="shared" ref="D362:D391" si="158">IFERROR(ROUND(AVERAGE(E362:L362),1),"")</f>
        <v>37.1</v>
      </c>
      <c r="E362" s="12">
        <v>36.299999999999997</v>
      </c>
      <c r="F362" s="12">
        <v>37.4</v>
      </c>
      <c r="G362" s="12">
        <v>37.299999999999997</v>
      </c>
      <c r="H362" s="12">
        <v>37.4</v>
      </c>
      <c r="I362" s="12"/>
      <c r="J362" s="12"/>
      <c r="K362" s="12"/>
      <c r="L362" s="12"/>
      <c r="M362" s="74">
        <f t="shared" ref="M362:M391" si="159">IFERROR(ROUND(AVERAGE(N362:U362),1),"")</f>
        <v>7.2</v>
      </c>
      <c r="N362" s="83">
        <v>7.24</v>
      </c>
      <c r="O362" s="83">
        <v>7.15</v>
      </c>
      <c r="P362" s="83">
        <v>7.28</v>
      </c>
      <c r="Q362" s="83">
        <v>7.13</v>
      </c>
      <c r="R362" s="83"/>
      <c r="S362" s="83"/>
      <c r="T362" s="83"/>
      <c r="U362" s="83"/>
      <c r="V362" s="5" t="str">
        <f t="shared" ref="V362:V391" si="160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61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20.334059549745824</v>
      </c>
      <c r="AO362" s="41">
        <v>1377</v>
      </c>
      <c r="AP362" s="110"/>
      <c r="AQ362" s="111"/>
      <c r="AR362" s="126" t="str">
        <f t="shared" ref="AR362:AR391" si="162">IFERROR(AQ362/AP362*100,"")</f>
        <v/>
      </c>
      <c r="AS362" s="126" t="str">
        <f t="shared" ref="AS362:AS391" si="163">IFERROR(100-AR362,"")</f>
        <v/>
      </c>
      <c r="AT362" s="127">
        <v>1485</v>
      </c>
      <c r="AU362" s="128"/>
      <c r="AV362" s="129"/>
      <c r="AW362" s="126" t="str">
        <f t="shared" ref="AW362:AW391" si="164">IFERROR(AV362/AU362*100,"")</f>
        <v/>
      </c>
      <c r="AX362" s="126" t="str">
        <f t="shared" ref="AX362:AX391" si="165">IFERROR(100-AW362,"")</f>
        <v/>
      </c>
      <c r="AY362" s="64" t="str">
        <f t="shared" ref="AY362:AY391" si="166">IFERROR((1-((AW362*AS362)/(AX362*AR362)))*100,"")</f>
        <v/>
      </c>
      <c r="AZ362" s="97">
        <v>77.75</v>
      </c>
      <c r="BA362" s="68"/>
      <c r="BB362" s="68"/>
      <c r="BC362" s="68"/>
      <c r="BD362" s="68"/>
      <c r="BE362" s="15">
        <v>270</v>
      </c>
      <c r="BF362" s="5">
        <f t="shared" ref="BF362:BF391" si="167">IF(SUM(BG362:BM362)=0,"",SUM(BG362:BM362))</f>
        <v>27893</v>
      </c>
      <c r="BG362" s="41">
        <v>7816</v>
      </c>
      <c r="BH362" s="42">
        <v>5784</v>
      </c>
      <c r="BI362" s="42">
        <v>1326</v>
      </c>
      <c r="BJ362" s="42"/>
      <c r="BK362" s="42"/>
      <c r="BL362" s="42">
        <v>12967</v>
      </c>
      <c r="BM362" s="15"/>
    </row>
    <row r="363" spans="1:65" outlineLevel="5" x14ac:dyDescent="0.45">
      <c r="A363" s="22">
        <f t="shared" si="136"/>
        <v>11</v>
      </c>
      <c r="B363" s="9">
        <f t="shared" si="153"/>
        <v>45232</v>
      </c>
      <c r="C363" s="51">
        <v>332382</v>
      </c>
      <c r="D363" s="64">
        <f t="shared" si="158"/>
        <v>37.200000000000003</v>
      </c>
      <c r="E363" s="12">
        <v>36.4</v>
      </c>
      <c r="F363" s="12">
        <v>37.5</v>
      </c>
      <c r="G363" s="12">
        <v>37.299999999999997</v>
      </c>
      <c r="H363" s="12">
        <v>37.5</v>
      </c>
      <c r="I363" s="12"/>
      <c r="J363" s="12"/>
      <c r="K363" s="12"/>
      <c r="L363" s="12"/>
      <c r="M363" s="74">
        <f t="shared" si="159"/>
        <v>7.2</v>
      </c>
      <c r="N363" s="83">
        <v>7.22</v>
      </c>
      <c r="O363" s="83">
        <v>7.11</v>
      </c>
      <c r="P363" s="83">
        <v>7.24</v>
      </c>
      <c r="Q363" s="83">
        <v>7.12</v>
      </c>
      <c r="R363" s="83"/>
      <c r="S363" s="83"/>
      <c r="T363" s="83"/>
      <c r="U363" s="83"/>
      <c r="V363" s="5" t="str">
        <f t="shared" si="160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61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22.151898734177216</v>
      </c>
      <c r="AO363" s="41">
        <v>1264</v>
      </c>
      <c r="AP363" s="110"/>
      <c r="AQ363" s="111"/>
      <c r="AR363" s="126" t="str">
        <f t="shared" si="162"/>
        <v/>
      </c>
      <c r="AS363" s="126" t="str">
        <f t="shared" si="163"/>
        <v/>
      </c>
      <c r="AT363" s="127">
        <v>1412</v>
      </c>
      <c r="AU363" s="128"/>
      <c r="AV363" s="129"/>
      <c r="AW363" s="126" t="str">
        <f t="shared" si="164"/>
        <v/>
      </c>
      <c r="AX363" s="126" t="str">
        <f t="shared" si="165"/>
        <v/>
      </c>
      <c r="AY363" s="64" t="str">
        <f t="shared" si="166"/>
        <v/>
      </c>
      <c r="AZ363" s="97">
        <v>76.989999999999995</v>
      </c>
      <c r="BA363" s="68"/>
      <c r="BB363" s="68"/>
      <c r="BC363" s="68"/>
      <c r="BD363" s="68"/>
      <c r="BE363" s="15">
        <v>210</v>
      </c>
      <c r="BF363" s="5">
        <f t="shared" si="167"/>
        <v>29256</v>
      </c>
      <c r="BG363" s="41">
        <v>8557</v>
      </c>
      <c r="BH363" s="42">
        <v>6512</v>
      </c>
      <c r="BI363" s="42">
        <v>1271</v>
      </c>
      <c r="BJ363" s="42"/>
      <c r="BK363" s="42"/>
      <c r="BL363" s="42">
        <v>12916</v>
      </c>
      <c r="BM363" s="15"/>
    </row>
    <row r="364" spans="1:65" outlineLevel="5" x14ac:dyDescent="0.45">
      <c r="A364" s="22">
        <f t="shared" si="136"/>
        <v>11</v>
      </c>
      <c r="B364" s="9">
        <f t="shared" si="153"/>
        <v>45233</v>
      </c>
      <c r="C364" s="51">
        <v>345654</v>
      </c>
      <c r="D364" s="64">
        <f t="shared" si="158"/>
        <v>37.299999999999997</v>
      </c>
      <c r="E364" s="12">
        <v>36.4</v>
      </c>
      <c r="F364" s="12">
        <v>37.6</v>
      </c>
      <c r="G364" s="12">
        <v>37.4</v>
      </c>
      <c r="H364" s="12">
        <v>37.6</v>
      </c>
      <c r="I364" s="12"/>
      <c r="J364" s="12"/>
      <c r="K364" s="12"/>
      <c r="L364" s="12"/>
      <c r="M364" s="74">
        <f t="shared" si="159"/>
        <v>7.2</v>
      </c>
      <c r="N364" s="83">
        <v>7.25</v>
      </c>
      <c r="O364" s="83">
        <v>7.14</v>
      </c>
      <c r="P364" s="83">
        <v>7.25</v>
      </c>
      <c r="Q364" s="83">
        <v>7.15</v>
      </c>
      <c r="R364" s="83"/>
      <c r="S364" s="83"/>
      <c r="T364" s="83"/>
      <c r="U364" s="83"/>
      <c r="V364" s="5" t="str">
        <f t="shared" si="160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1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21.806853582554517</v>
      </c>
      <c r="AO364" s="41">
        <v>1284</v>
      </c>
      <c r="AP364" s="110"/>
      <c r="AQ364" s="111"/>
      <c r="AR364" s="126" t="str">
        <f t="shared" si="162"/>
        <v/>
      </c>
      <c r="AS364" s="126" t="str">
        <f t="shared" si="163"/>
        <v/>
      </c>
      <c r="AT364" s="127">
        <v>1288</v>
      </c>
      <c r="AU364" s="128"/>
      <c r="AV364" s="129"/>
      <c r="AW364" s="126" t="str">
        <f t="shared" si="164"/>
        <v/>
      </c>
      <c r="AX364" s="126" t="str">
        <f t="shared" si="165"/>
        <v/>
      </c>
      <c r="AY364" s="64" t="str">
        <f t="shared" si="166"/>
        <v/>
      </c>
      <c r="AZ364" s="97">
        <v>76.27</v>
      </c>
      <c r="BA364" s="68"/>
      <c r="BB364" s="68"/>
      <c r="BC364" s="68"/>
      <c r="BD364" s="68"/>
      <c r="BE364" s="15">
        <v>290</v>
      </c>
      <c r="BF364" s="5">
        <f t="shared" si="167"/>
        <v>22776</v>
      </c>
      <c r="BG364" s="41">
        <v>7388</v>
      </c>
      <c r="BH364" s="42">
        <v>5337</v>
      </c>
      <c r="BI364" s="42">
        <v>1232</v>
      </c>
      <c r="BJ364" s="42"/>
      <c r="BK364" s="42"/>
      <c r="BL364" s="42">
        <v>8819</v>
      </c>
      <c r="BM364" s="15"/>
    </row>
    <row r="365" spans="1:65" outlineLevel="5" x14ac:dyDescent="0.45">
      <c r="A365" s="22">
        <f t="shared" si="136"/>
        <v>11</v>
      </c>
      <c r="B365" s="9">
        <f t="shared" si="153"/>
        <v>45234</v>
      </c>
      <c r="C365" s="51">
        <v>342649</v>
      </c>
      <c r="D365" s="64">
        <f t="shared" si="158"/>
        <v>37.4</v>
      </c>
      <c r="E365" s="12">
        <v>36.4</v>
      </c>
      <c r="F365" s="12">
        <v>37.799999999999997</v>
      </c>
      <c r="G365" s="12">
        <v>37.4</v>
      </c>
      <c r="H365" s="12">
        <v>37.799999999999997</v>
      </c>
      <c r="I365" s="12"/>
      <c r="J365" s="12"/>
      <c r="K365" s="12"/>
      <c r="L365" s="12"/>
      <c r="M365" s="74">
        <f t="shared" si="159"/>
        <v>7.2</v>
      </c>
      <c r="N365" s="83">
        <v>7.27</v>
      </c>
      <c r="O365" s="83">
        <v>7.18</v>
      </c>
      <c r="P365" s="83">
        <v>7.29</v>
      </c>
      <c r="Q365" s="83">
        <v>7.17</v>
      </c>
      <c r="R365" s="83"/>
      <c r="S365" s="83"/>
      <c r="T365" s="83"/>
      <c r="U365" s="83"/>
      <c r="V365" s="5" t="str">
        <f t="shared" si="160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61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22.364217252396166</v>
      </c>
      <c r="AO365" s="41">
        <v>1252</v>
      </c>
      <c r="AP365" s="110"/>
      <c r="AQ365" s="111"/>
      <c r="AR365" s="126" t="str">
        <f t="shared" si="162"/>
        <v/>
      </c>
      <c r="AS365" s="126" t="str">
        <f t="shared" si="163"/>
        <v/>
      </c>
      <c r="AT365" s="127">
        <v>1300</v>
      </c>
      <c r="AU365" s="128"/>
      <c r="AV365" s="129"/>
      <c r="AW365" s="126" t="str">
        <f t="shared" si="164"/>
        <v/>
      </c>
      <c r="AX365" s="126" t="str">
        <f t="shared" si="165"/>
        <v/>
      </c>
      <c r="AY365" s="64" t="str">
        <f t="shared" si="166"/>
        <v/>
      </c>
      <c r="AZ365" s="97">
        <v>76.58</v>
      </c>
      <c r="BA365" s="68"/>
      <c r="BB365" s="68"/>
      <c r="BC365" s="68"/>
      <c r="BD365" s="68"/>
      <c r="BE365" s="15">
        <v>100</v>
      </c>
      <c r="BF365" s="5">
        <f t="shared" si="167"/>
        <v>21574</v>
      </c>
      <c r="BG365" s="41">
        <v>5184</v>
      </c>
      <c r="BH365" s="42">
        <v>3280</v>
      </c>
      <c r="BI365" s="42">
        <v>1244</v>
      </c>
      <c r="BJ365" s="42"/>
      <c r="BK365" s="42"/>
      <c r="BL365" s="42">
        <v>11866</v>
      </c>
      <c r="BM365" s="15"/>
    </row>
    <row r="366" spans="1:65" outlineLevel="5" x14ac:dyDescent="0.45">
      <c r="A366" s="22">
        <f t="shared" si="136"/>
        <v>11</v>
      </c>
      <c r="B366" s="9">
        <f t="shared" si="153"/>
        <v>45235</v>
      </c>
      <c r="C366" s="51">
        <v>326963</v>
      </c>
      <c r="D366" s="64">
        <f t="shared" si="158"/>
        <v>37.299999999999997</v>
      </c>
      <c r="E366" s="12">
        <v>36.4</v>
      </c>
      <c r="F366" s="12">
        <v>37.6</v>
      </c>
      <c r="G366" s="12">
        <v>37.6</v>
      </c>
      <c r="H366" s="12">
        <v>37.6</v>
      </c>
      <c r="I366" s="12"/>
      <c r="J366" s="12"/>
      <c r="K366" s="12"/>
      <c r="L366" s="12"/>
      <c r="M366" s="74">
        <f t="shared" si="159"/>
        <v>7.3</v>
      </c>
      <c r="N366" s="83">
        <v>7.33</v>
      </c>
      <c r="O366" s="83">
        <v>7.24</v>
      </c>
      <c r="P366" s="83">
        <v>7.3</v>
      </c>
      <c r="Q366" s="83">
        <v>7.18</v>
      </c>
      <c r="R366" s="83"/>
      <c r="S366" s="83"/>
      <c r="T366" s="83"/>
      <c r="U366" s="83"/>
      <c r="V366" s="5" t="str">
        <f t="shared" si="160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1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24.955436720142604</v>
      </c>
      <c r="AO366" s="41">
        <v>1122</v>
      </c>
      <c r="AP366" s="110"/>
      <c r="AQ366" s="111"/>
      <c r="AR366" s="126" t="str">
        <f t="shared" si="162"/>
        <v/>
      </c>
      <c r="AS366" s="126" t="str">
        <f t="shared" si="163"/>
        <v/>
      </c>
      <c r="AT366" s="127">
        <v>1209</v>
      </c>
      <c r="AU366" s="128"/>
      <c r="AV366" s="129"/>
      <c r="AW366" s="126" t="str">
        <f t="shared" si="164"/>
        <v/>
      </c>
      <c r="AX366" s="126" t="str">
        <f t="shared" si="165"/>
        <v/>
      </c>
      <c r="AY366" s="64" t="str">
        <f t="shared" si="166"/>
        <v/>
      </c>
      <c r="AZ366" s="97">
        <v>77.02</v>
      </c>
      <c r="BA366" s="68"/>
      <c r="BB366" s="68"/>
      <c r="BC366" s="68"/>
      <c r="BD366" s="68"/>
      <c r="BE366" s="15"/>
      <c r="BF366" s="5">
        <f t="shared" si="167"/>
        <v>14507</v>
      </c>
      <c r="BG366" s="41">
        <v>4028</v>
      </c>
      <c r="BH366" s="42">
        <v>0</v>
      </c>
      <c r="BI366" s="42">
        <v>1197</v>
      </c>
      <c r="BJ366" s="42"/>
      <c r="BK366" s="42"/>
      <c r="BL366" s="42">
        <v>9282</v>
      </c>
      <c r="BM366" s="15"/>
    </row>
    <row r="367" spans="1:65" outlineLevel="5" x14ac:dyDescent="0.45">
      <c r="A367" s="22">
        <f t="shared" si="136"/>
        <v>11</v>
      </c>
      <c r="B367" s="9">
        <f t="shared" si="153"/>
        <v>45236</v>
      </c>
      <c r="C367" s="51">
        <v>448935</v>
      </c>
      <c r="D367" s="64">
        <f t="shared" si="158"/>
        <v>37.299999999999997</v>
      </c>
      <c r="E367" s="12">
        <v>36.5</v>
      </c>
      <c r="F367" s="12">
        <v>37.6</v>
      </c>
      <c r="G367" s="12">
        <v>37.5</v>
      </c>
      <c r="H367" s="12">
        <v>37.6</v>
      </c>
      <c r="I367" s="12"/>
      <c r="J367" s="12"/>
      <c r="K367" s="12"/>
      <c r="L367" s="12"/>
      <c r="M367" s="74">
        <f t="shared" si="159"/>
        <v>7.3</v>
      </c>
      <c r="N367" s="83">
        <v>7.36</v>
      </c>
      <c r="O367" s="83">
        <v>7.26</v>
      </c>
      <c r="P367" s="83">
        <v>7.34</v>
      </c>
      <c r="Q367" s="83">
        <v>7.18</v>
      </c>
      <c r="R367" s="83"/>
      <c r="S367" s="83"/>
      <c r="T367" s="83"/>
      <c r="U367" s="83"/>
      <c r="V367" s="5" t="str">
        <f t="shared" si="160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1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21.100226073850791</v>
      </c>
      <c r="AO367" s="41">
        <v>1327</v>
      </c>
      <c r="AP367" s="110"/>
      <c r="AQ367" s="111"/>
      <c r="AR367" s="126" t="str">
        <f t="shared" si="162"/>
        <v/>
      </c>
      <c r="AS367" s="126" t="str">
        <f t="shared" si="163"/>
        <v/>
      </c>
      <c r="AT367" s="127">
        <v>1557</v>
      </c>
      <c r="AU367" s="128"/>
      <c r="AV367" s="129"/>
      <c r="AW367" s="126" t="str">
        <f t="shared" si="164"/>
        <v/>
      </c>
      <c r="AX367" s="126" t="str">
        <f t="shared" si="165"/>
        <v/>
      </c>
      <c r="AY367" s="64" t="str">
        <f t="shared" si="166"/>
        <v/>
      </c>
      <c r="AZ367" s="97">
        <v>77.56</v>
      </c>
      <c r="BA367" s="68"/>
      <c r="BB367" s="68"/>
      <c r="BC367" s="68"/>
      <c r="BD367" s="68"/>
      <c r="BE367" s="15">
        <v>320</v>
      </c>
      <c r="BF367" s="5">
        <f t="shared" si="167"/>
        <v>35710</v>
      </c>
      <c r="BG367" s="41">
        <v>10543</v>
      </c>
      <c r="BH367" s="42">
        <v>6438</v>
      </c>
      <c r="BI367" s="42">
        <v>1174</v>
      </c>
      <c r="BJ367" s="42"/>
      <c r="BK367" s="42"/>
      <c r="BL367" s="42">
        <v>17555</v>
      </c>
      <c r="BM367" s="15"/>
    </row>
    <row r="368" spans="1:65" outlineLevel="5" x14ac:dyDescent="0.45">
      <c r="A368" s="22">
        <f t="shared" si="136"/>
        <v>11</v>
      </c>
      <c r="B368" s="9">
        <f t="shared" si="153"/>
        <v>45237</v>
      </c>
      <c r="C368" s="51">
        <v>345035</v>
      </c>
      <c r="D368" s="64">
        <f t="shared" si="158"/>
        <v>37.299999999999997</v>
      </c>
      <c r="E368" s="12">
        <v>36</v>
      </c>
      <c r="F368" s="12">
        <v>37.799999999999997</v>
      </c>
      <c r="G368" s="12">
        <v>37.5</v>
      </c>
      <c r="H368" s="12">
        <v>37.799999999999997</v>
      </c>
      <c r="I368" s="12"/>
      <c r="J368" s="12"/>
      <c r="K368" s="12"/>
      <c r="L368" s="12"/>
      <c r="M368" s="74">
        <f t="shared" si="159"/>
        <v>7.3</v>
      </c>
      <c r="N368" s="83">
        <v>7.39</v>
      </c>
      <c r="O368" s="83">
        <v>7.29</v>
      </c>
      <c r="P368" s="83">
        <v>7.39</v>
      </c>
      <c r="Q368" s="83">
        <v>7.19</v>
      </c>
      <c r="R368" s="83"/>
      <c r="S368" s="83"/>
      <c r="T368" s="83"/>
      <c r="U368" s="83"/>
      <c r="V368" s="5" t="str">
        <f t="shared" si="160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61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23.026315789473685</v>
      </c>
      <c r="AO368" s="41">
        <v>1216</v>
      </c>
      <c r="AP368" s="110"/>
      <c r="AQ368" s="111"/>
      <c r="AR368" s="126" t="str">
        <f t="shared" si="162"/>
        <v/>
      </c>
      <c r="AS368" s="126" t="str">
        <f t="shared" si="163"/>
        <v/>
      </c>
      <c r="AT368" s="127">
        <v>1362</v>
      </c>
      <c r="AU368" s="128"/>
      <c r="AV368" s="129"/>
      <c r="AW368" s="126" t="str">
        <f t="shared" si="164"/>
        <v/>
      </c>
      <c r="AX368" s="126" t="str">
        <f t="shared" si="165"/>
        <v/>
      </c>
      <c r="AY368" s="64" t="str">
        <f t="shared" si="166"/>
        <v/>
      </c>
      <c r="AZ368" s="97">
        <v>78.260000000000005</v>
      </c>
      <c r="BA368" s="68"/>
      <c r="BB368" s="68"/>
      <c r="BC368" s="68"/>
      <c r="BD368" s="68"/>
      <c r="BE368" s="15">
        <v>160</v>
      </c>
      <c r="BF368" s="5">
        <f t="shared" si="167"/>
        <v>26773</v>
      </c>
      <c r="BG368" s="41">
        <v>8082</v>
      </c>
      <c r="BH368" s="42">
        <v>8327</v>
      </c>
      <c r="BI368" s="42">
        <v>1225</v>
      </c>
      <c r="BJ368" s="42"/>
      <c r="BK368" s="42"/>
      <c r="BL368" s="42">
        <v>9139</v>
      </c>
      <c r="BM368" s="15"/>
    </row>
    <row r="369" spans="1:65" outlineLevel="5" x14ac:dyDescent="0.45">
      <c r="A369" s="22">
        <f t="shared" si="136"/>
        <v>11</v>
      </c>
      <c r="B369" s="9">
        <f t="shared" si="153"/>
        <v>45238</v>
      </c>
      <c r="C369" s="51">
        <v>336238</v>
      </c>
      <c r="D369" s="64">
        <f t="shared" si="158"/>
        <v>37.5</v>
      </c>
      <c r="E369" s="12">
        <v>36.4</v>
      </c>
      <c r="F369" s="12">
        <v>38</v>
      </c>
      <c r="G369" s="12">
        <v>37.5</v>
      </c>
      <c r="H369" s="12">
        <v>38</v>
      </c>
      <c r="I369" s="12"/>
      <c r="J369" s="12"/>
      <c r="K369" s="12"/>
      <c r="L369" s="12"/>
      <c r="M369" s="74">
        <f t="shared" si="159"/>
        <v>7.4</v>
      </c>
      <c r="N369" s="83">
        <v>7.43</v>
      </c>
      <c r="O369" s="83">
        <v>7.31</v>
      </c>
      <c r="P369" s="83">
        <v>7.47</v>
      </c>
      <c r="Q369" s="83">
        <v>7.2</v>
      </c>
      <c r="R369" s="83"/>
      <c r="S369" s="83"/>
      <c r="T369" s="83"/>
      <c r="U369" s="83"/>
      <c r="V369" s="5" t="str">
        <f t="shared" si="160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1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17.565872020075282</v>
      </c>
      <c r="AO369" s="41">
        <v>1594</v>
      </c>
      <c r="AP369" s="110"/>
      <c r="AQ369" s="111"/>
      <c r="AR369" s="126" t="str">
        <f t="shared" si="162"/>
        <v/>
      </c>
      <c r="AS369" s="126" t="str">
        <f t="shared" si="163"/>
        <v/>
      </c>
      <c r="AT369" s="127">
        <v>1641</v>
      </c>
      <c r="AU369" s="128"/>
      <c r="AV369" s="129"/>
      <c r="AW369" s="126" t="str">
        <f t="shared" si="164"/>
        <v/>
      </c>
      <c r="AX369" s="126" t="str">
        <f t="shared" si="165"/>
        <v/>
      </c>
      <c r="AY369" s="64" t="str">
        <f t="shared" si="166"/>
        <v/>
      </c>
      <c r="AZ369" s="97">
        <v>78.64</v>
      </c>
      <c r="BA369" s="68">
        <v>61.31</v>
      </c>
      <c r="BB369" s="68">
        <v>40.6</v>
      </c>
      <c r="BC369" s="68">
        <v>29</v>
      </c>
      <c r="BD369" s="68"/>
      <c r="BE369" s="15">
        <v>330</v>
      </c>
      <c r="BF369" s="5">
        <f t="shared" si="167"/>
        <v>29135</v>
      </c>
      <c r="BG369" s="41">
        <v>5172</v>
      </c>
      <c r="BH369" s="42">
        <v>13492</v>
      </c>
      <c r="BI369" s="42">
        <v>1260</v>
      </c>
      <c r="BJ369" s="42"/>
      <c r="BK369" s="42"/>
      <c r="BL369" s="42">
        <v>9211</v>
      </c>
      <c r="BM369" s="15"/>
    </row>
    <row r="370" spans="1:65" outlineLevel="5" x14ac:dyDescent="0.45">
      <c r="A370" s="22">
        <f t="shared" si="136"/>
        <v>11</v>
      </c>
      <c r="B370" s="9">
        <f t="shared" si="153"/>
        <v>45239</v>
      </c>
      <c r="C370" s="51">
        <v>335205</v>
      </c>
      <c r="D370" s="64">
        <f t="shared" si="158"/>
        <v>37.6</v>
      </c>
      <c r="E370" s="12">
        <v>36.6</v>
      </c>
      <c r="F370" s="12">
        <v>38.200000000000003</v>
      </c>
      <c r="G370" s="12">
        <v>37.4</v>
      </c>
      <c r="H370" s="12">
        <v>38.200000000000003</v>
      </c>
      <c r="I370" s="12"/>
      <c r="J370" s="12"/>
      <c r="K370" s="12"/>
      <c r="L370" s="12"/>
      <c r="M370" s="74">
        <f t="shared" si="159"/>
        <v>7.4</v>
      </c>
      <c r="N370" s="83">
        <v>7.47</v>
      </c>
      <c r="O370" s="83">
        <v>7.32</v>
      </c>
      <c r="P370" s="83">
        <v>7.52</v>
      </c>
      <c r="Q370" s="83">
        <v>7.16</v>
      </c>
      <c r="R370" s="83"/>
      <c r="S370" s="83"/>
      <c r="T370" s="83"/>
      <c r="U370" s="83"/>
      <c r="V370" s="5" t="str">
        <f t="shared" si="160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1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20.014295925661187</v>
      </c>
      <c r="AO370" s="41">
        <v>1399</v>
      </c>
      <c r="AP370" s="110">
        <v>4.07</v>
      </c>
      <c r="AQ370" s="111">
        <v>3.06</v>
      </c>
      <c r="AR370" s="126">
        <f t="shared" si="162"/>
        <v>75.18427518427518</v>
      </c>
      <c r="AS370" s="126">
        <f t="shared" si="163"/>
        <v>24.81572481572482</v>
      </c>
      <c r="AT370" s="127">
        <v>1471</v>
      </c>
      <c r="AU370" s="128">
        <v>2.39</v>
      </c>
      <c r="AV370" s="129">
        <v>1.42</v>
      </c>
      <c r="AW370" s="126">
        <f t="shared" si="164"/>
        <v>59.414225941422586</v>
      </c>
      <c r="AX370" s="126">
        <f t="shared" si="165"/>
        <v>40.585774058577414</v>
      </c>
      <c r="AY370" s="64">
        <f t="shared" si="166"/>
        <v>51.681153561080798</v>
      </c>
      <c r="AZ370" s="97">
        <v>78.28</v>
      </c>
      <c r="BA370" s="68"/>
      <c r="BB370" s="68"/>
      <c r="BC370" s="68"/>
      <c r="BD370" s="68"/>
      <c r="BE370" s="15">
        <v>190</v>
      </c>
      <c r="BF370" s="5">
        <f t="shared" si="167"/>
        <v>30257</v>
      </c>
      <c r="BG370" s="41">
        <v>6813</v>
      </c>
      <c r="BH370" s="42">
        <v>5079</v>
      </c>
      <c r="BI370" s="42">
        <v>1265</v>
      </c>
      <c r="BJ370" s="42"/>
      <c r="BK370" s="42"/>
      <c r="BL370" s="42">
        <v>17100</v>
      </c>
      <c r="BM370" s="15"/>
    </row>
    <row r="371" spans="1:65" outlineLevel="5" x14ac:dyDescent="0.45">
      <c r="A371" s="22">
        <f t="shared" si="136"/>
        <v>11</v>
      </c>
      <c r="B371" s="9">
        <f t="shared" si="153"/>
        <v>45240</v>
      </c>
      <c r="C371" s="51">
        <v>344839</v>
      </c>
      <c r="D371" s="64">
        <f t="shared" si="158"/>
        <v>37.700000000000003</v>
      </c>
      <c r="E371" s="12">
        <v>36.799999999999997</v>
      </c>
      <c r="F371" s="12">
        <v>38.200000000000003</v>
      </c>
      <c r="G371" s="12">
        <v>37.4</v>
      </c>
      <c r="H371" s="12">
        <v>38.200000000000003</v>
      </c>
      <c r="I371" s="12"/>
      <c r="J371" s="12"/>
      <c r="K371" s="12"/>
      <c r="L371" s="12"/>
      <c r="M371" s="74">
        <f t="shared" si="159"/>
        <v>7.4</v>
      </c>
      <c r="N371" s="83">
        <v>7.45</v>
      </c>
      <c r="O371" s="83">
        <v>7.33</v>
      </c>
      <c r="P371" s="83">
        <v>7.51</v>
      </c>
      <c r="Q371" s="83">
        <v>7.19</v>
      </c>
      <c r="R371" s="83"/>
      <c r="S371" s="83"/>
      <c r="T371" s="83"/>
      <c r="U371" s="83"/>
      <c r="V371" s="5" t="str">
        <f t="shared" si="160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61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20.497803806734993</v>
      </c>
      <c r="AO371" s="41">
        <v>1366</v>
      </c>
      <c r="AP371" s="110"/>
      <c r="AQ371" s="111"/>
      <c r="AR371" s="126" t="str">
        <f t="shared" si="162"/>
        <v/>
      </c>
      <c r="AS371" s="126" t="str">
        <f t="shared" si="163"/>
        <v/>
      </c>
      <c r="AT371" s="127">
        <v>1442</v>
      </c>
      <c r="AU371" s="128"/>
      <c r="AV371" s="129"/>
      <c r="AW371" s="126" t="str">
        <f t="shared" si="164"/>
        <v/>
      </c>
      <c r="AX371" s="126" t="str">
        <f t="shared" si="165"/>
        <v/>
      </c>
      <c r="AY371" s="64" t="str">
        <f t="shared" si="166"/>
        <v/>
      </c>
      <c r="AZ371" s="97">
        <v>78.400000000000006</v>
      </c>
      <c r="BA371" s="68"/>
      <c r="BB371" s="68"/>
      <c r="BC371" s="68"/>
      <c r="BD371" s="68"/>
      <c r="BE371" s="15">
        <v>270</v>
      </c>
      <c r="BF371" s="5">
        <f t="shared" si="167"/>
        <v>15722</v>
      </c>
      <c r="BG371" s="41">
        <v>10249</v>
      </c>
      <c r="BH371" s="42">
        <v>3177</v>
      </c>
      <c r="BI371" s="42">
        <v>1254</v>
      </c>
      <c r="BJ371" s="42"/>
      <c r="BK371" s="42"/>
      <c r="BL371" s="42">
        <v>1042</v>
      </c>
      <c r="BM371" s="15"/>
    </row>
    <row r="372" spans="1:65" outlineLevel="5" x14ac:dyDescent="0.45">
      <c r="A372" s="22">
        <f t="shared" si="136"/>
        <v>11</v>
      </c>
      <c r="B372" s="9">
        <f t="shared" si="153"/>
        <v>45241</v>
      </c>
      <c r="C372" s="51">
        <v>339862</v>
      </c>
      <c r="D372" s="64">
        <f t="shared" si="158"/>
        <v>37.6</v>
      </c>
      <c r="E372" s="12">
        <v>36.6</v>
      </c>
      <c r="F372" s="12">
        <v>38.1</v>
      </c>
      <c r="G372" s="12">
        <v>37.4</v>
      </c>
      <c r="H372" s="12">
        <v>38.1</v>
      </c>
      <c r="I372" s="12"/>
      <c r="J372" s="12"/>
      <c r="K372" s="12"/>
      <c r="L372" s="12"/>
      <c r="M372" s="74">
        <f t="shared" si="159"/>
        <v>7.4</v>
      </c>
      <c r="N372" s="83">
        <v>7.48</v>
      </c>
      <c r="O372" s="83">
        <v>7.34</v>
      </c>
      <c r="P372" s="83">
        <v>7.48</v>
      </c>
      <c r="Q372" s="83">
        <v>7.22</v>
      </c>
      <c r="R372" s="83"/>
      <c r="S372" s="83"/>
      <c r="T372" s="83"/>
      <c r="U372" s="83"/>
      <c r="V372" s="5" t="str">
        <f t="shared" si="160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61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21.621621621621621</v>
      </c>
      <c r="AO372" s="41">
        <v>1295</v>
      </c>
      <c r="AP372" s="110"/>
      <c r="AQ372" s="111"/>
      <c r="AR372" s="126" t="str">
        <f t="shared" si="162"/>
        <v/>
      </c>
      <c r="AS372" s="126" t="str">
        <f t="shared" si="163"/>
        <v/>
      </c>
      <c r="AT372" s="127">
        <v>1433</v>
      </c>
      <c r="AU372" s="128"/>
      <c r="AV372" s="129"/>
      <c r="AW372" s="126" t="str">
        <f t="shared" si="164"/>
        <v/>
      </c>
      <c r="AX372" s="126" t="str">
        <f t="shared" si="165"/>
        <v/>
      </c>
      <c r="AY372" s="64" t="str">
        <f t="shared" si="166"/>
        <v/>
      </c>
      <c r="AZ372" s="97">
        <v>78.14</v>
      </c>
      <c r="BA372" s="68"/>
      <c r="BB372" s="68"/>
      <c r="BC372" s="68"/>
      <c r="BD372" s="68"/>
      <c r="BE372" s="15">
        <v>110</v>
      </c>
      <c r="BF372" s="5">
        <f t="shared" si="167"/>
        <v>15289</v>
      </c>
      <c r="BG372" s="41">
        <v>4793</v>
      </c>
      <c r="BH372" s="42">
        <v>0</v>
      </c>
      <c r="BI372" s="42">
        <v>1282</v>
      </c>
      <c r="BJ372" s="42"/>
      <c r="BK372" s="42"/>
      <c r="BL372" s="42">
        <v>9214</v>
      </c>
      <c r="BM372" s="15"/>
    </row>
    <row r="373" spans="1:65" outlineLevel="5" x14ac:dyDescent="0.45">
      <c r="A373" s="22">
        <f t="shared" si="136"/>
        <v>11</v>
      </c>
      <c r="B373" s="9">
        <f t="shared" si="153"/>
        <v>45242</v>
      </c>
      <c r="C373" s="51">
        <v>340827</v>
      </c>
      <c r="D373" s="64">
        <f t="shared" si="158"/>
        <v>37.5</v>
      </c>
      <c r="E373" s="12">
        <v>36.6</v>
      </c>
      <c r="F373" s="12">
        <v>37.9</v>
      </c>
      <c r="G373" s="12">
        <v>37.4</v>
      </c>
      <c r="H373" s="12">
        <v>37.9</v>
      </c>
      <c r="I373" s="12"/>
      <c r="J373" s="12"/>
      <c r="K373" s="12"/>
      <c r="L373" s="12"/>
      <c r="M373" s="74">
        <f t="shared" si="159"/>
        <v>7.4</v>
      </c>
      <c r="N373" s="83">
        <v>7.47</v>
      </c>
      <c r="O373" s="83">
        <v>7.32</v>
      </c>
      <c r="P373" s="83">
        <v>7.46</v>
      </c>
      <c r="Q373" s="83">
        <v>7.25</v>
      </c>
      <c r="R373" s="83"/>
      <c r="S373" s="83"/>
      <c r="T373" s="83"/>
      <c r="U373" s="83"/>
      <c r="V373" s="5" t="str">
        <f t="shared" si="160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1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23.045267489711936</v>
      </c>
      <c r="AO373" s="41">
        <v>1215</v>
      </c>
      <c r="AP373" s="110"/>
      <c r="AQ373" s="111"/>
      <c r="AR373" s="126" t="str">
        <f t="shared" si="162"/>
        <v/>
      </c>
      <c r="AS373" s="126" t="str">
        <f t="shared" si="163"/>
        <v/>
      </c>
      <c r="AT373" s="127">
        <v>1365</v>
      </c>
      <c r="AU373" s="128"/>
      <c r="AV373" s="129"/>
      <c r="AW373" s="126" t="str">
        <f t="shared" si="164"/>
        <v/>
      </c>
      <c r="AX373" s="126" t="str">
        <f t="shared" si="165"/>
        <v/>
      </c>
      <c r="AY373" s="64" t="str">
        <f t="shared" si="166"/>
        <v/>
      </c>
      <c r="AZ373" s="97">
        <v>77.89</v>
      </c>
      <c r="BA373" s="68"/>
      <c r="BB373" s="68"/>
      <c r="BC373" s="68"/>
      <c r="BD373" s="68"/>
      <c r="BE373" s="15"/>
      <c r="BF373" s="5">
        <f t="shared" si="167"/>
        <v>4451</v>
      </c>
      <c r="BG373" s="41">
        <v>2898</v>
      </c>
      <c r="BH373" s="42">
        <v>0</v>
      </c>
      <c r="BI373" s="42">
        <v>1297</v>
      </c>
      <c r="BJ373" s="42"/>
      <c r="BK373" s="42"/>
      <c r="BL373" s="42">
        <v>256</v>
      </c>
      <c r="BM373" s="15"/>
    </row>
    <row r="374" spans="1:65" outlineLevel="5" x14ac:dyDescent="0.45">
      <c r="A374" s="22">
        <f t="shared" si="136"/>
        <v>11</v>
      </c>
      <c r="B374" s="9">
        <f t="shared" si="153"/>
        <v>45243</v>
      </c>
      <c r="C374" s="51">
        <v>334867</v>
      </c>
      <c r="D374" s="64">
        <f t="shared" si="158"/>
        <v>37.200000000000003</v>
      </c>
      <c r="E374" s="12">
        <v>36.299999999999997</v>
      </c>
      <c r="F374" s="12">
        <v>37.6</v>
      </c>
      <c r="G374" s="12">
        <v>37.200000000000003</v>
      </c>
      <c r="H374" s="12">
        <v>37.6</v>
      </c>
      <c r="I374" s="12"/>
      <c r="J374" s="12"/>
      <c r="K374" s="12"/>
      <c r="L374" s="12"/>
      <c r="M374" s="74">
        <f t="shared" si="159"/>
        <v>7.4</v>
      </c>
      <c r="N374" s="83">
        <v>7.46</v>
      </c>
      <c r="O374" s="83">
        <v>7.27</v>
      </c>
      <c r="P374" s="83">
        <v>7.47</v>
      </c>
      <c r="Q374" s="83">
        <v>7.28</v>
      </c>
      <c r="R374" s="83"/>
      <c r="S374" s="83"/>
      <c r="T374" s="83"/>
      <c r="U374" s="83"/>
      <c r="V374" s="5" t="str">
        <f t="shared" si="160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1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23.236514522821576</v>
      </c>
      <c r="AO374" s="41">
        <v>1205</v>
      </c>
      <c r="AP374" s="110"/>
      <c r="AQ374" s="111"/>
      <c r="AR374" s="126" t="str">
        <f t="shared" si="162"/>
        <v/>
      </c>
      <c r="AS374" s="126" t="str">
        <f t="shared" si="163"/>
        <v/>
      </c>
      <c r="AT374" s="127">
        <v>1276</v>
      </c>
      <c r="AU374" s="128"/>
      <c r="AV374" s="129"/>
      <c r="AW374" s="126" t="str">
        <f t="shared" si="164"/>
        <v/>
      </c>
      <c r="AX374" s="126" t="str">
        <f t="shared" si="165"/>
        <v/>
      </c>
      <c r="AY374" s="64" t="str">
        <f t="shared" si="166"/>
        <v/>
      </c>
      <c r="AZ374" s="97">
        <v>78.14</v>
      </c>
      <c r="BA374" s="68"/>
      <c r="BB374" s="68"/>
      <c r="BC374" s="68"/>
      <c r="BD374" s="68"/>
      <c r="BE374" s="15"/>
      <c r="BF374" s="5">
        <f t="shared" si="167"/>
        <v>16655</v>
      </c>
      <c r="BG374" s="41">
        <v>13294</v>
      </c>
      <c r="BH374" s="42">
        <v>2481</v>
      </c>
      <c r="BI374" s="42">
        <v>880</v>
      </c>
      <c r="BJ374" s="42"/>
      <c r="BK374" s="42"/>
      <c r="BL374" s="42">
        <v>0</v>
      </c>
      <c r="BM374" s="15"/>
    </row>
    <row r="375" spans="1:65" outlineLevel="5" x14ac:dyDescent="0.45">
      <c r="A375" s="22">
        <f t="shared" si="136"/>
        <v>11</v>
      </c>
      <c r="B375" s="9">
        <f t="shared" si="153"/>
        <v>45244</v>
      </c>
      <c r="C375" s="51">
        <v>328986</v>
      </c>
      <c r="D375" s="64">
        <f t="shared" si="158"/>
        <v>36.9</v>
      </c>
      <c r="E375" s="12">
        <v>36</v>
      </c>
      <c r="F375" s="12">
        <v>37.200000000000003</v>
      </c>
      <c r="G375" s="12">
        <v>37</v>
      </c>
      <c r="H375" s="12">
        <v>37.200000000000003</v>
      </c>
      <c r="I375" s="12"/>
      <c r="J375" s="12"/>
      <c r="K375" s="12"/>
      <c r="L375" s="12"/>
      <c r="M375" s="74">
        <f t="shared" si="159"/>
        <v>7.4</v>
      </c>
      <c r="N375" s="83">
        <v>7.49</v>
      </c>
      <c r="O375" s="83">
        <v>7.28</v>
      </c>
      <c r="P375" s="83">
        <v>7.45</v>
      </c>
      <c r="Q375" s="83">
        <v>7.29</v>
      </c>
      <c r="R375" s="83"/>
      <c r="S375" s="83"/>
      <c r="T375" s="83"/>
      <c r="U375" s="83"/>
      <c r="V375" s="5" t="str">
        <f t="shared" si="160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1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28.776978417266186</v>
      </c>
      <c r="AO375" s="41">
        <v>973</v>
      </c>
      <c r="AP375" s="110"/>
      <c r="AQ375" s="111"/>
      <c r="AR375" s="126" t="str">
        <f t="shared" si="162"/>
        <v/>
      </c>
      <c r="AS375" s="126" t="str">
        <f t="shared" si="163"/>
        <v/>
      </c>
      <c r="AT375" s="127">
        <v>819</v>
      </c>
      <c r="AU375" s="128"/>
      <c r="AV375" s="129"/>
      <c r="AW375" s="126" t="str">
        <f t="shared" si="164"/>
        <v/>
      </c>
      <c r="AX375" s="126" t="str">
        <f t="shared" si="165"/>
        <v/>
      </c>
      <c r="AY375" s="64" t="str">
        <f t="shared" si="166"/>
        <v/>
      </c>
      <c r="AZ375" s="97">
        <v>79.2</v>
      </c>
      <c r="BA375" s="68"/>
      <c r="BB375" s="68"/>
      <c r="BC375" s="68"/>
      <c r="BD375" s="68"/>
      <c r="BE375" s="15"/>
      <c r="BF375" s="5">
        <f t="shared" si="167"/>
        <v>11054</v>
      </c>
      <c r="BG375" s="41">
        <v>10051</v>
      </c>
      <c r="BH375" s="42">
        <v>0</v>
      </c>
      <c r="BI375" s="42">
        <v>1003</v>
      </c>
      <c r="BJ375" s="42"/>
      <c r="BK375" s="42"/>
      <c r="BL375" s="42">
        <v>0</v>
      </c>
      <c r="BM375" s="15"/>
    </row>
    <row r="376" spans="1:65" outlineLevel="5" x14ac:dyDescent="0.45">
      <c r="A376" s="22">
        <f t="shared" si="136"/>
        <v>11</v>
      </c>
      <c r="B376" s="9">
        <f t="shared" si="153"/>
        <v>45245</v>
      </c>
      <c r="C376" s="51">
        <v>328965</v>
      </c>
      <c r="D376" s="64">
        <f t="shared" si="158"/>
        <v>36.6</v>
      </c>
      <c r="E376" s="12">
        <v>35.799999999999997</v>
      </c>
      <c r="F376" s="12">
        <v>36.9</v>
      </c>
      <c r="G376" s="12">
        <v>36.799999999999997</v>
      </c>
      <c r="H376" s="12">
        <v>36.9</v>
      </c>
      <c r="I376" s="12"/>
      <c r="J376" s="12"/>
      <c r="K376" s="12"/>
      <c r="L376" s="12"/>
      <c r="M376" s="74">
        <f t="shared" si="159"/>
        <v>7.4</v>
      </c>
      <c r="N376" s="83">
        <v>7.52</v>
      </c>
      <c r="O376" s="83">
        <v>7.3</v>
      </c>
      <c r="P376" s="83">
        <v>7.43</v>
      </c>
      <c r="Q376" s="83">
        <v>7.29</v>
      </c>
      <c r="R376" s="83"/>
      <c r="S376" s="83"/>
      <c r="T376" s="83"/>
      <c r="U376" s="83"/>
      <c r="V376" s="5">
        <f t="shared" si="160"/>
        <v>208.2</v>
      </c>
      <c r="W376" s="41">
        <v>223.8</v>
      </c>
      <c r="X376" s="41">
        <v>215.8</v>
      </c>
      <c r="Y376" s="41">
        <v>170.1</v>
      </c>
      <c r="Z376" s="41">
        <v>223.2</v>
      </c>
      <c r="AA376" s="41"/>
      <c r="AB376" s="41"/>
      <c r="AC376" s="41"/>
      <c r="AD376" s="41"/>
      <c r="AE376" s="5">
        <f t="shared" si="161"/>
        <v>4172.5</v>
      </c>
      <c r="AF376" s="41">
        <v>4400</v>
      </c>
      <c r="AG376" s="41">
        <v>3900</v>
      </c>
      <c r="AH376" s="41">
        <v>4410</v>
      </c>
      <c r="AI376" s="41">
        <v>3980</v>
      </c>
      <c r="AJ376" s="41"/>
      <c r="AK376" s="41"/>
      <c r="AL376" s="41"/>
      <c r="AM376" s="41"/>
      <c r="AN376" s="41">
        <v>17.721518987341771</v>
      </c>
      <c r="AO376" s="41">
        <v>1580</v>
      </c>
      <c r="AP376" s="110">
        <v>4.29</v>
      </c>
      <c r="AQ376" s="111">
        <v>3.16</v>
      </c>
      <c r="AR376" s="126">
        <f t="shared" si="162"/>
        <v>73.659673659673658</v>
      </c>
      <c r="AS376" s="126">
        <f t="shared" si="163"/>
        <v>26.340326340326342</v>
      </c>
      <c r="AT376" s="127">
        <v>1686</v>
      </c>
      <c r="AU376" s="128">
        <v>2.23</v>
      </c>
      <c r="AV376" s="129">
        <v>1.31</v>
      </c>
      <c r="AW376" s="126">
        <f t="shared" si="164"/>
        <v>58.744394618834086</v>
      </c>
      <c r="AX376" s="126">
        <f t="shared" si="165"/>
        <v>41.255605381165914</v>
      </c>
      <c r="AY376" s="64">
        <f t="shared" si="166"/>
        <v>49.081590533846985</v>
      </c>
      <c r="AZ376" s="97">
        <v>78.010000000000005</v>
      </c>
      <c r="BA376" s="68">
        <v>61.28</v>
      </c>
      <c r="BB376" s="68">
        <v>40.32</v>
      </c>
      <c r="BC376" s="68">
        <v>19</v>
      </c>
      <c r="BD376" s="68"/>
      <c r="BE376" s="15"/>
      <c r="BF376" s="5">
        <f t="shared" si="167"/>
        <v>11970</v>
      </c>
      <c r="BG376" s="41">
        <v>11131</v>
      </c>
      <c r="BH376" s="42">
        <v>0</v>
      </c>
      <c r="BI376" s="42">
        <v>839</v>
      </c>
      <c r="BJ376" s="42"/>
      <c r="BK376" s="42"/>
      <c r="BL376" s="42">
        <v>0</v>
      </c>
      <c r="BM376" s="15"/>
    </row>
    <row r="377" spans="1:65" outlineLevel="5" x14ac:dyDescent="0.45">
      <c r="A377" s="22">
        <f t="shared" si="136"/>
        <v>11</v>
      </c>
      <c r="B377" s="9">
        <f t="shared" si="153"/>
        <v>45246</v>
      </c>
      <c r="C377" s="51">
        <v>349253</v>
      </c>
      <c r="D377" s="64">
        <f t="shared" si="158"/>
        <v>36.5</v>
      </c>
      <c r="E377" s="12">
        <v>35.799999999999997</v>
      </c>
      <c r="F377" s="12">
        <v>36.700000000000003</v>
      </c>
      <c r="G377" s="12">
        <v>36.799999999999997</v>
      </c>
      <c r="H377" s="12">
        <v>36.700000000000003</v>
      </c>
      <c r="I377" s="12"/>
      <c r="J377" s="12"/>
      <c r="K377" s="12"/>
      <c r="L377" s="12"/>
      <c r="M377" s="74">
        <f t="shared" si="159"/>
        <v>7.4</v>
      </c>
      <c r="N377" s="83">
        <v>7.5</v>
      </c>
      <c r="O377" s="83">
        <v>7.29</v>
      </c>
      <c r="P377" s="83">
        <v>7.4</v>
      </c>
      <c r="Q377" s="83">
        <v>7.25</v>
      </c>
      <c r="R377" s="83"/>
      <c r="S377" s="83"/>
      <c r="T377" s="83"/>
      <c r="U377" s="83"/>
      <c r="V377" s="5" t="str">
        <f t="shared" si="160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1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21.806853582554517</v>
      </c>
      <c r="AO377" s="41">
        <v>1284</v>
      </c>
      <c r="AP377" s="110"/>
      <c r="AQ377" s="111"/>
      <c r="AR377" s="126" t="str">
        <f t="shared" si="162"/>
        <v/>
      </c>
      <c r="AS377" s="126" t="str">
        <f t="shared" si="163"/>
        <v/>
      </c>
      <c r="AT377" s="127">
        <v>1411</v>
      </c>
      <c r="AU377" s="128"/>
      <c r="AV377" s="129"/>
      <c r="AW377" s="126" t="str">
        <f t="shared" si="164"/>
        <v/>
      </c>
      <c r="AX377" s="126" t="str">
        <f t="shared" si="165"/>
        <v/>
      </c>
      <c r="AY377" s="64" t="str">
        <f t="shared" si="166"/>
        <v/>
      </c>
      <c r="AZ377" s="97">
        <v>77.63</v>
      </c>
      <c r="BA377" s="68"/>
      <c r="BB377" s="68"/>
      <c r="BC377" s="68"/>
      <c r="BD377" s="68"/>
      <c r="BE377" s="15"/>
      <c r="BF377" s="5">
        <f t="shared" si="167"/>
        <v>21992</v>
      </c>
      <c r="BG377" s="41">
        <v>10595</v>
      </c>
      <c r="BH377" s="42">
        <v>11284</v>
      </c>
      <c r="BI377" s="42">
        <v>0</v>
      </c>
      <c r="BJ377" s="42"/>
      <c r="BK377" s="42"/>
      <c r="BL377" s="42">
        <v>113</v>
      </c>
      <c r="BM377" s="15"/>
    </row>
    <row r="378" spans="1:65" outlineLevel="5" x14ac:dyDescent="0.45">
      <c r="A378" s="22">
        <f t="shared" si="136"/>
        <v>11</v>
      </c>
      <c r="B378" s="9">
        <f t="shared" si="153"/>
        <v>45247</v>
      </c>
      <c r="C378" s="51">
        <v>373497</v>
      </c>
      <c r="D378" s="64">
        <f t="shared" si="158"/>
        <v>36.4</v>
      </c>
      <c r="E378" s="12">
        <v>35.6</v>
      </c>
      <c r="F378" s="12">
        <v>36.6</v>
      </c>
      <c r="G378" s="12">
        <v>36.9</v>
      </c>
      <c r="H378" s="12">
        <v>36.6</v>
      </c>
      <c r="I378" s="12"/>
      <c r="J378" s="12"/>
      <c r="K378" s="12"/>
      <c r="L378" s="12"/>
      <c r="M378" s="74">
        <f t="shared" si="159"/>
        <v>7.3</v>
      </c>
      <c r="N378" s="83">
        <v>7.47</v>
      </c>
      <c r="O378" s="83">
        <v>7.26</v>
      </c>
      <c r="P378" s="83">
        <v>7.38</v>
      </c>
      <c r="Q378" s="83">
        <v>7.23</v>
      </c>
      <c r="R378" s="83"/>
      <c r="S378" s="83"/>
      <c r="T378" s="83"/>
      <c r="U378" s="83"/>
      <c r="V378" s="5" t="str">
        <f t="shared" si="160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61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27.750247770069375</v>
      </c>
      <c r="AO378" s="41">
        <v>1009</v>
      </c>
      <c r="AP378" s="110"/>
      <c r="AQ378" s="111"/>
      <c r="AR378" s="126" t="str">
        <f t="shared" si="162"/>
        <v/>
      </c>
      <c r="AS378" s="126" t="str">
        <f t="shared" si="163"/>
        <v/>
      </c>
      <c r="AT378" s="127">
        <v>1018</v>
      </c>
      <c r="AU378" s="128"/>
      <c r="AV378" s="129"/>
      <c r="AW378" s="126" t="str">
        <f t="shared" si="164"/>
        <v/>
      </c>
      <c r="AX378" s="126" t="str">
        <f t="shared" si="165"/>
        <v/>
      </c>
      <c r="AY378" s="64" t="str">
        <f t="shared" si="166"/>
        <v/>
      </c>
      <c r="AZ378" s="97">
        <v>77.819999999999993</v>
      </c>
      <c r="BA378" s="68"/>
      <c r="BB378" s="68"/>
      <c r="BC378" s="68"/>
      <c r="BD378" s="68"/>
      <c r="BE378" s="15"/>
      <c r="BF378" s="5">
        <f t="shared" si="167"/>
        <v>13295</v>
      </c>
      <c r="BG378" s="41">
        <v>10370</v>
      </c>
      <c r="BH378" s="42">
        <v>1681</v>
      </c>
      <c r="BI378" s="42">
        <v>847</v>
      </c>
      <c r="BJ378" s="42"/>
      <c r="BK378" s="42"/>
      <c r="BL378" s="42">
        <v>397</v>
      </c>
      <c r="BM378" s="15"/>
    </row>
    <row r="379" spans="1:65" outlineLevel="5" x14ac:dyDescent="0.45">
      <c r="A379" s="22">
        <f t="shared" ref="A379:A426" si="168">MONTH(B379)</f>
        <v>11</v>
      </c>
      <c r="B379" s="9">
        <f t="shared" si="153"/>
        <v>45248</v>
      </c>
      <c r="C379" s="51">
        <v>332040</v>
      </c>
      <c r="D379" s="64">
        <f t="shared" si="158"/>
        <v>36.4</v>
      </c>
      <c r="E379" s="12">
        <v>35.5</v>
      </c>
      <c r="F379" s="12">
        <v>36.6</v>
      </c>
      <c r="G379" s="12">
        <v>36.700000000000003</v>
      </c>
      <c r="H379" s="12">
        <v>36.6</v>
      </c>
      <c r="I379" s="12"/>
      <c r="J379" s="12"/>
      <c r="K379" s="12"/>
      <c r="L379" s="12"/>
      <c r="M379" s="74">
        <f t="shared" si="159"/>
        <v>7.3</v>
      </c>
      <c r="N379" s="83">
        <v>7.42</v>
      </c>
      <c r="O379" s="83">
        <v>7.24</v>
      </c>
      <c r="P379" s="83">
        <v>7.35</v>
      </c>
      <c r="Q379" s="83">
        <v>7.21</v>
      </c>
      <c r="R379" s="83"/>
      <c r="S379" s="83"/>
      <c r="T379" s="83"/>
      <c r="U379" s="83"/>
      <c r="V379" s="5" t="str">
        <f t="shared" si="160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61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20.527859237536656</v>
      </c>
      <c r="AO379" s="41">
        <v>1364</v>
      </c>
      <c r="AP379" s="110"/>
      <c r="AQ379" s="111"/>
      <c r="AR379" s="126" t="str">
        <f t="shared" si="162"/>
        <v/>
      </c>
      <c r="AS379" s="126" t="str">
        <f t="shared" si="163"/>
        <v/>
      </c>
      <c r="AT379" s="127">
        <v>1578</v>
      </c>
      <c r="AU379" s="128"/>
      <c r="AV379" s="129"/>
      <c r="AW379" s="126" t="str">
        <f t="shared" si="164"/>
        <v/>
      </c>
      <c r="AX379" s="126" t="str">
        <f t="shared" si="165"/>
        <v/>
      </c>
      <c r="AY379" s="64" t="str">
        <f t="shared" si="166"/>
        <v/>
      </c>
      <c r="AZ379" s="97">
        <v>78.13</v>
      </c>
      <c r="BA379" s="68"/>
      <c r="BB379" s="68"/>
      <c r="BC379" s="68"/>
      <c r="BD379" s="68"/>
      <c r="BE379" s="15">
        <v>30</v>
      </c>
      <c r="BF379" s="5">
        <f t="shared" si="167"/>
        <v>22419</v>
      </c>
      <c r="BG379" s="41">
        <v>10761</v>
      </c>
      <c r="BH379" s="42">
        <v>10424</v>
      </c>
      <c r="BI379" s="42">
        <v>1234</v>
      </c>
      <c r="BJ379" s="42"/>
      <c r="BK379" s="42"/>
      <c r="BL379" s="42">
        <v>0</v>
      </c>
      <c r="BM379" s="15"/>
    </row>
    <row r="380" spans="1:65" outlineLevel="5" x14ac:dyDescent="0.45">
      <c r="A380" s="22">
        <f t="shared" si="168"/>
        <v>11</v>
      </c>
      <c r="B380" s="9">
        <f t="shared" si="153"/>
        <v>45249</v>
      </c>
      <c r="C380" s="51">
        <v>331360</v>
      </c>
      <c r="D380" s="64">
        <f t="shared" si="158"/>
        <v>36.299999999999997</v>
      </c>
      <c r="E380" s="12">
        <v>35.4</v>
      </c>
      <c r="F380" s="12">
        <v>36.5</v>
      </c>
      <c r="G380" s="12">
        <v>36.799999999999997</v>
      </c>
      <c r="H380" s="12">
        <v>36.5</v>
      </c>
      <c r="I380" s="12"/>
      <c r="J380" s="12"/>
      <c r="K380" s="12"/>
      <c r="L380" s="12"/>
      <c r="M380" s="74">
        <f t="shared" si="159"/>
        <v>7.3</v>
      </c>
      <c r="N380" s="83">
        <v>7.38</v>
      </c>
      <c r="O380" s="83">
        <v>7.22</v>
      </c>
      <c r="P380" s="83">
        <v>7.32</v>
      </c>
      <c r="Q380" s="83">
        <v>7.2</v>
      </c>
      <c r="R380" s="83"/>
      <c r="S380" s="83"/>
      <c r="T380" s="83"/>
      <c r="U380" s="83"/>
      <c r="V380" s="5" t="str">
        <f t="shared" si="160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1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18.71657754010695</v>
      </c>
      <c r="AO380" s="41">
        <v>1496</v>
      </c>
      <c r="AP380" s="110"/>
      <c r="AQ380" s="111"/>
      <c r="AR380" s="126" t="str">
        <f t="shared" si="162"/>
        <v/>
      </c>
      <c r="AS380" s="126" t="str">
        <f t="shared" si="163"/>
        <v/>
      </c>
      <c r="AT380" s="127">
        <v>1559</v>
      </c>
      <c r="AU380" s="128"/>
      <c r="AV380" s="129"/>
      <c r="AW380" s="126" t="str">
        <f t="shared" si="164"/>
        <v/>
      </c>
      <c r="AX380" s="126" t="str">
        <f t="shared" si="165"/>
        <v/>
      </c>
      <c r="AY380" s="64" t="str">
        <f t="shared" si="166"/>
        <v/>
      </c>
      <c r="AZ380" s="97">
        <v>77.790000000000006</v>
      </c>
      <c r="BA380" s="68"/>
      <c r="BB380" s="68"/>
      <c r="BC380" s="68"/>
      <c r="BD380" s="68"/>
      <c r="BE380" s="15"/>
      <c r="BF380" s="5">
        <f t="shared" si="167"/>
        <v>19338</v>
      </c>
      <c r="BG380" s="41">
        <v>9653</v>
      </c>
      <c r="BH380" s="42">
        <v>4853</v>
      </c>
      <c r="BI380" s="42">
        <v>1191</v>
      </c>
      <c r="BJ380" s="42"/>
      <c r="BK380" s="42"/>
      <c r="BL380" s="42">
        <v>3641</v>
      </c>
      <c r="BM380" s="15"/>
    </row>
    <row r="381" spans="1:65" outlineLevel="5" x14ac:dyDescent="0.45">
      <c r="A381" s="22">
        <f t="shared" si="168"/>
        <v>11</v>
      </c>
      <c r="B381" s="9">
        <f t="shared" si="153"/>
        <v>45250</v>
      </c>
      <c r="C381" s="51">
        <v>342810</v>
      </c>
      <c r="D381" s="64">
        <f t="shared" si="158"/>
        <v>36.299999999999997</v>
      </c>
      <c r="E381" s="12">
        <v>35.5</v>
      </c>
      <c r="F381" s="12">
        <v>36.4</v>
      </c>
      <c r="G381" s="12">
        <v>36.700000000000003</v>
      </c>
      <c r="H381" s="12">
        <v>36.4</v>
      </c>
      <c r="I381" s="12"/>
      <c r="J381" s="12"/>
      <c r="K381" s="12"/>
      <c r="L381" s="12"/>
      <c r="M381" s="74">
        <f t="shared" si="159"/>
        <v>7.3</v>
      </c>
      <c r="N381" s="83">
        <v>7.35</v>
      </c>
      <c r="O381" s="83">
        <v>7.19</v>
      </c>
      <c r="P381" s="83">
        <v>7.3</v>
      </c>
      <c r="Q381" s="83">
        <v>7.18</v>
      </c>
      <c r="R381" s="83"/>
      <c r="S381" s="83"/>
      <c r="T381" s="83"/>
      <c r="U381" s="83"/>
      <c r="V381" s="5" t="str">
        <f t="shared" si="160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61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19.718309859154928</v>
      </c>
      <c r="AO381" s="41">
        <v>1420</v>
      </c>
      <c r="AP381" s="110"/>
      <c r="AQ381" s="111"/>
      <c r="AR381" s="126" t="str">
        <f t="shared" si="162"/>
        <v/>
      </c>
      <c r="AS381" s="126" t="str">
        <f t="shared" si="163"/>
        <v/>
      </c>
      <c r="AT381" s="127">
        <v>1676</v>
      </c>
      <c r="AU381" s="128"/>
      <c r="AV381" s="129"/>
      <c r="AW381" s="126" t="str">
        <f t="shared" si="164"/>
        <v/>
      </c>
      <c r="AX381" s="126" t="str">
        <f t="shared" si="165"/>
        <v/>
      </c>
      <c r="AY381" s="64" t="str">
        <f t="shared" si="166"/>
        <v/>
      </c>
      <c r="AZ381" s="97">
        <v>78.05</v>
      </c>
      <c r="BA381" s="68"/>
      <c r="BB381" s="68"/>
      <c r="BC381" s="68"/>
      <c r="BD381" s="68"/>
      <c r="BE381" s="15">
        <v>300</v>
      </c>
      <c r="BF381" s="5">
        <f t="shared" si="167"/>
        <v>25691</v>
      </c>
      <c r="BG381" s="41">
        <v>8092</v>
      </c>
      <c r="BH381" s="42">
        <v>3647</v>
      </c>
      <c r="BI381" s="42">
        <v>391</v>
      </c>
      <c r="BJ381" s="42"/>
      <c r="BK381" s="42"/>
      <c r="BL381" s="42">
        <v>13561</v>
      </c>
      <c r="BM381" s="15"/>
    </row>
    <row r="382" spans="1:65" outlineLevel="5" x14ac:dyDescent="0.45">
      <c r="A382" s="22">
        <f t="shared" si="168"/>
        <v>11</v>
      </c>
      <c r="B382" s="9">
        <f t="shared" si="153"/>
        <v>45251</v>
      </c>
      <c r="C382" s="51">
        <v>328015</v>
      </c>
      <c r="D382" s="64">
        <f t="shared" si="158"/>
        <v>36.200000000000003</v>
      </c>
      <c r="E382" s="12">
        <v>35.5</v>
      </c>
      <c r="F382" s="12">
        <v>36.4</v>
      </c>
      <c r="G382" s="12">
        <v>36.5</v>
      </c>
      <c r="H382" s="12">
        <v>36.4</v>
      </c>
      <c r="I382" s="12"/>
      <c r="J382" s="12"/>
      <c r="K382" s="12"/>
      <c r="L382" s="12"/>
      <c r="M382" s="74">
        <f t="shared" si="159"/>
        <v>7.3</v>
      </c>
      <c r="N382" s="83">
        <v>7.34</v>
      </c>
      <c r="O382" s="83">
        <v>7.18</v>
      </c>
      <c r="P382" s="83">
        <v>7.32</v>
      </c>
      <c r="Q382" s="83">
        <v>7.19</v>
      </c>
      <c r="R382" s="83"/>
      <c r="S382" s="83"/>
      <c r="T382" s="83"/>
      <c r="U382" s="83"/>
      <c r="V382" s="5">
        <f t="shared" si="160"/>
        <v>232.5</v>
      </c>
      <c r="W382" s="41">
        <v>268.39999999999998</v>
      </c>
      <c r="X382" s="41">
        <v>244.2</v>
      </c>
      <c r="Y382" s="41">
        <v>172.5</v>
      </c>
      <c r="Z382" s="41">
        <v>245</v>
      </c>
      <c r="AA382" s="41"/>
      <c r="AB382" s="41"/>
      <c r="AC382" s="41"/>
      <c r="AD382" s="41"/>
      <c r="AE382" s="5">
        <f t="shared" si="161"/>
        <v>3970</v>
      </c>
      <c r="AF382" s="41">
        <v>4130</v>
      </c>
      <c r="AG382" s="41">
        <v>3880</v>
      </c>
      <c r="AH382" s="41">
        <v>4190</v>
      </c>
      <c r="AI382" s="41">
        <v>3680</v>
      </c>
      <c r="AJ382" s="41"/>
      <c r="AK382" s="41"/>
      <c r="AL382" s="41"/>
      <c r="AM382" s="41"/>
      <c r="AN382" s="41">
        <v>18.791946308724832</v>
      </c>
      <c r="AO382" s="41">
        <v>1490</v>
      </c>
      <c r="AP382" s="110">
        <v>3.36</v>
      </c>
      <c r="AQ382" s="111">
        <v>2.59</v>
      </c>
      <c r="AR382" s="126">
        <f t="shared" si="162"/>
        <v>77.083333333333343</v>
      </c>
      <c r="AS382" s="126">
        <f t="shared" si="163"/>
        <v>22.916666666666657</v>
      </c>
      <c r="AT382" s="127">
        <v>1173</v>
      </c>
      <c r="AU382" s="128">
        <v>2.52</v>
      </c>
      <c r="AV382" s="129">
        <v>1.47</v>
      </c>
      <c r="AW382" s="126">
        <f t="shared" si="164"/>
        <v>58.333333333333336</v>
      </c>
      <c r="AX382" s="126">
        <f t="shared" si="165"/>
        <v>41.666666666666664</v>
      </c>
      <c r="AY382" s="64">
        <f t="shared" si="166"/>
        <v>58.3783783783784</v>
      </c>
      <c r="AZ382" s="97">
        <v>77.75</v>
      </c>
      <c r="BA382" s="68">
        <v>60.9</v>
      </c>
      <c r="BB382" s="68">
        <v>40.39</v>
      </c>
      <c r="BC382" s="68">
        <v>23</v>
      </c>
      <c r="BD382" s="68"/>
      <c r="BE382" s="15">
        <v>270</v>
      </c>
      <c r="BF382" s="5">
        <f t="shared" si="167"/>
        <v>22324</v>
      </c>
      <c r="BG382" s="41">
        <v>8272</v>
      </c>
      <c r="BH382" s="42">
        <v>0</v>
      </c>
      <c r="BI382" s="42">
        <v>1380</v>
      </c>
      <c r="BJ382" s="42"/>
      <c r="BK382" s="42"/>
      <c r="BL382" s="42">
        <v>12672</v>
      </c>
      <c r="BM382" s="15"/>
    </row>
    <row r="383" spans="1:65" outlineLevel="5" x14ac:dyDescent="0.45">
      <c r="A383" s="22">
        <f t="shared" si="168"/>
        <v>11</v>
      </c>
      <c r="B383" s="9">
        <f t="shared" si="153"/>
        <v>45252</v>
      </c>
      <c r="C383" s="51">
        <v>323654</v>
      </c>
      <c r="D383" s="64">
        <f t="shared" si="158"/>
        <v>36.200000000000003</v>
      </c>
      <c r="E383" s="12">
        <v>35.700000000000003</v>
      </c>
      <c r="F383" s="12">
        <v>36.299999999999997</v>
      </c>
      <c r="G383" s="12">
        <v>36.5</v>
      </c>
      <c r="H383" s="12">
        <v>36.299999999999997</v>
      </c>
      <c r="I383" s="12"/>
      <c r="J383" s="12"/>
      <c r="K383" s="12"/>
      <c r="L383" s="12"/>
      <c r="M383" s="74">
        <f t="shared" si="159"/>
        <v>7.3</v>
      </c>
      <c r="N383" s="83">
        <v>7.32</v>
      </c>
      <c r="O383" s="83">
        <v>7.19</v>
      </c>
      <c r="P383" s="83">
        <v>7.34</v>
      </c>
      <c r="Q383" s="83">
        <v>7.23</v>
      </c>
      <c r="R383" s="83"/>
      <c r="S383" s="83"/>
      <c r="T383" s="83"/>
      <c r="U383" s="83"/>
      <c r="V383" s="5" t="str">
        <f t="shared" si="160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1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16.766467065868262</v>
      </c>
      <c r="AO383" s="41">
        <v>1670</v>
      </c>
      <c r="AP383" s="110"/>
      <c r="AQ383" s="111"/>
      <c r="AR383" s="126" t="str">
        <f t="shared" si="162"/>
        <v/>
      </c>
      <c r="AS383" s="126" t="str">
        <f t="shared" si="163"/>
        <v/>
      </c>
      <c r="AT383" s="127">
        <v>1862</v>
      </c>
      <c r="AU383" s="128"/>
      <c r="AV383" s="129"/>
      <c r="AW383" s="126" t="str">
        <f t="shared" si="164"/>
        <v/>
      </c>
      <c r="AX383" s="126" t="str">
        <f t="shared" si="165"/>
        <v/>
      </c>
      <c r="AY383" s="64" t="str">
        <f t="shared" si="166"/>
        <v/>
      </c>
      <c r="AZ383" s="97">
        <v>78.010000000000005</v>
      </c>
      <c r="BA383" s="68"/>
      <c r="BB383" s="68"/>
      <c r="BC383" s="68"/>
      <c r="BD383" s="68"/>
      <c r="BE383" s="15">
        <v>330</v>
      </c>
      <c r="BF383" s="5">
        <f t="shared" si="167"/>
        <v>25476</v>
      </c>
      <c r="BG383" s="41">
        <v>10982</v>
      </c>
      <c r="BH383" s="42">
        <v>0</v>
      </c>
      <c r="BI383" s="42">
        <v>1294</v>
      </c>
      <c r="BJ383" s="42"/>
      <c r="BK383" s="42"/>
      <c r="BL383" s="42">
        <v>13200</v>
      </c>
      <c r="BM383" s="15"/>
    </row>
    <row r="384" spans="1:65" outlineLevel="5" x14ac:dyDescent="0.45">
      <c r="A384" s="22">
        <f t="shared" si="168"/>
        <v>11</v>
      </c>
      <c r="B384" s="9">
        <f t="shared" si="153"/>
        <v>45253</v>
      </c>
      <c r="C384" s="51">
        <v>338563</v>
      </c>
      <c r="D384" s="64">
        <f t="shared" si="158"/>
        <v>36.1</v>
      </c>
      <c r="E384" s="12">
        <v>35.799999999999997</v>
      </c>
      <c r="F384" s="12">
        <v>36.1</v>
      </c>
      <c r="G384" s="12">
        <v>36.5</v>
      </c>
      <c r="H384" s="12">
        <v>36.1</v>
      </c>
      <c r="I384" s="12"/>
      <c r="J384" s="12"/>
      <c r="K384" s="12"/>
      <c r="L384" s="12"/>
      <c r="M384" s="74">
        <f t="shared" si="159"/>
        <v>7.3</v>
      </c>
      <c r="N384" s="83">
        <v>7.31</v>
      </c>
      <c r="O384" s="83">
        <v>7.2</v>
      </c>
      <c r="P384" s="83">
        <v>7.37</v>
      </c>
      <c r="Q384" s="83">
        <v>7.26</v>
      </c>
      <c r="R384" s="83"/>
      <c r="S384" s="83"/>
      <c r="T384" s="83"/>
      <c r="U384" s="83"/>
      <c r="V384" s="5" t="str">
        <f t="shared" si="160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1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17.146356399265155</v>
      </c>
      <c r="AO384" s="41">
        <v>1633</v>
      </c>
      <c r="AP384" s="110"/>
      <c r="AQ384" s="111"/>
      <c r="AR384" s="126" t="str">
        <f t="shared" si="162"/>
        <v/>
      </c>
      <c r="AS384" s="126" t="str">
        <f t="shared" si="163"/>
        <v/>
      </c>
      <c r="AT384" s="127">
        <v>1859</v>
      </c>
      <c r="AU384" s="128"/>
      <c r="AV384" s="129"/>
      <c r="AW384" s="126" t="str">
        <f t="shared" si="164"/>
        <v/>
      </c>
      <c r="AX384" s="126" t="str">
        <f t="shared" si="165"/>
        <v/>
      </c>
      <c r="AY384" s="64" t="str">
        <f t="shared" si="166"/>
        <v/>
      </c>
      <c r="AZ384" s="97">
        <v>77.73</v>
      </c>
      <c r="BA384" s="68"/>
      <c r="BB384" s="68"/>
      <c r="BC384" s="68"/>
      <c r="BD384" s="68"/>
      <c r="BE384" s="15">
        <v>220</v>
      </c>
      <c r="BF384" s="5">
        <f t="shared" si="167"/>
        <v>27761</v>
      </c>
      <c r="BG384" s="41">
        <v>14218</v>
      </c>
      <c r="BH384" s="42">
        <v>0</v>
      </c>
      <c r="BI384" s="42">
        <v>461</v>
      </c>
      <c r="BJ384" s="42"/>
      <c r="BK384" s="42"/>
      <c r="BL384" s="42">
        <v>13082</v>
      </c>
      <c r="BM384" s="15"/>
    </row>
    <row r="385" spans="1:65" outlineLevel="5" x14ac:dyDescent="0.45">
      <c r="A385" s="22">
        <f t="shared" si="168"/>
        <v>11</v>
      </c>
      <c r="B385" s="9">
        <f t="shared" si="153"/>
        <v>45254</v>
      </c>
      <c r="C385" s="51">
        <v>311427</v>
      </c>
      <c r="D385" s="64">
        <f t="shared" si="158"/>
        <v>36.200000000000003</v>
      </c>
      <c r="E385" s="12">
        <v>35.799999999999997</v>
      </c>
      <c r="F385" s="12">
        <v>36.1</v>
      </c>
      <c r="G385" s="12">
        <v>36.6</v>
      </c>
      <c r="H385" s="12">
        <v>36.1</v>
      </c>
      <c r="I385" s="12"/>
      <c r="J385" s="12"/>
      <c r="K385" s="12"/>
      <c r="L385" s="12"/>
      <c r="M385" s="74">
        <f t="shared" si="159"/>
        <v>7.3</v>
      </c>
      <c r="N385" s="83">
        <v>7.34</v>
      </c>
      <c r="O385" s="83">
        <v>7.25</v>
      </c>
      <c r="P385" s="83">
        <v>7.4</v>
      </c>
      <c r="Q385" s="83">
        <v>7.28</v>
      </c>
      <c r="R385" s="83"/>
      <c r="S385" s="83"/>
      <c r="T385" s="83"/>
      <c r="U385" s="83"/>
      <c r="V385" s="5" t="str">
        <f t="shared" si="160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61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20.54292002934703</v>
      </c>
      <c r="AO385" s="41">
        <v>1363</v>
      </c>
      <c r="AP385" s="110"/>
      <c r="AQ385" s="111"/>
      <c r="AR385" s="126" t="str">
        <f t="shared" si="162"/>
        <v/>
      </c>
      <c r="AS385" s="126" t="str">
        <f t="shared" si="163"/>
        <v/>
      </c>
      <c r="AT385" s="127">
        <v>1339</v>
      </c>
      <c r="AU385" s="128"/>
      <c r="AV385" s="129"/>
      <c r="AW385" s="126" t="str">
        <f t="shared" si="164"/>
        <v/>
      </c>
      <c r="AX385" s="126" t="str">
        <f t="shared" si="165"/>
        <v/>
      </c>
      <c r="AY385" s="64" t="str">
        <f t="shared" si="166"/>
        <v/>
      </c>
      <c r="AZ385" s="97">
        <v>77.959999999999994</v>
      </c>
      <c r="BA385" s="68"/>
      <c r="BB385" s="68"/>
      <c r="BC385" s="68"/>
      <c r="BD385" s="68"/>
      <c r="BE385" s="15">
        <v>260</v>
      </c>
      <c r="BF385" s="5">
        <f t="shared" si="167"/>
        <v>22280</v>
      </c>
      <c r="BG385" s="41">
        <v>8501</v>
      </c>
      <c r="BH385" s="42">
        <v>0</v>
      </c>
      <c r="BI385" s="42">
        <v>1169</v>
      </c>
      <c r="BJ385" s="42"/>
      <c r="BK385" s="42"/>
      <c r="BL385" s="42">
        <v>12610</v>
      </c>
      <c r="BM385" s="15"/>
    </row>
    <row r="386" spans="1:65" outlineLevel="5" x14ac:dyDescent="0.45">
      <c r="A386" s="22">
        <f t="shared" si="168"/>
        <v>11</v>
      </c>
      <c r="B386" s="9">
        <f t="shared" si="153"/>
        <v>45255</v>
      </c>
      <c r="C386" s="51">
        <v>317225</v>
      </c>
      <c r="D386" s="64">
        <f t="shared" si="158"/>
        <v>36.1</v>
      </c>
      <c r="E386" s="12">
        <v>35.799999999999997</v>
      </c>
      <c r="F386" s="12">
        <v>36</v>
      </c>
      <c r="G386" s="12">
        <v>36.5</v>
      </c>
      <c r="H386" s="12">
        <v>36</v>
      </c>
      <c r="I386" s="12"/>
      <c r="J386" s="12"/>
      <c r="K386" s="12"/>
      <c r="L386" s="12"/>
      <c r="M386" s="74">
        <f t="shared" si="159"/>
        <v>7.3</v>
      </c>
      <c r="N386" s="83">
        <v>7.31</v>
      </c>
      <c r="O386" s="83">
        <v>7.22</v>
      </c>
      <c r="P386" s="83">
        <v>7.38</v>
      </c>
      <c r="Q386" s="83">
        <v>7.25</v>
      </c>
      <c r="R386" s="83"/>
      <c r="S386" s="83"/>
      <c r="T386" s="83"/>
      <c r="U386" s="83"/>
      <c r="V386" s="5" t="str">
        <f t="shared" si="160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61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16.538688718251624</v>
      </c>
      <c r="AO386" s="41">
        <v>1693</v>
      </c>
      <c r="AP386" s="110"/>
      <c r="AQ386" s="111"/>
      <c r="AR386" s="126" t="str">
        <f t="shared" si="162"/>
        <v/>
      </c>
      <c r="AS386" s="126" t="str">
        <f t="shared" si="163"/>
        <v/>
      </c>
      <c r="AT386" s="127">
        <v>1844</v>
      </c>
      <c r="AU386" s="128"/>
      <c r="AV386" s="129"/>
      <c r="AW386" s="126" t="str">
        <f t="shared" si="164"/>
        <v/>
      </c>
      <c r="AX386" s="126" t="str">
        <f t="shared" si="165"/>
        <v/>
      </c>
      <c r="AY386" s="64" t="str">
        <f t="shared" si="166"/>
        <v/>
      </c>
      <c r="AZ386" s="97">
        <v>78.180000000000007</v>
      </c>
      <c r="BA386" s="68"/>
      <c r="BB386" s="68"/>
      <c r="BC386" s="68"/>
      <c r="BD386" s="68"/>
      <c r="BE386" s="15">
        <v>110</v>
      </c>
      <c r="BF386" s="5">
        <f t="shared" si="167"/>
        <v>20315</v>
      </c>
      <c r="BG386" s="41">
        <v>8243</v>
      </c>
      <c r="BH386" s="42">
        <v>0</v>
      </c>
      <c r="BI386" s="42">
        <v>1196</v>
      </c>
      <c r="BJ386" s="42"/>
      <c r="BK386" s="42"/>
      <c r="BL386" s="42">
        <v>10876</v>
      </c>
      <c r="BM386" s="15"/>
    </row>
    <row r="387" spans="1:65" outlineLevel="5" x14ac:dyDescent="0.45">
      <c r="A387" s="22">
        <f t="shared" si="168"/>
        <v>11</v>
      </c>
      <c r="B387" s="9">
        <f t="shared" si="153"/>
        <v>45256</v>
      </c>
      <c r="C387" s="51">
        <v>318337</v>
      </c>
      <c r="D387" s="64">
        <f t="shared" si="158"/>
        <v>35.9</v>
      </c>
      <c r="E387" s="12">
        <v>35.6</v>
      </c>
      <c r="F387" s="12">
        <v>35.799999999999997</v>
      </c>
      <c r="G387" s="12">
        <v>36.5</v>
      </c>
      <c r="H387" s="12">
        <v>35.799999999999997</v>
      </c>
      <c r="I387" s="12"/>
      <c r="J387" s="12"/>
      <c r="K387" s="12"/>
      <c r="L387" s="12"/>
      <c r="M387" s="74">
        <f t="shared" si="159"/>
        <v>7.3</v>
      </c>
      <c r="N387" s="83">
        <v>7.29</v>
      </c>
      <c r="O387" s="83">
        <v>7.19</v>
      </c>
      <c r="P387" s="83">
        <v>7.35</v>
      </c>
      <c r="Q387" s="83">
        <v>7.23</v>
      </c>
      <c r="R387" s="83"/>
      <c r="S387" s="83"/>
      <c r="T387" s="83"/>
      <c r="U387" s="83"/>
      <c r="V387" s="5" t="str">
        <f t="shared" si="160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1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16.489988221436985</v>
      </c>
      <c r="AO387" s="41">
        <v>1698</v>
      </c>
      <c r="AP387" s="110"/>
      <c r="AQ387" s="111"/>
      <c r="AR387" s="126" t="str">
        <f t="shared" si="162"/>
        <v/>
      </c>
      <c r="AS387" s="126" t="str">
        <f t="shared" si="163"/>
        <v/>
      </c>
      <c r="AT387" s="127">
        <v>1863</v>
      </c>
      <c r="AU387" s="128"/>
      <c r="AV387" s="129"/>
      <c r="AW387" s="126" t="str">
        <f t="shared" si="164"/>
        <v/>
      </c>
      <c r="AX387" s="126" t="str">
        <f t="shared" si="165"/>
        <v/>
      </c>
      <c r="AY387" s="64" t="str">
        <f t="shared" si="166"/>
        <v/>
      </c>
      <c r="AZ387" s="97">
        <v>77.849999999999994</v>
      </c>
      <c r="BA387" s="68"/>
      <c r="BB387" s="68"/>
      <c r="BC387" s="68"/>
      <c r="BD387" s="68"/>
      <c r="BE387" s="15"/>
      <c r="BF387" s="5">
        <f t="shared" si="167"/>
        <v>11688</v>
      </c>
      <c r="BG387" s="41">
        <v>9737</v>
      </c>
      <c r="BH387" s="42">
        <v>0</v>
      </c>
      <c r="BI387" s="42">
        <v>1171</v>
      </c>
      <c r="BJ387" s="42"/>
      <c r="BK387" s="42"/>
      <c r="BL387" s="42">
        <v>780</v>
      </c>
      <c r="BM387" s="15"/>
    </row>
    <row r="388" spans="1:65" outlineLevel="5" x14ac:dyDescent="0.45">
      <c r="A388" s="22">
        <f t="shared" si="168"/>
        <v>11</v>
      </c>
      <c r="B388" s="9">
        <f t="shared" si="153"/>
        <v>45257</v>
      </c>
      <c r="C388" s="51">
        <v>322745</v>
      </c>
      <c r="D388" s="64">
        <f t="shared" si="158"/>
        <v>35.799999999999997</v>
      </c>
      <c r="E388" s="12">
        <v>35.5</v>
      </c>
      <c r="F388" s="12">
        <v>35.700000000000003</v>
      </c>
      <c r="G388" s="12">
        <v>36.200000000000003</v>
      </c>
      <c r="H388" s="12">
        <v>35.700000000000003</v>
      </c>
      <c r="I388" s="12"/>
      <c r="J388" s="12"/>
      <c r="K388" s="12"/>
      <c r="L388" s="12"/>
      <c r="M388" s="74">
        <f t="shared" si="159"/>
        <v>7.3</v>
      </c>
      <c r="N388" s="83">
        <v>7.26</v>
      </c>
      <c r="O388" s="83">
        <v>7.16</v>
      </c>
      <c r="P388" s="83">
        <v>7.57</v>
      </c>
      <c r="Q388" s="83">
        <v>7.22</v>
      </c>
      <c r="R388" s="83"/>
      <c r="S388" s="83"/>
      <c r="T388" s="83"/>
      <c r="U388" s="83"/>
      <c r="V388" s="5" t="str">
        <f t="shared" si="160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1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17.062766605728214</v>
      </c>
      <c r="AO388" s="41">
        <v>1641</v>
      </c>
      <c r="AP388" s="110"/>
      <c r="AQ388" s="111"/>
      <c r="AR388" s="126" t="str">
        <f t="shared" si="162"/>
        <v/>
      </c>
      <c r="AS388" s="126" t="str">
        <f t="shared" si="163"/>
        <v/>
      </c>
      <c r="AT388" s="127">
        <v>1844</v>
      </c>
      <c r="AU388" s="128"/>
      <c r="AV388" s="129"/>
      <c r="AW388" s="126" t="str">
        <f t="shared" si="164"/>
        <v/>
      </c>
      <c r="AX388" s="126" t="str">
        <f t="shared" si="165"/>
        <v/>
      </c>
      <c r="AY388" s="64" t="str">
        <f t="shared" si="166"/>
        <v/>
      </c>
      <c r="AZ388" s="97">
        <v>77.97</v>
      </c>
      <c r="BA388" s="68"/>
      <c r="BB388" s="68"/>
      <c r="BC388" s="68"/>
      <c r="BD388" s="68"/>
      <c r="BE388" s="15">
        <v>400</v>
      </c>
      <c r="BF388" s="5">
        <f t="shared" si="167"/>
        <v>31769</v>
      </c>
      <c r="BG388" s="41">
        <v>9744</v>
      </c>
      <c r="BH388" s="42">
        <v>8574</v>
      </c>
      <c r="BI388" s="42">
        <v>442</v>
      </c>
      <c r="BJ388" s="42"/>
      <c r="BK388" s="42"/>
      <c r="BL388" s="42">
        <v>13009</v>
      </c>
      <c r="BM388" s="15"/>
    </row>
    <row r="389" spans="1:65" outlineLevel="5" x14ac:dyDescent="0.45">
      <c r="A389" s="22">
        <f t="shared" si="168"/>
        <v>11</v>
      </c>
      <c r="B389" s="9">
        <f t="shared" si="153"/>
        <v>45258</v>
      </c>
      <c r="C389" s="51">
        <v>312533</v>
      </c>
      <c r="D389" s="64">
        <f t="shared" si="158"/>
        <v>35.700000000000003</v>
      </c>
      <c r="E389" s="12">
        <v>35.299999999999997</v>
      </c>
      <c r="F389" s="12">
        <v>35.6</v>
      </c>
      <c r="G389" s="12">
        <v>36.1</v>
      </c>
      <c r="H389" s="12">
        <v>35.6</v>
      </c>
      <c r="I389" s="12"/>
      <c r="J389" s="12"/>
      <c r="K389" s="12"/>
      <c r="L389" s="12"/>
      <c r="M389" s="74">
        <f t="shared" si="159"/>
        <v>7.3</v>
      </c>
      <c r="N389" s="83">
        <v>7.27</v>
      </c>
      <c r="O389" s="83">
        <v>7.18</v>
      </c>
      <c r="P389" s="83">
        <v>7.39</v>
      </c>
      <c r="Q389" s="83">
        <v>7.22</v>
      </c>
      <c r="R389" s="83"/>
      <c r="S389" s="83"/>
      <c r="T389" s="83"/>
      <c r="U389" s="83"/>
      <c r="V389" s="5">
        <f t="shared" si="160"/>
        <v>162</v>
      </c>
      <c r="W389" s="41">
        <v>176.2</v>
      </c>
      <c r="X389" s="41">
        <v>139.9</v>
      </c>
      <c r="Y389" s="41">
        <v>195.4</v>
      </c>
      <c r="Z389" s="41">
        <v>136.6</v>
      </c>
      <c r="AA389" s="41"/>
      <c r="AB389" s="41"/>
      <c r="AC389" s="41"/>
      <c r="AD389" s="41"/>
      <c r="AE389" s="5">
        <f t="shared" si="161"/>
        <v>3972.5</v>
      </c>
      <c r="AF389" s="41">
        <v>4390</v>
      </c>
      <c r="AG389" s="41">
        <v>3730</v>
      </c>
      <c r="AH389" s="41">
        <v>4130</v>
      </c>
      <c r="AI389" s="41">
        <v>3640</v>
      </c>
      <c r="AJ389" s="41"/>
      <c r="AK389" s="41"/>
      <c r="AL389" s="41"/>
      <c r="AM389" s="41"/>
      <c r="AN389" s="41">
        <v>21.722265321955003</v>
      </c>
      <c r="AO389" s="41">
        <v>1289</v>
      </c>
      <c r="AP389" s="110">
        <v>2.95</v>
      </c>
      <c r="AQ389" s="111">
        <v>2.36</v>
      </c>
      <c r="AR389" s="126">
        <f t="shared" si="162"/>
        <v>80</v>
      </c>
      <c r="AS389" s="126">
        <f t="shared" si="163"/>
        <v>20</v>
      </c>
      <c r="AT389" s="127">
        <v>1302</v>
      </c>
      <c r="AU389" s="128">
        <v>2.38</v>
      </c>
      <c r="AV389" s="129">
        <v>1.42</v>
      </c>
      <c r="AW389" s="126">
        <f t="shared" si="164"/>
        <v>59.663865546218489</v>
      </c>
      <c r="AX389" s="126">
        <f t="shared" si="165"/>
        <v>40.336134453781511</v>
      </c>
      <c r="AY389" s="64">
        <f t="shared" si="166"/>
        <v>63.020833333333329</v>
      </c>
      <c r="AZ389" s="97">
        <v>78.14</v>
      </c>
      <c r="BA389" s="68">
        <v>58.92</v>
      </c>
      <c r="BB389" s="68">
        <v>41.54</v>
      </c>
      <c r="BC389" s="68">
        <v>1</v>
      </c>
      <c r="BD389" s="68"/>
      <c r="BE389" s="15">
        <v>290</v>
      </c>
      <c r="BF389" s="5">
        <f t="shared" si="167"/>
        <v>23021</v>
      </c>
      <c r="BG389" s="41">
        <v>8763</v>
      </c>
      <c r="BH389" s="42">
        <v>0</v>
      </c>
      <c r="BI389" s="42">
        <v>1317</v>
      </c>
      <c r="BJ389" s="42"/>
      <c r="BK389" s="42"/>
      <c r="BL389" s="42">
        <v>12941</v>
      </c>
      <c r="BM389" s="15"/>
    </row>
    <row r="390" spans="1:65" outlineLevel="5" x14ac:dyDescent="0.45">
      <c r="A390" s="22">
        <f t="shared" si="168"/>
        <v>11</v>
      </c>
      <c r="B390" s="9">
        <f t="shared" si="153"/>
        <v>45259</v>
      </c>
      <c r="C390" s="51">
        <v>320668</v>
      </c>
      <c r="D390" s="64">
        <f t="shared" si="158"/>
        <v>35.6</v>
      </c>
      <c r="E390" s="12">
        <v>35.1</v>
      </c>
      <c r="F390" s="12">
        <v>35.5</v>
      </c>
      <c r="G390" s="12">
        <v>36.1</v>
      </c>
      <c r="H390" s="12">
        <v>35.5</v>
      </c>
      <c r="I390" s="12"/>
      <c r="J390" s="12"/>
      <c r="K390" s="12"/>
      <c r="L390" s="12"/>
      <c r="M390" s="74">
        <f t="shared" si="159"/>
        <v>7.2</v>
      </c>
      <c r="N390" s="83">
        <v>7.24</v>
      </c>
      <c r="O390" s="83">
        <v>7.15</v>
      </c>
      <c r="P390" s="83">
        <v>7.36</v>
      </c>
      <c r="Q390" s="83">
        <v>7.19</v>
      </c>
      <c r="R390" s="83"/>
      <c r="S390" s="83"/>
      <c r="T390" s="83"/>
      <c r="U390" s="83"/>
      <c r="V390" s="5" t="str">
        <f t="shared" si="160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1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15.891032917139613</v>
      </c>
      <c r="AO390" s="41">
        <v>1762</v>
      </c>
      <c r="AP390" s="110"/>
      <c r="AQ390" s="111"/>
      <c r="AR390" s="126" t="str">
        <f t="shared" si="162"/>
        <v/>
      </c>
      <c r="AS390" s="126" t="str">
        <f t="shared" si="163"/>
        <v/>
      </c>
      <c r="AT390" s="127">
        <v>1894</v>
      </c>
      <c r="AU390" s="128"/>
      <c r="AV390" s="129"/>
      <c r="AW390" s="126" t="str">
        <f t="shared" si="164"/>
        <v/>
      </c>
      <c r="AX390" s="126" t="str">
        <f t="shared" si="165"/>
        <v/>
      </c>
      <c r="AY390" s="64" t="str">
        <f t="shared" si="166"/>
        <v/>
      </c>
      <c r="AZ390" s="97">
        <v>77.98</v>
      </c>
      <c r="BA390" s="68"/>
      <c r="BB390" s="68"/>
      <c r="BC390" s="68"/>
      <c r="BD390" s="68"/>
      <c r="BE390" s="15">
        <v>330</v>
      </c>
      <c r="BF390" s="5">
        <f t="shared" si="167"/>
        <v>33072</v>
      </c>
      <c r="BG390" s="41">
        <v>9714</v>
      </c>
      <c r="BH390" s="42">
        <v>8134</v>
      </c>
      <c r="BI390" s="42">
        <v>1312</v>
      </c>
      <c r="BJ390" s="42"/>
      <c r="BK390" s="42"/>
      <c r="BL390" s="42">
        <v>13912</v>
      </c>
      <c r="BM390" s="15"/>
    </row>
    <row r="391" spans="1:65" ht="17.5" outlineLevel="5" thickBot="1" x14ac:dyDescent="0.5">
      <c r="A391" s="31">
        <f t="shared" si="168"/>
        <v>11</v>
      </c>
      <c r="B391" s="32">
        <f t="shared" si="153"/>
        <v>45260</v>
      </c>
      <c r="C391" s="51">
        <v>323484</v>
      </c>
      <c r="D391" s="64">
        <f t="shared" si="158"/>
        <v>35.5</v>
      </c>
      <c r="E391" s="12">
        <v>35.1</v>
      </c>
      <c r="F391" s="12">
        <v>35.4</v>
      </c>
      <c r="G391" s="12">
        <v>36</v>
      </c>
      <c r="H391" s="12">
        <v>35.4</v>
      </c>
      <c r="I391" s="12"/>
      <c r="J391" s="12"/>
      <c r="K391" s="12"/>
      <c r="L391" s="12"/>
      <c r="M391" s="74">
        <f t="shared" si="159"/>
        <v>7.3</v>
      </c>
      <c r="N391" s="83">
        <v>7.29</v>
      </c>
      <c r="O391" s="83">
        <v>7.18</v>
      </c>
      <c r="P391" s="83">
        <v>7.38</v>
      </c>
      <c r="Q391" s="83">
        <v>7.24</v>
      </c>
      <c r="R391" s="83"/>
      <c r="S391" s="83"/>
      <c r="T391" s="83"/>
      <c r="U391" s="83"/>
      <c r="V391" s="5" t="str">
        <f t="shared" si="160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1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18.041237113402062</v>
      </c>
      <c r="AO391" s="41">
        <v>1552</v>
      </c>
      <c r="AP391" s="110"/>
      <c r="AQ391" s="111"/>
      <c r="AR391" s="126" t="str">
        <f t="shared" si="162"/>
        <v/>
      </c>
      <c r="AS391" s="126" t="str">
        <f t="shared" si="163"/>
        <v/>
      </c>
      <c r="AT391" s="127">
        <v>1938</v>
      </c>
      <c r="AU391" s="128"/>
      <c r="AV391" s="129"/>
      <c r="AW391" s="126" t="str">
        <f t="shared" si="164"/>
        <v/>
      </c>
      <c r="AX391" s="126" t="str">
        <f t="shared" si="165"/>
        <v/>
      </c>
      <c r="AY391" s="64" t="str">
        <f t="shared" si="166"/>
        <v/>
      </c>
      <c r="AZ391" s="97">
        <v>77.75</v>
      </c>
      <c r="BA391" s="68"/>
      <c r="BB391" s="68"/>
      <c r="BC391" s="68"/>
      <c r="BD391" s="68"/>
      <c r="BE391" s="15">
        <v>210</v>
      </c>
      <c r="BF391" s="5">
        <f t="shared" si="167"/>
        <v>25609</v>
      </c>
      <c r="BG391" s="41">
        <v>11775</v>
      </c>
      <c r="BH391" s="42">
        <v>0</v>
      </c>
      <c r="BI391" s="42">
        <v>476</v>
      </c>
      <c r="BJ391" s="42"/>
      <c r="BK391" s="42"/>
      <c r="BL391" s="42">
        <v>13358</v>
      </c>
      <c r="BM391" s="15"/>
    </row>
    <row r="392" spans="1:65" outlineLevel="4" x14ac:dyDescent="0.45">
      <c r="A392" s="150" t="s">
        <v>44</v>
      </c>
      <c r="B392" s="151"/>
      <c r="C392" s="50">
        <f t="shared" ref="C392:BM392" si="169">SUBTOTAL(4,C362:C391)</f>
        <v>448935</v>
      </c>
      <c r="D392" s="60">
        <f t="shared" si="169"/>
        <v>37.700000000000003</v>
      </c>
      <c r="E392" s="28">
        <f t="shared" si="169"/>
        <v>36.799999999999997</v>
      </c>
      <c r="F392" s="28">
        <f t="shared" si="169"/>
        <v>38.200000000000003</v>
      </c>
      <c r="G392" s="28">
        <f t="shared" si="169"/>
        <v>37.6</v>
      </c>
      <c r="H392" s="28">
        <f t="shared" si="169"/>
        <v>38.200000000000003</v>
      </c>
      <c r="I392" s="28">
        <f t="shared" si="169"/>
        <v>0</v>
      </c>
      <c r="J392" s="28">
        <f t="shared" si="169"/>
        <v>0</v>
      </c>
      <c r="K392" s="28">
        <f t="shared" si="169"/>
        <v>0</v>
      </c>
      <c r="L392" s="28">
        <f t="shared" si="169"/>
        <v>0</v>
      </c>
      <c r="M392" s="71">
        <f t="shared" si="169"/>
        <v>7.4</v>
      </c>
      <c r="N392" s="82">
        <f t="shared" si="169"/>
        <v>7.52</v>
      </c>
      <c r="O392" s="82">
        <f t="shared" si="169"/>
        <v>7.34</v>
      </c>
      <c r="P392" s="82">
        <f t="shared" si="169"/>
        <v>7.57</v>
      </c>
      <c r="Q392" s="82">
        <f t="shared" si="169"/>
        <v>7.29</v>
      </c>
      <c r="R392" s="82">
        <f t="shared" si="169"/>
        <v>0</v>
      </c>
      <c r="S392" s="82">
        <f t="shared" si="169"/>
        <v>0</v>
      </c>
      <c r="T392" s="82">
        <f t="shared" si="169"/>
        <v>0</v>
      </c>
      <c r="U392" s="82">
        <f t="shared" si="169"/>
        <v>0</v>
      </c>
      <c r="V392" s="29">
        <f t="shared" si="169"/>
        <v>232.5</v>
      </c>
      <c r="W392" s="39">
        <f t="shared" si="169"/>
        <v>268.39999999999998</v>
      </c>
      <c r="X392" s="39">
        <f t="shared" si="169"/>
        <v>244.2</v>
      </c>
      <c r="Y392" s="39">
        <f t="shared" si="169"/>
        <v>195.4</v>
      </c>
      <c r="Z392" s="39">
        <f t="shared" si="169"/>
        <v>245</v>
      </c>
      <c r="AA392" s="39">
        <f t="shared" si="169"/>
        <v>0</v>
      </c>
      <c r="AB392" s="39">
        <f t="shared" si="169"/>
        <v>0</v>
      </c>
      <c r="AC392" s="39">
        <f t="shared" si="169"/>
        <v>0</v>
      </c>
      <c r="AD392" s="39">
        <f t="shared" si="169"/>
        <v>0</v>
      </c>
      <c r="AE392" s="29">
        <f t="shared" si="169"/>
        <v>4172.5</v>
      </c>
      <c r="AF392" s="39">
        <f t="shared" si="169"/>
        <v>4400</v>
      </c>
      <c r="AG392" s="39">
        <f t="shared" si="169"/>
        <v>3900</v>
      </c>
      <c r="AH392" s="39">
        <f t="shared" si="169"/>
        <v>4410</v>
      </c>
      <c r="AI392" s="39">
        <f t="shared" si="169"/>
        <v>3980</v>
      </c>
      <c r="AJ392" s="39">
        <f t="shared" si="169"/>
        <v>0</v>
      </c>
      <c r="AK392" s="39">
        <f t="shared" si="169"/>
        <v>0</v>
      </c>
      <c r="AL392" s="39">
        <f t="shared" si="169"/>
        <v>0</v>
      </c>
      <c r="AM392" s="39">
        <f t="shared" si="169"/>
        <v>0</v>
      </c>
      <c r="AN392" s="39">
        <f t="shared" si="169"/>
        <v>28.776978417266186</v>
      </c>
      <c r="AO392" s="39">
        <f t="shared" si="169"/>
        <v>1762</v>
      </c>
      <c r="AP392" s="104">
        <f t="shared" si="169"/>
        <v>4.29</v>
      </c>
      <c r="AQ392" s="105">
        <f t="shared" si="169"/>
        <v>3.16</v>
      </c>
      <c r="AR392" s="106">
        <f t="shared" si="169"/>
        <v>80</v>
      </c>
      <c r="AS392" s="106">
        <f t="shared" si="169"/>
        <v>26.340326340326342</v>
      </c>
      <c r="AT392" s="107">
        <f t="shared" si="169"/>
        <v>1938</v>
      </c>
      <c r="AU392" s="108">
        <f t="shared" si="169"/>
        <v>2.52</v>
      </c>
      <c r="AV392" s="109">
        <f t="shared" si="169"/>
        <v>1.47</v>
      </c>
      <c r="AW392" s="106">
        <f t="shared" si="169"/>
        <v>59.663865546218489</v>
      </c>
      <c r="AX392" s="106">
        <f t="shared" si="169"/>
        <v>41.666666666666664</v>
      </c>
      <c r="AY392" s="60">
        <f t="shared" si="169"/>
        <v>63.020833333333329</v>
      </c>
      <c r="AZ392" s="96">
        <f t="shared" si="169"/>
        <v>79.2</v>
      </c>
      <c r="BA392" s="67">
        <f t="shared" si="169"/>
        <v>61.31</v>
      </c>
      <c r="BB392" s="67">
        <f t="shared" si="169"/>
        <v>41.54</v>
      </c>
      <c r="BC392" s="67">
        <f t="shared" si="169"/>
        <v>29</v>
      </c>
      <c r="BD392" s="67">
        <f t="shared" si="169"/>
        <v>0</v>
      </c>
      <c r="BE392" s="27">
        <f t="shared" si="169"/>
        <v>400</v>
      </c>
      <c r="BF392" s="29">
        <f t="shared" si="169"/>
        <v>35710</v>
      </c>
      <c r="BG392" s="39">
        <f t="shared" si="169"/>
        <v>14218</v>
      </c>
      <c r="BH392" s="40">
        <f t="shared" si="169"/>
        <v>13492</v>
      </c>
      <c r="BI392" s="40">
        <f t="shared" si="169"/>
        <v>1380</v>
      </c>
      <c r="BJ392" s="40">
        <f t="shared" si="169"/>
        <v>0</v>
      </c>
      <c r="BK392" s="40">
        <f t="shared" si="169"/>
        <v>0</v>
      </c>
      <c r="BL392" s="40">
        <f t="shared" si="169"/>
        <v>17555</v>
      </c>
      <c r="BM392" s="27">
        <f t="shared" si="169"/>
        <v>0</v>
      </c>
    </row>
    <row r="393" spans="1:65" outlineLevel="3" x14ac:dyDescent="0.45">
      <c r="A393" s="180" t="s">
        <v>33</v>
      </c>
      <c r="B393" s="181"/>
      <c r="C393" s="51">
        <f t="shared" ref="C393:BM393" si="170">SUBTOTAL(5,C362:C391)</f>
        <v>311427</v>
      </c>
      <c r="D393" s="61">
        <f t="shared" si="170"/>
        <v>35.5</v>
      </c>
      <c r="E393" s="12">
        <f t="shared" si="170"/>
        <v>35.1</v>
      </c>
      <c r="F393" s="12">
        <f t="shared" si="170"/>
        <v>35.4</v>
      </c>
      <c r="G393" s="12">
        <f t="shared" si="170"/>
        <v>36</v>
      </c>
      <c r="H393" s="12">
        <f t="shared" si="170"/>
        <v>35.4</v>
      </c>
      <c r="I393" s="12">
        <f t="shared" si="170"/>
        <v>0</v>
      </c>
      <c r="J393" s="12">
        <f t="shared" si="170"/>
        <v>0</v>
      </c>
      <c r="K393" s="12">
        <f t="shared" si="170"/>
        <v>0</v>
      </c>
      <c r="L393" s="12">
        <f t="shared" si="170"/>
        <v>0</v>
      </c>
      <c r="M393" s="72">
        <f t="shared" si="170"/>
        <v>7.2</v>
      </c>
      <c r="N393" s="83">
        <f t="shared" si="170"/>
        <v>7.22</v>
      </c>
      <c r="O393" s="83">
        <f t="shared" si="170"/>
        <v>7.11</v>
      </c>
      <c r="P393" s="83">
        <f t="shared" si="170"/>
        <v>7.24</v>
      </c>
      <c r="Q393" s="83">
        <f t="shared" si="170"/>
        <v>7.12</v>
      </c>
      <c r="R393" s="83">
        <f t="shared" si="170"/>
        <v>0</v>
      </c>
      <c r="S393" s="83">
        <f t="shared" si="170"/>
        <v>0</v>
      </c>
      <c r="T393" s="83">
        <f t="shared" si="170"/>
        <v>0</v>
      </c>
      <c r="U393" s="83">
        <f t="shared" si="170"/>
        <v>0</v>
      </c>
      <c r="V393" s="6">
        <f t="shared" si="170"/>
        <v>162</v>
      </c>
      <c r="W393" s="41">
        <f t="shared" si="170"/>
        <v>176.2</v>
      </c>
      <c r="X393" s="41">
        <f t="shared" si="170"/>
        <v>139.9</v>
      </c>
      <c r="Y393" s="41">
        <f t="shared" si="170"/>
        <v>170.1</v>
      </c>
      <c r="Z393" s="41">
        <f t="shared" si="170"/>
        <v>136.6</v>
      </c>
      <c r="AA393" s="41">
        <f t="shared" si="170"/>
        <v>0</v>
      </c>
      <c r="AB393" s="41">
        <f t="shared" si="170"/>
        <v>0</v>
      </c>
      <c r="AC393" s="41">
        <f t="shared" si="170"/>
        <v>0</v>
      </c>
      <c r="AD393" s="41">
        <f t="shared" si="170"/>
        <v>0</v>
      </c>
      <c r="AE393" s="6">
        <f t="shared" si="170"/>
        <v>3970</v>
      </c>
      <c r="AF393" s="41">
        <f t="shared" si="170"/>
        <v>4130</v>
      </c>
      <c r="AG393" s="41">
        <f t="shared" si="170"/>
        <v>3730</v>
      </c>
      <c r="AH393" s="41">
        <f t="shared" si="170"/>
        <v>4130</v>
      </c>
      <c r="AI393" s="41">
        <f t="shared" si="170"/>
        <v>3640</v>
      </c>
      <c r="AJ393" s="41">
        <f t="shared" si="170"/>
        <v>0</v>
      </c>
      <c r="AK393" s="41">
        <f t="shared" si="170"/>
        <v>0</v>
      </c>
      <c r="AL393" s="41">
        <f t="shared" si="170"/>
        <v>0</v>
      </c>
      <c r="AM393" s="41">
        <f t="shared" si="170"/>
        <v>0</v>
      </c>
      <c r="AN393" s="41">
        <f t="shared" si="170"/>
        <v>15.891032917139613</v>
      </c>
      <c r="AO393" s="41">
        <f t="shared" si="170"/>
        <v>973</v>
      </c>
      <c r="AP393" s="110">
        <f t="shared" si="170"/>
        <v>2.95</v>
      </c>
      <c r="AQ393" s="111">
        <f t="shared" si="170"/>
        <v>2.36</v>
      </c>
      <c r="AR393" s="112">
        <f t="shared" si="170"/>
        <v>73.659673659673658</v>
      </c>
      <c r="AS393" s="112">
        <f t="shared" si="170"/>
        <v>20</v>
      </c>
      <c r="AT393" s="113">
        <f t="shared" si="170"/>
        <v>819</v>
      </c>
      <c r="AU393" s="114">
        <f t="shared" si="170"/>
        <v>2.23</v>
      </c>
      <c r="AV393" s="115">
        <f t="shared" si="170"/>
        <v>1.31</v>
      </c>
      <c r="AW393" s="112">
        <f t="shared" si="170"/>
        <v>58.333333333333336</v>
      </c>
      <c r="AX393" s="112">
        <f t="shared" si="170"/>
        <v>40.336134453781511</v>
      </c>
      <c r="AY393" s="61">
        <f t="shared" si="170"/>
        <v>49.081590533846985</v>
      </c>
      <c r="AZ393" s="97">
        <f t="shared" si="170"/>
        <v>76.27</v>
      </c>
      <c r="BA393" s="68">
        <f t="shared" si="170"/>
        <v>58.92</v>
      </c>
      <c r="BB393" s="68">
        <f t="shared" si="170"/>
        <v>40.32</v>
      </c>
      <c r="BC393" s="68">
        <f t="shared" si="170"/>
        <v>1</v>
      </c>
      <c r="BD393" s="68">
        <f t="shared" si="170"/>
        <v>0</v>
      </c>
      <c r="BE393" s="15">
        <f t="shared" si="170"/>
        <v>30</v>
      </c>
      <c r="BF393" s="6">
        <f t="shared" si="170"/>
        <v>4451</v>
      </c>
      <c r="BG393" s="41">
        <f t="shared" si="170"/>
        <v>2898</v>
      </c>
      <c r="BH393" s="42">
        <f t="shared" si="170"/>
        <v>0</v>
      </c>
      <c r="BI393" s="42">
        <f t="shared" si="170"/>
        <v>0</v>
      </c>
      <c r="BJ393" s="42">
        <f t="shared" si="170"/>
        <v>0</v>
      </c>
      <c r="BK393" s="42">
        <f t="shared" si="170"/>
        <v>0</v>
      </c>
      <c r="BL393" s="42">
        <f t="shared" si="170"/>
        <v>0</v>
      </c>
      <c r="BM393" s="15">
        <f t="shared" si="170"/>
        <v>0</v>
      </c>
    </row>
    <row r="394" spans="1:65" outlineLevel="2" x14ac:dyDescent="0.45">
      <c r="A394" s="180" t="s">
        <v>22</v>
      </c>
      <c r="B394" s="181"/>
      <c r="C394" s="51">
        <f>IFERROR(SUBTOTAL(1,C362:C391),"")</f>
        <v>337337.7</v>
      </c>
      <c r="D394" s="61">
        <f t="shared" ref="D394:BM394" si="171">IFERROR(SUBTOTAL(1,D362:D391),"")</f>
        <v>36.690000000000005</v>
      </c>
      <c r="E394" s="12">
        <f t="shared" si="171"/>
        <v>35.949999999999996</v>
      </c>
      <c r="F394" s="12">
        <f t="shared" si="171"/>
        <v>36.903333333333336</v>
      </c>
      <c r="G394" s="12">
        <f t="shared" si="171"/>
        <v>36.916666666666657</v>
      </c>
      <c r="H394" s="12">
        <f t="shared" si="171"/>
        <v>36.903333333333336</v>
      </c>
      <c r="I394" s="12" t="str">
        <f t="shared" si="171"/>
        <v/>
      </c>
      <c r="J394" s="12" t="str">
        <f t="shared" si="171"/>
        <v/>
      </c>
      <c r="K394" s="12" t="str">
        <f t="shared" si="171"/>
        <v/>
      </c>
      <c r="L394" s="12" t="str">
        <f t="shared" si="171"/>
        <v/>
      </c>
      <c r="M394" s="72">
        <f t="shared" si="171"/>
        <v>7.3133333333333379</v>
      </c>
      <c r="N394" s="83">
        <f t="shared" si="171"/>
        <v>7.3639999999999999</v>
      </c>
      <c r="O394" s="83">
        <f t="shared" si="171"/>
        <v>7.2313333333333345</v>
      </c>
      <c r="P394" s="83">
        <f t="shared" si="171"/>
        <v>7.3829999999999991</v>
      </c>
      <c r="Q394" s="83">
        <f t="shared" si="171"/>
        <v>7.2126666666666663</v>
      </c>
      <c r="R394" s="83" t="str">
        <f t="shared" si="171"/>
        <v/>
      </c>
      <c r="S394" s="83" t="str">
        <f t="shared" si="171"/>
        <v/>
      </c>
      <c r="T394" s="83" t="str">
        <f t="shared" si="171"/>
        <v/>
      </c>
      <c r="U394" s="83" t="str">
        <f t="shared" si="171"/>
        <v/>
      </c>
      <c r="V394" s="6">
        <f t="shared" si="171"/>
        <v>200.9</v>
      </c>
      <c r="W394" s="41">
        <f t="shared" si="171"/>
        <v>222.79999999999998</v>
      </c>
      <c r="X394" s="41">
        <f t="shared" si="171"/>
        <v>199.96666666666667</v>
      </c>
      <c r="Y394" s="41">
        <f t="shared" si="171"/>
        <v>179.33333333333334</v>
      </c>
      <c r="Z394" s="41">
        <f t="shared" si="171"/>
        <v>201.6</v>
      </c>
      <c r="AA394" s="41" t="str">
        <f t="shared" si="171"/>
        <v/>
      </c>
      <c r="AB394" s="41" t="str">
        <f t="shared" si="171"/>
        <v/>
      </c>
      <c r="AC394" s="41" t="str">
        <f t="shared" si="171"/>
        <v/>
      </c>
      <c r="AD394" s="41" t="str">
        <f t="shared" si="171"/>
        <v/>
      </c>
      <c r="AE394" s="6">
        <f t="shared" si="171"/>
        <v>4038.3333333333335</v>
      </c>
      <c r="AF394" s="41">
        <f t="shared" si="171"/>
        <v>4306.666666666667</v>
      </c>
      <c r="AG394" s="41">
        <f t="shared" si="171"/>
        <v>3836.6666666666665</v>
      </c>
      <c r="AH394" s="41">
        <f t="shared" si="171"/>
        <v>4243.333333333333</v>
      </c>
      <c r="AI394" s="41">
        <f t="shared" si="171"/>
        <v>3766.6666666666665</v>
      </c>
      <c r="AJ394" s="41" t="str">
        <f t="shared" si="171"/>
        <v/>
      </c>
      <c r="AK394" s="41" t="str">
        <f t="shared" si="171"/>
        <v/>
      </c>
      <c r="AL394" s="41" t="str">
        <f t="shared" si="171"/>
        <v/>
      </c>
      <c r="AM394" s="41" t="str">
        <f t="shared" si="171"/>
        <v/>
      </c>
      <c r="AN394" s="41">
        <f t="shared" si="171"/>
        <v>20.524413239470555</v>
      </c>
      <c r="AO394" s="41">
        <f t="shared" si="171"/>
        <v>1394.4333333333334</v>
      </c>
      <c r="AP394" s="110">
        <f t="shared" si="171"/>
        <v>3.6674999999999995</v>
      </c>
      <c r="AQ394" s="111">
        <f t="shared" si="171"/>
        <v>2.7925</v>
      </c>
      <c r="AR394" s="112">
        <f t="shared" si="171"/>
        <v>76.481820544320556</v>
      </c>
      <c r="AS394" s="112">
        <f t="shared" si="171"/>
        <v>23.518179455679455</v>
      </c>
      <c r="AT394" s="113">
        <f t="shared" si="171"/>
        <v>1496.8666666666666</v>
      </c>
      <c r="AU394" s="114">
        <f t="shared" si="171"/>
        <v>2.38</v>
      </c>
      <c r="AV394" s="115">
        <f t="shared" si="171"/>
        <v>1.405</v>
      </c>
      <c r="AW394" s="112">
        <f t="shared" si="171"/>
        <v>59.038954859952128</v>
      </c>
      <c r="AX394" s="112">
        <f t="shared" si="171"/>
        <v>40.961045140047872</v>
      </c>
      <c r="AY394" s="61">
        <f t="shared" si="171"/>
        <v>55.540488951659881</v>
      </c>
      <c r="AZ394" s="97">
        <f t="shared" si="171"/>
        <v>77.862333333333311</v>
      </c>
      <c r="BA394" s="68">
        <f t="shared" si="171"/>
        <v>60.602500000000006</v>
      </c>
      <c r="BB394" s="68">
        <f t="shared" si="171"/>
        <v>40.712499999999999</v>
      </c>
      <c r="BC394" s="68">
        <f t="shared" si="171"/>
        <v>18</v>
      </c>
      <c r="BD394" s="68" t="str">
        <f t="shared" si="171"/>
        <v/>
      </c>
      <c r="BE394" s="15">
        <f>IFERROR(SUBTOTAL(1,BE362:BE391),"")</f>
        <v>238.0952380952381</v>
      </c>
      <c r="BF394" s="6">
        <f t="shared" si="171"/>
        <v>21969.066666666666</v>
      </c>
      <c r="BG394" s="41">
        <f t="shared" si="171"/>
        <v>8847.2999999999993</v>
      </c>
      <c r="BH394" s="42">
        <f t="shared" si="171"/>
        <v>3616.8</v>
      </c>
      <c r="BI394" s="42">
        <f t="shared" si="171"/>
        <v>1054.3333333333333</v>
      </c>
      <c r="BJ394" s="42" t="str">
        <f t="shared" si="171"/>
        <v/>
      </c>
      <c r="BK394" s="42" t="str">
        <f t="shared" si="171"/>
        <v/>
      </c>
      <c r="BL394" s="42">
        <f t="shared" si="171"/>
        <v>8450.6333333333332</v>
      </c>
      <c r="BM394" s="15" t="str">
        <f t="shared" si="171"/>
        <v/>
      </c>
    </row>
    <row r="395" spans="1:65" ht="17.5" outlineLevel="1" thickBot="1" x14ac:dyDescent="0.5">
      <c r="A395" s="182" t="s">
        <v>47</v>
      </c>
      <c r="B395" s="183"/>
      <c r="C395" s="52">
        <f>SUBTOTAL(9,C362:C391)</f>
        <v>10120131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41833</v>
      </c>
      <c r="AP395" s="116"/>
      <c r="AQ395" s="117"/>
      <c r="AR395" s="118"/>
      <c r="AS395" s="118"/>
      <c r="AT395" s="119">
        <f>SUBTOTAL(9,AT362:AT391)</f>
        <v>44906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5000</v>
      </c>
      <c r="BF395" s="7">
        <f t="shared" ref="BF395:BM395" si="172">SUBTOTAL(9,BF362:BF391)</f>
        <v>659072</v>
      </c>
      <c r="BG395" s="43">
        <f t="shared" si="172"/>
        <v>265419</v>
      </c>
      <c r="BH395" s="44">
        <f t="shared" si="172"/>
        <v>108504</v>
      </c>
      <c r="BI395" s="44">
        <f t="shared" si="172"/>
        <v>31630</v>
      </c>
      <c r="BJ395" s="44">
        <f t="shared" si="172"/>
        <v>0</v>
      </c>
      <c r="BK395" s="44">
        <f t="shared" si="172"/>
        <v>0</v>
      </c>
      <c r="BL395" s="44">
        <f t="shared" si="172"/>
        <v>253519</v>
      </c>
      <c r="BM395" s="16">
        <f t="shared" si="172"/>
        <v>0</v>
      </c>
    </row>
    <row r="396" spans="1:65" outlineLevel="5" x14ac:dyDescent="0.45">
      <c r="A396" s="21">
        <f t="shared" si="168"/>
        <v>12</v>
      </c>
      <c r="B396" s="33">
        <f>B391+1</f>
        <v>45261</v>
      </c>
      <c r="C396" s="51">
        <v>313519</v>
      </c>
      <c r="D396" s="64">
        <f t="shared" ref="D396:D426" si="173">IFERROR(ROUND(AVERAGE(E396:L396),1),"")</f>
        <v>35.299999999999997</v>
      </c>
      <c r="E396" s="12">
        <v>35.1</v>
      </c>
      <c r="F396" s="12">
        <v>35.200000000000003</v>
      </c>
      <c r="G396" s="12">
        <v>35.799999999999997</v>
      </c>
      <c r="H396" s="12">
        <v>35.200000000000003</v>
      </c>
      <c r="I396" s="12"/>
      <c r="J396" s="12"/>
      <c r="K396" s="12"/>
      <c r="L396" s="12"/>
      <c r="M396" s="74">
        <f t="shared" ref="M396:M426" si="174">IFERROR(ROUND(AVERAGE(N396:U396),1),"")</f>
        <v>7.3</v>
      </c>
      <c r="N396" s="83">
        <v>7.31</v>
      </c>
      <c r="O396" s="83">
        <v>7.21</v>
      </c>
      <c r="P396" s="83">
        <v>7.34</v>
      </c>
      <c r="Q396" s="83">
        <v>7.21</v>
      </c>
      <c r="R396" s="83"/>
      <c r="S396" s="83"/>
      <c r="T396" s="83"/>
      <c r="U396" s="83"/>
      <c r="V396" s="5" t="str">
        <f t="shared" ref="V396:V426" si="17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7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22.012578616352201</v>
      </c>
      <c r="AO396" s="41">
        <v>1272</v>
      </c>
      <c r="AP396" s="110"/>
      <c r="AQ396" s="111"/>
      <c r="AR396" s="126" t="str">
        <f t="shared" ref="AR396:AR426" si="177">IFERROR(AQ396/AP396*100,"")</f>
        <v/>
      </c>
      <c r="AS396" s="126" t="str">
        <f t="shared" ref="AS396:AS426" si="178">IFERROR(100-AR396,"")</f>
        <v/>
      </c>
      <c r="AT396" s="127">
        <v>1143</v>
      </c>
      <c r="AU396" s="128"/>
      <c r="AV396" s="129"/>
      <c r="AW396" s="126" t="str">
        <f t="shared" ref="AW396:AW426" si="179">IFERROR(AV396/AU396*100,"")</f>
        <v/>
      </c>
      <c r="AX396" s="126" t="str">
        <f t="shared" ref="AX396:AX426" si="180">IFERROR(100-AW396,"")</f>
        <v/>
      </c>
      <c r="AY396" s="64" t="str">
        <f t="shared" ref="AY396:AY426" si="181">IFERROR((1-((AW396*AS396)/(AX396*AR396)))*100,"")</f>
        <v/>
      </c>
      <c r="AZ396" s="97">
        <v>77.849999999999994</v>
      </c>
      <c r="BA396" s="68"/>
      <c r="BB396" s="68"/>
      <c r="BC396" s="68"/>
      <c r="BD396" s="68"/>
      <c r="BE396" s="15" t="s">
        <v>103</v>
      </c>
      <c r="BF396" s="5">
        <f t="shared" ref="BF396:BF426" si="182">IF(SUM(BG396:BM396)=0,"",SUM(BG396:BM396))</f>
        <v>15203</v>
      </c>
      <c r="BG396" s="41">
        <v>10851</v>
      </c>
      <c r="BH396" s="42">
        <v>0</v>
      </c>
      <c r="BI396" s="42">
        <v>1273</v>
      </c>
      <c r="BJ396" s="42"/>
      <c r="BK396" s="42"/>
      <c r="BL396" s="42">
        <v>3079</v>
      </c>
      <c r="BM396" s="15"/>
    </row>
    <row r="397" spans="1:65" outlineLevel="5" x14ac:dyDescent="0.45">
      <c r="A397" s="22">
        <f t="shared" si="168"/>
        <v>12</v>
      </c>
      <c r="B397" s="9">
        <f t="shared" si="153"/>
        <v>45262</v>
      </c>
      <c r="C397" s="51">
        <v>338314</v>
      </c>
      <c r="D397" s="64">
        <f t="shared" si="173"/>
        <v>35.200000000000003</v>
      </c>
      <c r="E397" s="12">
        <v>34.9</v>
      </c>
      <c r="F397" s="12">
        <v>35.1</v>
      </c>
      <c r="G397" s="12">
        <v>35.700000000000003</v>
      </c>
      <c r="H397" s="12">
        <v>35.1</v>
      </c>
      <c r="I397" s="12"/>
      <c r="J397" s="12"/>
      <c r="K397" s="12"/>
      <c r="L397" s="12"/>
      <c r="M397" s="74">
        <f t="shared" si="174"/>
        <v>7.2</v>
      </c>
      <c r="N397" s="83">
        <v>7.3</v>
      </c>
      <c r="O397" s="83">
        <v>7.19</v>
      </c>
      <c r="P397" s="83">
        <v>7.3</v>
      </c>
      <c r="Q397" s="83">
        <v>7.19</v>
      </c>
      <c r="R397" s="83"/>
      <c r="S397" s="83"/>
      <c r="T397" s="83"/>
      <c r="U397" s="83"/>
      <c r="V397" s="5" t="str">
        <f t="shared" si="17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7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14.470284237726098</v>
      </c>
      <c r="AO397" s="41">
        <v>1935</v>
      </c>
      <c r="AP397" s="110"/>
      <c r="AQ397" s="111"/>
      <c r="AR397" s="126" t="str">
        <f t="shared" si="177"/>
        <v/>
      </c>
      <c r="AS397" s="126" t="str">
        <f t="shared" si="178"/>
        <v/>
      </c>
      <c r="AT397" s="127">
        <v>2088</v>
      </c>
      <c r="AU397" s="128"/>
      <c r="AV397" s="129"/>
      <c r="AW397" s="126" t="str">
        <f t="shared" si="179"/>
        <v/>
      </c>
      <c r="AX397" s="126" t="str">
        <f t="shared" si="180"/>
        <v/>
      </c>
      <c r="AY397" s="64" t="str">
        <f t="shared" si="181"/>
        <v/>
      </c>
      <c r="AZ397" s="97">
        <v>78.03</v>
      </c>
      <c r="BA397" s="68"/>
      <c r="BB397" s="68"/>
      <c r="BC397" s="68"/>
      <c r="BD397" s="68"/>
      <c r="BE397" s="15">
        <v>80</v>
      </c>
      <c r="BF397" s="5">
        <f t="shared" si="182"/>
        <v>19541</v>
      </c>
      <c r="BG397" s="41">
        <v>17269</v>
      </c>
      <c r="BH397" s="42">
        <v>0</v>
      </c>
      <c r="BI397" s="42">
        <v>1192</v>
      </c>
      <c r="BJ397" s="42"/>
      <c r="BK397" s="42"/>
      <c r="BL397" s="42">
        <v>1080</v>
      </c>
      <c r="BM397" s="15"/>
    </row>
    <row r="398" spans="1:65" outlineLevel="5" x14ac:dyDescent="0.45">
      <c r="A398" s="22">
        <f t="shared" si="168"/>
        <v>12</v>
      </c>
      <c r="B398" s="9">
        <f t="shared" si="153"/>
        <v>45263</v>
      </c>
      <c r="C398" s="51">
        <v>338531</v>
      </c>
      <c r="D398" s="64">
        <f t="shared" si="173"/>
        <v>35.1</v>
      </c>
      <c r="E398" s="12">
        <v>34.9</v>
      </c>
      <c r="F398" s="12">
        <v>34.9</v>
      </c>
      <c r="G398" s="12">
        <v>35.6</v>
      </c>
      <c r="H398" s="12">
        <v>34.9</v>
      </c>
      <c r="I398" s="12"/>
      <c r="J398" s="12"/>
      <c r="K398" s="12"/>
      <c r="L398" s="12"/>
      <c r="M398" s="74">
        <f t="shared" si="174"/>
        <v>7.2</v>
      </c>
      <c r="N398" s="83">
        <v>7.27</v>
      </c>
      <c r="O398" s="83">
        <v>7.15</v>
      </c>
      <c r="P398" s="83">
        <v>7.26</v>
      </c>
      <c r="Q398" s="83">
        <v>7.16</v>
      </c>
      <c r="R398" s="83"/>
      <c r="S398" s="83"/>
      <c r="T398" s="83"/>
      <c r="U398" s="83"/>
      <c r="V398" s="5" t="str">
        <f t="shared" si="17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7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15.703869882220976</v>
      </c>
      <c r="AO398" s="41">
        <v>1783</v>
      </c>
      <c r="AP398" s="110"/>
      <c r="AQ398" s="111"/>
      <c r="AR398" s="126" t="str">
        <f t="shared" si="177"/>
        <v/>
      </c>
      <c r="AS398" s="126" t="str">
        <f t="shared" si="178"/>
        <v/>
      </c>
      <c r="AT398" s="127">
        <v>1950</v>
      </c>
      <c r="AU398" s="128"/>
      <c r="AV398" s="129"/>
      <c r="AW398" s="126" t="str">
        <f t="shared" si="179"/>
        <v/>
      </c>
      <c r="AX398" s="126" t="str">
        <f t="shared" si="180"/>
        <v/>
      </c>
      <c r="AY398" s="64" t="str">
        <f t="shared" si="181"/>
        <v/>
      </c>
      <c r="AZ398" s="97">
        <v>77.94</v>
      </c>
      <c r="BA398" s="68"/>
      <c r="BB398" s="68"/>
      <c r="BC398" s="68"/>
      <c r="BD398" s="68"/>
      <c r="BE398" s="15" t="s">
        <v>103</v>
      </c>
      <c r="BF398" s="5">
        <f t="shared" si="182"/>
        <v>18301</v>
      </c>
      <c r="BG398" s="41">
        <v>17153</v>
      </c>
      <c r="BH398" s="42">
        <v>0</v>
      </c>
      <c r="BI398" s="42">
        <v>1148</v>
      </c>
      <c r="BJ398" s="42"/>
      <c r="BK398" s="42"/>
      <c r="BL398" s="42">
        <v>0</v>
      </c>
      <c r="BM398" s="15"/>
    </row>
    <row r="399" spans="1:65" outlineLevel="5" x14ac:dyDescent="0.45">
      <c r="A399" s="22">
        <f t="shared" si="168"/>
        <v>12</v>
      </c>
      <c r="B399" s="9">
        <f t="shared" si="153"/>
        <v>45264</v>
      </c>
      <c r="C399" s="51">
        <v>344655</v>
      </c>
      <c r="D399" s="64">
        <f t="shared" si="173"/>
        <v>35</v>
      </c>
      <c r="E399" s="12">
        <v>34.9</v>
      </c>
      <c r="F399" s="12">
        <v>34.9</v>
      </c>
      <c r="G399" s="12">
        <v>35.299999999999997</v>
      </c>
      <c r="H399" s="12">
        <v>34.9</v>
      </c>
      <c r="I399" s="12"/>
      <c r="J399" s="12"/>
      <c r="K399" s="12"/>
      <c r="L399" s="12"/>
      <c r="M399" s="74">
        <f t="shared" si="174"/>
        <v>7.2</v>
      </c>
      <c r="N399" s="83">
        <v>7.23</v>
      </c>
      <c r="O399" s="83">
        <v>7.12</v>
      </c>
      <c r="P399" s="83">
        <v>7.2</v>
      </c>
      <c r="Q399" s="83">
        <v>7.11</v>
      </c>
      <c r="R399" s="83"/>
      <c r="S399" s="83"/>
      <c r="T399" s="83"/>
      <c r="U399" s="83"/>
      <c r="V399" s="5" t="str">
        <f t="shared" si="17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7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18.146467919637072</v>
      </c>
      <c r="AO399" s="41">
        <v>1543</v>
      </c>
      <c r="AP399" s="110"/>
      <c r="AQ399" s="111"/>
      <c r="AR399" s="126" t="str">
        <f t="shared" si="177"/>
        <v/>
      </c>
      <c r="AS399" s="126" t="str">
        <f t="shared" si="178"/>
        <v/>
      </c>
      <c r="AT399" s="127">
        <v>1986</v>
      </c>
      <c r="AU399" s="128"/>
      <c r="AV399" s="129"/>
      <c r="AW399" s="126" t="str">
        <f t="shared" si="179"/>
        <v/>
      </c>
      <c r="AX399" s="126" t="str">
        <f t="shared" si="180"/>
        <v/>
      </c>
      <c r="AY399" s="64" t="str">
        <f t="shared" si="181"/>
        <v/>
      </c>
      <c r="AZ399" s="97">
        <v>77.86</v>
      </c>
      <c r="BA399" s="68"/>
      <c r="BB399" s="68"/>
      <c r="BC399" s="68"/>
      <c r="BD399" s="68"/>
      <c r="BE399" s="15">
        <v>300</v>
      </c>
      <c r="BF399" s="5">
        <f t="shared" si="182"/>
        <v>33091</v>
      </c>
      <c r="BG399" s="41">
        <v>17347</v>
      </c>
      <c r="BH399" s="42">
        <v>3725</v>
      </c>
      <c r="BI399" s="42">
        <v>465</v>
      </c>
      <c r="BJ399" s="42"/>
      <c r="BK399" s="42"/>
      <c r="BL399" s="42">
        <v>11554</v>
      </c>
      <c r="BM399" s="15"/>
    </row>
    <row r="400" spans="1:65" outlineLevel="5" x14ac:dyDescent="0.45">
      <c r="A400" s="22">
        <f t="shared" si="168"/>
        <v>12</v>
      </c>
      <c r="B400" s="9">
        <f t="shared" si="153"/>
        <v>45265</v>
      </c>
      <c r="C400" s="51">
        <v>313788</v>
      </c>
      <c r="D400" s="64">
        <f t="shared" si="173"/>
        <v>35</v>
      </c>
      <c r="E400" s="12">
        <v>35</v>
      </c>
      <c r="F400" s="12">
        <v>34.799999999999997</v>
      </c>
      <c r="G400" s="12">
        <v>35.299999999999997</v>
      </c>
      <c r="H400" s="12">
        <v>34.799999999999997</v>
      </c>
      <c r="I400" s="12"/>
      <c r="J400" s="12"/>
      <c r="K400" s="12"/>
      <c r="L400" s="12"/>
      <c r="M400" s="74">
        <f t="shared" si="174"/>
        <v>7.1</v>
      </c>
      <c r="N400" s="83">
        <v>7.23</v>
      </c>
      <c r="O400" s="83">
        <v>7.02</v>
      </c>
      <c r="P400" s="83">
        <v>7.16</v>
      </c>
      <c r="Q400" s="83">
        <v>7.08</v>
      </c>
      <c r="R400" s="83"/>
      <c r="S400" s="83"/>
      <c r="T400" s="83"/>
      <c r="U400" s="83"/>
      <c r="V400" s="5">
        <f t="shared" si="175"/>
        <v>296.5</v>
      </c>
      <c r="W400" s="41">
        <v>301.3</v>
      </c>
      <c r="X400" s="41">
        <v>280.39999999999998</v>
      </c>
      <c r="Y400" s="41">
        <v>302.89999999999998</v>
      </c>
      <c r="Z400" s="41">
        <v>301.5</v>
      </c>
      <c r="AA400" s="41"/>
      <c r="AB400" s="41"/>
      <c r="AC400" s="41"/>
      <c r="AD400" s="41"/>
      <c r="AE400" s="5">
        <f t="shared" si="176"/>
        <v>3977.5</v>
      </c>
      <c r="AF400" s="41">
        <v>4360</v>
      </c>
      <c r="AG400" s="41">
        <v>3600</v>
      </c>
      <c r="AH400" s="41">
        <v>4230</v>
      </c>
      <c r="AI400" s="41">
        <v>3720</v>
      </c>
      <c r="AJ400" s="41"/>
      <c r="AK400" s="41"/>
      <c r="AL400" s="41"/>
      <c r="AM400" s="41"/>
      <c r="AN400" s="41">
        <v>20.071684587813621</v>
      </c>
      <c r="AO400" s="41">
        <v>1395</v>
      </c>
      <c r="AP400" s="110">
        <v>1.86</v>
      </c>
      <c r="AQ400" s="111">
        <v>1.45</v>
      </c>
      <c r="AR400" s="126">
        <f t="shared" si="177"/>
        <v>77.956989247311824</v>
      </c>
      <c r="AS400" s="126">
        <f t="shared" si="178"/>
        <v>22.043010752688176</v>
      </c>
      <c r="AT400" s="127">
        <v>1276</v>
      </c>
      <c r="AU400" s="128">
        <v>1.95</v>
      </c>
      <c r="AV400" s="129">
        <v>1.28</v>
      </c>
      <c r="AW400" s="126">
        <f t="shared" si="179"/>
        <v>65.641025641025635</v>
      </c>
      <c r="AX400" s="126">
        <f t="shared" si="180"/>
        <v>34.358974358974365</v>
      </c>
      <c r="AY400" s="64">
        <f t="shared" si="181"/>
        <v>45.980442614513642</v>
      </c>
      <c r="AZ400" s="97">
        <v>78.47</v>
      </c>
      <c r="BA400" s="68"/>
      <c r="BB400" s="68"/>
      <c r="BC400" s="68"/>
      <c r="BD400" s="68"/>
      <c r="BE400" s="15" t="s">
        <v>103</v>
      </c>
      <c r="BF400" s="5">
        <f t="shared" si="182"/>
        <v>14786</v>
      </c>
      <c r="BG400" s="41">
        <v>9266</v>
      </c>
      <c r="BH400" s="42">
        <v>0</v>
      </c>
      <c r="BI400" s="42">
        <v>999</v>
      </c>
      <c r="BJ400" s="42"/>
      <c r="BK400" s="42"/>
      <c r="BL400" s="42">
        <v>4521</v>
      </c>
      <c r="BM400" s="15"/>
    </row>
    <row r="401" spans="1:65" outlineLevel="5" x14ac:dyDescent="0.45">
      <c r="A401" s="22">
        <f t="shared" si="168"/>
        <v>12</v>
      </c>
      <c r="B401" s="9">
        <f t="shared" si="153"/>
        <v>45266</v>
      </c>
      <c r="C401" s="51">
        <v>320408</v>
      </c>
      <c r="D401" s="64">
        <f t="shared" si="173"/>
        <v>35.1</v>
      </c>
      <c r="E401" s="12">
        <v>34.799999999999997</v>
      </c>
      <c r="F401" s="12">
        <v>34.9</v>
      </c>
      <c r="G401" s="12">
        <v>35.799999999999997</v>
      </c>
      <c r="H401" s="12">
        <v>34.9</v>
      </c>
      <c r="I401" s="12"/>
      <c r="J401" s="12"/>
      <c r="K401" s="12"/>
      <c r="L401" s="12"/>
      <c r="M401" s="74">
        <f t="shared" si="174"/>
        <v>7.1</v>
      </c>
      <c r="N401" s="83">
        <v>7.2</v>
      </c>
      <c r="O401" s="83">
        <v>7.05</v>
      </c>
      <c r="P401" s="83">
        <v>7.14</v>
      </c>
      <c r="Q401" s="83">
        <v>7.07</v>
      </c>
      <c r="R401" s="83"/>
      <c r="S401" s="83"/>
      <c r="T401" s="83"/>
      <c r="U401" s="83"/>
      <c r="V401" s="5" t="str">
        <f t="shared" si="17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7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14.198782961460447</v>
      </c>
      <c r="AO401" s="41">
        <v>1972</v>
      </c>
      <c r="AP401" s="110"/>
      <c r="AQ401" s="111"/>
      <c r="AR401" s="126" t="str">
        <f t="shared" si="177"/>
        <v/>
      </c>
      <c r="AS401" s="126" t="str">
        <f t="shared" si="178"/>
        <v/>
      </c>
      <c r="AT401" s="127">
        <v>2084</v>
      </c>
      <c r="AU401" s="128"/>
      <c r="AV401" s="129"/>
      <c r="AW401" s="126" t="str">
        <f t="shared" si="179"/>
        <v/>
      </c>
      <c r="AX401" s="126" t="str">
        <f t="shared" si="180"/>
        <v/>
      </c>
      <c r="AY401" s="64" t="str">
        <f t="shared" si="181"/>
        <v/>
      </c>
      <c r="AZ401" s="97">
        <v>77.5</v>
      </c>
      <c r="BA401" s="68"/>
      <c r="BB401" s="68"/>
      <c r="BC401" s="68"/>
      <c r="BD401" s="68"/>
      <c r="BE401" s="15">
        <v>360</v>
      </c>
      <c r="BF401" s="5">
        <f t="shared" si="182"/>
        <v>31239</v>
      </c>
      <c r="BG401" s="41">
        <v>16449</v>
      </c>
      <c r="BH401" s="42">
        <v>0</v>
      </c>
      <c r="BI401" s="42">
        <v>1261</v>
      </c>
      <c r="BJ401" s="42"/>
      <c r="BK401" s="42"/>
      <c r="BL401" s="42">
        <v>13529</v>
      </c>
      <c r="BM401" s="15"/>
    </row>
    <row r="402" spans="1:65" outlineLevel="5" x14ac:dyDescent="0.45">
      <c r="A402" s="22">
        <f t="shared" si="168"/>
        <v>12</v>
      </c>
      <c r="B402" s="9">
        <f t="shared" si="153"/>
        <v>45267</v>
      </c>
      <c r="C402" s="51">
        <v>343451</v>
      </c>
      <c r="D402" s="64">
        <f t="shared" si="173"/>
        <v>35.200000000000003</v>
      </c>
      <c r="E402" s="12">
        <v>34.9</v>
      </c>
      <c r="F402" s="12">
        <v>34.9</v>
      </c>
      <c r="G402" s="12">
        <v>36.200000000000003</v>
      </c>
      <c r="H402" s="12">
        <v>34.9</v>
      </c>
      <c r="I402" s="12"/>
      <c r="J402" s="12"/>
      <c r="K402" s="12"/>
      <c r="L402" s="12"/>
      <c r="M402" s="74">
        <f t="shared" si="174"/>
        <v>7.1</v>
      </c>
      <c r="N402" s="83">
        <v>7.23</v>
      </c>
      <c r="O402" s="83">
        <v>7.09</v>
      </c>
      <c r="P402" s="83">
        <v>7.17</v>
      </c>
      <c r="Q402" s="83">
        <v>7.1</v>
      </c>
      <c r="R402" s="83"/>
      <c r="S402" s="83"/>
      <c r="T402" s="83"/>
      <c r="U402" s="83"/>
      <c r="V402" s="5" t="str">
        <f t="shared" si="17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7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13.645224171539962</v>
      </c>
      <c r="AO402" s="41">
        <v>2052</v>
      </c>
      <c r="AP402" s="110"/>
      <c r="AQ402" s="111"/>
      <c r="AR402" s="126" t="str">
        <f t="shared" si="177"/>
        <v/>
      </c>
      <c r="AS402" s="126" t="str">
        <f t="shared" si="178"/>
        <v/>
      </c>
      <c r="AT402" s="127">
        <v>2192</v>
      </c>
      <c r="AU402" s="128"/>
      <c r="AV402" s="129"/>
      <c r="AW402" s="126" t="str">
        <f t="shared" si="179"/>
        <v/>
      </c>
      <c r="AX402" s="126" t="str">
        <f t="shared" si="180"/>
        <v/>
      </c>
      <c r="AY402" s="64" t="str">
        <f t="shared" si="181"/>
        <v/>
      </c>
      <c r="AZ402" s="97">
        <v>77.849999999999994</v>
      </c>
      <c r="BA402" s="68"/>
      <c r="BB402" s="68"/>
      <c r="BC402" s="68"/>
      <c r="BD402" s="68"/>
      <c r="BE402" s="15">
        <v>220</v>
      </c>
      <c r="BF402" s="5">
        <f t="shared" si="182"/>
        <v>29110</v>
      </c>
      <c r="BG402" s="41">
        <v>13573</v>
      </c>
      <c r="BH402" s="42">
        <v>0</v>
      </c>
      <c r="BI402" s="42">
        <v>1345</v>
      </c>
      <c r="BJ402" s="42"/>
      <c r="BK402" s="42"/>
      <c r="BL402" s="42">
        <v>14192</v>
      </c>
      <c r="BM402" s="15"/>
    </row>
    <row r="403" spans="1:65" outlineLevel="5" x14ac:dyDescent="0.45">
      <c r="A403" s="22">
        <f t="shared" si="168"/>
        <v>12</v>
      </c>
      <c r="B403" s="9">
        <f t="shared" si="153"/>
        <v>45268</v>
      </c>
      <c r="C403" s="51">
        <v>328810</v>
      </c>
      <c r="D403" s="64">
        <f t="shared" si="173"/>
        <v>35.200000000000003</v>
      </c>
      <c r="E403" s="12">
        <v>34.9</v>
      </c>
      <c r="F403" s="12">
        <v>34.9</v>
      </c>
      <c r="G403" s="12">
        <v>36.200000000000003</v>
      </c>
      <c r="H403" s="12">
        <v>34.9</v>
      </c>
      <c r="I403" s="12"/>
      <c r="J403" s="12"/>
      <c r="K403" s="12"/>
      <c r="L403" s="12"/>
      <c r="M403" s="74">
        <f t="shared" si="174"/>
        <v>7.2</v>
      </c>
      <c r="N403" s="83">
        <v>7.19</v>
      </c>
      <c r="O403" s="83">
        <v>7.11</v>
      </c>
      <c r="P403" s="83">
        <v>7.22</v>
      </c>
      <c r="Q403" s="83">
        <v>7.12</v>
      </c>
      <c r="R403" s="83"/>
      <c r="S403" s="83"/>
      <c r="T403" s="83"/>
      <c r="U403" s="83"/>
      <c r="V403" s="5" t="str">
        <f t="shared" si="17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7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15.756893640967924</v>
      </c>
      <c r="AO403" s="41">
        <v>1777</v>
      </c>
      <c r="AP403" s="110"/>
      <c r="AQ403" s="111"/>
      <c r="AR403" s="126" t="str">
        <f t="shared" si="177"/>
        <v/>
      </c>
      <c r="AS403" s="126" t="str">
        <f t="shared" si="178"/>
        <v/>
      </c>
      <c r="AT403" s="127">
        <v>1996</v>
      </c>
      <c r="AU403" s="128"/>
      <c r="AV403" s="129"/>
      <c r="AW403" s="126" t="str">
        <f t="shared" si="179"/>
        <v/>
      </c>
      <c r="AX403" s="126" t="str">
        <f t="shared" si="180"/>
        <v/>
      </c>
      <c r="AY403" s="64" t="str">
        <f t="shared" si="181"/>
        <v/>
      </c>
      <c r="AZ403" s="97">
        <v>77.790000000000006</v>
      </c>
      <c r="BA403" s="68">
        <v>59.2</v>
      </c>
      <c r="BB403" s="68">
        <v>43.22</v>
      </c>
      <c r="BC403" s="68">
        <v>1</v>
      </c>
      <c r="BD403" s="68"/>
      <c r="BE403" s="15">
        <v>360</v>
      </c>
      <c r="BF403" s="5">
        <f t="shared" si="182"/>
        <v>23892</v>
      </c>
      <c r="BG403" s="41">
        <v>9950</v>
      </c>
      <c r="BH403" s="42">
        <v>0</v>
      </c>
      <c r="BI403" s="42">
        <v>1377</v>
      </c>
      <c r="BJ403" s="42"/>
      <c r="BK403" s="42"/>
      <c r="BL403" s="42">
        <v>12565</v>
      </c>
      <c r="BM403" s="15"/>
    </row>
    <row r="404" spans="1:65" outlineLevel="5" x14ac:dyDescent="0.45">
      <c r="A404" s="22">
        <f t="shared" si="168"/>
        <v>12</v>
      </c>
      <c r="B404" s="9">
        <f t="shared" si="153"/>
        <v>45269</v>
      </c>
      <c r="C404" s="51">
        <v>336308</v>
      </c>
      <c r="D404" s="64">
        <f t="shared" si="173"/>
        <v>35.299999999999997</v>
      </c>
      <c r="E404" s="12">
        <v>35</v>
      </c>
      <c r="F404" s="12">
        <v>34.9</v>
      </c>
      <c r="G404" s="12">
        <v>36.4</v>
      </c>
      <c r="H404" s="12">
        <v>34.9</v>
      </c>
      <c r="I404" s="12"/>
      <c r="J404" s="12"/>
      <c r="K404" s="12"/>
      <c r="L404" s="12"/>
      <c r="M404" s="74">
        <f t="shared" si="174"/>
        <v>7.1</v>
      </c>
      <c r="N404" s="83">
        <v>7.16</v>
      </c>
      <c r="O404" s="83">
        <v>7.08</v>
      </c>
      <c r="P404" s="83">
        <v>7.2</v>
      </c>
      <c r="Q404" s="83">
        <v>7.08</v>
      </c>
      <c r="R404" s="83"/>
      <c r="S404" s="83"/>
      <c r="T404" s="83"/>
      <c r="U404" s="83"/>
      <c r="V404" s="5" t="str">
        <f t="shared" si="17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7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16.110471806674337</v>
      </c>
      <c r="AO404" s="41">
        <v>1738</v>
      </c>
      <c r="AP404" s="110"/>
      <c r="AQ404" s="111"/>
      <c r="AR404" s="126" t="str">
        <f t="shared" si="177"/>
        <v/>
      </c>
      <c r="AS404" s="126" t="str">
        <f t="shared" si="178"/>
        <v/>
      </c>
      <c r="AT404" s="127">
        <v>1847</v>
      </c>
      <c r="AU404" s="128"/>
      <c r="AV404" s="129"/>
      <c r="AW404" s="126" t="str">
        <f t="shared" si="179"/>
        <v/>
      </c>
      <c r="AX404" s="126" t="str">
        <f t="shared" si="180"/>
        <v/>
      </c>
      <c r="AY404" s="64" t="str">
        <f t="shared" si="181"/>
        <v/>
      </c>
      <c r="AZ404" s="97">
        <v>78.05</v>
      </c>
      <c r="BA404" s="68"/>
      <c r="BB404" s="68"/>
      <c r="BC404" s="68"/>
      <c r="BD404" s="68"/>
      <c r="BE404" s="15">
        <v>70</v>
      </c>
      <c r="BF404" s="5">
        <f t="shared" si="182"/>
        <v>19475</v>
      </c>
      <c r="BG404" s="41">
        <v>10830</v>
      </c>
      <c r="BH404" s="42">
        <v>0</v>
      </c>
      <c r="BI404" s="42">
        <v>1388</v>
      </c>
      <c r="BJ404" s="42"/>
      <c r="BK404" s="42"/>
      <c r="BL404" s="42">
        <v>7257</v>
      </c>
      <c r="BM404" s="15"/>
    </row>
    <row r="405" spans="1:65" outlineLevel="5" x14ac:dyDescent="0.45">
      <c r="A405" s="22">
        <f t="shared" si="168"/>
        <v>12</v>
      </c>
      <c r="B405" s="9">
        <f t="shared" si="153"/>
        <v>45270</v>
      </c>
      <c r="C405" s="51">
        <v>333395</v>
      </c>
      <c r="D405" s="64">
        <f t="shared" si="173"/>
        <v>35.299999999999997</v>
      </c>
      <c r="E405" s="12">
        <v>35</v>
      </c>
      <c r="F405" s="12">
        <v>35</v>
      </c>
      <c r="G405" s="12">
        <v>36.299999999999997</v>
      </c>
      <c r="H405" s="12">
        <v>35</v>
      </c>
      <c r="I405" s="12"/>
      <c r="J405" s="12"/>
      <c r="K405" s="12"/>
      <c r="L405" s="12"/>
      <c r="M405" s="74">
        <f t="shared" si="174"/>
        <v>7.1</v>
      </c>
      <c r="N405" s="83">
        <v>7.13</v>
      </c>
      <c r="O405" s="83">
        <v>7.03</v>
      </c>
      <c r="P405" s="83">
        <v>7.16</v>
      </c>
      <c r="Q405" s="83">
        <v>7.01</v>
      </c>
      <c r="R405" s="83"/>
      <c r="S405" s="83"/>
      <c r="T405" s="83"/>
      <c r="U405" s="83"/>
      <c r="V405" s="5" t="str">
        <f t="shared" si="17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7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14.901543374135178</v>
      </c>
      <c r="AO405" s="41">
        <v>1879</v>
      </c>
      <c r="AP405" s="110"/>
      <c r="AQ405" s="111"/>
      <c r="AR405" s="126" t="str">
        <f t="shared" si="177"/>
        <v/>
      </c>
      <c r="AS405" s="126" t="str">
        <f t="shared" si="178"/>
        <v/>
      </c>
      <c r="AT405" s="127">
        <v>2033</v>
      </c>
      <c r="AU405" s="128"/>
      <c r="AV405" s="129"/>
      <c r="AW405" s="126" t="str">
        <f t="shared" si="179"/>
        <v/>
      </c>
      <c r="AX405" s="126" t="str">
        <f t="shared" si="180"/>
        <v/>
      </c>
      <c r="AY405" s="64" t="str">
        <f t="shared" si="181"/>
        <v/>
      </c>
      <c r="AZ405" s="97">
        <v>77.8</v>
      </c>
      <c r="BA405" s="68"/>
      <c r="BB405" s="68"/>
      <c r="BC405" s="68"/>
      <c r="BD405" s="68"/>
      <c r="BE405" s="15" t="s">
        <v>103</v>
      </c>
      <c r="BF405" s="5">
        <f t="shared" si="182"/>
        <v>19580</v>
      </c>
      <c r="BG405" s="41">
        <v>16749</v>
      </c>
      <c r="BH405" s="42">
        <v>0</v>
      </c>
      <c r="BI405" s="42">
        <v>1362</v>
      </c>
      <c r="BJ405" s="42"/>
      <c r="BK405" s="42"/>
      <c r="BL405" s="42">
        <v>1469</v>
      </c>
      <c r="BM405" s="15"/>
    </row>
    <row r="406" spans="1:65" outlineLevel="5" x14ac:dyDescent="0.45">
      <c r="A406" s="22">
        <f t="shared" si="168"/>
        <v>12</v>
      </c>
      <c r="B406" s="9">
        <f t="shared" si="153"/>
        <v>45271</v>
      </c>
      <c r="C406" s="51">
        <v>381254</v>
      </c>
      <c r="D406" s="64">
        <f t="shared" si="173"/>
        <v>35.299999999999997</v>
      </c>
      <c r="E406" s="12">
        <v>35.1</v>
      </c>
      <c r="F406" s="12">
        <v>35</v>
      </c>
      <c r="G406" s="12">
        <v>36</v>
      </c>
      <c r="H406" s="12">
        <v>35</v>
      </c>
      <c r="I406" s="12"/>
      <c r="J406" s="12"/>
      <c r="K406" s="12"/>
      <c r="L406" s="12"/>
      <c r="M406" s="74">
        <f t="shared" si="174"/>
        <v>7</v>
      </c>
      <c r="N406" s="83">
        <v>7.09</v>
      </c>
      <c r="O406" s="83">
        <v>6.99</v>
      </c>
      <c r="P406" s="83">
        <v>7.13</v>
      </c>
      <c r="Q406" s="83">
        <v>6.96</v>
      </c>
      <c r="R406" s="83"/>
      <c r="S406" s="83"/>
      <c r="T406" s="83"/>
      <c r="U406" s="83"/>
      <c r="V406" s="5" t="str">
        <f t="shared" si="17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7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16.02747567258157</v>
      </c>
      <c r="AO406" s="41">
        <v>1747</v>
      </c>
      <c r="AP406" s="110"/>
      <c r="AQ406" s="111"/>
      <c r="AR406" s="126" t="str">
        <f t="shared" si="177"/>
        <v/>
      </c>
      <c r="AS406" s="126" t="str">
        <f t="shared" si="178"/>
        <v/>
      </c>
      <c r="AT406" s="127">
        <v>2006</v>
      </c>
      <c r="AU406" s="128"/>
      <c r="AV406" s="129"/>
      <c r="AW406" s="126" t="str">
        <f t="shared" si="179"/>
        <v/>
      </c>
      <c r="AX406" s="126" t="str">
        <f t="shared" si="180"/>
        <v/>
      </c>
      <c r="AY406" s="64" t="str">
        <f t="shared" si="181"/>
        <v/>
      </c>
      <c r="AZ406" s="97">
        <v>78.52</v>
      </c>
      <c r="BA406" s="68"/>
      <c r="BB406" s="68"/>
      <c r="BC406" s="68"/>
      <c r="BD406" s="68"/>
      <c r="BE406" s="15">
        <v>400</v>
      </c>
      <c r="BF406" s="5">
        <f t="shared" si="182"/>
        <v>29220</v>
      </c>
      <c r="BG406" s="41">
        <v>16155</v>
      </c>
      <c r="BH406" s="42">
        <v>0</v>
      </c>
      <c r="BI406" s="42">
        <v>1363</v>
      </c>
      <c r="BJ406" s="42"/>
      <c r="BK406" s="42"/>
      <c r="BL406" s="42">
        <v>11702</v>
      </c>
      <c r="BM406" s="15"/>
    </row>
    <row r="407" spans="1:65" outlineLevel="5" x14ac:dyDescent="0.45">
      <c r="A407" s="22">
        <f t="shared" si="168"/>
        <v>12</v>
      </c>
      <c r="B407" s="9">
        <f t="shared" si="153"/>
        <v>45272</v>
      </c>
      <c r="C407" s="51">
        <v>369622</v>
      </c>
      <c r="D407" s="64">
        <f t="shared" si="173"/>
        <v>35.299999999999997</v>
      </c>
      <c r="E407" s="12">
        <v>35.1</v>
      </c>
      <c r="F407" s="12">
        <v>35.1</v>
      </c>
      <c r="G407" s="12">
        <v>36</v>
      </c>
      <c r="H407" s="12">
        <v>35.1</v>
      </c>
      <c r="I407" s="12"/>
      <c r="J407" s="12"/>
      <c r="K407" s="12"/>
      <c r="L407" s="12"/>
      <c r="M407" s="74">
        <f t="shared" si="174"/>
        <v>7.1</v>
      </c>
      <c r="N407" s="83">
        <v>7.13</v>
      </c>
      <c r="O407" s="83">
        <v>6.96</v>
      </c>
      <c r="P407" s="83">
        <v>7.18</v>
      </c>
      <c r="Q407" s="83">
        <v>6.97</v>
      </c>
      <c r="R407" s="83"/>
      <c r="S407" s="83"/>
      <c r="T407" s="83"/>
      <c r="U407" s="83"/>
      <c r="V407" s="5">
        <f t="shared" si="175"/>
        <v>357.1</v>
      </c>
      <c r="W407" s="41">
        <v>308</v>
      </c>
      <c r="X407" s="41">
        <v>394.5</v>
      </c>
      <c r="Y407" s="41">
        <v>333.4</v>
      </c>
      <c r="Z407" s="41">
        <v>392.6</v>
      </c>
      <c r="AA407" s="41"/>
      <c r="AB407" s="41"/>
      <c r="AC407" s="41"/>
      <c r="AD407" s="41"/>
      <c r="AE407" s="5">
        <f t="shared" si="176"/>
        <v>3827.5</v>
      </c>
      <c r="AF407" s="41">
        <v>4050</v>
      </c>
      <c r="AG407" s="41">
        <v>3410</v>
      </c>
      <c r="AH407" s="41">
        <v>4230</v>
      </c>
      <c r="AI407" s="41">
        <v>3620</v>
      </c>
      <c r="AJ407" s="41"/>
      <c r="AK407" s="41"/>
      <c r="AL407" s="41"/>
      <c r="AM407" s="41"/>
      <c r="AN407" s="41">
        <v>15.184381778741866</v>
      </c>
      <c r="AO407" s="41">
        <v>1844</v>
      </c>
      <c r="AP407" s="110">
        <v>3.1</v>
      </c>
      <c r="AQ407" s="111">
        <v>2.38</v>
      </c>
      <c r="AR407" s="126">
        <f t="shared" si="177"/>
        <v>76.774193548387089</v>
      </c>
      <c r="AS407" s="126">
        <f t="shared" si="178"/>
        <v>23.225806451612911</v>
      </c>
      <c r="AT407" s="127">
        <v>1944</v>
      </c>
      <c r="AU407" s="128">
        <v>1.9</v>
      </c>
      <c r="AV407" s="129">
        <v>1.19</v>
      </c>
      <c r="AW407" s="126">
        <f t="shared" si="179"/>
        <v>62.631578947368418</v>
      </c>
      <c r="AX407" s="126">
        <f t="shared" si="180"/>
        <v>37.368421052631582</v>
      </c>
      <c r="AY407" s="64">
        <f t="shared" si="181"/>
        <v>49.295774647887313</v>
      </c>
      <c r="AZ407" s="97">
        <v>78.489999999999995</v>
      </c>
      <c r="BA407" s="68"/>
      <c r="BB407" s="68"/>
      <c r="BC407" s="68"/>
      <c r="BD407" s="68"/>
      <c r="BE407" s="15">
        <v>330</v>
      </c>
      <c r="BF407" s="5">
        <f t="shared" si="182"/>
        <v>30423</v>
      </c>
      <c r="BG407" s="41">
        <v>14660</v>
      </c>
      <c r="BH407" s="42">
        <v>0</v>
      </c>
      <c r="BI407" s="42">
        <v>1380</v>
      </c>
      <c r="BJ407" s="42"/>
      <c r="BK407" s="42"/>
      <c r="BL407" s="42">
        <v>14383</v>
      </c>
      <c r="BM407" s="15"/>
    </row>
    <row r="408" spans="1:65" outlineLevel="5" x14ac:dyDescent="0.45">
      <c r="A408" s="22">
        <f t="shared" si="168"/>
        <v>12</v>
      </c>
      <c r="B408" s="9">
        <f t="shared" si="153"/>
        <v>45273</v>
      </c>
      <c r="C408" s="51">
        <v>339508</v>
      </c>
      <c r="D408" s="64">
        <f t="shared" si="173"/>
        <v>35.299999999999997</v>
      </c>
      <c r="E408" s="12">
        <v>35.1</v>
      </c>
      <c r="F408" s="12">
        <v>35.1</v>
      </c>
      <c r="G408" s="12">
        <v>36</v>
      </c>
      <c r="H408" s="12">
        <v>35.1</v>
      </c>
      <c r="I408" s="12"/>
      <c r="J408" s="12"/>
      <c r="K408" s="12"/>
      <c r="L408" s="12"/>
      <c r="M408" s="74">
        <f t="shared" si="174"/>
        <v>7.1</v>
      </c>
      <c r="N408" s="83">
        <v>7.17</v>
      </c>
      <c r="O408" s="83">
        <v>7.05</v>
      </c>
      <c r="P408" s="83">
        <v>7.23</v>
      </c>
      <c r="Q408" s="83">
        <v>7.02</v>
      </c>
      <c r="R408" s="83"/>
      <c r="S408" s="83"/>
      <c r="T408" s="83"/>
      <c r="U408" s="83"/>
      <c r="V408" s="5" t="str">
        <f t="shared" si="17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7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17.35895846249225</v>
      </c>
      <c r="AO408" s="41">
        <v>1613</v>
      </c>
      <c r="AP408" s="110"/>
      <c r="AQ408" s="111"/>
      <c r="AR408" s="126" t="str">
        <f t="shared" si="177"/>
        <v/>
      </c>
      <c r="AS408" s="126" t="str">
        <f t="shared" si="178"/>
        <v/>
      </c>
      <c r="AT408" s="127">
        <v>1912</v>
      </c>
      <c r="AU408" s="128"/>
      <c r="AV408" s="129"/>
      <c r="AW408" s="126" t="str">
        <f t="shared" si="179"/>
        <v/>
      </c>
      <c r="AX408" s="126" t="str">
        <f t="shared" si="180"/>
        <v/>
      </c>
      <c r="AY408" s="64" t="str">
        <f t="shared" si="181"/>
        <v/>
      </c>
      <c r="AZ408" s="97">
        <v>78.430000000000007</v>
      </c>
      <c r="BA408" s="68"/>
      <c r="BB408" s="68"/>
      <c r="BC408" s="68"/>
      <c r="BD408" s="68"/>
      <c r="BE408" s="15">
        <v>300</v>
      </c>
      <c r="BF408" s="5">
        <f t="shared" si="182"/>
        <v>25443</v>
      </c>
      <c r="BG408" s="41">
        <v>11454</v>
      </c>
      <c r="BH408" s="42">
        <v>0</v>
      </c>
      <c r="BI408" s="42">
        <v>1368</v>
      </c>
      <c r="BJ408" s="42"/>
      <c r="BK408" s="42"/>
      <c r="BL408" s="42">
        <v>12621</v>
      </c>
      <c r="BM408" s="15"/>
    </row>
    <row r="409" spans="1:65" outlineLevel="5" x14ac:dyDescent="0.45">
      <c r="A409" s="22">
        <f t="shared" si="168"/>
        <v>12</v>
      </c>
      <c r="B409" s="9">
        <f t="shared" si="153"/>
        <v>45274</v>
      </c>
      <c r="C409" s="51">
        <v>356331</v>
      </c>
      <c r="D409" s="64">
        <f t="shared" si="173"/>
        <v>35.299999999999997</v>
      </c>
      <c r="E409" s="12">
        <v>35.1</v>
      </c>
      <c r="F409" s="12">
        <v>35.1</v>
      </c>
      <c r="G409" s="12">
        <v>35.9</v>
      </c>
      <c r="H409" s="12">
        <v>35.1</v>
      </c>
      <c r="I409" s="12"/>
      <c r="J409" s="12"/>
      <c r="K409" s="12"/>
      <c r="L409" s="12"/>
      <c r="M409" s="74">
        <f t="shared" si="174"/>
        <v>7.1</v>
      </c>
      <c r="N409" s="83">
        <v>7.15</v>
      </c>
      <c r="O409" s="83">
        <v>7.07</v>
      </c>
      <c r="P409" s="83">
        <v>7.21</v>
      </c>
      <c r="Q409" s="83">
        <v>7.05</v>
      </c>
      <c r="R409" s="83"/>
      <c r="S409" s="83"/>
      <c r="T409" s="83"/>
      <c r="U409" s="83"/>
      <c r="V409" s="5" t="str">
        <f t="shared" si="17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7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16.082711085583</v>
      </c>
      <c r="AO409" s="41">
        <v>1741</v>
      </c>
      <c r="AP409" s="110"/>
      <c r="AQ409" s="111"/>
      <c r="AR409" s="126" t="str">
        <f t="shared" si="177"/>
        <v/>
      </c>
      <c r="AS409" s="126" t="str">
        <f t="shared" si="178"/>
        <v/>
      </c>
      <c r="AT409" s="127">
        <v>1808</v>
      </c>
      <c r="AU409" s="128"/>
      <c r="AV409" s="129"/>
      <c r="AW409" s="126" t="str">
        <f t="shared" si="179"/>
        <v/>
      </c>
      <c r="AX409" s="126" t="str">
        <f t="shared" si="180"/>
        <v/>
      </c>
      <c r="AY409" s="64" t="str">
        <f t="shared" si="181"/>
        <v/>
      </c>
      <c r="AZ409" s="97">
        <v>78.62</v>
      </c>
      <c r="BA409" s="68"/>
      <c r="BB409" s="68"/>
      <c r="BC409" s="68"/>
      <c r="BD409" s="68"/>
      <c r="BE409" s="15">
        <v>260</v>
      </c>
      <c r="BF409" s="5">
        <f t="shared" si="182"/>
        <v>25591</v>
      </c>
      <c r="BG409" s="41">
        <v>11441</v>
      </c>
      <c r="BH409" s="42">
        <v>0</v>
      </c>
      <c r="BI409" s="42">
        <v>1348</v>
      </c>
      <c r="BJ409" s="42"/>
      <c r="BK409" s="42"/>
      <c r="BL409" s="42">
        <v>12802</v>
      </c>
      <c r="BM409" s="15"/>
    </row>
    <row r="410" spans="1:65" outlineLevel="5" x14ac:dyDescent="0.45">
      <c r="A410" s="22">
        <f t="shared" si="168"/>
        <v>12</v>
      </c>
      <c r="B410" s="9">
        <f t="shared" si="153"/>
        <v>45275</v>
      </c>
      <c r="C410" s="51">
        <v>415210</v>
      </c>
      <c r="D410" s="64">
        <f t="shared" si="173"/>
        <v>35.299999999999997</v>
      </c>
      <c r="E410" s="12">
        <v>35.1</v>
      </c>
      <c r="F410" s="12">
        <v>35.1</v>
      </c>
      <c r="G410" s="12">
        <v>36</v>
      </c>
      <c r="H410" s="12">
        <v>35.1</v>
      </c>
      <c r="I410" s="12"/>
      <c r="J410" s="12"/>
      <c r="K410" s="12"/>
      <c r="L410" s="12"/>
      <c r="M410" s="74">
        <f t="shared" si="174"/>
        <v>7.1</v>
      </c>
      <c r="N410" s="83">
        <v>7.14</v>
      </c>
      <c r="O410" s="83">
        <v>7.08</v>
      </c>
      <c r="P410" s="83">
        <v>7.18</v>
      </c>
      <c r="Q410" s="83">
        <v>7.03</v>
      </c>
      <c r="R410" s="83"/>
      <c r="S410" s="83"/>
      <c r="T410" s="83"/>
      <c r="U410" s="83"/>
      <c r="V410" s="5" t="str">
        <f t="shared" si="17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7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16.499705362404242</v>
      </c>
      <c r="AO410" s="41">
        <v>1697</v>
      </c>
      <c r="AP410" s="110"/>
      <c r="AQ410" s="111"/>
      <c r="AR410" s="126" t="str">
        <f t="shared" si="177"/>
        <v/>
      </c>
      <c r="AS410" s="126" t="str">
        <f t="shared" si="178"/>
        <v/>
      </c>
      <c r="AT410" s="127">
        <v>1888</v>
      </c>
      <c r="AU410" s="128"/>
      <c r="AV410" s="129"/>
      <c r="AW410" s="126" t="str">
        <f t="shared" si="179"/>
        <v/>
      </c>
      <c r="AX410" s="126" t="str">
        <f t="shared" si="180"/>
        <v/>
      </c>
      <c r="AY410" s="64" t="str">
        <f t="shared" si="181"/>
        <v/>
      </c>
      <c r="AZ410" s="97">
        <v>78.849999999999994</v>
      </c>
      <c r="BA410" s="68">
        <v>60.36</v>
      </c>
      <c r="BB410" s="68">
        <v>35.950000000000003</v>
      </c>
      <c r="BC410" s="68">
        <v>4</v>
      </c>
      <c r="BD410" s="68"/>
      <c r="BE410" s="15">
        <v>290</v>
      </c>
      <c r="BF410" s="5">
        <f t="shared" si="182"/>
        <v>28779</v>
      </c>
      <c r="BG410" s="41">
        <v>14235</v>
      </c>
      <c r="BH410" s="42">
        <v>0</v>
      </c>
      <c r="BI410" s="42">
        <v>1357</v>
      </c>
      <c r="BJ410" s="42"/>
      <c r="BK410" s="42"/>
      <c r="BL410" s="42">
        <v>13187</v>
      </c>
      <c r="BM410" s="15"/>
    </row>
    <row r="411" spans="1:65" outlineLevel="5" x14ac:dyDescent="0.45">
      <c r="A411" s="22">
        <f t="shared" si="168"/>
        <v>12</v>
      </c>
      <c r="B411" s="9">
        <f t="shared" si="153"/>
        <v>45276</v>
      </c>
      <c r="C411" s="51">
        <v>427616</v>
      </c>
      <c r="D411" s="64">
        <f t="shared" si="173"/>
        <v>35.299999999999997</v>
      </c>
      <c r="E411" s="12">
        <v>35.1</v>
      </c>
      <c r="F411" s="12">
        <v>35.1</v>
      </c>
      <c r="G411" s="12">
        <v>36</v>
      </c>
      <c r="H411" s="12">
        <v>35.1</v>
      </c>
      <c r="I411" s="12"/>
      <c r="J411" s="12"/>
      <c r="K411" s="12"/>
      <c r="L411" s="12"/>
      <c r="M411" s="74">
        <f t="shared" si="174"/>
        <v>7.1</v>
      </c>
      <c r="N411" s="83">
        <v>7.11</v>
      </c>
      <c r="O411" s="83">
        <v>7.04</v>
      </c>
      <c r="P411" s="83">
        <v>7.13</v>
      </c>
      <c r="Q411" s="83">
        <v>7.02</v>
      </c>
      <c r="R411" s="83"/>
      <c r="S411" s="83"/>
      <c r="T411" s="83"/>
      <c r="U411" s="83"/>
      <c r="V411" s="5" t="str">
        <f t="shared" si="17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7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18.97018970189702</v>
      </c>
      <c r="AO411" s="41">
        <v>1476</v>
      </c>
      <c r="AP411" s="110"/>
      <c r="AQ411" s="111"/>
      <c r="AR411" s="126" t="str">
        <f t="shared" si="177"/>
        <v/>
      </c>
      <c r="AS411" s="126" t="str">
        <f t="shared" si="178"/>
        <v/>
      </c>
      <c r="AT411" s="127">
        <v>1640</v>
      </c>
      <c r="AU411" s="128"/>
      <c r="AV411" s="129"/>
      <c r="AW411" s="126" t="str">
        <f t="shared" si="179"/>
        <v/>
      </c>
      <c r="AX411" s="126" t="str">
        <f t="shared" si="180"/>
        <v/>
      </c>
      <c r="AY411" s="64" t="str">
        <f t="shared" si="181"/>
        <v/>
      </c>
      <c r="AZ411" s="97">
        <v>78.72</v>
      </c>
      <c r="BA411" s="68"/>
      <c r="BB411" s="68"/>
      <c r="BC411" s="68"/>
      <c r="BD411" s="68"/>
      <c r="BE411" s="15">
        <v>100</v>
      </c>
      <c r="BF411" s="5">
        <f t="shared" si="182"/>
        <v>15377</v>
      </c>
      <c r="BG411" s="41">
        <v>8977</v>
      </c>
      <c r="BH411" s="42">
        <v>0</v>
      </c>
      <c r="BI411" s="42">
        <v>1411</v>
      </c>
      <c r="BJ411" s="42"/>
      <c r="BK411" s="42"/>
      <c r="BL411" s="42">
        <v>4989</v>
      </c>
      <c r="BM411" s="15"/>
    </row>
    <row r="412" spans="1:65" outlineLevel="5" x14ac:dyDescent="0.45">
      <c r="A412" s="22">
        <f t="shared" si="168"/>
        <v>12</v>
      </c>
      <c r="B412" s="9">
        <f t="shared" si="153"/>
        <v>45277</v>
      </c>
      <c r="C412" s="51">
        <v>363145</v>
      </c>
      <c r="D412" s="64">
        <f t="shared" si="173"/>
        <v>35.200000000000003</v>
      </c>
      <c r="E412" s="12">
        <v>34.799999999999997</v>
      </c>
      <c r="F412" s="12">
        <v>35</v>
      </c>
      <c r="G412" s="12">
        <v>36</v>
      </c>
      <c r="H412" s="12">
        <v>35</v>
      </c>
      <c r="I412" s="12"/>
      <c r="J412" s="12"/>
      <c r="K412" s="12"/>
      <c r="L412" s="12"/>
      <c r="M412" s="74">
        <f t="shared" si="174"/>
        <v>7</v>
      </c>
      <c r="N412" s="83">
        <v>7.07</v>
      </c>
      <c r="O412" s="83">
        <v>7.02</v>
      </c>
      <c r="P412" s="83">
        <v>7.11</v>
      </c>
      <c r="Q412" s="83">
        <v>6.99</v>
      </c>
      <c r="R412" s="83"/>
      <c r="S412" s="83"/>
      <c r="T412" s="83"/>
      <c r="U412" s="83"/>
      <c r="V412" s="5" t="str">
        <f t="shared" si="17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7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18.288700195950359</v>
      </c>
      <c r="AO412" s="41">
        <v>1531</v>
      </c>
      <c r="AP412" s="110"/>
      <c r="AQ412" s="111"/>
      <c r="AR412" s="126" t="str">
        <f t="shared" si="177"/>
        <v/>
      </c>
      <c r="AS412" s="126" t="str">
        <f t="shared" si="178"/>
        <v/>
      </c>
      <c r="AT412" s="127">
        <v>1692</v>
      </c>
      <c r="AU412" s="128"/>
      <c r="AV412" s="129"/>
      <c r="AW412" s="126" t="str">
        <f t="shared" si="179"/>
        <v/>
      </c>
      <c r="AX412" s="126" t="str">
        <f t="shared" si="180"/>
        <v/>
      </c>
      <c r="AY412" s="64" t="str">
        <f t="shared" si="181"/>
        <v/>
      </c>
      <c r="AZ412" s="97">
        <v>78.569999999999993</v>
      </c>
      <c r="BA412" s="68"/>
      <c r="BB412" s="68"/>
      <c r="BC412" s="68"/>
      <c r="BD412" s="68"/>
      <c r="BE412" s="15" t="s">
        <v>103</v>
      </c>
      <c r="BF412" s="5">
        <f t="shared" si="182"/>
        <v>16582</v>
      </c>
      <c r="BG412" s="41">
        <v>13532</v>
      </c>
      <c r="BH412" s="42">
        <v>0</v>
      </c>
      <c r="BI412" s="42">
        <v>1378</v>
      </c>
      <c r="BJ412" s="42"/>
      <c r="BK412" s="42"/>
      <c r="BL412" s="42">
        <v>1672</v>
      </c>
      <c r="BM412" s="15"/>
    </row>
    <row r="413" spans="1:65" outlineLevel="5" x14ac:dyDescent="0.45">
      <c r="A413" s="22">
        <f t="shared" si="168"/>
        <v>12</v>
      </c>
      <c r="B413" s="9">
        <f t="shared" si="153"/>
        <v>45278</v>
      </c>
      <c r="C413" s="51">
        <v>350278</v>
      </c>
      <c r="D413" s="64">
        <f t="shared" si="173"/>
        <v>35.1</v>
      </c>
      <c r="E413" s="12">
        <v>34.799999999999997</v>
      </c>
      <c r="F413" s="12">
        <v>34.9</v>
      </c>
      <c r="G413" s="12">
        <v>35.799999999999997</v>
      </c>
      <c r="H413" s="12">
        <v>34.9</v>
      </c>
      <c r="I413" s="12"/>
      <c r="J413" s="12"/>
      <c r="K413" s="12"/>
      <c r="L413" s="12"/>
      <c r="M413" s="74">
        <f t="shared" si="174"/>
        <v>7</v>
      </c>
      <c r="N413" s="83">
        <v>7.04</v>
      </c>
      <c r="O413" s="83">
        <v>7.01</v>
      </c>
      <c r="P413" s="83">
        <v>7.08</v>
      </c>
      <c r="Q413" s="83">
        <v>6.96</v>
      </c>
      <c r="R413" s="83"/>
      <c r="S413" s="83"/>
      <c r="T413" s="83"/>
      <c r="U413" s="83"/>
      <c r="V413" s="5" t="str">
        <f t="shared" si="17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7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16.298020954598371</v>
      </c>
      <c r="AO413" s="41">
        <v>1718</v>
      </c>
      <c r="AP413" s="110"/>
      <c r="AQ413" s="111"/>
      <c r="AR413" s="126" t="str">
        <f t="shared" si="177"/>
        <v/>
      </c>
      <c r="AS413" s="126" t="str">
        <f t="shared" si="178"/>
        <v/>
      </c>
      <c r="AT413" s="127">
        <v>1944</v>
      </c>
      <c r="AU413" s="128"/>
      <c r="AV413" s="129"/>
      <c r="AW413" s="126" t="str">
        <f t="shared" si="179"/>
        <v/>
      </c>
      <c r="AX413" s="126" t="str">
        <f t="shared" si="180"/>
        <v/>
      </c>
      <c r="AY413" s="64" t="str">
        <f t="shared" si="181"/>
        <v/>
      </c>
      <c r="AZ413" s="97">
        <v>79.510000000000005</v>
      </c>
      <c r="BA413" s="68"/>
      <c r="BB413" s="68"/>
      <c r="BC413" s="68"/>
      <c r="BD413" s="68"/>
      <c r="BE413" s="15">
        <v>400</v>
      </c>
      <c r="BF413" s="5">
        <f t="shared" si="182"/>
        <v>31689</v>
      </c>
      <c r="BG413" s="41">
        <v>14911</v>
      </c>
      <c r="BH413" s="42">
        <v>0</v>
      </c>
      <c r="BI413" s="42">
        <v>1424</v>
      </c>
      <c r="BJ413" s="42"/>
      <c r="BK413" s="42"/>
      <c r="BL413" s="42">
        <v>15354</v>
      </c>
      <c r="BM413" s="15"/>
    </row>
    <row r="414" spans="1:65" outlineLevel="5" x14ac:dyDescent="0.45">
      <c r="A414" s="22">
        <f t="shared" si="168"/>
        <v>12</v>
      </c>
      <c r="B414" s="9">
        <f t="shared" si="153"/>
        <v>45279</v>
      </c>
      <c r="C414" s="51">
        <v>373195</v>
      </c>
      <c r="D414" s="64">
        <f t="shared" si="173"/>
        <v>35</v>
      </c>
      <c r="E414" s="12">
        <v>34.700000000000003</v>
      </c>
      <c r="F414" s="12">
        <v>34.700000000000003</v>
      </c>
      <c r="G414" s="12">
        <v>35.700000000000003</v>
      </c>
      <c r="H414" s="12">
        <v>34.700000000000003</v>
      </c>
      <c r="I414" s="12"/>
      <c r="J414" s="12"/>
      <c r="K414" s="12"/>
      <c r="L414" s="12"/>
      <c r="M414" s="74">
        <f t="shared" si="174"/>
        <v>7</v>
      </c>
      <c r="N414" s="83">
        <v>7.05</v>
      </c>
      <c r="O414" s="83">
        <v>7</v>
      </c>
      <c r="P414" s="83">
        <v>7.1</v>
      </c>
      <c r="Q414" s="83">
        <v>6.93</v>
      </c>
      <c r="R414" s="83"/>
      <c r="S414" s="83"/>
      <c r="T414" s="83"/>
      <c r="U414" s="83"/>
      <c r="V414" s="5">
        <f t="shared" si="175"/>
        <v>325.5</v>
      </c>
      <c r="W414" s="41">
        <v>301</v>
      </c>
      <c r="X414" s="41">
        <v>335.3</v>
      </c>
      <c r="Y414" s="41">
        <v>262.89999999999998</v>
      </c>
      <c r="Z414" s="41">
        <v>402.6</v>
      </c>
      <c r="AA414" s="41"/>
      <c r="AB414" s="41"/>
      <c r="AC414" s="41"/>
      <c r="AD414" s="41"/>
      <c r="AE414" s="5">
        <f t="shared" si="176"/>
        <v>3695</v>
      </c>
      <c r="AF414" s="41">
        <v>3930</v>
      </c>
      <c r="AG414" s="41">
        <v>3370</v>
      </c>
      <c r="AH414" s="41">
        <v>4070</v>
      </c>
      <c r="AI414" s="41">
        <v>3410</v>
      </c>
      <c r="AJ414" s="41"/>
      <c r="AK414" s="41"/>
      <c r="AL414" s="41"/>
      <c r="AM414" s="41"/>
      <c r="AN414" s="41">
        <v>17.146356399265155</v>
      </c>
      <c r="AO414" s="41">
        <v>1633</v>
      </c>
      <c r="AP414" s="110">
        <v>3.68</v>
      </c>
      <c r="AQ414" s="111">
        <v>2.92</v>
      </c>
      <c r="AR414" s="126">
        <f t="shared" si="177"/>
        <v>79.347826086956516</v>
      </c>
      <c r="AS414" s="126">
        <f t="shared" si="178"/>
        <v>20.652173913043484</v>
      </c>
      <c r="AT414" s="127">
        <v>1804</v>
      </c>
      <c r="AU414" s="128">
        <v>1.99</v>
      </c>
      <c r="AV414" s="129">
        <v>1.25</v>
      </c>
      <c r="AW414" s="126">
        <f t="shared" si="179"/>
        <v>62.814070351758801</v>
      </c>
      <c r="AX414" s="126">
        <f t="shared" si="180"/>
        <v>37.185929648241199</v>
      </c>
      <c r="AY414" s="64">
        <f t="shared" si="181"/>
        <v>56.034801925212854</v>
      </c>
      <c r="AZ414" s="97">
        <v>78.63</v>
      </c>
      <c r="BA414" s="68"/>
      <c r="BB414" s="68"/>
      <c r="BC414" s="68"/>
      <c r="BD414" s="68"/>
      <c r="BE414" s="15">
        <v>320</v>
      </c>
      <c r="BF414" s="5">
        <f t="shared" si="182"/>
        <v>23372</v>
      </c>
      <c r="BG414" s="41">
        <v>13180</v>
      </c>
      <c r="BH414" s="42">
        <v>0</v>
      </c>
      <c r="BI414" s="42">
        <v>1441</v>
      </c>
      <c r="BJ414" s="42"/>
      <c r="BK414" s="42"/>
      <c r="BL414" s="42">
        <v>8751</v>
      </c>
      <c r="BM414" s="15"/>
    </row>
    <row r="415" spans="1:65" outlineLevel="5" x14ac:dyDescent="0.45">
      <c r="A415" s="22">
        <f t="shared" si="168"/>
        <v>12</v>
      </c>
      <c r="B415" s="9">
        <f t="shared" si="153"/>
        <v>45280</v>
      </c>
      <c r="C415" s="51">
        <v>364228</v>
      </c>
      <c r="D415" s="64">
        <f t="shared" si="173"/>
        <v>34.799999999999997</v>
      </c>
      <c r="E415" s="12">
        <v>34.6</v>
      </c>
      <c r="F415" s="12">
        <v>34.6</v>
      </c>
      <c r="G415" s="12">
        <v>35.5</v>
      </c>
      <c r="H415" s="12">
        <v>34.6</v>
      </c>
      <c r="I415" s="12"/>
      <c r="J415" s="12"/>
      <c r="K415" s="12"/>
      <c r="L415" s="12"/>
      <c r="M415" s="74">
        <f t="shared" si="174"/>
        <v>7</v>
      </c>
      <c r="N415" s="83">
        <v>7.07</v>
      </c>
      <c r="O415" s="83">
        <v>6.94</v>
      </c>
      <c r="P415" s="83">
        <v>7.12</v>
      </c>
      <c r="Q415" s="83">
        <v>6.94</v>
      </c>
      <c r="R415" s="83"/>
      <c r="S415" s="83"/>
      <c r="T415" s="83"/>
      <c r="U415" s="83"/>
      <c r="V415" s="5" t="str">
        <f t="shared" si="17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7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16.222479721900349</v>
      </c>
      <c r="AO415" s="41">
        <v>1726</v>
      </c>
      <c r="AP415" s="110"/>
      <c r="AQ415" s="111"/>
      <c r="AR415" s="126" t="str">
        <f t="shared" si="177"/>
        <v/>
      </c>
      <c r="AS415" s="126" t="str">
        <f t="shared" si="178"/>
        <v/>
      </c>
      <c r="AT415" s="127">
        <v>2002</v>
      </c>
      <c r="AU415" s="128"/>
      <c r="AV415" s="129"/>
      <c r="AW415" s="126" t="str">
        <f t="shared" si="179"/>
        <v/>
      </c>
      <c r="AX415" s="126" t="str">
        <f t="shared" si="180"/>
        <v/>
      </c>
      <c r="AY415" s="64" t="str">
        <f t="shared" si="181"/>
        <v/>
      </c>
      <c r="AZ415" s="97">
        <v>79.64</v>
      </c>
      <c r="BA415" s="68"/>
      <c r="BB415" s="68"/>
      <c r="BC415" s="68"/>
      <c r="BD415" s="68"/>
      <c r="BE415" s="15">
        <v>350</v>
      </c>
      <c r="BF415" s="5">
        <f t="shared" si="182"/>
        <v>30641</v>
      </c>
      <c r="BG415" s="41">
        <v>14646</v>
      </c>
      <c r="BH415" s="42">
        <v>2365</v>
      </c>
      <c r="BI415" s="42">
        <v>1419</v>
      </c>
      <c r="BJ415" s="42"/>
      <c r="BK415" s="42"/>
      <c r="BL415" s="42">
        <v>12211</v>
      </c>
      <c r="BM415" s="15"/>
    </row>
    <row r="416" spans="1:65" outlineLevel="5" x14ac:dyDescent="0.45">
      <c r="A416" s="22">
        <f t="shared" si="168"/>
        <v>12</v>
      </c>
      <c r="B416" s="9">
        <f t="shared" ref="B416:B426" si="183">B415+1</f>
        <v>45281</v>
      </c>
      <c r="C416" s="51">
        <v>369294</v>
      </c>
      <c r="D416" s="64">
        <f t="shared" si="173"/>
        <v>34.700000000000003</v>
      </c>
      <c r="E416" s="12">
        <v>34.4</v>
      </c>
      <c r="F416" s="12">
        <v>34.4</v>
      </c>
      <c r="G416" s="12">
        <v>35.5</v>
      </c>
      <c r="H416" s="12">
        <v>34.4</v>
      </c>
      <c r="I416" s="12"/>
      <c r="J416" s="12"/>
      <c r="K416" s="12"/>
      <c r="L416" s="12"/>
      <c r="M416" s="74">
        <f t="shared" si="174"/>
        <v>7</v>
      </c>
      <c r="N416" s="83">
        <v>7.09</v>
      </c>
      <c r="O416" s="83">
        <v>6.93</v>
      </c>
      <c r="P416" s="83">
        <v>7.15</v>
      </c>
      <c r="Q416" s="83">
        <v>6.96</v>
      </c>
      <c r="R416" s="83"/>
      <c r="S416" s="83"/>
      <c r="T416" s="83"/>
      <c r="U416" s="83"/>
      <c r="V416" s="5" t="str">
        <f t="shared" si="17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7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13.257575757575758</v>
      </c>
      <c r="AO416" s="41">
        <v>2112</v>
      </c>
      <c r="AP416" s="110"/>
      <c r="AQ416" s="111"/>
      <c r="AR416" s="126" t="str">
        <f t="shared" si="177"/>
        <v/>
      </c>
      <c r="AS416" s="126" t="str">
        <f t="shared" si="178"/>
        <v/>
      </c>
      <c r="AT416" s="127">
        <v>2243</v>
      </c>
      <c r="AU416" s="128"/>
      <c r="AV416" s="129"/>
      <c r="AW416" s="126" t="str">
        <f t="shared" si="179"/>
        <v/>
      </c>
      <c r="AX416" s="126" t="str">
        <f t="shared" si="180"/>
        <v/>
      </c>
      <c r="AY416" s="64" t="str">
        <f t="shared" si="181"/>
        <v/>
      </c>
      <c r="AZ416" s="97">
        <v>79.97</v>
      </c>
      <c r="BA416" s="68"/>
      <c r="BB416" s="68"/>
      <c r="BC416" s="68"/>
      <c r="BD416" s="68"/>
      <c r="BE416" s="15">
        <v>240</v>
      </c>
      <c r="BF416" s="5">
        <f t="shared" si="182"/>
        <v>30286</v>
      </c>
      <c r="BG416" s="41">
        <v>15866</v>
      </c>
      <c r="BH416" s="42">
        <v>0</v>
      </c>
      <c r="BI416" s="42">
        <v>1422</v>
      </c>
      <c r="BJ416" s="42"/>
      <c r="BK416" s="42"/>
      <c r="BL416" s="42">
        <v>12998</v>
      </c>
      <c r="BM416" s="15"/>
    </row>
    <row r="417" spans="1:65" outlineLevel="5" x14ac:dyDescent="0.45">
      <c r="A417" s="22">
        <f t="shared" si="168"/>
        <v>12</v>
      </c>
      <c r="B417" s="9">
        <f t="shared" si="183"/>
        <v>45282</v>
      </c>
      <c r="C417" s="51">
        <v>353243</v>
      </c>
      <c r="D417" s="64">
        <f t="shared" si="173"/>
        <v>34.5</v>
      </c>
      <c r="E417" s="12">
        <v>34.200000000000003</v>
      </c>
      <c r="F417" s="12">
        <v>34.200000000000003</v>
      </c>
      <c r="G417" s="12">
        <v>35.5</v>
      </c>
      <c r="H417" s="12">
        <v>34.200000000000003</v>
      </c>
      <c r="I417" s="12"/>
      <c r="J417" s="12"/>
      <c r="K417" s="12"/>
      <c r="L417" s="12"/>
      <c r="M417" s="74">
        <f t="shared" si="174"/>
        <v>7</v>
      </c>
      <c r="N417" s="83">
        <v>7.11</v>
      </c>
      <c r="O417" s="83">
        <v>6.92</v>
      </c>
      <c r="P417" s="83">
        <v>7.14</v>
      </c>
      <c r="Q417" s="83">
        <v>6.98</v>
      </c>
      <c r="R417" s="83"/>
      <c r="S417" s="83"/>
      <c r="T417" s="83"/>
      <c r="U417" s="83"/>
      <c r="V417" s="5" t="str">
        <f t="shared" si="17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7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12.89134438305709</v>
      </c>
      <c r="AO417" s="41">
        <v>2172</v>
      </c>
      <c r="AP417" s="110"/>
      <c r="AQ417" s="111"/>
      <c r="AR417" s="126" t="str">
        <f t="shared" si="177"/>
        <v/>
      </c>
      <c r="AS417" s="126" t="str">
        <f t="shared" si="178"/>
        <v/>
      </c>
      <c r="AT417" s="127">
        <v>2406</v>
      </c>
      <c r="AU417" s="128"/>
      <c r="AV417" s="129"/>
      <c r="AW417" s="126" t="str">
        <f t="shared" si="179"/>
        <v/>
      </c>
      <c r="AX417" s="126" t="str">
        <f t="shared" si="180"/>
        <v/>
      </c>
      <c r="AY417" s="64" t="str">
        <f t="shared" si="181"/>
        <v/>
      </c>
      <c r="AZ417" s="97">
        <v>79.89</v>
      </c>
      <c r="BA417" s="68">
        <v>60.92</v>
      </c>
      <c r="BB417" s="68">
        <v>36.619999999999997</v>
      </c>
      <c r="BC417" s="68">
        <v>6</v>
      </c>
      <c r="BD417" s="68"/>
      <c r="BE417" s="15">
        <v>300</v>
      </c>
      <c r="BF417" s="5">
        <f t="shared" si="182"/>
        <v>26199</v>
      </c>
      <c r="BG417" s="41">
        <v>15555</v>
      </c>
      <c r="BH417" s="42">
        <v>0</v>
      </c>
      <c r="BI417" s="42">
        <v>1207</v>
      </c>
      <c r="BJ417" s="42"/>
      <c r="BK417" s="42"/>
      <c r="BL417" s="42">
        <v>9437</v>
      </c>
      <c r="BM417" s="15"/>
    </row>
    <row r="418" spans="1:65" outlineLevel="5" x14ac:dyDescent="0.45">
      <c r="A418" s="22">
        <f t="shared" si="168"/>
        <v>12</v>
      </c>
      <c r="B418" s="9">
        <f t="shared" si="183"/>
        <v>45283</v>
      </c>
      <c r="C418" s="51">
        <v>350225</v>
      </c>
      <c r="D418" s="64">
        <f t="shared" si="173"/>
        <v>34.299999999999997</v>
      </c>
      <c r="E418" s="12">
        <v>34</v>
      </c>
      <c r="F418" s="12">
        <v>34</v>
      </c>
      <c r="G418" s="12">
        <v>35.299999999999997</v>
      </c>
      <c r="H418" s="12">
        <v>34</v>
      </c>
      <c r="I418" s="12"/>
      <c r="J418" s="12"/>
      <c r="K418" s="12"/>
      <c r="L418" s="12"/>
      <c r="M418" s="74">
        <f t="shared" si="174"/>
        <v>7.1</v>
      </c>
      <c r="N418" s="83">
        <v>7.13</v>
      </c>
      <c r="O418" s="83">
        <v>6.95</v>
      </c>
      <c r="P418" s="83">
        <v>7.16</v>
      </c>
      <c r="Q418" s="83">
        <v>6.99</v>
      </c>
      <c r="R418" s="83"/>
      <c r="S418" s="83"/>
      <c r="T418" s="83"/>
      <c r="U418" s="83"/>
      <c r="V418" s="5" t="str">
        <f t="shared" si="17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7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16.307513104251601</v>
      </c>
      <c r="AO418" s="41">
        <v>1717</v>
      </c>
      <c r="AP418" s="110"/>
      <c r="AQ418" s="111"/>
      <c r="AR418" s="126" t="str">
        <f t="shared" si="177"/>
        <v/>
      </c>
      <c r="AS418" s="126" t="str">
        <f t="shared" si="178"/>
        <v/>
      </c>
      <c r="AT418" s="127">
        <v>1894</v>
      </c>
      <c r="AU418" s="128"/>
      <c r="AV418" s="129"/>
      <c r="AW418" s="126" t="str">
        <f t="shared" si="179"/>
        <v/>
      </c>
      <c r="AX418" s="126" t="str">
        <f t="shared" si="180"/>
        <v/>
      </c>
      <c r="AY418" s="64" t="str">
        <f t="shared" si="181"/>
        <v/>
      </c>
      <c r="AZ418" s="97">
        <v>79.78</v>
      </c>
      <c r="BA418" s="68"/>
      <c r="BB418" s="68"/>
      <c r="BC418" s="68"/>
      <c r="BD418" s="68"/>
      <c r="BE418" s="15">
        <v>100</v>
      </c>
      <c r="BF418" s="5">
        <f t="shared" si="182"/>
        <v>22840</v>
      </c>
      <c r="BG418" s="41">
        <v>13279</v>
      </c>
      <c r="BH418" s="42">
        <v>0</v>
      </c>
      <c r="BI418" s="42">
        <v>1118</v>
      </c>
      <c r="BJ418" s="42"/>
      <c r="BK418" s="42"/>
      <c r="BL418" s="42">
        <v>8443</v>
      </c>
      <c r="BM418" s="15"/>
    </row>
    <row r="419" spans="1:65" outlineLevel="5" x14ac:dyDescent="0.45">
      <c r="A419" s="22">
        <f t="shared" si="168"/>
        <v>12</v>
      </c>
      <c r="B419" s="9">
        <f t="shared" si="183"/>
        <v>45284</v>
      </c>
      <c r="C419" s="51">
        <v>355196</v>
      </c>
      <c r="D419" s="64">
        <f t="shared" si="173"/>
        <v>36.200000000000003</v>
      </c>
      <c r="E419" s="12">
        <v>35.9</v>
      </c>
      <c r="F419" s="12">
        <v>37.799999999999997</v>
      </c>
      <c r="G419" s="12">
        <v>35.200000000000003</v>
      </c>
      <c r="H419" s="12">
        <v>35.799999999999997</v>
      </c>
      <c r="I419" s="12"/>
      <c r="J419" s="12"/>
      <c r="K419" s="12"/>
      <c r="L419" s="12"/>
      <c r="M419" s="74">
        <f t="shared" si="174"/>
        <v>7.1</v>
      </c>
      <c r="N419" s="83">
        <v>7.14</v>
      </c>
      <c r="O419" s="83">
        <v>6.99</v>
      </c>
      <c r="P419" s="83">
        <v>7.12</v>
      </c>
      <c r="Q419" s="83">
        <v>6.96</v>
      </c>
      <c r="R419" s="83"/>
      <c r="S419" s="83"/>
      <c r="T419" s="83"/>
      <c r="U419" s="83"/>
      <c r="V419" s="5" t="str">
        <f t="shared" si="17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7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18.312622629169393</v>
      </c>
      <c r="AO419" s="41">
        <v>1529</v>
      </c>
      <c r="AP419" s="110"/>
      <c r="AQ419" s="111"/>
      <c r="AR419" s="126" t="str">
        <f t="shared" si="177"/>
        <v/>
      </c>
      <c r="AS419" s="126" t="str">
        <f t="shared" si="178"/>
        <v/>
      </c>
      <c r="AT419" s="127">
        <v>1716</v>
      </c>
      <c r="AU419" s="128"/>
      <c r="AV419" s="129"/>
      <c r="AW419" s="126" t="str">
        <f t="shared" si="179"/>
        <v/>
      </c>
      <c r="AX419" s="126" t="str">
        <f t="shared" si="180"/>
        <v/>
      </c>
      <c r="AY419" s="64" t="str">
        <f t="shared" si="181"/>
        <v/>
      </c>
      <c r="AZ419" s="97">
        <v>79.84</v>
      </c>
      <c r="BA419" s="68"/>
      <c r="BB419" s="68"/>
      <c r="BC419" s="68"/>
      <c r="BD419" s="68"/>
      <c r="BE419" s="15" t="s">
        <v>103</v>
      </c>
      <c r="BF419" s="5">
        <f t="shared" si="182"/>
        <v>17184</v>
      </c>
      <c r="BG419" s="41">
        <v>14156</v>
      </c>
      <c r="BH419" s="42">
        <v>0</v>
      </c>
      <c r="BI419" s="42">
        <v>1084</v>
      </c>
      <c r="BJ419" s="42"/>
      <c r="BK419" s="42"/>
      <c r="BL419" s="42">
        <v>1944</v>
      </c>
      <c r="BM419" s="15"/>
    </row>
    <row r="420" spans="1:65" outlineLevel="5" x14ac:dyDescent="0.45">
      <c r="A420" s="22">
        <f t="shared" si="168"/>
        <v>12</v>
      </c>
      <c r="B420" s="9">
        <f t="shared" si="183"/>
        <v>45285</v>
      </c>
      <c r="C420" s="51">
        <v>360329</v>
      </c>
      <c r="D420" s="64">
        <f t="shared" si="173"/>
        <v>34.1</v>
      </c>
      <c r="E420" s="12">
        <v>33.799999999999997</v>
      </c>
      <c r="F420" s="12">
        <v>33.799999999999997</v>
      </c>
      <c r="G420" s="12">
        <v>35.1</v>
      </c>
      <c r="H420" s="12">
        <v>33.799999999999997</v>
      </c>
      <c r="I420" s="12"/>
      <c r="J420" s="12"/>
      <c r="K420" s="12"/>
      <c r="L420" s="12"/>
      <c r="M420" s="74">
        <f t="shared" si="174"/>
        <v>7</v>
      </c>
      <c r="N420" s="83">
        <v>7.09</v>
      </c>
      <c r="O420" s="83">
        <v>6.92</v>
      </c>
      <c r="P420" s="83">
        <v>7.1</v>
      </c>
      <c r="Q420" s="83">
        <v>6.95</v>
      </c>
      <c r="R420" s="83"/>
      <c r="S420" s="83"/>
      <c r="T420" s="83"/>
      <c r="U420" s="83"/>
      <c r="V420" s="5" t="str">
        <f t="shared" si="17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7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14.933333333333334</v>
      </c>
      <c r="AO420" s="41">
        <v>1875</v>
      </c>
      <c r="AP420" s="110"/>
      <c r="AQ420" s="111"/>
      <c r="AR420" s="126" t="str">
        <f t="shared" si="177"/>
        <v/>
      </c>
      <c r="AS420" s="126" t="str">
        <f t="shared" si="178"/>
        <v/>
      </c>
      <c r="AT420" s="127">
        <v>2082</v>
      </c>
      <c r="AU420" s="128"/>
      <c r="AV420" s="129"/>
      <c r="AW420" s="126" t="str">
        <f t="shared" si="179"/>
        <v/>
      </c>
      <c r="AX420" s="126" t="str">
        <f t="shared" si="180"/>
        <v/>
      </c>
      <c r="AY420" s="64" t="str">
        <f t="shared" si="181"/>
        <v/>
      </c>
      <c r="AZ420" s="97">
        <v>79.95</v>
      </c>
      <c r="BA420" s="68"/>
      <c r="BB420" s="68"/>
      <c r="BC420" s="68"/>
      <c r="BD420" s="68"/>
      <c r="BE420" s="15">
        <v>390</v>
      </c>
      <c r="BF420" s="5">
        <f t="shared" si="182"/>
        <v>29372</v>
      </c>
      <c r="BG420" s="41">
        <v>17215</v>
      </c>
      <c r="BH420" s="42">
        <v>0</v>
      </c>
      <c r="BI420" s="42">
        <v>1104</v>
      </c>
      <c r="BJ420" s="42"/>
      <c r="BK420" s="42"/>
      <c r="BL420" s="42">
        <v>11053</v>
      </c>
      <c r="BM420" s="15"/>
    </row>
    <row r="421" spans="1:65" outlineLevel="5" x14ac:dyDescent="0.45">
      <c r="A421" s="22">
        <f t="shared" si="168"/>
        <v>12</v>
      </c>
      <c r="B421" s="9">
        <f t="shared" si="183"/>
        <v>45286</v>
      </c>
      <c r="C421" s="51">
        <v>360741</v>
      </c>
      <c r="D421" s="64">
        <f t="shared" si="173"/>
        <v>36</v>
      </c>
      <c r="E421" s="12">
        <v>35.6</v>
      </c>
      <c r="F421" s="12">
        <v>35.700000000000003</v>
      </c>
      <c r="G421" s="12">
        <v>36.9</v>
      </c>
      <c r="H421" s="12">
        <v>35.700000000000003</v>
      </c>
      <c r="I421" s="12"/>
      <c r="J421" s="12"/>
      <c r="K421" s="12"/>
      <c r="L421" s="12"/>
      <c r="M421" s="74">
        <f t="shared" si="174"/>
        <v>7</v>
      </c>
      <c r="N421" s="83">
        <v>7.08</v>
      </c>
      <c r="O421" s="83">
        <v>6.88</v>
      </c>
      <c r="P421" s="83">
        <v>7.09</v>
      </c>
      <c r="Q421" s="83">
        <v>6.93</v>
      </c>
      <c r="R421" s="83"/>
      <c r="S421" s="83"/>
      <c r="T421" s="83"/>
      <c r="U421" s="83"/>
      <c r="V421" s="5">
        <f t="shared" si="175"/>
        <v>319.7</v>
      </c>
      <c r="W421" s="41">
        <v>290.7</v>
      </c>
      <c r="X421" s="41">
        <v>390.6</v>
      </c>
      <c r="Y421" s="41">
        <v>274.5</v>
      </c>
      <c r="Z421" s="41">
        <v>323</v>
      </c>
      <c r="AA421" s="41"/>
      <c r="AB421" s="41"/>
      <c r="AC421" s="41"/>
      <c r="AD421" s="41"/>
      <c r="AE421" s="5">
        <f t="shared" si="176"/>
        <v>3395</v>
      </c>
      <c r="AF421" s="41">
        <v>3440</v>
      </c>
      <c r="AG421" s="41">
        <v>3120</v>
      </c>
      <c r="AH421" s="41">
        <v>3780</v>
      </c>
      <c r="AI421" s="41">
        <v>3240</v>
      </c>
      <c r="AJ421" s="41"/>
      <c r="AK421" s="41"/>
      <c r="AL421" s="41"/>
      <c r="AM421" s="41"/>
      <c r="AN421" s="41">
        <v>16.969696969696969</v>
      </c>
      <c r="AO421" s="41">
        <v>1650</v>
      </c>
      <c r="AP421" s="110">
        <v>3.72</v>
      </c>
      <c r="AQ421" s="111">
        <v>3</v>
      </c>
      <c r="AR421" s="126">
        <f t="shared" si="177"/>
        <v>80.645161290322577</v>
      </c>
      <c r="AS421" s="126">
        <f t="shared" si="178"/>
        <v>19.354838709677423</v>
      </c>
      <c r="AT421" s="127">
        <v>1732</v>
      </c>
      <c r="AU421" s="128">
        <v>2.0099999999999998</v>
      </c>
      <c r="AV421" s="129">
        <v>1.28</v>
      </c>
      <c r="AW421" s="126">
        <f t="shared" si="179"/>
        <v>63.681592039801004</v>
      </c>
      <c r="AX421" s="126">
        <f t="shared" si="180"/>
        <v>36.318407960198996</v>
      </c>
      <c r="AY421" s="64">
        <f t="shared" si="181"/>
        <v>57.917808219178056</v>
      </c>
      <c r="AZ421" s="97">
        <v>80.260000000000005</v>
      </c>
      <c r="BA421" s="68">
        <v>60.86</v>
      </c>
      <c r="BB421" s="68">
        <v>41.21</v>
      </c>
      <c r="BC421" s="68">
        <v>1</v>
      </c>
      <c r="BD421" s="68"/>
      <c r="BE421" s="15">
        <v>320</v>
      </c>
      <c r="BF421" s="5">
        <f t="shared" si="182"/>
        <v>35211</v>
      </c>
      <c r="BG421" s="41">
        <v>17521</v>
      </c>
      <c r="BH421" s="42">
        <v>0</v>
      </c>
      <c r="BI421" s="42">
        <v>1170</v>
      </c>
      <c r="BJ421" s="42"/>
      <c r="BK421" s="42"/>
      <c r="BL421" s="42">
        <v>16520</v>
      </c>
      <c r="BM421" s="15"/>
    </row>
    <row r="422" spans="1:65" outlineLevel="5" x14ac:dyDescent="0.45">
      <c r="A422" s="22">
        <f t="shared" si="168"/>
        <v>12</v>
      </c>
      <c r="B422" s="9">
        <f t="shared" si="183"/>
        <v>45287</v>
      </c>
      <c r="C422" s="51">
        <v>356313</v>
      </c>
      <c r="D422" s="64">
        <f t="shared" si="173"/>
        <v>35.9</v>
      </c>
      <c r="E422" s="12">
        <v>35.6</v>
      </c>
      <c r="F422" s="12">
        <v>35.700000000000003</v>
      </c>
      <c r="G422" s="12">
        <v>36.700000000000003</v>
      </c>
      <c r="H422" s="12">
        <v>35.700000000000003</v>
      </c>
      <c r="I422" s="12"/>
      <c r="J422" s="12"/>
      <c r="K422" s="12"/>
      <c r="L422" s="12"/>
      <c r="M422" s="74">
        <f t="shared" si="174"/>
        <v>6.9</v>
      </c>
      <c r="N422" s="83">
        <v>7.02</v>
      </c>
      <c r="O422" s="83">
        <v>6.84</v>
      </c>
      <c r="P422" s="83">
        <v>7.05</v>
      </c>
      <c r="Q422" s="83">
        <v>6.88</v>
      </c>
      <c r="R422" s="83"/>
      <c r="S422" s="83"/>
      <c r="T422" s="83"/>
      <c r="U422" s="83"/>
      <c r="V422" s="5" t="str">
        <f t="shared" si="17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7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16.129032258064516</v>
      </c>
      <c r="AO422" s="41">
        <v>1736</v>
      </c>
      <c r="AP422" s="110"/>
      <c r="AQ422" s="111"/>
      <c r="AR422" s="126" t="str">
        <f t="shared" si="177"/>
        <v/>
      </c>
      <c r="AS422" s="126" t="str">
        <f t="shared" si="178"/>
        <v/>
      </c>
      <c r="AT422" s="127">
        <v>1948</v>
      </c>
      <c r="AU422" s="128"/>
      <c r="AV422" s="129"/>
      <c r="AW422" s="126" t="str">
        <f t="shared" si="179"/>
        <v/>
      </c>
      <c r="AX422" s="126" t="str">
        <f t="shared" si="180"/>
        <v/>
      </c>
      <c r="AY422" s="64" t="str">
        <f t="shared" si="181"/>
        <v/>
      </c>
      <c r="AZ422" s="97">
        <v>78.930000000000007</v>
      </c>
      <c r="BA422" s="68"/>
      <c r="BB422" s="68"/>
      <c r="BC422" s="68"/>
      <c r="BD422" s="68"/>
      <c r="BE422" s="15">
        <v>340</v>
      </c>
      <c r="BF422" s="5">
        <f t="shared" si="182"/>
        <v>32545</v>
      </c>
      <c r="BG422" s="41">
        <v>16812</v>
      </c>
      <c r="BH422" s="42">
        <v>0</v>
      </c>
      <c r="BI422" s="42">
        <v>1246</v>
      </c>
      <c r="BJ422" s="42"/>
      <c r="BK422" s="42"/>
      <c r="BL422" s="42">
        <v>14487</v>
      </c>
      <c r="BM422" s="15"/>
    </row>
    <row r="423" spans="1:65" outlineLevel="5" x14ac:dyDescent="0.45">
      <c r="A423" s="22">
        <f t="shared" si="168"/>
        <v>12</v>
      </c>
      <c r="B423" s="9">
        <f t="shared" si="183"/>
        <v>45288</v>
      </c>
      <c r="C423" s="51">
        <v>343664</v>
      </c>
      <c r="D423" s="64">
        <f t="shared" si="173"/>
        <v>36.9</v>
      </c>
      <c r="E423" s="12">
        <v>36.4</v>
      </c>
      <c r="F423" s="12">
        <v>36.5</v>
      </c>
      <c r="G423" s="12">
        <v>36.6</v>
      </c>
      <c r="H423" s="12">
        <v>38.200000000000003</v>
      </c>
      <c r="I423" s="12"/>
      <c r="J423" s="12"/>
      <c r="K423" s="12"/>
      <c r="L423" s="12"/>
      <c r="M423" s="74">
        <f t="shared" si="174"/>
        <v>6.9</v>
      </c>
      <c r="N423" s="83">
        <v>7.01</v>
      </c>
      <c r="O423" s="83">
        <v>6.86</v>
      </c>
      <c r="P423" s="83">
        <v>7.02</v>
      </c>
      <c r="Q423" s="83">
        <v>6.89</v>
      </c>
      <c r="R423" s="83"/>
      <c r="S423" s="83"/>
      <c r="T423" s="83"/>
      <c r="U423" s="83"/>
      <c r="V423" s="5" t="str">
        <f t="shared" si="17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7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14.893617021276595</v>
      </c>
      <c r="AO423" s="41">
        <v>1880</v>
      </c>
      <c r="AP423" s="110"/>
      <c r="AQ423" s="111"/>
      <c r="AR423" s="126" t="str">
        <f t="shared" si="177"/>
        <v/>
      </c>
      <c r="AS423" s="126" t="str">
        <f t="shared" si="178"/>
        <v/>
      </c>
      <c r="AT423" s="127">
        <v>2033</v>
      </c>
      <c r="AU423" s="128"/>
      <c r="AV423" s="129"/>
      <c r="AW423" s="126" t="str">
        <f t="shared" si="179"/>
        <v/>
      </c>
      <c r="AX423" s="126" t="str">
        <f t="shared" si="180"/>
        <v/>
      </c>
      <c r="AY423" s="64" t="str">
        <f t="shared" si="181"/>
        <v/>
      </c>
      <c r="AZ423" s="97">
        <v>79.89</v>
      </c>
      <c r="BA423" s="68"/>
      <c r="BB423" s="68"/>
      <c r="BC423" s="68"/>
      <c r="BD423" s="68"/>
      <c r="BE423" s="15">
        <v>280</v>
      </c>
      <c r="BF423" s="5">
        <f t="shared" si="182"/>
        <v>32082</v>
      </c>
      <c r="BG423" s="41">
        <v>16213</v>
      </c>
      <c r="BH423" s="42">
        <v>0</v>
      </c>
      <c r="BI423" s="42">
        <v>1195</v>
      </c>
      <c r="BJ423" s="42"/>
      <c r="BK423" s="42"/>
      <c r="BL423" s="42">
        <v>14674</v>
      </c>
      <c r="BM423" s="15"/>
    </row>
    <row r="424" spans="1:65" outlineLevel="5" x14ac:dyDescent="0.45">
      <c r="A424" s="22">
        <f t="shared" si="168"/>
        <v>12</v>
      </c>
      <c r="B424" s="9">
        <f t="shared" si="183"/>
        <v>45289</v>
      </c>
      <c r="C424" s="51">
        <v>337266</v>
      </c>
      <c r="D424" s="64">
        <f t="shared" si="173"/>
        <v>36.299999999999997</v>
      </c>
      <c r="E424" s="12">
        <v>35.4</v>
      </c>
      <c r="F424" s="12">
        <v>36.6</v>
      </c>
      <c r="G424" s="12">
        <v>36.700000000000003</v>
      </c>
      <c r="H424" s="12">
        <v>36.6</v>
      </c>
      <c r="I424" s="12"/>
      <c r="J424" s="12"/>
      <c r="K424" s="12"/>
      <c r="L424" s="12"/>
      <c r="M424" s="74">
        <f t="shared" si="174"/>
        <v>7</v>
      </c>
      <c r="N424" s="83">
        <v>7.05</v>
      </c>
      <c r="O424" s="83">
        <v>6.89</v>
      </c>
      <c r="P424" s="83">
        <v>7.03</v>
      </c>
      <c r="Q424" s="83">
        <v>6.94</v>
      </c>
      <c r="R424" s="83"/>
      <c r="S424" s="83"/>
      <c r="T424" s="83"/>
      <c r="U424" s="83"/>
      <c r="V424" s="5" t="str">
        <f t="shared" si="17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7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14.155712841253791</v>
      </c>
      <c r="AO424" s="41">
        <v>1978</v>
      </c>
      <c r="AP424" s="110"/>
      <c r="AQ424" s="111"/>
      <c r="AR424" s="126" t="str">
        <f t="shared" si="177"/>
        <v/>
      </c>
      <c r="AS424" s="126" t="str">
        <f t="shared" si="178"/>
        <v/>
      </c>
      <c r="AT424" s="127">
        <v>2178</v>
      </c>
      <c r="AU424" s="128"/>
      <c r="AV424" s="129"/>
      <c r="AW424" s="126" t="str">
        <f t="shared" si="179"/>
        <v/>
      </c>
      <c r="AX424" s="126" t="str">
        <f t="shared" si="180"/>
        <v/>
      </c>
      <c r="AY424" s="64" t="str">
        <f t="shared" si="181"/>
        <v/>
      </c>
      <c r="AZ424" s="97">
        <v>79.540000000000006</v>
      </c>
      <c r="BA424" s="68"/>
      <c r="BB424" s="68"/>
      <c r="BC424" s="68"/>
      <c r="BD424" s="68"/>
      <c r="BE424" s="15">
        <v>320</v>
      </c>
      <c r="BF424" s="5">
        <f t="shared" si="182"/>
        <v>32792</v>
      </c>
      <c r="BG424" s="41">
        <v>17347</v>
      </c>
      <c r="BH424" s="42">
        <v>0</v>
      </c>
      <c r="BI424" s="42">
        <v>1234</v>
      </c>
      <c r="BJ424" s="42"/>
      <c r="BK424" s="42"/>
      <c r="BL424" s="42">
        <v>14211</v>
      </c>
      <c r="BM424" s="15"/>
    </row>
    <row r="425" spans="1:65" outlineLevel="5" x14ac:dyDescent="0.45">
      <c r="A425" s="22">
        <f t="shared" si="168"/>
        <v>12</v>
      </c>
      <c r="B425" s="9">
        <f t="shared" si="183"/>
        <v>45290</v>
      </c>
      <c r="C425" s="51">
        <v>359471</v>
      </c>
      <c r="D425" s="64">
        <f t="shared" si="173"/>
        <v>36.200000000000003</v>
      </c>
      <c r="E425" s="12">
        <v>35.299999999999997</v>
      </c>
      <c r="F425" s="12">
        <v>36.5</v>
      </c>
      <c r="G425" s="12">
        <v>36.6</v>
      </c>
      <c r="H425" s="12">
        <v>36.5</v>
      </c>
      <c r="I425" s="12"/>
      <c r="J425" s="12"/>
      <c r="K425" s="12"/>
      <c r="L425" s="12"/>
      <c r="M425" s="74">
        <f t="shared" si="174"/>
        <v>7</v>
      </c>
      <c r="N425" s="83">
        <v>7.09</v>
      </c>
      <c r="O425" s="83">
        <v>6.94</v>
      </c>
      <c r="P425" s="83">
        <v>7.09</v>
      </c>
      <c r="Q425" s="83">
        <v>6.99</v>
      </c>
      <c r="R425" s="83"/>
      <c r="S425" s="83"/>
      <c r="T425" s="83"/>
      <c r="U425" s="83"/>
      <c r="V425" s="5" t="str">
        <f t="shared" si="17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7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14.440433212996389</v>
      </c>
      <c r="AO425" s="41">
        <v>1939</v>
      </c>
      <c r="AP425" s="110"/>
      <c r="AQ425" s="111"/>
      <c r="AR425" s="126" t="str">
        <f t="shared" si="177"/>
        <v/>
      </c>
      <c r="AS425" s="126" t="str">
        <f t="shared" si="178"/>
        <v/>
      </c>
      <c r="AT425" s="127">
        <v>2112</v>
      </c>
      <c r="AU425" s="128"/>
      <c r="AV425" s="129"/>
      <c r="AW425" s="126" t="str">
        <f t="shared" si="179"/>
        <v/>
      </c>
      <c r="AX425" s="126" t="str">
        <f t="shared" si="180"/>
        <v/>
      </c>
      <c r="AY425" s="64" t="str">
        <f t="shared" si="181"/>
        <v/>
      </c>
      <c r="AZ425" s="97">
        <v>79.14</v>
      </c>
      <c r="BA425" s="68"/>
      <c r="BB425" s="68"/>
      <c r="BC425" s="68"/>
      <c r="BD425" s="68"/>
      <c r="BE425" s="15">
        <v>100</v>
      </c>
      <c r="BF425" s="5">
        <f t="shared" si="182"/>
        <v>24456</v>
      </c>
      <c r="BG425" s="41">
        <v>16525</v>
      </c>
      <c r="BH425" s="42">
        <v>0</v>
      </c>
      <c r="BI425" s="42">
        <v>1192</v>
      </c>
      <c r="BJ425" s="42"/>
      <c r="BK425" s="42"/>
      <c r="BL425" s="42">
        <v>6739</v>
      </c>
      <c r="BM425" s="15"/>
    </row>
    <row r="426" spans="1:65" ht="17.5" outlineLevel="5" thickBot="1" x14ac:dyDescent="0.5">
      <c r="A426" s="23">
        <f t="shared" si="168"/>
        <v>12</v>
      </c>
      <c r="B426" s="10">
        <f t="shared" si="183"/>
        <v>45291</v>
      </c>
      <c r="C426" s="52">
        <v>361389</v>
      </c>
      <c r="D426" s="64">
        <f t="shared" si="173"/>
        <v>36.200000000000003</v>
      </c>
      <c r="E426" s="13">
        <v>35.299999999999997</v>
      </c>
      <c r="F426" s="13">
        <v>36.4</v>
      </c>
      <c r="G426" s="13">
        <v>36.5</v>
      </c>
      <c r="H426" s="13">
        <v>36.4</v>
      </c>
      <c r="I426" s="13"/>
      <c r="J426" s="13"/>
      <c r="K426" s="13"/>
      <c r="L426" s="13"/>
      <c r="M426" s="74">
        <f t="shared" si="174"/>
        <v>7</v>
      </c>
      <c r="N426" s="88">
        <v>7.07</v>
      </c>
      <c r="O426" s="88">
        <v>6.96</v>
      </c>
      <c r="P426" s="88">
        <v>7.12</v>
      </c>
      <c r="Q426" s="88">
        <v>6.95</v>
      </c>
      <c r="R426" s="88"/>
      <c r="S426" s="88"/>
      <c r="T426" s="88"/>
      <c r="U426" s="88"/>
      <c r="V426" s="5" t="str">
        <f t="shared" si="17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76"/>
        <v/>
      </c>
      <c r="AF426" s="43"/>
      <c r="AG426" s="43"/>
      <c r="AH426" s="43"/>
      <c r="AI426" s="43"/>
      <c r="AJ426" s="43"/>
      <c r="AK426" s="43"/>
      <c r="AL426" s="43"/>
      <c r="AM426" s="43"/>
      <c r="AN426" s="43">
        <v>14.485256078634247</v>
      </c>
      <c r="AO426" s="43">
        <v>1933</v>
      </c>
      <c r="AP426" s="134"/>
      <c r="AQ426" s="135"/>
      <c r="AR426" s="126" t="str">
        <f t="shared" si="177"/>
        <v/>
      </c>
      <c r="AS426" s="126" t="str">
        <f t="shared" si="178"/>
        <v/>
      </c>
      <c r="AT426" s="127">
        <v>2142</v>
      </c>
      <c r="AU426" s="128"/>
      <c r="AV426" s="129"/>
      <c r="AW426" s="126" t="str">
        <f t="shared" si="179"/>
        <v/>
      </c>
      <c r="AX426" s="126" t="str">
        <f t="shared" si="180"/>
        <v/>
      </c>
      <c r="AY426" s="64" t="str">
        <f t="shared" si="181"/>
        <v/>
      </c>
      <c r="AZ426" s="99">
        <v>79.47</v>
      </c>
      <c r="BA426" s="77"/>
      <c r="BB426" s="77"/>
      <c r="BC426" s="77"/>
      <c r="BD426" s="77"/>
      <c r="BE426" s="16" t="s">
        <v>103</v>
      </c>
      <c r="BF426" s="5">
        <f t="shared" si="182"/>
        <v>22104</v>
      </c>
      <c r="BG426" s="43">
        <v>16133</v>
      </c>
      <c r="BH426" s="44">
        <v>0</v>
      </c>
      <c r="BI426" s="44">
        <v>1151</v>
      </c>
      <c r="BJ426" s="44"/>
      <c r="BK426" s="44"/>
      <c r="BL426" s="44">
        <v>4820</v>
      </c>
      <c r="BM426" s="16"/>
    </row>
    <row r="427" spans="1:65" outlineLevel="4" x14ac:dyDescent="0.45">
      <c r="A427" s="150" t="s">
        <v>45</v>
      </c>
      <c r="B427" s="151"/>
      <c r="C427" s="50">
        <f t="shared" ref="C427:BM427" si="184">SUBTOTAL(4,C396:C426)</f>
        <v>427616</v>
      </c>
      <c r="D427" s="60">
        <f t="shared" si="184"/>
        <v>36.9</v>
      </c>
      <c r="E427" s="28">
        <f t="shared" si="184"/>
        <v>36.4</v>
      </c>
      <c r="F427" s="28">
        <f t="shared" si="184"/>
        <v>37.799999999999997</v>
      </c>
      <c r="G427" s="28">
        <f t="shared" si="184"/>
        <v>36.9</v>
      </c>
      <c r="H427" s="28">
        <f t="shared" si="184"/>
        <v>38.200000000000003</v>
      </c>
      <c r="I427" s="28">
        <f t="shared" si="184"/>
        <v>0</v>
      </c>
      <c r="J427" s="28">
        <f t="shared" si="184"/>
        <v>0</v>
      </c>
      <c r="K427" s="28">
        <f t="shared" si="184"/>
        <v>0</v>
      </c>
      <c r="L427" s="28">
        <f t="shared" si="184"/>
        <v>0</v>
      </c>
      <c r="M427" s="71">
        <f t="shared" si="184"/>
        <v>7.3</v>
      </c>
      <c r="N427" s="82">
        <f t="shared" si="184"/>
        <v>7.31</v>
      </c>
      <c r="O427" s="82">
        <f t="shared" si="184"/>
        <v>7.21</v>
      </c>
      <c r="P427" s="82">
        <f t="shared" si="184"/>
        <v>7.34</v>
      </c>
      <c r="Q427" s="82">
        <f t="shared" si="184"/>
        <v>7.21</v>
      </c>
      <c r="R427" s="82">
        <f t="shared" si="184"/>
        <v>0</v>
      </c>
      <c r="S427" s="82">
        <f t="shared" si="184"/>
        <v>0</v>
      </c>
      <c r="T427" s="82">
        <f t="shared" si="184"/>
        <v>0</v>
      </c>
      <c r="U427" s="82">
        <f t="shared" si="184"/>
        <v>0</v>
      </c>
      <c r="V427" s="29">
        <f t="shared" si="184"/>
        <v>357.1</v>
      </c>
      <c r="W427" s="39">
        <f t="shared" si="184"/>
        <v>308</v>
      </c>
      <c r="X427" s="39">
        <f t="shared" si="184"/>
        <v>394.5</v>
      </c>
      <c r="Y427" s="39">
        <f t="shared" si="184"/>
        <v>333.4</v>
      </c>
      <c r="Z427" s="39">
        <f t="shared" si="184"/>
        <v>402.6</v>
      </c>
      <c r="AA427" s="39">
        <f t="shared" si="184"/>
        <v>0</v>
      </c>
      <c r="AB427" s="39">
        <f t="shared" si="184"/>
        <v>0</v>
      </c>
      <c r="AC427" s="39">
        <f t="shared" si="184"/>
        <v>0</v>
      </c>
      <c r="AD427" s="39">
        <f t="shared" si="184"/>
        <v>0</v>
      </c>
      <c r="AE427" s="29">
        <f t="shared" si="184"/>
        <v>3977.5</v>
      </c>
      <c r="AF427" s="39">
        <f t="shared" si="184"/>
        <v>4360</v>
      </c>
      <c r="AG427" s="39">
        <f t="shared" si="184"/>
        <v>3600</v>
      </c>
      <c r="AH427" s="39">
        <f t="shared" si="184"/>
        <v>4230</v>
      </c>
      <c r="AI427" s="39">
        <f t="shared" si="184"/>
        <v>3720</v>
      </c>
      <c r="AJ427" s="39">
        <f t="shared" si="184"/>
        <v>0</v>
      </c>
      <c r="AK427" s="39">
        <f t="shared" si="184"/>
        <v>0</v>
      </c>
      <c r="AL427" s="39">
        <f t="shared" si="184"/>
        <v>0</v>
      </c>
      <c r="AM427" s="39">
        <f t="shared" si="184"/>
        <v>0</v>
      </c>
      <c r="AN427" s="39">
        <f t="shared" si="184"/>
        <v>22.012578616352201</v>
      </c>
      <c r="AO427" s="39">
        <f t="shared" si="184"/>
        <v>2172</v>
      </c>
      <c r="AP427" s="104">
        <f t="shared" si="184"/>
        <v>3.72</v>
      </c>
      <c r="AQ427" s="105">
        <f t="shared" si="184"/>
        <v>3</v>
      </c>
      <c r="AR427" s="106">
        <f t="shared" si="184"/>
        <v>80.645161290322577</v>
      </c>
      <c r="AS427" s="106">
        <f t="shared" si="184"/>
        <v>23.225806451612911</v>
      </c>
      <c r="AT427" s="107">
        <f t="shared" si="184"/>
        <v>2406</v>
      </c>
      <c r="AU427" s="108">
        <f t="shared" si="184"/>
        <v>2.0099999999999998</v>
      </c>
      <c r="AV427" s="109">
        <f t="shared" si="184"/>
        <v>1.28</v>
      </c>
      <c r="AW427" s="106">
        <f t="shared" si="184"/>
        <v>65.641025641025635</v>
      </c>
      <c r="AX427" s="106">
        <f t="shared" si="184"/>
        <v>37.368421052631582</v>
      </c>
      <c r="AY427" s="60">
        <f t="shared" si="184"/>
        <v>57.917808219178056</v>
      </c>
      <c r="AZ427" s="96">
        <f t="shared" si="184"/>
        <v>80.260000000000005</v>
      </c>
      <c r="BA427" s="67">
        <f t="shared" si="184"/>
        <v>60.92</v>
      </c>
      <c r="BB427" s="67">
        <f t="shared" si="184"/>
        <v>43.22</v>
      </c>
      <c r="BC427" s="67">
        <f t="shared" si="184"/>
        <v>6</v>
      </c>
      <c r="BD427" s="67">
        <f t="shared" si="184"/>
        <v>0</v>
      </c>
      <c r="BE427" s="27">
        <f t="shared" si="184"/>
        <v>400</v>
      </c>
      <c r="BF427" s="29">
        <f t="shared" si="184"/>
        <v>35211</v>
      </c>
      <c r="BG427" s="39">
        <f t="shared" si="184"/>
        <v>17521</v>
      </c>
      <c r="BH427" s="40">
        <f t="shared" si="184"/>
        <v>3725</v>
      </c>
      <c r="BI427" s="40">
        <f t="shared" si="184"/>
        <v>1441</v>
      </c>
      <c r="BJ427" s="40">
        <f t="shared" si="184"/>
        <v>0</v>
      </c>
      <c r="BK427" s="40">
        <f t="shared" si="184"/>
        <v>0</v>
      </c>
      <c r="BL427" s="40">
        <f t="shared" si="184"/>
        <v>16520</v>
      </c>
      <c r="BM427" s="27">
        <f t="shared" si="184"/>
        <v>0</v>
      </c>
    </row>
    <row r="428" spans="1:65" outlineLevel="3" x14ac:dyDescent="0.45">
      <c r="A428" s="180" t="s">
        <v>34</v>
      </c>
      <c r="B428" s="181"/>
      <c r="C428" s="51">
        <f t="shared" ref="C428:BM428" si="185">SUBTOTAL(5,C396:C426)</f>
        <v>313519</v>
      </c>
      <c r="D428" s="61">
        <f t="shared" si="185"/>
        <v>34.1</v>
      </c>
      <c r="E428" s="12">
        <f t="shared" si="185"/>
        <v>33.799999999999997</v>
      </c>
      <c r="F428" s="12">
        <f t="shared" si="185"/>
        <v>33.799999999999997</v>
      </c>
      <c r="G428" s="12">
        <f t="shared" si="185"/>
        <v>35.1</v>
      </c>
      <c r="H428" s="12">
        <f t="shared" si="185"/>
        <v>33.799999999999997</v>
      </c>
      <c r="I428" s="12">
        <f t="shared" si="185"/>
        <v>0</v>
      </c>
      <c r="J428" s="12">
        <f t="shared" si="185"/>
        <v>0</v>
      </c>
      <c r="K428" s="12">
        <f t="shared" si="185"/>
        <v>0</v>
      </c>
      <c r="L428" s="12">
        <f t="shared" si="185"/>
        <v>0</v>
      </c>
      <c r="M428" s="72">
        <f t="shared" si="185"/>
        <v>6.9</v>
      </c>
      <c r="N428" s="83">
        <f t="shared" si="185"/>
        <v>7.01</v>
      </c>
      <c r="O428" s="83">
        <f t="shared" si="185"/>
        <v>6.84</v>
      </c>
      <c r="P428" s="83">
        <f t="shared" si="185"/>
        <v>7.02</v>
      </c>
      <c r="Q428" s="83">
        <f t="shared" si="185"/>
        <v>6.88</v>
      </c>
      <c r="R428" s="83">
        <f t="shared" si="185"/>
        <v>0</v>
      </c>
      <c r="S428" s="83">
        <f t="shared" si="185"/>
        <v>0</v>
      </c>
      <c r="T428" s="83">
        <f t="shared" si="185"/>
        <v>0</v>
      </c>
      <c r="U428" s="83">
        <f t="shared" si="185"/>
        <v>0</v>
      </c>
      <c r="V428" s="6">
        <f t="shared" si="185"/>
        <v>296.5</v>
      </c>
      <c r="W428" s="41">
        <f t="shared" si="185"/>
        <v>290.7</v>
      </c>
      <c r="X428" s="41">
        <f t="shared" si="185"/>
        <v>280.39999999999998</v>
      </c>
      <c r="Y428" s="41">
        <f t="shared" si="185"/>
        <v>262.89999999999998</v>
      </c>
      <c r="Z428" s="41">
        <f t="shared" si="185"/>
        <v>301.5</v>
      </c>
      <c r="AA428" s="41">
        <f t="shared" si="185"/>
        <v>0</v>
      </c>
      <c r="AB428" s="41">
        <f t="shared" si="185"/>
        <v>0</v>
      </c>
      <c r="AC428" s="41">
        <f t="shared" si="185"/>
        <v>0</v>
      </c>
      <c r="AD428" s="41">
        <f t="shared" si="185"/>
        <v>0</v>
      </c>
      <c r="AE428" s="6">
        <f t="shared" si="185"/>
        <v>3395</v>
      </c>
      <c r="AF428" s="41">
        <f t="shared" si="185"/>
        <v>3440</v>
      </c>
      <c r="AG428" s="41">
        <f t="shared" si="185"/>
        <v>3120</v>
      </c>
      <c r="AH428" s="41">
        <f t="shared" si="185"/>
        <v>3780</v>
      </c>
      <c r="AI428" s="41">
        <f t="shared" si="185"/>
        <v>3240</v>
      </c>
      <c r="AJ428" s="41">
        <f t="shared" si="185"/>
        <v>0</v>
      </c>
      <c r="AK428" s="41">
        <f t="shared" si="185"/>
        <v>0</v>
      </c>
      <c r="AL428" s="41">
        <f t="shared" si="185"/>
        <v>0</v>
      </c>
      <c r="AM428" s="41">
        <f t="shared" si="185"/>
        <v>0</v>
      </c>
      <c r="AN428" s="41">
        <f t="shared" si="185"/>
        <v>12.89134438305709</v>
      </c>
      <c r="AO428" s="41">
        <f t="shared" si="185"/>
        <v>1272</v>
      </c>
      <c r="AP428" s="110">
        <f t="shared" si="185"/>
        <v>1.86</v>
      </c>
      <c r="AQ428" s="111">
        <f t="shared" si="185"/>
        <v>1.45</v>
      </c>
      <c r="AR428" s="112">
        <f t="shared" si="185"/>
        <v>76.774193548387089</v>
      </c>
      <c r="AS428" s="112">
        <f t="shared" si="185"/>
        <v>19.354838709677423</v>
      </c>
      <c r="AT428" s="113">
        <f t="shared" si="185"/>
        <v>1143</v>
      </c>
      <c r="AU428" s="114">
        <f t="shared" si="185"/>
        <v>1.9</v>
      </c>
      <c r="AV428" s="115">
        <f t="shared" si="185"/>
        <v>1.19</v>
      </c>
      <c r="AW428" s="112">
        <f t="shared" si="185"/>
        <v>62.631578947368418</v>
      </c>
      <c r="AX428" s="112">
        <f t="shared" si="185"/>
        <v>34.358974358974365</v>
      </c>
      <c r="AY428" s="61">
        <f t="shared" si="185"/>
        <v>45.980442614513642</v>
      </c>
      <c r="AZ428" s="97">
        <f t="shared" si="185"/>
        <v>77.5</v>
      </c>
      <c r="BA428" s="68">
        <f t="shared" si="185"/>
        <v>59.2</v>
      </c>
      <c r="BB428" s="68">
        <f t="shared" si="185"/>
        <v>35.950000000000003</v>
      </c>
      <c r="BC428" s="68">
        <f t="shared" si="185"/>
        <v>1</v>
      </c>
      <c r="BD428" s="68">
        <f t="shared" si="185"/>
        <v>0</v>
      </c>
      <c r="BE428" s="15">
        <f t="shared" si="185"/>
        <v>70</v>
      </c>
      <c r="BF428" s="6">
        <f t="shared" si="185"/>
        <v>14786</v>
      </c>
      <c r="BG428" s="41">
        <f t="shared" si="185"/>
        <v>8977</v>
      </c>
      <c r="BH428" s="42">
        <f t="shared" si="185"/>
        <v>0</v>
      </c>
      <c r="BI428" s="42">
        <f t="shared" si="185"/>
        <v>465</v>
      </c>
      <c r="BJ428" s="42">
        <f t="shared" si="185"/>
        <v>0</v>
      </c>
      <c r="BK428" s="42">
        <f t="shared" si="185"/>
        <v>0</v>
      </c>
      <c r="BL428" s="42">
        <f t="shared" si="185"/>
        <v>0</v>
      </c>
      <c r="BM428" s="15">
        <f t="shared" si="185"/>
        <v>0</v>
      </c>
    </row>
    <row r="429" spans="1:65" outlineLevel="2" x14ac:dyDescent="0.45">
      <c r="A429" s="180" t="s">
        <v>23</v>
      </c>
      <c r="B429" s="181"/>
      <c r="C429" s="51">
        <f>IFERROR(SUBTOTAL(1,C396:C426),"")</f>
        <v>353506.3548387097</v>
      </c>
      <c r="D429" s="61">
        <f t="shared" ref="D429:BM429" si="186">IFERROR(SUBTOTAL(1,D396:D426),"")</f>
        <v>35.319354838709678</v>
      </c>
      <c r="E429" s="12">
        <f t="shared" si="186"/>
        <v>34.993548387096773</v>
      </c>
      <c r="F429" s="12">
        <f t="shared" si="186"/>
        <v>35.187096774193556</v>
      </c>
      <c r="G429" s="12">
        <f t="shared" si="186"/>
        <v>35.938709677419354</v>
      </c>
      <c r="H429" s="12">
        <f t="shared" si="186"/>
        <v>35.177419354838726</v>
      </c>
      <c r="I429" s="12" t="str">
        <f t="shared" si="186"/>
        <v/>
      </c>
      <c r="J429" s="12" t="str">
        <f t="shared" si="186"/>
        <v/>
      </c>
      <c r="K429" s="12" t="str">
        <f t="shared" si="186"/>
        <v/>
      </c>
      <c r="L429" s="12" t="str">
        <f t="shared" si="186"/>
        <v/>
      </c>
      <c r="M429" s="72">
        <f t="shared" si="186"/>
        <v>7.0677419354838698</v>
      </c>
      <c r="N429" s="83">
        <f t="shared" si="186"/>
        <v>7.1338709677419363</v>
      </c>
      <c r="O429" s="83">
        <f t="shared" si="186"/>
        <v>7.009354838709676</v>
      </c>
      <c r="P429" s="83">
        <f t="shared" si="186"/>
        <v>7.1512903225806452</v>
      </c>
      <c r="Q429" s="83">
        <f t="shared" si="186"/>
        <v>7.0135483870967725</v>
      </c>
      <c r="R429" s="83" t="str">
        <f t="shared" si="186"/>
        <v/>
      </c>
      <c r="S429" s="83" t="str">
        <f t="shared" si="186"/>
        <v/>
      </c>
      <c r="T429" s="83" t="str">
        <f t="shared" si="186"/>
        <v/>
      </c>
      <c r="U429" s="83" t="str">
        <f t="shared" si="186"/>
        <v/>
      </c>
      <c r="V429" s="6">
        <f t="shared" si="186"/>
        <v>324.7</v>
      </c>
      <c r="W429" s="41">
        <f t="shared" si="186"/>
        <v>300.25</v>
      </c>
      <c r="X429" s="41">
        <f t="shared" si="186"/>
        <v>350.20000000000005</v>
      </c>
      <c r="Y429" s="41">
        <f t="shared" si="186"/>
        <v>293.42499999999995</v>
      </c>
      <c r="Z429" s="41">
        <f t="shared" si="186"/>
        <v>354.92500000000001</v>
      </c>
      <c r="AA429" s="41" t="str">
        <f t="shared" si="186"/>
        <v/>
      </c>
      <c r="AB429" s="41" t="str">
        <f t="shared" si="186"/>
        <v/>
      </c>
      <c r="AC429" s="41" t="str">
        <f t="shared" si="186"/>
        <v/>
      </c>
      <c r="AD429" s="41" t="str">
        <f t="shared" si="186"/>
        <v/>
      </c>
      <c r="AE429" s="6">
        <f t="shared" si="186"/>
        <v>3723.75</v>
      </c>
      <c r="AF429" s="41">
        <f t="shared" si="186"/>
        <v>3945</v>
      </c>
      <c r="AG429" s="41">
        <f t="shared" si="186"/>
        <v>3375</v>
      </c>
      <c r="AH429" s="41">
        <f t="shared" si="186"/>
        <v>4077.5</v>
      </c>
      <c r="AI429" s="41">
        <f t="shared" si="186"/>
        <v>3497.5</v>
      </c>
      <c r="AJ429" s="41" t="str">
        <f t="shared" si="186"/>
        <v/>
      </c>
      <c r="AK429" s="41" t="str">
        <f t="shared" si="186"/>
        <v/>
      </c>
      <c r="AL429" s="41" t="str">
        <f t="shared" si="186"/>
        <v/>
      </c>
      <c r="AM429" s="41" t="str">
        <f t="shared" si="186"/>
        <v/>
      </c>
      <c r="AN429" s="41">
        <f t="shared" si="186"/>
        <v>16.124932842685535</v>
      </c>
      <c r="AO429" s="41">
        <f t="shared" si="186"/>
        <v>1761.0645161290322</v>
      </c>
      <c r="AP429" s="110">
        <f t="shared" si="186"/>
        <v>3.0900000000000003</v>
      </c>
      <c r="AQ429" s="111">
        <f t="shared" si="186"/>
        <v>2.4375</v>
      </c>
      <c r="AR429" s="112">
        <f t="shared" si="186"/>
        <v>78.681042543244502</v>
      </c>
      <c r="AS429" s="112">
        <f t="shared" si="186"/>
        <v>21.318957456755498</v>
      </c>
      <c r="AT429" s="113">
        <f t="shared" si="186"/>
        <v>1926.483870967742</v>
      </c>
      <c r="AU429" s="114">
        <f t="shared" si="186"/>
        <v>1.9624999999999999</v>
      </c>
      <c r="AV429" s="115">
        <f t="shared" si="186"/>
        <v>1.25</v>
      </c>
      <c r="AW429" s="112">
        <f t="shared" si="186"/>
        <v>63.692066744988466</v>
      </c>
      <c r="AX429" s="112">
        <f t="shared" si="186"/>
        <v>36.307933255011534</v>
      </c>
      <c r="AY429" s="61">
        <f t="shared" si="186"/>
        <v>52.30720685169797</v>
      </c>
      <c r="AZ429" s="97">
        <f t="shared" si="186"/>
        <v>78.831612903225789</v>
      </c>
      <c r="BA429" s="68">
        <f t="shared" si="186"/>
        <v>60.335000000000008</v>
      </c>
      <c r="BB429" s="68">
        <f t="shared" si="186"/>
        <v>39.25</v>
      </c>
      <c r="BC429" s="68">
        <f t="shared" si="186"/>
        <v>3</v>
      </c>
      <c r="BD429" s="68" t="str">
        <f t="shared" si="186"/>
        <v/>
      </c>
      <c r="BE429" s="15">
        <f>IFERROR(SUBTOTAL(1,BE396:BE426),"")</f>
        <v>272.08333333333331</v>
      </c>
      <c r="BF429" s="6">
        <f t="shared" si="186"/>
        <v>25367.935483870966</v>
      </c>
      <c r="BG429" s="41">
        <f t="shared" si="186"/>
        <v>14491.935483870968</v>
      </c>
      <c r="BH429" s="42">
        <f t="shared" si="186"/>
        <v>196.45161290322579</v>
      </c>
      <c r="BI429" s="42">
        <f t="shared" si="186"/>
        <v>1252.3225806451612</v>
      </c>
      <c r="BJ429" s="42" t="str">
        <f t="shared" si="186"/>
        <v/>
      </c>
      <c r="BK429" s="42" t="str">
        <f t="shared" si="186"/>
        <v/>
      </c>
      <c r="BL429" s="42">
        <f t="shared" si="186"/>
        <v>9427.2258064516136</v>
      </c>
      <c r="BM429" s="15" t="str">
        <f t="shared" si="186"/>
        <v/>
      </c>
    </row>
    <row r="430" spans="1:65" ht="17.5" outlineLevel="1" thickBot="1" x14ac:dyDescent="0.5">
      <c r="A430" s="182" t="s">
        <v>46</v>
      </c>
      <c r="B430" s="183"/>
      <c r="C430" s="52">
        <f>SUBTOTAL(9,C396:C426)</f>
        <v>10958697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54593</v>
      </c>
      <c r="AP430" s="116"/>
      <c r="AQ430" s="117"/>
      <c r="AR430" s="118"/>
      <c r="AS430" s="118"/>
      <c r="AT430" s="119">
        <f>SUBTOTAL(9,AT396:AT426)</f>
        <v>59721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6530</v>
      </c>
      <c r="BF430" s="7">
        <f t="shared" ref="BF430:BM430" si="187">SUBTOTAL(9,BF396:BF426)</f>
        <v>786406</v>
      </c>
      <c r="BG430" s="43">
        <f t="shared" si="187"/>
        <v>449250</v>
      </c>
      <c r="BH430" s="44">
        <f t="shared" si="187"/>
        <v>6090</v>
      </c>
      <c r="BI430" s="44">
        <f t="shared" si="187"/>
        <v>38822</v>
      </c>
      <c r="BJ430" s="44">
        <f t="shared" si="187"/>
        <v>0</v>
      </c>
      <c r="BK430" s="44">
        <f t="shared" si="187"/>
        <v>0</v>
      </c>
      <c r="BL430" s="44">
        <f t="shared" si="187"/>
        <v>292244</v>
      </c>
      <c r="BM430" s="16">
        <f t="shared" si="187"/>
        <v>0</v>
      </c>
    </row>
    <row r="431" spans="1:65" outlineLevel="1" x14ac:dyDescent="0.45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M431"/>
  <sheetViews>
    <sheetView showGridLines="0" zoomScale="55" zoomScaleNormal="55" zoomScaleSheetLayoutView="55" workbookViewId="0">
      <pane xSplit="2" ySplit="16" topLeftCell="C152" activePane="bottomRight" state="frozen"/>
      <selection pane="topRight" activeCell="C1" sqref="C1"/>
      <selection pane="bottomLeft" activeCell="A4" sqref="A4"/>
      <selection pane="bottomRight"/>
    </sheetView>
  </sheetViews>
  <sheetFormatPr defaultRowHeight="17" outlineLevelRow="5" outlineLevelCol="1" x14ac:dyDescent="0.45"/>
  <cols>
    <col min="1" max="1" width="6" style="20" bestFit="1" customWidth="1"/>
    <col min="2" max="2" width="11.08203125" style="2" bestFit="1" customWidth="1"/>
    <col min="3" max="3" width="14.582031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58203125" style="4" customWidth="1"/>
    <col min="42" max="43" width="8.58203125" style="100" customWidth="1"/>
    <col min="44" max="44" width="10.58203125" style="100" customWidth="1"/>
    <col min="45" max="45" width="10.58203125" style="100" bestFit="1" customWidth="1"/>
    <col min="46" max="46" width="14.58203125" style="101" customWidth="1"/>
    <col min="47" max="48" width="8.58203125" style="102" customWidth="1"/>
    <col min="49" max="49" width="10.58203125" style="100" customWidth="1"/>
    <col min="50" max="50" width="10.58203125" style="100" bestFit="1" customWidth="1"/>
    <col min="51" max="51" width="11.58203125" style="3" customWidth="1"/>
    <col min="52" max="56" width="11.58203125" style="53" customWidth="1"/>
    <col min="57" max="57" width="14.58203125" style="4" customWidth="1"/>
    <col min="58" max="58" width="20.33203125" style="4" bestFit="1" customWidth="1"/>
    <col min="59" max="59" width="14" style="4" customWidth="1" outlineLevel="1"/>
    <col min="60" max="60" width="20.83203125" style="4" customWidth="1" outlineLevel="1"/>
    <col min="61" max="61" width="18.83203125" style="4" customWidth="1" outlineLevel="1"/>
    <col min="62" max="63" width="20.25" style="4" customWidth="1" outlineLevel="1"/>
    <col min="64" max="65" width="20.83203125" style="4" customWidth="1" outlineLevel="1"/>
  </cols>
  <sheetData>
    <row r="1" spans="1:65" ht="20.5" x14ac:dyDescent="0.45">
      <c r="A1" s="19" t="s">
        <v>104</v>
      </c>
    </row>
    <row r="2" spans="1:65" s="35" customFormat="1" x14ac:dyDescent="0.45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 x14ac:dyDescent="0.45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 x14ac:dyDescent="0.45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5" thickBot="1" x14ac:dyDescent="0.5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 x14ac:dyDescent="0.5">
      <c r="A6" s="172" t="s">
        <v>61</v>
      </c>
      <c r="B6" s="173"/>
      <c r="C6" s="156" t="s">
        <v>2</v>
      </c>
      <c r="D6" s="176" t="s">
        <v>68</v>
      </c>
      <c r="E6" s="177"/>
      <c r="F6" s="177"/>
      <c r="G6" s="177"/>
      <c r="H6" s="177"/>
      <c r="I6" s="177"/>
      <c r="J6" s="177"/>
      <c r="K6" s="177"/>
      <c r="L6" s="177"/>
      <c r="M6" s="178" t="s">
        <v>77</v>
      </c>
      <c r="N6" s="179"/>
      <c r="O6" s="179"/>
      <c r="P6" s="179"/>
      <c r="Q6" s="179"/>
      <c r="R6" s="179"/>
      <c r="S6" s="179"/>
      <c r="T6" s="179"/>
      <c r="U6" s="179"/>
      <c r="V6" s="160" t="s">
        <v>80</v>
      </c>
      <c r="W6" s="156"/>
      <c r="X6" s="156"/>
      <c r="Y6" s="156"/>
      <c r="Z6" s="156"/>
      <c r="AA6" s="156"/>
      <c r="AB6" s="156"/>
      <c r="AC6" s="156"/>
      <c r="AD6" s="156"/>
      <c r="AE6" s="146" t="s">
        <v>82</v>
      </c>
      <c r="AF6" s="156"/>
      <c r="AG6" s="156"/>
      <c r="AH6" s="156"/>
      <c r="AI6" s="156"/>
      <c r="AJ6" s="156"/>
      <c r="AK6" s="156"/>
      <c r="AL6" s="156"/>
      <c r="AM6" s="156"/>
      <c r="AN6" s="146" t="s">
        <v>67</v>
      </c>
      <c r="AO6" s="160" t="s">
        <v>1</v>
      </c>
      <c r="AP6" s="164" t="s">
        <v>93</v>
      </c>
      <c r="AQ6" s="166" t="s">
        <v>94</v>
      </c>
      <c r="AR6" s="168" t="s">
        <v>95</v>
      </c>
      <c r="AS6" s="168" t="s">
        <v>91</v>
      </c>
      <c r="AT6" s="162" t="s">
        <v>66</v>
      </c>
      <c r="AU6" s="164" t="s">
        <v>96</v>
      </c>
      <c r="AV6" s="166" t="s">
        <v>97</v>
      </c>
      <c r="AW6" s="168" t="s">
        <v>98</v>
      </c>
      <c r="AX6" s="168" t="s">
        <v>92</v>
      </c>
      <c r="AY6" s="170" t="s">
        <v>89</v>
      </c>
      <c r="AZ6" s="152" t="s">
        <v>87</v>
      </c>
      <c r="BA6" s="154" t="s">
        <v>105</v>
      </c>
      <c r="BB6" s="155"/>
      <c r="BC6" s="155"/>
      <c r="BD6" s="155"/>
      <c r="BE6" s="156" t="s">
        <v>102</v>
      </c>
      <c r="BF6" s="158" t="s">
        <v>3</v>
      </c>
      <c r="BG6" s="160" t="s">
        <v>4</v>
      </c>
      <c r="BH6" s="146" t="s">
        <v>7</v>
      </c>
      <c r="BI6" s="146" t="s">
        <v>8</v>
      </c>
      <c r="BJ6" s="146" t="s">
        <v>6</v>
      </c>
      <c r="BK6" s="146" t="s">
        <v>5</v>
      </c>
      <c r="BL6" s="146" t="s">
        <v>9</v>
      </c>
      <c r="BM6" s="148" t="s">
        <v>10</v>
      </c>
    </row>
    <row r="7" spans="1:65" s="1" customFormat="1" ht="34.5" thickBot="1" x14ac:dyDescent="0.5">
      <c r="A7" s="174"/>
      <c r="B7" s="175"/>
      <c r="C7" s="157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47"/>
      <c r="AO7" s="161"/>
      <c r="AP7" s="165"/>
      <c r="AQ7" s="167"/>
      <c r="AR7" s="169"/>
      <c r="AS7" s="169"/>
      <c r="AT7" s="163"/>
      <c r="AU7" s="165"/>
      <c r="AV7" s="167"/>
      <c r="AW7" s="169"/>
      <c r="AX7" s="169"/>
      <c r="AY7" s="171"/>
      <c r="AZ7" s="153"/>
      <c r="BA7" s="65" t="s">
        <v>84</v>
      </c>
      <c r="BB7" s="65" t="s">
        <v>85</v>
      </c>
      <c r="BC7" s="65" t="s">
        <v>86</v>
      </c>
      <c r="BD7" s="66" t="s">
        <v>90</v>
      </c>
      <c r="BE7" s="157"/>
      <c r="BF7" s="159"/>
      <c r="BG7" s="161"/>
      <c r="BH7" s="147"/>
      <c r="BI7" s="147"/>
      <c r="BJ7" s="147"/>
      <c r="BK7" s="147"/>
      <c r="BL7" s="147"/>
      <c r="BM7" s="149"/>
    </row>
    <row r="8" spans="1:65" x14ac:dyDescent="0.45">
      <c r="A8" s="150" t="s">
        <v>12</v>
      </c>
      <c r="B8" s="151"/>
      <c r="C8" s="50">
        <f t="shared" ref="C8:BM8" si="0">SUBTOTAL(4,C17:C426)</f>
        <v>441607</v>
      </c>
      <c r="D8" s="60">
        <f t="shared" si="0"/>
        <v>39.700000000000003</v>
      </c>
      <c r="E8" s="28">
        <f t="shared" si="0"/>
        <v>39.9</v>
      </c>
      <c r="F8" s="28">
        <f t="shared" si="0"/>
        <v>40.1</v>
      </c>
      <c r="G8" s="28">
        <f t="shared" si="0"/>
        <v>39.5</v>
      </c>
      <c r="H8" s="28">
        <f t="shared" si="0"/>
        <v>42.1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71">
        <f t="shared" si="0"/>
        <v>7.4</v>
      </c>
      <c r="N8" s="82">
        <f t="shared" si="0"/>
        <v>7.32</v>
      </c>
      <c r="O8" s="82">
        <f t="shared" si="0"/>
        <v>7.4</v>
      </c>
      <c r="P8" s="82">
        <f t="shared" si="0"/>
        <v>7.9</v>
      </c>
      <c r="Q8" s="82">
        <f t="shared" si="0"/>
        <v>7.25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356.6</v>
      </c>
      <c r="W8" s="39">
        <f t="shared" si="0"/>
        <v>359</v>
      </c>
      <c r="X8" s="39">
        <f t="shared" si="0"/>
        <v>422.9</v>
      </c>
      <c r="Y8" s="39">
        <f t="shared" si="0"/>
        <v>343.4</v>
      </c>
      <c r="Z8" s="39">
        <f t="shared" si="0"/>
        <v>440.7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3562.5</v>
      </c>
      <c r="AF8" s="39">
        <f t="shared" si="0"/>
        <v>3960</v>
      </c>
      <c r="AG8" s="39">
        <f t="shared" si="0"/>
        <v>3500</v>
      </c>
      <c r="AH8" s="39">
        <f t="shared" si="0"/>
        <v>4100</v>
      </c>
      <c r="AI8" s="39">
        <f t="shared" si="0"/>
        <v>3570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28.140703517587941</v>
      </c>
      <c r="AO8" s="39">
        <f t="shared" si="0"/>
        <v>2447</v>
      </c>
      <c r="AP8" s="104">
        <f t="shared" si="0"/>
        <v>4.38</v>
      </c>
      <c r="AQ8" s="105">
        <f t="shared" si="0"/>
        <v>3.33</v>
      </c>
      <c r="AR8" s="106">
        <f t="shared" si="0"/>
        <v>84.463276836158201</v>
      </c>
      <c r="AS8" s="106">
        <f t="shared" si="0"/>
        <v>33.816425120772948</v>
      </c>
      <c r="AT8" s="107">
        <f t="shared" si="0"/>
        <v>2944</v>
      </c>
      <c r="AU8" s="108">
        <f t="shared" si="0"/>
        <v>3.04</v>
      </c>
      <c r="AV8" s="109">
        <f t="shared" si="0"/>
        <v>1.75</v>
      </c>
      <c r="AW8" s="106">
        <f t="shared" si="0"/>
        <v>69.281045751633982</v>
      </c>
      <c r="AX8" s="106">
        <f t="shared" si="0"/>
        <v>49.509803921568633</v>
      </c>
      <c r="AY8" s="60">
        <f t="shared" si="0"/>
        <v>67.607818802358082</v>
      </c>
      <c r="AZ8" s="96">
        <f t="shared" si="0"/>
        <v>82.5</v>
      </c>
      <c r="BA8" s="67">
        <f t="shared" si="0"/>
        <v>64.900000000000006</v>
      </c>
      <c r="BB8" s="67">
        <f t="shared" si="0"/>
        <v>45.5</v>
      </c>
      <c r="BC8" s="67">
        <f t="shared" si="0"/>
        <v>66</v>
      </c>
      <c r="BD8" s="67">
        <f t="shared" si="0"/>
        <v>0</v>
      </c>
      <c r="BE8" s="27">
        <f t="shared" si="0"/>
        <v>420</v>
      </c>
      <c r="BF8" s="29">
        <f t="shared" si="0"/>
        <v>39551</v>
      </c>
      <c r="BG8" s="39">
        <f t="shared" si="0"/>
        <v>18858</v>
      </c>
      <c r="BH8" s="40">
        <f t="shared" si="0"/>
        <v>19200</v>
      </c>
      <c r="BI8" s="40">
        <f t="shared" si="0"/>
        <v>1752</v>
      </c>
      <c r="BJ8" s="40">
        <f t="shared" si="0"/>
        <v>0</v>
      </c>
      <c r="BK8" s="40">
        <f t="shared" si="0"/>
        <v>0</v>
      </c>
      <c r="BL8" s="40">
        <f t="shared" si="0"/>
        <v>19457</v>
      </c>
      <c r="BM8" s="27">
        <f t="shared" si="0"/>
        <v>0</v>
      </c>
    </row>
    <row r="9" spans="1:65" x14ac:dyDescent="0.45">
      <c r="A9" s="180" t="s">
        <v>11</v>
      </c>
      <c r="B9" s="181"/>
      <c r="C9" s="51">
        <f t="shared" ref="C9:BM9" si="1">SUBTOTAL(5,C17:C426)</f>
        <v>299538</v>
      </c>
      <c r="D9" s="61">
        <f t="shared" si="1"/>
        <v>31.8</v>
      </c>
      <c r="E9" s="12">
        <f t="shared" si="1"/>
        <v>30.4</v>
      </c>
      <c r="F9" s="12">
        <f t="shared" si="1"/>
        <v>30.5</v>
      </c>
      <c r="G9" s="12">
        <f t="shared" si="1"/>
        <v>31</v>
      </c>
      <c r="H9" s="12">
        <f t="shared" si="1"/>
        <v>31.5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72">
        <f t="shared" si="1"/>
        <v>6.8</v>
      </c>
      <c r="N9" s="83">
        <f t="shared" si="1"/>
        <v>6.81</v>
      </c>
      <c r="O9" s="83">
        <f t="shared" si="1"/>
        <v>6.68</v>
      </c>
      <c r="P9" s="83">
        <f t="shared" si="1"/>
        <v>6.83</v>
      </c>
      <c r="Q9" s="83">
        <f t="shared" si="1"/>
        <v>6.72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36.5</v>
      </c>
      <c r="W9" s="41">
        <f t="shared" si="1"/>
        <v>84.8</v>
      </c>
      <c r="X9" s="41">
        <f t="shared" si="1"/>
        <v>40</v>
      </c>
      <c r="Y9" s="41">
        <f t="shared" si="1"/>
        <v>116</v>
      </c>
      <c r="Z9" s="41">
        <f t="shared" si="1"/>
        <v>23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2420</v>
      </c>
      <c r="AF9" s="41">
        <f t="shared" si="1"/>
        <v>2560</v>
      </c>
      <c r="AG9" s="41">
        <f t="shared" si="1"/>
        <v>2330</v>
      </c>
      <c r="AH9" s="41">
        <f t="shared" si="1"/>
        <v>2340</v>
      </c>
      <c r="AI9" s="41">
        <f t="shared" si="1"/>
        <v>2300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11.442582754393134</v>
      </c>
      <c r="AO9" s="41">
        <f t="shared" si="1"/>
        <v>995</v>
      </c>
      <c r="AP9" s="110">
        <f t="shared" si="1"/>
        <v>1.54</v>
      </c>
      <c r="AQ9" s="111">
        <f t="shared" si="1"/>
        <v>1.07</v>
      </c>
      <c r="AR9" s="112">
        <f t="shared" si="1"/>
        <v>66.183574879227052</v>
      </c>
      <c r="AS9" s="112">
        <f t="shared" si="1"/>
        <v>15.536723163841799</v>
      </c>
      <c r="AT9" s="113">
        <f t="shared" si="1"/>
        <v>1204</v>
      </c>
      <c r="AU9" s="114">
        <f t="shared" si="1"/>
        <v>1.24</v>
      </c>
      <c r="AV9" s="115">
        <f t="shared" si="1"/>
        <v>0.8</v>
      </c>
      <c r="AW9" s="112">
        <f t="shared" si="1"/>
        <v>50.490196078431367</v>
      </c>
      <c r="AX9" s="112">
        <f t="shared" si="1"/>
        <v>30.718954248366018</v>
      </c>
      <c r="AY9" s="61">
        <f t="shared" si="1"/>
        <v>28.332513526807713</v>
      </c>
      <c r="AZ9" s="97">
        <f t="shared" si="1"/>
        <v>76.290000000000006</v>
      </c>
      <c r="BA9" s="68">
        <f t="shared" si="1"/>
        <v>56.08</v>
      </c>
      <c r="BB9" s="68">
        <f t="shared" si="1"/>
        <v>35.549999999999997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1672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 x14ac:dyDescent="0.45">
      <c r="A10" s="180" t="s">
        <v>62</v>
      </c>
      <c r="B10" s="181"/>
      <c r="C10" s="51">
        <f>IFERROR(SUBTOTAL(1,C17:C426),"")</f>
        <v>358902.00298507465</v>
      </c>
      <c r="D10" s="61">
        <f t="shared" ref="D10:BM10" si="2">IFERROR(SUBTOTAL(1,D17:D426),"")</f>
        <v>36.68961748633879</v>
      </c>
      <c r="E10" s="12">
        <f t="shared" si="2"/>
        <v>36.18418032786888</v>
      </c>
      <c r="F10" s="12">
        <f t="shared" si="2"/>
        <v>36.281693989071051</v>
      </c>
      <c r="G10" s="12">
        <f t="shared" si="2"/>
        <v>36.579508196721321</v>
      </c>
      <c r="H10" s="12">
        <f t="shared" si="2"/>
        <v>37.668579234972668</v>
      </c>
      <c r="I10" s="12" t="str">
        <f t="shared" si="2"/>
        <v/>
      </c>
      <c r="J10" s="12" t="str">
        <f t="shared" si="2"/>
        <v/>
      </c>
      <c r="K10" s="12" t="str">
        <f t="shared" si="2"/>
        <v/>
      </c>
      <c r="L10" s="12" t="str">
        <f t="shared" si="2"/>
        <v/>
      </c>
      <c r="M10" s="72">
        <f t="shared" si="2"/>
        <v>7.0464480874316964</v>
      </c>
      <c r="N10" s="83">
        <f t="shared" si="2"/>
        <v>7.0846874316939905</v>
      </c>
      <c r="O10" s="83">
        <f t="shared" si="2"/>
        <v>6.9640054644808647</v>
      </c>
      <c r="P10" s="83">
        <f t="shared" si="2"/>
        <v>7.1100163934426277</v>
      </c>
      <c r="Q10" s="83">
        <f t="shared" si="2"/>
        <v>6.9939792349726817</v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>
        <f t="shared" si="2"/>
        <v>179.61020408163267</v>
      </c>
      <c r="W10" s="41">
        <f t="shared" si="2"/>
        <v>202.05040000000005</v>
      </c>
      <c r="X10" s="41">
        <f t="shared" si="2"/>
        <v>185.59166666666667</v>
      </c>
      <c r="Y10" s="41">
        <f t="shared" si="2"/>
        <v>206.18399999999997</v>
      </c>
      <c r="Z10" s="41">
        <f t="shared" si="2"/>
        <v>195.50624999999999</v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>
        <f t="shared" si="2"/>
        <v>2930.4591836734694</v>
      </c>
      <c r="AF10" s="41">
        <f t="shared" si="2"/>
        <v>3144.8</v>
      </c>
      <c r="AG10" s="41">
        <f t="shared" si="2"/>
        <v>2784.5833333333335</v>
      </c>
      <c r="AH10" s="41">
        <f t="shared" si="2"/>
        <v>3230.4</v>
      </c>
      <c r="AI10" s="41">
        <f t="shared" si="2"/>
        <v>2893.4042553191489</v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16.022023176344874</v>
      </c>
      <c r="AO10" s="41">
        <f t="shared" si="2"/>
        <v>1787.1256830601094</v>
      </c>
      <c r="AP10" s="110">
        <f t="shared" si="2"/>
        <v>2.988999999999999</v>
      </c>
      <c r="AQ10" s="111">
        <f t="shared" si="2"/>
        <v>2.2867999999999995</v>
      </c>
      <c r="AR10" s="112">
        <f t="shared" si="2"/>
        <v>76.281661904141671</v>
      </c>
      <c r="AS10" s="112">
        <f t="shared" si="2"/>
        <v>23.718338095858321</v>
      </c>
      <c r="AT10" s="113">
        <f t="shared" si="2"/>
        <v>2051.7185792349728</v>
      </c>
      <c r="AU10" s="114">
        <f t="shared" si="2"/>
        <v>1.7904081632653059</v>
      </c>
      <c r="AV10" s="115">
        <f t="shared" si="2"/>
        <v>1.1077551020408167</v>
      </c>
      <c r="AW10" s="112">
        <f t="shared" si="2"/>
        <v>62.096206618541565</v>
      </c>
      <c r="AX10" s="112">
        <f t="shared" si="2"/>
        <v>37.903793381458449</v>
      </c>
      <c r="AY10" s="61">
        <f>IFERROR(SUBTOTAL(1,AY17:AY426),"")</f>
        <v>49.089425247292446</v>
      </c>
      <c r="AZ10" s="97">
        <f t="shared" si="2"/>
        <v>79.771557377049277</v>
      </c>
      <c r="BA10" s="68">
        <f t="shared" si="2"/>
        <v>60.696538461538424</v>
      </c>
      <c r="BB10" s="68">
        <f t="shared" si="2"/>
        <v>38.858846153846166</v>
      </c>
      <c r="BC10" s="68">
        <f t="shared" si="2"/>
        <v>14.73076923076923</v>
      </c>
      <c r="BD10" s="68" t="str">
        <f t="shared" si="2"/>
        <v/>
      </c>
      <c r="BE10" s="15">
        <f>IFERROR(SUBTOTAL(1,BE17:BE426),"")</f>
        <v>253.31347962382446</v>
      </c>
      <c r="BF10" s="6">
        <f t="shared" si="2"/>
        <v>23387.379781420739</v>
      </c>
      <c r="BG10" s="41">
        <f t="shared" si="2"/>
        <v>10787.707650273223</v>
      </c>
      <c r="BH10" s="42">
        <f t="shared" si="2"/>
        <v>3499.3561643835615</v>
      </c>
      <c r="BI10" s="42">
        <f t="shared" si="2"/>
        <v>1232.9453551912568</v>
      </c>
      <c r="BJ10" s="42" t="str">
        <f t="shared" si="2"/>
        <v/>
      </c>
      <c r="BK10" s="42" t="str">
        <f t="shared" si="2"/>
        <v/>
      </c>
      <c r="BL10" s="42">
        <f t="shared" si="2"/>
        <v>7876.9316939890732</v>
      </c>
      <c r="BM10" s="15" t="str">
        <f t="shared" si="2"/>
        <v/>
      </c>
    </row>
    <row r="11" spans="1:65" ht="17.5" thickBot="1" x14ac:dyDescent="0.5">
      <c r="A11" s="182" t="s">
        <v>64</v>
      </c>
      <c r="B11" s="183"/>
      <c r="C11" s="52">
        <f>SUBTOTAL(9,C17:C426)</f>
        <v>120232171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SUBTOTAL(9,AO17:AO426)</f>
        <v>654088</v>
      </c>
      <c r="AP11" s="116"/>
      <c r="AQ11" s="117"/>
      <c r="AR11" s="118"/>
      <c r="AS11" s="118"/>
      <c r="AT11" s="119">
        <f>SUBTOTAL(9,AT17:AT426)</f>
        <v>750929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SUBTOTAL(9,BE17:BE426)</f>
        <v>80807</v>
      </c>
      <c r="BF11" s="7">
        <f>SUBTOTAL(9,BF17:BF426)</f>
        <v>8559780.9999999907</v>
      </c>
      <c r="BG11" s="43">
        <f>SUBTOTAL(9,BG17:BG426)</f>
        <v>3948301</v>
      </c>
      <c r="BH11" s="44">
        <f>SUBTOTAL(9,BH17:BH426)</f>
        <v>1277265</v>
      </c>
      <c r="BI11" s="44">
        <f>SUBTOTAL(9,BI17:BI426)</f>
        <v>451258</v>
      </c>
      <c r="BJ11" s="44">
        <f t="shared" ref="BJ11:BK11" si="3">SUBTOTAL(9,BJ17:BJ425)</f>
        <v>0</v>
      </c>
      <c r="BK11" s="44">
        <f t="shared" si="3"/>
        <v>0</v>
      </c>
      <c r="BL11" s="44">
        <f>SUBTOTAL(9,BL17:BL426)</f>
        <v>2882957.0000000009</v>
      </c>
      <c r="BM11" s="16">
        <f>SUBTOTAL(9,BM17:BM426)</f>
        <v>0</v>
      </c>
    </row>
    <row r="12" spans="1:65" ht="17.5" thickBot="1" x14ac:dyDescent="0.5">
      <c r="A12" s="182" t="s">
        <v>63</v>
      </c>
      <c r="B12" s="183"/>
      <c r="C12" s="52">
        <f>IFERROR(SUBTOTAL(9,C17:C426)/COUNTA(C17:C47,C52:C80,C85:C115,C120:C149,C154:C184,C189:C218,C223:C253,C258:C288,C293:C322,C327:C357,C362:C391,C396:C426),"")</f>
        <v>358902.00298507465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1787.1256830601094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2051.7185792349728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>
        <f>IFERROR(SUBTOTAL(9,BE17:BE426)/COUNTA(BE17:BE47,BE52:BE80,BE85:BE115,BE120:BE149,BE154:BE184,BE189:BE218,BE223:BE253,BE258:BE288,BE293:BE322,BE327:BE357,BE362:BE391,BE396:BE426),"")</f>
        <v>250.1764705882353</v>
      </c>
      <c r="BF12" s="79">
        <f>SUBTOTAL(9,BF17:BF426)/COUNTA(BF17:BF47,BF52:BF80,BF85:BF115,BF120:BF149,BF154:BF184,BF189:BF218,BF223:BF253,BF258:BF288,BF293:BF322,BF327:BF357,BF362:BF391,BF396:BF426)</f>
        <v>23387.379781420739</v>
      </c>
      <c r="BG12" s="78">
        <f>IFERROR(SUBTOTAL(9,BG17:BG426)/COUNTA(BG17:BG47,BG52:BG80,BG85:BG115,BG120:BG149,BG154:BG184,BG189:BG218,BG223:BG253,BG258:BG288,BG293:BG322,BG327:BG357,BG362:BG391,BG396:BG426),"")</f>
        <v>10787.707650273223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3489.7950819672133</v>
      </c>
      <c r="BI12" s="37">
        <f t="shared" si="4"/>
        <v>1232.9453551912568</v>
      </c>
      <c r="BJ12" s="37" t="str">
        <f t="shared" si="4"/>
        <v/>
      </c>
      <c r="BK12" s="37" t="str">
        <f t="shared" si="4"/>
        <v/>
      </c>
      <c r="BL12" s="37">
        <f t="shared" si="4"/>
        <v>7876.9316939890732</v>
      </c>
      <c r="BM12" s="38" t="str">
        <f t="shared" si="4"/>
        <v/>
      </c>
    </row>
    <row r="13" spans="1:65" s="57" customFormat="1" x14ac:dyDescent="0.45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5" thickBot="1" x14ac:dyDescent="0.5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 x14ac:dyDescent="0.5">
      <c r="A15" s="184" t="s">
        <v>0</v>
      </c>
      <c r="B15" s="186" t="s">
        <v>88</v>
      </c>
      <c r="C15" s="156" t="s">
        <v>2</v>
      </c>
      <c r="D15" s="176" t="s">
        <v>68</v>
      </c>
      <c r="E15" s="177"/>
      <c r="F15" s="177"/>
      <c r="G15" s="177"/>
      <c r="H15" s="177"/>
      <c r="I15" s="177"/>
      <c r="J15" s="177"/>
      <c r="K15" s="177"/>
      <c r="L15" s="177"/>
      <c r="M15" s="178" t="s">
        <v>77</v>
      </c>
      <c r="N15" s="179"/>
      <c r="O15" s="179"/>
      <c r="P15" s="179"/>
      <c r="Q15" s="179"/>
      <c r="R15" s="179"/>
      <c r="S15" s="179"/>
      <c r="T15" s="179"/>
      <c r="U15" s="179"/>
      <c r="V15" s="160" t="s">
        <v>80</v>
      </c>
      <c r="W15" s="156"/>
      <c r="X15" s="156"/>
      <c r="Y15" s="156"/>
      <c r="Z15" s="156"/>
      <c r="AA15" s="156"/>
      <c r="AB15" s="156"/>
      <c r="AC15" s="156"/>
      <c r="AD15" s="156"/>
      <c r="AE15" s="146" t="s">
        <v>82</v>
      </c>
      <c r="AF15" s="156"/>
      <c r="AG15" s="156"/>
      <c r="AH15" s="156"/>
      <c r="AI15" s="156"/>
      <c r="AJ15" s="156"/>
      <c r="AK15" s="156"/>
      <c r="AL15" s="156"/>
      <c r="AM15" s="156"/>
      <c r="AN15" s="146" t="s">
        <v>67</v>
      </c>
      <c r="AO15" s="160" t="s">
        <v>1</v>
      </c>
      <c r="AP15" s="164" t="s">
        <v>93</v>
      </c>
      <c r="AQ15" s="166" t="s">
        <v>94</v>
      </c>
      <c r="AR15" s="168" t="s">
        <v>95</v>
      </c>
      <c r="AS15" s="168" t="s">
        <v>91</v>
      </c>
      <c r="AT15" s="162" t="s">
        <v>66</v>
      </c>
      <c r="AU15" s="164" t="s">
        <v>96</v>
      </c>
      <c r="AV15" s="166" t="s">
        <v>97</v>
      </c>
      <c r="AW15" s="168" t="s">
        <v>98</v>
      </c>
      <c r="AX15" s="168" t="s">
        <v>92</v>
      </c>
      <c r="AY15" s="170" t="s">
        <v>89</v>
      </c>
      <c r="AZ15" s="152" t="s">
        <v>87</v>
      </c>
      <c r="BA15" s="154" t="s">
        <v>106</v>
      </c>
      <c r="BB15" s="155"/>
      <c r="BC15" s="155"/>
      <c r="BD15" s="155"/>
      <c r="BE15" s="156" t="s">
        <v>102</v>
      </c>
      <c r="BF15" s="158" t="s">
        <v>3</v>
      </c>
      <c r="BG15" s="160" t="s">
        <v>4</v>
      </c>
      <c r="BH15" s="146" t="s">
        <v>7</v>
      </c>
      <c r="BI15" s="146" t="s">
        <v>8</v>
      </c>
      <c r="BJ15" s="146" t="s">
        <v>6</v>
      </c>
      <c r="BK15" s="146" t="s">
        <v>5</v>
      </c>
      <c r="BL15" s="146" t="s">
        <v>9</v>
      </c>
      <c r="BM15" s="148" t="s">
        <v>10</v>
      </c>
    </row>
    <row r="16" spans="1:65" s="1" customFormat="1" ht="34.5" thickBot="1" x14ac:dyDescent="0.5">
      <c r="A16" s="185"/>
      <c r="B16" s="187"/>
      <c r="C16" s="157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47"/>
      <c r="AO16" s="161"/>
      <c r="AP16" s="165"/>
      <c r="AQ16" s="167"/>
      <c r="AR16" s="169"/>
      <c r="AS16" s="169"/>
      <c r="AT16" s="163"/>
      <c r="AU16" s="165"/>
      <c r="AV16" s="167"/>
      <c r="AW16" s="169"/>
      <c r="AX16" s="169"/>
      <c r="AY16" s="171"/>
      <c r="AZ16" s="153"/>
      <c r="BA16" s="65" t="s">
        <v>84</v>
      </c>
      <c r="BB16" s="65" t="s">
        <v>85</v>
      </c>
      <c r="BC16" s="65" t="s">
        <v>86</v>
      </c>
      <c r="BD16" s="66" t="s">
        <v>90</v>
      </c>
      <c r="BE16" s="157"/>
      <c r="BF16" s="159"/>
      <c r="BG16" s="161"/>
      <c r="BH16" s="147"/>
      <c r="BI16" s="147"/>
      <c r="BJ16" s="147"/>
      <c r="BK16" s="147"/>
      <c r="BL16" s="147"/>
      <c r="BM16" s="149"/>
    </row>
    <row r="17" spans="1:65" outlineLevel="5" x14ac:dyDescent="0.45">
      <c r="A17" s="21">
        <f>MONTH(B17)</f>
        <v>1</v>
      </c>
      <c r="B17" s="8">
        <v>45292</v>
      </c>
      <c r="C17" s="51">
        <v>339239</v>
      </c>
      <c r="D17" s="64">
        <f>IFERROR(ROUND(AVERAGE(E17:L17),1),"")</f>
        <v>36.1</v>
      </c>
      <c r="E17" s="12">
        <v>35.299999999999997</v>
      </c>
      <c r="F17" s="12">
        <v>36.299999999999997</v>
      </c>
      <c r="G17" s="12">
        <v>36.6</v>
      </c>
      <c r="H17" s="12">
        <v>36.299999999999997</v>
      </c>
      <c r="I17" s="11"/>
      <c r="J17" s="11"/>
      <c r="K17" s="11"/>
      <c r="L17" s="11"/>
      <c r="M17" s="74">
        <f>IFERROR(ROUND(AVERAGE(N17:U17),1),"")</f>
        <v>7.2</v>
      </c>
      <c r="N17" s="83">
        <v>7.18</v>
      </c>
      <c r="O17" s="83">
        <v>7.12</v>
      </c>
      <c r="P17" s="83">
        <v>7.29</v>
      </c>
      <c r="Q17" s="83">
        <v>7.08</v>
      </c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15.792442188381274</v>
      </c>
      <c r="AO17" s="41">
        <v>1773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2007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>
        <v>79.13</v>
      </c>
      <c r="BA17" s="70"/>
      <c r="BB17" s="70"/>
      <c r="BC17" s="70"/>
      <c r="BD17" s="70"/>
      <c r="BE17" s="15">
        <v>330</v>
      </c>
      <c r="BF17" s="5">
        <f>IF(SUM(BG17:BM17)=0,"",SUM(BG17:BM17))</f>
        <v>30316</v>
      </c>
      <c r="BG17" s="42">
        <v>14851</v>
      </c>
      <c r="BH17" s="42">
        <v>0</v>
      </c>
      <c r="BI17" s="42">
        <v>1207</v>
      </c>
      <c r="BJ17" s="42"/>
      <c r="BK17" s="42"/>
      <c r="BL17" s="42">
        <v>14258</v>
      </c>
      <c r="BM17" s="14"/>
    </row>
    <row r="18" spans="1:65" outlineLevel="5" x14ac:dyDescent="0.45">
      <c r="A18" s="22">
        <f t="shared" ref="A18:A90" si="5">MONTH(B18)</f>
        <v>1</v>
      </c>
      <c r="B18" s="9">
        <f>B17+1</f>
        <v>45293</v>
      </c>
      <c r="C18" s="51">
        <v>340370</v>
      </c>
      <c r="D18" s="64">
        <f t="shared" ref="D18:D47" si="6">IFERROR(ROUND(AVERAGE(E18:L18),1),"")</f>
        <v>36.5</v>
      </c>
      <c r="E18" s="12">
        <v>35.799999999999997</v>
      </c>
      <c r="F18" s="12">
        <v>35.9</v>
      </c>
      <c r="G18" s="12">
        <v>36.6</v>
      </c>
      <c r="H18" s="12">
        <v>37.799999999999997</v>
      </c>
      <c r="I18" s="12"/>
      <c r="J18" s="12"/>
      <c r="K18" s="12"/>
      <c r="L18" s="12"/>
      <c r="M18" s="74">
        <f t="shared" ref="M18:M47" si="7">IFERROR(ROUND(AVERAGE(N18:U18),1),"")</f>
        <v>7</v>
      </c>
      <c r="N18" s="83">
        <v>7.03</v>
      </c>
      <c r="O18" s="83">
        <v>7.05</v>
      </c>
      <c r="P18" s="83">
        <v>7.08</v>
      </c>
      <c r="Q18" s="83">
        <v>6.88</v>
      </c>
      <c r="R18" s="83"/>
      <c r="S18" s="83"/>
      <c r="T18" s="83"/>
      <c r="U18" s="83"/>
      <c r="V18" s="5">
        <f t="shared" ref="V18:V47" si="8">IFERROR(ROUND(AVERAGE(W18:AD18),1),"")</f>
        <v>329.1</v>
      </c>
      <c r="W18" s="41">
        <v>253.9</v>
      </c>
      <c r="X18" s="41">
        <v>341.5</v>
      </c>
      <c r="Y18" s="41">
        <v>280.2</v>
      </c>
      <c r="Z18" s="41">
        <v>440.7</v>
      </c>
      <c r="AA18" s="41"/>
      <c r="AB18" s="41"/>
      <c r="AC18" s="41"/>
      <c r="AD18" s="41"/>
      <c r="AE18" s="5">
        <f t="shared" ref="AE18:AE47" si="9">IFERROR(ROUND(AVERAGE(AF18:AM18),1),"")</f>
        <v>3562.5</v>
      </c>
      <c r="AF18" s="41">
        <v>3960</v>
      </c>
      <c r="AG18" s="41">
        <v>3300</v>
      </c>
      <c r="AH18" s="41">
        <v>3910</v>
      </c>
      <c r="AI18" s="41">
        <v>3080</v>
      </c>
      <c r="AJ18" s="41"/>
      <c r="AK18" s="41"/>
      <c r="AL18" s="41"/>
      <c r="AM18" s="41"/>
      <c r="AN18" s="45">
        <v>15.167930660888407</v>
      </c>
      <c r="AO18" s="41">
        <v>1846</v>
      </c>
      <c r="AP18" s="124">
        <v>3.47</v>
      </c>
      <c r="AQ18" s="125">
        <v>2.93</v>
      </c>
      <c r="AR18" s="126">
        <f>IFERROR(AQ18/AP18*100,"")</f>
        <v>84.438040345821335</v>
      </c>
      <c r="AS18" s="126">
        <f>IFERROR(100-AR18,"")</f>
        <v>15.561959654178665</v>
      </c>
      <c r="AT18" s="127">
        <v>2046</v>
      </c>
      <c r="AU18" s="128">
        <v>1.82</v>
      </c>
      <c r="AV18" s="129">
        <v>1.1599999999999999</v>
      </c>
      <c r="AW18" s="126">
        <f>IFERROR(AV18/AU18*100,"")</f>
        <v>63.73626373626373</v>
      </c>
      <c r="AX18" s="126">
        <f>IFERROR(100-AW18,"")</f>
        <v>36.26373626373627</v>
      </c>
      <c r="AY18" s="64">
        <f t="shared" ref="AY18:AY47" si="10">IFERROR((1-((AW18*AS18)/(AX18*AR18)))*100,"")</f>
        <v>67.607818802358082</v>
      </c>
      <c r="AZ18" s="97">
        <v>79.16</v>
      </c>
      <c r="BA18" s="68">
        <v>60.47</v>
      </c>
      <c r="BB18" s="68">
        <v>42.52</v>
      </c>
      <c r="BC18" s="68">
        <v>1</v>
      </c>
      <c r="BD18" s="68"/>
      <c r="BE18" s="15">
        <v>340</v>
      </c>
      <c r="BF18" s="5">
        <f t="shared" ref="BF18:BF47" si="11">IF(SUM(BG18:BM18)=0,"",SUM(BG18:BM18))</f>
        <v>31644</v>
      </c>
      <c r="BG18" s="42">
        <v>15955</v>
      </c>
      <c r="BH18" s="42">
        <v>0</v>
      </c>
      <c r="BI18" s="42">
        <v>1208</v>
      </c>
      <c r="BJ18" s="42"/>
      <c r="BK18" s="42"/>
      <c r="BL18" s="42">
        <v>14481</v>
      </c>
      <c r="BM18" s="15"/>
    </row>
    <row r="19" spans="1:65" outlineLevel="5" x14ac:dyDescent="0.45">
      <c r="A19" s="22">
        <f t="shared" si="5"/>
        <v>1</v>
      </c>
      <c r="B19" s="9">
        <f t="shared" ref="B19:B80" si="12">B18+1</f>
        <v>45294</v>
      </c>
      <c r="C19" s="51">
        <v>332062</v>
      </c>
      <c r="D19" s="64">
        <f t="shared" si="6"/>
        <v>36.799999999999997</v>
      </c>
      <c r="E19" s="12">
        <v>36.200000000000003</v>
      </c>
      <c r="F19" s="12">
        <v>36.299999999999997</v>
      </c>
      <c r="G19" s="12">
        <v>36.5</v>
      </c>
      <c r="H19" s="12">
        <v>38</v>
      </c>
      <c r="I19" s="12"/>
      <c r="J19" s="12"/>
      <c r="K19" s="12"/>
      <c r="L19" s="12"/>
      <c r="M19" s="74">
        <f t="shared" si="7"/>
        <v>7.1</v>
      </c>
      <c r="N19" s="83">
        <v>7.08</v>
      </c>
      <c r="O19" s="83">
        <v>7.11</v>
      </c>
      <c r="P19" s="83">
        <v>7.17</v>
      </c>
      <c r="Q19" s="83">
        <v>6.95</v>
      </c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v>16.736401673640167</v>
      </c>
      <c r="AO19" s="41">
        <v>1673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1833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0"/>
        <v/>
      </c>
      <c r="AZ19" s="97">
        <v>79.88</v>
      </c>
      <c r="BA19" s="68"/>
      <c r="BB19" s="68"/>
      <c r="BC19" s="68"/>
      <c r="BD19" s="68"/>
      <c r="BE19" s="15">
        <v>360</v>
      </c>
      <c r="BF19" s="5">
        <f t="shared" si="11"/>
        <v>31492</v>
      </c>
      <c r="BG19" s="42">
        <v>15825</v>
      </c>
      <c r="BH19" s="42">
        <v>0</v>
      </c>
      <c r="BI19" s="42">
        <v>1215</v>
      </c>
      <c r="BJ19" s="42"/>
      <c r="BK19" s="42"/>
      <c r="BL19" s="42">
        <v>14452</v>
      </c>
      <c r="BM19" s="15"/>
    </row>
    <row r="20" spans="1:65" outlineLevel="5" x14ac:dyDescent="0.45">
      <c r="A20" s="22">
        <f t="shared" si="5"/>
        <v>1</v>
      </c>
      <c r="B20" s="9">
        <f t="shared" si="12"/>
        <v>45295</v>
      </c>
      <c r="C20" s="51">
        <v>339477</v>
      </c>
      <c r="D20" s="64">
        <f t="shared" si="6"/>
        <v>37.4</v>
      </c>
      <c r="E20" s="12">
        <v>37</v>
      </c>
      <c r="F20" s="12">
        <v>37.1</v>
      </c>
      <c r="G20" s="12">
        <v>36.700000000000003</v>
      </c>
      <c r="H20" s="12">
        <v>38.700000000000003</v>
      </c>
      <c r="I20" s="12"/>
      <c r="J20" s="12"/>
      <c r="K20" s="12"/>
      <c r="L20" s="12"/>
      <c r="M20" s="74">
        <f t="shared" si="7"/>
        <v>7</v>
      </c>
      <c r="N20" s="83">
        <v>7.05</v>
      </c>
      <c r="O20" s="83">
        <v>7.03</v>
      </c>
      <c r="P20" s="83">
        <v>7.1</v>
      </c>
      <c r="Q20" s="83">
        <v>6.89</v>
      </c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v>16.241299303944317</v>
      </c>
      <c r="AO20" s="41">
        <v>1724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1877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0"/>
        <v/>
      </c>
      <c r="AZ20" s="97">
        <v>79.430000000000007</v>
      </c>
      <c r="BA20" s="68"/>
      <c r="BB20" s="68"/>
      <c r="BC20" s="68"/>
      <c r="BD20" s="68"/>
      <c r="BE20" s="15">
        <v>290</v>
      </c>
      <c r="BF20" s="5">
        <f t="shared" si="11"/>
        <v>29157</v>
      </c>
      <c r="BG20" s="42">
        <v>16177</v>
      </c>
      <c r="BH20" s="42">
        <v>0</v>
      </c>
      <c r="BI20" s="42">
        <v>1207</v>
      </c>
      <c r="BJ20" s="42"/>
      <c r="BK20" s="42"/>
      <c r="BL20" s="42">
        <v>11773</v>
      </c>
      <c r="BM20" s="15"/>
    </row>
    <row r="21" spans="1:65" outlineLevel="5" x14ac:dyDescent="0.45">
      <c r="A21" s="22">
        <f t="shared" si="5"/>
        <v>1</v>
      </c>
      <c r="B21" s="9">
        <f t="shared" si="12"/>
        <v>45296</v>
      </c>
      <c r="C21" s="51">
        <v>328785</v>
      </c>
      <c r="D21" s="64">
        <f t="shared" si="6"/>
        <v>37.1</v>
      </c>
      <c r="E21" s="12">
        <v>36.700000000000003</v>
      </c>
      <c r="F21" s="12">
        <v>36.9</v>
      </c>
      <c r="G21" s="12">
        <v>36.700000000000003</v>
      </c>
      <c r="H21" s="12">
        <v>38</v>
      </c>
      <c r="I21" s="12"/>
      <c r="J21" s="12"/>
      <c r="K21" s="12"/>
      <c r="L21" s="12"/>
      <c r="M21" s="74">
        <f t="shared" si="7"/>
        <v>7</v>
      </c>
      <c r="N21" s="83">
        <v>7.02</v>
      </c>
      <c r="O21" s="83">
        <v>6.97</v>
      </c>
      <c r="P21" s="83">
        <v>7.04</v>
      </c>
      <c r="Q21" s="83">
        <v>6.86</v>
      </c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v>14.74460242232754</v>
      </c>
      <c r="AO21" s="41">
        <v>1899</v>
      </c>
      <c r="AP21" s="110"/>
      <c r="AQ21" s="111"/>
      <c r="AR21" s="126" t="str">
        <f t="shared" ref="AR21:AR47" si="13">IFERROR(AQ21/AP21*100,"")</f>
        <v/>
      </c>
      <c r="AS21" s="126" t="str">
        <f t="shared" ref="AS21:AS47" si="14">IFERROR(100-AR21,"")</f>
        <v/>
      </c>
      <c r="AT21" s="127">
        <v>2061</v>
      </c>
      <c r="AU21" s="114"/>
      <c r="AV21" s="115"/>
      <c r="AW21" s="126" t="str">
        <f t="shared" ref="AW21:AW47" si="15">IFERROR(AV21/AU21*100,"")</f>
        <v/>
      </c>
      <c r="AX21" s="126" t="str">
        <f t="shared" ref="AX21:AX47" si="16">IFERROR(100-AW21,"")</f>
        <v/>
      </c>
      <c r="AY21" s="64" t="str">
        <f t="shared" si="10"/>
        <v/>
      </c>
      <c r="AZ21" s="97">
        <v>79.19</v>
      </c>
      <c r="BA21" s="68"/>
      <c r="BB21" s="68"/>
      <c r="BC21" s="68"/>
      <c r="BD21" s="68"/>
      <c r="BE21" s="15">
        <v>330</v>
      </c>
      <c r="BF21" s="5">
        <f t="shared" si="11"/>
        <v>30186</v>
      </c>
      <c r="BG21" s="42">
        <v>12155</v>
      </c>
      <c r="BH21" s="42">
        <v>0</v>
      </c>
      <c r="BI21" s="42">
        <v>1195</v>
      </c>
      <c r="BJ21" s="42"/>
      <c r="BK21" s="42"/>
      <c r="BL21" s="42">
        <v>16836</v>
      </c>
      <c r="BM21" s="15"/>
    </row>
    <row r="22" spans="1:65" outlineLevel="5" x14ac:dyDescent="0.45">
      <c r="A22" s="22">
        <f t="shared" si="5"/>
        <v>1</v>
      </c>
      <c r="B22" s="9">
        <f t="shared" si="12"/>
        <v>45297</v>
      </c>
      <c r="C22" s="51">
        <v>332914</v>
      </c>
      <c r="D22" s="64">
        <f t="shared" si="6"/>
        <v>36.9</v>
      </c>
      <c r="E22" s="12">
        <v>36.700000000000003</v>
      </c>
      <c r="F22" s="12">
        <v>36.9</v>
      </c>
      <c r="G22" s="12">
        <v>36.5</v>
      </c>
      <c r="H22" s="12">
        <v>37.299999999999997</v>
      </c>
      <c r="I22" s="12"/>
      <c r="J22" s="12"/>
      <c r="K22" s="12"/>
      <c r="L22" s="12"/>
      <c r="M22" s="74">
        <f t="shared" si="7"/>
        <v>7</v>
      </c>
      <c r="N22" s="83">
        <v>7.05</v>
      </c>
      <c r="O22" s="83">
        <v>6.99</v>
      </c>
      <c r="P22" s="83">
        <v>7.08</v>
      </c>
      <c r="Q22" s="83">
        <v>6.94</v>
      </c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v>15.918135304150086</v>
      </c>
      <c r="AO22" s="41">
        <v>1759</v>
      </c>
      <c r="AP22" s="110"/>
      <c r="AQ22" s="111"/>
      <c r="AR22" s="126" t="str">
        <f t="shared" si="13"/>
        <v/>
      </c>
      <c r="AS22" s="126" t="str">
        <f t="shared" si="14"/>
        <v/>
      </c>
      <c r="AT22" s="127">
        <v>1930</v>
      </c>
      <c r="AU22" s="114"/>
      <c r="AV22" s="115"/>
      <c r="AW22" s="126" t="str">
        <f t="shared" si="15"/>
        <v/>
      </c>
      <c r="AX22" s="126" t="str">
        <f t="shared" si="16"/>
        <v/>
      </c>
      <c r="AY22" s="64" t="str">
        <f t="shared" si="10"/>
        <v/>
      </c>
      <c r="AZ22" s="97">
        <v>78.84</v>
      </c>
      <c r="BA22" s="68"/>
      <c r="BB22" s="68"/>
      <c r="BC22" s="68"/>
      <c r="BD22" s="68"/>
      <c r="BE22" s="15">
        <v>100</v>
      </c>
      <c r="BF22" s="5">
        <f t="shared" si="11"/>
        <v>21632</v>
      </c>
      <c r="BG22" s="42">
        <v>13628</v>
      </c>
      <c r="BH22" s="42">
        <v>0</v>
      </c>
      <c r="BI22" s="42">
        <v>1185</v>
      </c>
      <c r="BJ22" s="42"/>
      <c r="BK22" s="42"/>
      <c r="BL22" s="42">
        <v>6819</v>
      </c>
      <c r="BM22" s="15"/>
    </row>
    <row r="23" spans="1:65" outlineLevel="5" x14ac:dyDescent="0.45">
      <c r="A23" s="22">
        <f t="shared" si="5"/>
        <v>1</v>
      </c>
      <c r="B23" s="9">
        <f t="shared" si="12"/>
        <v>45298</v>
      </c>
      <c r="C23" s="51">
        <v>336638</v>
      </c>
      <c r="D23" s="64">
        <f t="shared" si="6"/>
        <v>37.200000000000003</v>
      </c>
      <c r="E23" s="12">
        <v>37.1</v>
      </c>
      <c r="F23" s="12">
        <v>37.200000000000003</v>
      </c>
      <c r="G23" s="12">
        <v>36.299999999999997</v>
      </c>
      <c r="H23" s="12">
        <v>38.1</v>
      </c>
      <c r="I23" s="12"/>
      <c r="J23" s="12"/>
      <c r="K23" s="12"/>
      <c r="L23" s="12"/>
      <c r="M23" s="74">
        <f t="shared" si="7"/>
        <v>7.1</v>
      </c>
      <c r="N23" s="83">
        <v>7.12</v>
      </c>
      <c r="O23" s="83">
        <v>7.03</v>
      </c>
      <c r="P23" s="83">
        <v>7.15</v>
      </c>
      <c r="Q23" s="83">
        <v>6.99</v>
      </c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v>15.972618368511124</v>
      </c>
      <c r="AO23" s="41">
        <v>1753</v>
      </c>
      <c r="AP23" s="110"/>
      <c r="AQ23" s="111"/>
      <c r="AR23" s="126" t="str">
        <f t="shared" si="13"/>
        <v/>
      </c>
      <c r="AS23" s="126" t="str">
        <f t="shared" si="14"/>
        <v/>
      </c>
      <c r="AT23" s="127">
        <v>1966</v>
      </c>
      <c r="AU23" s="114"/>
      <c r="AV23" s="115"/>
      <c r="AW23" s="126" t="str">
        <f t="shared" si="15"/>
        <v/>
      </c>
      <c r="AX23" s="126" t="str">
        <f t="shared" si="16"/>
        <v/>
      </c>
      <c r="AY23" s="64" t="str">
        <f t="shared" si="10"/>
        <v/>
      </c>
      <c r="AZ23" s="97">
        <v>79.099999999999994</v>
      </c>
      <c r="BA23" s="68"/>
      <c r="BB23" s="68"/>
      <c r="BC23" s="68"/>
      <c r="BD23" s="68"/>
      <c r="BE23" s="15"/>
      <c r="BF23" s="5">
        <f t="shared" si="11"/>
        <v>20517</v>
      </c>
      <c r="BG23" s="42">
        <v>16716</v>
      </c>
      <c r="BH23" s="42">
        <v>0</v>
      </c>
      <c r="BI23" s="42">
        <v>1191</v>
      </c>
      <c r="BJ23" s="42"/>
      <c r="BK23" s="42"/>
      <c r="BL23" s="42">
        <v>2610</v>
      </c>
      <c r="BM23" s="15"/>
    </row>
    <row r="24" spans="1:65" outlineLevel="5" x14ac:dyDescent="0.45">
      <c r="A24" s="22">
        <f t="shared" si="5"/>
        <v>1</v>
      </c>
      <c r="B24" s="9">
        <f t="shared" si="12"/>
        <v>45299</v>
      </c>
      <c r="C24" s="51">
        <v>336256</v>
      </c>
      <c r="D24" s="64">
        <f t="shared" si="6"/>
        <v>36.200000000000003</v>
      </c>
      <c r="E24" s="12">
        <v>36.200000000000003</v>
      </c>
      <c r="F24" s="12">
        <v>38.1</v>
      </c>
      <c r="G24" s="12">
        <v>34.4</v>
      </c>
      <c r="H24" s="12">
        <v>36.1</v>
      </c>
      <c r="I24" s="12"/>
      <c r="J24" s="12"/>
      <c r="K24" s="12"/>
      <c r="L24" s="12"/>
      <c r="M24" s="74">
        <f t="shared" si="7"/>
        <v>7.1</v>
      </c>
      <c r="N24" s="83">
        <v>7.16</v>
      </c>
      <c r="O24" s="83">
        <v>7.05</v>
      </c>
      <c r="P24" s="83">
        <v>7.17</v>
      </c>
      <c r="Q24" s="83">
        <v>7.03</v>
      </c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v>15.659955257270694</v>
      </c>
      <c r="AO24" s="41">
        <v>1788</v>
      </c>
      <c r="AP24" s="110"/>
      <c r="AQ24" s="111"/>
      <c r="AR24" s="126" t="str">
        <f t="shared" si="13"/>
        <v/>
      </c>
      <c r="AS24" s="126" t="str">
        <f t="shared" si="14"/>
        <v/>
      </c>
      <c r="AT24" s="127">
        <v>1973</v>
      </c>
      <c r="AU24" s="114"/>
      <c r="AV24" s="115"/>
      <c r="AW24" s="126" t="str">
        <f t="shared" si="15"/>
        <v/>
      </c>
      <c r="AX24" s="126" t="str">
        <f t="shared" si="16"/>
        <v/>
      </c>
      <c r="AY24" s="64" t="str">
        <f t="shared" si="10"/>
        <v/>
      </c>
      <c r="AZ24" s="97">
        <v>79.61</v>
      </c>
      <c r="BA24" s="68"/>
      <c r="BB24" s="68"/>
      <c r="BC24" s="68"/>
      <c r="BD24" s="68"/>
      <c r="BE24" s="15">
        <v>350</v>
      </c>
      <c r="BF24" s="5">
        <f t="shared" si="11"/>
        <v>30317</v>
      </c>
      <c r="BG24" s="42">
        <v>16752</v>
      </c>
      <c r="BH24" s="42">
        <v>0</v>
      </c>
      <c r="BI24" s="42">
        <v>1241</v>
      </c>
      <c r="BJ24" s="42"/>
      <c r="BK24" s="42"/>
      <c r="BL24" s="42">
        <v>12324</v>
      </c>
      <c r="BM24" s="15"/>
    </row>
    <row r="25" spans="1:65" outlineLevel="5" x14ac:dyDescent="0.45">
      <c r="A25" s="22">
        <f t="shared" si="5"/>
        <v>1</v>
      </c>
      <c r="B25" s="9">
        <f t="shared" si="12"/>
        <v>45300</v>
      </c>
      <c r="C25" s="51">
        <v>332255</v>
      </c>
      <c r="D25" s="64">
        <f t="shared" si="6"/>
        <v>37.5</v>
      </c>
      <c r="E25" s="12">
        <v>37.4</v>
      </c>
      <c r="F25" s="12">
        <v>37.6</v>
      </c>
      <c r="G25" s="12">
        <v>36.4</v>
      </c>
      <c r="H25" s="12">
        <v>38.5</v>
      </c>
      <c r="I25" s="12"/>
      <c r="J25" s="12"/>
      <c r="K25" s="12"/>
      <c r="L25" s="12"/>
      <c r="M25" s="74">
        <f t="shared" si="7"/>
        <v>7</v>
      </c>
      <c r="N25" s="83">
        <v>7.13</v>
      </c>
      <c r="O25" s="83">
        <v>6.92</v>
      </c>
      <c r="P25" s="83">
        <v>7.11</v>
      </c>
      <c r="Q25" s="83">
        <v>7.02</v>
      </c>
      <c r="R25" s="83"/>
      <c r="S25" s="83"/>
      <c r="T25" s="83"/>
      <c r="U25" s="83"/>
      <c r="V25" s="5">
        <f t="shared" si="8"/>
        <v>319.3</v>
      </c>
      <c r="W25" s="41">
        <v>282.5</v>
      </c>
      <c r="X25" s="41">
        <v>357</v>
      </c>
      <c r="Y25" s="41">
        <v>319.89999999999998</v>
      </c>
      <c r="Z25" s="41">
        <v>317.89999999999998</v>
      </c>
      <c r="AA25" s="41"/>
      <c r="AB25" s="41"/>
      <c r="AC25" s="41"/>
      <c r="AD25" s="41"/>
      <c r="AE25" s="5">
        <f t="shared" si="9"/>
        <v>3405</v>
      </c>
      <c r="AF25" s="41">
        <v>3660</v>
      </c>
      <c r="AG25" s="41">
        <v>2930</v>
      </c>
      <c r="AH25" s="41">
        <v>3870</v>
      </c>
      <c r="AI25" s="41">
        <v>3160</v>
      </c>
      <c r="AJ25" s="41"/>
      <c r="AK25" s="41"/>
      <c r="AL25" s="41"/>
      <c r="AM25" s="41"/>
      <c r="AN25" s="45">
        <v>14.344262295081966</v>
      </c>
      <c r="AO25" s="41">
        <v>1952</v>
      </c>
      <c r="AP25" s="110">
        <v>2.74</v>
      </c>
      <c r="AQ25" s="111">
        <v>2.2400000000000002</v>
      </c>
      <c r="AR25" s="126">
        <f t="shared" si="13"/>
        <v>81.751824817518255</v>
      </c>
      <c r="AS25" s="126">
        <f t="shared" si="14"/>
        <v>18.248175182481745</v>
      </c>
      <c r="AT25" s="127">
        <v>2126</v>
      </c>
      <c r="AU25" s="114">
        <v>1.76</v>
      </c>
      <c r="AV25" s="115">
        <v>1.1299999999999999</v>
      </c>
      <c r="AW25" s="126">
        <f t="shared" si="15"/>
        <v>64.204545454545453</v>
      </c>
      <c r="AX25" s="126">
        <f t="shared" si="16"/>
        <v>35.795454545454547</v>
      </c>
      <c r="AY25" s="64">
        <f t="shared" si="10"/>
        <v>59.963151927437664</v>
      </c>
      <c r="AZ25" s="97">
        <v>79.87</v>
      </c>
      <c r="BA25" s="68">
        <v>59.69</v>
      </c>
      <c r="BB25" s="68">
        <v>41.84</v>
      </c>
      <c r="BC25" s="68">
        <v>1</v>
      </c>
      <c r="BD25" s="68"/>
      <c r="BE25" s="15">
        <v>310</v>
      </c>
      <c r="BF25" s="5">
        <f t="shared" si="11"/>
        <v>32472</v>
      </c>
      <c r="BG25" s="42">
        <v>14620</v>
      </c>
      <c r="BH25" s="42">
        <v>0</v>
      </c>
      <c r="BI25" s="42">
        <v>1227</v>
      </c>
      <c r="BJ25" s="42"/>
      <c r="BK25" s="42"/>
      <c r="BL25" s="42">
        <v>16625</v>
      </c>
      <c r="BM25" s="15"/>
    </row>
    <row r="26" spans="1:65" outlineLevel="5" x14ac:dyDescent="0.45">
      <c r="A26" s="22">
        <f t="shared" si="5"/>
        <v>1</v>
      </c>
      <c r="B26" s="9">
        <f t="shared" si="12"/>
        <v>45301</v>
      </c>
      <c r="C26" s="51">
        <v>395376</v>
      </c>
      <c r="D26" s="64">
        <f t="shared" si="6"/>
        <v>36.799999999999997</v>
      </c>
      <c r="E26" s="12">
        <v>36.5</v>
      </c>
      <c r="F26" s="12">
        <v>36.6</v>
      </c>
      <c r="G26" s="12">
        <v>36.1</v>
      </c>
      <c r="H26" s="12">
        <v>37.799999999999997</v>
      </c>
      <c r="I26" s="12"/>
      <c r="J26" s="12"/>
      <c r="K26" s="12"/>
      <c r="L26" s="12"/>
      <c r="M26" s="74">
        <f t="shared" si="7"/>
        <v>7.1</v>
      </c>
      <c r="N26" s="83">
        <v>7.18</v>
      </c>
      <c r="O26" s="83">
        <v>6.99</v>
      </c>
      <c r="P26" s="83">
        <v>7.16</v>
      </c>
      <c r="Q26" s="83">
        <v>7.05</v>
      </c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v>13.346043851286939</v>
      </c>
      <c r="AO26" s="41">
        <v>2098</v>
      </c>
      <c r="AP26" s="110"/>
      <c r="AQ26" s="111"/>
      <c r="AR26" s="126" t="str">
        <f t="shared" si="13"/>
        <v/>
      </c>
      <c r="AS26" s="126" t="str">
        <f t="shared" si="14"/>
        <v/>
      </c>
      <c r="AT26" s="127">
        <v>2350</v>
      </c>
      <c r="AU26" s="114"/>
      <c r="AV26" s="115"/>
      <c r="AW26" s="126" t="str">
        <f t="shared" si="15"/>
        <v/>
      </c>
      <c r="AX26" s="126" t="str">
        <f t="shared" si="16"/>
        <v/>
      </c>
      <c r="AY26" s="64" t="str">
        <f t="shared" si="10"/>
        <v/>
      </c>
      <c r="AZ26" s="97">
        <v>80.069999999999993</v>
      </c>
      <c r="BA26" s="68"/>
      <c r="BB26" s="68"/>
      <c r="BC26" s="68"/>
      <c r="BD26" s="68"/>
      <c r="BE26" s="15">
        <v>350</v>
      </c>
      <c r="BF26" s="5">
        <f t="shared" si="11"/>
        <v>28956</v>
      </c>
      <c r="BG26" s="42">
        <v>16036</v>
      </c>
      <c r="BH26" s="42">
        <v>0</v>
      </c>
      <c r="BI26" s="42">
        <v>1197</v>
      </c>
      <c r="BJ26" s="42"/>
      <c r="BK26" s="42"/>
      <c r="BL26" s="42">
        <v>11723</v>
      </c>
      <c r="BM26" s="15"/>
    </row>
    <row r="27" spans="1:65" outlineLevel="5" x14ac:dyDescent="0.45">
      <c r="A27" s="22">
        <f t="shared" si="5"/>
        <v>1</v>
      </c>
      <c r="B27" s="9">
        <f t="shared" si="12"/>
        <v>45302</v>
      </c>
      <c r="C27" s="51">
        <v>338928</v>
      </c>
      <c r="D27" s="64">
        <f t="shared" si="6"/>
        <v>36.6</v>
      </c>
      <c r="E27" s="12">
        <v>35.799999999999997</v>
      </c>
      <c r="F27" s="12">
        <v>35.9</v>
      </c>
      <c r="G27" s="12">
        <v>37</v>
      </c>
      <c r="H27" s="12">
        <v>37.5</v>
      </c>
      <c r="I27" s="12"/>
      <c r="J27" s="12"/>
      <c r="K27" s="12"/>
      <c r="L27" s="12"/>
      <c r="M27" s="74">
        <f t="shared" si="7"/>
        <v>7.1</v>
      </c>
      <c r="N27" s="83">
        <v>7.16</v>
      </c>
      <c r="O27" s="83">
        <v>7.02</v>
      </c>
      <c r="P27" s="83">
        <v>7.13</v>
      </c>
      <c r="Q27" s="83">
        <v>7.02</v>
      </c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v>12.505582849486379</v>
      </c>
      <c r="AO27" s="41">
        <v>2239</v>
      </c>
      <c r="AP27" s="110"/>
      <c r="AQ27" s="111"/>
      <c r="AR27" s="126" t="str">
        <f t="shared" si="13"/>
        <v/>
      </c>
      <c r="AS27" s="126" t="str">
        <f t="shared" si="14"/>
        <v/>
      </c>
      <c r="AT27" s="127">
        <v>2342</v>
      </c>
      <c r="AU27" s="114"/>
      <c r="AV27" s="115"/>
      <c r="AW27" s="126" t="str">
        <f t="shared" si="15"/>
        <v/>
      </c>
      <c r="AX27" s="126" t="str">
        <f t="shared" si="16"/>
        <v/>
      </c>
      <c r="AY27" s="64" t="str">
        <f t="shared" si="10"/>
        <v/>
      </c>
      <c r="AZ27" s="97">
        <v>80.25</v>
      </c>
      <c r="BA27" s="68"/>
      <c r="BB27" s="68"/>
      <c r="BC27" s="68"/>
      <c r="BD27" s="68"/>
      <c r="BE27" s="15">
        <v>280</v>
      </c>
      <c r="BF27" s="5">
        <f t="shared" si="11"/>
        <v>25956</v>
      </c>
      <c r="BG27" s="42">
        <v>15677</v>
      </c>
      <c r="BH27" s="42">
        <v>0</v>
      </c>
      <c r="BI27" s="42">
        <v>1191</v>
      </c>
      <c r="BJ27" s="42"/>
      <c r="BK27" s="42"/>
      <c r="BL27" s="42">
        <v>9088</v>
      </c>
      <c r="BM27" s="15"/>
    </row>
    <row r="28" spans="1:65" outlineLevel="5" x14ac:dyDescent="0.45">
      <c r="A28" s="22">
        <f t="shared" si="5"/>
        <v>1</v>
      </c>
      <c r="B28" s="9">
        <f t="shared" si="12"/>
        <v>45303</v>
      </c>
      <c r="C28" s="51">
        <v>334475</v>
      </c>
      <c r="D28" s="64">
        <f t="shared" si="6"/>
        <v>36.299999999999997</v>
      </c>
      <c r="E28" s="12">
        <v>35.6</v>
      </c>
      <c r="F28" s="12">
        <v>35.700000000000003</v>
      </c>
      <c r="G28" s="12">
        <v>36.1</v>
      </c>
      <c r="H28" s="12">
        <v>37.799999999999997</v>
      </c>
      <c r="I28" s="12"/>
      <c r="J28" s="12"/>
      <c r="K28" s="12"/>
      <c r="L28" s="12"/>
      <c r="M28" s="74">
        <f t="shared" si="7"/>
        <v>7</v>
      </c>
      <c r="N28" s="83">
        <v>7.11</v>
      </c>
      <c r="O28" s="83">
        <v>7</v>
      </c>
      <c r="P28" s="83">
        <v>7.08</v>
      </c>
      <c r="Q28" s="83">
        <v>6.97</v>
      </c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v>17.262638717632552</v>
      </c>
      <c r="AO28" s="41">
        <v>1622</v>
      </c>
      <c r="AP28" s="110"/>
      <c r="AQ28" s="111"/>
      <c r="AR28" s="126" t="str">
        <f t="shared" si="13"/>
        <v/>
      </c>
      <c r="AS28" s="126" t="str">
        <f t="shared" si="14"/>
        <v/>
      </c>
      <c r="AT28" s="127">
        <v>1896</v>
      </c>
      <c r="AU28" s="114"/>
      <c r="AV28" s="115"/>
      <c r="AW28" s="126" t="str">
        <f t="shared" si="15"/>
        <v/>
      </c>
      <c r="AX28" s="126" t="str">
        <f t="shared" si="16"/>
        <v/>
      </c>
      <c r="AY28" s="64" t="str">
        <f t="shared" si="10"/>
        <v/>
      </c>
      <c r="AZ28" s="97">
        <v>79.87</v>
      </c>
      <c r="BA28" s="68"/>
      <c r="BB28" s="68"/>
      <c r="BC28" s="68"/>
      <c r="BD28" s="68"/>
      <c r="BE28" s="15">
        <v>340</v>
      </c>
      <c r="BF28" s="5">
        <f t="shared" si="11"/>
        <v>27865</v>
      </c>
      <c r="BG28" s="42">
        <v>15429</v>
      </c>
      <c r="BH28" s="42">
        <v>3246</v>
      </c>
      <c r="BI28" s="42">
        <v>1221</v>
      </c>
      <c r="BJ28" s="42"/>
      <c r="BK28" s="42"/>
      <c r="BL28" s="42">
        <v>7969</v>
      </c>
      <c r="BM28" s="15"/>
    </row>
    <row r="29" spans="1:65" outlineLevel="5" x14ac:dyDescent="0.45">
      <c r="A29" s="22">
        <f t="shared" si="5"/>
        <v>1</v>
      </c>
      <c r="B29" s="9">
        <f t="shared" si="12"/>
        <v>45304</v>
      </c>
      <c r="C29" s="51">
        <v>326404</v>
      </c>
      <c r="D29" s="64">
        <f t="shared" si="6"/>
        <v>36.4</v>
      </c>
      <c r="E29" s="12">
        <v>35.9</v>
      </c>
      <c r="F29" s="12">
        <v>36</v>
      </c>
      <c r="G29" s="12">
        <v>36.1</v>
      </c>
      <c r="H29" s="12">
        <v>37.4</v>
      </c>
      <c r="I29" s="12"/>
      <c r="J29" s="12"/>
      <c r="K29" s="12"/>
      <c r="L29" s="12"/>
      <c r="M29" s="74">
        <f t="shared" si="7"/>
        <v>7</v>
      </c>
      <c r="N29" s="83">
        <v>7.05</v>
      </c>
      <c r="O29" s="83">
        <v>6.99</v>
      </c>
      <c r="P29" s="83">
        <v>7.05</v>
      </c>
      <c r="Q29" s="83">
        <v>6.92</v>
      </c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v>14.227642276422765</v>
      </c>
      <c r="AO29" s="41">
        <v>1968</v>
      </c>
      <c r="AP29" s="110"/>
      <c r="AQ29" s="111"/>
      <c r="AR29" s="126" t="str">
        <f t="shared" si="13"/>
        <v/>
      </c>
      <c r="AS29" s="126" t="str">
        <f t="shared" si="14"/>
        <v/>
      </c>
      <c r="AT29" s="127">
        <v>2109</v>
      </c>
      <c r="AU29" s="114"/>
      <c r="AV29" s="115"/>
      <c r="AW29" s="126" t="str">
        <f t="shared" si="15"/>
        <v/>
      </c>
      <c r="AX29" s="126" t="str">
        <f t="shared" si="16"/>
        <v/>
      </c>
      <c r="AY29" s="64" t="str">
        <f t="shared" si="10"/>
        <v/>
      </c>
      <c r="AZ29" s="97">
        <v>80.12</v>
      </c>
      <c r="BA29" s="68"/>
      <c r="BB29" s="68"/>
      <c r="BC29" s="68"/>
      <c r="BD29" s="68"/>
      <c r="BE29" s="15">
        <v>100</v>
      </c>
      <c r="BF29" s="5">
        <f t="shared" si="11"/>
        <v>29269</v>
      </c>
      <c r="BG29" s="42">
        <v>14366</v>
      </c>
      <c r="BH29" s="42">
        <v>500</v>
      </c>
      <c r="BI29" s="42">
        <v>1221</v>
      </c>
      <c r="BJ29" s="42"/>
      <c r="BK29" s="42"/>
      <c r="BL29" s="42">
        <v>13182</v>
      </c>
      <c r="BM29" s="15"/>
    </row>
    <row r="30" spans="1:65" outlineLevel="5" x14ac:dyDescent="0.45">
      <c r="A30" s="22">
        <f t="shared" si="5"/>
        <v>1</v>
      </c>
      <c r="B30" s="9">
        <f t="shared" si="12"/>
        <v>45305</v>
      </c>
      <c r="C30" s="51">
        <v>345478</v>
      </c>
      <c r="D30" s="64">
        <f t="shared" si="6"/>
        <v>36.200000000000003</v>
      </c>
      <c r="E30" s="12">
        <v>35.5</v>
      </c>
      <c r="F30" s="12">
        <v>35.6</v>
      </c>
      <c r="G30" s="12">
        <v>36.200000000000003</v>
      </c>
      <c r="H30" s="12">
        <v>37.5</v>
      </c>
      <c r="I30" s="12"/>
      <c r="J30" s="12"/>
      <c r="K30" s="12"/>
      <c r="L30" s="12"/>
      <c r="M30" s="74">
        <f t="shared" si="7"/>
        <v>7.1</v>
      </c>
      <c r="N30" s="83">
        <v>7.14</v>
      </c>
      <c r="O30" s="83">
        <v>7.03</v>
      </c>
      <c r="P30" s="83">
        <v>7.11</v>
      </c>
      <c r="Q30" s="83">
        <v>6.99</v>
      </c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v>13.114754098360656</v>
      </c>
      <c r="AO30" s="41">
        <v>2135</v>
      </c>
      <c r="AP30" s="110"/>
      <c r="AQ30" s="111"/>
      <c r="AR30" s="126" t="str">
        <f t="shared" si="13"/>
        <v/>
      </c>
      <c r="AS30" s="126" t="str">
        <f t="shared" si="14"/>
        <v/>
      </c>
      <c r="AT30" s="127">
        <v>2354</v>
      </c>
      <c r="AU30" s="114"/>
      <c r="AV30" s="115"/>
      <c r="AW30" s="126" t="str">
        <f t="shared" si="15"/>
        <v/>
      </c>
      <c r="AX30" s="126" t="str">
        <f t="shared" si="16"/>
        <v/>
      </c>
      <c r="AY30" s="64" t="str">
        <f t="shared" si="10"/>
        <v/>
      </c>
      <c r="AZ30" s="97">
        <v>79.94</v>
      </c>
      <c r="BA30" s="68"/>
      <c r="BB30" s="68"/>
      <c r="BC30" s="68"/>
      <c r="BD30" s="68"/>
      <c r="BE30" s="15"/>
      <c r="BF30" s="5">
        <f t="shared" si="11"/>
        <v>22222</v>
      </c>
      <c r="BG30" s="42">
        <v>15381</v>
      </c>
      <c r="BH30" s="42">
        <v>0</v>
      </c>
      <c r="BI30" s="42">
        <v>1192</v>
      </c>
      <c r="BJ30" s="42"/>
      <c r="BK30" s="42"/>
      <c r="BL30" s="42">
        <v>5649</v>
      </c>
      <c r="BM30" s="15"/>
    </row>
    <row r="31" spans="1:65" outlineLevel="5" x14ac:dyDescent="0.45">
      <c r="A31" s="22">
        <f t="shared" si="5"/>
        <v>1</v>
      </c>
      <c r="B31" s="9">
        <f t="shared" si="12"/>
        <v>45306</v>
      </c>
      <c r="C31" s="51">
        <v>336997</v>
      </c>
      <c r="D31" s="64">
        <f t="shared" si="6"/>
        <v>36.200000000000003</v>
      </c>
      <c r="E31" s="12">
        <v>35.6</v>
      </c>
      <c r="F31" s="12">
        <v>35.700000000000003</v>
      </c>
      <c r="G31" s="12">
        <v>36.1</v>
      </c>
      <c r="H31" s="12">
        <v>37.5</v>
      </c>
      <c r="I31" s="12"/>
      <c r="J31" s="12"/>
      <c r="K31" s="12"/>
      <c r="L31" s="12"/>
      <c r="M31" s="74">
        <f t="shared" si="7"/>
        <v>7.1</v>
      </c>
      <c r="N31" s="83">
        <v>7.12</v>
      </c>
      <c r="O31" s="83">
        <v>7.04</v>
      </c>
      <c r="P31" s="83">
        <v>7.12</v>
      </c>
      <c r="Q31" s="83">
        <v>7.01</v>
      </c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v>13.30166270783848</v>
      </c>
      <c r="AO31" s="41">
        <v>2105</v>
      </c>
      <c r="AP31" s="110"/>
      <c r="AQ31" s="111"/>
      <c r="AR31" s="126" t="str">
        <f t="shared" si="13"/>
        <v/>
      </c>
      <c r="AS31" s="126" t="str">
        <f t="shared" si="14"/>
        <v/>
      </c>
      <c r="AT31" s="127">
        <v>2331</v>
      </c>
      <c r="AU31" s="114"/>
      <c r="AV31" s="115"/>
      <c r="AW31" s="126" t="str">
        <f t="shared" si="15"/>
        <v/>
      </c>
      <c r="AX31" s="126" t="str">
        <f t="shared" si="16"/>
        <v/>
      </c>
      <c r="AY31" s="64" t="str">
        <f t="shared" si="10"/>
        <v/>
      </c>
      <c r="AZ31" s="97">
        <v>80.63</v>
      </c>
      <c r="BA31" s="68"/>
      <c r="BB31" s="68"/>
      <c r="BC31" s="68"/>
      <c r="BD31" s="68"/>
      <c r="BE31" s="15">
        <v>350</v>
      </c>
      <c r="BF31" s="5">
        <f t="shared" si="11"/>
        <v>28455</v>
      </c>
      <c r="BG31" s="42">
        <v>15439</v>
      </c>
      <c r="BH31" s="42">
        <v>0</v>
      </c>
      <c r="BI31" s="42">
        <v>1198</v>
      </c>
      <c r="BJ31" s="42"/>
      <c r="BK31" s="42"/>
      <c r="BL31" s="42">
        <v>11818</v>
      </c>
      <c r="BM31" s="15"/>
    </row>
    <row r="32" spans="1:65" outlineLevel="5" x14ac:dyDescent="0.45">
      <c r="A32" s="22">
        <f t="shared" si="5"/>
        <v>1</v>
      </c>
      <c r="B32" s="9">
        <f t="shared" si="12"/>
        <v>45307</v>
      </c>
      <c r="C32" s="51">
        <v>331557</v>
      </c>
      <c r="D32" s="64">
        <f t="shared" si="6"/>
        <v>36.299999999999997</v>
      </c>
      <c r="E32" s="12">
        <v>35.6</v>
      </c>
      <c r="F32" s="12">
        <v>35.700000000000003</v>
      </c>
      <c r="G32" s="12">
        <v>36.200000000000003</v>
      </c>
      <c r="H32" s="12">
        <v>37.6</v>
      </c>
      <c r="I32" s="12"/>
      <c r="J32" s="12"/>
      <c r="K32" s="12"/>
      <c r="L32" s="12"/>
      <c r="M32" s="74">
        <f t="shared" si="7"/>
        <v>7.1</v>
      </c>
      <c r="N32" s="83">
        <v>7.07</v>
      </c>
      <c r="O32" s="83">
        <v>7.02</v>
      </c>
      <c r="P32" s="83">
        <v>7.15</v>
      </c>
      <c r="Q32" s="83">
        <v>6.98</v>
      </c>
      <c r="R32" s="83"/>
      <c r="S32" s="83"/>
      <c r="T32" s="83"/>
      <c r="U32" s="83"/>
      <c r="V32" s="5">
        <f t="shared" si="8"/>
        <v>352.3</v>
      </c>
      <c r="W32" s="41">
        <v>295</v>
      </c>
      <c r="X32" s="41">
        <v>368.7</v>
      </c>
      <c r="Y32" s="41">
        <v>343.4</v>
      </c>
      <c r="Z32" s="41">
        <v>402.1</v>
      </c>
      <c r="AA32" s="41"/>
      <c r="AB32" s="41"/>
      <c r="AC32" s="41"/>
      <c r="AD32" s="41"/>
      <c r="AE32" s="5">
        <f t="shared" si="9"/>
        <v>3012.5</v>
      </c>
      <c r="AF32" s="41">
        <v>3540</v>
      </c>
      <c r="AG32" s="41">
        <v>2890</v>
      </c>
      <c r="AH32" s="41">
        <v>3170</v>
      </c>
      <c r="AI32" s="41">
        <v>2450</v>
      </c>
      <c r="AJ32" s="41"/>
      <c r="AK32" s="41"/>
      <c r="AL32" s="41"/>
      <c r="AM32" s="41"/>
      <c r="AN32" s="45">
        <v>12.89134438305709</v>
      </c>
      <c r="AO32" s="41">
        <v>2172</v>
      </c>
      <c r="AP32" s="110">
        <v>3.39</v>
      </c>
      <c r="AQ32" s="111">
        <v>2.77</v>
      </c>
      <c r="AR32" s="126">
        <f t="shared" si="13"/>
        <v>81.710914454277287</v>
      </c>
      <c r="AS32" s="126">
        <f t="shared" si="14"/>
        <v>18.289085545722713</v>
      </c>
      <c r="AT32" s="127">
        <v>2341</v>
      </c>
      <c r="AU32" s="114">
        <v>1.86</v>
      </c>
      <c r="AV32" s="115">
        <v>1.2</v>
      </c>
      <c r="AW32" s="126">
        <f t="shared" si="15"/>
        <v>64.516129032258064</v>
      </c>
      <c r="AX32" s="126">
        <f t="shared" si="16"/>
        <v>35.483870967741936</v>
      </c>
      <c r="AY32" s="64">
        <f t="shared" si="10"/>
        <v>59.304233672464726</v>
      </c>
      <c r="AZ32" s="97">
        <v>80.400000000000006</v>
      </c>
      <c r="BA32" s="68">
        <v>60.28</v>
      </c>
      <c r="BB32" s="68">
        <v>42</v>
      </c>
      <c r="BC32" s="68">
        <v>2</v>
      </c>
      <c r="BD32" s="68"/>
      <c r="BE32" s="15">
        <v>270</v>
      </c>
      <c r="BF32" s="5">
        <f t="shared" si="11"/>
        <v>37826</v>
      </c>
      <c r="BG32" s="42">
        <v>15055</v>
      </c>
      <c r="BH32" s="42">
        <v>4794</v>
      </c>
      <c r="BI32" s="42">
        <v>1236</v>
      </c>
      <c r="BJ32" s="42"/>
      <c r="BK32" s="42"/>
      <c r="BL32" s="42">
        <v>16741</v>
      </c>
      <c r="BM32" s="15"/>
    </row>
    <row r="33" spans="1:65" outlineLevel="5" x14ac:dyDescent="0.45">
      <c r="A33" s="22">
        <f t="shared" si="5"/>
        <v>1</v>
      </c>
      <c r="B33" s="9">
        <f t="shared" si="12"/>
        <v>45308</v>
      </c>
      <c r="C33" s="51">
        <v>339941</v>
      </c>
      <c r="D33" s="64">
        <f t="shared" si="6"/>
        <v>36.200000000000003</v>
      </c>
      <c r="E33" s="12">
        <v>35.5</v>
      </c>
      <c r="F33" s="12">
        <v>35.6</v>
      </c>
      <c r="G33" s="12">
        <v>36.4</v>
      </c>
      <c r="H33" s="12">
        <v>37.4</v>
      </c>
      <c r="I33" s="12"/>
      <c r="J33" s="12"/>
      <c r="K33" s="12"/>
      <c r="L33" s="12"/>
      <c r="M33" s="74">
        <f t="shared" si="7"/>
        <v>7.1</v>
      </c>
      <c r="N33" s="83">
        <v>7.1</v>
      </c>
      <c r="O33" s="83">
        <v>7.06</v>
      </c>
      <c r="P33" s="83">
        <v>7.12</v>
      </c>
      <c r="Q33" s="83">
        <v>7.01</v>
      </c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v>13.270142180094787</v>
      </c>
      <c r="AO33" s="41">
        <v>2110</v>
      </c>
      <c r="AP33" s="110"/>
      <c r="AQ33" s="111"/>
      <c r="AR33" s="126" t="str">
        <f t="shared" si="13"/>
        <v/>
      </c>
      <c r="AS33" s="126" t="str">
        <f t="shared" si="14"/>
        <v/>
      </c>
      <c r="AT33" s="127">
        <v>2301</v>
      </c>
      <c r="AU33" s="114"/>
      <c r="AV33" s="115"/>
      <c r="AW33" s="126" t="str">
        <f t="shared" si="15"/>
        <v/>
      </c>
      <c r="AX33" s="126" t="str">
        <f t="shared" si="16"/>
        <v/>
      </c>
      <c r="AY33" s="64" t="str">
        <f t="shared" si="10"/>
        <v/>
      </c>
      <c r="AZ33" s="97">
        <v>79.87</v>
      </c>
      <c r="BA33" s="68"/>
      <c r="BB33" s="68"/>
      <c r="BC33" s="68"/>
      <c r="BD33" s="68"/>
      <c r="BE33" s="15">
        <v>330</v>
      </c>
      <c r="BF33" s="5">
        <f t="shared" si="11"/>
        <v>29933</v>
      </c>
      <c r="BG33" s="42">
        <v>15960</v>
      </c>
      <c r="BH33" s="42">
        <v>0</v>
      </c>
      <c r="BI33" s="42">
        <v>1203</v>
      </c>
      <c r="BJ33" s="42"/>
      <c r="BK33" s="42"/>
      <c r="BL33" s="42">
        <v>12770</v>
      </c>
      <c r="BM33" s="15"/>
    </row>
    <row r="34" spans="1:65" outlineLevel="5" x14ac:dyDescent="0.45">
      <c r="A34" s="22">
        <f t="shared" si="5"/>
        <v>1</v>
      </c>
      <c r="B34" s="9">
        <f t="shared" si="12"/>
        <v>45309</v>
      </c>
      <c r="C34" s="51">
        <v>354306</v>
      </c>
      <c r="D34" s="64">
        <f t="shared" si="6"/>
        <v>36.200000000000003</v>
      </c>
      <c r="E34" s="12">
        <v>35.5</v>
      </c>
      <c r="F34" s="12">
        <v>35.6</v>
      </c>
      <c r="G34" s="12">
        <v>36.200000000000003</v>
      </c>
      <c r="H34" s="12">
        <v>37.5</v>
      </c>
      <c r="I34" s="12"/>
      <c r="J34" s="12"/>
      <c r="K34" s="12"/>
      <c r="L34" s="12"/>
      <c r="M34" s="74">
        <f t="shared" si="7"/>
        <v>7.1</v>
      </c>
      <c r="N34" s="83">
        <v>7.13</v>
      </c>
      <c r="O34" s="83">
        <v>7.09</v>
      </c>
      <c r="P34" s="83">
        <v>7.15</v>
      </c>
      <c r="Q34" s="83">
        <v>7.04</v>
      </c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v>13.965087281795512</v>
      </c>
      <c r="AO34" s="41">
        <v>2005</v>
      </c>
      <c r="AP34" s="110"/>
      <c r="AQ34" s="111"/>
      <c r="AR34" s="126" t="str">
        <f t="shared" si="13"/>
        <v/>
      </c>
      <c r="AS34" s="126" t="str">
        <f t="shared" si="14"/>
        <v/>
      </c>
      <c r="AT34" s="127">
        <v>2180</v>
      </c>
      <c r="AU34" s="114"/>
      <c r="AV34" s="115"/>
      <c r="AW34" s="126" t="str">
        <f t="shared" si="15"/>
        <v/>
      </c>
      <c r="AX34" s="126" t="str">
        <f t="shared" si="16"/>
        <v/>
      </c>
      <c r="AY34" s="64" t="str">
        <f t="shared" si="10"/>
        <v/>
      </c>
      <c r="AZ34" s="97">
        <v>80.069999999999993</v>
      </c>
      <c r="BA34" s="68"/>
      <c r="BB34" s="68"/>
      <c r="BC34" s="68"/>
      <c r="BD34" s="68"/>
      <c r="BE34" s="15">
        <v>240</v>
      </c>
      <c r="BF34" s="5">
        <f t="shared" si="11"/>
        <v>34849</v>
      </c>
      <c r="BG34" s="42">
        <v>17078</v>
      </c>
      <c r="BH34" s="42">
        <v>0</v>
      </c>
      <c r="BI34" s="42">
        <v>1157</v>
      </c>
      <c r="BJ34" s="42"/>
      <c r="BK34" s="42"/>
      <c r="BL34" s="42">
        <v>16614</v>
      </c>
      <c r="BM34" s="15"/>
    </row>
    <row r="35" spans="1:65" outlineLevel="5" x14ac:dyDescent="0.45">
      <c r="A35" s="22">
        <f t="shared" si="5"/>
        <v>1</v>
      </c>
      <c r="B35" s="9">
        <f t="shared" si="12"/>
        <v>45310</v>
      </c>
      <c r="C35" s="51">
        <v>383584</v>
      </c>
      <c r="D35" s="64">
        <f t="shared" si="6"/>
        <v>36.299999999999997</v>
      </c>
      <c r="E35" s="12">
        <v>35.700000000000003</v>
      </c>
      <c r="F35" s="12">
        <v>35.799999999999997</v>
      </c>
      <c r="G35" s="12">
        <v>36.1</v>
      </c>
      <c r="H35" s="12">
        <v>37.6</v>
      </c>
      <c r="I35" s="12"/>
      <c r="J35" s="12"/>
      <c r="K35" s="12"/>
      <c r="L35" s="12"/>
      <c r="M35" s="74">
        <f t="shared" si="7"/>
        <v>7.1</v>
      </c>
      <c r="N35" s="83">
        <v>7.12</v>
      </c>
      <c r="O35" s="83">
        <v>7.07</v>
      </c>
      <c r="P35" s="83">
        <v>7.1</v>
      </c>
      <c r="Q35" s="83">
        <v>7</v>
      </c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v>13.916500994035784</v>
      </c>
      <c r="AO35" s="41">
        <v>2012</v>
      </c>
      <c r="AP35" s="110"/>
      <c r="AQ35" s="111"/>
      <c r="AR35" s="126" t="str">
        <f t="shared" si="13"/>
        <v/>
      </c>
      <c r="AS35" s="126" t="str">
        <f t="shared" si="14"/>
        <v/>
      </c>
      <c r="AT35" s="127">
        <v>2185</v>
      </c>
      <c r="AU35" s="114"/>
      <c r="AV35" s="115"/>
      <c r="AW35" s="126" t="str">
        <f t="shared" si="15"/>
        <v/>
      </c>
      <c r="AX35" s="126" t="str">
        <f t="shared" si="16"/>
        <v/>
      </c>
      <c r="AY35" s="64" t="str">
        <f t="shared" si="10"/>
        <v/>
      </c>
      <c r="AZ35" s="97">
        <v>79.78</v>
      </c>
      <c r="BA35" s="68"/>
      <c r="BB35" s="68"/>
      <c r="BC35" s="68"/>
      <c r="BD35" s="68"/>
      <c r="BE35" s="15">
        <v>280</v>
      </c>
      <c r="BF35" s="5">
        <f t="shared" si="11"/>
        <v>28775</v>
      </c>
      <c r="BG35" s="42">
        <v>16725</v>
      </c>
      <c r="BH35" s="42">
        <v>0</v>
      </c>
      <c r="BI35" s="42">
        <v>1179</v>
      </c>
      <c r="BJ35" s="42"/>
      <c r="BK35" s="42"/>
      <c r="BL35" s="42">
        <v>10871</v>
      </c>
      <c r="BM35" s="15"/>
    </row>
    <row r="36" spans="1:65" outlineLevel="5" x14ac:dyDescent="0.45">
      <c r="A36" s="22">
        <f t="shared" si="5"/>
        <v>1</v>
      </c>
      <c r="B36" s="9">
        <f t="shared" si="12"/>
        <v>45311</v>
      </c>
      <c r="C36" s="51">
        <v>378358</v>
      </c>
      <c r="D36" s="64">
        <f t="shared" si="6"/>
        <v>36.1</v>
      </c>
      <c r="E36" s="12">
        <v>35.700000000000003</v>
      </c>
      <c r="F36" s="12">
        <v>35.799999999999997</v>
      </c>
      <c r="G36" s="12">
        <v>36.1</v>
      </c>
      <c r="H36" s="12">
        <v>36.9</v>
      </c>
      <c r="I36" s="12"/>
      <c r="J36" s="12"/>
      <c r="K36" s="12"/>
      <c r="L36" s="12"/>
      <c r="M36" s="74">
        <f t="shared" si="7"/>
        <v>7</v>
      </c>
      <c r="N36" s="83">
        <v>7.07</v>
      </c>
      <c r="O36" s="83">
        <v>7.02</v>
      </c>
      <c r="P36" s="83">
        <v>7.06</v>
      </c>
      <c r="Q36" s="83">
        <v>6.98</v>
      </c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v>13.023255813953488</v>
      </c>
      <c r="AO36" s="41">
        <v>2150</v>
      </c>
      <c r="AP36" s="110"/>
      <c r="AQ36" s="111"/>
      <c r="AR36" s="126" t="str">
        <f t="shared" si="13"/>
        <v/>
      </c>
      <c r="AS36" s="126" t="str">
        <f t="shared" si="14"/>
        <v/>
      </c>
      <c r="AT36" s="127">
        <v>2323</v>
      </c>
      <c r="AU36" s="114"/>
      <c r="AV36" s="115"/>
      <c r="AW36" s="126" t="str">
        <f t="shared" si="15"/>
        <v/>
      </c>
      <c r="AX36" s="126" t="str">
        <f t="shared" si="16"/>
        <v/>
      </c>
      <c r="AY36" s="64" t="str">
        <f t="shared" si="10"/>
        <v/>
      </c>
      <c r="AZ36" s="97">
        <v>80.14</v>
      </c>
      <c r="BA36" s="68"/>
      <c r="BB36" s="68"/>
      <c r="BC36" s="68"/>
      <c r="BD36" s="68"/>
      <c r="BE36" s="15">
        <v>60</v>
      </c>
      <c r="BF36" s="5">
        <f t="shared" si="11"/>
        <v>25007</v>
      </c>
      <c r="BG36" s="42">
        <v>15520</v>
      </c>
      <c r="BH36" s="42">
        <v>0</v>
      </c>
      <c r="BI36" s="42">
        <v>1188</v>
      </c>
      <c r="BJ36" s="42"/>
      <c r="BK36" s="42"/>
      <c r="BL36" s="42">
        <v>8299</v>
      </c>
      <c r="BM36" s="15"/>
    </row>
    <row r="37" spans="1:65" outlineLevel="5" x14ac:dyDescent="0.45">
      <c r="A37" s="22">
        <f t="shared" si="5"/>
        <v>1</v>
      </c>
      <c r="B37" s="9">
        <f t="shared" si="12"/>
        <v>45312</v>
      </c>
      <c r="C37" s="51">
        <v>400926</v>
      </c>
      <c r="D37" s="64">
        <f t="shared" si="6"/>
        <v>35.799999999999997</v>
      </c>
      <c r="E37" s="12">
        <v>35.299999999999997</v>
      </c>
      <c r="F37" s="12">
        <v>35.4</v>
      </c>
      <c r="G37" s="12">
        <v>35.9</v>
      </c>
      <c r="H37" s="12">
        <v>36.5</v>
      </c>
      <c r="I37" s="12"/>
      <c r="J37" s="12"/>
      <c r="K37" s="12"/>
      <c r="L37" s="12"/>
      <c r="M37" s="74">
        <f t="shared" si="7"/>
        <v>7</v>
      </c>
      <c r="N37" s="83">
        <v>7.04</v>
      </c>
      <c r="O37" s="83">
        <v>6.98</v>
      </c>
      <c r="P37" s="83">
        <v>7.03</v>
      </c>
      <c r="Q37" s="83">
        <v>6.94</v>
      </c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v>13.084112149532711</v>
      </c>
      <c r="AO37" s="41">
        <v>2140</v>
      </c>
      <c r="AP37" s="110"/>
      <c r="AQ37" s="111"/>
      <c r="AR37" s="126" t="str">
        <f t="shared" si="13"/>
        <v/>
      </c>
      <c r="AS37" s="126" t="str">
        <f t="shared" si="14"/>
        <v/>
      </c>
      <c r="AT37" s="127">
        <v>2329</v>
      </c>
      <c r="AU37" s="114"/>
      <c r="AV37" s="115"/>
      <c r="AW37" s="126" t="str">
        <f t="shared" si="15"/>
        <v/>
      </c>
      <c r="AX37" s="126" t="str">
        <f t="shared" si="16"/>
        <v/>
      </c>
      <c r="AY37" s="64" t="str">
        <f t="shared" si="10"/>
        <v/>
      </c>
      <c r="AZ37" s="97">
        <v>79.95</v>
      </c>
      <c r="BA37" s="68"/>
      <c r="BB37" s="68"/>
      <c r="BC37" s="68"/>
      <c r="BD37" s="68"/>
      <c r="BE37" s="15"/>
      <c r="BF37" s="5">
        <f t="shared" si="11"/>
        <v>20194</v>
      </c>
      <c r="BG37" s="42">
        <v>15263</v>
      </c>
      <c r="BH37" s="42">
        <v>0</v>
      </c>
      <c r="BI37" s="42">
        <v>1164</v>
      </c>
      <c r="BJ37" s="42"/>
      <c r="BK37" s="42"/>
      <c r="BL37" s="42">
        <v>3767</v>
      </c>
      <c r="BM37" s="15"/>
    </row>
    <row r="38" spans="1:65" outlineLevel="5" x14ac:dyDescent="0.45">
      <c r="A38" s="22">
        <f t="shared" si="5"/>
        <v>1</v>
      </c>
      <c r="B38" s="9">
        <f t="shared" si="12"/>
        <v>45313</v>
      </c>
      <c r="C38" s="51">
        <v>358019</v>
      </c>
      <c r="D38" s="64">
        <f t="shared" si="6"/>
        <v>35.4</v>
      </c>
      <c r="E38" s="12">
        <v>34.700000000000003</v>
      </c>
      <c r="F38" s="12">
        <v>34.799999999999997</v>
      </c>
      <c r="G38" s="12">
        <v>35.700000000000003</v>
      </c>
      <c r="H38" s="12">
        <v>36.5</v>
      </c>
      <c r="I38" s="12"/>
      <c r="J38" s="12"/>
      <c r="K38" s="12"/>
      <c r="L38" s="12"/>
      <c r="M38" s="74">
        <f t="shared" si="7"/>
        <v>7</v>
      </c>
      <c r="N38" s="83">
        <v>7.06</v>
      </c>
      <c r="O38" s="83">
        <v>6.92</v>
      </c>
      <c r="P38" s="83">
        <v>7.05</v>
      </c>
      <c r="Q38" s="83">
        <v>6.97</v>
      </c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v>13.83399209486166</v>
      </c>
      <c r="AO38" s="41">
        <v>2024</v>
      </c>
      <c r="AP38" s="110"/>
      <c r="AQ38" s="111"/>
      <c r="AR38" s="126" t="str">
        <f t="shared" si="13"/>
        <v/>
      </c>
      <c r="AS38" s="126" t="str">
        <f t="shared" si="14"/>
        <v/>
      </c>
      <c r="AT38" s="127">
        <v>2240</v>
      </c>
      <c r="AU38" s="114"/>
      <c r="AV38" s="115"/>
      <c r="AW38" s="126" t="str">
        <f t="shared" si="15"/>
        <v/>
      </c>
      <c r="AX38" s="126" t="str">
        <f t="shared" si="16"/>
        <v/>
      </c>
      <c r="AY38" s="64" t="str">
        <f t="shared" si="10"/>
        <v/>
      </c>
      <c r="AZ38" s="97">
        <v>79.849999999999994</v>
      </c>
      <c r="BA38" s="68"/>
      <c r="BB38" s="68"/>
      <c r="BC38" s="68"/>
      <c r="BD38" s="68"/>
      <c r="BE38" s="15">
        <v>350</v>
      </c>
      <c r="BF38" s="5">
        <f t="shared" si="11"/>
        <v>24890</v>
      </c>
      <c r="BG38" s="42">
        <v>13394</v>
      </c>
      <c r="BH38" s="42">
        <v>0</v>
      </c>
      <c r="BI38" s="42">
        <v>1178</v>
      </c>
      <c r="BJ38" s="42"/>
      <c r="BK38" s="42"/>
      <c r="BL38" s="42">
        <v>10318</v>
      </c>
      <c r="BM38" s="15"/>
    </row>
    <row r="39" spans="1:65" outlineLevel="5" x14ac:dyDescent="0.45">
      <c r="A39" s="22">
        <f t="shared" si="5"/>
        <v>1</v>
      </c>
      <c r="B39" s="9">
        <f t="shared" si="12"/>
        <v>45314</v>
      </c>
      <c r="C39" s="51">
        <v>337563</v>
      </c>
      <c r="D39" s="64">
        <f t="shared" si="6"/>
        <v>35</v>
      </c>
      <c r="E39" s="12">
        <v>34.1</v>
      </c>
      <c r="F39" s="12">
        <v>34.200000000000003</v>
      </c>
      <c r="G39" s="12">
        <v>35.200000000000003</v>
      </c>
      <c r="H39" s="12">
        <v>36.5</v>
      </c>
      <c r="I39" s="12"/>
      <c r="J39" s="12"/>
      <c r="K39" s="12"/>
      <c r="L39" s="12"/>
      <c r="M39" s="74">
        <f t="shared" si="7"/>
        <v>7</v>
      </c>
      <c r="N39" s="83">
        <v>7.05</v>
      </c>
      <c r="O39" s="83">
        <v>6.89</v>
      </c>
      <c r="P39" s="83">
        <v>7.08</v>
      </c>
      <c r="Q39" s="83">
        <v>6.95</v>
      </c>
      <c r="R39" s="83"/>
      <c r="S39" s="83"/>
      <c r="T39" s="83"/>
      <c r="U39" s="83"/>
      <c r="V39" s="5">
        <f t="shared" si="8"/>
        <v>297.8</v>
      </c>
      <c r="W39" s="41">
        <v>245.3</v>
      </c>
      <c r="X39" s="41">
        <v>353.8</v>
      </c>
      <c r="Y39" s="41">
        <v>254.6</v>
      </c>
      <c r="Z39" s="41">
        <v>337.3</v>
      </c>
      <c r="AA39" s="41"/>
      <c r="AB39" s="41"/>
      <c r="AC39" s="41"/>
      <c r="AD39" s="41"/>
      <c r="AE39" s="5">
        <f t="shared" si="9"/>
        <v>3000</v>
      </c>
      <c r="AF39" s="41">
        <v>3240</v>
      </c>
      <c r="AG39" s="41">
        <v>2660</v>
      </c>
      <c r="AH39" s="41">
        <v>3250</v>
      </c>
      <c r="AI39" s="41">
        <v>2850</v>
      </c>
      <c r="AJ39" s="41"/>
      <c r="AK39" s="41"/>
      <c r="AL39" s="41"/>
      <c r="AM39" s="41"/>
      <c r="AN39" s="45">
        <v>14.90947816826411</v>
      </c>
      <c r="AO39" s="41">
        <v>1878</v>
      </c>
      <c r="AP39" s="110">
        <v>3.71</v>
      </c>
      <c r="AQ39" s="111">
        <v>3.08</v>
      </c>
      <c r="AR39" s="126">
        <f t="shared" si="13"/>
        <v>83.018867924528308</v>
      </c>
      <c r="AS39" s="126">
        <f t="shared" si="14"/>
        <v>16.981132075471692</v>
      </c>
      <c r="AT39" s="127">
        <v>2069</v>
      </c>
      <c r="AU39" s="114">
        <v>1.66</v>
      </c>
      <c r="AV39" s="115">
        <v>1.1200000000000001</v>
      </c>
      <c r="AW39" s="126">
        <f t="shared" si="15"/>
        <v>67.46987951807229</v>
      </c>
      <c r="AX39" s="126">
        <f t="shared" si="16"/>
        <v>32.53012048192771</v>
      </c>
      <c r="AY39" s="64">
        <f t="shared" si="10"/>
        <v>57.575757575757592</v>
      </c>
      <c r="AZ39" s="97">
        <v>79.3</v>
      </c>
      <c r="BA39" s="68">
        <v>58.72</v>
      </c>
      <c r="BB39" s="68">
        <v>39.979999999999997</v>
      </c>
      <c r="BC39" s="68">
        <v>1</v>
      </c>
      <c r="BD39" s="68"/>
      <c r="BE39" s="15">
        <v>290</v>
      </c>
      <c r="BF39" s="5">
        <f t="shared" si="11"/>
        <v>27345</v>
      </c>
      <c r="BG39" s="42">
        <v>14064</v>
      </c>
      <c r="BH39" s="42">
        <v>0</v>
      </c>
      <c r="BI39" s="42">
        <v>1204</v>
      </c>
      <c r="BJ39" s="42"/>
      <c r="BK39" s="42"/>
      <c r="BL39" s="42">
        <v>12077</v>
      </c>
      <c r="BM39" s="15"/>
    </row>
    <row r="40" spans="1:65" outlineLevel="5" x14ac:dyDescent="0.45">
      <c r="A40" s="22">
        <f t="shared" si="5"/>
        <v>1</v>
      </c>
      <c r="B40" s="9">
        <f t="shared" si="12"/>
        <v>45315</v>
      </c>
      <c r="C40" s="51">
        <v>327706</v>
      </c>
      <c r="D40" s="64">
        <f t="shared" si="6"/>
        <v>35</v>
      </c>
      <c r="E40" s="12">
        <v>34</v>
      </c>
      <c r="F40" s="12">
        <v>34.1</v>
      </c>
      <c r="G40" s="12">
        <v>35.299999999999997</v>
      </c>
      <c r="H40" s="12">
        <v>36.700000000000003</v>
      </c>
      <c r="I40" s="12"/>
      <c r="J40" s="12"/>
      <c r="K40" s="12"/>
      <c r="L40" s="12"/>
      <c r="M40" s="74">
        <f t="shared" si="7"/>
        <v>7</v>
      </c>
      <c r="N40" s="83">
        <v>7.09</v>
      </c>
      <c r="O40" s="83">
        <v>6.96</v>
      </c>
      <c r="P40" s="83">
        <v>7.07</v>
      </c>
      <c r="Q40" s="83">
        <v>7</v>
      </c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v>15.308911973756151</v>
      </c>
      <c r="AO40" s="41">
        <v>1829</v>
      </c>
      <c r="AP40" s="110"/>
      <c r="AQ40" s="111"/>
      <c r="AR40" s="126" t="str">
        <f t="shared" si="13"/>
        <v/>
      </c>
      <c r="AS40" s="126" t="str">
        <f t="shared" si="14"/>
        <v/>
      </c>
      <c r="AT40" s="127">
        <v>2088</v>
      </c>
      <c r="AU40" s="114"/>
      <c r="AV40" s="115"/>
      <c r="AW40" s="126" t="str">
        <f t="shared" si="15"/>
        <v/>
      </c>
      <c r="AX40" s="126" t="str">
        <f t="shared" si="16"/>
        <v/>
      </c>
      <c r="AY40" s="64" t="str">
        <f t="shared" si="10"/>
        <v/>
      </c>
      <c r="AZ40" s="97">
        <v>79.099999999999994</v>
      </c>
      <c r="BA40" s="68"/>
      <c r="BB40" s="68"/>
      <c r="BC40" s="68"/>
      <c r="BD40" s="68"/>
      <c r="BE40" s="15">
        <v>290</v>
      </c>
      <c r="BF40" s="5">
        <f t="shared" si="11"/>
        <v>27254</v>
      </c>
      <c r="BG40" s="42">
        <v>13722</v>
      </c>
      <c r="BH40" s="42">
        <v>0</v>
      </c>
      <c r="BI40" s="42">
        <v>1221</v>
      </c>
      <c r="BJ40" s="42"/>
      <c r="BK40" s="42"/>
      <c r="BL40" s="42">
        <v>12311</v>
      </c>
      <c r="BM40" s="15"/>
    </row>
    <row r="41" spans="1:65" outlineLevel="5" x14ac:dyDescent="0.45">
      <c r="A41" s="22">
        <f t="shared" si="5"/>
        <v>1</v>
      </c>
      <c r="B41" s="9">
        <f t="shared" si="12"/>
        <v>45316</v>
      </c>
      <c r="C41" s="51">
        <v>329184</v>
      </c>
      <c r="D41" s="64">
        <f t="shared" si="6"/>
        <v>34.700000000000003</v>
      </c>
      <c r="E41" s="12">
        <v>34.299999999999997</v>
      </c>
      <c r="F41" s="12">
        <v>34.4</v>
      </c>
      <c r="G41" s="12">
        <v>34.299999999999997</v>
      </c>
      <c r="H41" s="12">
        <v>35.9</v>
      </c>
      <c r="I41" s="12"/>
      <c r="J41" s="12"/>
      <c r="K41" s="12"/>
      <c r="L41" s="12"/>
      <c r="M41" s="74">
        <f t="shared" si="7"/>
        <v>7</v>
      </c>
      <c r="N41" s="83">
        <v>7.11</v>
      </c>
      <c r="O41" s="83">
        <v>6.99</v>
      </c>
      <c r="P41" s="83">
        <v>7.04</v>
      </c>
      <c r="Q41" s="83">
        <v>6.97</v>
      </c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v>14.403292181069959</v>
      </c>
      <c r="AO41" s="41">
        <v>1944</v>
      </c>
      <c r="AP41" s="110"/>
      <c r="AQ41" s="111"/>
      <c r="AR41" s="126" t="str">
        <f t="shared" si="13"/>
        <v/>
      </c>
      <c r="AS41" s="126" t="str">
        <f t="shared" si="14"/>
        <v/>
      </c>
      <c r="AT41" s="127">
        <v>2218</v>
      </c>
      <c r="AU41" s="114"/>
      <c r="AV41" s="115"/>
      <c r="AW41" s="126" t="str">
        <f t="shared" si="15"/>
        <v/>
      </c>
      <c r="AX41" s="126" t="str">
        <f t="shared" si="16"/>
        <v/>
      </c>
      <c r="AY41" s="64" t="str">
        <f t="shared" si="10"/>
        <v/>
      </c>
      <c r="AZ41" s="97">
        <v>79.819999999999993</v>
      </c>
      <c r="BA41" s="68"/>
      <c r="BB41" s="68"/>
      <c r="BC41" s="68"/>
      <c r="BD41" s="68"/>
      <c r="BE41" s="15">
        <v>210</v>
      </c>
      <c r="BF41" s="5">
        <f t="shared" si="11"/>
        <v>22283</v>
      </c>
      <c r="BG41" s="42">
        <v>13705</v>
      </c>
      <c r="BH41" s="42">
        <v>0</v>
      </c>
      <c r="BI41" s="42">
        <v>1239</v>
      </c>
      <c r="BJ41" s="42"/>
      <c r="BK41" s="42"/>
      <c r="BL41" s="42">
        <v>7339</v>
      </c>
      <c r="BM41" s="15"/>
    </row>
    <row r="42" spans="1:65" outlineLevel="5" x14ac:dyDescent="0.45">
      <c r="A42" s="22">
        <f t="shared" si="5"/>
        <v>1</v>
      </c>
      <c r="B42" s="9">
        <f t="shared" si="12"/>
        <v>45317</v>
      </c>
      <c r="C42" s="51">
        <v>333158</v>
      </c>
      <c r="D42" s="64">
        <f t="shared" si="6"/>
        <v>35</v>
      </c>
      <c r="E42" s="12">
        <v>34.799999999999997</v>
      </c>
      <c r="F42" s="12">
        <v>34.9</v>
      </c>
      <c r="G42" s="12">
        <v>34.799999999999997</v>
      </c>
      <c r="H42" s="12">
        <v>35.6</v>
      </c>
      <c r="I42" s="12"/>
      <c r="J42" s="12"/>
      <c r="K42" s="12"/>
      <c r="L42" s="12"/>
      <c r="M42" s="74">
        <f t="shared" si="7"/>
        <v>7</v>
      </c>
      <c r="N42" s="83">
        <v>7.1</v>
      </c>
      <c r="O42" s="83">
        <v>6.95</v>
      </c>
      <c r="P42" s="83">
        <v>7.02</v>
      </c>
      <c r="Q42" s="83">
        <v>6.94</v>
      </c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v>16.260162601626018</v>
      </c>
      <c r="AO42" s="41">
        <v>1722</v>
      </c>
      <c r="AP42" s="110"/>
      <c r="AQ42" s="111"/>
      <c r="AR42" s="126" t="str">
        <f t="shared" si="13"/>
        <v/>
      </c>
      <c r="AS42" s="126" t="str">
        <f t="shared" si="14"/>
        <v/>
      </c>
      <c r="AT42" s="127">
        <v>2098</v>
      </c>
      <c r="AU42" s="114"/>
      <c r="AV42" s="115"/>
      <c r="AW42" s="126" t="str">
        <f t="shared" si="15"/>
        <v/>
      </c>
      <c r="AX42" s="126" t="str">
        <f t="shared" si="16"/>
        <v/>
      </c>
      <c r="AY42" s="64" t="str">
        <f t="shared" si="10"/>
        <v/>
      </c>
      <c r="AZ42" s="97">
        <v>79.349999999999994</v>
      </c>
      <c r="BA42" s="68"/>
      <c r="BB42" s="68"/>
      <c r="BC42" s="68"/>
      <c r="BD42" s="68"/>
      <c r="BE42" s="15">
        <v>270</v>
      </c>
      <c r="BF42" s="5">
        <f t="shared" si="11"/>
        <v>22220</v>
      </c>
      <c r="BG42" s="42">
        <v>16079</v>
      </c>
      <c r="BH42" s="42">
        <v>0</v>
      </c>
      <c r="BI42" s="42">
        <v>1243</v>
      </c>
      <c r="BJ42" s="42"/>
      <c r="BK42" s="42"/>
      <c r="BL42" s="42">
        <v>4898</v>
      </c>
      <c r="BM42" s="15"/>
    </row>
    <row r="43" spans="1:65" outlineLevel="5" x14ac:dyDescent="0.45">
      <c r="A43" s="22">
        <f t="shared" si="5"/>
        <v>1</v>
      </c>
      <c r="B43" s="9">
        <f t="shared" si="12"/>
        <v>45318</v>
      </c>
      <c r="C43" s="51">
        <v>324715</v>
      </c>
      <c r="D43" s="64">
        <f t="shared" si="6"/>
        <v>35.200000000000003</v>
      </c>
      <c r="E43" s="12">
        <v>34.6</v>
      </c>
      <c r="F43" s="12">
        <v>34.700000000000003</v>
      </c>
      <c r="G43" s="12">
        <v>35.1</v>
      </c>
      <c r="H43" s="12">
        <v>36.299999999999997</v>
      </c>
      <c r="I43" s="12"/>
      <c r="J43" s="12"/>
      <c r="K43" s="12"/>
      <c r="L43" s="12"/>
      <c r="M43" s="74">
        <f t="shared" si="7"/>
        <v>7</v>
      </c>
      <c r="N43" s="83">
        <v>7.08</v>
      </c>
      <c r="O43" s="83">
        <v>6.91</v>
      </c>
      <c r="P43" s="83">
        <v>7</v>
      </c>
      <c r="Q43" s="83">
        <v>6.91</v>
      </c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v>14.997321906802357</v>
      </c>
      <c r="AO43" s="41">
        <v>1867</v>
      </c>
      <c r="AP43" s="110"/>
      <c r="AQ43" s="111"/>
      <c r="AR43" s="126" t="str">
        <f t="shared" si="13"/>
        <v/>
      </c>
      <c r="AS43" s="126" t="str">
        <f t="shared" si="14"/>
        <v/>
      </c>
      <c r="AT43" s="127">
        <v>2167</v>
      </c>
      <c r="AU43" s="114"/>
      <c r="AV43" s="115"/>
      <c r="AW43" s="126" t="str">
        <f t="shared" si="15"/>
        <v/>
      </c>
      <c r="AX43" s="126" t="str">
        <f t="shared" si="16"/>
        <v/>
      </c>
      <c r="AY43" s="64" t="str">
        <f t="shared" si="10"/>
        <v/>
      </c>
      <c r="AZ43" s="97">
        <v>79.78</v>
      </c>
      <c r="BA43" s="68"/>
      <c r="BB43" s="68"/>
      <c r="BC43" s="68"/>
      <c r="BD43" s="68"/>
      <c r="BE43" s="15">
        <v>60</v>
      </c>
      <c r="BF43" s="5">
        <f t="shared" si="11"/>
        <v>23808</v>
      </c>
      <c r="BG43" s="42">
        <v>17324</v>
      </c>
      <c r="BH43" s="42">
        <v>0</v>
      </c>
      <c r="BI43" s="42">
        <v>1251</v>
      </c>
      <c r="BJ43" s="42"/>
      <c r="BK43" s="42"/>
      <c r="BL43" s="42">
        <v>5233</v>
      </c>
      <c r="BM43" s="15"/>
    </row>
    <row r="44" spans="1:65" outlineLevel="5" x14ac:dyDescent="0.45">
      <c r="A44" s="22">
        <f t="shared" si="5"/>
        <v>1</v>
      </c>
      <c r="B44" s="9">
        <f t="shared" si="12"/>
        <v>45319</v>
      </c>
      <c r="C44" s="51">
        <v>327195</v>
      </c>
      <c r="D44" s="64">
        <f t="shared" si="6"/>
        <v>35</v>
      </c>
      <c r="E44" s="12">
        <v>34.4</v>
      </c>
      <c r="F44" s="12">
        <v>34.5</v>
      </c>
      <c r="G44" s="12">
        <v>35</v>
      </c>
      <c r="H44" s="12">
        <v>36.200000000000003</v>
      </c>
      <c r="I44" s="12"/>
      <c r="J44" s="12"/>
      <c r="K44" s="12"/>
      <c r="L44" s="12"/>
      <c r="M44" s="74">
        <f t="shared" si="7"/>
        <v>6.9</v>
      </c>
      <c r="N44" s="83">
        <v>7.03</v>
      </c>
      <c r="O44" s="83">
        <v>6.85</v>
      </c>
      <c r="P44" s="83">
        <v>6.98</v>
      </c>
      <c r="Q44" s="83">
        <v>6.83</v>
      </c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v>14.198782961460447</v>
      </c>
      <c r="AO44" s="41">
        <v>1972</v>
      </c>
      <c r="AP44" s="110"/>
      <c r="AQ44" s="111"/>
      <c r="AR44" s="126" t="str">
        <f t="shared" si="13"/>
        <v/>
      </c>
      <c r="AS44" s="126" t="str">
        <f t="shared" si="14"/>
        <v/>
      </c>
      <c r="AT44" s="127">
        <v>2279</v>
      </c>
      <c r="AU44" s="114"/>
      <c r="AV44" s="115"/>
      <c r="AW44" s="126" t="str">
        <f t="shared" si="15"/>
        <v/>
      </c>
      <c r="AX44" s="126" t="str">
        <f t="shared" si="16"/>
        <v/>
      </c>
      <c r="AY44" s="64" t="str">
        <f t="shared" si="10"/>
        <v/>
      </c>
      <c r="AZ44" s="97">
        <v>79.290000000000006</v>
      </c>
      <c r="BA44" s="68"/>
      <c r="BB44" s="68"/>
      <c r="BC44" s="68"/>
      <c r="BD44" s="68"/>
      <c r="BE44" s="15"/>
      <c r="BF44" s="5">
        <f t="shared" si="11"/>
        <v>21674</v>
      </c>
      <c r="BG44" s="42">
        <v>15985</v>
      </c>
      <c r="BH44" s="42">
        <v>0</v>
      </c>
      <c r="BI44" s="42">
        <v>1215</v>
      </c>
      <c r="BJ44" s="42"/>
      <c r="BK44" s="42"/>
      <c r="BL44" s="42">
        <v>4474</v>
      </c>
      <c r="BM44" s="15"/>
    </row>
    <row r="45" spans="1:65" outlineLevel="5" x14ac:dyDescent="0.45">
      <c r="A45" s="22">
        <f t="shared" si="5"/>
        <v>1</v>
      </c>
      <c r="B45" s="9">
        <f t="shared" si="12"/>
        <v>45320</v>
      </c>
      <c r="C45" s="51">
        <v>331499</v>
      </c>
      <c r="D45" s="64">
        <f t="shared" si="6"/>
        <v>35.200000000000003</v>
      </c>
      <c r="E45" s="12">
        <v>34.9</v>
      </c>
      <c r="F45" s="12">
        <v>35.1</v>
      </c>
      <c r="G45" s="12">
        <v>34.4</v>
      </c>
      <c r="H45" s="12">
        <v>36.200000000000003</v>
      </c>
      <c r="I45" s="12"/>
      <c r="J45" s="12"/>
      <c r="K45" s="12"/>
      <c r="L45" s="12"/>
      <c r="M45" s="74">
        <f t="shared" si="7"/>
        <v>6.9</v>
      </c>
      <c r="N45" s="83">
        <v>6.99</v>
      </c>
      <c r="O45" s="83">
        <v>6.82</v>
      </c>
      <c r="P45" s="83">
        <v>6.95</v>
      </c>
      <c r="Q45" s="83">
        <v>6.79</v>
      </c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v>14.155712841253791</v>
      </c>
      <c r="AO45" s="41">
        <v>1978</v>
      </c>
      <c r="AP45" s="110"/>
      <c r="AQ45" s="111"/>
      <c r="AR45" s="126" t="str">
        <f t="shared" si="13"/>
        <v/>
      </c>
      <c r="AS45" s="126" t="str">
        <f t="shared" si="14"/>
        <v/>
      </c>
      <c r="AT45" s="127">
        <v>2218</v>
      </c>
      <c r="AU45" s="114"/>
      <c r="AV45" s="115"/>
      <c r="AW45" s="126" t="str">
        <f t="shared" si="15"/>
        <v/>
      </c>
      <c r="AX45" s="126" t="str">
        <f t="shared" si="16"/>
        <v/>
      </c>
      <c r="AY45" s="64" t="str">
        <f t="shared" si="10"/>
        <v/>
      </c>
      <c r="AZ45" s="97">
        <v>80.069999999999993</v>
      </c>
      <c r="BA45" s="68"/>
      <c r="BB45" s="68"/>
      <c r="BC45" s="68"/>
      <c r="BD45" s="68"/>
      <c r="BE45" s="15">
        <v>200</v>
      </c>
      <c r="BF45" s="5">
        <f t="shared" si="11"/>
        <v>21978</v>
      </c>
      <c r="BG45" s="42">
        <v>15457</v>
      </c>
      <c r="BH45" s="42">
        <v>0</v>
      </c>
      <c r="BI45" s="42">
        <v>1219</v>
      </c>
      <c r="BJ45" s="42"/>
      <c r="BK45" s="42"/>
      <c r="BL45" s="42">
        <v>5302</v>
      </c>
      <c r="BM45" s="15"/>
    </row>
    <row r="46" spans="1:65" outlineLevel="5" x14ac:dyDescent="0.45">
      <c r="A46" s="22">
        <f t="shared" si="5"/>
        <v>1</v>
      </c>
      <c r="B46" s="9">
        <f t="shared" si="12"/>
        <v>45321</v>
      </c>
      <c r="C46" s="51">
        <v>324553</v>
      </c>
      <c r="D46" s="64">
        <f t="shared" si="6"/>
        <v>35</v>
      </c>
      <c r="E46" s="12">
        <v>34.700000000000003</v>
      </c>
      <c r="F46" s="12">
        <v>34.9</v>
      </c>
      <c r="G46" s="12">
        <v>34.700000000000003</v>
      </c>
      <c r="H46" s="12">
        <v>35.799999999999997</v>
      </c>
      <c r="I46" s="12"/>
      <c r="J46" s="12"/>
      <c r="K46" s="12"/>
      <c r="L46" s="12"/>
      <c r="M46" s="74">
        <f t="shared" si="7"/>
        <v>6.9</v>
      </c>
      <c r="N46" s="83">
        <v>6.94</v>
      </c>
      <c r="O46" s="83">
        <v>6.78</v>
      </c>
      <c r="P46" s="83">
        <v>6.94</v>
      </c>
      <c r="Q46" s="83">
        <v>6.76</v>
      </c>
      <c r="R46" s="83"/>
      <c r="S46" s="83"/>
      <c r="T46" s="83"/>
      <c r="U46" s="83"/>
      <c r="V46" s="5">
        <f t="shared" si="8"/>
        <v>282.8</v>
      </c>
      <c r="W46" s="41">
        <v>301.7</v>
      </c>
      <c r="X46" s="41">
        <v>149.1</v>
      </c>
      <c r="Y46" s="41">
        <v>289.7</v>
      </c>
      <c r="Z46" s="41">
        <v>390.5</v>
      </c>
      <c r="AA46" s="41"/>
      <c r="AB46" s="41"/>
      <c r="AC46" s="41"/>
      <c r="AD46" s="41"/>
      <c r="AE46" s="5">
        <f t="shared" si="9"/>
        <v>2980</v>
      </c>
      <c r="AF46" s="41">
        <v>3160</v>
      </c>
      <c r="AG46" s="41">
        <v>2600</v>
      </c>
      <c r="AH46" s="41">
        <v>3260</v>
      </c>
      <c r="AI46" s="41">
        <v>2900</v>
      </c>
      <c r="AJ46" s="41"/>
      <c r="AK46" s="41"/>
      <c r="AL46" s="41"/>
      <c r="AM46" s="41"/>
      <c r="AN46" s="45">
        <v>12.578616352201259</v>
      </c>
      <c r="AO46" s="41">
        <v>2226</v>
      </c>
      <c r="AP46" s="110">
        <v>3.54</v>
      </c>
      <c r="AQ46" s="111">
        <v>2.99</v>
      </c>
      <c r="AR46" s="126">
        <f t="shared" si="13"/>
        <v>84.463276836158201</v>
      </c>
      <c r="AS46" s="126">
        <f t="shared" si="14"/>
        <v>15.536723163841799</v>
      </c>
      <c r="AT46" s="127">
        <v>2456</v>
      </c>
      <c r="AU46" s="114">
        <v>1.72</v>
      </c>
      <c r="AV46" s="115">
        <v>1.1100000000000001</v>
      </c>
      <c r="AW46" s="126">
        <f t="shared" si="15"/>
        <v>64.534883720930239</v>
      </c>
      <c r="AX46" s="126">
        <f t="shared" si="16"/>
        <v>35.465116279069761</v>
      </c>
      <c r="AY46" s="64">
        <f t="shared" si="10"/>
        <v>66.527770162837882</v>
      </c>
      <c r="AZ46" s="97">
        <v>79.709999999999994</v>
      </c>
      <c r="BA46" s="68">
        <v>56.78</v>
      </c>
      <c r="BB46" s="68">
        <v>45.5</v>
      </c>
      <c r="BC46" s="68">
        <v>2</v>
      </c>
      <c r="BD46" s="68"/>
      <c r="BE46" s="15">
        <v>340</v>
      </c>
      <c r="BF46" s="5">
        <f t="shared" si="11"/>
        <v>32214</v>
      </c>
      <c r="BG46" s="42">
        <v>15994</v>
      </c>
      <c r="BH46" s="42">
        <v>0</v>
      </c>
      <c r="BI46" s="42">
        <v>1255</v>
      </c>
      <c r="BJ46" s="42"/>
      <c r="BK46" s="42"/>
      <c r="BL46" s="42">
        <v>14965</v>
      </c>
      <c r="BM46" s="15"/>
    </row>
    <row r="47" spans="1:65" ht="17.5" outlineLevel="5" thickBot="1" x14ac:dyDescent="0.5">
      <c r="A47" s="31">
        <f t="shared" si="5"/>
        <v>1</v>
      </c>
      <c r="B47" s="32">
        <f t="shared" si="12"/>
        <v>45322</v>
      </c>
      <c r="C47" s="51">
        <v>316128</v>
      </c>
      <c r="D47" s="64">
        <f t="shared" si="6"/>
        <v>35.1</v>
      </c>
      <c r="E47" s="12">
        <v>34.700000000000003</v>
      </c>
      <c r="F47" s="12">
        <v>34.799999999999997</v>
      </c>
      <c r="G47" s="12">
        <v>34.9</v>
      </c>
      <c r="H47" s="12">
        <v>36</v>
      </c>
      <c r="I47" s="26"/>
      <c r="J47" s="26"/>
      <c r="K47" s="26"/>
      <c r="L47" s="26"/>
      <c r="M47" s="74">
        <f t="shared" si="7"/>
        <v>6.8</v>
      </c>
      <c r="N47" s="83">
        <v>6.91</v>
      </c>
      <c r="O47" s="83">
        <v>6.74</v>
      </c>
      <c r="P47" s="83">
        <v>6.9</v>
      </c>
      <c r="Q47" s="83">
        <v>6.72</v>
      </c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v>14.056224899598394</v>
      </c>
      <c r="AO47" s="41">
        <v>1992</v>
      </c>
      <c r="AP47" s="130"/>
      <c r="AQ47" s="131"/>
      <c r="AR47" s="126" t="str">
        <f t="shared" si="13"/>
        <v/>
      </c>
      <c r="AS47" s="126" t="str">
        <f t="shared" si="14"/>
        <v/>
      </c>
      <c r="AT47" s="127">
        <v>2231</v>
      </c>
      <c r="AU47" s="132"/>
      <c r="AV47" s="133"/>
      <c r="AW47" s="126" t="str">
        <f t="shared" si="15"/>
        <v/>
      </c>
      <c r="AX47" s="126" t="str">
        <f t="shared" si="16"/>
        <v/>
      </c>
      <c r="AY47" s="64" t="str">
        <f t="shared" si="10"/>
        <v/>
      </c>
      <c r="AZ47" s="97">
        <v>79.569999999999993</v>
      </c>
      <c r="BA47" s="76"/>
      <c r="BB47" s="76"/>
      <c r="BC47" s="76"/>
      <c r="BD47" s="76"/>
      <c r="BE47" s="15">
        <v>350</v>
      </c>
      <c r="BF47" s="5">
        <f t="shared" si="11"/>
        <v>33422</v>
      </c>
      <c r="BG47" s="42">
        <v>15488</v>
      </c>
      <c r="BH47" s="42">
        <v>0</v>
      </c>
      <c r="BI47" s="42">
        <v>1213</v>
      </c>
      <c r="BJ47" s="42"/>
      <c r="BK47" s="42"/>
      <c r="BL47" s="42">
        <v>16721</v>
      </c>
      <c r="BM47" s="25"/>
    </row>
    <row r="48" spans="1:65" outlineLevel="4" x14ac:dyDescent="0.45">
      <c r="A48" s="150" t="s">
        <v>35</v>
      </c>
      <c r="B48" s="151"/>
      <c r="C48" s="50">
        <f t="shared" ref="C48:BM48" si="17">SUBTOTAL(4,C17:C47)</f>
        <v>400926</v>
      </c>
      <c r="D48" s="60">
        <f t="shared" si="17"/>
        <v>37.5</v>
      </c>
      <c r="E48" s="28">
        <f t="shared" si="17"/>
        <v>37.4</v>
      </c>
      <c r="F48" s="28">
        <f t="shared" si="17"/>
        <v>38.1</v>
      </c>
      <c r="G48" s="28">
        <f t="shared" si="17"/>
        <v>37</v>
      </c>
      <c r="H48" s="28">
        <f t="shared" si="17"/>
        <v>38.700000000000003</v>
      </c>
      <c r="I48" s="28">
        <f t="shared" si="17"/>
        <v>0</v>
      </c>
      <c r="J48" s="28">
        <f t="shared" si="17"/>
        <v>0</v>
      </c>
      <c r="K48" s="28">
        <f t="shared" si="17"/>
        <v>0</v>
      </c>
      <c r="L48" s="28">
        <f t="shared" si="17"/>
        <v>0</v>
      </c>
      <c r="M48" s="71">
        <f t="shared" si="17"/>
        <v>7.2</v>
      </c>
      <c r="N48" s="82">
        <f t="shared" si="17"/>
        <v>7.18</v>
      </c>
      <c r="O48" s="82">
        <f t="shared" si="17"/>
        <v>7.12</v>
      </c>
      <c r="P48" s="82">
        <f t="shared" si="17"/>
        <v>7.29</v>
      </c>
      <c r="Q48" s="82">
        <f t="shared" si="17"/>
        <v>7.08</v>
      </c>
      <c r="R48" s="82">
        <f t="shared" si="17"/>
        <v>0</v>
      </c>
      <c r="S48" s="82">
        <f t="shared" si="17"/>
        <v>0</v>
      </c>
      <c r="T48" s="82">
        <f t="shared" si="17"/>
        <v>0</v>
      </c>
      <c r="U48" s="82">
        <f t="shared" si="17"/>
        <v>0</v>
      </c>
      <c r="V48" s="29">
        <f t="shared" si="17"/>
        <v>352.3</v>
      </c>
      <c r="W48" s="39">
        <f t="shared" si="17"/>
        <v>301.7</v>
      </c>
      <c r="X48" s="39">
        <f t="shared" si="17"/>
        <v>368.7</v>
      </c>
      <c r="Y48" s="39">
        <f t="shared" si="17"/>
        <v>343.4</v>
      </c>
      <c r="Z48" s="39">
        <f t="shared" si="17"/>
        <v>440.7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3562.5</v>
      </c>
      <c r="AF48" s="39">
        <f t="shared" si="17"/>
        <v>3960</v>
      </c>
      <c r="AG48" s="39">
        <f t="shared" si="17"/>
        <v>3300</v>
      </c>
      <c r="AH48" s="39">
        <f t="shared" si="17"/>
        <v>3910</v>
      </c>
      <c r="AI48" s="39">
        <f t="shared" si="17"/>
        <v>3160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17.262638717632552</v>
      </c>
      <c r="AO48" s="39">
        <f t="shared" si="17"/>
        <v>2239</v>
      </c>
      <c r="AP48" s="104">
        <f t="shared" si="17"/>
        <v>3.71</v>
      </c>
      <c r="AQ48" s="105">
        <f t="shared" si="17"/>
        <v>3.08</v>
      </c>
      <c r="AR48" s="106">
        <f t="shared" si="17"/>
        <v>84.463276836158201</v>
      </c>
      <c r="AS48" s="106">
        <f t="shared" si="17"/>
        <v>18.289085545722713</v>
      </c>
      <c r="AT48" s="107">
        <f t="shared" si="17"/>
        <v>2456</v>
      </c>
      <c r="AU48" s="108">
        <f t="shared" si="17"/>
        <v>1.86</v>
      </c>
      <c r="AV48" s="109">
        <f t="shared" si="17"/>
        <v>1.2</v>
      </c>
      <c r="AW48" s="106">
        <f t="shared" si="17"/>
        <v>67.46987951807229</v>
      </c>
      <c r="AX48" s="106">
        <f t="shared" si="17"/>
        <v>36.26373626373627</v>
      </c>
      <c r="AY48" s="60">
        <f t="shared" si="17"/>
        <v>67.607818802358082</v>
      </c>
      <c r="AZ48" s="96">
        <f t="shared" si="17"/>
        <v>80.63</v>
      </c>
      <c r="BA48" s="67">
        <f t="shared" si="17"/>
        <v>60.47</v>
      </c>
      <c r="BB48" s="67">
        <f t="shared" si="17"/>
        <v>45.5</v>
      </c>
      <c r="BC48" s="67">
        <f t="shared" si="17"/>
        <v>2</v>
      </c>
      <c r="BD48" s="67">
        <f t="shared" si="17"/>
        <v>0</v>
      </c>
      <c r="BE48" s="27">
        <f t="shared" si="17"/>
        <v>360</v>
      </c>
      <c r="BF48" s="29">
        <f t="shared" si="17"/>
        <v>37826</v>
      </c>
      <c r="BG48" s="39">
        <f t="shared" si="17"/>
        <v>17324</v>
      </c>
      <c r="BH48" s="40">
        <f t="shared" si="17"/>
        <v>4794</v>
      </c>
      <c r="BI48" s="40">
        <f t="shared" si="17"/>
        <v>1255</v>
      </c>
      <c r="BJ48" s="40">
        <f t="shared" si="17"/>
        <v>0</v>
      </c>
      <c r="BK48" s="40">
        <f t="shared" si="17"/>
        <v>0</v>
      </c>
      <c r="BL48" s="40">
        <f t="shared" si="17"/>
        <v>16836</v>
      </c>
      <c r="BM48" s="27">
        <f t="shared" si="17"/>
        <v>0</v>
      </c>
    </row>
    <row r="49" spans="1:65" outlineLevel="3" x14ac:dyDescent="0.45">
      <c r="A49" s="180" t="s">
        <v>24</v>
      </c>
      <c r="B49" s="181"/>
      <c r="C49" s="51">
        <f t="shared" ref="C49:BM49" si="18">SUBTOTAL(5,C17:C47)</f>
        <v>316128</v>
      </c>
      <c r="D49" s="61">
        <f t="shared" si="18"/>
        <v>34.700000000000003</v>
      </c>
      <c r="E49" s="12">
        <f t="shared" si="18"/>
        <v>34</v>
      </c>
      <c r="F49" s="12">
        <f t="shared" si="18"/>
        <v>34.1</v>
      </c>
      <c r="G49" s="12">
        <f t="shared" si="18"/>
        <v>34.299999999999997</v>
      </c>
      <c r="H49" s="12">
        <f t="shared" si="18"/>
        <v>35.6</v>
      </c>
      <c r="I49" s="12">
        <f t="shared" si="18"/>
        <v>0</v>
      </c>
      <c r="J49" s="12">
        <f t="shared" si="18"/>
        <v>0</v>
      </c>
      <c r="K49" s="12">
        <f t="shared" si="18"/>
        <v>0</v>
      </c>
      <c r="L49" s="12">
        <f t="shared" si="18"/>
        <v>0</v>
      </c>
      <c r="M49" s="72">
        <f t="shared" si="18"/>
        <v>6.8</v>
      </c>
      <c r="N49" s="83">
        <f t="shared" si="18"/>
        <v>6.91</v>
      </c>
      <c r="O49" s="83">
        <f t="shared" si="18"/>
        <v>6.74</v>
      </c>
      <c r="P49" s="83">
        <f t="shared" si="18"/>
        <v>6.9</v>
      </c>
      <c r="Q49" s="83">
        <f t="shared" si="18"/>
        <v>6.72</v>
      </c>
      <c r="R49" s="83">
        <f t="shared" si="18"/>
        <v>0</v>
      </c>
      <c r="S49" s="83">
        <f t="shared" si="18"/>
        <v>0</v>
      </c>
      <c r="T49" s="83">
        <f t="shared" si="18"/>
        <v>0</v>
      </c>
      <c r="U49" s="83">
        <f t="shared" si="18"/>
        <v>0</v>
      </c>
      <c r="V49" s="6">
        <f t="shared" si="18"/>
        <v>282.8</v>
      </c>
      <c r="W49" s="41">
        <f t="shared" si="18"/>
        <v>245.3</v>
      </c>
      <c r="X49" s="41">
        <f t="shared" si="18"/>
        <v>149.1</v>
      </c>
      <c r="Y49" s="41">
        <f t="shared" si="18"/>
        <v>254.6</v>
      </c>
      <c r="Z49" s="41">
        <f t="shared" si="18"/>
        <v>317.89999999999998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6">
        <f t="shared" si="18"/>
        <v>2980</v>
      </c>
      <c r="AF49" s="41">
        <f t="shared" si="18"/>
        <v>3160</v>
      </c>
      <c r="AG49" s="41">
        <f t="shared" si="18"/>
        <v>2600</v>
      </c>
      <c r="AH49" s="41">
        <f t="shared" si="18"/>
        <v>3170</v>
      </c>
      <c r="AI49" s="41">
        <f t="shared" si="18"/>
        <v>2450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12.505582849486379</v>
      </c>
      <c r="AO49" s="41">
        <f t="shared" si="18"/>
        <v>1622</v>
      </c>
      <c r="AP49" s="110">
        <f t="shared" si="18"/>
        <v>2.74</v>
      </c>
      <c r="AQ49" s="111">
        <f t="shared" si="18"/>
        <v>2.2400000000000002</v>
      </c>
      <c r="AR49" s="112">
        <f t="shared" si="18"/>
        <v>81.710914454277287</v>
      </c>
      <c r="AS49" s="112">
        <f t="shared" si="18"/>
        <v>15.536723163841799</v>
      </c>
      <c r="AT49" s="113">
        <f t="shared" si="18"/>
        <v>1833</v>
      </c>
      <c r="AU49" s="114">
        <f t="shared" si="18"/>
        <v>1.66</v>
      </c>
      <c r="AV49" s="115">
        <f t="shared" si="18"/>
        <v>1.1100000000000001</v>
      </c>
      <c r="AW49" s="112">
        <f t="shared" si="18"/>
        <v>63.73626373626373</v>
      </c>
      <c r="AX49" s="112">
        <f t="shared" si="18"/>
        <v>32.53012048192771</v>
      </c>
      <c r="AY49" s="61">
        <f t="shared" si="18"/>
        <v>57.575757575757592</v>
      </c>
      <c r="AZ49" s="97">
        <f t="shared" si="18"/>
        <v>78.84</v>
      </c>
      <c r="BA49" s="68">
        <f t="shared" si="18"/>
        <v>56.78</v>
      </c>
      <c r="BB49" s="68">
        <f t="shared" si="18"/>
        <v>39.979999999999997</v>
      </c>
      <c r="BC49" s="68">
        <f t="shared" si="18"/>
        <v>1</v>
      </c>
      <c r="BD49" s="68">
        <f t="shared" si="18"/>
        <v>0</v>
      </c>
      <c r="BE49" s="15">
        <f t="shared" si="18"/>
        <v>60</v>
      </c>
      <c r="BF49" s="6">
        <f t="shared" si="18"/>
        <v>20194</v>
      </c>
      <c r="BG49" s="41">
        <f t="shared" si="18"/>
        <v>12155</v>
      </c>
      <c r="BH49" s="42">
        <f t="shared" si="18"/>
        <v>0</v>
      </c>
      <c r="BI49" s="42">
        <f t="shared" si="18"/>
        <v>1157</v>
      </c>
      <c r="BJ49" s="42">
        <f t="shared" si="18"/>
        <v>0</v>
      </c>
      <c r="BK49" s="42">
        <f t="shared" si="18"/>
        <v>0</v>
      </c>
      <c r="BL49" s="42">
        <f t="shared" si="18"/>
        <v>2610</v>
      </c>
      <c r="BM49" s="15">
        <f t="shared" si="18"/>
        <v>0</v>
      </c>
    </row>
    <row r="50" spans="1:65" outlineLevel="2" x14ac:dyDescent="0.45">
      <c r="A50" s="180" t="s">
        <v>13</v>
      </c>
      <c r="B50" s="181"/>
      <c r="C50" s="51">
        <f>IFERROR(SUBTOTAL(1,C17:C47),"")</f>
        <v>341743.41935483873</v>
      </c>
      <c r="D50" s="61">
        <f t="shared" ref="D50:BM50" si="19">IFERROR(SUBTOTAL(1,D17:D47),"")</f>
        <v>36.054838709677419</v>
      </c>
      <c r="E50" s="12">
        <f t="shared" si="19"/>
        <v>35.541935483870972</v>
      </c>
      <c r="F50" s="12">
        <f t="shared" si="19"/>
        <v>35.745161290322585</v>
      </c>
      <c r="G50" s="12">
        <f t="shared" si="19"/>
        <v>35.825806451612912</v>
      </c>
      <c r="H50" s="12">
        <f t="shared" si="19"/>
        <v>37.08064516129032</v>
      </c>
      <c r="I50" s="12" t="str">
        <f t="shared" si="19"/>
        <v/>
      </c>
      <c r="J50" s="12" t="str">
        <f t="shared" si="19"/>
        <v/>
      </c>
      <c r="K50" s="12" t="str">
        <f t="shared" si="19"/>
        <v/>
      </c>
      <c r="L50" s="12" t="str">
        <f t="shared" si="19"/>
        <v/>
      </c>
      <c r="M50" s="72">
        <f t="shared" si="19"/>
        <v>7.0258064516129028</v>
      </c>
      <c r="N50" s="83">
        <f t="shared" si="19"/>
        <v>7.07967741935484</v>
      </c>
      <c r="O50" s="83">
        <f t="shared" si="19"/>
        <v>6.9803225806451605</v>
      </c>
      <c r="P50" s="83">
        <f t="shared" si="19"/>
        <v>7.08</v>
      </c>
      <c r="Q50" s="83">
        <f t="shared" si="19"/>
        <v>6.9480645161290306</v>
      </c>
      <c r="R50" s="83" t="str">
        <f t="shared" si="19"/>
        <v/>
      </c>
      <c r="S50" s="83" t="str">
        <f t="shared" si="19"/>
        <v/>
      </c>
      <c r="T50" s="83" t="str">
        <f t="shared" si="19"/>
        <v/>
      </c>
      <c r="U50" s="83" t="str">
        <f t="shared" si="19"/>
        <v/>
      </c>
      <c r="V50" s="6">
        <f t="shared" si="19"/>
        <v>316.26</v>
      </c>
      <c r="W50" s="41">
        <f t="shared" si="19"/>
        <v>275.68</v>
      </c>
      <c r="X50" s="41">
        <f t="shared" si="19"/>
        <v>314.02</v>
      </c>
      <c r="Y50" s="41">
        <f t="shared" si="19"/>
        <v>297.56</v>
      </c>
      <c r="Z50" s="41">
        <f t="shared" si="19"/>
        <v>377.69999999999993</v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6">
        <f t="shared" si="19"/>
        <v>3192</v>
      </c>
      <c r="AF50" s="41">
        <f t="shared" si="19"/>
        <v>3512</v>
      </c>
      <c r="AG50" s="41">
        <f t="shared" si="19"/>
        <v>2876</v>
      </c>
      <c r="AH50" s="41">
        <f t="shared" si="19"/>
        <v>3492</v>
      </c>
      <c r="AI50" s="41">
        <f t="shared" si="19"/>
        <v>2888</v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14.489964863180221</v>
      </c>
      <c r="AO50" s="41">
        <f t="shared" si="19"/>
        <v>1946.9354838709678</v>
      </c>
      <c r="AP50" s="110">
        <f t="shared" si="19"/>
        <v>3.37</v>
      </c>
      <c r="AQ50" s="111">
        <f t="shared" si="19"/>
        <v>2.802</v>
      </c>
      <c r="AR50" s="112">
        <f t="shared" si="19"/>
        <v>83.076584875660686</v>
      </c>
      <c r="AS50" s="112">
        <f t="shared" si="19"/>
        <v>16.923415124339321</v>
      </c>
      <c r="AT50" s="113">
        <f t="shared" si="19"/>
        <v>2158.8387096774195</v>
      </c>
      <c r="AU50" s="114">
        <f t="shared" si="19"/>
        <v>1.764</v>
      </c>
      <c r="AV50" s="115">
        <f t="shared" si="19"/>
        <v>1.1440000000000001</v>
      </c>
      <c r="AW50" s="112">
        <f t="shared" si="19"/>
        <v>64.892340292413948</v>
      </c>
      <c r="AX50" s="112">
        <f t="shared" si="19"/>
        <v>35.107659707586052</v>
      </c>
      <c r="AY50" s="61">
        <f t="shared" si="19"/>
        <v>62.195746428171184</v>
      </c>
      <c r="AZ50" s="97">
        <f t="shared" si="19"/>
        <v>79.714193548387101</v>
      </c>
      <c r="BA50" s="68">
        <f t="shared" si="19"/>
        <v>59.188000000000002</v>
      </c>
      <c r="BB50" s="68">
        <f t="shared" si="19"/>
        <v>42.368000000000002</v>
      </c>
      <c r="BC50" s="68">
        <f t="shared" si="19"/>
        <v>1.4</v>
      </c>
      <c r="BD50" s="68" t="str">
        <f t="shared" si="19"/>
        <v/>
      </c>
      <c r="BE50" s="15">
        <f>IFERROR(SUBTOTAL(1,BE17:BE47),"")</f>
        <v>272.96296296296299</v>
      </c>
      <c r="BF50" s="6">
        <f t="shared" si="19"/>
        <v>27552.516129032258</v>
      </c>
      <c r="BG50" s="41">
        <f t="shared" si="19"/>
        <v>15349.032258064517</v>
      </c>
      <c r="BH50" s="42">
        <f t="shared" si="19"/>
        <v>275.48387096774195</v>
      </c>
      <c r="BI50" s="42">
        <f t="shared" si="19"/>
        <v>1208.4193548387098</v>
      </c>
      <c r="BJ50" s="42" t="str">
        <f t="shared" si="19"/>
        <v/>
      </c>
      <c r="BK50" s="42" t="str">
        <f t="shared" si="19"/>
        <v/>
      </c>
      <c r="BL50" s="42">
        <f t="shared" si="19"/>
        <v>10719.58064516129</v>
      </c>
      <c r="BM50" s="15" t="str">
        <f t="shared" si="19"/>
        <v/>
      </c>
    </row>
    <row r="51" spans="1:65" ht="17.5" outlineLevel="1" thickBot="1" x14ac:dyDescent="0.5">
      <c r="A51" s="182" t="s">
        <v>60</v>
      </c>
      <c r="B51" s="183"/>
      <c r="C51" s="52">
        <f>SUBTOTAL(9,C17:C47)</f>
        <v>10594046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60355</v>
      </c>
      <c r="AP51" s="116"/>
      <c r="AQ51" s="117"/>
      <c r="AR51" s="118"/>
      <c r="AS51" s="118"/>
      <c r="AT51" s="119">
        <f>SUBTOTAL(9,AT17:AT47)</f>
        <v>66924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7370</v>
      </c>
      <c r="BF51" s="7">
        <f t="shared" ref="BF51:BM51" si="20">SUBTOTAL(9,BF17:BF47)</f>
        <v>854128</v>
      </c>
      <c r="BG51" s="43">
        <f t="shared" si="20"/>
        <v>475820</v>
      </c>
      <c r="BH51" s="44">
        <f t="shared" si="20"/>
        <v>8540</v>
      </c>
      <c r="BI51" s="44">
        <f t="shared" si="20"/>
        <v>37461</v>
      </c>
      <c r="BJ51" s="44">
        <f t="shared" si="20"/>
        <v>0</v>
      </c>
      <c r="BK51" s="44">
        <f t="shared" si="20"/>
        <v>0</v>
      </c>
      <c r="BL51" s="44">
        <f t="shared" si="20"/>
        <v>332307</v>
      </c>
      <c r="BM51" s="16">
        <f t="shared" si="20"/>
        <v>0</v>
      </c>
    </row>
    <row r="52" spans="1:65" outlineLevel="5" x14ac:dyDescent="0.45">
      <c r="A52" s="21">
        <f t="shared" si="5"/>
        <v>2</v>
      </c>
      <c r="B52" s="33">
        <f>B47+1</f>
        <v>45323</v>
      </c>
      <c r="C52" s="51">
        <v>327941</v>
      </c>
      <c r="D52" s="64">
        <f t="shared" ref="D52:D80" si="21">IFERROR(ROUND(AVERAGE(E52:L52),1),"")</f>
        <v>35</v>
      </c>
      <c r="E52" s="12">
        <v>34.9</v>
      </c>
      <c r="F52" s="12">
        <v>35</v>
      </c>
      <c r="G52" s="12">
        <v>34.299999999999997</v>
      </c>
      <c r="H52" s="12">
        <v>35.9</v>
      </c>
      <c r="I52" s="11"/>
      <c r="J52" s="11"/>
      <c r="K52" s="11"/>
      <c r="L52" s="11"/>
      <c r="M52" s="74">
        <f t="shared" ref="M52:M80" si="22">IFERROR(ROUND(AVERAGE(N52:U52),1),"")</f>
        <v>6.9</v>
      </c>
      <c r="N52" s="86">
        <v>6.93</v>
      </c>
      <c r="O52" s="86">
        <v>6.76</v>
      </c>
      <c r="P52" s="86">
        <v>6.93</v>
      </c>
      <c r="Q52" s="86">
        <v>6.78</v>
      </c>
      <c r="R52" s="86"/>
      <c r="S52" s="86"/>
      <c r="T52" s="86"/>
      <c r="U52" s="86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14.077425842131724</v>
      </c>
      <c r="AO52" s="41">
        <v>1989</v>
      </c>
      <c r="AP52" s="124"/>
      <c r="AQ52" s="125"/>
      <c r="AR52" s="126" t="str">
        <f t="shared" ref="AR52:AR80" si="25">IFERROR(AQ52/AP52*100,"")</f>
        <v/>
      </c>
      <c r="AS52" s="126" t="str">
        <f t="shared" ref="AS52:AS80" si="26">IFERROR(100-AR52,"")</f>
        <v/>
      </c>
      <c r="AT52" s="127">
        <v>2273</v>
      </c>
      <c r="AU52" s="128"/>
      <c r="AV52" s="129"/>
      <c r="AW52" s="126" t="str">
        <f t="shared" ref="AW52:AW80" si="27">IFERROR(AV52/AU52*100,"")</f>
        <v/>
      </c>
      <c r="AX52" s="126" t="str">
        <f t="shared" ref="AX52:AX80" si="28">IFERROR(100-AW52,"")</f>
        <v/>
      </c>
      <c r="AY52" s="64" t="str">
        <f t="shared" ref="AY52:AY80" si="29">IFERROR((1-((AW52*AS52)/(AX52*AR52)))*100,"")</f>
        <v/>
      </c>
      <c r="AZ52">
        <v>79.790000000000006</v>
      </c>
      <c r="BA52" s="70"/>
      <c r="BB52" s="70"/>
      <c r="BC52" s="70"/>
      <c r="BD52" s="70"/>
      <c r="BE52" s="15">
        <v>240</v>
      </c>
      <c r="BF52" s="5">
        <f t="shared" ref="BF52:BF80" si="30">IF(SUM(BG52:BM52)=0,"",SUM(BG52:BM52))</f>
        <v>28214</v>
      </c>
      <c r="BG52" s="42">
        <v>14545</v>
      </c>
      <c r="BH52" s="42">
        <v>0</v>
      </c>
      <c r="BI52" s="42">
        <v>1181</v>
      </c>
      <c r="BJ52" s="42"/>
      <c r="BK52" s="42"/>
      <c r="BL52" s="42">
        <v>12488</v>
      </c>
      <c r="BM52" s="14"/>
    </row>
    <row r="53" spans="1:65" outlineLevel="5" x14ac:dyDescent="0.45">
      <c r="A53" s="22">
        <f t="shared" si="5"/>
        <v>2</v>
      </c>
      <c r="B53" s="9">
        <f t="shared" si="12"/>
        <v>45324</v>
      </c>
      <c r="C53" s="51">
        <v>333657</v>
      </c>
      <c r="D53" s="64">
        <f t="shared" si="21"/>
        <v>34.799999999999997</v>
      </c>
      <c r="E53" s="12">
        <v>34</v>
      </c>
      <c r="F53" s="12">
        <v>34.1</v>
      </c>
      <c r="G53" s="12">
        <v>35</v>
      </c>
      <c r="H53" s="12">
        <v>36.1</v>
      </c>
      <c r="I53" s="12"/>
      <c r="J53" s="12"/>
      <c r="K53" s="12"/>
      <c r="L53" s="12"/>
      <c r="M53" s="74">
        <f t="shared" si="22"/>
        <v>6.9</v>
      </c>
      <c r="N53" s="86">
        <v>6.92</v>
      </c>
      <c r="O53" s="86">
        <v>6.73</v>
      </c>
      <c r="P53" s="86">
        <v>6.95</v>
      </c>
      <c r="Q53" s="86">
        <v>6.84</v>
      </c>
      <c r="R53" s="83"/>
      <c r="S53" s="83"/>
      <c r="T53" s="83"/>
      <c r="U53" s="83"/>
      <c r="V53" s="5" t="str">
        <f t="shared" si="23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4"/>
        <v/>
      </c>
      <c r="AF53" s="41"/>
      <c r="AG53" s="41"/>
      <c r="AH53" s="41"/>
      <c r="AI53" s="41"/>
      <c r="AJ53" s="41"/>
      <c r="AK53" s="41"/>
      <c r="AL53" s="41"/>
      <c r="AM53" s="41"/>
      <c r="AN53" s="45">
        <v>14.336917562724015</v>
      </c>
      <c r="AO53" s="41">
        <v>1953</v>
      </c>
      <c r="AP53" s="110"/>
      <c r="AQ53" s="111"/>
      <c r="AR53" s="126" t="str">
        <f t="shared" si="25"/>
        <v/>
      </c>
      <c r="AS53" s="126" t="str">
        <f t="shared" si="26"/>
        <v/>
      </c>
      <c r="AT53" s="127">
        <v>2187</v>
      </c>
      <c r="AU53" s="128"/>
      <c r="AV53" s="129"/>
      <c r="AW53" s="126" t="str">
        <f t="shared" si="27"/>
        <v/>
      </c>
      <c r="AX53" s="126" t="str">
        <f t="shared" si="28"/>
        <v/>
      </c>
      <c r="AY53" s="64" t="str">
        <f t="shared" si="29"/>
        <v/>
      </c>
      <c r="AZ53" s="97">
        <v>79.67</v>
      </c>
      <c r="BA53" s="68"/>
      <c r="BB53" s="68"/>
      <c r="BC53" s="68"/>
      <c r="BD53" s="68"/>
      <c r="BE53" s="15">
        <v>310</v>
      </c>
      <c r="BF53" s="5">
        <f t="shared" si="30"/>
        <v>27191</v>
      </c>
      <c r="BG53" s="42">
        <v>15153</v>
      </c>
      <c r="BH53" s="42">
        <v>0</v>
      </c>
      <c r="BI53" s="42">
        <v>1219</v>
      </c>
      <c r="BJ53" s="42"/>
      <c r="BK53" s="42"/>
      <c r="BL53" s="42">
        <v>10819</v>
      </c>
      <c r="BM53" s="15"/>
    </row>
    <row r="54" spans="1:65" outlineLevel="5" x14ac:dyDescent="0.45">
      <c r="A54" s="22">
        <f t="shared" si="5"/>
        <v>2</v>
      </c>
      <c r="B54" s="9">
        <f t="shared" si="12"/>
        <v>45325</v>
      </c>
      <c r="C54" s="51">
        <v>332283</v>
      </c>
      <c r="D54" s="64">
        <f t="shared" si="21"/>
        <v>34.799999999999997</v>
      </c>
      <c r="E54" s="12">
        <v>34</v>
      </c>
      <c r="F54" s="12">
        <v>34.1</v>
      </c>
      <c r="G54" s="12">
        <v>35</v>
      </c>
      <c r="H54" s="12">
        <v>36.1</v>
      </c>
      <c r="I54" s="12"/>
      <c r="J54" s="12"/>
      <c r="K54" s="12"/>
      <c r="L54" s="12"/>
      <c r="M54" s="74">
        <f t="shared" si="22"/>
        <v>6.9</v>
      </c>
      <c r="N54" s="86">
        <v>6.87</v>
      </c>
      <c r="O54" s="86">
        <v>6.72</v>
      </c>
      <c r="P54" s="86">
        <v>6.99</v>
      </c>
      <c r="Q54" s="86">
        <v>6.88</v>
      </c>
      <c r="R54" s="83"/>
      <c r="S54" s="83"/>
      <c r="T54" s="83"/>
      <c r="U54" s="83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5">
        <v>14.43298969072165</v>
      </c>
      <c r="AO54" s="41">
        <v>1940</v>
      </c>
      <c r="AP54" s="110"/>
      <c r="AQ54" s="111"/>
      <c r="AR54" s="126" t="str">
        <f t="shared" si="25"/>
        <v/>
      </c>
      <c r="AS54" s="126" t="str">
        <f t="shared" si="26"/>
        <v/>
      </c>
      <c r="AT54" s="127">
        <v>2105</v>
      </c>
      <c r="AU54" s="128"/>
      <c r="AV54" s="129"/>
      <c r="AW54" s="126" t="str">
        <f t="shared" si="27"/>
        <v/>
      </c>
      <c r="AX54" s="126" t="str">
        <f t="shared" si="28"/>
        <v/>
      </c>
      <c r="AY54" s="64" t="str">
        <f t="shared" si="29"/>
        <v/>
      </c>
      <c r="AZ54" s="97">
        <v>79.430000000000007</v>
      </c>
      <c r="BA54" s="68"/>
      <c r="BB54" s="68"/>
      <c r="BC54" s="68"/>
      <c r="BD54" s="68"/>
      <c r="BE54" s="15">
        <v>70</v>
      </c>
      <c r="BF54" s="5">
        <f t="shared" si="30"/>
        <v>29590</v>
      </c>
      <c r="BG54" s="42">
        <v>15055</v>
      </c>
      <c r="BH54" s="42">
        <v>0</v>
      </c>
      <c r="BI54" s="42">
        <v>1215</v>
      </c>
      <c r="BJ54" s="42"/>
      <c r="BK54" s="42"/>
      <c r="BL54" s="42">
        <v>13320</v>
      </c>
      <c r="BM54" s="15"/>
    </row>
    <row r="55" spans="1:65" outlineLevel="5" x14ac:dyDescent="0.45">
      <c r="A55" s="22">
        <f t="shared" si="5"/>
        <v>2</v>
      </c>
      <c r="B55" s="9">
        <f t="shared" si="12"/>
        <v>45326</v>
      </c>
      <c r="C55" s="51">
        <v>351792</v>
      </c>
      <c r="D55" s="64">
        <f t="shared" si="21"/>
        <v>34.799999999999997</v>
      </c>
      <c r="E55" s="12">
        <v>34</v>
      </c>
      <c r="F55" s="12">
        <v>34.1</v>
      </c>
      <c r="G55" s="12">
        <v>35</v>
      </c>
      <c r="H55" s="12">
        <v>36.1</v>
      </c>
      <c r="I55" s="12"/>
      <c r="J55" s="12"/>
      <c r="K55" s="12"/>
      <c r="L55" s="12"/>
      <c r="M55" s="74">
        <f t="shared" si="22"/>
        <v>6.9</v>
      </c>
      <c r="N55" s="86">
        <v>6.9</v>
      </c>
      <c r="O55" s="86">
        <v>6.75</v>
      </c>
      <c r="P55" s="86">
        <v>7.02</v>
      </c>
      <c r="Q55" s="86">
        <v>6.92</v>
      </c>
      <c r="R55" s="83"/>
      <c r="S55" s="83"/>
      <c r="T55" s="83"/>
      <c r="U55" s="83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5">
        <v>14.9812734082397</v>
      </c>
      <c r="AO55" s="41">
        <v>1869</v>
      </c>
      <c r="AP55" s="110"/>
      <c r="AQ55" s="111"/>
      <c r="AR55" s="126" t="str">
        <f t="shared" si="25"/>
        <v/>
      </c>
      <c r="AS55" s="126" t="str">
        <f t="shared" si="26"/>
        <v/>
      </c>
      <c r="AT55" s="127">
        <v>2150</v>
      </c>
      <c r="AU55" s="128"/>
      <c r="AV55" s="129"/>
      <c r="AW55" s="126" t="str">
        <f t="shared" si="27"/>
        <v/>
      </c>
      <c r="AX55" s="126" t="str">
        <f t="shared" si="28"/>
        <v/>
      </c>
      <c r="AY55" s="64" t="str">
        <f t="shared" si="29"/>
        <v/>
      </c>
      <c r="AZ55" s="97">
        <v>79.88</v>
      </c>
      <c r="BA55" s="68"/>
      <c r="BB55" s="68"/>
      <c r="BC55" s="68"/>
      <c r="BD55" s="68"/>
      <c r="BE55" s="15"/>
      <c r="BF55" s="5">
        <f t="shared" si="30"/>
        <v>21600</v>
      </c>
      <c r="BG55" s="42">
        <v>15997</v>
      </c>
      <c r="BH55" s="42">
        <v>0</v>
      </c>
      <c r="BI55" s="42">
        <v>1199</v>
      </c>
      <c r="BJ55" s="42"/>
      <c r="BK55" s="42"/>
      <c r="BL55" s="42">
        <v>4404</v>
      </c>
      <c r="BM55" s="15"/>
    </row>
    <row r="56" spans="1:65" outlineLevel="5" x14ac:dyDescent="0.45">
      <c r="A56" s="22">
        <f t="shared" si="5"/>
        <v>2</v>
      </c>
      <c r="B56" s="9">
        <f t="shared" si="12"/>
        <v>45327</v>
      </c>
      <c r="C56" s="51">
        <v>386414</v>
      </c>
      <c r="D56" s="64">
        <f t="shared" si="21"/>
        <v>35.1</v>
      </c>
      <c r="E56" s="12">
        <v>34.700000000000003</v>
      </c>
      <c r="F56" s="12">
        <v>34.9</v>
      </c>
      <c r="G56" s="12">
        <v>33.5</v>
      </c>
      <c r="H56" s="12">
        <v>37.299999999999997</v>
      </c>
      <c r="I56" s="12"/>
      <c r="J56" s="12"/>
      <c r="K56" s="12"/>
      <c r="L56" s="12"/>
      <c r="M56" s="74">
        <f t="shared" si="22"/>
        <v>6.9</v>
      </c>
      <c r="N56" s="86">
        <v>6.96</v>
      </c>
      <c r="O56" s="86">
        <v>6.77</v>
      </c>
      <c r="P56" s="86">
        <v>7.04</v>
      </c>
      <c r="Q56" s="86">
        <v>6.91</v>
      </c>
      <c r="R56" s="83"/>
      <c r="S56" s="83"/>
      <c r="T56" s="83"/>
      <c r="U56" s="83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5">
        <v>13.678553981436249</v>
      </c>
      <c r="AO56" s="41">
        <v>2047</v>
      </c>
      <c r="AP56" s="110"/>
      <c r="AQ56" s="111"/>
      <c r="AR56" s="126" t="str">
        <f t="shared" si="25"/>
        <v/>
      </c>
      <c r="AS56" s="126" t="str">
        <f t="shared" si="26"/>
        <v/>
      </c>
      <c r="AT56" s="127">
        <v>2251</v>
      </c>
      <c r="AU56" s="128"/>
      <c r="AV56" s="129"/>
      <c r="AW56" s="126" t="str">
        <f t="shared" si="27"/>
        <v/>
      </c>
      <c r="AX56" s="126" t="str">
        <f t="shared" si="28"/>
        <v/>
      </c>
      <c r="AY56" s="64" t="str">
        <f t="shared" si="29"/>
        <v/>
      </c>
      <c r="AZ56" s="97">
        <v>79.66</v>
      </c>
      <c r="BA56" s="68"/>
      <c r="BB56" s="68"/>
      <c r="BC56" s="68"/>
      <c r="BD56" s="68"/>
      <c r="BE56" s="15">
        <v>350</v>
      </c>
      <c r="BF56" s="5">
        <f t="shared" si="30"/>
        <v>32681</v>
      </c>
      <c r="BG56" s="42">
        <v>16922</v>
      </c>
      <c r="BH56" s="42">
        <v>3150</v>
      </c>
      <c r="BI56" s="42">
        <v>1185</v>
      </c>
      <c r="BJ56" s="42"/>
      <c r="BK56" s="42"/>
      <c r="BL56" s="42">
        <v>11424</v>
      </c>
      <c r="BM56" s="15"/>
    </row>
    <row r="57" spans="1:65" outlineLevel="5" x14ac:dyDescent="0.45">
      <c r="A57" s="22">
        <f t="shared" si="5"/>
        <v>2</v>
      </c>
      <c r="B57" s="9">
        <f t="shared" si="12"/>
        <v>45328</v>
      </c>
      <c r="C57" s="51">
        <v>382106</v>
      </c>
      <c r="D57" s="64">
        <f t="shared" si="21"/>
        <v>35.4</v>
      </c>
      <c r="E57" s="12">
        <v>34.6</v>
      </c>
      <c r="F57" s="12">
        <v>34.700000000000003</v>
      </c>
      <c r="G57" s="12">
        <v>35.299999999999997</v>
      </c>
      <c r="H57" s="12">
        <v>37.1</v>
      </c>
      <c r="I57" s="12"/>
      <c r="J57" s="12"/>
      <c r="K57" s="12"/>
      <c r="L57" s="12"/>
      <c r="M57" s="74">
        <f t="shared" si="22"/>
        <v>6.9</v>
      </c>
      <c r="N57" s="86">
        <v>7.04</v>
      </c>
      <c r="O57" s="86">
        <v>6.79</v>
      </c>
      <c r="P57" s="86">
        <v>7.03</v>
      </c>
      <c r="Q57" s="86">
        <v>6.93</v>
      </c>
      <c r="R57" s="83"/>
      <c r="S57" s="83"/>
      <c r="T57" s="83"/>
      <c r="U57" s="83"/>
      <c r="V57" s="5">
        <f t="shared" si="23"/>
        <v>356.6</v>
      </c>
      <c r="W57" s="41">
        <v>268.60000000000002</v>
      </c>
      <c r="X57" s="41">
        <v>422.9</v>
      </c>
      <c r="Y57" s="41">
        <v>329.9</v>
      </c>
      <c r="Z57" s="41">
        <v>404.9</v>
      </c>
      <c r="AA57" s="41"/>
      <c r="AB57" s="41"/>
      <c r="AC57" s="41"/>
      <c r="AD57" s="41"/>
      <c r="AE57" s="5">
        <f t="shared" si="24"/>
        <v>3060</v>
      </c>
      <c r="AF57" s="41">
        <v>3240</v>
      </c>
      <c r="AG57" s="41">
        <v>2890</v>
      </c>
      <c r="AH57" s="41">
        <v>3180</v>
      </c>
      <c r="AI57" s="41">
        <v>2930</v>
      </c>
      <c r="AJ57" s="41"/>
      <c r="AK57" s="41"/>
      <c r="AL57" s="41"/>
      <c r="AM57" s="41"/>
      <c r="AN57" s="45">
        <v>12.867647058823529</v>
      </c>
      <c r="AO57" s="41">
        <v>2176</v>
      </c>
      <c r="AP57" s="110">
        <v>2.98</v>
      </c>
      <c r="AQ57" s="111">
        <v>2.5099999999999998</v>
      </c>
      <c r="AR57" s="126">
        <f t="shared" si="25"/>
        <v>84.228187919463082</v>
      </c>
      <c r="AS57" s="126">
        <f t="shared" si="26"/>
        <v>15.771812080536918</v>
      </c>
      <c r="AT57" s="127">
        <v>2461</v>
      </c>
      <c r="AU57" s="128">
        <v>1.79</v>
      </c>
      <c r="AV57" s="129">
        <v>1.2</v>
      </c>
      <c r="AW57" s="126">
        <f t="shared" si="27"/>
        <v>67.039106145251395</v>
      </c>
      <c r="AX57" s="126">
        <f t="shared" si="28"/>
        <v>32.960893854748605</v>
      </c>
      <c r="AY57" s="64">
        <f t="shared" si="29"/>
        <v>61.915051657775663</v>
      </c>
      <c r="AZ57" s="97">
        <v>80.05</v>
      </c>
      <c r="BA57" s="68">
        <v>61.87</v>
      </c>
      <c r="BB57" s="68">
        <v>40.03</v>
      </c>
      <c r="BC57" s="68">
        <v>1</v>
      </c>
      <c r="BD57" s="68"/>
      <c r="BE57" s="15">
        <v>280</v>
      </c>
      <c r="BF57" s="5">
        <f t="shared" si="30"/>
        <v>36147</v>
      </c>
      <c r="BG57" s="42">
        <v>16460</v>
      </c>
      <c r="BH57" s="42">
        <v>5860</v>
      </c>
      <c r="BI57" s="42">
        <v>1202</v>
      </c>
      <c r="BJ57" s="42"/>
      <c r="BK57" s="42"/>
      <c r="BL57" s="42">
        <v>12625</v>
      </c>
      <c r="BM57" s="15"/>
    </row>
    <row r="58" spans="1:65" outlineLevel="5" x14ac:dyDescent="0.45">
      <c r="A58" s="22">
        <f t="shared" si="5"/>
        <v>2</v>
      </c>
      <c r="B58" s="9">
        <f t="shared" si="12"/>
        <v>45329</v>
      </c>
      <c r="C58" s="51">
        <v>370814</v>
      </c>
      <c r="D58" s="64">
        <f t="shared" si="21"/>
        <v>35</v>
      </c>
      <c r="E58" s="12">
        <v>33.700000000000003</v>
      </c>
      <c r="F58" s="12">
        <v>33.799999999999997</v>
      </c>
      <c r="G58" s="12">
        <v>35.6</v>
      </c>
      <c r="H58" s="12">
        <v>36.9</v>
      </c>
      <c r="I58" s="12"/>
      <c r="J58" s="12"/>
      <c r="K58" s="12"/>
      <c r="L58" s="12"/>
      <c r="M58" s="74">
        <f t="shared" si="22"/>
        <v>7</v>
      </c>
      <c r="N58" s="86">
        <v>7.06</v>
      </c>
      <c r="O58" s="86">
        <v>6.82</v>
      </c>
      <c r="P58" s="86">
        <v>7.06</v>
      </c>
      <c r="Q58" s="86">
        <v>6.97</v>
      </c>
      <c r="R58" s="83"/>
      <c r="S58" s="83"/>
      <c r="T58" s="83"/>
      <c r="U58" s="83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5">
        <v>13.176470588235293</v>
      </c>
      <c r="AO58" s="41">
        <v>2125</v>
      </c>
      <c r="AP58" s="110"/>
      <c r="AQ58" s="111"/>
      <c r="AR58" s="126" t="str">
        <f t="shared" si="25"/>
        <v/>
      </c>
      <c r="AS58" s="126" t="str">
        <f t="shared" si="26"/>
        <v/>
      </c>
      <c r="AT58" s="127">
        <v>2337</v>
      </c>
      <c r="AU58" s="128"/>
      <c r="AV58" s="129"/>
      <c r="AW58" s="126" t="str">
        <f t="shared" si="27"/>
        <v/>
      </c>
      <c r="AX58" s="126" t="str">
        <f t="shared" si="28"/>
        <v/>
      </c>
      <c r="AY58" s="64" t="str">
        <f t="shared" si="29"/>
        <v/>
      </c>
      <c r="AZ58" s="97">
        <v>79.61</v>
      </c>
      <c r="BA58" s="68"/>
      <c r="BB58" s="68"/>
      <c r="BC58" s="68"/>
      <c r="BD58" s="68"/>
      <c r="BE58" s="15">
        <v>330</v>
      </c>
      <c r="BF58" s="5">
        <f t="shared" si="30"/>
        <v>29100</v>
      </c>
      <c r="BG58" s="42">
        <v>16970</v>
      </c>
      <c r="BH58" s="42">
        <v>0</v>
      </c>
      <c r="BI58" s="42">
        <v>1212</v>
      </c>
      <c r="BJ58" s="42"/>
      <c r="BK58" s="42"/>
      <c r="BL58" s="42">
        <v>10918</v>
      </c>
      <c r="BM58" s="15"/>
    </row>
    <row r="59" spans="1:65" outlineLevel="5" x14ac:dyDescent="0.45">
      <c r="A59" s="22">
        <f t="shared" si="5"/>
        <v>2</v>
      </c>
      <c r="B59" s="9">
        <f t="shared" si="12"/>
        <v>45330</v>
      </c>
      <c r="C59" s="51">
        <v>369732</v>
      </c>
      <c r="D59" s="64">
        <f t="shared" si="21"/>
        <v>35.299999999999997</v>
      </c>
      <c r="E59" s="12">
        <v>34</v>
      </c>
      <c r="F59" s="12">
        <v>34.1</v>
      </c>
      <c r="G59" s="12">
        <v>35.6</v>
      </c>
      <c r="H59" s="12">
        <v>37.4</v>
      </c>
      <c r="I59" s="12"/>
      <c r="J59" s="12"/>
      <c r="K59" s="12"/>
      <c r="L59" s="12"/>
      <c r="M59" s="74">
        <f t="shared" si="22"/>
        <v>7</v>
      </c>
      <c r="N59" s="86">
        <v>7.07</v>
      </c>
      <c r="O59" s="86">
        <v>6.84</v>
      </c>
      <c r="P59" s="86">
        <v>7.09</v>
      </c>
      <c r="Q59" s="86">
        <v>6.99</v>
      </c>
      <c r="R59" s="83"/>
      <c r="S59" s="83"/>
      <c r="T59" s="83"/>
      <c r="U59" s="83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5">
        <v>14.598540145985401</v>
      </c>
      <c r="AO59" s="41">
        <v>1918</v>
      </c>
      <c r="AP59" s="110"/>
      <c r="AQ59" s="111"/>
      <c r="AR59" s="126" t="str">
        <f t="shared" si="25"/>
        <v/>
      </c>
      <c r="AS59" s="126" t="str">
        <f t="shared" si="26"/>
        <v/>
      </c>
      <c r="AT59" s="127">
        <v>2100</v>
      </c>
      <c r="AU59" s="128"/>
      <c r="AV59" s="129"/>
      <c r="AW59" s="126" t="str">
        <f t="shared" si="27"/>
        <v/>
      </c>
      <c r="AX59" s="126" t="str">
        <f t="shared" si="28"/>
        <v/>
      </c>
      <c r="AY59" s="64" t="str">
        <f t="shared" si="29"/>
        <v/>
      </c>
      <c r="AZ59" s="97">
        <v>79.400000000000006</v>
      </c>
      <c r="BA59" s="68"/>
      <c r="BB59" s="68"/>
      <c r="BC59" s="68"/>
      <c r="BD59" s="68"/>
      <c r="BE59" s="15">
        <v>240</v>
      </c>
      <c r="BF59" s="5">
        <f t="shared" si="30"/>
        <v>34758</v>
      </c>
      <c r="BG59" s="42">
        <v>17062</v>
      </c>
      <c r="BH59" s="42">
        <v>0</v>
      </c>
      <c r="BI59" s="42">
        <v>1204</v>
      </c>
      <c r="BJ59" s="42"/>
      <c r="BK59" s="42"/>
      <c r="BL59" s="42">
        <v>16492</v>
      </c>
      <c r="BM59" s="15"/>
    </row>
    <row r="60" spans="1:65" outlineLevel="5" x14ac:dyDescent="0.45">
      <c r="A60" s="22">
        <f t="shared" si="5"/>
        <v>2</v>
      </c>
      <c r="B60" s="9">
        <f t="shared" si="12"/>
        <v>45331</v>
      </c>
      <c r="C60" s="51">
        <v>362542</v>
      </c>
      <c r="D60" s="64">
        <f t="shared" si="21"/>
        <v>34.6</v>
      </c>
      <c r="E60" s="12">
        <v>33.6</v>
      </c>
      <c r="F60" s="12">
        <v>33.700000000000003</v>
      </c>
      <c r="G60" s="12">
        <v>34</v>
      </c>
      <c r="H60" s="12">
        <v>37</v>
      </c>
      <c r="I60" s="12"/>
      <c r="J60" s="12"/>
      <c r="K60" s="12"/>
      <c r="L60" s="12"/>
      <c r="M60" s="74">
        <f t="shared" si="22"/>
        <v>7</v>
      </c>
      <c r="N60" s="86">
        <v>7.05</v>
      </c>
      <c r="O60" s="86">
        <v>6.8</v>
      </c>
      <c r="P60" s="86">
        <v>7.04</v>
      </c>
      <c r="Q60" s="86">
        <v>6.94</v>
      </c>
      <c r="R60" s="83"/>
      <c r="S60" s="83"/>
      <c r="T60" s="83"/>
      <c r="U60" s="83"/>
      <c r="V60" s="5" t="str">
        <f t="shared" si="23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4"/>
        <v/>
      </c>
      <c r="AF60" s="41"/>
      <c r="AG60" s="41"/>
      <c r="AH60" s="41"/>
      <c r="AI60" s="41"/>
      <c r="AJ60" s="41"/>
      <c r="AK60" s="41"/>
      <c r="AL60" s="41"/>
      <c r="AM60" s="41"/>
      <c r="AN60" s="45">
        <v>12.855831037649219</v>
      </c>
      <c r="AO60" s="41">
        <v>2178</v>
      </c>
      <c r="AP60" s="110"/>
      <c r="AQ60" s="111"/>
      <c r="AR60" s="126" t="str">
        <f t="shared" si="25"/>
        <v/>
      </c>
      <c r="AS60" s="126" t="str">
        <f t="shared" si="26"/>
        <v/>
      </c>
      <c r="AT60" s="127">
        <v>2400</v>
      </c>
      <c r="AU60" s="128"/>
      <c r="AV60" s="129"/>
      <c r="AW60" s="126" t="str">
        <f t="shared" si="27"/>
        <v/>
      </c>
      <c r="AX60" s="126" t="str">
        <f t="shared" si="28"/>
        <v/>
      </c>
      <c r="AY60" s="64" t="str">
        <f t="shared" si="29"/>
        <v/>
      </c>
      <c r="AZ60" s="97">
        <v>79.72</v>
      </c>
      <c r="BA60" s="68"/>
      <c r="BB60" s="68"/>
      <c r="BC60" s="68"/>
      <c r="BD60" s="68"/>
      <c r="BE60" s="15">
        <v>370</v>
      </c>
      <c r="BF60" s="5">
        <f t="shared" si="30"/>
        <v>29631</v>
      </c>
      <c r="BG60" s="42">
        <v>17124</v>
      </c>
      <c r="BH60" s="42">
        <v>0</v>
      </c>
      <c r="BI60" s="42">
        <v>1203</v>
      </c>
      <c r="BJ60" s="42"/>
      <c r="BK60" s="42"/>
      <c r="BL60" s="42">
        <v>11304</v>
      </c>
      <c r="BM60" s="15"/>
    </row>
    <row r="61" spans="1:65" outlineLevel="5" x14ac:dyDescent="0.45">
      <c r="A61" s="22">
        <f t="shared" si="5"/>
        <v>2</v>
      </c>
      <c r="B61" s="9">
        <f t="shared" si="12"/>
        <v>45332</v>
      </c>
      <c r="C61" s="51">
        <v>358354</v>
      </c>
      <c r="D61" s="64">
        <f t="shared" si="21"/>
        <v>34.1</v>
      </c>
      <c r="E61" s="12">
        <v>33.200000000000003</v>
      </c>
      <c r="F61" s="12">
        <v>33.299999999999997</v>
      </c>
      <c r="G61" s="12">
        <v>33</v>
      </c>
      <c r="H61" s="12">
        <v>37</v>
      </c>
      <c r="I61" s="12"/>
      <c r="J61" s="12"/>
      <c r="K61" s="12"/>
      <c r="L61" s="12"/>
      <c r="M61" s="74">
        <f t="shared" si="22"/>
        <v>6.9</v>
      </c>
      <c r="N61" s="86">
        <v>7.02</v>
      </c>
      <c r="O61" s="86">
        <v>6.75</v>
      </c>
      <c r="P61" s="86">
        <v>7.02</v>
      </c>
      <c r="Q61" s="86">
        <v>6.91</v>
      </c>
      <c r="R61" s="83"/>
      <c r="S61" s="83"/>
      <c r="T61" s="83"/>
      <c r="U61" s="83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5">
        <v>12.897282358360203</v>
      </c>
      <c r="AO61" s="41">
        <v>2171</v>
      </c>
      <c r="AP61" s="110"/>
      <c r="AQ61" s="111"/>
      <c r="AR61" s="126" t="str">
        <f t="shared" si="25"/>
        <v/>
      </c>
      <c r="AS61" s="126" t="str">
        <f t="shared" si="26"/>
        <v/>
      </c>
      <c r="AT61" s="127">
        <v>2326</v>
      </c>
      <c r="AU61" s="128"/>
      <c r="AV61" s="129"/>
      <c r="AW61" s="126" t="str">
        <f t="shared" si="27"/>
        <v/>
      </c>
      <c r="AX61" s="126" t="str">
        <f t="shared" si="28"/>
        <v/>
      </c>
      <c r="AY61" s="64" t="str">
        <f t="shared" si="29"/>
        <v/>
      </c>
      <c r="AZ61" s="97">
        <v>79.41</v>
      </c>
      <c r="BA61" s="68"/>
      <c r="BB61" s="68"/>
      <c r="BC61" s="68"/>
      <c r="BD61" s="68"/>
      <c r="BE61" s="15"/>
      <c r="BF61" s="5">
        <f t="shared" si="30"/>
        <v>31491</v>
      </c>
      <c r="BG61" s="42">
        <v>16406</v>
      </c>
      <c r="BH61" s="42">
        <v>0</v>
      </c>
      <c r="BI61" s="42">
        <v>1197</v>
      </c>
      <c r="BJ61" s="42"/>
      <c r="BK61" s="42"/>
      <c r="BL61" s="42">
        <v>13888</v>
      </c>
      <c r="BM61" s="15"/>
    </row>
    <row r="62" spans="1:65" outlineLevel="5" x14ac:dyDescent="0.45">
      <c r="A62" s="22">
        <f t="shared" si="5"/>
        <v>2</v>
      </c>
      <c r="B62" s="9">
        <f t="shared" si="12"/>
        <v>45333</v>
      </c>
      <c r="C62" s="51">
        <v>314106</v>
      </c>
      <c r="D62" s="64">
        <f t="shared" si="21"/>
        <v>34.9</v>
      </c>
      <c r="E62" s="12">
        <v>33.799999999999997</v>
      </c>
      <c r="F62" s="12">
        <v>33.9</v>
      </c>
      <c r="G62" s="12">
        <v>35.299999999999997</v>
      </c>
      <c r="H62" s="12">
        <v>36.4</v>
      </c>
      <c r="I62" s="12"/>
      <c r="J62" s="12"/>
      <c r="K62" s="12"/>
      <c r="L62" s="12"/>
      <c r="M62" s="74">
        <f t="shared" si="22"/>
        <v>6.9</v>
      </c>
      <c r="N62" s="86">
        <v>7.01</v>
      </c>
      <c r="O62" s="86">
        <v>6.71</v>
      </c>
      <c r="P62" s="86">
        <v>7.03</v>
      </c>
      <c r="Q62" s="86">
        <v>6.89</v>
      </c>
      <c r="R62" s="83"/>
      <c r="S62" s="83"/>
      <c r="T62" s="83"/>
      <c r="U62" s="83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5">
        <v>13.958125623130607</v>
      </c>
      <c r="AO62" s="41">
        <v>2006</v>
      </c>
      <c r="AP62" s="110"/>
      <c r="AQ62" s="111"/>
      <c r="AR62" s="126" t="str">
        <f t="shared" si="25"/>
        <v/>
      </c>
      <c r="AS62" s="126" t="str">
        <f t="shared" si="26"/>
        <v/>
      </c>
      <c r="AT62" s="127">
        <v>2206</v>
      </c>
      <c r="AU62" s="128"/>
      <c r="AV62" s="129"/>
      <c r="AW62" s="126" t="str">
        <f t="shared" si="27"/>
        <v/>
      </c>
      <c r="AX62" s="126" t="str">
        <f t="shared" si="28"/>
        <v/>
      </c>
      <c r="AY62" s="64" t="str">
        <f t="shared" si="29"/>
        <v/>
      </c>
      <c r="AZ62" s="97">
        <v>79.180000000000007</v>
      </c>
      <c r="BA62" s="68"/>
      <c r="BB62" s="68"/>
      <c r="BC62" s="68"/>
      <c r="BD62" s="68"/>
      <c r="BE62" s="15"/>
      <c r="BF62" s="5">
        <f t="shared" si="30"/>
        <v>21126</v>
      </c>
      <c r="BG62" s="42">
        <v>16028</v>
      </c>
      <c r="BH62" s="42">
        <v>0</v>
      </c>
      <c r="BI62" s="42">
        <v>1181</v>
      </c>
      <c r="BJ62" s="42"/>
      <c r="BK62" s="42"/>
      <c r="BL62" s="42">
        <v>3917</v>
      </c>
      <c r="BM62" s="15"/>
    </row>
    <row r="63" spans="1:65" outlineLevel="5" x14ac:dyDescent="0.45">
      <c r="A63" s="22">
        <f t="shared" si="5"/>
        <v>2</v>
      </c>
      <c r="B63" s="9">
        <f t="shared" si="12"/>
        <v>45334</v>
      </c>
      <c r="C63" s="51">
        <v>338408</v>
      </c>
      <c r="D63" s="64">
        <f t="shared" si="21"/>
        <v>35</v>
      </c>
      <c r="E63" s="12">
        <v>33.700000000000003</v>
      </c>
      <c r="F63" s="12">
        <v>33.799999999999997</v>
      </c>
      <c r="G63" s="12">
        <v>35.799999999999997</v>
      </c>
      <c r="H63" s="12">
        <v>36.700000000000003</v>
      </c>
      <c r="I63" s="12"/>
      <c r="J63" s="12"/>
      <c r="K63" s="12"/>
      <c r="L63" s="12"/>
      <c r="M63" s="74">
        <f t="shared" si="22"/>
        <v>6.9</v>
      </c>
      <c r="N63" s="86">
        <v>6.97</v>
      </c>
      <c r="O63" s="86">
        <v>6.68</v>
      </c>
      <c r="P63" s="86">
        <v>7</v>
      </c>
      <c r="Q63" s="86">
        <v>6.85</v>
      </c>
      <c r="R63" s="83"/>
      <c r="S63" s="83"/>
      <c r="T63" s="83"/>
      <c r="U63" s="83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5">
        <v>13.73222167729279</v>
      </c>
      <c r="AO63" s="41">
        <v>2039</v>
      </c>
      <c r="AP63" s="110"/>
      <c r="AQ63" s="111"/>
      <c r="AR63" s="126" t="str">
        <f t="shared" si="25"/>
        <v/>
      </c>
      <c r="AS63" s="126" t="str">
        <f t="shared" si="26"/>
        <v/>
      </c>
      <c r="AT63" s="127">
        <v>2211</v>
      </c>
      <c r="AU63" s="128"/>
      <c r="AV63" s="129"/>
      <c r="AW63" s="126" t="str">
        <f t="shared" si="27"/>
        <v/>
      </c>
      <c r="AX63" s="126" t="str">
        <f t="shared" si="28"/>
        <v/>
      </c>
      <c r="AY63" s="64" t="str">
        <f t="shared" si="29"/>
        <v/>
      </c>
      <c r="AZ63" s="97">
        <v>79.05</v>
      </c>
      <c r="BA63" s="68"/>
      <c r="BB63" s="68"/>
      <c r="BC63" s="68"/>
      <c r="BD63" s="68"/>
      <c r="BE63" s="15">
        <v>280</v>
      </c>
      <c r="BF63" s="5">
        <f t="shared" si="30"/>
        <v>28695</v>
      </c>
      <c r="BG63" s="42">
        <v>16489</v>
      </c>
      <c r="BH63" s="42">
        <v>0</v>
      </c>
      <c r="BI63" s="42">
        <v>1218</v>
      </c>
      <c r="BJ63" s="42"/>
      <c r="BK63" s="42"/>
      <c r="BL63" s="42">
        <v>10988</v>
      </c>
      <c r="BM63" s="15"/>
    </row>
    <row r="64" spans="1:65" outlineLevel="5" x14ac:dyDescent="0.45">
      <c r="A64" s="22">
        <f t="shared" si="5"/>
        <v>2</v>
      </c>
      <c r="B64" s="9">
        <f t="shared" si="12"/>
        <v>45335</v>
      </c>
      <c r="C64" s="51">
        <v>347864</v>
      </c>
      <c r="D64" s="64">
        <f t="shared" si="21"/>
        <v>34.799999999999997</v>
      </c>
      <c r="E64" s="12">
        <v>33.5</v>
      </c>
      <c r="F64" s="12">
        <v>33.6</v>
      </c>
      <c r="G64" s="12">
        <v>35.799999999999997</v>
      </c>
      <c r="H64" s="12">
        <v>36.1</v>
      </c>
      <c r="I64" s="12"/>
      <c r="J64" s="12"/>
      <c r="K64" s="12"/>
      <c r="L64" s="12"/>
      <c r="M64" s="74">
        <f t="shared" si="22"/>
        <v>6.9</v>
      </c>
      <c r="N64" s="86">
        <v>6.98</v>
      </c>
      <c r="O64" s="86">
        <v>6.71</v>
      </c>
      <c r="P64" s="86">
        <v>7.02</v>
      </c>
      <c r="Q64" s="86">
        <v>6.86</v>
      </c>
      <c r="R64" s="83"/>
      <c r="S64" s="83"/>
      <c r="T64" s="83"/>
      <c r="U64" s="83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5">
        <v>12.063765618267988</v>
      </c>
      <c r="AO64" s="41">
        <v>2321</v>
      </c>
      <c r="AP64" s="110"/>
      <c r="AQ64" s="111"/>
      <c r="AR64" s="126" t="str">
        <f t="shared" si="25"/>
        <v/>
      </c>
      <c r="AS64" s="126" t="str">
        <f t="shared" si="26"/>
        <v/>
      </c>
      <c r="AT64" s="127">
        <v>2535</v>
      </c>
      <c r="AU64" s="128"/>
      <c r="AV64" s="129"/>
      <c r="AW64" s="126" t="str">
        <f t="shared" si="27"/>
        <v/>
      </c>
      <c r="AX64" s="126" t="str">
        <f t="shared" si="28"/>
        <v/>
      </c>
      <c r="AY64" s="64" t="str">
        <f t="shared" si="29"/>
        <v/>
      </c>
      <c r="AZ64" s="97">
        <v>80.069999999999993</v>
      </c>
      <c r="BA64" s="68">
        <v>59.72</v>
      </c>
      <c r="BB64" s="68">
        <v>41.79</v>
      </c>
      <c r="BC64" s="68">
        <v>5</v>
      </c>
      <c r="BD64" s="68"/>
      <c r="BE64" s="15">
        <v>300</v>
      </c>
      <c r="BF64" s="5">
        <f t="shared" si="30"/>
        <v>35629</v>
      </c>
      <c r="BG64" s="42">
        <v>16242</v>
      </c>
      <c r="BH64" s="42">
        <v>5536</v>
      </c>
      <c r="BI64" s="42">
        <v>1202</v>
      </c>
      <c r="BJ64" s="42"/>
      <c r="BK64" s="42"/>
      <c r="BL64" s="42">
        <v>12649</v>
      </c>
      <c r="BM64" s="15"/>
    </row>
    <row r="65" spans="1:65" outlineLevel="5" x14ac:dyDescent="0.45">
      <c r="A65" s="22">
        <f t="shared" si="5"/>
        <v>2</v>
      </c>
      <c r="B65" s="9">
        <f t="shared" si="12"/>
        <v>45336</v>
      </c>
      <c r="C65" s="51">
        <v>347126</v>
      </c>
      <c r="D65" s="64">
        <f t="shared" si="21"/>
        <v>34.5</v>
      </c>
      <c r="E65" s="12">
        <v>33</v>
      </c>
      <c r="F65" s="12">
        <v>33.1</v>
      </c>
      <c r="G65" s="12">
        <v>35.799999999999997</v>
      </c>
      <c r="H65" s="12">
        <v>36</v>
      </c>
      <c r="I65" s="12"/>
      <c r="J65" s="12"/>
      <c r="K65" s="12"/>
      <c r="L65" s="12"/>
      <c r="M65" s="74">
        <f t="shared" si="22"/>
        <v>6.9</v>
      </c>
      <c r="N65" s="86">
        <v>7.01</v>
      </c>
      <c r="O65" s="86">
        <v>6.72</v>
      </c>
      <c r="P65" s="86">
        <v>7.01</v>
      </c>
      <c r="Q65" s="86">
        <v>6.83</v>
      </c>
      <c r="R65" s="83"/>
      <c r="S65" s="83"/>
      <c r="T65" s="83"/>
      <c r="U65" s="83"/>
      <c r="V65" s="5">
        <f t="shared" si="23"/>
        <v>266.10000000000002</v>
      </c>
      <c r="W65" s="41">
        <v>224.7</v>
      </c>
      <c r="X65" s="41">
        <v>334.8</v>
      </c>
      <c r="Y65" s="41">
        <v>190.7</v>
      </c>
      <c r="Z65" s="41">
        <v>314</v>
      </c>
      <c r="AA65" s="41"/>
      <c r="AB65" s="41"/>
      <c r="AC65" s="41"/>
      <c r="AD65" s="41"/>
      <c r="AE65" s="5">
        <f t="shared" si="24"/>
        <v>2795</v>
      </c>
      <c r="AF65" s="41">
        <v>2940</v>
      </c>
      <c r="AG65" s="41">
        <v>2400</v>
      </c>
      <c r="AH65" s="41">
        <v>2990</v>
      </c>
      <c r="AI65" s="41">
        <v>2850</v>
      </c>
      <c r="AJ65" s="41"/>
      <c r="AK65" s="41"/>
      <c r="AL65" s="41"/>
      <c r="AM65" s="41"/>
      <c r="AN65" s="45">
        <v>11.442582754393134</v>
      </c>
      <c r="AO65" s="41">
        <v>2447</v>
      </c>
      <c r="AP65" s="110">
        <v>3.72</v>
      </c>
      <c r="AQ65" s="111">
        <v>3.11</v>
      </c>
      <c r="AR65" s="126">
        <f t="shared" si="25"/>
        <v>83.602150537634401</v>
      </c>
      <c r="AS65" s="126">
        <f t="shared" si="26"/>
        <v>16.397849462365599</v>
      </c>
      <c r="AT65" s="127">
        <v>2621</v>
      </c>
      <c r="AU65" s="128">
        <v>1.76</v>
      </c>
      <c r="AV65" s="129">
        <v>1.1599999999999999</v>
      </c>
      <c r="AW65" s="126">
        <f t="shared" si="27"/>
        <v>65.909090909090907</v>
      </c>
      <c r="AX65" s="126">
        <f t="shared" si="28"/>
        <v>34.090909090909093</v>
      </c>
      <c r="AY65" s="64">
        <f t="shared" si="29"/>
        <v>62.079314040728818</v>
      </c>
      <c r="AZ65" s="97">
        <v>80.290000000000006</v>
      </c>
      <c r="BA65" s="68"/>
      <c r="BB65" s="68"/>
      <c r="BC65" s="68"/>
      <c r="BD65" s="68"/>
      <c r="BE65" s="15">
        <v>340</v>
      </c>
      <c r="BF65" s="5">
        <f t="shared" si="30"/>
        <v>34638</v>
      </c>
      <c r="BG65" s="42">
        <v>16202</v>
      </c>
      <c r="BH65" s="42">
        <v>400</v>
      </c>
      <c r="BI65" s="42">
        <v>1186</v>
      </c>
      <c r="BJ65" s="42"/>
      <c r="BK65" s="42"/>
      <c r="BL65" s="42">
        <v>16850</v>
      </c>
      <c r="BM65" s="15"/>
    </row>
    <row r="66" spans="1:65" outlineLevel="5" x14ac:dyDescent="0.45">
      <c r="A66" s="22">
        <f t="shared" si="5"/>
        <v>2</v>
      </c>
      <c r="B66" s="9">
        <f t="shared" si="12"/>
        <v>45337</v>
      </c>
      <c r="C66" s="51">
        <v>385617</v>
      </c>
      <c r="D66" s="64">
        <f t="shared" si="21"/>
        <v>34.700000000000003</v>
      </c>
      <c r="E66" s="12">
        <v>33</v>
      </c>
      <c r="F66" s="12">
        <v>33.1</v>
      </c>
      <c r="G66" s="12">
        <v>36.5</v>
      </c>
      <c r="H66" s="12">
        <v>36.200000000000003</v>
      </c>
      <c r="I66" s="12"/>
      <c r="J66" s="12"/>
      <c r="K66" s="12"/>
      <c r="L66" s="12"/>
      <c r="M66" s="74">
        <f t="shared" si="22"/>
        <v>6.9</v>
      </c>
      <c r="N66" s="86">
        <v>7.04</v>
      </c>
      <c r="O66" s="86">
        <v>6.79</v>
      </c>
      <c r="P66" s="86">
        <v>7.03</v>
      </c>
      <c r="Q66" s="86">
        <v>6.85</v>
      </c>
      <c r="R66" s="83"/>
      <c r="S66" s="83"/>
      <c r="T66" s="83"/>
      <c r="U66" s="83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5">
        <v>13.718765311121999</v>
      </c>
      <c r="AO66" s="41">
        <v>2041</v>
      </c>
      <c r="AP66" s="110"/>
      <c r="AQ66" s="111"/>
      <c r="AR66" s="126" t="str">
        <f t="shared" si="25"/>
        <v/>
      </c>
      <c r="AS66" s="126" t="str">
        <f t="shared" si="26"/>
        <v/>
      </c>
      <c r="AT66" s="127">
        <v>2164</v>
      </c>
      <c r="AU66" s="128"/>
      <c r="AV66" s="129"/>
      <c r="AW66" s="126" t="str">
        <f t="shared" si="27"/>
        <v/>
      </c>
      <c r="AX66" s="126" t="str">
        <f t="shared" si="28"/>
        <v/>
      </c>
      <c r="AY66" s="64" t="str">
        <f t="shared" si="29"/>
        <v/>
      </c>
      <c r="AZ66" s="97">
        <v>80.42</v>
      </c>
      <c r="BA66" s="68"/>
      <c r="BB66" s="68"/>
      <c r="BC66" s="68"/>
      <c r="BD66" s="68"/>
      <c r="BE66" s="15">
        <v>200</v>
      </c>
      <c r="BF66" s="5">
        <f t="shared" si="30"/>
        <v>35330</v>
      </c>
      <c r="BG66" s="42">
        <v>15563</v>
      </c>
      <c r="BH66" s="42">
        <v>6179</v>
      </c>
      <c r="BI66" s="42">
        <v>1129</v>
      </c>
      <c r="BJ66" s="42"/>
      <c r="BK66" s="42"/>
      <c r="BL66" s="42">
        <v>12459</v>
      </c>
      <c r="BM66" s="15"/>
    </row>
    <row r="67" spans="1:65" outlineLevel="5" x14ac:dyDescent="0.45">
      <c r="A67" s="22">
        <f t="shared" si="5"/>
        <v>2</v>
      </c>
      <c r="B67" s="9">
        <f t="shared" si="12"/>
        <v>45338</v>
      </c>
      <c r="C67" s="51">
        <v>342813</v>
      </c>
      <c r="D67" s="64">
        <f t="shared" si="21"/>
        <v>34.700000000000003</v>
      </c>
      <c r="E67" s="12">
        <v>33.299999999999997</v>
      </c>
      <c r="F67" s="12">
        <v>33.5</v>
      </c>
      <c r="G67" s="12">
        <v>35.6</v>
      </c>
      <c r="H67" s="12">
        <v>36.299999999999997</v>
      </c>
      <c r="I67" s="12"/>
      <c r="J67" s="12"/>
      <c r="K67" s="12"/>
      <c r="L67" s="12"/>
      <c r="M67" s="74">
        <f t="shared" si="22"/>
        <v>7</v>
      </c>
      <c r="N67" s="86">
        <v>7.07</v>
      </c>
      <c r="O67" s="86">
        <v>6.85</v>
      </c>
      <c r="P67" s="86">
        <v>7.08</v>
      </c>
      <c r="Q67" s="86">
        <v>6.89</v>
      </c>
      <c r="R67" s="83"/>
      <c r="S67" s="83"/>
      <c r="T67" s="83"/>
      <c r="U67" s="83"/>
      <c r="V67" s="5" t="str">
        <f t="shared" si="23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4"/>
        <v/>
      </c>
      <c r="AF67" s="41"/>
      <c r="AG67" s="41"/>
      <c r="AH67" s="41"/>
      <c r="AI67" s="41"/>
      <c r="AJ67" s="41"/>
      <c r="AK67" s="41"/>
      <c r="AL67" s="41"/>
      <c r="AM67" s="41"/>
      <c r="AN67" s="45">
        <v>13.397129186602871</v>
      </c>
      <c r="AO67" s="41">
        <v>2090</v>
      </c>
      <c r="AP67" s="110"/>
      <c r="AQ67" s="111"/>
      <c r="AR67" s="126" t="str">
        <f t="shared" si="25"/>
        <v/>
      </c>
      <c r="AS67" s="126" t="str">
        <f t="shared" si="26"/>
        <v/>
      </c>
      <c r="AT67" s="127">
        <v>2249</v>
      </c>
      <c r="AU67" s="128"/>
      <c r="AV67" s="129"/>
      <c r="AW67" s="126" t="str">
        <f t="shared" si="27"/>
        <v/>
      </c>
      <c r="AX67" s="126" t="str">
        <f t="shared" si="28"/>
        <v/>
      </c>
      <c r="AY67" s="64" t="str">
        <f t="shared" si="29"/>
        <v/>
      </c>
      <c r="AZ67" s="97">
        <v>79.95</v>
      </c>
      <c r="BA67" s="68"/>
      <c r="BB67" s="68"/>
      <c r="BC67" s="68"/>
      <c r="BD67" s="68"/>
      <c r="BE67" s="15">
        <v>260</v>
      </c>
      <c r="BF67" s="5">
        <f t="shared" si="30"/>
        <v>34691</v>
      </c>
      <c r="BG67" s="42">
        <v>16668</v>
      </c>
      <c r="BH67" s="42">
        <v>0</v>
      </c>
      <c r="BI67" s="42">
        <v>1186</v>
      </c>
      <c r="BJ67" s="42"/>
      <c r="BK67" s="42"/>
      <c r="BL67" s="42">
        <v>16837</v>
      </c>
      <c r="BM67" s="15"/>
    </row>
    <row r="68" spans="1:65" outlineLevel="5" x14ac:dyDescent="0.45">
      <c r="A68" s="22">
        <f t="shared" si="5"/>
        <v>2</v>
      </c>
      <c r="B68" s="9">
        <f t="shared" si="12"/>
        <v>45339</v>
      </c>
      <c r="C68" s="51">
        <v>335350</v>
      </c>
      <c r="D68" s="64">
        <f t="shared" si="21"/>
        <v>34.700000000000003</v>
      </c>
      <c r="E68" s="12">
        <v>33.5</v>
      </c>
      <c r="F68" s="12">
        <v>33.6</v>
      </c>
      <c r="G68" s="12">
        <v>35.6</v>
      </c>
      <c r="H68" s="12">
        <v>36</v>
      </c>
      <c r="I68" s="12"/>
      <c r="J68" s="12"/>
      <c r="K68" s="12"/>
      <c r="L68" s="12"/>
      <c r="M68" s="74">
        <f t="shared" si="22"/>
        <v>7</v>
      </c>
      <c r="N68" s="86">
        <v>7.11</v>
      </c>
      <c r="O68" s="86">
        <v>6.9</v>
      </c>
      <c r="P68" s="86">
        <v>7.12</v>
      </c>
      <c r="Q68" s="86">
        <v>6.93</v>
      </c>
      <c r="R68" s="83"/>
      <c r="S68" s="83"/>
      <c r="T68" s="83"/>
      <c r="U68" s="83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5">
        <v>12.879484820607177</v>
      </c>
      <c r="AO68" s="41">
        <v>2174</v>
      </c>
      <c r="AP68" s="110"/>
      <c r="AQ68" s="111"/>
      <c r="AR68" s="126" t="str">
        <f t="shared" si="25"/>
        <v/>
      </c>
      <c r="AS68" s="126" t="str">
        <f t="shared" si="26"/>
        <v/>
      </c>
      <c r="AT68" s="127">
        <v>2359</v>
      </c>
      <c r="AU68" s="128"/>
      <c r="AV68" s="129"/>
      <c r="AW68" s="126" t="str">
        <f t="shared" si="27"/>
        <v/>
      </c>
      <c r="AX68" s="126" t="str">
        <f t="shared" si="28"/>
        <v/>
      </c>
      <c r="AY68" s="64" t="str">
        <f t="shared" si="29"/>
        <v/>
      </c>
      <c r="AZ68" s="97">
        <v>80.37</v>
      </c>
      <c r="BA68" s="68"/>
      <c r="BB68" s="68"/>
      <c r="BC68" s="68"/>
      <c r="BD68" s="68"/>
      <c r="BE68" s="15">
        <v>70</v>
      </c>
      <c r="BF68" s="5">
        <f t="shared" si="30"/>
        <v>22018</v>
      </c>
      <c r="BG68" s="42">
        <v>15744</v>
      </c>
      <c r="BH68" s="42">
        <v>0</v>
      </c>
      <c r="BI68" s="42">
        <v>1195</v>
      </c>
      <c r="BJ68" s="42"/>
      <c r="BK68" s="42"/>
      <c r="BL68" s="42">
        <v>5079</v>
      </c>
      <c r="BM68" s="15"/>
    </row>
    <row r="69" spans="1:65" outlineLevel="5" x14ac:dyDescent="0.45">
      <c r="A69" s="22">
        <f t="shared" si="5"/>
        <v>2</v>
      </c>
      <c r="B69" s="9">
        <f t="shared" si="12"/>
        <v>45340</v>
      </c>
      <c r="C69" s="51">
        <v>333060</v>
      </c>
      <c r="D69" s="64">
        <f t="shared" si="21"/>
        <v>34.5</v>
      </c>
      <c r="E69" s="12">
        <v>33</v>
      </c>
      <c r="F69" s="12">
        <v>33.1</v>
      </c>
      <c r="G69" s="12">
        <v>35.700000000000003</v>
      </c>
      <c r="H69" s="12">
        <v>36</v>
      </c>
      <c r="I69" s="12"/>
      <c r="J69" s="12"/>
      <c r="K69" s="12"/>
      <c r="L69" s="12"/>
      <c r="M69" s="74">
        <f t="shared" si="22"/>
        <v>7.1</v>
      </c>
      <c r="N69" s="86">
        <v>7.13</v>
      </c>
      <c r="O69" s="86">
        <v>6.94</v>
      </c>
      <c r="P69" s="86">
        <v>7.18</v>
      </c>
      <c r="Q69" s="86">
        <v>6.98</v>
      </c>
      <c r="R69" s="83"/>
      <c r="S69" s="83"/>
      <c r="T69" s="83"/>
      <c r="U69" s="83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5">
        <v>14.344262295081966</v>
      </c>
      <c r="AO69" s="41">
        <v>1952</v>
      </c>
      <c r="AP69" s="110"/>
      <c r="AQ69" s="111"/>
      <c r="AR69" s="126" t="str">
        <f t="shared" si="25"/>
        <v/>
      </c>
      <c r="AS69" s="126" t="str">
        <f t="shared" si="26"/>
        <v/>
      </c>
      <c r="AT69" s="127">
        <v>2146</v>
      </c>
      <c r="AU69" s="128"/>
      <c r="AV69" s="129"/>
      <c r="AW69" s="126" t="str">
        <f t="shared" si="27"/>
        <v/>
      </c>
      <c r="AX69" s="126" t="str">
        <f t="shared" si="28"/>
        <v/>
      </c>
      <c r="AY69" s="64" t="str">
        <f t="shared" si="29"/>
        <v/>
      </c>
      <c r="AZ69" s="97">
        <v>80.540000000000006</v>
      </c>
      <c r="BA69" s="68"/>
      <c r="BB69" s="68"/>
      <c r="BC69" s="68"/>
      <c r="BD69" s="68"/>
      <c r="BE69" s="15"/>
      <c r="BF69" s="5">
        <f t="shared" si="30"/>
        <v>26482</v>
      </c>
      <c r="BG69" s="42">
        <v>15966</v>
      </c>
      <c r="BH69" s="42">
        <v>400</v>
      </c>
      <c r="BI69" s="42">
        <v>1174</v>
      </c>
      <c r="BJ69" s="42"/>
      <c r="BK69" s="42"/>
      <c r="BL69" s="42">
        <v>8942</v>
      </c>
      <c r="BM69" s="15"/>
    </row>
    <row r="70" spans="1:65" outlineLevel="5" x14ac:dyDescent="0.45">
      <c r="A70" s="22">
        <f t="shared" si="5"/>
        <v>2</v>
      </c>
      <c r="B70" s="9">
        <f t="shared" si="12"/>
        <v>45341</v>
      </c>
      <c r="C70" s="51">
        <v>378770</v>
      </c>
      <c r="D70" s="64">
        <f t="shared" si="21"/>
        <v>34.700000000000003</v>
      </c>
      <c r="E70" s="12">
        <v>33.299999999999997</v>
      </c>
      <c r="F70" s="12">
        <v>33.4</v>
      </c>
      <c r="G70" s="12">
        <v>35.6</v>
      </c>
      <c r="H70" s="12">
        <v>36.4</v>
      </c>
      <c r="I70" s="12"/>
      <c r="J70" s="12"/>
      <c r="K70" s="12"/>
      <c r="L70" s="12"/>
      <c r="M70" s="74">
        <f t="shared" si="22"/>
        <v>7.1</v>
      </c>
      <c r="N70" s="86">
        <v>7.14</v>
      </c>
      <c r="O70" s="86">
        <v>6.99</v>
      </c>
      <c r="P70" s="86">
        <v>7.2</v>
      </c>
      <c r="Q70" s="86">
        <v>6.99</v>
      </c>
      <c r="R70" s="83"/>
      <c r="S70" s="83"/>
      <c r="T70" s="83"/>
      <c r="U70" s="83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5">
        <v>13.307984790874524</v>
      </c>
      <c r="AO70" s="41">
        <v>2104</v>
      </c>
      <c r="AP70" s="110"/>
      <c r="AQ70" s="111"/>
      <c r="AR70" s="126" t="str">
        <f t="shared" si="25"/>
        <v/>
      </c>
      <c r="AS70" s="126" t="str">
        <f t="shared" si="26"/>
        <v/>
      </c>
      <c r="AT70" s="127">
        <v>2390</v>
      </c>
      <c r="AU70" s="128"/>
      <c r="AV70" s="129"/>
      <c r="AW70" s="126" t="str">
        <f t="shared" si="27"/>
        <v/>
      </c>
      <c r="AX70" s="126" t="str">
        <f t="shared" si="28"/>
        <v/>
      </c>
      <c r="AY70" s="64" t="str">
        <f t="shared" si="29"/>
        <v/>
      </c>
      <c r="AZ70" s="97">
        <v>80.62</v>
      </c>
      <c r="BA70" s="68"/>
      <c r="BB70" s="68"/>
      <c r="BC70" s="68"/>
      <c r="BD70" s="68"/>
      <c r="BE70" s="15">
        <v>340</v>
      </c>
      <c r="BF70" s="5">
        <f t="shared" si="30"/>
        <v>25894</v>
      </c>
      <c r="BG70" s="42">
        <v>16096</v>
      </c>
      <c r="BH70" s="42">
        <v>4800</v>
      </c>
      <c r="BI70" s="42">
        <v>1119</v>
      </c>
      <c r="BJ70" s="42"/>
      <c r="BK70" s="42"/>
      <c r="BL70" s="42">
        <v>3879</v>
      </c>
      <c r="BM70" s="15"/>
    </row>
    <row r="71" spans="1:65" outlineLevel="5" x14ac:dyDescent="0.45">
      <c r="A71" s="22">
        <f t="shared" si="5"/>
        <v>2</v>
      </c>
      <c r="B71" s="9">
        <f t="shared" si="12"/>
        <v>45342</v>
      </c>
      <c r="C71" s="51">
        <v>393469</v>
      </c>
      <c r="D71" s="64">
        <f t="shared" si="21"/>
        <v>34.6</v>
      </c>
      <c r="E71" s="12">
        <v>33.1</v>
      </c>
      <c r="F71" s="12">
        <v>33.200000000000003</v>
      </c>
      <c r="G71" s="12">
        <v>35.700000000000003</v>
      </c>
      <c r="H71" s="12">
        <v>36.5</v>
      </c>
      <c r="I71" s="12"/>
      <c r="J71" s="12"/>
      <c r="K71" s="12"/>
      <c r="L71" s="12"/>
      <c r="M71" s="74">
        <f t="shared" si="22"/>
        <v>7.1</v>
      </c>
      <c r="N71" s="86">
        <v>7.16</v>
      </c>
      <c r="O71" s="86">
        <v>7.03</v>
      </c>
      <c r="P71" s="86">
        <v>7.23</v>
      </c>
      <c r="Q71" s="86">
        <v>7.01</v>
      </c>
      <c r="R71" s="83"/>
      <c r="S71" s="83"/>
      <c r="T71" s="83"/>
      <c r="U71" s="83"/>
      <c r="V71" s="5">
        <f t="shared" si="23"/>
        <v>247.6</v>
      </c>
      <c r="W71" s="41">
        <v>213.3</v>
      </c>
      <c r="X71" s="41">
        <v>315</v>
      </c>
      <c r="Y71" s="41">
        <v>191.2</v>
      </c>
      <c r="Z71" s="41">
        <v>270.7</v>
      </c>
      <c r="AA71" s="41"/>
      <c r="AB71" s="41"/>
      <c r="AC71" s="41"/>
      <c r="AD71" s="41"/>
      <c r="AE71" s="5">
        <f t="shared" si="24"/>
        <v>2700</v>
      </c>
      <c r="AF71" s="41">
        <v>2940</v>
      </c>
      <c r="AG71" s="41">
        <v>2610</v>
      </c>
      <c r="AH71" s="41">
        <v>2880</v>
      </c>
      <c r="AI71" s="41">
        <v>2370</v>
      </c>
      <c r="AJ71" s="41"/>
      <c r="AK71" s="41"/>
      <c r="AL71" s="41"/>
      <c r="AM71" s="41"/>
      <c r="AN71" s="45">
        <v>13.127051101734645</v>
      </c>
      <c r="AO71" s="41">
        <v>2133</v>
      </c>
      <c r="AP71" s="110">
        <v>2.67</v>
      </c>
      <c r="AQ71" s="111">
        <v>2.14</v>
      </c>
      <c r="AR71" s="126">
        <f t="shared" si="25"/>
        <v>80.149812734082403</v>
      </c>
      <c r="AS71" s="126">
        <f t="shared" si="26"/>
        <v>19.850187265917597</v>
      </c>
      <c r="AT71" s="127">
        <v>2212</v>
      </c>
      <c r="AU71" s="128">
        <v>1.74</v>
      </c>
      <c r="AV71" s="129">
        <v>1.1200000000000001</v>
      </c>
      <c r="AW71" s="126">
        <f t="shared" si="27"/>
        <v>64.36781609195404</v>
      </c>
      <c r="AX71" s="126">
        <f t="shared" si="28"/>
        <v>35.63218390804596</v>
      </c>
      <c r="AY71" s="64">
        <f t="shared" si="29"/>
        <v>55.260777811275233</v>
      </c>
      <c r="AZ71" s="97">
        <v>80.680000000000007</v>
      </c>
      <c r="BA71" s="68">
        <v>60.64</v>
      </c>
      <c r="BB71" s="68">
        <v>35.549999999999997</v>
      </c>
      <c r="BC71" s="68">
        <v>4</v>
      </c>
      <c r="BD71" s="68"/>
      <c r="BE71" s="15">
        <v>260</v>
      </c>
      <c r="BF71" s="5">
        <f t="shared" si="30"/>
        <v>33555</v>
      </c>
      <c r="BG71" s="42">
        <v>15422</v>
      </c>
      <c r="BH71" s="42">
        <v>4950</v>
      </c>
      <c r="BI71" s="42">
        <v>1143</v>
      </c>
      <c r="BJ71" s="42"/>
      <c r="BK71" s="42"/>
      <c r="BL71" s="42">
        <v>12040</v>
      </c>
      <c r="BM71" s="15"/>
    </row>
    <row r="72" spans="1:65" outlineLevel="5" x14ac:dyDescent="0.45">
      <c r="A72" s="22">
        <f t="shared" si="5"/>
        <v>2</v>
      </c>
      <c r="B72" s="9">
        <f t="shared" si="12"/>
        <v>45343</v>
      </c>
      <c r="C72" s="51">
        <v>395891</v>
      </c>
      <c r="D72" s="64">
        <f t="shared" si="21"/>
        <v>34.5</v>
      </c>
      <c r="E72" s="12">
        <v>32.700000000000003</v>
      </c>
      <c r="F72" s="12">
        <v>32.799999999999997</v>
      </c>
      <c r="G72" s="12">
        <v>35.700000000000003</v>
      </c>
      <c r="H72" s="12">
        <v>36.6</v>
      </c>
      <c r="I72" s="12"/>
      <c r="J72" s="12"/>
      <c r="K72" s="12"/>
      <c r="L72" s="12"/>
      <c r="M72" s="74">
        <f t="shared" si="22"/>
        <v>7.1</v>
      </c>
      <c r="N72" s="86">
        <v>7.19</v>
      </c>
      <c r="O72" s="86">
        <v>7.08</v>
      </c>
      <c r="P72" s="86">
        <v>7.27</v>
      </c>
      <c r="Q72" s="86">
        <v>7.05</v>
      </c>
      <c r="R72" s="83"/>
      <c r="S72" s="83"/>
      <c r="T72" s="83"/>
      <c r="U72" s="83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5">
        <v>13.245033112582782</v>
      </c>
      <c r="AO72" s="41">
        <v>2114</v>
      </c>
      <c r="AP72" s="110"/>
      <c r="AQ72" s="111"/>
      <c r="AR72" s="126" t="str">
        <f t="shared" si="25"/>
        <v/>
      </c>
      <c r="AS72" s="126" t="str">
        <f t="shared" si="26"/>
        <v/>
      </c>
      <c r="AT72" s="127">
        <v>2289</v>
      </c>
      <c r="AU72" s="128"/>
      <c r="AV72" s="129"/>
      <c r="AW72" s="126" t="str">
        <f t="shared" si="27"/>
        <v/>
      </c>
      <c r="AX72" s="126" t="str">
        <f t="shared" si="28"/>
        <v/>
      </c>
      <c r="AY72" s="64" t="str">
        <f t="shared" si="29"/>
        <v/>
      </c>
      <c r="AZ72" s="97">
        <v>80.959999999999994</v>
      </c>
      <c r="BA72" s="68"/>
      <c r="BB72" s="68"/>
      <c r="BC72" s="68"/>
      <c r="BD72" s="68"/>
      <c r="BE72" s="15">
        <v>300</v>
      </c>
      <c r="BF72" s="5">
        <f t="shared" si="30"/>
        <v>35682</v>
      </c>
      <c r="BG72" s="42">
        <v>16307</v>
      </c>
      <c r="BH72" s="42">
        <v>5011</v>
      </c>
      <c r="BI72" s="42">
        <v>1175</v>
      </c>
      <c r="BJ72" s="42"/>
      <c r="BK72" s="42"/>
      <c r="BL72" s="42">
        <v>13189</v>
      </c>
      <c r="BM72" s="15"/>
    </row>
    <row r="73" spans="1:65" outlineLevel="5" x14ac:dyDescent="0.45">
      <c r="A73" s="22">
        <f t="shared" si="5"/>
        <v>2</v>
      </c>
      <c r="B73" s="9">
        <f t="shared" si="12"/>
        <v>45344</v>
      </c>
      <c r="C73" s="51">
        <v>388708</v>
      </c>
      <c r="D73" s="64">
        <f t="shared" si="21"/>
        <v>34.299999999999997</v>
      </c>
      <c r="E73" s="12">
        <v>32.6</v>
      </c>
      <c r="F73" s="12">
        <v>32.700000000000003</v>
      </c>
      <c r="G73" s="12">
        <v>35.6</v>
      </c>
      <c r="H73" s="12">
        <v>36.299999999999997</v>
      </c>
      <c r="I73" s="12"/>
      <c r="J73" s="12"/>
      <c r="K73" s="12"/>
      <c r="L73" s="12"/>
      <c r="M73" s="74">
        <f t="shared" si="22"/>
        <v>7.1</v>
      </c>
      <c r="N73" s="86">
        <v>7.16</v>
      </c>
      <c r="O73" s="86">
        <v>7.04</v>
      </c>
      <c r="P73" s="86">
        <v>7.23</v>
      </c>
      <c r="Q73" s="86">
        <v>7.02</v>
      </c>
      <c r="R73" s="83"/>
      <c r="S73" s="83"/>
      <c r="T73" s="83"/>
      <c r="U73" s="83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5">
        <v>13.102480112306973</v>
      </c>
      <c r="AO73" s="41">
        <v>2137</v>
      </c>
      <c r="AP73" s="110"/>
      <c r="AQ73" s="111"/>
      <c r="AR73" s="126" t="str">
        <f t="shared" si="25"/>
        <v/>
      </c>
      <c r="AS73" s="126" t="str">
        <f t="shared" si="26"/>
        <v/>
      </c>
      <c r="AT73" s="127">
        <v>2368</v>
      </c>
      <c r="AU73" s="128"/>
      <c r="AV73" s="129"/>
      <c r="AW73" s="126" t="str">
        <f t="shared" si="27"/>
        <v/>
      </c>
      <c r="AX73" s="126" t="str">
        <f t="shared" si="28"/>
        <v/>
      </c>
      <c r="AY73" s="64" t="str">
        <f t="shared" si="29"/>
        <v/>
      </c>
      <c r="AZ73" s="97">
        <v>80.989999999999995</v>
      </c>
      <c r="BA73" s="68"/>
      <c r="BB73" s="68"/>
      <c r="BC73" s="68"/>
      <c r="BD73" s="68"/>
      <c r="BE73" s="15">
        <v>170</v>
      </c>
      <c r="BF73" s="5">
        <f t="shared" si="30"/>
        <v>28754</v>
      </c>
      <c r="BG73" s="42">
        <v>15886</v>
      </c>
      <c r="BH73" s="42">
        <v>0</v>
      </c>
      <c r="BI73" s="42">
        <v>1205</v>
      </c>
      <c r="BJ73" s="42"/>
      <c r="BK73" s="42"/>
      <c r="BL73" s="42">
        <v>11663</v>
      </c>
      <c r="BM73" s="15"/>
    </row>
    <row r="74" spans="1:65" outlineLevel="5" x14ac:dyDescent="0.45">
      <c r="A74" s="22">
        <f t="shared" si="5"/>
        <v>2</v>
      </c>
      <c r="B74" s="9">
        <f t="shared" si="12"/>
        <v>45345</v>
      </c>
      <c r="C74" s="51">
        <v>374468</v>
      </c>
      <c r="D74" s="64">
        <f t="shared" si="21"/>
        <v>34.200000000000003</v>
      </c>
      <c r="E74" s="12">
        <v>32.799999999999997</v>
      </c>
      <c r="F74" s="12">
        <v>32.9</v>
      </c>
      <c r="G74" s="12">
        <v>35.299999999999997</v>
      </c>
      <c r="H74" s="12">
        <v>35.799999999999997</v>
      </c>
      <c r="I74" s="12"/>
      <c r="J74" s="12"/>
      <c r="K74" s="12"/>
      <c r="L74" s="12"/>
      <c r="M74" s="74">
        <f t="shared" si="22"/>
        <v>7.1</v>
      </c>
      <c r="N74" s="86">
        <v>7.13</v>
      </c>
      <c r="O74" s="86">
        <v>7.02</v>
      </c>
      <c r="P74" s="86">
        <v>7.21</v>
      </c>
      <c r="Q74" s="86">
        <v>6.98</v>
      </c>
      <c r="R74" s="83"/>
      <c r="S74" s="83"/>
      <c r="T74" s="83"/>
      <c r="U74" s="83"/>
      <c r="V74" s="5" t="str">
        <f t="shared" si="23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4"/>
        <v/>
      </c>
      <c r="AF74" s="41"/>
      <c r="AG74" s="41"/>
      <c r="AH74" s="41"/>
      <c r="AI74" s="41"/>
      <c r="AJ74" s="41"/>
      <c r="AK74" s="41"/>
      <c r="AL74" s="41"/>
      <c r="AM74" s="41"/>
      <c r="AN74" s="45">
        <v>14.042126379137413</v>
      </c>
      <c r="AO74" s="41">
        <v>1994</v>
      </c>
      <c r="AP74" s="110"/>
      <c r="AQ74" s="111"/>
      <c r="AR74" s="126" t="str">
        <f t="shared" si="25"/>
        <v/>
      </c>
      <c r="AS74" s="126" t="str">
        <f t="shared" si="26"/>
        <v/>
      </c>
      <c r="AT74" s="127">
        <v>2120</v>
      </c>
      <c r="AU74" s="128"/>
      <c r="AV74" s="129"/>
      <c r="AW74" s="126" t="str">
        <f t="shared" si="27"/>
        <v/>
      </c>
      <c r="AX74" s="126" t="str">
        <f t="shared" si="28"/>
        <v/>
      </c>
      <c r="AY74" s="64" t="str">
        <f t="shared" si="29"/>
        <v/>
      </c>
      <c r="AZ74" s="97">
        <v>80.86</v>
      </c>
      <c r="BA74" s="68"/>
      <c r="BB74" s="68"/>
      <c r="BC74" s="68"/>
      <c r="BD74" s="68"/>
      <c r="BE74" s="15">
        <v>240</v>
      </c>
      <c r="BF74" s="5">
        <f t="shared" si="30"/>
        <v>27595</v>
      </c>
      <c r="BG74" s="42">
        <v>15659</v>
      </c>
      <c r="BH74" s="42">
        <v>0</v>
      </c>
      <c r="BI74" s="42">
        <v>1236</v>
      </c>
      <c r="BJ74" s="42"/>
      <c r="BK74" s="42"/>
      <c r="BL74" s="42">
        <v>10700</v>
      </c>
      <c r="BM74" s="15"/>
    </row>
    <row r="75" spans="1:65" outlineLevel="5" x14ac:dyDescent="0.45">
      <c r="A75" s="22">
        <f t="shared" si="5"/>
        <v>2</v>
      </c>
      <c r="B75" s="9">
        <f t="shared" si="12"/>
        <v>45346</v>
      </c>
      <c r="C75" s="51">
        <v>372238</v>
      </c>
      <c r="D75" s="64">
        <f t="shared" si="21"/>
        <v>34.6</v>
      </c>
      <c r="E75" s="12">
        <v>33.6</v>
      </c>
      <c r="F75" s="12">
        <v>33.799999999999997</v>
      </c>
      <c r="G75" s="12">
        <v>35.299999999999997</v>
      </c>
      <c r="H75" s="12">
        <v>35.6</v>
      </c>
      <c r="I75" s="12"/>
      <c r="J75" s="12"/>
      <c r="K75" s="12"/>
      <c r="L75" s="12"/>
      <c r="M75" s="74">
        <f t="shared" si="22"/>
        <v>7.1</v>
      </c>
      <c r="N75" s="86">
        <v>7.15</v>
      </c>
      <c r="O75" s="86">
        <v>7.05</v>
      </c>
      <c r="P75" s="86">
        <v>7.23</v>
      </c>
      <c r="Q75" s="86">
        <v>7.01</v>
      </c>
      <c r="R75" s="83"/>
      <c r="S75" s="83"/>
      <c r="T75" s="83"/>
      <c r="U75" s="83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5">
        <v>16.726403823178018</v>
      </c>
      <c r="AO75" s="41">
        <v>1674</v>
      </c>
      <c r="AP75" s="110"/>
      <c r="AQ75" s="111"/>
      <c r="AR75" s="126" t="str">
        <f t="shared" si="25"/>
        <v/>
      </c>
      <c r="AS75" s="126" t="str">
        <f t="shared" si="26"/>
        <v/>
      </c>
      <c r="AT75" s="127">
        <v>1939</v>
      </c>
      <c r="AU75" s="128"/>
      <c r="AV75" s="129"/>
      <c r="AW75" s="126" t="str">
        <f t="shared" si="27"/>
        <v/>
      </c>
      <c r="AX75" s="126" t="str">
        <f t="shared" si="28"/>
        <v/>
      </c>
      <c r="AY75" s="64" t="str">
        <f t="shared" si="29"/>
        <v/>
      </c>
      <c r="AZ75" s="97">
        <v>80.73</v>
      </c>
      <c r="BA75" s="68"/>
      <c r="BB75" s="68"/>
      <c r="BC75" s="68"/>
      <c r="BD75" s="68"/>
      <c r="BE75" s="15">
        <v>80</v>
      </c>
      <c r="BF75" s="5">
        <f t="shared" si="30"/>
        <v>23098</v>
      </c>
      <c r="BG75" s="42">
        <v>16100</v>
      </c>
      <c r="BH75" s="42">
        <v>0</v>
      </c>
      <c r="BI75" s="42">
        <v>1257</v>
      </c>
      <c r="BJ75" s="42"/>
      <c r="BK75" s="42"/>
      <c r="BL75" s="42">
        <v>5741</v>
      </c>
      <c r="BM75" s="15"/>
    </row>
    <row r="76" spans="1:65" outlineLevel="5" x14ac:dyDescent="0.45">
      <c r="A76" s="22">
        <f t="shared" si="5"/>
        <v>2</v>
      </c>
      <c r="B76" s="9">
        <f t="shared" si="12"/>
        <v>45347</v>
      </c>
      <c r="C76" s="51">
        <v>393022</v>
      </c>
      <c r="D76" s="64">
        <f t="shared" si="21"/>
        <v>34.799999999999997</v>
      </c>
      <c r="E76" s="12">
        <v>34.1</v>
      </c>
      <c r="F76" s="12">
        <v>34.299999999999997</v>
      </c>
      <c r="G76" s="12">
        <v>35.299999999999997</v>
      </c>
      <c r="H76" s="12">
        <v>35.5</v>
      </c>
      <c r="I76" s="12"/>
      <c r="J76" s="12"/>
      <c r="K76" s="12"/>
      <c r="L76" s="12"/>
      <c r="M76" s="74">
        <f t="shared" si="22"/>
        <v>7.1</v>
      </c>
      <c r="N76" s="86">
        <v>7.18</v>
      </c>
      <c r="O76" s="86">
        <v>7.03</v>
      </c>
      <c r="P76" s="86">
        <v>7.25</v>
      </c>
      <c r="Q76" s="86">
        <v>7.06</v>
      </c>
      <c r="R76" s="83"/>
      <c r="S76" s="83"/>
      <c r="T76" s="83"/>
      <c r="U76" s="83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5">
        <v>19.257221458046768</v>
      </c>
      <c r="AO76" s="41">
        <v>1454</v>
      </c>
      <c r="AP76" s="110"/>
      <c r="AQ76" s="111"/>
      <c r="AR76" s="126" t="str">
        <f t="shared" si="25"/>
        <v/>
      </c>
      <c r="AS76" s="126" t="str">
        <f t="shared" si="26"/>
        <v/>
      </c>
      <c r="AT76" s="127">
        <v>1651</v>
      </c>
      <c r="AU76" s="128"/>
      <c r="AV76" s="129"/>
      <c r="AW76" s="126" t="str">
        <f t="shared" si="27"/>
        <v/>
      </c>
      <c r="AX76" s="126" t="str">
        <f t="shared" si="28"/>
        <v/>
      </c>
      <c r="AY76" s="64" t="str">
        <f t="shared" si="29"/>
        <v/>
      </c>
      <c r="AZ76" s="97">
        <v>80.91</v>
      </c>
      <c r="BA76" s="68"/>
      <c r="BB76" s="68"/>
      <c r="BC76" s="68"/>
      <c r="BD76" s="68"/>
      <c r="BE76" s="15"/>
      <c r="BF76" s="5">
        <f t="shared" si="30"/>
        <v>21505</v>
      </c>
      <c r="BG76" s="42">
        <v>15500</v>
      </c>
      <c r="BH76" s="42">
        <v>0</v>
      </c>
      <c r="BI76" s="42">
        <v>1217</v>
      </c>
      <c r="BJ76" s="42"/>
      <c r="BK76" s="42"/>
      <c r="BL76" s="42">
        <v>4788</v>
      </c>
      <c r="BM76" s="15"/>
    </row>
    <row r="77" spans="1:65" outlineLevel="5" x14ac:dyDescent="0.45">
      <c r="A77" s="22">
        <f t="shared" si="5"/>
        <v>2</v>
      </c>
      <c r="B77" s="9">
        <f t="shared" si="12"/>
        <v>45348</v>
      </c>
      <c r="C77" s="51">
        <v>371251</v>
      </c>
      <c r="D77" s="64">
        <f t="shared" si="21"/>
        <v>35.1</v>
      </c>
      <c r="E77" s="12">
        <v>34.299999999999997</v>
      </c>
      <c r="F77" s="12">
        <v>34.4</v>
      </c>
      <c r="G77" s="12">
        <v>35.299999999999997</v>
      </c>
      <c r="H77" s="12">
        <v>36.5</v>
      </c>
      <c r="I77" s="12"/>
      <c r="J77" s="12"/>
      <c r="K77" s="12"/>
      <c r="L77" s="12"/>
      <c r="M77" s="74">
        <f t="shared" si="22"/>
        <v>7.1</v>
      </c>
      <c r="N77" s="86">
        <v>7.2</v>
      </c>
      <c r="O77" s="86">
        <v>7.02</v>
      </c>
      <c r="P77" s="86">
        <v>7.26</v>
      </c>
      <c r="Q77" s="86">
        <v>7.09</v>
      </c>
      <c r="R77" s="83"/>
      <c r="S77" s="83"/>
      <c r="T77" s="83"/>
      <c r="U77" s="83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5">
        <v>17.554858934169278</v>
      </c>
      <c r="AO77" s="41">
        <v>1595</v>
      </c>
      <c r="AP77" s="110"/>
      <c r="AQ77" s="111"/>
      <c r="AR77" s="126" t="str">
        <f t="shared" si="25"/>
        <v/>
      </c>
      <c r="AS77" s="126" t="str">
        <f t="shared" si="26"/>
        <v/>
      </c>
      <c r="AT77" s="127">
        <v>1800</v>
      </c>
      <c r="AU77" s="128"/>
      <c r="AV77" s="129"/>
      <c r="AW77" s="126" t="str">
        <f t="shared" si="27"/>
        <v/>
      </c>
      <c r="AX77" s="126" t="str">
        <f t="shared" si="28"/>
        <v/>
      </c>
      <c r="AY77" s="64" t="str">
        <f t="shared" si="29"/>
        <v/>
      </c>
      <c r="AZ77" s="97">
        <v>80.7</v>
      </c>
      <c r="BA77" s="68"/>
      <c r="BB77" s="68"/>
      <c r="BC77" s="68"/>
      <c r="BD77" s="68"/>
      <c r="BE77" s="15">
        <v>290</v>
      </c>
      <c r="BF77" s="5">
        <f t="shared" si="30"/>
        <v>27209</v>
      </c>
      <c r="BG77" s="42">
        <v>15511</v>
      </c>
      <c r="BH77" s="42">
        <v>0</v>
      </c>
      <c r="BI77" s="42">
        <v>1223</v>
      </c>
      <c r="BJ77" s="42"/>
      <c r="BK77" s="42"/>
      <c r="BL77" s="42">
        <v>10475</v>
      </c>
      <c r="BM77" s="15"/>
    </row>
    <row r="78" spans="1:65" outlineLevel="5" x14ac:dyDescent="0.45">
      <c r="A78" s="22">
        <f t="shared" si="5"/>
        <v>2</v>
      </c>
      <c r="B78" s="9">
        <f t="shared" si="12"/>
        <v>45349</v>
      </c>
      <c r="C78" s="51">
        <v>311959</v>
      </c>
      <c r="D78" s="64">
        <f t="shared" si="21"/>
        <v>35.1</v>
      </c>
      <c r="E78" s="12">
        <v>33.9</v>
      </c>
      <c r="F78" s="12">
        <v>34</v>
      </c>
      <c r="G78" s="12">
        <v>35.4</v>
      </c>
      <c r="H78" s="12">
        <v>37.1</v>
      </c>
      <c r="I78" s="12"/>
      <c r="J78" s="12"/>
      <c r="K78" s="12"/>
      <c r="L78" s="12"/>
      <c r="M78" s="74">
        <f t="shared" si="22"/>
        <v>7.2</v>
      </c>
      <c r="N78" s="86">
        <v>7.23</v>
      </c>
      <c r="O78" s="86">
        <v>7</v>
      </c>
      <c r="P78" s="86">
        <v>7.27</v>
      </c>
      <c r="Q78" s="86">
        <v>7.11</v>
      </c>
      <c r="R78" s="83"/>
      <c r="S78" s="83"/>
      <c r="T78" s="83"/>
      <c r="U78" s="83"/>
      <c r="V78" s="5">
        <f t="shared" si="23"/>
        <v>234.6</v>
      </c>
      <c r="W78" s="41">
        <v>180.06</v>
      </c>
      <c r="X78" s="41">
        <v>247.6</v>
      </c>
      <c r="Y78" s="41">
        <v>220.4</v>
      </c>
      <c r="Z78" s="41">
        <v>290.5</v>
      </c>
      <c r="AA78" s="41"/>
      <c r="AB78" s="41"/>
      <c r="AC78" s="41"/>
      <c r="AD78" s="41"/>
      <c r="AE78" s="5">
        <f t="shared" si="24"/>
        <v>2882.5</v>
      </c>
      <c r="AF78" s="41">
        <v>3160</v>
      </c>
      <c r="AG78" s="41">
        <v>2500</v>
      </c>
      <c r="AH78" s="41">
        <v>3120</v>
      </c>
      <c r="AI78" s="41">
        <v>2750</v>
      </c>
      <c r="AJ78" s="41"/>
      <c r="AK78" s="41"/>
      <c r="AL78" s="41"/>
      <c r="AM78" s="41"/>
      <c r="AN78" s="45">
        <v>14.43298969072165</v>
      </c>
      <c r="AO78" s="41">
        <v>1940</v>
      </c>
      <c r="AP78" s="110">
        <v>3.15</v>
      </c>
      <c r="AQ78" s="111">
        <v>2.44</v>
      </c>
      <c r="AR78" s="126">
        <f t="shared" si="25"/>
        <v>77.460317460317469</v>
      </c>
      <c r="AS78" s="126">
        <f t="shared" si="26"/>
        <v>22.539682539682531</v>
      </c>
      <c r="AT78" s="127">
        <v>2071</v>
      </c>
      <c r="AU78" s="128">
        <v>1.78</v>
      </c>
      <c r="AV78" s="129">
        <v>1.1299999999999999</v>
      </c>
      <c r="AW78" s="126">
        <f t="shared" si="27"/>
        <v>63.483146067415717</v>
      </c>
      <c r="AX78" s="126">
        <f t="shared" si="28"/>
        <v>36.516853932584283</v>
      </c>
      <c r="AY78" s="64">
        <f t="shared" si="29"/>
        <v>49.413619167717592</v>
      </c>
      <c r="AZ78" s="97">
        <v>79.87</v>
      </c>
      <c r="BA78" s="68">
        <v>60.96</v>
      </c>
      <c r="BB78" s="68">
        <v>41.29</v>
      </c>
      <c r="BC78" s="68">
        <v>3</v>
      </c>
      <c r="BD78" s="68"/>
      <c r="BE78" s="15">
        <v>200</v>
      </c>
      <c r="BF78" s="5">
        <f t="shared" si="30"/>
        <v>34364</v>
      </c>
      <c r="BG78" s="42">
        <v>15914</v>
      </c>
      <c r="BH78" s="42">
        <v>5606</v>
      </c>
      <c r="BI78" s="42">
        <v>1253</v>
      </c>
      <c r="BJ78" s="42"/>
      <c r="BK78" s="42"/>
      <c r="BL78" s="42">
        <v>11591</v>
      </c>
      <c r="BM78" s="15"/>
    </row>
    <row r="79" spans="1:65" outlineLevel="5" x14ac:dyDescent="0.45">
      <c r="A79" s="22">
        <f t="shared" si="5"/>
        <v>2</v>
      </c>
      <c r="B79" s="144">
        <f t="shared" si="12"/>
        <v>45350</v>
      </c>
      <c r="C79" s="51">
        <v>339807</v>
      </c>
      <c r="D79" s="64">
        <f t="shared" si="21"/>
        <v>35</v>
      </c>
      <c r="E79" s="12">
        <v>33.6</v>
      </c>
      <c r="F79" s="12">
        <v>33.700000000000003</v>
      </c>
      <c r="G79" s="12">
        <v>35.6</v>
      </c>
      <c r="H79" s="12">
        <v>37.1</v>
      </c>
      <c r="I79" s="12"/>
      <c r="J79" s="12"/>
      <c r="K79" s="12"/>
      <c r="L79" s="12"/>
      <c r="M79" s="74">
        <f t="shared" si="22"/>
        <v>7.2</v>
      </c>
      <c r="N79" s="86">
        <v>7.28</v>
      </c>
      <c r="O79" s="86">
        <v>7.04</v>
      </c>
      <c r="P79" s="86">
        <v>7.22</v>
      </c>
      <c r="Q79" s="86">
        <v>7.08</v>
      </c>
      <c r="R79" s="83"/>
      <c r="S79" s="83"/>
      <c r="T79" s="83"/>
      <c r="U79" s="83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5">
        <v>13.705335291238375</v>
      </c>
      <c r="AO79" s="41">
        <v>2043</v>
      </c>
      <c r="AP79" s="110"/>
      <c r="AQ79" s="111"/>
      <c r="AR79" s="126" t="str">
        <f t="shared" si="25"/>
        <v/>
      </c>
      <c r="AS79" s="126" t="str">
        <f t="shared" si="26"/>
        <v/>
      </c>
      <c r="AT79" s="127">
        <v>2226</v>
      </c>
      <c r="AU79" s="128"/>
      <c r="AV79" s="129"/>
      <c r="AW79" s="126" t="str">
        <f t="shared" si="27"/>
        <v/>
      </c>
      <c r="AX79" s="126" t="str">
        <f t="shared" si="28"/>
        <v/>
      </c>
      <c r="AY79" s="64" t="str">
        <f t="shared" si="29"/>
        <v/>
      </c>
      <c r="AZ79" s="97">
        <v>79.650000000000006</v>
      </c>
      <c r="BA79" s="68"/>
      <c r="BB79" s="68"/>
      <c r="BC79" s="68"/>
      <c r="BD79" s="68"/>
      <c r="BE79" s="15">
        <v>240</v>
      </c>
      <c r="BF79" s="5">
        <f t="shared" si="30"/>
        <v>32093</v>
      </c>
      <c r="BG79" s="42">
        <v>15224</v>
      </c>
      <c r="BH79" s="42">
        <v>4016</v>
      </c>
      <c r="BI79" s="42">
        <v>1244</v>
      </c>
      <c r="BJ79" s="42"/>
      <c r="BK79" s="42"/>
      <c r="BL79" s="42">
        <v>11609</v>
      </c>
      <c r="BM79" s="15"/>
    </row>
    <row r="80" spans="1:65" ht="17.5" outlineLevel="5" thickBot="1" x14ac:dyDescent="0.5">
      <c r="A80" s="145">
        <f t="shared" si="5"/>
        <v>2</v>
      </c>
      <c r="B80" s="49">
        <f t="shared" si="12"/>
        <v>45351</v>
      </c>
      <c r="C80" s="51">
        <v>346824</v>
      </c>
      <c r="D80" s="64">
        <f t="shared" si="21"/>
        <v>34.700000000000003</v>
      </c>
      <c r="E80" s="12">
        <v>33.200000000000003</v>
      </c>
      <c r="F80" s="12">
        <v>33.299999999999997</v>
      </c>
      <c r="G80" s="12">
        <v>35.6</v>
      </c>
      <c r="H80" s="12">
        <v>36.700000000000003</v>
      </c>
      <c r="I80" s="12"/>
      <c r="J80" s="12"/>
      <c r="K80" s="12"/>
      <c r="L80" s="12"/>
      <c r="M80" s="74">
        <f t="shared" si="22"/>
        <v>7.1</v>
      </c>
      <c r="N80" s="83">
        <v>7.25</v>
      </c>
      <c r="O80" s="83">
        <v>7.02</v>
      </c>
      <c r="P80" s="83">
        <v>7.19</v>
      </c>
      <c r="Q80" s="83">
        <v>7.04</v>
      </c>
      <c r="R80" s="83"/>
      <c r="S80" s="83"/>
      <c r="T80" s="83"/>
      <c r="U80" s="83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>
        <v>12.767897856817145</v>
      </c>
      <c r="AO80" s="41">
        <v>2193</v>
      </c>
      <c r="AP80" s="110"/>
      <c r="AQ80" s="111"/>
      <c r="AR80" s="126" t="str">
        <f t="shared" si="25"/>
        <v/>
      </c>
      <c r="AS80" s="126" t="str">
        <f t="shared" si="26"/>
        <v/>
      </c>
      <c r="AT80" s="127">
        <v>2395</v>
      </c>
      <c r="AU80" s="128"/>
      <c r="AV80" s="129"/>
      <c r="AW80" s="126" t="str">
        <f t="shared" si="27"/>
        <v/>
      </c>
      <c r="AX80" s="126" t="str">
        <f t="shared" si="28"/>
        <v/>
      </c>
      <c r="AY80" s="64" t="str">
        <f t="shared" si="29"/>
        <v/>
      </c>
      <c r="AZ80" s="97">
        <v>79.94</v>
      </c>
      <c r="BA80" s="68"/>
      <c r="BB80" s="68"/>
      <c r="BC80" s="68"/>
      <c r="BD80" s="68"/>
      <c r="BE80" s="15">
        <v>190</v>
      </c>
      <c r="BF80" s="5">
        <f t="shared" si="30"/>
        <v>29245</v>
      </c>
      <c r="BG80" s="42">
        <v>15131</v>
      </c>
      <c r="BH80" s="42">
        <v>900</v>
      </c>
      <c r="BI80" s="42">
        <v>1207</v>
      </c>
      <c r="BJ80" s="42"/>
      <c r="BK80" s="42"/>
      <c r="BL80" s="42">
        <v>12007</v>
      </c>
      <c r="BM80" s="15"/>
    </row>
    <row r="81" spans="1:65" outlineLevel="4" x14ac:dyDescent="0.45">
      <c r="A81" s="150" t="s">
        <v>36</v>
      </c>
      <c r="B81" s="151"/>
      <c r="C81" s="50">
        <f t="shared" ref="C81:BM81" si="31">SUBTOTAL(4,C52:C80)</f>
        <v>395891</v>
      </c>
      <c r="D81" s="60">
        <f t="shared" si="31"/>
        <v>35.4</v>
      </c>
      <c r="E81" s="28">
        <f t="shared" si="31"/>
        <v>34.9</v>
      </c>
      <c r="F81" s="28">
        <f t="shared" si="31"/>
        <v>35</v>
      </c>
      <c r="G81" s="28">
        <f t="shared" si="31"/>
        <v>36.5</v>
      </c>
      <c r="H81" s="28">
        <f t="shared" si="31"/>
        <v>37.4</v>
      </c>
      <c r="I81" s="28">
        <f t="shared" si="31"/>
        <v>0</v>
      </c>
      <c r="J81" s="28">
        <f t="shared" si="31"/>
        <v>0</v>
      </c>
      <c r="K81" s="28">
        <f t="shared" si="31"/>
        <v>0</v>
      </c>
      <c r="L81" s="28">
        <f t="shared" si="31"/>
        <v>0</v>
      </c>
      <c r="M81" s="71">
        <f t="shared" si="31"/>
        <v>7.2</v>
      </c>
      <c r="N81" s="82">
        <f t="shared" si="31"/>
        <v>7.28</v>
      </c>
      <c r="O81" s="82">
        <f t="shared" si="31"/>
        <v>7.08</v>
      </c>
      <c r="P81" s="82">
        <f t="shared" si="31"/>
        <v>7.27</v>
      </c>
      <c r="Q81" s="82">
        <f t="shared" si="31"/>
        <v>7.11</v>
      </c>
      <c r="R81" s="82">
        <f t="shared" si="31"/>
        <v>0</v>
      </c>
      <c r="S81" s="82">
        <f t="shared" si="31"/>
        <v>0</v>
      </c>
      <c r="T81" s="82">
        <f t="shared" si="31"/>
        <v>0</v>
      </c>
      <c r="U81" s="82">
        <f t="shared" si="31"/>
        <v>0</v>
      </c>
      <c r="V81" s="29">
        <f t="shared" si="31"/>
        <v>356.6</v>
      </c>
      <c r="W81" s="39">
        <f t="shared" si="31"/>
        <v>268.60000000000002</v>
      </c>
      <c r="X81" s="39">
        <f t="shared" si="31"/>
        <v>422.9</v>
      </c>
      <c r="Y81" s="39">
        <f t="shared" si="31"/>
        <v>329.9</v>
      </c>
      <c r="Z81" s="39">
        <f t="shared" si="31"/>
        <v>404.9</v>
      </c>
      <c r="AA81" s="39">
        <f t="shared" si="31"/>
        <v>0</v>
      </c>
      <c r="AB81" s="39">
        <f t="shared" si="31"/>
        <v>0</v>
      </c>
      <c r="AC81" s="39">
        <f t="shared" si="31"/>
        <v>0</v>
      </c>
      <c r="AD81" s="39">
        <f t="shared" si="31"/>
        <v>0</v>
      </c>
      <c r="AE81" s="29">
        <f t="shared" si="31"/>
        <v>3060</v>
      </c>
      <c r="AF81" s="39">
        <f t="shared" si="31"/>
        <v>3240</v>
      </c>
      <c r="AG81" s="39">
        <f t="shared" si="31"/>
        <v>2890</v>
      </c>
      <c r="AH81" s="39">
        <f t="shared" si="31"/>
        <v>3180</v>
      </c>
      <c r="AI81" s="39">
        <f t="shared" si="31"/>
        <v>2930</v>
      </c>
      <c r="AJ81" s="39">
        <f t="shared" si="31"/>
        <v>0</v>
      </c>
      <c r="AK81" s="39">
        <f t="shared" si="31"/>
        <v>0</v>
      </c>
      <c r="AL81" s="39">
        <f t="shared" si="31"/>
        <v>0</v>
      </c>
      <c r="AM81" s="39">
        <f t="shared" si="31"/>
        <v>0</v>
      </c>
      <c r="AN81" s="39">
        <f t="shared" si="31"/>
        <v>19.257221458046768</v>
      </c>
      <c r="AO81" s="39">
        <f t="shared" si="31"/>
        <v>2447</v>
      </c>
      <c r="AP81" s="104">
        <f t="shared" si="31"/>
        <v>3.72</v>
      </c>
      <c r="AQ81" s="105">
        <f t="shared" si="31"/>
        <v>3.11</v>
      </c>
      <c r="AR81" s="106">
        <f t="shared" si="31"/>
        <v>84.228187919463082</v>
      </c>
      <c r="AS81" s="106">
        <f t="shared" si="31"/>
        <v>22.539682539682531</v>
      </c>
      <c r="AT81" s="107">
        <f t="shared" si="31"/>
        <v>2621</v>
      </c>
      <c r="AU81" s="108">
        <f t="shared" si="31"/>
        <v>1.79</v>
      </c>
      <c r="AV81" s="109">
        <f t="shared" si="31"/>
        <v>1.2</v>
      </c>
      <c r="AW81" s="106">
        <f t="shared" si="31"/>
        <v>67.039106145251395</v>
      </c>
      <c r="AX81" s="106">
        <f t="shared" si="31"/>
        <v>36.516853932584283</v>
      </c>
      <c r="AY81" s="60">
        <f t="shared" si="31"/>
        <v>62.079314040728818</v>
      </c>
      <c r="AZ81" s="96">
        <f t="shared" si="31"/>
        <v>80.989999999999995</v>
      </c>
      <c r="BA81" s="67">
        <f t="shared" si="31"/>
        <v>61.87</v>
      </c>
      <c r="BB81" s="67">
        <f t="shared" si="31"/>
        <v>41.79</v>
      </c>
      <c r="BC81" s="67">
        <f t="shared" si="31"/>
        <v>5</v>
      </c>
      <c r="BD81" s="67">
        <f t="shared" si="31"/>
        <v>0</v>
      </c>
      <c r="BE81" s="27">
        <f t="shared" si="31"/>
        <v>370</v>
      </c>
      <c r="BF81" s="29">
        <f t="shared" si="31"/>
        <v>36147</v>
      </c>
      <c r="BG81" s="39">
        <f t="shared" si="31"/>
        <v>17124</v>
      </c>
      <c r="BH81" s="40">
        <f t="shared" si="31"/>
        <v>6179</v>
      </c>
      <c r="BI81" s="40">
        <f t="shared" si="31"/>
        <v>1257</v>
      </c>
      <c r="BJ81" s="40">
        <f t="shared" si="31"/>
        <v>0</v>
      </c>
      <c r="BK81" s="40">
        <f t="shared" si="31"/>
        <v>0</v>
      </c>
      <c r="BL81" s="40">
        <f t="shared" si="31"/>
        <v>16850</v>
      </c>
      <c r="BM81" s="27">
        <f t="shared" si="31"/>
        <v>0</v>
      </c>
    </row>
    <row r="82" spans="1:65" outlineLevel="3" x14ac:dyDescent="0.45">
      <c r="A82" s="180" t="s">
        <v>25</v>
      </c>
      <c r="B82" s="181"/>
      <c r="C82" s="51">
        <f t="shared" ref="C82:BM82" si="32">SUBTOTAL(5,C52:C80)</f>
        <v>311959</v>
      </c>
      <c r="D82" s="61">
        <f t="shared" si="32"/>
        <v>34.1</v>
      </c>
      <c r="E82" s="12">
        <f t="shared" si="32"/>
        <v>32.6</v>
      </c>
      <c r="F82" s="12">
        <f t="shared" si="32"/>
        <v>32.700000000000003</v>
      </c>
      <c r="G82" s="12">
        <f t="shared" si="32"/>
        <v>33</v>
      </c>
      <c r="H82" s="12">
        <f t="shared" si="32"/>
        <v>35.5</v>
      </c>
      <c r="I82" s="12">
        <f t="shared" si="32"/>
        <v>0</v>
      </c>
      <c r="J82" s="12">
        <f t="shared" si="32"/>
        <v>0</v>
      </c>
      <c r="K82" s="12">
        <f t="shared" si="32"/>
        <v>0</v>
      </c>
      <c r="L82" s="12">
        <f t="shared" si="32"/>
        <v>0</v>
      </c>
      <c r="M82" s="72">
        <f t="shared" si="32"/>
        <v>6.9</v>
      </c>
      <c r="N82" s="83">
        <f t="shared" si="32"/>
        <v>6.87</v>
      </c>
      <c r="O82" s="83">
        <f t="shared" si="32"/>
        <v>6.68</v>
      </c>
      <c r="P82" s="83">
        <f t="shared" si="32"/>
        <v>6.93</v>
      </c>
      <c r="Q82" s="83">
        <f t="shared" si="32"/>
        <v>6.78</v>
      </c>
      <c r="R82" s="83">
        <f t="shared" si="32"/>
        <v>0</v>
      </c>
      <c r="S82" s="83">
        <f t="shared" si="32"/>
        <v>0</v>
      </c>
      <c r="T82" s="83">
        <f t="shared" si="32"/>
        <v>0</v>
      </c>
      <c r="U82" s="83">
        <f t="shared" si="32"/>
        <v>0</v>
      </c>
      <c r="V82" s="6">
        <f t="shared" si="32"/>
        <v>234.6</v>
      </c>
      <c r="W82" s="41">
        <f t="shared" si="32"/>
        <v>180.06</v>
      </c>
      <c r="X82" s="41">
        <f t="shared" si="32"/>
        <v>247.6</v>
      </c>
      <c r="Y82" s="41">
        <f t="shared" si="32"/>
        <v>190.7</v>
      </c>
      <c r="Z82" s="41">
        <f t="shared" si="32"/>
        <v>270.7</v>
      </c>
      <c r="AA82" s="41">
        <f t="shared" si="32"/>
        <v>0</v>
      </c>
      <c r="AB82" s="41">
        <f t="shared" si="32"/>
        <v>0</v>
      </c>
      <c r="AC82" s="41">
        <f t="shared" si="32"/>
        <v>0</v>
      </c>
      <c r="AD82" s="41">
        <f t="shared" si="32"/>
        <v>0</v>
      </c>
      <c r="AE82" s="6">
        <f t="shared" si="32"/>
        <v>2700</v>
      </c>
      <c r="AF82" s="41">
        <f t="shared" si="32"/>
        <v>2940</v>
      </c>
      <c r="AG82" s="41">
        <f t="shared" si="32"/>
        <v>2400</v>
      </c>
      <c r="AH82" s="41">
        <f t="shared" si="32"/>
        <v>2880</v>
      </c>
      <c r="AI82" s="41">
        <f t="shared" si="32"/>
        <v>2370</v>
      </c>
      <c r="AJ82" s="41">
        <f t="shared" si="32"/>
        <v>0</v>
      </c>
      <c r="AK82" s="41">
        <f t="shared" si="32"/>
        <v>0</v>
      </c>
      <c r="AL82" s="41">
        <f t="shared" si="32"/>
        <v>0</v>
      </c>
      <c r="AM82" s="41">
        <f t="shared" si="32"/>
        <v>0</v>
      </c>
      <c r="AN82" s="41">
        <f t="shared" si="32"/>
        <v>11.442582754393134</v>
      </c>
      <c r="AO82" s="41">
        <f t="shared" si="32"/>
        <v>1454</v>
      </c>
      <c r="AP82" s="110">
        <f t="shared" si="32"/>
        <v>2.67</v>
      </c>
      <c r="AQ82" s="111">
        <f t="shared" si="32"/>
        <v>2.14</v>
      </c>
      <c r="AR82" s="112">
        <f t="shared" si="32"/>
        <v>77.460317460317469</v>
      </c>
      <c r="AS82" s="112">
        <f t="shared" si="32"/>
        <v>15.771812080536918</v>
      </c>
      <c r="AT82" s="113">
        <f t="shared" si="32"/>
        <v>1651</v>
      </c>
      <c r="AU82" s="114">
        <f t="shared" si="32"/>
        <v>1.74</v>
      </c>
      <c r="AV82" s="115">
        <f t="shared" si="32"/>
        <v>1.1200000000000001</v>
      </c>
      <c r="AW82" s="112">
        <f t="shared" si="32"/>
        <v>63.483146067415717</v>
      </c>
      <c r="AX82" s="112">
        <f t="shared" si="32"/>
        <v>32.960893854748605</v>
      </c>
      <c r="AY82" s="61">
        <f t="shared" si="32"/>
        <v>49.413619167717592</v>
      </c>
      <c r="AZ82" s="97">
        <f t="shared" si="32"/>
        <v>79.05</v>
      </c>
      <c r="BA82" s="68">
        <f t="shared" si="32"/>
        <v>59.72</v>
      </c>
      <c r="BB82" s="68">
        <f t="shared" si="32"/>
        <v>35.549999999999997</v>
      </c>
      <c r="BC82" s="68">
        <f t="shared" si="32"/>
        <v>1</v>
      </c>
      <c r="BD82" s="68">
        <f t="shared" si="32"/>
        <v>0</v>
      </c>
      <c r="BE82" s="15">
        <f t="shared" si="32"/>
        <v>70</v>
      </c>
      <c r="BF82" s="6">
        <f t="shared" si="32"/>
        <v>21126</v>
      </c>
      <c r="BG82" s="41">
        <f t="shared" si="32"/>
        <v>14545</v>
      </c>
      <c r="BH82" s="42">
        <f t="shared" si="32"/>
        <v>0</v>
      </c>
      <c r="BI82" s="42">
        <f t="shared" si="32"/>
        <v>1119</v>
      </c>
      <c r="BJ82" s="42">
        <f t="shared" si="32"/>
        <v>0</v>
      </c>
      <c r="BK82" s="42">
        <f t="shared" si="32"/>
        <v>0</v>
      </c>
      <c r="BL82" s="42">
        <f t="shared" si="32"/>
        <v>3879</v>
      </c>
      <c r="BM82" s="15">
        <f t="shared" si="32"/>
        <v>0</v>
      </c>
    </row>
    <row r="83" spans="1:65" outlineLevel="2" x14ac:dyDescent="0.45">
      <c r="A83" s="180" t="s">
        <v>14</v>
      </c>
      <c r="B83" s="181"/>
      <c r="C83" s="51">
        <f>IFERROR(SUBTOTAL(1,C52:C80),"")</f>
        <v>358151.24137931032</v>
      </c>
      <c r="D83" s="61">
        <f t="shared" ref="D83:BM83" si="33">IFERROR(SUBTOTAL(1,D52:D80),"")</f>
        <v>34.768965517241391</v>
      </c>
      <c r="E83" s="12">
        <f t="shared" si="33"/>
        <v>33.610344827586211</v>
      </c>
      <c r="F83" s="12">
        <f t="shared" si="33"/>
        <v>33.724137931034484</v>
      </c>
      <c r="G83" s="12">
        <f t="shared" si="33"/>
        <v>35.268965517241384</v>
      </c>
      <c r="H83" s="12">
        <f t="shared" si="33"/>
        <v>36.437931034482752</v>
      </c>
      <c r="I83" s="12" t="str">
        <f t="shared" si="33"/>
        <v/>
      </c>
      <c r="J83" s="12" t="str">
        <f t="shared" si="33"/>
        <v/>
      </c>
      <c r="K83" s="12" t="str">
        <f t="shared" si="33"/>
        <v/>
      </c>
      <c r="L83" s="12" t="str">
        <f t="shared" si="33"/>
        <v/>
      </c>
      <c r="M83" s="72">
        <f t="shared" si="33"/>
        <v>7.0068965517241368</v>
      </c>
      <c r="N83" s="83">
        <f t="shared" si="33"/>
        <v>7.0762068965517235</v>
      </c>
      <c r="O83" s="83">
        <f t="shared" si="33"/>
        <v>6.8741379310344843</v>
      </c>
      <c r="P83" s="83">
        <f t="shared" si="33"/>
        <v>7.1103448275862062</v>
      </c>
      <c r="Q83" s="83">
        <f t="shared" si="33"/>
        <v>6.9513793103448274</v>
      </c>
      <c r="R83" s="83" t="str">
        <f t="shared" si="33"/>
        <v/>
      </c>
      <c r="S83" s="83" t="str">
        <f t="shared" si="33"/>
        <v/>
      </c>
      <c r="T83" s="83" t="str">
        <f t="shared" si="33"/>
        <v/>
      </c>
      <c r="U83" s="83" t="str">
        <f t="shared" si="33"/>
        <v/>
      </c>
      <c r="V83" s="6">
        <f t="shared" si="33"/>
        <v>276.22500000000002</v>
      </c>
      <c r="W83" s="41">
        <f t="shared" si="33"/>
        <v>221.66500000000002</v>
      </c>
      <c r="X83" s="41">
        <f t="shared" si="33"/>
        <v>330.07499999999999</v>
      </c>
      <c r="Y83" s="41">
        <f t="shared" si="33"/>
        <v>233.04999999999998</v>
      </c>
      <c r="Z83" s="41">
        <f t="shared" si="33"/>
        <v>320.02499999999998</v>
      </c>
      <c r="AA83" s="41" t="str">
        <f t="shared" si="33"/>
        <v/>
      </c>
      <c r="AB83" s="41" t="str">
        <f t="shared" si="33"/>
        <v/>
      </c>
      <c r="AC83" s="41" t="str">
        <f t="shared" si="33"/>
        <v/>
      </c>
      <c r="AD83" s="41" t="str">
        <f t="shared" si="33"/>
        <v/>
      </c>
      <c r="AE83" s="6">
        <f t="shared" si="33"/>
        <v>2859.375</v>
      </c>
      <c r="AF83" s="41">
        <f t="shared" si="33"/>
        <v>3070</v>
      </c>
      <c r="AG83" s="41">
        <f t="shared" si="33"/>
        <v>2600</v>
      </c>
      <c r="AH83" s="41">
        <f t="shared" si="33"/>
        <v>3042.5</v>
      </c>
      <c r="AI83" s="41">
        <f t="shared" si="33"/>
        <v>2725</v>
      </c>
      <c r="AJ83" s="41" t="str">
        <f t="shared" si="33"/>
        <v/>
      </c>
      <c r="AK83" s="41" t="str">
        <f t="shared" si="33"/>
        <v/>
      </c>
      <c r="AL83" s="41" t="str">
        <f t="shared" si="33"/>
        <v/>
      </c>
      <c r="AM83" s="41" t="str">
        <f t="shared" si="33"/>
        <v/>
      </c>
      <c r="AN83" s="41">
        <f t="shared" si="33"/>
        <v>13.955470741779763</v>
      </c>
      <c r="AO83" s="41">
        <f t="shared" si="33"/>
        <v>2028.1724137931035</v>
      </c>
      <c r="AP83" s="110">
        <f t="shared" si="33"/>
        <v>3.1300000000000003</v>
      </c>
      <c r="AQ83" s="111">
        <f t="shared" si="33"/>
        <v>2.5499999999999998</v>
      </c>
      <c r="AR83" s="112">
        <f t="shared" si="33"/>
        <v>81.360117162874332</v>
      </c>
      <c r="AS83" s="112">
        <f t="shared" si="33"/>
        <v>18.639882837125661</v>
      </c>
      <c r="AT83" s="113">
        <f t="shared" si="33"/>
        <v>2225.5862068965516</v>
      </c>
      <c r="AU83" s="114">
        <f t="shared" si="33"/>
        <v>1.7675000000000001</v>
      </c>
      <c r="AV83" s="115">
        <f t="shared" si="33"/>
        <v>1.1524999999999999</v>
      </c>
      <c r="AW83" s="112">
        <f t="shared" si="33"/>
        <v>65.199789803428018</v>
      </c>
      <c r="AX83" s="112">
        <f t="shared" si="33"/>
        <v>34.800210196571982</v>
      </c>
      <c r="AY83" s="61">
        <f t="shared" si="33"/>
        <v>57.167190669374328</v>
      </c>
      <c r="AZ83" s="97">
        <f t="shared" si="33"/>
        <v>80.082758620689646</v>
      </c>
      <c r="BA83" s="68">
        <f t="shared" si="33"/>
        <v>60.797500000000007</v>
      </c>
      <c r="BB83" s="68">
        <f t="shared" si="33"/>
        <v>39.664999999999999</v>
      </c>
      <c r="BC83" s="68">
        <f t="shared" si="33"/>
        <v>3.25</v>
      </c>
      <c r="BD83" s="68" t="str">
        <f t="shared" si="33"/>
        <v/>
      </c>
      <c r="BE83" s="15">
        <f>IFERROR(SUBTOTAL(1,BE52:BE80),"")</f>
        <v>247.91666666666666</v>
      </c>
      <c r="BF83" s="6">
        <f t="shared" si="33"/>
        <v>29586.413793103449</v>
      </c>
      <c r="BG83" s="41">
        <f t="shared" si="33"/>
        <v>15977.448275862069</v>
      </c>
      <c r="BH83" s="42">
        <f t="shared" si="33"/>
        <v>1614.0689655172414</v>
      </c>
      <c r="BI83" s="42">
        <f t="shared" si="33"/>
        <v>1198.8620689655172</v>
      </c>
      <c r="BJ83" s="42" t="str">
        <f t="shared" si="33"/>
        <v/>
      </c>
      <c r="BK83" s="42" t="str">
        <f t="shared" si="33"/>
        <v/>
      </c>
      <c r="BL83" s="42">
        <f t="shared" si="33"/>
        <v>10796.034482758621</v>
      </c>
      <c r="BM83" s="15" t="str">
        <f t="shared" si="33"/>
        <v/>
      </c>
    </row>
    <row r="84" spans="1:65" ht="17.5" outlineLevel="1" thickBot="1" x14ac:dyDescent="0.5">
      <c r="A84" s="182" t="s">
        <v>59</v>
      </c>
      <c r="B84" s="183"/>
      <c r="C84" s="52">
        <f>SUBTOTAL(9,C52:C80)</f>
        <v>10386386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58817</v>
      </c>
      <c r="AP84" s="116"/>
      <c r="AQ84" s="117"/>
      <c r="AR84" s="118"/>
      <c r="AS84" s="118"/>
      <c r="AT84" s="119">
        <f>SUBTOTAL(9,AT52:AT80)</f>
        <v>64542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5950</v>
      </c>
      <c r="BF84" s="7">
        <f t="shared" ref="BF84:BM84" si="34">SUBTOTAL(9,BF52:BF80)</f>
        <v>858006</v>
      </c>
      <c r="BG84" s="43">
        <f t="shared" si="34"/>
        <v>463346</v>
      </c>
      <c r="BH84" s="44">
        <f t="shared" si="34"/>
        <v>46808</v>
      </c>
      <c r="BI84" s="44">
        <f t="shared" si="34"/>
        <v>34767</v>
      </c>
      <c r="BJ84" s="44">
        <f t="shared" si="34"/>
        <v>0</v>
      </c>
      <c r="BK84" s="44">
        <f t="shared" si="34"/>
        <v>0</v>
      </c>
      <c r="BL84" s="44">
        <f t="shared" si="34"/>
        <v>313085</v>
      </c>
      <c r="BM84" s="16">
        <f t="shared" si="34"/>
        <v>0</v>
      </c>
    </row>
    <row r="85" spans="1:65" outlineLevel="5" x14ac:dyDescent="0.45">
      <c r="A85" s="21">
        <f t="shared" si="5"/>
        <v>3</v>
      </c>
      <c r="B85" s="8">
        <f>B80+1</f>
        <v>45352</v>
      </c>
      <c r="C85" s="51">
        <v>356935</v>
      </c>
      <c r="D85" s="64">
        <f t="shared" ref="D85:D115" si="35">IFERROR(ROUND(AVERAGE(E85:L85),1),"")</f>
        <v>34.4</v>
      </c>
      <c r="E85" s="12">
        <v>32.6</v>
      </c>
      <c r="F85" s="12">
        <v>32.700000000000003</v>
      </c>
      <c r="G85" s="12">
        <v>35.700000000000003</v>
      </c>
      <c r="H85" s="12">
        <v>36.700000000000003</v>
      </c>
      <c r="I85" s="12"/>
      <c r="J85" s="12"/>
      <c r="K85" s="12"/>
      <c r="L85" s="12"/>
      <c r="M85" s="74">
        <f t="shared" ref="M85:M115" si="36">IFERROR(ROUND(AVERAGE(N85:U85),1),"")</f>
        <v>7.1</v>
      </c>
      <c r="N85" s="83">
        <v>7.21</v>
      </c>
      <c r="O85" s="83">
        <v>7</v>
      </c>
      <c r="P85" s="83">
        <v>7.21</v>
      </c>
      <c r="Q85" s="83">
        <v>7.08</v>
      </c>
      <c r="R85" s="83"/>
      <c r="S85" s="83"/>
      <c r="T85" s="83"/>
      <c r="U85" s="83"/>
      <c r="V85" s="5" t="str">
        <f t="shared" ref="V85:V115" si="37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8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13.139371187236039</v>
      </c>
      <c r="AO85" s="41">
        <v>2131</v>
      </c>
      <c r="AP85" s="110"/>
      <c r="AQ85" s="111"/>
      <c r="AR85" s="126" t="str">
        <f t="shared" ref="AR85:AR115" si="39">IFERROR(AQ85/AP85*100,"")</f>
        <v/>
      </c>
      <c r="AS85" s="126" t="str">
        <f t="shared" ref="AS85:AS115" si="40">IFERROR(100-AR85,"")</f>
        <v/>
      </c>
      <c r="AT85" s="127">
        <v>2333</v>
      </c>
      <c r="AU85" s="128"/>
      <c r="AV85" s="129"/>
      <c r="AW85" s="126" t="str">
        <f t="shared" ref="AW85:AW115" si="41">IFERROR(AV85/AU85*100,"")</f>
        <v/>
      </c>
      <c r="AX85" s="126" t="str">
        <f t="shared" ref="AX85:AX115" si="42">IFERROR(100-AW85,"")</f>
        <v/>
      </c>
      <c r="AY85" s="64" t="str">
        <f t="shared" ref="AY85:AY115" si="43">IFERROR((1-((AW85*AS85)/(AX85*AR85)))*100,"")</f>
        <v/>
      </c>
      <c r="AZ85" s="97">
        <v>79.84</v>
      </c>
      <c r="BA85" s="68"/>
      <c r="BB85" s="68"/>
      <c r="BC85" s="68"/>
      <c r="BD85" s="68"/>
      <c r="BE85" s="15">
        <v>240</v>
      </c>
      <c r="BF85" s="5">
        <f t="shared" ref="BF85:BF115" si="44">IF(SUM(BG85:BM85)=0,"",SUM(BG85:BM85))</f>
        <v>28437</v>
      </c>
      <c r="BG85" s="42">
        <v>15168</v>
      </c>
      <c r="BH85" s="42">
        <v>0</v>
      </c>
      <c r="BI85" s="42">
        <v>1224</v>
      </c>
      <c r="BJ85" s="42"/>
      <c r="BK85" s="42"/>
      <c r="BL85" s="42">
        <v>12045</v>
      </c>
      <c r="BM85" s="42"/>
    </row>
    <row r="86" spans="1:65" outlineLevel="5" x14ac:dyDescent="0.45">
      <c r="A86" s="22">
        <f t="shared" si="5"/>
        <v>3</v>
      </c>
      <c r="B86" s="9">
        <f t="shared" ref="B86:B149" si="45">B85+1</f>
        <v>45353</v>
      </c>
      <c r="C86" s="51">
        <v>328854</v>
      </c>
      <c r="D86" s="64">
        <f t="shared" si="35"/>
        <v>34.200000000000003</v>
      </c>
      <c r="E86" s="12">
        <v>32.200000000000003</v>
      </c>
      <c r="F86" s="12">
        <v>32.299999999999997</v>
      </c>
      <c r="G86" s="12">
        <v>35.6</v>
      </c>
      <c r="H86" s="12">
        <v>36.6</v>
      </c>
      <c r="I86" s="12"/>
      <c r="J86" s="12"/>
      <c r="K86" s="12"/>
      <c r="L86" s="12"/>
      <c r="M86" s="74">
        <f t="shared" si="36"/>
        <v>7.1</v>
      </c>
      <c r="N86" s="83">
        <v>7.17</v>
      </c>
      <c r="O86" s="83">
        <v>6.98</v>
      </c>
      <c r="P86" s="83">
        <v>7.19</v>
      </c>
      <c r="Q86" s="83">
        <v>7.05</v>
      </c>
      <c r="R86" s="83"/>
      <c r="S86" s="83"/>
      <c r="T86" s="83"/>
      <c r="U86" s="83"/>
      <c r="V86" s="5" t="str">
        <f t="shared" si="37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8"/>
        <v/>
      </c>
      <c r="AF86" s="41"/>
      <c r="AG86" s="41"/>
      <c r="AH86" s="41"/>
      <c r="AI86" s="41"/>
      <c r="AJ86" s="41"/>
      <c r="AK86" s="41"/>
      <c r="AL86" s="41"/>
      <c r="AM86" s="41"/>
      <c r="AN86" s="41">
        <v>14.293006636038795</v>
      </c>
      <c r="AO86" s="41">
        <v>1959</v>
      </c>
      <c r="AP86" s="110"/>
      <c r="AQ86" s="111"/>
      <c r="AR86" s="126" t="str">
        <f t="shared" si="39"/>
        <v/>
      </c>
      <c r="AS86" s="126" t="str">
        <f t="shared" si="40"/>
        <v/>
      </c>
      <c r="AT86" s="127">
        <v>2216</v>
      </c>
      <c r="AU86" s="128"/>
      <c r="AV86" s="129"/>
      <c r="AW86" s="126" t="str">
        <f t="shared" si="41"/>
        <v/>
      </c>
      <c r="AX86" s="126" t="str">
        <f t="shared" si="42"/>
        <v/>
      </c>
      <c r="AY86" s="64" t="str">
        <f t="shared" si="43"/>
        <v/>
      </c>
      <c r="AZ86" s="97">
        <v>79.91</v>
      </c>
      <c r="BA86" s="68"/>
      <c r="BB86" s="68"/>
      <c r="BC86" s="68"/>
      <c r="BD86" s="68"/>
      <c r="BE86" s="15">
        <v>60</v>
      </c>
      <c r="BF86" s="5">
        <f t="shared" si="44"/>
        <v>22689</v>
      </c>
      <c r="BG86" s="42">
        <v>15197</v>
      </c>
      <c r="BH86" s="42">
        <v>0</v>
      </c>
      <c r="BI86" s="42">
        <v>1256</v>
      </c>
      <c r="BJ86" s="42"/>
      <c r="BK86" s="42"/>
      <c r="BL86" s="42">
        <v>6236</v>
      </c>
      <c r="BM86" s="42"/>
    </row>
    <row r="87" spans="1:65" outlineLevel="5" x14ac:dyDescent="0.45">
      <c r="A87" s="22">
        <f t="shared" si="5"/>
        <v>3</v>
      </c>
      <c r="B87" s="9">
        <f t="shared" si="45"/>
        <v>45354</v>
      </c>
      <c r="C87" s="51">
        <v>341682</v>
      </c>
      <c r="D87" s="64">
        <f t="shared" si="35"/>
        <v>34.200000000000003</v>
      </c>
      <c r="E87" s="12">
        <v>32.299999999999997</v>
      </c>
      <c r="F87" s="12">
        <v>32.4</v>
      </c>
      <c r="G87" s="12">
        <v>35.6</v>
      </c>
      <c r="H87" s="12">
        <v>36.6</v>
      </c>
      <c r="I87" s="12"/>
      <c r="J87" s="12"/>
      <c r="K87" s="12"/>
      <c r="L87" s="12"/>
      <c r="M87" s="74">
        <f t="shared" si="36"/>
        <v>7.1</v>
      </c>
      <c r="N87" s="83">
        <v>7.13</v>
      </c>
      <c r="O87" s="83">
        <v>6.95</v>
      </c>
      <c r="P87" s="83">
        <v>7.17</v>
      </c>
      <c r="Q87" s="83">
        <v>7.03</v>
      </c>
      <c r="R87" s="83"/>
      <c r="S87" s="83"/>
      <c r="T87" s="83"/>
      <c r="U87" s="83"/>
      <c r="V87" s="5" t="str">
        <f t="shared" si="37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8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16.064257028112451</v>
      </c>
      <c r="AO87" s="41">
        <v>1743</v>
      </c>
      <c r="AP87" s="110"/>
      <c r="AQ87" s="111"/>
      <c r="AR87" s="126" t="str">
        <f t="shared" si="39"/>
        <v/>
      </c>
      <c r="AS87" s="126" t="str">
        <f t="shared" si="40"/>
        <v/>
      </c>
      <c r="AT87" s="127">
        <v>1898</v>
      </c>
      <c r="AU87" s="128"/>
      <c r="AV87" s="129"/>
      <c r="AW87" s="126" t="str">
        <f t="shared" si="41"/>
        <v/>
      </c>
      <c r="AX87" s="126" t="str">
        <f t="shared" si="42"/>
        <v/>
      </c>
      <c r="AY87" s="64" t="str">
        <f t="shared" si="43"/>
        <v/>
      </c>
      <c r="AZ87" s="97">
        <v>80.099999999999994</v>
      </c>
      <c r="BA87" s="68"/>
      <c r="BB87" s="68"/>
      <c r="BC87" s="68"/>
      <c r="BD87" s="68"/>
      <c r="BE87" s="15"/>
      <c r="BF87" s="5">
        <f t="shared" si="44"/>
        <v>22983</v>
      </c>
      <c r="BG87" s="42">
        <v>14910</v>
      </c>
      <c r="BH87" s="42">
        <v>0</v>
      </c>
      <c r="BI87" s="42">
        <v>1220</v>
      </c>
      <c r="BJ87" s="42"/>
      <c r="BK87" s="42"/>
      <c r="BL87" s="42">
        <v>6853</v>
      </c>
      <c r="BM87" s="42"/>
    </row>
    <row r="88" spans="1:65" outlineLevel="5" x14ac:dyDescent="0.45">
      <c r="A88" s="22">
        <f t="shared" si="5"/>
        <v>3</v>
      </c>
      <c r="B88" s="9">
        <f t="shared" si="45"/>
        <v>45355</v>
      </c>
      <c r="C88" s="51">
        <v>347174</v>
      </c>
      <c r="D88" s="64">
        <f t="shared" si="35"/>
        <v>34.299999999999997</v>
      </c>
      <c r="E88" s="12">
        <v>32.6</v>
      </c>
      <c r="F88" s="12">
        <v>32.700000000000003</v>
      </c>
      <c r="G88" s="12">
        <v>35.5</v>
      </c>
      <c r="H88" s="12">
        <v>36.299999999999997</v>
      </c>
      <c r="I88" s="12"/>
      <c r="J88" s="12"/>
      <c r="K88" s="12"/>
      <c r="L88" s="12"/>
      <c r="M88" s="74">
        <f t="shared" si="36"/>
        <v>7</v>
      </c>
      <c r="N88" s="83">
        <v>7.08</v>
      </c>
      <c r="O88" s="83">
        <v>6.94</v>
      </c>
      <c r="P88" s="83">
        <v>7.12</v>
      </c>
      <c r="Q88" s="83">
        <v>6.97</v>
      </c>
      <c r="R88" s="83"/>
      <c r="S88" s="83"/>
      <c r="T88" s="83"/>
      <c r="U88" s="83"/>
      <c r="V88" s="5" t="str">
        <f t="shared" si="37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8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13.772749631087063</v>
      </c>
      <c r="AO88" s="41">
        <v>2033</v>
      </c>
      <c r="AP88" s="110"/>
      <c r="AQ88" s="111"/>
      <c r="AR88" s="126" t="str">
        <f t="shared" si="39"/>
        <v/>
      </c>
      <c r="AS88" s="126" t="str">
        <f t="shared" si="40"/>
        <v/>
      </c>
      <c r="AT88" s="127">
        <v>2276</v>
      </c>
      <c r="AU88" s="128"/>
      <c r="AV88" s="129"/>
      <c r="AW88" s="126" t="str">
        <f t="shared" si="41"/>
        <v/>
      </c>
      <c r="AX88" s="126" t="str">
        <f t="shared" si="42"/>
        <v/>
      </c>
      <c r="AY88" s="64" t="str">
        <f t="shared" si="43"/>
        <v/>
      </c>
      <c r="AZ88" s="97">
        <v>79.260000000000005</v>
      </c>
      <c r="BA88" s="68"/>
      <c r="BB88" s="68"/>
      <c r="BC88" s="68"/>
      <c r="BD88" s="68"/>
      <c r="BE88" s="15">
        <v>330</v>
      </c>
      <c r="BF88" s="5">
        <f t="shared" si="44"/>
        <v>27735</v>
      </c>
      <c r="BG88" s="42">
        <v>15131</v>
      </c>
      <c r="BH88" s="42">
        <v>0</v>
      </c>
      <c r="BI88" s="42">
        <v>1219</v>
      </c>
      <c r="BJ88" s="42"/>
      <c r="BK88" s="42"/>
      <c r="BL88" s="42">
        <v>11385</v>
      </c>
      <c r="BM88" s="42"/>
    </row>
    <row r="89" spans="1:65" outlineLevel="5" x14ac:dyDescent="0.45">
      <c r="A89" s="22">
        <f t="shared" si="5"/>
        <v>3</v>
      </c>
      <c r="B89" s="9">
        <f t="shared" si="45"/>
        <v>45356</v>
      </c>
      <c r="C89" s="51">
        <v>384260</v>
      </c>
      <c r="D89" s="64">
        <f t="shared" si="35"/>
        <v>34.299999999999997</v>
      </c>
      <c r="E89" s="12">
        <v>32.700000000000003</v>
      </c>
      <c r="F89" s="12">
        <v>32.799999999999997</v>
      </c>
      <c r="G89" s="12">
        <v>35.5</v>
      </c>
      <c r="H89" s="12">
        <v>36</v>
      </c>
      <c r="I89" s="12"/>
      <c r="J89" s="12"/>
      <c r="K89" s="12"/>
      <c r="L89" s="12"/>
      <c r="M89" s="74">
        <f t="shared" si="36"/>
        <v>7</v>
      </c>
      <c r="N89" s="83">
        <v>7.06</v>
      </c>
      <c r="O89" s="83">
        <v>6.93</v>
      </c>
      <c r="P89" s="83">
        <v>7.14</v>
      </c>
      <c r="Q89" s="83">
        <v>7.01</v>
      </c>
      <c r="R89" s="83"/>
      <c r="S89" s="83"/>
      <c r="T89" s="83"/>
      <c r="U89" s="83"/>
      <c r="V89" s="5">
        <f t="shared" si="37"/>
        <v>205.1</v>
      </c>
      <c r="W89" s="41">
        <v>185.7</v>
      </c>
      <c r="X89" s="41">
        <v>195.5</v>
      </c>
      <c r="Y89" s="41">
        <v>218.7</v>
      </c>
      <c r="Z89" s="41">
        <v>220.3</v>
      </c>
      <c r="AA89" s="41"/>
      <c r="AB89" s="41"/>
      <c r="AC89" s="41"/>
      <c r="AD89" s="41"/>
      <c r="AE89" s="5">
        <f t="shared" si="38"/>
        <v>2850</v>
      </c>
      <c r="AF89" s="41">
        <v>3100</v>
      </c>
      <c r="AG89" s="41">
        <v>2430</v>
      </c>
      <c r="AH89" s="41">
        <v>3230</v>
      </c>
      <c r="AI89" s="41">
        <v>2640</v>
      </c>
      <c r="AJ89" s="41"/>
      <c r="AK89" s="41"/>
      <c r="AL89" s="41"/>
      <c r="AM89" s="41"/>
      <c r="AN89" s="41">
        <v>14.629049111807733</v>
      </c>
      <c r="AO89" s="41">
        <v>1914</v>
      </c>
      <c r="AP89" s="110">
        <v>3.08</v>
      </c>
      <c r="AQ89" s="111">
        <v>2.5</v>
      </c>
      <c r="AR89" s="126">
        <f t="shared" si="39"/>
        <v>81.168831168831161</v>
      </c>
      <c r="AS89" s="126">
        <f t="shared" si="40"/>
        <v>18.831168831168839</v>
      </c>
      <c r="AT89" s="127">
        <v>2040</v>
      </c>
      <c r="AU89" s="128">
        <v>1.91</v>
      </c>
      <c r="AV89" s="129">
        <v>1.22</v>
      </c>
      <c r="AW89" s="126">
        <f t="shared" si="41"/>
        <v>63.874345549738223</v>
      </c>
      <c r="AX89" s="126">
        <f t="shared" si="42"/>
        <v>36.125654450261777</v>
      </c>
      <c r="AY89" s="64">
        <f t="shared" si="43"/>
        <v>58.979710144927509</v>
      </c>
      <c r="AZ89" s="97">
        <v>79.709999999999994</v>
      </c>
      <c r="BA89" s="68">
        <v>60.18</v>
      </c>
      <c r="BB89" s="68">
        <v>39.43</v>
      </c>
      <c r="BC89" s="68">
        <v>33</v>
      </c>
      <c r="BD89" s="68"/>
      <c r="BE89" s="15">
        <v>260</v>
      </c>
      <c r="BF89" s="5">
        <f t="shared" si="44"/>
        <v>34552</v>
      </c>
      <c r="BG89" s="42">
        <v>14934</v>
      </c>
      <c r="BH89" s="42">
        <v>7898</v>
      </c>
      <c r="BI89" s="42">
        <v>1184</v>
      </c>
      <c r="BJ89" s="42"/>
      <c r="BK89" s="42"/>
      <c r="BL89" s="42">
        <v>10536</v>
      </c>
      <c r="BM89" s="42"/>
    </row>
    <row r="90" spans="1:65" outlineLevel="5" x14ac:dyDescent="0.45">
      <c r="A90" s="22">
        <f t="shared" si="5"/>
        <v>3</v>
      </c>
      <c r="B90" s="9">
        <f t="shared" si="45"/>
        <v>45357</v>
      </c>
      <c r="C90" s="51">
        <v>379873</v>
      </c>
      <c r="D90" s="64">
        <f t="shared" si="35"/>
        <v>34.5</v>
      </c>
      <c r="E90" s="12">
        <v>33.299999999999997</v>
      </c>
      <c r="F90" s="12">
        <v>33.4</v>
      </c>
      <c r="G90" s="12">
        <v>35.5</v>
      </c>
      <c r="H90" s="12">
        <v>35.799999999999997</v>
      </c>
      <c r="I90" s="12"/>
      <c r="J90" s="12"/>
      <c r="K90" s="12"/>
      <c r="L90" s="12"/>
      <c r="M90" s="74">
        <f t="shared" si="36"/>
        <v>7.1</v>
      </c>
      <c r="N90" s="83">
        <v>7.07</v>
      </c>
      <c r="O90" s="83">
        <v>6.96</v>
      </c>
      <c r="P90" s="83">
        <v>7.17</v>
      </c>
      <c r="Q90" s="83">
        <v>7.05</v>
      </c>
      <c r="R90" s="83"/>
      <c r="S90" s="83"/>
      <c r="T90" s="83"/>
      <c r="U90" s="83"/>
      <c r="V90" s="5" t="str">
        <f t="shared" si="37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8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16.009148084619781</v>
      </c>
      <c r="AO90" s="41">
        <v>1749</v>
      </c>
      <c r="AP90" s="110"/>
      <c r="AQ90" s="111"/>
      <c r="AR90" s="126" t="str">
        <f t="shared" si="39"/>
        <v/>
      </c>
      <c r="AS90" s="126" t="str">
        <f t="shared" si="40"/>
        <v/>
      </c>
      <c r="AT90" s="127">
        <v>1938</v>
      </c>
      <c r="AU90" s="128"/>
      <c r="AV90" s="129"/>
      <c r="AW90" s="126" t="str">
        <f t="shared" si="41"/>
        <v/>
      </c>
      <c r="AX90" s="126" t="str">
        <f t="shared" si="42"/>
        <v/>
      </c>
      <c r="AY90" s="64" t="str">
        <f t="shared" si="43"/>
        <v/>
      </c>
      <c r="AZ90" s="97">
        <v>80.28</v>
      </c>
      <c r="BA90" s="68"/>
      <c r="BB90" s="68"/>
      <c r="BC90" s="68"/>
      <c r="BD90" s="68"/>
      <c r="BE90" s="15">
        <v>280</v>
      </c>
      <c r="BF90" s="5">
        <f t="shared" si="44"/>
        <v>28352</v>
      </c>
      <c r="BG90" s="42">
        <v>15082</v>
      </c>
      <c r="BH90" s="42">
        <v>0</v>
      </c>
      <c r="BI90" s="42">
        <v>1206</v>
      </c>
      <c r="BJ90" s="42"/>
      <c r="BK90" s="42"/>
      <c r="BL90" s="42">
        <v>12064</v>
      </c>
      <c r="BM90" s="42"/>
    </row>
    <row r="91" spans="1:65" outlineLevel="5" x14ac:dyDescent="0.45">
      <c r="A91" s="22">
        <f t="shared" ref="A91:A162" si="46">MONTH(B91)</f>
        <v>3</v>
      </c>
      <c r="B91" s="9">
        <f t="shared" si="45"/>
        <v>45358</v>
      </c>
      <c r="C91" s="51">
        <v>356089</v>
      </c>
      <c r="D91" s="64">
        <f t="shared" si="35"/>
        <v>34.6</v>
      </c>
      <c r="E91" s="12">
        <v>33.700000000000003</v>
      </c>
      <c r="F91" s="12">
        <v>33.799999999999997</v>
      </c>
      <c r="G91" s="12">
        <v>35.4</v>
      </c>
      <c r="H91" s="12">
        <v>35.299999999999997</v>
      </c>
      <c r="I91" s="12"/>
      <c r="J91" s="12"/>
      <c r="K91" s="12"/>
      <c r="L91" s="12"/>
      <c r="M91" s="74">
        <f t="shared" si="36"/>
        <v>7.1</v>
      </c>
      <c r="N91" s="83">
        <v>7.11</v>
      </c>
      <c r="O91" s="83">
        <v>6.99</v>
      </c>
      <c r="P91" s="83">
        <v>7.19</v>
      </c>
      <c r="Q91" s="83">
        <v>7.08</v>
      </c>
      <c r="R91" s="83"/>
      <c r="S91" s="83"/>
      <c r="T91" s="83"/>
      <c r="U91" s="83"/>
      <c r="V91" s="5" t="str">
        <f t="shared" si="37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8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14.575741801145236</v>
      </c>
      <c r="AO91" s="41">
        <v>1921</v>
      </c>
      <c r="AP91" s="110"/>
      <c r="AQ91" s="111"/>
      <c r="AR91" s="126" t="str">
        <f t="shared" si="39"/>
        <v/>
      </c>
      <c r="AS91" s="126" t="str">
        <f t="shared" si="40"/>
        <v/>
      </c>
      <c r="AT91" s="127">
        <v>2087</v>
      </c>
      <c r="AU91" s="128"/>
      <c r="AV91" s="129"/>
      <c r="AW91" s="126" t="str">
        <f t="shared" si="41"/>
        <v/>
      </c>
      <c r="AX91" s="126" t="str">
        <f t="shared" si="42"/>
        <v/>
      </c>
      <c r="AY91" s="64" t="str">
        <f t="shared" si="43"/>
        <v/>
      </c>
      <c r="AZ91" s="97">
        <v>80.62</v>
      </c>
      <c r="BA91" s="68"/>
      <c r="BB91" s="68"/>
      <c r="BC91" s="68"/>
      <c r="BD91" s="68"/>
      <c r="BE91" s="15">
        <v>170</v>
      </c>
      <c r="BF91" s="5">
        <f t="shared" si="44"/>
        <v>24684</v>
      </c>
      <c r="BG91" s="42">
        <v>15055</v>
      </c>
      <c r="BH91" s="42">
        <v>0</v>
      </c>
      <c r="BI91" s="42">
        <v>1190</v>
      </c>
      <c r="BJ91" s="42"/>
      <c r="BK91" s="42"/>
      <c r="BL91" s="42">
        <v>8439</v>
      </c>
      <c r="BM91" s="42"/>
    </row>
    <row r="92" spans="1:65" outlineLevel="5" x14ac:dyDescent="0.45">
      <c r="A92" s="22">
        <f t="shared" si="46"/>
        <v>3</v>
      </c>
      <c r="B92" s="9">
        <f t="shared" si="45"/>
        <v>45359</v>
      </c>
      <c r="C92" s="51">
        <v>344466</v>
      </c>
      <c r="D92" s="64">
        <f t="shared" si="35"/>
        <v>34.4</v>
      </c>
      <c r="E92" s="12">
        <v>33.799999999999997</v>
      </c>
      <c r="F92" s="12">
        <v>33.799999999999997</v>
      </c>
      <c r="G92" s="12">
        <v>35.1</v>
      </c>
      <c r="H92" s="12">
        <v>34.700000000000003</v>
      </c>
      <c r="I92" s="12"/>
      <c r="J92" s="12"/>
      <c r="K92" s="12"/>
      <c r="L92" s="12"/>
      <c r="M92" s="74">
        <f t="shared" si="36"/>
        <v>7.1</v>
      </c>
      <c r="N92" s="83">
        <v>7.12</v>
      </c>
      <c r="O92" s="83">
        <v>7.02</v>
      </c>
      <c r="P92" s="83">
        <v>7.23</v>
      </c>
      <c r="Q92" s="83">
        <v>7.09</v>
      </c>
      <c r="R92" s="83"/>
      <c r="S92" s="83"/>
      <c r="T92" s="83"/>
      <c r="U92" s="83"/>
      <c r="V92" s="5" t="str">
        <f t="shared" si="37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8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14.485256078634247</v>
      </c>
      <c r="AO92" s="41">
        <v>1933</v>
      </c>
      <c r="AP92" s="110"/>
      <c r="AQ92" s="111"/>
      <c r="AR92" s="126" t="str">
        <f t="shared" si="39"/>
        <v/>
      </c>
      <c r="AS92" s="126" t="str">
        <f t="shared" si="40"/>
        <v/>
      </c>
      <c r="AT92" s="127">
        <v>2126</v>
      </c>
      <c r="AU92" s="128"/>
      <c r="AV92" s="129"/>
      <c r="AW92" s="126" t="str">
        <f t="shared" si="41"/>
        <v/>
      </c>
      <c r="AX92" s="126" t="str">
        <f t="shared" si="42"/>
        <v/>
      </c>
      <c r="AY92" s="64" t="str">
        <f t="shared" si="43"/>
        <v/>
      </c>
      <c r="AZ92" s="97">
        <v>80.09</v>
      </c>
      <c r="BA92" s="68"/>
      <c r="BB92" s="68"/>
      <c r="BC92" s="68"/>
      <c r="BD92" s="68"/>
      <c r="BE92" s="15">
        <v>290</v>
      </c>
      <c r="BF92" s="5">
        <f t="shared" si="44"/>
        <v>32314</v>
      </c>
      <c r="BG92" s="42">
        <v>18496</v>
      </c>
      <c r="BH92" s="42">
        <v>1047</v>
      </c>
      <c r="BI92" s="42">
        <v>491</v>
      </c>
      <c r="BJ92" s="42"/>
      <c r="BK92" s="42"/>
      <c r="BL92" s="42">
        <v>12280</v>
      </c>
      <c r="BM92" s="42"/>
    </row>
    <row r="93" spans="1:65" outlineLevel="5" x14ac:dyDescent="0.45">
      <c r="A93" s="22">
        <f t="shared" si="46"/>
        <v>3</v>
      </c>
      <c r="B93" s="9">
        <f t="shared" si="45"/>
        <v>45360</v>
      </c>
      <c r="C93" s="51">
        <v>338277</v>
      </c>
      <c r="D93" s="64">
        <f t="shared" si="35"/>
        <v>34.4</v>
      </c>
      <c r="E93" s="12">
        <v>34</v>
      </c>
      <c r="F93" s="12">
        <v>34.1</v>
      </c>
      <c r="G93" s="12">
        <v>34.9</v>
      </c>
      <c r="H93" s="12">
        <v>34.6</v>
      </c>
      <c r="I93" s="12"/>
      <c r="J93" s="12"/>
      <c r="K93" s="12"/>
      <c r="L93" s="12"/>
      <c r="M93" s="74">
        <f t="shared" si="36"/>
        <v>7.1</v>
      </c>
      <c r="N93" s="83">
        <v>7.16</v>
      </c>
      <c r="O93" s="83">
        <v>7.05</v>
      </c>
      <c r="P93" s="83">
        <v>7.26</v>
      </c>
      <c r="Q93" s="83">
        <v>7.04</v>
      </c>
      <c r="R93" s="83"/>
      <c r="S93" s="83"/>
      <c r="T93" s="83"/>
      <c r="U93" s="83"/>
      <c r="V93" s="5" t="str">
        <f t="shared" si="37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8"/>
        <v/>
      </c>
      <c r="AF93" s="41"/>
      <c r="AG93" s="41"/>
      <c r="AH93" s="41"/>
      <c r="AI93" s="41"/>
      <c r="AJ93" s="41"/>
      <c r="AK93" s="41"/>
      <c r="AL93" s="41"/>
      <c r="AM93" s="41"/>
      <c r="AN93" s="41">
        <v>14.271151885830784</v>
      </c>
      <c r="AO93" s="41">
        <v>1962</v>
      </c>
      <c r="AP93" s="110"/>
      <c r="AQ93" s="111"/>
      <c r="AR93" s="126" t="str">
        <f t="shared" si="39"/>
        <v/>
      </c>
      <c r="AS93" s="126" t="str">
        <f t="shared" si="40"/>
        <v/>
      </c>
      <c r="AT93" s="127">
        <v>2182</v>
      </c>
      <c r="AU93" s="128"/>
      <c r="AV93" s="129"/>
      <c r="AW93" s="126" t="str">
        <f t="shared" si="41"/>
        <v/>
      </c>
      <c r="AX93" s="126" t="str">
        <f t="shared" si="42"/>
        <v/>
      </c>
      <c r="AY93" s="64" t="str">
        <f t="shared" si="43"/>
        <v/>
      </c>
      <c r="AZ93" s="97">
        <v>80.23</v>
      </c>
      <c r="BA93" s="68"/>
      <c r="BB93" s="68"/>
      <c r="BC93" s="68"/>
      <c r="BD93" s="68"/>
      <c r="BE93" s="15">
        <v>60</v>
      </c>
      <c r="BF93" s="5">
        <f t="shared" si="44"/>
        <v>28826</v>
      </c>
      <c r="BG93" s="42">
        <v>17736</v>
      </c>
      <c r="BH93" s="42">
        <v>0</v>
      </c>
      <c r="BI93" s="42">
        <v>1200</v>
      </c>
      <c r="BJ93" s="42"/>
      <c r="BK93" s="42"/>
      <c r="BL93" s="42">
        <v>9890</v>
      </c>
      <c r="BM93" s="42"/>
    </row>
    <row r="94" spans="1:65" outlineLevel="5" x14ac:dyDescent="0.45">
      <c r="A94" s="22">
        <f t="shared" si="46"/>
        <v>3</v>
      </c>
      <c r="B94" s="9">
        <f t="shared" si="45"/>
        <v>45361</v>
      </c>
      <c r="C94" s="51">
        <v>335788</v>
      </c>
      <c r="D94" s="64">
        <f t="shared" si="35"/>
        <v>34</v>
      </c>
      <c r="E94" s="12">
        <v>33.700000000000003</v>
      </c>
      <c r="F94" s="12">
        <v>33.799999999999997</v>
      </c>
      <c r="G94" s="12">
        <v>34.700000000000003</v>
      </c>
      <c r="H94" s="12">
        <v>33.9</v>
      </c>
      <c r="I94" s="12"/>
      <c r="J94" s="12"/>
      <c r="K94" s="12"/>
      <c r="L94" s="12"/>
      <c r="M94" s="74">
        <f t="shared" si="36"/>
        <v>7.1</v>
      </c>
      <c r="N94" s="83">
        <v>7.13</v>
      </c>
      <c r="O94" s="83">
        <v>7.02</v>
      </c>
      <c r="P94" s="83">
        <v>7.21</v>
      </c>
      <c r="Q94" s="83">
        <v>7.01</v>
      </c>
      <c r="R94" s="83"/>
      <c r="S94" s="83"/>
      <c r="T94" s="83"/>
      <c r="U94" s="83"/>
      <c r="V94" s="5" t="str">
        <f t="shared" si="37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8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13.592233009708737</v>
      </c>
      <c r="AO94" s="41">
        <v>2060</v>
      </c>
      <c r="AP94" s="110"/>
      <c r="AQ94" s="111"/>
      <c r="AR94" s="126" t="str">
        <f t="shared" si="39"/>
        <v/>
      </c>
      <c r="AS94" s="126" t="str">
        <f t="shared" si="40"/>
        <v/>
      </c>
      <c r="AT94" s="127">
        <v>2230</v>
      </c>
      <c r="AU94" s="128"/>
      <c r="AV94" s="129"/>
      <c r="AW94" s="126" t="str">
        <f t="shared" si="41"/>
        <v/>
      </c>
      <c r="AX94" s="126" t="str">
        <f t="shared" si="42"/>
        <v/>
      </c>
      <c r="AY94" s="64" t="str">
        <f t="shared" si="43"/>
        <v/>
      </c>
      <c r="AZ94" s="97">
        <v>79.83</v>
      </c>
      <c r="BA94" s="68"/>
      <c r="BB94" s="68"/>
      <c r="BC94" s="68"/>
      <c r="BD94" s="68"/>
      <c r="BE94" s="15"/>
      <c r="BF94" s="5">
        <f t="shared" si="44"/>
        <v>23586</v>
      </c>
      <c r="BG94" s="42">
        <v>16799</v>
      </c>
      <c r="BH94" s="42">
        <v>0</v>
      </c>
      <c r="BI94" s="42">
        <v>1200</v>
      </c>
      <c r="BJ94" s="42"/>
      <c r="BK94" s="42"/>
      <c r="BL94" s="42">
        <v>5587</v>
      </c>
      <c r="BM94" s="42"/>
    </row>
    <row r="95" spans="1:65" outlineLevel="5" x14ac:dyDescent="0.45">
      <c r="A95" s="22">
        <f t="shared" si="46"/>
        <v>3</v>
      </c>
      <c r="B95" s="9">
        <f t="shared" si="45"/>
        <v>45362</v>
      </c>
      <c r="C95" s="51">
        <v>344098</v>
      </c>
      <c r="D95" s="64">
        <f t="shared" si="35"/>
        <v>34.1</v>
      </c>
      <c r="E95" s="12">
        <v>33.9</v>
      </c>
      <c r="F95" s="12">
        <v>34</v>
      </c>
      <c r="G95" s="12">
        <v>34.5</v>
      </c>
      <c r="H95" s="12">
        <v>34</v>
      </c>
      <c r="I95" s="12"/>
      <c r="J95" s="12"/>
      <c r="K95" s="12"/>
      <c r="L95" s="12"/>
      <c r="M95" s="74">
        <f t="shared" si="36"/>
        <v>7.1</v>
      </c>
      <c r="N95" s="83">
        <v>7.11</v>
      </c>
      <c r="O95" s="83">
        <v>7</v>
      </c>
      <c r="P95" s="83">
        <v>7.23</v>
      </c>
      <c r="Q95" s="83">
        <v>6.97</v>
      </c>
      <c r="R95" s="83"/>
      <c r="S95" s="83"/>
      <c r="T95" s="83"/>
      <c r="U95" s="83"/>
      <c r="V95" s="5" t="str">
        <f t="shared" si="37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8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14.721345951629864</v>
      </c>
      <c r="AO95" s="41">
        <v>1902</v>
      </c>
      <c r="AP95" s="110"/>
      <c r="AQ95" s="111"/>
      <c r="AR95" s="126" t="str">
        <f t="shared" si="39"/>
        <v/>
      </c>
      <c r="AS95" s="126" t="str">
        <f t="shared" si="40"/>
        <v/>
      </c>
      <c r="AT95" s="127">
        <v>2276</v>
      </c>
      <c r="AU95" s="128"/>
      <c r="AV95" s="129"/>
      <c r="AW95" s="126" t="str">
        <f t="shared" si="41"/>
        <v/>
      </c>
      <c r="AX95" s="126" t="str">
        <f t="shared" si="42"/>
        <v/>
      </c>
      <c r="AY95" s="64" t="str">
        <f t="shared" si="43"/>
        <v/>
      </c>
      <c r="AZ95" s="97">
        <v>79.83</v>
      </c>
      <c r="BA95" s="68"/>
      <c r="BB95" s="68"/>
      <c r="BC95" s="68"/>
      <c r="BD95" s="68"/>
      <c r="BE95" s="15">
        <v>330</v>
      </c>
      <c r="BF95" s="5">
        <f t="shared" si="44"/>
        <v>29958</v>
      </c>
      <c r="BG95" s="42">
        <v>16339</v>
      </c>
      <c r="BH95" s="42">
        <v>0</v>
      </c>
      <c r="BI95" s="42">
        <v>1200</v>
      </c>
      <c r="BJ95" s="42"/>
      <c r="BK95" s="42"/>
      <c r="BL95" s="42">
        <v>12419</v>
      </c>
      <c r="BM95" s="42"/>
    </row>
    <row r="96" spans="1:65" outlineLevel="5" x14ac:dyDescent="0.45">
      <c r="A96" s="22">
        <f t="shared" si="46"/>
        <v>3</v>
      </c>
      <c r="B96" s="9">
        <f t="shared" si="45"/>
        <v>45363</v>
      </c>
      <c r="C96" s="51">
        <v>346426</v>
      </c>
      <c r="D96" s="64">
        <f t="shared" si="35"/>
        <v>33.9</v>
      </c>
      <c r="E96" s="12">
        <v>33.4</v>
      </c>
      <c r="F96" s="12">
        <v>33.5</v>
      </c>
      <c r="G96" s="12">
        <v>34.5</v>
      </c>
      <c r="H96" s="12">
        <v>34.299999999999997</v>
      </c>
      <c r="I96" s="12"/>
      <c r="J96" s="12"/>
      <c r="K96" s="12"/>
      <c r="L96" s="12"/>
      <c r="M96" s="74">
        <f t="shared" si="36"/>
        <v>7.1</v>
      </c>
      <c r="N96" s="83">
        <v>7.12</v>
      </c>
      <c r="O96" s="83">
        <v>6.97</v>
      </c>
      <c r="P96" s="83">
        <v>7.25</v>
      </c>
      <c r="Q96" s="83">
        <v>6.98</v>
      </c>
      <c r="R96" s="83"/>
      <c r="S96" s="83"/>
      <c r="T96" s="83"/>
      <c r="U96" s="83"/>
      <c r="V96" s="5" t="str">
        <f t="shared" si="37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8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15.317286652078774</v>
      </c>
      <c r="AO96" s="41">
        <v>1828</v>
      </c>
      <c r="AP96" s="110"/>
      <c r="AQ96" s="111"/>
      <c r="AR96" s="126" t="str">
        <f t="shared" si="39"/>
        <v/>
      </c>
      <c r="AS96" s="126" t="str">
        <f t="shared" si="40"/>
        <v/>
      </c>
      <c r="AT96" s="127">
        <v>1877</v>
      </c>
      <c r="AU96" s="128"/>
      <c r="AV96" s="129"/>
      <c r="AW96" s="126" t="str">
        <f t="shared" si="41"/>
        <v/>
      </c>
      <c r="AX96" s="126" t="str">
        <f t="shared" si="42"/>
        <v/>
      </c>
      <c r="AY96" s="64" t="str">
        <f t="shared" si="43"/>
        <v/>
      </c>
      <c r="AZ96" s="97">
        <v>79.52</v>
      </c>
      <c r="BA96" s="68">
        <v>62.58</v>
      </c>
      <c r="BB96" s="68">
        <v>40.28</v>
      </c>
      <c r="BC96" s="68">
        <v>10</v>
      </c>
      <c r="BD96" s="68"/>
      <c r="BE96" s="15">
        <v>190</v>
      </c>
      <c r="BF96" s="5">
        <f t="shared" si="44"/>
        <v>35199</v>
      </c>
      <c r="BG96" s="42">
        <v>15894</v>
      </c>
      <c r="BH96" s="42">
        <v>4800</v>
      </c>
      <c r="BI96" s="42">
        <v>1200</v>
      </c>
      <c r="BJ96" s="42"/>
      <c r="BK96" s="42"/>
      <c r="BL96" s="42">
        <v>13305</v>
      </c>
      <c r="BM96" s="42"/>
    </row>
    <row r="97" spans="1:65" outlineLevel="5" x14ac:dyDescent="0.45">
      <c r="A97" s="22">
        <f t="shared" si="46"/>
        <v>3</v>
      </c>
      <c r="B97" s="9">
        <f t="shared" si="45"/>
        <v>45364</v>
      </c>
      <c r="C97" s="51">
        <v>350505</v>
      </c>
      <c r="D97" s="64">
        <f t="shared" si="35"/>
        <v>33.9</v>
      </c>
      <c r="E97" s="12">
        <v>33.299999999999997</v>
      </c>
      <c r="F97" s="12">
        <v>33.4</v>
      </c>
      <c r="G97" s="12">
        <v>34.4</v>
      </c>
      <c r="H97" s="12">
        <v>34.6</v>
      </c>
      <c r="I97" s="12"/>
      <c r="J97" s="12"/>
      <c r="K97" s="12"/>
      <c r="L97" s="12"/>
      <c r="M97" s="74">
        <f t="shared" si="36"/>
        <v>7.1</v>
      </c>
      <c r="N97" s="83">
        <v>7.14</v>
      </c>
      <c r="O97" s="83">
        <v>6.95</v>
      </c>
      <c r="P97" s="83">
        <v>7.27</v>
      </c>
      <c r="Q97" s="83">
        <v>6.99</v>
      </c>
      <c r="R97" s="83"/>
      <c r="S97" s="83"/>
      <c r="T97" s="83"/>
      <c r="U97" s="83"/>
      <c r="V97" s="5">
        <f t="shared" si="37"/>
        <v>216.9</v>
      </c>
      <c r="W97" s="41">
        <v>165</v>
      </c>
      <c r="X97" s="41">
        <v>272.2</v>
      </c>
      <c r="Y97" s="41">
        <v>194</v>
      </c>
      <c r="Z97" s="41">
        <v>236.4</v>
      </c>
      <c r="AA97" s="41"/>
      <c r="AB97" s="41"/>
      <c r="AC97" s="41"/>
      <c r="AD97" s="41"/>
      <c r="AE97" s="5">
        <f t="shared" si="38"/>
        <v>3005</v>
      </c>
      <c r="AF97" s="41">
        <v>3170</v>
      </c>
      <c r="AG97" s="41">
        <v>2630</v>
      </c>
      <c r="AH97" s="41">
        <v>3450</v>
      </c>
      <c r="AI97" s="41">
        <v>2770</v>
      </c>
      <c r="AJ97" s="41"/>
      <c r="AK97" s="41"/>
      <c r="AL97" s="41"/>
      <c r="AM97" s="41"/>
      <c r="AN97" s="41">
        <v>16.175621028307337</v>
      </c>
      <c r="AO97" s="41">
        <v>1731</v>
      </c>
      <c r="AP97" s="110">
        <v>3.12</v>
      </c>
      <c r="AQ97" s="111">
        <v>2.41</v>
      </c>
      <c r="AR97" s="126">
        <f t="shared" si="39"/>
        <v>77.243589743589752</v>
      </c>
      <c r="AS97" s="126">
        <f t="shared" si="40"/>
        <v>22.756410256410248</v>
      </c>
      <c r="AT97" s="127">
        <v>1961</v>
      </c>
      <c r="AU97" s="128">
        <v>1.74</v>
      </c>
      <c r="AV97" s="129">
        <v>1.1100000000000001</v>
      </c>
      <c r="AW97" s="126">
        <f t="shared" si="41"/>
        <v>63.793103448275865</v>
      </c>
      <c r="AX97" s="126">
        <f t="shared" si="42"/>
        <v>36.206896551724135</v>
      </c>
      <c r="AY97" s="64">
        <f t="shared" si="43"/>
        <v>48.09326220114604</v>
      </c>
      <c r="AZ97" s="97">
        <v>80.22</v>
      </c>
      <c r="BA97" s="68"/>
      <c r="BB97" s="68"/>
      <c r="BC97" s="68"/>
      <c r="BD97" s="68"/>
      <c r="BE97" s="15">
        <v>320</v>
      </c>
      <c r="BF97" s="5">
        <f t="shared" si="44"/>
        <v>32352</v>
      </c>
      <c r="BG97" s="42">
        <v>15519</v>
      </c>
      <c r="BH97" s="42">
        <v>2400</v>
      </c>
      <c r="BI97" s="42">
        <v>1200</v>
      </c>
      <c r="BJ97" s="42"/>
      <c r="BK97" s="42"/>
      <c r="BL97" s="42">
        <v>13233</v>
      </c>
      <c r="BM97" s="42"/>
    </row>
    <row r="98" spans="1:65" outlineLevel="5" x14ac:dyDescent="0.45">
      <c r="A98" s="22">
        <f t="shared" si="46"/>
        <v>3</v>
      </c>
      <c r="B98" s="9">
        <f t="shared" si="45"/>
        <v>45365</v>
      </c>
      <c r="C98" s="51">
        <v>341734</v>
      </c>
      <c r="D98" s="64">
        <f t="shared" si="35"/>
        <v>33.9</v>
      </c>
      <c r="E98" s="12">
        <v>33.200000000000003</v>
      </c>
      <c r="F98" s="12">
        <v>33.299999999999997</v>
      </c>
      <c r="G98" s="12">
        <v>34.299999999999997</v>
      </c>
      <c r="H98" s="12">
        <v>34.9</v>
      </c>
      <c r="I98" s="12"/>
      <c r="J98" s="12"/>
      <c r="K98" s="12"/>
      <c r="L98" s="12"/>
      <c r="M98" s="74">
        <f t="shared" si="36"/>
        <v>7.1</v>
      </c>
      <c r="N98" s="83">
        <v>7.11</v>
      </c>
      <c r="O98" s="83">
        <v>6.93</v>
      </c>
      <c r="P98" s="83">
        <v>7.23</v>
      </c>
      <c r="Q98" s="83">
        <v>6.98</v>
      </c>
      <c r="R98" s="83"/>
      <c r="S98" s="83"/>
      <c r="T98" s="83"/>
      <c r="U98" s="83"/>
      <c r="V98" s="5" t="str">
        <f t="shared" si="37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8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15.325670498084291</v>
      </c>
      <c r="AO98" s="41">
        <v>1827</v>
      </c>
      <c r="AP98" s="110"/>
      <c r="AQ98" s="111"/>
      <c r="AR98" s="126" t="str">
        <f t="shared" si="39"/>
        <v/>
      </c>
      <c r="AS98" s="126" t="str">
        <f t="shared" si="40"/>
        <v/>
      </c>
      <c r="AT98" s="127">
        <v>1917</v>
      </c>
      <c r="AU98" s="128"/>
      <c r="AV98" s="129"/>
      <c r="AW98" s="126" t="str">
        <f t="shared" si="41"/>
        <v/>
      </c>
      <c r="AX98" s="126" t="str">
        <f t="shared" si="42"/>
        <v/>
      </c>
      <c r="AY98" s="64" t="str">
        <f t="shared" si="43"/>
        <v/>
      </c>
      <c r="AZ98" s="97">
        <v>80.010000000000005</v>
      </c>
      <c r="BA98" s="68"/>
      <c r="BB98" s="68"/>
      <c r="BC98" s="68"/>
      <c r="BD98" s="68"/>
      <c r="BE98" s="15">
        <v>180</v>
      </c>
      <c r="BF98" s="5">
        <f t="shared" si="44"/>
        <v>30393</v>
      </c>
      <c r="BG98" s="42">
        <v>14981</v>
      </c>
      <c r="BH98" s="42">
        <v>0</v>
      </c>
      <c r="BI98" s="42">
        <v>1200</v>
      </c>
      <c r="BJ98" s="42"/>
      <c r="BK98" s="42"/>
      <c r="BL98" s="42">
        <v>14212</v>
      </c>
      <c r="BM98" s="42"/>
    </row>
    <row r="99" spans="1:65" outlineLevel="5" x14ac:dyDescent="0.45">
      <c r="A99" s="22">
        <f t="shared" si="46"/>
        <v>3</v>
      </c>
      <c r="B99" s="9">
        <f t="shared" si="45"/>
        <v>45366</v>
      </c>
      <c r="C99" s="51">
        <v>329457</v>
      </c>
      <c r="D99" s="64">
        <f t="shared" si="35"/>
        <v>33.700000000000003</v>
      </c>
      <c r="E99" s="12">
        <v>32.9</v>
      </c>
      <c r="F99" s="12">
        <v>33</v>
      </c>
      <c r="G99" s="12">
        <v>34.299999999999997</v>
      </c>
      <c r="H99" s="12">
        <v>34.700000000000003</v>
      </c>
      <c r="I99" s="12"/>
      <c r="J99" s="12"/>
      <c r="K99" s="12"/>
      <c r="L99" s="12"/>
      <c r="M99" s="74">
        <f t="shared" si="36"/>
        <v>7.1</v>
      </c>
      <c r="N99" s="83">
        <v>7.13</v>
      </c>
      <c r="O99" s="83">
        <v>6.96</v>
      </c>
      <c r="P99" s="83">
        <v>7.21</v>
      </c>
      <c r="Q99" s="83">
        <v>6.95</v>
      </c>
      <c r="R99" s="83"/>
      <c r="S99" s="83"/>
      <c r="T99" s="83"/>
      <c r="U99" s="83"/>
      <c r="V99" s="5" t="str">
        <f t="shared" si="37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8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13.951170901843547</v>
      </c>
      <c r="AO99" s="41">
        <v>2007</v>
      </c>
      <c r="AP99" s="110"/>
      <c r="AQ99" s="111"/>
      <c r="AR99" s="126" t="str">
        <f t="shared" si="39"/>
        <v/>
      </c>
      <c r="AS99" s="126" t="str">
        <f t="shared" si="40"/>
        <v/>
      </c>
      <c r="AT99" s="127">
        <v>2251</v>
      </c>
      <c r="AU99" s="128"/>
      <c r="AV99" s="129"/>
      <c r="AW99" s="126" t="str">
        <f t="shared" si="41"/>
        <v/>
      </c>
      <c r="AX99" s="126" t="str">
        <f t="shared" si="42"/>
        <v/>
      </c>
      <c r="AY99" s="64" t="str">
        <f t="shared" si="43"/>
        <v/>
      </c>
      <c r="AZ99" s="97">
        <v>79.75</v>
      </c>
      <c r="BA99" s="68"/>
      <c r="BB99" s="68"/>
      <c r="BC99" s="68"/>
      <c r="BD99" s="68"/>
      <c r="BE99" s="15">
        <v>300</v>
      </c>
      <c r="BF99" s="5">
        <f t="shared" si="44"/>
        <v>30105</v>
      </c>
      <c r="BG99" s="42">
        <v>15239</v>
      </c>
      <c r="BH99" s="42">
        <v>1000</v>
      </c>
      <c r="BI99" s="42">
        <v>1200</v>
      </c>
      <c r="BJ99" s="42"/>
      <c r="BK99" s="42"/>
      <c r="BL99" s="42">
        <v>12666</v>
      </c>
      <c r="BM99" s="42"/>
    </row>
    <row r="100" spans="1:65" outlineLevel="5" x14ac:dyDescent="0.45">
      <c r="A100" s="22">
        <f t="shared" si="46"/>
        <v>3</v>
      </c>
      <c r="B100" s="9">
        <f t="shared" si="45"/>
        <v>45367</v>
      </c>
      <c r="C100" s="51">
        <v>330303</v>
      </c>
      <c r="D100" s="64">
        <f t="shared" si="35"/>
        <v>34.1</v>
      </c>
      <c r="E100" s="12">
        <v>33.6</v>
      </c>
      <c r="F100" s="12">
        <v>33.700000000000003</v>
      </c>
      <c r="G100" s="12">
        <v>34.200000000000003</v>
      </c>
      <c r="H100" s="12">
        <v>35</v>
      </c>
      <c r="I100" s="12"/>
      <c r="J100" s="12"/>
      <c r="K100" s="12"/>
      <c r="L100" s="12"/>
      <c r="M100" s="74">
        <f t="shared" si="36"/>
        <v>7.1</v>
      </c>
      <c r="N100" s="83">
        <v>7.15</v>
      </c>
      <c r="O100" s="83">
        <v>6.99</v>
      </c>
      <c r="P100" s="83">
        <v>7.23</v>
      </c>
      <c r="Q100" s="83">
        <v>6.99</v>
      </c>
      <c r="R100" s="83"/>
      <c r="S100" s="83"/>
      <c r="T100" s="83"/>
      <c r="U100" s="83"/>
      <c r="V100" s="5" t="str">
        <f t="shared" si="37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8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v>14.293006636038795</v>
      </c>
      <c r="AO100" s="41">
        <v>1959</v>
      </c>
      <c r="AP100" s="110"/>
      <c r="AQ100" s="111"/>
      <c r="AR100" s="126" t="str">
        <f t="shared" si="39"/>
        <v/>
      </c>
      <c r="AS100" s="126" t="str">
        <f t="shared" si="40"/>
        <v/>
      </c>
      <c r="AT100" s="127">
        <v>2089</v>
      </c>
      <c r="AU100" s="128"/>
      <c r="AV100" s="129"/>
      <c r="AW100" s="126" t="str">
        <f t="shared" si="41"/>
        <v/>
      </c>
      <c r="AX100" s="126" t="str">
        <f t="shared" si="42"/>
        <v/>
      </c>
      <c r="AY100" s="64" t="str">
        <f t="shared" si="43"/>
        <v/>
      </c>
      <c r="AZ100" s="97">
        <v>79.64</v>
      </c>
      <c r="BA100" s="68"/>
      <c r="BB100" s="68"/>
      <c r="BC100" s="68"/>
      <c r="BD100" s="68"/>
      <c r="BE100" s="15">
        <v>70</v>
      </c>
      <c r="BF100" s="5">
        <f t="shared" si="44"/>
        <v>27138</v>
      </c>
      <c r="BG100" s="42">
        <v>15412</v>
      </c>
      <c r="BH100" s="42">
        <v>0</v>
      </c>
      <c r="BI100" s="42">
        <v>1200</v>
      </c>
      <c r="BJ100" s="42"/>
      <c r="BK100" s="42"/>
      <c r="BL100" s="42">
        <v>10526</v>
      </c>
      <c r="BM100" s="42"/>
    </row>
    <row r="101" spans="1:65" outlineLevel="5" x14ac:dyDescent="0.45">
      <c r="A101" s="22">
        <f t="shared" si="46"/>
        <v>3</v>
      </c>
      <c r="B101" s="9">
        <f t="shared" si="45"/>
        <v>45368</v>
      </c>
      <c r="C101" s="51">
        <v>329449</v>
      </c>
      <c r="D101" s="64">
        <f t="shared" si="35"/>
        <v>34.5</v>
      </c>
      <c r="E101" s="12">
        <v>33.799999999999997</v>
      </c>
      <c r="F101" s="12">
        <v>33.9</v>
      </c>
      <c r="G101" s="12">
        <v>34.4</v>
      </c>
      <c r="H101" s="12">
        <v>36</v>
      </c>
      <c r="I101" s="12"/>
      <c r="J101" s="12"/>
      <c r="K101" s="12"/>
      <c r="L101" s="12"/>
      <c r="M101" s="74">
        <f t="shared" si="36"/>
        <v>7.1</v>
      </c>
      <c r="N101" s="83">
        <v>7.18</v>
      </c>
      <c r="O101" s="83">
        <v>7.02</v>
      </c>
      <c r="P101" s="83">
        <v>7.26</v>
      </c>
      <c r="Q101" s="83">
        <v>7.02</v>
      </c>
      <c r="R101" s="83"/>
      <c r="S101" s="83"/>
      <c r="T101" s="83"/>
      <c r="U101" s="83"/>
      <c r="V101" s="5" t="str">
        <f t="shared" si="37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8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15.184381778741866</v>
      </c>
      <c r="AO101" s="41">
        <v>1844</v>
      </c>
      <c r="AP101" s="110"/>
      <c r="AQ101" s="111"/>
      <c r="AR101" s="126" t="str">
        <f t="shared" si="39"/>
        <v/>
      </c>
      <c r="AS101" s="126" t="str">
        <f t="shared" si="40"/>
        <v/>
      </c>
      <c r="AT101" s="127">
        <v>2140</v>
      </c>
      <c r="AU101" s="128"/>
      <c r="AV101" s="129"/>
      <c r="AW101" s="126" t="str">
        <f t="shared" si="41"/>
        <v/>
      </c>
      <c r="AX101" s="126" t="str">
        <f t="shared" si="42"/>
        <v/>
      </c>
      <c r="AY101" s="64" t="str">
        <f t="shared" si="43"/>
        <v/>
      </c>
      <c r="AZ101" s="97">
        <v>79.88</v>
      </c>
      <c r="BA101" s="68"/>
      <c r="BB101" s="68"/>
      <c r="BC101" s="68"/>
      <c r="BD101" s="68"/>
      <c r="BE101" s="15"/>
      <c r="BF101" s="5">
        <f t="shared" si="44"/>
        <v>21167</v>
      </c>
      <c r="BG101" s="42">
        <v>13481</v>
      </c>
      <c r="BH101" s="42">
        <v>0</v>
      </c>
      <c r="BI101" s="42">
        <v>1200</v>
      </c>
      <c r="BJ101" s="42"/>
      <c r="BK101" s="42"/>
      <c r="BL101" s="42">
        <v>6486</v>
      </c>
      <c r="BM101" s="42"/>
    </row>
    <row r="102" spans="1:65" outlineLevel="5" x14ac:dyDescent="0.45">
      <c r="A102" s="22">
        <f t="shared" si="46"/>
        <v>3</v>
      </c>
      <c r="B102" s="9">
        <f t="shared" si="45"/>
        <v>45369</v>
      </c>
      <c r="C102" s="51">
        <v>345501</v>
      </c>
      <c r="D102" s="64">
        <f t="shared" si="35"/>
        <v>35.5</v>
      </c>
      <c r="E102" s="12">
        <v>35.299999999999997</v>
      </c>
      <c r="F102" s="12">
        <v>35.4</v>
      </c>
      <c r="G102" s="12">
        <v>34.5</v>
      </c>
      <c r="H102" s="12">
        <v>36.6</v>
      </c>
      <c r="I102" s="12"/>
      <c r="J102" s="12"/>
      <c r="K102" s="12"/>
      <c r="L102" s="12"/>
      <c r="M102" s="74">
        <f t="shared" si="36"/>
        <v>7.2</v>
      </c>
      <c r="N102" s="83">
        <v>7.22</v>
      </c>
      <c r="O102" s="83">
        <v>7.06</v>
      </c>
      <c r="P102" s="83">
        <v>7.27</v>
      </c>
      <c r="Q102" s="83">
        <v>7.07</v>
      </c>
      <c r="R102" s="83"/>
      <c r="S102" s="83"/>
      <c r="T102" s="83"/>
      <c r="U102" s="83"/>
      <c r="V102" s="5" t="str">
        <f t="shared" si="37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8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14.877789585547291</v>
      </c>
      <c r="AO102" s="41">
        <v>1882</v>
      </c>
      <c r="AP102" s="110"/>
      <c r="AQ102" s="111"/>
      <c r="AR102" s="126" t="str">
        <f t="shared" si="39"/>
        <v/>
      </c>
      <c r="AS102" s="126" t="str">
        <f t="shared" si="40"/>
        <v/>
      </c>
      <c r="AT102" s="127">
        <v>2283</v>
      </c>
      <c r="AU102" s="128"/>
      <c r="AV102" s="129"/>
      <c r="AW102" s="126" t="str">
        <f t="shared" si="41"/>
        <v/>
      </c>
      <c r="AX102" s="126" t="str">
        <f t="shared" si="42"/>
        <v/>
      </c>
      <c r="AY102" s="64" t="str">
        <f t="shared" si="43"/>
        <v/>
      </c>
      <c r="AZ102" s="97">
        <v>80.33</v>
      </c>
      <c r="BA102" s="68"/>
      <c r="BB102" s="68"/>
      <c r="BC102" s="68"/>
      <c r="BD102" s="68"/>
      <c r="BE102" s="15">
        <v>360</v>
      </c>
      <c r="BF102" s="5">
        <f t="shared" si="44"/>
        <v>27405</v>
      </c>
      <c r="BG102" s="42">
        <v>15815</v>
      </c>
      <c r="BH102" s="42">
        <v>0</v>
      </c>
      <c r="BI102" s="42">
        <v>1200</v>
      </c>
      <c r="BJ102" s="42"/>
      <c r="BK102" s="42"/>
      <c r="BL102" s="42">
        <v>10390</v>
      </c>
      <c r="BM102" s="42"/>
    </row>
    <row r="103" spans="1:65" outlineLevel="5" x14ac:dyDescent="0.45">
      <c r="A103" s="22">
        <f t="shared" si="46"/>
        <v>3</v>
      </c>
      <c r="B103" s="9">
        <f t="shared" si="45"/>
        <v>45370</v>
      </c>
      <c r="C103" s="51">
        <v>326790</v>
      </c>
      <c r="D103" s="64">
        <f t="shared" si="35"/>
        <v>35.799999999999997</v>
      </c>
      <c r="E103" s="12">
        <v>35.5</v>
      </c>
      <c r="F103" s="12">
        <v>35.6</v>
      </c>
      <c r="G103" s="12">
        <v>34.799999999999997</v>
      </c>
      <c r="H103" s="12">
        <v>37.200000000000003</v>
      </c>
      <c r="I103" s="12"/>
      <c r="J103" s="12"/>
      <c r="K103" s="12"/>
      <c r="L103" s="12"/>
      <c r="M103" s="74">
        <f t="shared" si="36"/>
        <v>7.2</v>
      </c>
      <c r="N103" s="83">
        <v>7.2</v>
      </c>
      <c r="O103" s="83">
        <v>7.08</v>
      </c>
      <c r="P103" s="83">
        <v>7.24</v>
      </c>
      <c r="Q103" s="83">
        <v>7.09</v>
      </c>
      <c r="R103" s="83"/>
      <c r="S103" s="83"/>
      <c r="T103" s="83"/>
      <c r="U103" s="83"/>
      <c r="V103" s="5" t="str">
        <f t="shared" si="37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8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13.605442176870747</v>
      </c>
      <c r="AO103" s="41">
        <v>2058</v>
      </c>
      <c r="AP103" s="110"/>
      <c r="AQ103" s="111"/>
      <c r="AR103" s="126" t="str">
        <f t="shared" si="39"/>
        <v/>
      </c>
      <c r="AS103" s="126" t="str">
        <f t="shared" si="40"/>
        <v/>
      </c>
      <c r="AT103" s="127">
        <v>2054</v>
      </c>
      <c r="AU103" s="128"/>
      <c r="AV103" s="129"/>
      <c r="AW103" s="126" t="str">
        <f t="shared" si="41"/>
        <v/>
      </c>
      <c r="AX103" s="126" t="str">
        <f t="shared" si="42"/>
        <v/>
      </c>
      <c r="AY103" s="64" t="str">
        <f t="shared" si="43"/>
        <v/>
      </c>
      <c r="AZ103" s="97">
        <v>80.81</v>
      </c>
      <c r="BA103" s="68">
        <v>61.31</v>
      </c>
      <c r="BB103" s="68">
        <v>39.83</v>
      </c>
      <c r="BC103" s="68">
        <v>20</v>
      </c>
      <c r="BD103" s="68"/>
      <c r="BE103" s="15">
        <v>190</v>
      </c>
      <c r="BF103" s="5">
        <f t="shared" si="44"/>
        <v>33999</v>
      </c>
      <c r="BG103" s="42">
        <v>17222</v>
      </c>
      <c r="BH103" s="42">
        <v>2636</v>
      </c>
      <c r="BI103" s="42">
        <v>550</v>
      </c>
      <c r="BJ103" s="42"/>
      <c r="BK103" s="42"/>
      <c r="BL103" s="42">
        <v>13591</v>
      </c>
      <c r="BM103" s="42"/>
    </row>
    <row r="104" spans="1:65" outlineLevel="5" x14ac:dyDescent="0.45">
      <c r="A104" s="22">
        <f t="shared" si="46"/>
        <v>3</v>
      </c>
      <c r="B104" s="9">
        <f t="shared" si="45"/>
        <v>45371</v>
      </c>
      <c r="C104" s="51">
        <v>334204</v>
      </c>
      <c r="D104" s="64">
        <f t="shared" si="35"/>
        <v>35.799999999999997</v>
      </c>
      <c r="E104" s="12">
        <v>35.6</v>
      </c>
      <c r="F104" s="12">
        <v>35.700000000000003</v>
      </c>
      <c r="G104" s="12">
        <v>34.9</v>
      </c>
      <c r="H104" s="12">
        <v>37.1</v>
      </c>
      <c r="I104" s="12"/>
      <c r="J104" s="12"/>
      <c r="K104" s="12"/>
      <c r="L104" s="12"/>
      <c r="M104" s="74">
        <f t="shared" si="36"/>
        <v>7.1</v>
      </c>
      <c r="N104" s="83">
        <v>7.17</v>
      </c>
      <c r="O104" s="83">
        <v>7.05</v>
      </c>
      <c r="P104" s="83">
        <v>7.22</v>
      </c>
      <c r="Q104" s="83">
        <v>7.12</v>
      </c>
      <c r="R104" s="83"/>
      <c r="S104" s="83"/>
      <c r="T104" s="83"/>
      <c r="U104" s="83"/>
      <c r="V104" s="5">
        <f t="shared" si="37"/>
        <v>206.4</v>
      </c>
      <c r="W104" s="41">
        <v>208.4</v>
      </c>
      <c r="X104" s="41">
        <v>221.7</v>
      </c>
      <c r="Y104" s="41">
        <v>166.7</v>
      </c>
      <c r="Z104" s="41">
        <v>228.9</v>
      </c>
      <c r="AA104" s="41"/>
      <c r="AB104" s="41"/>
      <c r="AC104" s="41"/>
      <c r="AD104" s="41"/>
      <c r="AE104" s="5">
        <f t="shared" si="38"/>
        <v>2872.5</v>
      </c>
      <c r="AF104" s="41">
        <v>3130</v>
      </c>
      <c r="AG104" s="41">
        <v>2600</v>
      </c>
      <c r="AH104" s="41">
        <v>3000</v>
      </c>
      <c r="AI104" s="41">
        <v>2760</v>
      </c>
      <c r="AJ104" s="41"/>
      <c r="AK104" s="41"/>
      <c r="AL104" s="41"/>
      <c r="AM104" s="41"/>
      <c r="AN104" s="41">
        <v>14.234875444839858</v>
      </c>
      <c r="AO104" s="41">
        <v>1967</v>
      </c>
      <c r="AP104" s="110">
        <v>3.13</v>
      </c>
      <c r="AQ104" s="111">
        <v>2.63</v>
      </c>
      <c r="AR104" s="126">
        <f t="shared" si="39"/>
        <v>84.025559105431313</v>
      </c>
      <c r="AS104" s="126">
        <f t="shared" si="40"/>
        <v>15.974440894568687</v>
      </c>
      <c r="AT104" s="127">
        <v>2237</v>
      </c>
      <c r="AU104" s="128">
        <v>1.53</v>
      </c>
      <c r="AV104" s="129">
        <v>1.06</v>
      </c>
      <c r="AW104" s="126">
        <f t="shared" si="41"/>
        <v>69.281045751633982</v>
      </c>
      <c r="AX104" s="126">
        <f t="shared" si="42"/>
        <v>30.718954248366018</v>
      </c>
      <c r="AY104" s="64">
        <f t="shared" si="43"/>
        <v>57.123210096270547</v>
      </c>
      <c r="AZ104" s="97">
        <v>78.81</v>
      </c>
      <c r="BA104" s="68"/>
      <c r="BB104" s="68"/>
      <c r="BC104" s="68"/>
      <c r="BD104" s="68"/>
      <c r="BE104" s="15">
        <v>330</v>
      </c>
      <c r="BF104" s="5">
        <f t="shared" si="44"/>
        <v>30303</v>
      </c>
      <c r="BG104" s="42">
        <v>17568</v>
      </c>
      <c r="BH104" s="42">
        <v>0</v>
      </c>
      <c r="BI104" s="42">
        <v>1191</v>
      </c>
      <c r="BJ104" s="42"/>
      <c r="BK104" s="42"/>
      <c r="BL104" s="42">
        <v>11544</v>
      </c>
      <c r="BM104" s="42"/>
    </row>
    <row r="105" spans="1:65" outlineLevel="5" x14ac:dyDescent="0.45">
      <c r="A105" s="22">
        <f t="shared" si="46"/>
        <v>3</v>
      </c>
      <c r="B105" s="9">
        <f t="shared" si="45"/>
        <v>45372</v>
      </c>
      <c r="C105" s="51">
        <v>336591</v>
      </c>
      <c r="D105" s="64">
        <f t="shared" si="35"/>
        <v>36.4</v>
      </c>
      <c r="E105" s="12">
        <v>36.299999999999997</v>
      </c>
      <c r="F105" s="12">
        <v>36.4</v>
      </c>
      <c r="G105" s="12">
        <v>35.1</v>
      </c>
      <c r="H105" s="12">
        <v>37.700000000000003</v>
      </c>
      <c r="I105" s="12"/>
      <c r="J105" s="12"/>
      <c r="K105" s="12"/>
      <c r="L105" s="12"/>
      <c r="M105" s="74">
        <f t="shared" si="36"/>
        <v>7.2</v>
      </c>
      <c r="N105" s="83">
        <v>7.2</v>
      </c>
      <c r="O105" s="83">
        <v>7.09</v>
      </c>
      <c r="P105" s="83">
        <v>7.26</v>
      </c>
      <c r="Q105" s="83">
        <v>7.18</v>
      </c>
      <c r="R105" s="83"/>
      <c r="S105" s="83"/>
      <c r="T105" s="83"/>
      <c r="U105" s="83"/>
      <c r="V105" s="5" t="str">
        <f t="shared" si="37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8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15.963511972633979</v>
      </c>
      <c r="AO105" s="41">
        <v>1754</v>
      </c>
      <c r="AP105" s="110"/>
      <c r="AQ105" s="111"/>
      <c r="AR105" s="126" t="str">
        <f t="shared" si="39"/>
        <v/>
      </c>
      <c r="AS105" s="126" t="str">
        <f t="shared" si="40"/>
        <v/>
      </c>
      <c r="AT105" s="127">
        <v>1881</v>
      </c>
      <c r="AU105" s="128"/>
      <c r="AV105" s="129"/>
      <c r="AW105" s="126" t="str">
        <f t="shared" si="41"/>
        <v/>
      </c>
      <c r="AX105" s="126" t="str">
        <f t="shared" si="42"/>
        <v/>
      </c>
      <c r="AY105" s="64" t="str">
        <f t="shared" si="43"/>
        <v/>
      </c>
      <c r="AZ105" s="97">
        <v>80.56</v>
      </c>
      <c r="BA105" s="68"/>
      <c r="BB105" s="68"/>
      <c r="BC105" s="68"/>
      <c r="BD105" s="68"/>
      <c r="BE105" s="15">
        <v>200</v>
      </c>
      <c r="BF105" s="5">
        <f t="shared" si="44"/>
        <v>32017</v>
      </c>
      <c r="BG105" s="42">
        <v>17022</v>
      </c>
      <c r="BH105" s="42">
        <v>0</v>
      </c>
      <c r="BI105" s="42">
        <v>1190</v>
      </c>
      <c r="BJ105" s="42"/>
      <c r="BK105" s="42"/>
      <c r="BL105" s="42">
        <v>13805</v>
      </c>
      <c r="BM105" s="42"/>
    </row>
    <row r="106" spans="1:65" outlineLevel="5" x14ac:dyDescent="0.45">
      <c r="A106" s="22">
        <f t="shared" si="46"/>
        <v>3</v>
      </c>
      <c r="B106" s="9">
        <f t="shared" si="45"/>
        <v>45373</v>
      </c>
      <c r="C106" s="51">
        <v>332392</v>
      </c>
      <c r="D106" s="64">
        <f t="shared" si="35"/>
        <v>36.299999999999997</v>
      </c>
      <c r="E106" s="12">
        <v>35.799999999999997</v>
      </c>
      <c r="F106" s="12">
        <v>35.9</v>
      </c>
      <c r="G106" s="12">
        <v>35.4</v>
      </c>
      <c r="H106" s="12">
        <v>38.200000000000003</v>
      </c>
      <c r="I106" s="12"/>
      <c r="J106" s="12"/>
      <c r="K106" s="12"/>
      <c r="L106" s="12"/>
      <c r="M106" s="74">
        <f t="shared" si="36"/>
        <v>7.2</v>
      </c>
      <c r="N106" s="83">
        <v>7.24</v>
      </c>
      <c r="O106" s="83">
        <v>7.11</v>
      </c>
      <c r="P106" s="83">
        <v>7.27</v>
      </c>
      <c r="Q106" s="83">
        <v>7.21</v>
      </c>
      <c r="R106" s="83"/>
      <c r="S106" s="83"/>
      <c r="T106" s="83"/>
      <c r="U106" s="83"/>
      <c r="V106" s="5" t="str">
        <f t="shared" si="37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8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v>13.847675568743819</v>
      </c>
      <c r="AO106" s="41">
        <v>2022</v>
      </c>
      <c r="AP106" s="110"/>
      <c r="AQ106" s="111"/>
      <c r="AR106" s="126" t="str">
        <f t="shared" si="39"/>
        <v/>
      </c>
      <c r="AS106" s="126" t="str">
        <f t="shared" si="40"/>
        <v/>
      </c>
      <c r="AT106" s="127">
        <v>2211</v>
      </c>
      <c r="AU106" s="128"/>
      <c r="AV106" s="129"/>
      <c r="AW106" s="126" t="str">
        <f t="shared" si="41"/>
        <v/>
      </c>
      <c r="AX106" s="126" t="str">
        <f t="shared" si="42"/>
        <v/>
      </c>
      <c r="AY106" s="64" t="str">
        <f t="shared" si="43"/>
        <v/>
      </c>
      <c r="AZ106" s="97">
        <v>79.67</v>
      </c>
      <c r="BA106" s="68"/>
      <c r="BB106" s="68"/>
      <c r="BC106" s="68"/>
      <c r="BD106" s="68"/>
      <c r="BE106" s="15">
        <v>220</v>
      </c>
      <c r="BF106" s="5">
        <f t="shared" si="44"/>
        <v>28514</v>
      </c>
      <c r="BG106" s="42">
        <v>16619</v>
      </c>
      <c r="BH106" s="42">
        <v>0</v>
      </c>
      <c r="BI106" s="42">
        <v>1181</v>
      </c>
      <c r="BJ106" s="42"/>
      <c r="BK106" s="42"/>
      <c r="BL106" s="42">
        <v>10714</v>
      </c>
      <c r="BM106" s="42"/>
    </row>
    <row r="107" spans="1:65" outlineLevel="5" x14ac:dyDescent="0.45">
      <c r="A107" s="22">
        <f t="shared" si="46"/>
        <v>3</v>
      </c>
      <c r="B107" s="9">
        <f t="shared" si="45"/>
        <v>45374</v>
      </c>
      <c r="C107" s="51">
        <v>375385</v>
      </c>
      <c r="D107" s="64">
        <f t="shared" si="35"/>
        <v>36.5</v>
      </c>
      <c r="E107" s="12">
        <v>36</v>
      </c>
      <c r="F107" s="12">
        <v>36.1</v>
      </c>
      <c r="G107" s="12">
        <v>35.799999999999997</v>
      </c>
      <c r="H107" s="12">
        <v>38.200000000000003</v>
      </c>
      <c r="I107" s="12"/>
      <c r="J107" s="12"/>
      <c r="K107" s="12"/>
      <c r="L107" s="12"/>
      <c r="M107" s="74">
        <f t="shared" si="36"/>
        <v>7.2</v>
      </c>
      <c r="N107" s="83">
        <v>7.23</v>
      </c>
      <c r="O107" s="83">
        <v>7.09</v>
      </c>
      <c r="P107" s="83">
        <v>7.28</v>
      </c>
      <c r="Q107" s="83">
        <v>7.2</v>
      </c>
      <c r="R107" s="83"/>
      <c r="S107" s="83"/>
      <c r="T107" s="83"/>
      <c r="U107" s="83"/>
      <c r="V107" s="5" t="str">
        <f t="shared" si="37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8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13.678553981436249</v>
      </c>
      <c r="AO107" s="41">
        <v>2047</v>
      </c>
      <c r="AP107" s="110"/>
      <c r="AQ107" s="111"/>
      <c r="AR107" s="126" t="str">
        <f t="shared" si="39"/>
        <v/>
      </c>
      <c r="AS107" s="126" t="str">
        <f t="shared" si="40"/>
        <v/>
      </c>
      <c r="AT107" s="127">
        <v>2220</v>
      </c>
      <c r="AU107" s="128"/>
      <c r="AV107" s="129"/>
      <c r="AW107" s="126" t="str">
        <f t="shared" si="41"/>
        <v/>
      </c>
      <c r="AX107" s="126" t="str">
        <f t="shared" si="42"/>
        <v/>
      </c>
      <c r="AY107" s="64" t="str">
        <f t="shared" si="43"/>
        <v/>
      </c>
      <c r="AZ107" s="97">
        <v>80.239999999999995</v>
      </c>
      <c r="BA107" s="68"/>
      <c r="BB107" s="68"/>
      <c r="BC107" s="68"/>
      <c r="BD107" s="68"/>
      <c r="BE107" s="15">
        <v>130</v>
      </c>
      <c r="BF107" s="5">
        <f t="shared" si="44"/>
        <v>27214</v>
      </c>
      <c r="BG107" s="42">
        <v>16614</v>
      </c>
      <c r="BH107" s="42">
        <v>4780</v>
      </c>
      <c r="BI107" s="42">
        <v>1143</v>
      </c>
      <c r="BJ107" s="42"/>
      <c r="BK107" s="42"/>
      <c r="BL107" s="42">
        <v>4677</v>
      </c>
      <c r="BM107" s="42"/>
    </row>
    <row r="108" spans="1:65" outlineLevel="5" x14ac:dyDescent="0.45">
      <c r="A108" s="22">
        <f t="shared" si="46"/>
        <v>3</v>
      </c>
      <c r="B108" s="9">
        <f t="shared" si="45"/>
        <v>45375</v>
      </c>
      <c r="C108" s="51">
        <v>334282</v>
      </c>
      <c r="D108" s="64">
        <f t="shared" si="35"/>
        <v>36.700000000000003</v>
      </c>
      <c r="E108" s="12">
        <v>35.9</v>
      </c>
      <c r="F108" s="12">
        <v>36.200000000000003</v>
      </c>
      <c r="G108" s="12">
        <v>36</v>
      </c>
      <c r="H108" s="12">
        <v>38.5</v>
      </c>
      <c r="I108" s="12"/>
      <c r="J108" s="12"/>
      <c r="K108" s="12"/>
      <c r="L108" s="12"/>
      <c r="M108" s="74">
        <f t="shared" si="36"/>
        <v>7.2</v>
      </c>
      <c r="N108" s="83">
        <v>7.21</v>
      </c>
      <c r="O108" s="83">
        <v>7.06</v>
      </c>
      <c r="P108" s="83">
        <v>7.27</v>
      </c>
      <c r="Q108" s="83">
        <v>7.18</v>
      </c>
      <c r="R108" s="83"/>
      <c r="S108" s="83"/>
      <c r="T108" s="83"/>
      <c r="U108" s="83"/>
      <c r="V108" s="5" t="str">
        <f t="shared" si="37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8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16.422287390029325</v>
      </c>
      <c r="AO108" s="41">
        <v>1705</v>
      </c>
      <c r="AP108" s="110"/>
      <c r="AQ108" s="111"/>
      <c r="AR108" s="126" t="str">
        <f t="shared" si="39"/>
        <v/>
      </c>
      <c r="AS108" s="126" t="str">
        <f t="shared" si="40"/>
        <v/>
      </c>
      <c r="AT108" s="127">
        <v>1874</v>
      </c>
      <c r="AU108" s="128"/>
      <c r="AV108" s="129"/>
      <c r="AW108" s="126" t="str">
        <f t="shared" si="41"/>
        <v/>
      </c>
      <c r="AX108" s="126" t="str">
        <f t="shared" si="42"/>
        <v/>
      </c>
      <c r="AY108" s="64" t="str">
        <f t="shared" si="43"/>
        <v/>
      </c>
      <c r="AZ108" s="97">
        <v>79.959999999999994</v>
      </c>
      <c r="BA108" s="68"/>
      <c r="BB108" s="68"/>
      <c r="BC108" s="68"/>
      <c r="BD108" s="68"/>
      <c r="BE108" s="15"/>
      <c r="BF108" s="5">
        <f t="shared" si="44"/>
        <v>20517</v>
      </c>
      <c r="BG108" s="42">
        <v>13120</v>
      </c>
      <c r="BH108" s="42">
        <v>0</v>
      </c>
      <c r="BI108" s="42">
        <v>1161</v>
      </c>
      <c r="BJ108" s="42"/>
      <c r="BK108" s="42"/>
      <c r="BL108" s="42">
        <v>6236</v>
      </c>
      <c r="BM108" s="42"/>
    </row>
    <row r="109" spans="1:65" outlineLevel="5" x14ac:dyDescent="0.45">
      <c r="A109" s="22">
        <f t="shared" si="46"/>
        <v>3</v>
      </c>
      <c r="B109" s="9">
        <f t="shared" si="45"/>
        <v>45376</v>
      </c>
      <c r="C109" s="51">
        <v>338053</v>
      </c>
      <c r="D109" s="64">
        <f t="shared" si="35"/>
        <v>36.799999999999997</v>
      </c>
      <c r="E109" s="12">
        <v>36.1</v>
      </c>
      <c r="F109" s="12">
        <v>36.200000000000003</v>
      </c>
      <c r="G109" s="12">
        <v>36.200000000000003</v>
      </c>
      <c r="H109" s="12">
        <v>38.799999999999997</v>
      </c>
      <c r="I109" s="12"/>
      <c r="J109" s="12"/>
      <c r="K109" s="12"/>
      <c r="L109" s="12"/>
      <c r="M109" s="74">
        <f t="shared" si="36"/>
        <v>7.2</v>
      </c>
      <c r="N109" s="83">
        <v>7.19</v>
      </c>
      <c r="O109" s="83">
        <v>7.05</v>
      </c>
      <c r="P109" s="83">
        <v>7.24</v>
      </c>
      <c r="Q109" s="83">
        <v>7.16</v>
      </c>
      <c r="R109" s="83"/>
      <c r="S109" s="83"/>
      <c r="T109" s="83"/>
      <c r="U109" s="83"/>
      <c r="V109" s="5" t="str">
        <f t="shared" si="37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8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15.045674368619022</v>
      </c>
      <c r="AO109" s="41">
        <v>1861</v>
      </c>
      <c r="AP109" s="110"/>
      <c r="AQ109" s="111"/>
      <c r="AR109" s="126" t="str">
        <f t="shared" si="39"/>
        <v/>
      </c>
      <c r="AS109" s="126" t="str">
        <f t="shared" si="40"/>
        <v/>
      </c>
      <c r="AT109" s="127">
        <v>2092</v>
      </c>
      <c r="AU109" s="128"/>
      <c r="AV109" s="129"/>
      <c r="AW109" s="126" t="str">
        <f t="shared" si="41"/>
        <v/>
      </c>
      <c r="AX109" s="126" t="str">
        <f t="shared" si="42"/>
        <v/>
      </c>
      <c r="AY109" s="64" t="str">
        <f t="shared" si="43"/>
        <v/>
      </c>
      <c r="AZ109" s="97">
        <v>79.69</v>
      </c>
      <c r="BA109" s="68"/>
      <c r="BB109" s="68"/>
      <c r="BC109" s="68"/>
      <c r="BD109" s="68"/>
      <c r="BE109" s="15">
        <v>310</v>
      </c>
      <c r="BF109" s="5">
        <f t="shared" si="44"/>
        <v>26719</v>
      </c>
      <c r="BG109" s="42">
        <v>16603</v>
      </c>
      <c r="BH109" s="42">
        <v>0</v>
      </c>
      <c r="BI109" s="42">
        <v>1151</v>
      </c>
      <c r="BJ109" s="42"/>
      <c r="BK109" s="42"/>
      <c r="BL109" s="42">
        <v>8965</v>
      </c>
      <c r="BM109" s="42"/>
    </row>
    <row r="110" spans="1:65" outlineLevel="5" x14ac:dyDescent="0.45">
      <c r="A110" s="22">
        <f t="shared" si="46"/>
        <v>3</v>
      </c>
      <c r="B110" s="9">
        <f t="shared" si="45"/>
        <v>45377</v>
      </c>
      <c r="C110" s="51">
        <v>354637</v>
      </c>
      <c r="D110" s="64">
        <f t="shared" si="35"/>
        <v>36.700000000000003</v>
      </c>
      <c r="E110" s="12">
        <v>35.700000000000003</v>
      </c>
      <c r="F110" s="12">
        <v>35.799999999999997</v>
      </c>
      <c r="G110" s="12">
        <v>36.4</v>
      </c>
      <c r="H110" s="12">
        <v>39</v>
      </c>
      <c r="I110" s="12"/>
      <c r="J110" s="12"/>
      <c r="K110" s="12"/>
      <c r="L110" s="12"/>
      <c r="M110" s="74">
        <f t="shared" si="36"/>
        <v>7.2</v>
      </c>
      <c r="N110" s="83">
        <v>7.17</v>
      </c>
      <c r="O110" s="83">
        <v>7.03</v>
      </c>
      <c r="P110" s="83">
        <v>7.25</v>
      </c>
      <c r="Q110" s="83">
        <v>7.15</v>
      </c>
      <c r="R110" s="83"/>
      <c r="S110" s="83"/>
      <c r="T110" s="83"/>
      <c r="U110" s="83"/>
      <c r="V110" s="5">
        <f t="shared" si="37"/>
        <v>200</v>
      </c>
      <c r="W110" s="41">
        <v>195.4</v>
      </c>
      <c r="X110" s="41">
        <v>218.5</v>
      </c>
      <c r="Y110" s="41">
        <v>164</v>
      </c>
      <c r="Z110" s="41">
        <v>221.9</v>
      </c>
      <c r="AA110" s="41"/>
      <c r="AB110" s="41"/>
      <c r="AC110" s="41"/>
      <c r="AD110" s="41"/>
      <c r="AE110" s="5">
        <f t="shared" si="38"/>
        <v>3042.5</v>
      </c>
      <c r="AF110" s="41">
        <v>3240</v>
      </c>
      <c r="AG110" s="41">
        <v>2670</v>
      </c>
      <c r="AH110" s="41">
        <v>3430</v>
      </c>
      <c r="AI110" s="41">
        <v>2830</v>
      </c>
      <c r="AJ110" s="41"/>
      <c r="AK110" s="41"/>
      <c r="AL110" s="41"/>
      <c r="AM110" s="41"/>
      <c r="AN110" s="41">
        <v>14.278429372768995</v>
      </c>
      <c r="AO110" s="41">
        <v>1961</v>
      </c>
      <c r="AP110" s="110">
        <v>3.11</v>
      </c>
      <c r="AQ110" s="111">
        <v>2.4300000000000002</v>
      </c>
      <c r="AR110" s="126">
        <f t="shared" si="39"/>
        <v>78.135048231511263</v>
      </c>
      <c r="AS110" s="126">
        <f t="shared" si="40"/>
        <v>21.864951768488737</v>
      </c>
      <c r="AT110" s="127">
        <v>2062</v>
      </c>
      <c r="AU110" s="128">
        <v>1.65</v>
      </c>
      <c r="AV110" s="129">
        <v>1.08</v>
      </c>
      <c r="AW110" s="126">
        <f t="shared" si="41"/>
        <v>65.454545454545467</v>
      </c>
      <c r="AX110" s="126">
        <f t="shared" si="42"/>
        <v>34.545454545454533</v>
      </c>
      <c r="AY110" s="64">
        <f t="shared" si="43"/>
        <v>46.978557504873294</v>
      </c>
      <c r="AZ110" s="97">
        <v>80.16</v>
      </c>
      <c r="BA110" s="68">
        <v>62.35</v>
      </c>
      <c r="BB110" s="68">
        <v>39.33</v>
      </c>
      <c r="BC110" s="68">
        <v>14</v>
      </c>
      <c r="BD110" s="68"/>
      <c r="BE110" s="15">
        <v>220</v>
      </c>
      <c r="BF110" s="5">
        <f t="shared" si="44"/>
        <v>34049</v>
      </c>
      <c r="BG110" s="42">
        <v>16702</v>
      </c>
      <c r="BH110" s="42">
        <v>0</v>
      </c>
      <c r="BI110" s="42">
        <v>1186</v>
      </c>
      <c r="BJ110" s="42"/>
      <c r="BK110" s="42"/>
      <c r="BL110" s="42">
        <v>16161</v>
      </c>
      <c r="BM110" s="42"/>
    </row>
    <row r="111" spans="1:65" outlineLevel="5" x14ac:dyDescent="0.45">
      <c r="A111" s="22">
        <f t="shared" si="46"/>
        <v>3</v>
      </c>
      <c r="B111" s="9">
        <f t="shared" si="45"/>
        <v>45378</v>
      </c>
      <c r="C111" s="51">
        <v>363315</v>
      </c>
      <c r="D111" s="64">
        <f t="shared" si="35"/>
        <v>36.799999999999997</v>
      </c>
      <c r="E111" s="12">
        <v>35.5</v>
      </c>
      <c r="F111" s="12">
        <v>35.6</v>
      </c>
      <c r="G111" s="12">
        <v>36.799999999999997</v>
      </c>
      <c r="H111" s="12">
        <v>39.200000000000003</v>
      </c>
      <c r="I111" s="12"/>
      <c r="J111" s="12"/>
      <c r="K111" s="12"/>
      <c r="L111" s="12"/>
      <c r="M111" s="74">
        <f t="shared" si="36"/>
        <v>7.1</v>
      </c>
      <c r="N111" s="83">
        <v>7.13</v>
      </c>
      <c r="O111" s="83">
        <v>7.01</v>
      </c>
      <c r="P111" s="83">
        <v>7.21</v>
      </c>
      <c r="Q111" s="83">
        <v>7.1</v>
      </c>
      <c r="R111" s="83"/>
      <c r="S111" s="83"/>
      <c r="T111" s="83"/>
      <c r="U111" s="83"/>
      <c r="V111" s="5" t="str">
        <f t="shared" si="37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8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14.263881813550688</v>
      </c>
      <c r="AO111" s="41">
        <v>1963</v>
      </c>
      <c r="AP111" s="110"/>
      <c r="AQ111" s="111"/>
      <c r="AR111" s="126" t="str">
        <f t="shared" si="39"/>
        <v/>
      </c>
      <c r="AS111" s="126" t="str">
        <f t="shared" si="40"/>
        <v/>
      </c>
      <c r="AT111" s="127">
        <v>2366</v>
      </c>
      <c r="AU111" s="128"/>
      <c r="AV111" s="129"/>
      <c r="AW111" s="126" t="str">
        <f t="shared" si="41"/>
        <v/>
      </c>
      <c r="AX111" s="126" t="str">
        <f t="shared" si="42"/>
        <v/>
      </c>
      <c r="AY111" s="64" t="str">
        <f t="shared" si="43"/>
        <v/>
      </c>
      <c r="AZ111" s="97">
        <v>79.98</v>
      </c>
      <c r="BA111" s="68"/>
      <c r="BB111" s="68"/>
      <c r="BC111" s="68"/>
      <c r="BD111" s="68"/>
      <c r="BE111" s="15">
        <v>280</v>
      </c>
      <c r="BF111" s="5">
        <f t="shared" si="44"/>
        <v>27773</v>
      </c>
      <c r="BG111" s="42">
        <v>16530</v>
      </c>
      <c r="BH111" s="42">
        <v>5243</v>
      </c>
      <c r="BI111" s="42">
        <v>1202</v>
      </c>
      <c r="BJ111" s="42"/>
      <c r="BK111" s="42"/>
      <c r="BL111" s="42">
        <v>4798</v>
      </c>
      <c r="BM111" s="42"/>
    </row>
    <row r="112" spans="1:65" outlineLevel="5" x14ac:dyDescent="0.45">
      <c r="A112" s="22">
        <f t="shared" si="46"/>
        <v>3</v>
      </c>
      <c r="B112" s="9">
        <f t="shared" si="45"/>
        <v>45379</v>
      </c>
      <c r="C112" s="51">
        <v>347715</v>
      </c>
      <c r="D112" s="64">
        <f t="shared" si="35"/>
        <v>36.6</v>
      </c>
      <c r="E112" s="12">
        <v>35.4</v>
      </c>
      <c r="F112" s="12">
        <v>35.5</v>
      </c>
      <c r="G112" s="12">
        <v>36.9</v>
      </c>
      <c r="H112" s="12">
        <v>38.700000000000003</v>
      </c>
      <c r="I112" s="12"/>
      <c r="J112" s="12"/>
      <c r="K112" s="12"/>
      <c r="L112" s="12"/>
      <c r="M112" s="74">
        <f t="shared" si="36"/>
        <v>7.1</v>
      </c>
      <c r="N112" s="83">
        <v>7.11</v>
      </c>
      <c r="O112" s="83">
        <v>7</v>
      </c>
      <c r="P112" s="83">
        <v>7.18</v>
      </c>
      <c r="Q112" s="83">
        <v>7.08</v>
      </c>
      <c r="R112" s="83"/>
      <c r="S112" s="83"/>
      <c r="T112" s="83"/>
      <c r="U112" s="83"/>
      <c r="V112" s="5" t="str">
        <f t="shared" si="37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8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14.783526927138331</v>
      </c>
      <c r="AO112" s="41">
        <v>1894</v>
      </c>
      <c r="AP112" s="110"/>
      <c r="AQ112" s="111"/>
      <c r="AR112" s="126" t="str">
        <f t="shared" si="39"/>
        <v/>
      </c>
      <c r="AS112" s="126" t="str">
        <f t="shared" si="40"/>
        <v/>
      </c>
      <c r="AT112" s="127">
        <v>2032</v>
      </c>
      <c r="AU112" s="128"/>
      <c r="AV112" s="129"/>
      <c r="AW112" s="126" t="str">
        <f t="shared" si="41"/>
        <v/>
      </c>
      <c r="AX112" s="126" t="str">
        <f t="shared" si="42"/>
        <v/>
      </c>
      <c r="AY112" s="64" t="str">
        <f t="shared" si="43"/>
        <v/>
      </c>
      <c r="AZ112" s="97">
        <v>79.349999999999994</v>
      </c>
      <c r="BA112" s="68"/>
      <c r="BB112" s="68"/>
      <c r="BC112" s="68"/>
      <c r="BD112" s="68"/>
      <c r="BE112" s="15">
        <v>160</v>
      </c>
      <c r="BF112" s="5">
        <f t="shared" si="44"/>
        <v>30912</v>
      </c>
      <c r="BG112" s="42">
        <v>13024</v>
      </c>
      <c r="BH112" s="42">
        <v>11416</v>
      </c>
      <c r="BI112" s="42">
        <v>1105</v>
      </c>
      <c r="BJ112" s="42"/>
      <c r="BK112" s="42"/>
      <c r="BL112" s="42">
        <v>5367</v>
      </c>
      <c r="BM112" s="42"/>
    </row>
    <row r="113" spans="1:65" outlineLevel="5" x14ac:dyDescent="0.45">
      <c r="A113" s="22">
        <f t="shared" si="46"/>
        <v>3</v>
      </c>
      <c r="B113" s="9">
        <f t="shared" si="45"/>
        <v>45380</v>
      </c>
      <c r="C113" s="51">
        <v>357771</v>
      </c>
      <c r="D113" s="64">
        <f t="shared" si="35"/>
        <v>36.700000000000003</v>
      </c>
      <c r="E113" s="12">
        <v>35.9</v>
      </c>
      <c r="F113" s="12">
        <v>36</v>
      </c>
      <c r="G113" s="12">
        <v>36.9</v>
      </c>
      <c r="H113" s="12">
        <v>38.1</v>
      </c>
      <c r="I113" s="12"/>
      <c r="J113" s="12"/>
      <c r="K113" s="12"/>
      <c r="L113" s="12"/>
      <c r="M113" s="74">
        <f t="shared" si="36"/>
        <v>7.1</v>
      </c>
      <c r="N113" s="83">
        <v>7.13</v>
      </c>
      <c r="O113" s="83">
        <v>7.03</v>
      </c>
      <c r="P113" s="83">
        <v>7.19</v>
      </c>
      <c r="Q113" s="83">
        <v>7.07</v>
      </c>
      <c r="R113" s="83"/>
      <c r="S113" s="83"/>
      <c r="T113" s="83"/>
      <c r="U113" s="83"/>
      <c r="V113" s="5" t="str">
        <f t="shared" si="37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8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15.061861215707369</v>
      </c>
      <c r="AO113" s="41">
        <v>1859</v>
      </c>
      <c r="AP113" s="110"/>
      <c r="AQ113" s="111"/>
      <c r="AR113" s="126" t="str">
        <f t="shared" si="39"/>
        <v/>
      </c>
      <c r="AS113" s="126" t="str">
        <f t="shared" si="40"/>
        <v/>
      </c>
      <c r="AT113" s="127">
        <v>2161</v>
      </c>
      <c r="AU113" s="128"/>
      <c r="AV113" s="129"/>
      <c r="AW113" s="126" t="str">
        <f t="shared" si="41"/>
        <v/>
      </c>
      <c r="AX113" s="126" t="str">
        <f t="shared" si="42"/>
        <v/>
      </c>
      <c r="AY113" s="64" t="str">
        <f t="shared" si="43"/>
        <v/>
      </c>
      <c r="AZ113" s="97">
        <v>79.510000000000005</v>
      </c>
      <c r="BA113" s="68"/>
      <c r="BB113" s="68"/>
      <c r="BC113" s="68"/>
      <c r="BD113" s="68"/>
      <c r="BE113" s="15">
        <v>200</v>
      </c>
      <c r="BF113" s="5">
        <f t="shared" si="44"/>
        <v>30627</v>
      </c>
      <c r="BG113" s="42">
        <v>16803</v>
      </c>
      <c r="BH113" s="42">
        <v>4470</v>
      </c>
      <c r="BI113" s="42">
        <v>1127</v>
      </c>
      <c r="BJ113" s="42"/>
      <c r="BK113" s="42"/>
      <c r="BL113" s="42">
        <v>8227</v>
      </c>
      <c r="BM113" s="42"/>
    </row>
    <row r="114" spans="1:65" outlineLevel="5" x14ac:dyDescent="0.45">
      <c r="A114" s="22">
        <f t="shared" si="46"/>
        <v>3</v>
      </c>
      <c r="B114" s="9">
        <f t="shared" si="45"/>
        <v>45381</v>
      </c>
      <c r="C114" s="51">
        <v>370627</v>
      </c>
      <c r="D114" s="64">
        <f t="shared" si="35"/>
        <v>37.200000000000003</v>
      </c>
      <c r="E114" s="12">
        <v>36.200000000000003</v>
      </c>
      <c r="F114" s="12">
        <v>36.299999999999997</v>
      </c>
      <c r="G114" s="12">
        <v>37.1</v>
      </c>
      <c r="H114" s="12">
        <v>39.1</v>
      </c>
      <c r="I114" s="12"/>
      <c r="J114" s="12"/>
      <c r="K114" s="12"/>
      <c r="L114" s="12"/>
      <c r="M114" s="74">
        <f t="shared" si="36"/>
        <v>7.1</v>
      </c>
      <c r="N114" s="83">
        <v>7.16</v>
      </c>
      <c r="O114" s="83">
        <v>7.05</v>
      </c>
      <c r="P114" s="83">
        <v>7.21</v>
      </c>
      <c r="Q114" s="83">
        <v>7.09</v>
      </c>
      <c r="R114" s="83"/>
      <c r="S114" s="83"/>
      <c r="T114" s="83"/>
      <c r="U114" s="83"/>
      <c r="V114" s="5" t="str">
        <f t="shared" si="37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8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v>16.018306636155607</v>
      </c>
      <c r="AO114" s="41">
        <v>1748</v>
      </c>
      <c r="AP114" s="110"/>
      <c r="AQ114" s="111"/>
      <c r="AR114" s="126" t="str">
        <f t="shared" si="39"/>
        <v/>
      </c>
      <c r="AS114" s="126" t="str">
        <f t="shared" si="40"/>
        <v/>
      </c>
      <c r="AT114" s="127">
        <v>1893</v>
      </c>
      <c r="AU114" s="128"/>
      <c r="AV114" s="129"/>
      <c r="AW114" s="126" t="str">
        <f t="shared" si="41"/>
        <v/>
      </c>
      <c r="AX114" s="126" t="str">
        <f t="shared" si="42"/>
        <v/>
      </c>
      <c r="AY114" s="64" t="str">
        <f t="shared" si="43"/>
        <v/>
      </c>
      <c r="AZ114" s="97">
        <v>79.239999999999995</v>
      </c>
      <c r="BA114" s="68"/>
      <c r="BB114" s="68"/>
      <c r="BC114" s="68"/>
      <c r="BD114" s="68"/>
      <c r="BE114" s="15">
        <v>120</v>
      </c>
      <c r="BF114" s="5">
        <f t="shared" si="44"/>
        <v>24071</v>
      </c>
      <c r="BG114" s="42">
        <v>17437</v>
      </c>
      <c r="BH114" s="42">
        <v>0</v>
      </c>
      <c r="BI114" s="42">
        <v>1140</v>
      </c>
      <c r="BJ114" s="42"/>
      <c r="BK114" s="42"/>
      <c r="BL114" s="42">
        <v>5494</v>
      </c>
      <c r="BM114" s="42"/>
    </row>
    <row r="115" spans="1:65" ht="17.5" outlineLevel="5" thickBot="1" x14ac:dyDescent="0.5">
      <c r="A115" s="31">
        <f t="shared" si="46"/>
        <v>3</v>
      </c>
      <c r="B115" s="32">
        <f t="shared" si="45"/>
        <v>45382</v>
      </c>
      <c r="C115" s="51">
        <v>362077</v>
      </c>
      <c r="D115" s="64">
        <f t="shared" si="35"/>
        <v>36.9</v>
      </c>
      <c r="E115" s="12">
        <v>35.799999999999997</v>
      </c>
      <c r="F115" s="12">
        <v>35.9</v>
      </c>
      <c r="G115" s="12">
        <v>37.200000000000003</v>
      </c>
      <c r="H115" s="12">
        <v>38.700000000000003</v>
      </c>
      <c r="I115" s="12"/>
      <c r="J115" s="12"/>
      <c r="K115" s="12"/>
      <c r="L115" s="12"/>
      <c r="M115" s="74">
        <f t="shared" si="36"/>
        <v>7.2</v>
      </c>
      <c r="N115" s="83">
        <v>7.18</v>
      </c>
      <c r="O115" s="83">
        <v>7.07</v>
      </c>
      <c r="P115" s="83">
        <v>7.24</v>
      </c>
      <c r="Q115" s="83">
        <v>7.13</v>
      </c>
      <c r="R115" s="83"/>
      <c r="S115" s="83"/>
      <c r="T115" s="83"/>
      <c r="U115" s="83"/>
      <c r="V115" s="5" t="str">
        <f t="shared" si="37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8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15.159718462371414</v>
      </c>
      <c r="AO115" s="41">
        <v>1847</v>
      </c>
      <c r="AP115" s="110"/>
      <c r="AQ115" s="111"/>
      <c r="AR115" s="126" t="str">
        <f t="shared" si="39"/>
        <v/>
      </c>
      <c r="AS115" s="126" t="str">
        <f t="shared" si="40"/>
        <v/>
      </c>
      <c r="AT115" s="127">
        <v>2119</v>
      </c>
      <c r="AU115" s="128"/>
      <c r="AV115" s="129"/>
      <c r="AW115" s="126" t="str">
        <f t="shared" si="41"/>
        <v/>
      </c>
      <c r="AX115" s="126" t="str">
        <f t="shared" si="42"/>
        <v/>
      </c>
      <c r="AY115" s="64" t="str">
        <f t="shared" si="43"/>
        <v/>
      </c>
      <c r="AZ115" s="97">
        <v>79.680000000000007</v>
      </c>
      <c r="BA115" s="68"/>
      <c r="BB115" s="68"/>
      <c r="BC115" s="68"/>
      <c r="BD115" s="68"/>
      <c r="BE115" s="15"/>
      <c r="BF115" s="5">
        <f t="shared" si="44"/>
        <v>25511</v>
      </c>
      <c r="BG115" s="42">
        <v>16419</v>
      </c>
      <c r="BH115" s="42">
        <v>5579</v>
      </c>
      <c r="BI115" s="42">
        <v>1124</v>
      </c>
      <c r="BJ115" s="42"/>
      <c r="BK115" s="42"/>
      <c r="BL115" s="42">
        <v>2389</v>
      </c>
      <c r="BM115" s="42"/>
    </row>
    <row r="116" spans="1:65" outlineLevel="4" x14ac:dyDescent="0.45">
      <c r="A116" s="150" t="s">
        <v>37</v>
      </c>
      <c r="B116" s="151"/>
      <c r="C116" s="50">
        <f t="shared" ref="C116:BM116" si="47">SUBTOTAL(4,C85:C115)</f>
        <v>384260</v>
      </c>
      <c r="D116" s="60">
        <f t="shared" si="47"/>
        <v>37.200000000000003</v>
      </c>
      <c r="E116" s="28">
        <f t="shared" si="47"/>
        <v>36.299999999999997</v>
      </c>
      <c r="F116" s="28">
        <f t="shared" si="47"/>
        <v>36.4</v>
      </c>
      <c r="G116" s="28">
        <f t="shared" si="47"/>
        <v>37.200000000000003</v>
      </c>
      <c r="H116" s="28">
        <f t="shared" si="47"/>
        <v>39.200000000000003</v>
      </c>
      <c r="I116" s="28">
        <f t="shared" si="47"/>
        <v>0</v>
      </c>
      <c r="J116" s="28">
        <f t="shared" si="47"/>
        <v>0</v>
      </c>
      <c r="K116" s="28">
        <f t="shared" si="47"/>
        <v>0</v>
      </c>
      <c r="L116" s="28">
        <f t="shared" si="47"/>
        <v>0</v>
      </c>
      <c r="M116" s="71">
        <f t="shared" si="47"/>
        <v>7.2</v>
      </c>
      <c r="N116" s="82">
        <f t="shared" si="47"/>
        <v>7.24</v>
      </c>
      <c r="O116" s="82">
        <f t="shared" si="47"/>
        <v>7.11</v>
      </c>
      <c r="P116" s="82">
        <f t="shared" si="47"/>
        <v>7.28</v>
      </c>
      <c r="Q116" s="82">
        <f t="shared" si="47"/>
        <v>7.21</v>
      </c>
      <c r="R116" s="82">
        <f t="shared" si="47"/>
        <v>0</v>
      </c>
      <c r="S116" s="82">
        <f t="shared" si="47"/>
        <v>0</v>
      </c>
      <c r="T116" s="82">
        <f t="shared" si="47"/>
        <v>0</v>
      </c>
      <c r="U116" s="82">
        <f t="shared" si="47"/>
        <v>0</v>
      </c>
      <c r="V116" s="29">
        <f t="shared" si="47"/>
        <v>216.9</v>
      </c>
      <c r="W116" s="39">
        <f t="shared" si="47"/>
        <v>208.4</v>
      </c>
      <c r="X116" s="39">
        <f t="shared" si="47"/>
        <v>272.2</v>
      </c>
      <c r="Y116" s="39">
        <f t="shared" si="47"/>
        <v>218.7</v>
      </c>
      <c r="Z116" s="39">
        <f t="shared" si="47"/>
        <v>236.4</v>
      </c>
      <c r="AA116" s="39">
        <f t="shared" si="47"/>
        <v>0</v>
      </c>
      <c r="AB116" s="39">
        <f t="shared" si="47"/>
        <v>0</v>
      </c>
      <c r="AC116" s="39">
        <f t="shared" si="47"/>
        <v>0</v>
      </c>
      <c r="AD116" s="39">
        <f t="shared" si="47"/>
        <v>0</v>
      </c>
      <c r="AE116" s="29">
        <f t="shared" si="47"/>
        <v>3042.5</v>
      </c>
      <c r="AF116" s="39">
        <f t="shared" si="47"/>
        <v>3240</v>
      </c>
      <c r="AG116" s="39">
        <f t="shared" si="47"/>
        <v>2670</v>
      </c>
      <c r="AH116" s="39">
        <f t="shared" si="47"/>
        <v>3450</v>
      </c>
      <c r="AI116" s="39">
        <f t="shared" si="47"/>
        <v>2830</v>
      </c>
      <c r="AJ116" s="39">
        <f t="shared" si="47"/>
        <v>0</v>
      </c>
      <c r="AK116" s="39">
        <f t="shared" si="47"/>
        <v>0</v>
      </c>
      <c r="AL116" s="39">
        <f t="shared" si="47"/>
        <v>0</v>
      </c>
      <c r="AM116" s="39">
        <f t="shared" si="47"/>
        <v>0</v>
      </c>
      <c r="AN116" s="39">
        <f t="shared" si="47"/>
        <v>16.422287390029325</v>
      </c>
      <c r="AO116" s="39">
        <f t="shared" si="47"/>
        <v>2131</v>
      </c>
      <c r="AP116" s="104">
        <f t="shared" si="47"/>
        <v>3.13</v>
      </c>
      <c r="AQ116" s="105">
        <f t="shared" si="47"/>
        <v>2.63</v>
      </c>
      <c r="AR116" s="106">
        <f t="shared" si="47"/>
        <v>84.025559105431313</v>
      </c>
      <c r="AS116" s="106">
        <f t="shared" si="47"/>
        <v>22.756410256410248</v>
      </c>
      <c r="AT116" s="107">
        <f t="shared" si="47"/>
        <v>2366</v>
      </c>
      <c r="AU116" s="108">
        <f t="shared" si="47"/>
        <v>1.91</v>
      </c>
      <c r="AV116" s="109">
        <f t="shared" si="47"/>
        <v>1.22</v>
      </c>
      <c r="AW116" s="106">
        <f t="shared" si="47"/>
        <v>69.281045751633982</v>
      </c>
      <c r="AX116" s="106">
        <f t="shared" si="47"/>
        <v>36.206896551724135</v>
      </c>
      <c r="AY116" s="60">
        <f t="shared" si="47"/>
        <v>58.979710144927509</v>
      </c>
      <c r="AZ116" s="96">
        <f t="shared" si="47"/>
        <v>80.81</v>
      </c>
      <c r="BA116" s="67">
        <f t="shared" si="47"/>
        <v>62.58</v>
      </c>
      <c r="BB116" s="67">
        <f t="shared" si="47"/>
        <v>40.28</v>
      </c>
      <c r="BC116" s="67">
        <f t="shared" si="47"/>
        <v>33</v>
      </c>
      <c r="BD116" s="67">
        <f t="shared" si="47"/>
        <v>0</v>
      </c>
      <c r="BE116" s="27">
        <f t="shared" si="47"/>
        <v>360</v>
      </c>
      <c r="BF116" s="29">
        <f t="shared" si="47"/>
        <v>35199</v>
      </c>
      <c r="BG116" s="39">
        <f t="shared" si="47"/>
        <v>18496</v>
      </c>
      <c r="BH116" s="40">
        <f t="shared" si="47"/>
        <v>11416</v>
      </c>
      <c r="BI116" s="40">
        <f t="shared" si="47"/>
        <v>1256</v>
      </c>
      <c r="BJ116" s="40">
        <f t="shared" si="47"/>
        <v>0</v>
      </c>
      <c r="BK116" s="40">
        <f t="shared" si="47"/>
        <v>0</v>
      </c>
      <c r="BL116" s="40">
        <f t="shared" si="47"/>
        <v>16161</v>
      </c>
      <c r="BM116" s="27">
        <f t="shared" si="47"/>
        <v>0</v>
      </c>
    </row>
    <row r="117" spans="1:65" outlineLevel="3" x14ac:dyDescent="0.45">
      <c r="A117" s="180" t="s">
        <v>26</v>
      </c>
      <c r="B117" s="181"/>
      <c r="C117" s="51">
        <f t="shared" ref="C117:BM117" si="48">SUBTOTAL(5,C85:C115)</f>
        <v>326790</v>
      </c>
      <c r="D117" s="61">
        <f t="shared" si="48"/>
        <v>33.700000000000003</v>
      </c>
      <c r="E117" s="12">
        <f t="shared" si="48"/>
        <v>32.200000000000003</v>
      </c>
      <c r="F117" s="12">
        <f t="shared" si="48"/>
        <v>32.299999999999997</v>
      </c>
      <c r="G117" s="12">
        <f t="shared" si="48"/>
        <v>34.200000000000003</v>
      </c>
      <c r="H117" s="12">
        <f t="shared" si="48"/>
        <v>33.9</v>
      </c>
      <c r="I117" s="12">
        <f t="shared" si="48"/>
        <v>0</v>
      </c>
      <c r="J117" s="12">
        <f t="shared" si="48"/>
        <v>0</v>
      </c>
      <c r="K117" s="12">
        <f t="shared" si="48"/>
        <v>0</v>
      </c>
      <c r="L117" s="12">
        <f t="shared" si="48"/>
        <v>0</v>
      </c>
      <c r="M117" s="72">
        <f t="shared" si="48"/>
        <v>7</v>
      </c>
      <c r="N117" s="83">
        <f t="shared" si="48"/>
        <v>7.06</v>
      </c>
      <c r="O117" s="83">
        <f t="shared" si="48"/>
        <v>6.93</v>
      </c>
      <c r="P117" s="83">
        <f t="shared" si="48"/>
        <v>7.12</v>
      </c>
      <c r="Q117" s="83">
        <f t="shared" si="48"/>
        <v>6.95</v>
      </c>
      <c r="R117" s="83">
        <f t="shared" si="48"/>
        <v>0</v>
      </c>
      <c r="S117" s="83">
        <f t="shared" si="48"/>
        <v>0</v>
      </c>
      <c r="T117" s="83">
        <f t="shared" si="48"/>
        <v>0</v>
      </c>
      <c r="U117" s="83">
        <f t="shared" si="48"/>
        <v>0</v>
      </c>
      <c r="V117" s="6">
        <f t="shared" si="48"/>
        <v>200</v>
      </c>
      <c r="W117" s="41">
        <f t="shared" si="48"/>
        <v>165</v>
      </c>
      <c r="X117" s="41">
        <f t="shared" si="48"/>
        <v>195.5</v>
      </c>
      <c r="Y117" s="41">
        <f t="shared" si="48"/>
        <v>164</v>
      </c>
      <c r="Z117" s="41">
        <f t="shared" si="48"/>
        <v>220.3</v>
      </c>
      <c r="AA117" s="41">
        <f t="shared" si="48"/>
        <v>0</v>
      </c>
      <c r="AB117" s="41">
        <f t="shared" si="48"/>
        <v>0</v>
      </c>
      <c r="AC117" s="41">
        <f t="shared" si="48"/>
        <v>0</v>
      </c>
      <c r="AD117" s="41">
        <f t="shared" si="48"/>
        <v>0</v>
      </c>
      <c r="AE117" s="6">
        <f t="shared" si="48"/>
        <v>2850</v>
      </c>
      <c r="AF117" s="41">
        <f t="shared" si="48"/>
        <v>3100</v>
      </c>
      <c r="AG117" s="41">
        <f t="shared" si="48"/>
        <v>2430</v>
      </c>
      <c r="AH117" s="41">
        <f t="shared" si="48"/>
        <v>3000</v>
      </c>
      <c r="AI117" s="41">
        <f t="shared" si="48"/>
        <v>2640</v>
      </c>
      <c r="AJ117" s="41">
        <f t="shared" si="48"/>
        <v>0</v>
      </c>
      <c r="AK117" s="41">
        <f t="shared" si="48"/>
        <v>0</v>
      </c>
      <c r="AL117" s="41">
        <f t="shared" si="48"/>
        <v>0</v>
      </c>
      <c r="AM117" s="41">
        <f t="shared" si="48"/>
        <v>0</v>
      </c>
      <c r="AN117" s="41">
        <f t="shared" si="48"/>
        <v>13.139371187236039</v>
      </c>
      <c r="AO117" s="41">
        <f t="shared" si="48"/>
        <v>1705</v>
      </c>
      <c r="AP117" s="110">
        <f t="shared" si="48"/>
        <v>3.08</v>
      </c>
      <c r="AQ117" s="111">
        <f t="shared" si="48"/>
        <v>2.41</v>
      </c>
      <c r="AR117" s="112">
        <f t="shared" si="48"/>
        <v>77.243589743589752</v>
      </c>
      <c r="AS117" s="112">
        <f t="shared" si="48"/>
        <v>15.974440894568687</v>
      </c>
      <c r="AT117" s="113">
        <f t="shared" si="48"/>
        <v>1874</v>
      </c>
      <c r="AU117" s="114">
        <f t="shared" si="48"/>
        <v>1.53</v>
      </c>
      <c r="AV117" s="115">
        <f t="shared" si="48"/>
        <v>1.06</v>
      </c>
      <c r="AW117" s="112">
        <f t="shared" si="48"/>
        <v>63.793103448275865</v>
      </c>
      <c r="AX117" s="112">
        <f t="shared" si="48"/>
        <v>30.718954248366018</v>
      </c>
      <c r="AY117" s="61">
        <f t="shared" si="48"/>
        <v>46.978557504873294</v>
      </c>
      <c r="AZ117" s="97">
        <f t="shared" si="48"/>
        <v>78.81</v>
      </c>
      <c r="BA117" s="68">
        <f t="shared" si="48"/>
        <v>60.18</v>
      </c>
      <c r="BB117" s="68">
        <f t="shared" si="48"/>
        <v>39.33</v>
      </c>
      <c r="BC117" s="68">
        <f t="shared" si="48"/>
        <v>10</v>
      </c>
      <c r="BD117" s="68">
        <f t="shared" si="48"/>
        <v>0</v>
      </c>
      <c r="BE117" s="15">
        <f t="shared" si="48"/>
        <v>60</v>
      </c>
      <c r="BF117" s="6">
        <f t="shared" si="48"/>
        <v>20517</v>
      </c>
      <c r="BG117" s="41">
        <f t="shared" si="48"/>
        <v>13024</v>
      </c>
      <c r="BH117" s="42">
        <f t="shared" si="48"/>
        <v>0</v>
      </c>
      <c r="BI117" s="42">
        <f t="shared" si="48"/>
        <v>491</v>
      </c>
      <c r="BJ117" s="42">
        <f t="shared" si="48"/>
        <v>0</v>
      </c>
      <c r="BK117" s="42">
        <f t="shared" si="48"/>
        <v>0</v>
      </c>
      <c r="BL117" s="42">
        <f t="shared" si="48"/>
        <v>2389</v>
      </c>
      <c r="BM117" s="15">
        <f t="shared" si="48"/>
        <v>0</v>
      </c>
    </row>
    <row r="118" spans="1:65" outlineLevel="2" x14ac:dyDescent="0.45">
      <c r="A118" s="180" t="s">
        <v>15</v>
      </c>
      <c r="B118" s="181"/>
      <c r="C118" s="51">
        <f>IFERROR(SUBTOTAL(1,C85:C115),"")</f>
        <v>347248.70967741933</v>
      </c>
      <c r="D118" s="61">
        <f t="shared" ref="D118:BM118" si="49">IFERROR(SUBTOTAL(1,D85:D115),"")</f>
        <v>35.229032258064514</v>
      </c>
      <c r="E118" s="12">
        <f t="shared" si="49"/>
        <v>34.387096774193544</v>
      </c>
      <c r="F118" s="12">
        <f t="shared" si="49"/>
        <v>34.49032258064517</v>
      </c>
      <c r="G118" s="12">
        <f t="shared" si="49"/>
        <v>35.42258064516129</v>
      </c>
      <c r="H118" s="12">
        <f t="shared" si="49"/>
        <v>36.616129032258065</v>
      </c>
      <c r="I118" s="12" t="str">
        <f t="shared" si="49"/>
        <v/>
      </c>
      <c r="J118" s="12" t="str">
        <f t="shared" si="49"/>
        <v/>
      </c>
      <c r="K118" s="12" t="str">
        <f t="shared" si="49"/>
        <v/>
      </c>
      <c r="L118" s="12" t="str">
        <f t="shared" si="49"/>
        <v/>
      </c>
      <c r="M118" s="72">
        <f t="shared" si="49"/>
        <v>7.1225806451612854</v>
      </c>
      <c r="N118" s="83">
        <f t="shared" si="49"/>
        <v>7.1522580645161282</v>
      </c>
      <c r="O118" s="83">
        <f t="shared" si="49"/>
        <v>7.0141935483870972</v>
      </c>
      <c r="P118" s="83">
        <f t="shared" si="49"/>
        <v>7.2225806451612922</v>
      </c>
      <c r="Q118" s="83">
        <f t="shared" si="49"/>
        <v>7.0683870967741935</v>
      </c>
      <c r="R118" s="83" t="str">
        <f t="shared" si="49"/>
        <v/>
      </c>
      <c r="S118" s="83" t="str">
        <f t="shared" si="49"/>
        <v/>
      </c>
      <c r="T118" s="83" t="str">
        <f t="shared" si="49"/>
        <v/>
      </c>
      <c r="U118" s="83" t="str">
        <f t="shared" si="49"/>
        <v/>
      </c>
      <c r="V118" s="6">
        <f t="shared" si="49"/>
        <v>207.1</v>
      </c>
      <c r="W118" s="41">
        <f t="shared" si="49"/>
        <v>188.625</v>
      </c>
      <c r="X118" s="41">
        <f t="shared" si="49"/>
        <v>226.97499999999999</v>
      </c>
      <c r="Y118" s="41">
        <f t="shared" si="49"/>
        <v>185.85</v>
      </c>
      <c r="Z118" s="41">
        <f t="shared" si="49"/>
        <v>226.875</v>
      </c>
      <c r="AA118" s="41" t="str">
        <f t="shared" si="49"/>
        <v/>
      </c>
      <c r="AB118" s="41" t="str">
        <f t="shared" si="49"/>
        <v/>
      </c>
      <c r="AC118" s="41" t="str">
        <f t="shared" si="49"/>
        <v/>
      </c>
      <c r="AD118" s="41" t="str">
        <f t="shared" si="49"/>
        <v/>
      </c>
      <c r="AE118" s="6">
        <f t="shared" si="49"/>
        <v>2942.5</v>
      </c>
      <c r="AF118" s="41">
        <f t="shared" si="49"/>
        <v>3160</v>
      </c>
      <c r="AG118" s="41">
        <f t="shared" si="49"/>
        <v>2582.5</v>
      </c>
      <c r="AH118" s="41">
        <f t="shared" si="49"/>
        <v>3277.5</v>
      </c>
      <c r="AI118" s="41">
        <f t="shared" si="49"/>
        <v>2750</v>
      </c>
      <c r="AJ118" s="41" t="str">
        <f t="shared" si="49"/>
        <v/>
      </c>
      <c r="AK118" s="41" t="str">
        <f t="shared" si="49"/>
        <v/>
      </c>
      <c r="AL118" s="41" t="str">
        <f t="shared" si="49"/>
        <v/>
      </c>
      <c r="AM118" s="41" t="str">
        <f t="shared" si="49"/>
        <v/>
      </c>
      <c r="AN118" s="41">
        <f t="shared" si="49"/>
        <v>14.743289768301873</v>
      </c>
      <c r="AO118" s="41">
        <f t="shared" si="49"/>
        <v>1905.516129032258</v>
      </c>
      <c r="AP118" s="110">
        <f t="shared" si="49"/>
        <v>3.11</v>
      </c>
      <c r="AQ118" s="111">
        <f t="shared" si="49"/>
        <v>2.4925000000000002</v>
      </c>
      <c r="AR118" s="112">
        <f t="shared" si="49"/>
        <v>80.143257062340865</v>
      </c>
      <c r="AS118" s="112">
        <f t="shared" si="49"/>
        <v>19.856742937659128</v>
      </c>
      <c r="AT118" s="113">
        <f t="shared" si="49"/>
        <v>2107.1612903225805</v>
      </c>
      <c r="AU118" s="114">
        <f t="shared" si="49"/>
        <v>1.7075</v>
      </c>
      <c r="AV118" s="115">
        <f t="shared" si="49"/>
        <v>1.1175000000000002</v>
      </c>
      <c r="AW118" s="112">
        <f t="shared" si="49"/>
        <v>65.600760051048383</v>
      </c>
      <c r="AX118" s="112">
        <f t="shared" si="49"/>
        <v>34.399239948951617</v>
      </c>
      <c r="AY118" s="61">
        <f t="shared" si="49"/>
        <v>52.793684986804351</v>
      </c>
      <c r="AZ118" s="97">
        <f t="shared" si="49"/>
        <v>79.893870967741933</v>
      </c>
      <c r="BA118" s="68">
        <f t="shared" si="49"/>
        <v>61.604999999999997</v>
      </c>
      <c r="BB118" s="68">
        <f t="shared" si="49"/>
        <v>39.717500000000001</v>
      </c>
      <c r="BC118" s="68">
        <f t="shared" si="49"/>
        <v>19.25</v>
      </c>
      <c r="BD118" s="68" t="str">
        <f t="shared" si="49"/>
        <v/>
      </c>
      <c r="BE118" s="15">
        <f>IFERROR(SUBTOTAL(1,BE85:BE115),"")</f>
        <v>223.07692307692307</v>
      </c>
      <c r="BF118" s="6">
        <f t="shared" si="49"/>
        <v>28390.354838709678</v>
      </c>
      <c r="BG118" s="41">
        <f t="shared" si="49"/>
        <v>15899.064516129032</v>
      </c>
      <c r="BH118" s="42">
        <f t="shared" si="49"/>
        <v>1653.8387096774193</v>
      </c>
      <c r="BI118" s="42">
        <f t="shared" si="49"/>
        <v>1143.258064516129</v>
      </c>
      <c r="BJ118" s="42" t="str">
        <f t="shared" si="49"/>
        <v/>
      </c>
      <c r="BK118" s="42" t="str">
        <f t="shared" si="49"/>
        <v/>
      </c>
      <c r="BL118" s="42">
        <f t="shared" si="49"/>
        <v>9694.1935483870966</v>
      </c>
      <c r="BM118" s="15" t="str">
        <f t="shared" si="49"/>
        <v/>
      </c>
    </row>
    <row r="119" spans="1:65" ht="17.5" outlineLevel="1" thickBot="1" x14ac:dyDescent="0.5">
      <c r="A119" s="182" t="s">
        <v>58</v>
      </c>
      <c r="B119" s="183"/>
      <c r="C119" s="52">
        <f>SUBTOTAL(9,C85:C115)</f>
        <v>10764710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59071</v>
      </c>
      <c r="AP119" s="116"/>
      <c r="AQ119" s="117"/>
      <c r="AR119" s="118"/>
      <c r="AS119" s="118"/>
      <c r="AT119" s="119">
        <f>SUBTOTAL(9,AT85:AT115)</f>
        <v>65322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5800</v>
      </c>
      <c r="BF119" s="7">
        <f t="shared" ref="BF119:BM119" si="50">SUBTOTAL(9,BF85:BF115)</f>
        <v>880101</v>
      </c>
      <c r="BG119" s="43">
        <f t="shared" si="50"/>
        <v>492871</v>
      </c>
      <c r="BH119" s="44">
        <f t="shared" si="50"/>
        <v>51269</v>
      </c>
      <c r="BI119" s="44">
        <f t="shared" si="50"/>
        <v>35441</v>
      </c>
      <c r="BJ119" s="44">
        <f t="shared" si="50"/>
        <v>0</v>
      </c>
      <c r="BK119" s="44">
        <f t="shared" si="50"/>
        <v>0</v>
      </c>
      <c r="BL119" s="44">
        <f t="shared" si="50"/>
        <v>300520</v>
      </c>
      <c r="BM119" s="16">
        <f t="shared" si="50"/>
        <v>0</v>
      </c>
    </row>
    <row r="120" spans="1:65" outlineLevel="5" x14ac:dyDescent="0.45">
      <c r="A120" s="21">
        <f t="shared" si="46"/>
        <v>4</v>
      </c>
      <c r="B120" s="33">
        <f>B115+1</f>
        <v>45383</v>
      </c>
      <c r="C120" s="51">
        <v>374116</v>
      </c>
      <c r="D120" s="64">
        <f t="shared" ref="D120:D149" si="51">IFERROR(ROUND(AVERAGE(E120:L120),1),"")</f>
        <v>37.299999999999997</v>
      </c>
      <c r="E120" s="12">
        <v>36.4</v>
      </c>
      <c r="F120" s="12">
        <v>36.5</v>
      </c>
      <c r="G120" s="12">
        <v>37.1</v>
      </c>
      <c r="H120" s="12">
        <v>39.1</v>
      </c>
      <c r="I120" s="12"/>
      <c r="J120" s="12"/>
      <c r="K120" s="12"/>
      <c r="L120" s="12"/>
      <c r="M120" s="74">
        <f t="shared" ref="M120:M149" si="52">IFERROR(ROUND(AVERAGE(N120:U120),1),"")</f>
        <v>7.2</v>
      </c>
      <c r="N120" s="83">
        <v>7.28</v>
      </c>
      <c r="O120" s="83">
        <v>7.05</v>
      </c>
      <c r="P120" s="83">
        <v>7.31</v>
      </c>
      <c r="Q120" s="83">
        <v>7.23</v>
      </c>
      <c r="R120" s="83"/>
      <c r="S120" s="83"/>
      <c r="T120" s="83"/>
      <c r="U120" s="83"/>
      <c r="V120" s="5" t="str">
        <f t="shared" ref="V120:V149" si="53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4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14.351614556637621</v>
      </c>
      <c r="AO120" s="41">
        <v>1951</v>
      </c>
      <c r="AP120" s="110"/>
      <c r="AQ120" s="111"/>
      <c r="AR120" s="126" t="str">
        <f t="shared" ref="AR120:AR149" si="55">IFERROR(AQ120/AP120*100,"")</f>
        <v/>
      </c>
      <c r="AS120" s="126" t="str">
        <f t="shared" ref="AS120:AS149" si="56">IFERROR(100-AR120,"")</f>
        <v/>
      </c>
      <c r="AT120" s="127">
        <v>2157</v>
      </c>
      <c r="AU120" s="128"/>
      <c r="AV120" s="129"/>
      <c r="AW120" s="126" t="str">
        <f t="shared" ref="AW120:AW149" si="57">IFERROR(AV120/AU120*100,"")</f>
        <v/>
      </c>
      <c r="AX120" s="126" t="str">
        <f t="shared" ref="AX120:AX149" si="58">IFERROR(100-AW120,"")</f>
        <v/>
      </c>
      <c r="AY120" s="64" t="str">
        <f t="shared" ref="AY120:AY149" si="59">IFERROR((1-((AW120*AS120)/(AX120*AR120)))*100,"")</f>
        <v/>
      </c>
      <c r="AZ120" s="97">
        <v>80.180000000000007</v>
      </c>
      <c r="BA120" s="68"/>
      <c r="BB120" s="68"/>
      <c r="BC120" s="68"/>
      <c r="BD120" s="68"/>
      <c r="BE120" s="15">
        <v>300</v>
      </c>
      <c r="BF120" s="5">
        <f t="shared" ref="BF120:BF149" si="60">IF(SUM(BG120:BM120)=0,"",SUM(BG120:BM120))</f>
        <v>22935</v>
      </c>
      <c r="BG120" s="42">
        <v>16626</v>
      </c>
      <c r="BH120" s="42">
        <v>4808</v>
      </c>
      <c r="BI120" s="42">
        <v>1135</v>
      </c>
      <c r="BJ120" s="42"/>
      <c r="BK120" s="42"/>
      <c r="BL120" s="42">
        <v>366</v>
      </c>
      <c r="BM120" s="42"/>
    </row>
    <row r="121" spans="1:65" outlineLevel="5" x14ac:dyDescent="0.45">
      <c r="A121" s="22">
        <f t="shared" si="46"/>
        <v>4</v>
      </c>
      <c r="B121" s="9">
        <f t="shared" si="45"/>
        <v>45384</v>
      </c>
      <c r="C121" s="51">
        <v>367769</v>
      </c>
      <c r="D121" s="64">
        <f t="shared" si="51"/>
        <v>37.299999999999997</v>
      </c>
      <c r="E121" s="12">
        <v>36.299999999999997</v>
      </c>
      <c r="F121" s="12">
        <v>36.4</v>
      </c>
      <c r="G121" s="12">
        <v>37.1</v>
      </c>
      <c r="H121" s="12">
        <v>39.200000000000003</v>
      </c>
      <c r="I121" s="12"/>
      <c r="J121" s="12"/>
      <c r="K121" s="12"/>
      <c r="L121" s="12"/>
      <c r="M121" s="74">
        <f t="shared" si="52"/>
        <v>7.2</v>
      </c>
      <c r="N121" s="83">
        <v>7.24</v>
      </c>
      <c r="O121" s="83">
        <v>7</v>
      </c>
      <c r="P121" s="83">
        <v>7.29</v>
      </c>
      <c r="Q121" s="83">
        <v>7.18</v>
      </c>
      <c r="R121" s="83"/>
      <c r="S121" s="83"/>
      <c r="T121" s="83"/>
      <c r="U121" s="83"/>
      <c r="V121" s="5">
        <f t="shared" si="53"/>
        <v>214.5</v>
      </c>
      <c r="W121" s="41">
        <v>223.4</v>
      </c>
      <c r="X121" s="41">
        <v>221.3</v>
      </c>
      <c r="Y121" s="41">
        <v>193.9</v>
      </c>
      <c r="Z121" s="41">
        <v>219.2</v>
      </c>
      <c r="AA121" s="41"/>
      <c r="AB121" s="41"/>
      <c r="AC121" s="41"/>
      <c r="AD121" s="41"/>
      <c r="AE121" s="5">
        <f t="shared" si="54"/>
        <v>2930</v>
      </c>
      <c r="AF121" s="41">
        <v>3100</v>
      </c>
      <c r="AG121" s="41">
        <v>2680</v>
      </c>
      <c r="AH121" s="41">
        <v>3010</v>
      </c>
      <c r="AI121" s="41"/>
      <c r="AJ121" s="41"/>
      <c r="AK121" s="41"/>
      <c r="AL121" s="41"/>
      <c r="AM121" s="41"/>
      <c r="AN121" s="41">
        <v>14.838367779544249</v>
      </c>
      <c r="AO121" s="41">
        <v>1887</v>
      </c>
      <c r="AP121" s="110">
        <v>2.29</v>
      </c>
      <c r="AQ121" s="111">
        <v>1.8</v>
      </c>
      <c r="AR121" s="126">
        <f t="shared" si="55"/>
        <v>78.602620087336248</v>
      </c>
      <c r="AS121" s="126">
        <f t="shared" si="56"/>
        <v>21.397379912663752</v>
      </c>
      <c r="AT121" s="127">
        <v>2058</v>
      </c>
      <c r="AU121" s="128">
        <v>1.63</v>
      </c>
      <c r="AV121" s="129">
        <v>1.07</v>
      </c>
      <c r="AW121" s="126">
        <f t="shared" si="57"/>
        <v>65.644171779141118</v>
      </c>
      <c r="AX121" s="126">
        <f t="shared" si="58"/>
        <v>34.355828220858882</v>
      </c>
      <c r="AY121" s="64">
        <f t="shared" si="59"/>
        <v>47.986111111111093</v>
      </c>
      <c r="AZ121" s="97">
        <v>79.97</v>
      </c>
      <c r="BA121" s="68"/>
      <c r="BB121" s="68"/>
      <c r="BC121" s="68"/>
      <c r="BD121" s="68"/>
      <c r="BE121" s="15">
        <v>240</v>
      </c>
      <c r="BF121" s="5">
        <f t="shared" si="60"/>
        <v>27795</v>
      </c>
      <c r="BG121" s="42">
        <v>16036</v>
      </c>
      <c r="BH121" s="42">
        <v>10264</v>
      </c>
      <c r="BI121" s="42">
        <v>1126</v>
      </c>
      <c r="BJ121" s="42"/>
      <c r="BK121" s="42"/>
      <c r="BL121" s="42">
        <v>369</v>
      </c>
      <c r="BM121" s="42"/>
    </row>
    <row r="122" spans="1:65" outlineLevel="5" x14ac:dyDescent="0.45">
      <c r="A122" s="22">
        <f t="shared" si="46"/>
        <v>4</v>
      </c>
      <c r="B122" s="9">
        <f t="shared" si="45"/>
        <v>45385</v>
      </c>
      <c r="C122" s="51">
        <v>397552</v>
      </c>
      <c r="D122" s="64">
        <f t="shared" si="51"/>
        <v>37.799999999999997</v>
      </c>
      <c r="E122" s="12">
        <v>36.799999999999997</v>
      </c>
      <c r="F122" s="12">
        <v>37</v>
      </c>
      <c r="G122" s="12">
        <v>37.700000000000003</v>
      </c>
      <c r="H122" s="12">
        <v>39.5</v>
      </c>
      <c r="I122" s="12"/>
      <c r="J122" s="12"/>
      <c r="K122" s="12"/>
      <c r="L122" s="12"/>
      <c r="M122" s="74">
        <f t="shared" si="52"/>
        <v>7.2</v>
      </c>
      <c r="N122" s="83">
        <v>7.25</v>
      </c>
      <c r="O122" s="83">
        <v>7.03</v>
      </c>
      <c r="P122" s="83">
        <v>7.31</v>
      </c>
      <c r="Q122" s="83">
        <v>7.22</v>
      </c>
      <c r="R122" s="83"/>
      <c r="S122" s="83"/>
      <c r="T122" s="83"/>
      <c r="U122" s="83"/>
      <c r="V122" s="5" t="str">
        <f t="shared" si="53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4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14.877789585547291</v>
      </c>
      <c r="AO122" s="41">
        <v>1882</v>
      </c>
      <c r="AP122" s="110"/>
      <c r="AQ122" s="111"/>
      <c r="AR122" s="126" t="str">
        <f t="shared" si="55"/>
        <v/>
      </c>
      <c r="AS122" s="126" t="str">
        <f t="shared" si="56"/>
        <v/>
      </c>
      <c r="AT122" s="127">
        <v>2138</v>
      </c>
      <c r="AU122" s="128"/>
      <c r="AV122" s="129"/>
      <c r="AW122" s="126" t="str">
        <f t="shared" si="57"/>
        <v/>
      </c>
      <c r="AX122" s="126" t="str">
        <f t="shared" si="58"/>
        <v/>
      </c>
      <c r="AY122" s="64" t="str">
        <f t="shared" si="59"/>
        <v/>
      </c>
      <c r="AZ122" s="97">
        <v>79.900000000000006</v>
      </c>
      <c r="BA122" s="68"/>
      <c r="BB122" s="68"/>
      <c r="BC122" s="68"/>
      <c r="BD122" s="68"/>
      <c r="BE122" s="15">
        <v>330</v>
      </c>
      <c r="BF122" s="5">
        <f t="shared" si="60"/>
        <v>23255</v>
      </c>
      <c r="BG122" s="42">
        <v>16328</v>
      </c>
      <c r="BH122" s="42">
        <v>5806</v>
      </c>
      <c r="BI122" s="42">
        <v>1121</v>
      </c>
      <c r="BJ122" s="42"/>
      <c r="BK122" s="42"/>
      <c r="BL122" s="42">
        <v>0</v>
      </c>
      <c r="BM122" s="42"/>
    </row>
    <row r="123" spans="1:65" outlineLevel="5" x14ac:dyDescent="0.45">
      <c r="A123" s="22">
        <f t="shared" si="46"/>
        <v>4</v>
      </c>
      <c r="B123" s="9">
        <f t="shared" si="45"/>
        <v>45386</v>
      </c>
      <c r="C123" s="51">
        <v>407150</v>
      </c>
      <c r="D123" s="64">
        <f t="shared" si="51"/>
        <v>37.4</v>
      </c>
      <c r="E123" s="12">
        <v>36.4</v>
      </c>
      <c r="F123" s="12">
        <v>36.5</v>
      </c>
      <c r="G123" s="12">
        <v>37.799999999999997</v>
      </c>
      <c r="H123" s="12">
        <v>38.9</v>
      </c>
      <c r="I123" s="12"/>
      <c r="J123" s="12"/>
      <c r="K123" s="12"/>
      <c r="L123" s="12"/>
      <c r="M123" s="74">
        <f t="shared" si="52"/>
        <v>7.2</v>
      </c>
      <c r="N123" s="83">
        <v>7.27</v>
      </c>
      <c r="O123" s="83">
        <v>7.06</v>
      </c>
      <c r="P123" s="83">
        <v>7.32</v>
      </c>
      <c r="Q123" s="83">
        <v>7.25</v>
      </c>
      <c r="R123" s="83"/>
      <c r="S123" s="83"/>
      <c r="T123" s="83"/>
      <c r="U123" s="83"/>
      <c r="V123" s="5" t="str">
        <f t="shared" si="53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4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13.73222167729279</v>
      </c>
      <c r="AO123" s="41">
        <v>2039</v>
      </c>
      <c r="AP123" s="110"/>
      <c r="AQ123" s="111"/>
      <c r="AR123" s="126" t="str">
        <f t="shared" si="55"/>
        <v/>
      </c>
      <c r="AS123" s="126" t="str">
        <f t="shared" si="56"/>
        <v/>
      </c>
      <c r="AT123" s="127">
        <v>2130</v>
      </c>
      <c r="AU123" s="128"/>
      <c r="AV123" s="129"/>
      <c r="AW123" s="126" t="str">
        <f t="shared" si="57"/>
        <v/>
      </c>
      <c r="AX123" s="126" t="str">
        <f t="shared" si="58"/>
        <v/>
      </c>
      <c r="AY123" s="64" t="str">
        <f t="shared" si="59"/>
        <v/>
      </c>
      <c r="AZ123" s="97">
        <v>79.569999999999993</v>
      </c>
      <c r="BA123" s="68">
        <v>62.54</v>
      </c>
      <c r="BB123" s="68">
        <v>38.31</v>
      </c>
      <c r="BC123" s="68">
        <v>17</v>
      </c>
      <c r="BD123" s="68"/>
      <c r="BE123" s="15">
        <v>170</v>
      </c>
      <c r="BF123" s="5">
        <f t="shared" si="60"/>
        <v>31132</v>
      </c>
      <c r="BG123" s="42">
        <v>15618</v>
      </c>
      <c r="BH123" s="42">
        <v>14400</v>
      </c>
      <c r="BI123" s="42">
        <v>1114</v>
      </c>
      <c r="BJ123" s="42"/>
      <c r="BK123" s="42"/>
      <c r="BL123" s="42">
        <v>0</v>
      </c>
      <c r="BM123" s="42"/>
    </row>
    <row r="124" spans="1:65" outlineLevel="5" x14ac:dyDescent="0.45">
      <c r="A124" s="22">
        <f t="shared" si="46"/>
        <v>4</v>
      </c>
      <c r="B124" s="9">
        <f t="shared" si="45"/>
        <v>45387</v>
      </c>
      <c r="C124" s="51">
        <v>409415</v>
      </c>
      <c r="D124" s="64">
        <f t="shared" si="51"/>
        <v>37.4</v>
      </c>
      <c r="E124" s="12">
        <v>36.200000000000003</v>
      </c>
      <c r="F124" s="12">
        <v>36.4</v>
      </c>
      <c r="G124" s="12">
        <v>37.9</v>
      </c>
      <c r="H124" s="12">
        <v>39.200000000000003</v>
      </c>
      <c r="I124" s="12"/>
      <c r="J124" s="12"/>
      <c r="K124" s="12"/>
      <c r="L124" s="12"/>
      <c r="M124" s="74">
        <f t="shared" si="52"/>
        <v>7.2</v>
      </c>
      <c r="N124" s="83">
        <v>7.25</v>
      </c>
      <c r="O124" s="83">
        <v>7.03</v>
      </c>
      <c r="P124" s="83">
        <v>7.29</v>
      </c>
      <c r="Q124" s="83">
        <v>7.22</v>
      </c>
      <c r="R124" s="83"/>
      <c r="S124" s="83"/>
      <c r="T124" s="83"/>
      <c r="U124" s="83"/>
      <c r="V124" s="5" t="str">
        <f t="shared" si="53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4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13.638577691183634</v>
      </c>
      <c r="AO124" s="41">
        <v>2053</v>
      </c>
      <c r="AP124" s="110"/>
      <c r="AQ124" s="111"/>
      <c r="AR124" s="126" t="str">
        <f t="shared" si="55"/>
        <v/>
      </c>
      <c r="AS124" s="126" t="str">
        <f t="shared" si="56"/>
        <v/>
      </c>
      <c r="AT124" s="127">
        <v>2334</v>
      </c>
      <c r="AU124" s="128"/>
      <c r="AV124" s="129"/>
      <c r="AW124" s="126" t="str">
        <f t="shared" si="57"/>
        <v/>
      </c>
      <c r="AX124" s="126" t="str">
        <f t="shared" si="58"/>
        <v/>
      </c>
      <c r="AY124" s="64" t="str">
        <f t="shared" si="59"/>
        <v/>
      </c>
      <c r="AZ124" s="97">
        <v>79.400000000000006</v>
      </c>
      <c r="BA124" s="68"/>
      <c r="BB124" s="68"/>
      <c r="BC124" s="68"/>
      <c r="BD124" s="68"/>
      <c r="BE124" s="15">
        <v>220</v>
      </c>
      <c r="BF124" s="5">
        <f t="shared" si="60"/>
        <v>33061</v>
      </c>
      <c r="BG124" s="42">
        <v>15720</v>
      </c>
      <c r="BH124" s="42">
        <v>16189</v>
      </c>
      <c r="BI124" s="42">
        <v>1152</v>
      </c>
      <c r="BJ124" s="42"/>
      <c r="BK124" s="42"/>
      <c r="BL124" s="42">
        <v>0</v>
      </c>
      <c r="BM124" s="42"/>
    </row>
    <row r="125" spans="1:65" outlineLevel="5" x14ac:dyDescent="0.45">
      <c r="A125" s="22">
        <f t="shared" si="46"/>
        <v>4</v>
      </c>
      <c r="B125" s="9">
        <f t="shared" si="45"/>
        <v>45388</v>
      </c>
      <c r="C125" s="51">
        <v>420603</v>
      </c>
      <c r="D125" s="64">
        <f t="shared" si="51"/>
        <v>37.299999999999997</v>
      </c>
      <c r="E125" s="12">
        <v>36.1</v>
      </c>
      <c r="F125" s="12">
        <v>36.200000000000003</v>
      </c>
      <c r="G125" s="12">
        <v>37.9</v>
      </c>
      <c r="H125" s="12">
        <v>39</v>
      </c>
      <c r="I125" s="12"/>
      <c r="J125" s="12"/>
      <c r="K125" s="12"/>
      <c r="L125" s="12"/>
      <c r="M125" s="74">
        <f t="shared" si="52"/>
        <v>7.2</v>
      </c>
      <c r="N125" s="83">
        <v>7.21</v>
      </c>
      <c r="O125" s="83">
        <v>7.01</v>
      </c>
      <c r="P125" s="83">
        <v>7.25</v>
      </c>
      <c r="Q125" s="83">
        <v>7.19</v>
      </c>
      <c r="R125" s="83"/>
      <c r="S125" s="83"/>
      <c r="T125" s="83"/>
      <c r="U125" s="83"/>
      <c r="V125" s="5" t="str">
        <f t="shared" si="53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4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14.425553838227717</v>
      </c>
      <c r="AO125" s="41">
        <v>1941</v>
      </c>
      <c r="AP125" s="110"/>
      <c r="AQ125" s="111"/>
      <c r="AR125" s="126" t="str">
        <f t="shared" si="55"/>
        <v/>
      </c>
      <c r="AS125" s="126" t="str">
        <f t="shared" si="56"/>
        <v/>
      </c>
      <c r="AT125" s="127">
        <v>2139</v>
      </c>
      <c r="AU125" s="128"/>
      <c r="AV125" s="129"/>
      <c r="AW125" s="126" t="str">
        <f t="shared" si="57"/>
        <v/>
      </c>
      <c r="AX125" s="126" t="str">
        <f t="shared" si="58"/>
        <v/>
      </c>
      <c r="AY125" s="64" t="str">
        <f t="shared" si="59"/>
        <v/>
      </c>
      <c r="AZ125" s="97">
        <v>79.63</v>
      </c>
      <c r="BA125" s="68"/>
      <c r="BB125" s="68"/>
      <c r="BC125" s="68"/>
      <c r="BD125" s="68"/>
      <c r="BE125" s="15">
        <v>120</v>
      </c>
      <c r="BF125" s="5">
        <f t="shared" si="60"/>
        <v>30482</v>
      </c>
      <c r="BG125" s="42">
        <v>16006</v>
      </c>
      <c r="BH125" s="42">
        <v>13302</v>
      </c>
      <c r="BI125" s="42">
        <v>1174</v>
      </c>
      <c r="BJ125" s="42"/>
      <c r="BK125" s="42"/>
      <c r="BL125" s="42">
        <v>0</v>
      </c>
      <c r="BM125" s="42"/>
    </row>
    <row r="126" spans="1:65" outlineLevel="5" x14ac:dyDescent="0.45">
      <c r="A126" s="22">
        <f t="shared" si="46"/>
        <v>4</v>
      </c>
      <c r="B126" s="9">
        <f t="shared" si="45"/>
        <v>45389</v>
      </c>
      <c r="C126" s="51">
        <v>405730</v>
      </c>
      <c r="D126" s="64">
        <f t="shared" si="51"/>
        <v>37.299999999999997</v>
      </c>
      <c r="E126" s="12">
        <v>36.1</v>
      </c>
      <c r="F126" s="12">
        <v>36.200000000000003</v>
      </c>
      <c r="G126" s="12">
        <v>37.9</v>
      </c>
      <c r="H126" s="12">
        <v>39</v>
      </c>
      <c r="I126" s="12"/>
      <c r="J126" s="12"/>
      <c r="K126" s="12"/>
      <c r="L126" s="12"/>
      <c r="M126" s="74">
        <f t="shared" si="52"/>
        <v>7.1</v>
      </c>
      <c r="N126" s="83">
        <v>7.18</v>
      </c>
      <c r="O126" s="83">
        <v>6.97</v>
      </c>
      <c r="P126" s="83">
        <v>7.2</v>
      </c>
      <c r="Q126" s="83">
        <v>7.15</v>
      </c>
      <c r="R126" s="83"/>
      <c r="S126" s="83"/>
      <c r="T126" s="83"/>
      <c r="U126" s="83"/>
      <c r="V126" s="5" t="str">
        <f t="shared" si="53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4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14.74460242232754</v>
      </c>
      <c r="AO126" s="41">
        <v>1899</v>
      </c>
      <c r="AP126" s="110"/>
      <c r="AQ126" s="111"/>
      <c r="AR126" s="126" t="str">
        <f t="shared" si="55"/>
        <v/>
      </c>
      <c r="AS126" s="126" t="str">
        <f t="shared" si="56"/>
        <v/>
      </c>
      <c r="AT126" s="127">
        <v>2373</v>
      </c>
      <c r="AU126" s="128"/>
      <c r="AV126" s="129"/>
      <c r="AW126" s="126" t="str">
        <f t="shared" si="57"/>
        <v/>
      </c>
      <c r="AX126" s="126" t="str">
        <f t="shared" si="58"/>
        <v/>
      </c>
      <c r="AY126" s="64" t="str">
        <f t="shared" si="59"/>
        <v/>
      </c>
      <c r="AZ126" s="97">
        <v>79.48</v>
      </c>
      <c r="BA126" s="68"/>
      <c r="BB126" s="68"/>
      <c r="BC126" s="68"/>
      <c r="BD126" s="68"/>
      <c r="BE126" s="15">
        <v>30</v>
      </c>
      <c r="BF126" s="5">
        <f t="shared" si="60"/>
        <v>30283</v>
      </c>
      <c r="BG126" s="42">
        <v>15719</v>
      </c>
      <c r="BH126" s="42">
        <v>13407</v>
      </c>
      <c r="BI126" s="42">
        <v>1157</v>
      </c>
      <c r="BJ126" s="42"/>
      <c r="BK126" s="42"/>
      <c r="BL126" s="42">
        <v>0</v>
      </c>
      <c r="BM126" s="42"/>
    </row>
    <row r="127" spans="1:65" outlineLevel="5" x14ac:dyDescent="0.45">
      <c r="A127" s="22">
        <f t="shared" si="46"/>
        <v>4</v>
      </c>
      <c r="B127" s="9">
        <f t="shared" si="45"/>
        <v>45390</v>
      </c>
      <c r="C127" s="51">
        <v>383639</v>
      </c>
      <c r="D127" s="64">
        <f t="shared" si="51"/>
        <v>37.5</v>
      </c>
      <c r="E127" s="12">
        <v>36.6</v>
      </c>
      <c r="F127" s="12">
        <v>36.700000000000003</v>
      </c>
      <c r="G127" s="12">
        <v>38.1</v>
      </c>
      <c r="H127" s="12">
        <v>38.700000000000003</v>
      </c>
      <c r="I127" s="12"/>
      <c r="J127" s="12"/>
      <c r="K127" s="12"/>
      <c r="L127" s="12"/>
      <c r="M127" s="74">
        <f t="shared" si="52"/>
        <v>7.1</v>
      </c>
      <c r="N127" s="83">
        <v>7.16</v>
      </c>
      <c r="O127" s="83">
        <v>7.01</v>
      </c>
      <c r="P127" s="83">
        <v>7.17</v>
      </c>
      <c r="Q127" s="83">
        <v>7.13</v>
      </c>
      <c r="R127" s="83"/>
      <c r="S127" s="83"/>
      <c r="T127" s="83"/>
      <c r="U127" s="83"/>
      <c r="V127" s="5" t="str">
        <f t="shared" si="53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4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15.954415954415955</v>
      </c>
      <c r="AO127" s="41">
        <v>1755</v>
      </c>
      <c r="AP127" s="110"/>
      <c r="AQ127" s="111"/>
      <c r="AR127" s="126" t="str">
        <f t="shared" si="55"/>
        <v/>
      </c>
      <c r="AS127" s="126" t="str">
        <f t="shared" si="56"/>
        <v/>
      </c>
      <c r="AT127" s="127">
        <v>2110</v>
      </c>
      <c r="AU127" s="128"/>
      <c r="AV127" s="129"/>
      <c r="AW127" s="126" t="str">
        <f t="shared" si="57"/>
        <v/>
      </c>
      <c r="AX127" s="126" t="str">
        <f t="shared" si="58"/>
        <v/>
      </c>
      <c r="AY127" s="64" t="str">
        <f t="shared" si="59"/>
        <v/>
      </c>
      <c r="AZ127" s="97">
        <v>79.59</v>
      </c>
      <c r="BA127" s="68"/>
      <c r="BB127" s="68"/>
      <c r="BC127" s="68"/>
      <c r="BD127" s="68"/>
      <c r="BE127" s="15">
        <v>270</v>
      </c>
      <c r="BF127" s="5">
        <f t="shared" si="60"/>
        <v>28382</v>
      </c>
      <c r="BG127" s="42">
        <v>13108</v>
      </c>
      <c r="BH127" s="42">
        <v>14400</v>
      </c>
      <c r="BI127" s="42">
        <v>874</v>
      </c>
      <c r="BJ127" s="42"/>
      <c r="BK127" s="42"/>
      <c r="BL127" s="42">
        <v>0</v>
      </c>
      <c r="BM127" s="42"/>
    </row>
    <row r="128" spans="1:65" outlineLevel="5" x14ac:dyDescent="0.45">
      <c r="A128" s="22">
        <f t="shared" si="46"/>
        <v>4</v>
      </c>
      <c r="B128" s="9">
        <f t="shared" si="45"/>
        <v>45391</v>
      </c>
      <c r="C128" s="51">
        <v>386332</v>
      </c>
      <c r="D128" s="64">
        <f t="shared" si="51"/>
        <v>36.700000000000003</v>
      </c>
      <c r="E128" s="12">
        <v>35.9</v>
      </c>
      <c r="F128" s="12">
        <v>36</v>
      </c>
      <c r="G128" s="12">
        <v>36.1</v>
      </c>
      <c r="H128" s="12">
        <v>38.799999999999997</v>
      </c>
      <c r="I128" s="12"/>
      <c r="J128" s="12"/>
      <c r="K128" s="12"/>
      <c r="L128" s="12"/>
      <c r="M128" s="74">
        <f t="shared" si="52"/>
        <v>7.1</v>
      </c>
      <c r="N128" s="83">
        <v>7.13</v>
      </c>
      <c r="O128" s="83">
        <v>7.05</v>
      </c>
      <c r="P128" s="83">
        <v>7.15</v>
      </c>
      <c r="Q128" s="83">
        <v>7.11</v>
      </c>
      <c r="R128" s="83"/>
      <c r="S128" s="83"/>
      <c r="T128" s="83"/>
      <c r="U128" s="83"/>
      <c r="V128" s="5" t="str">
        <f t="shared" si="53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4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15.918135304150086</v>
      </c>
      <c r="AO128" s="41">
        <v>1759</v>
      </c>
      <c r="AP128" s="110"/>
      <c r="AQ128" s="111"/>
      <c r="AR128" s="126" t="str">
        <f t="shared" si="55"/>
        <v/>
      </c>
      <c r="AS128" s="126" t="str">
        <f t="shared" si="56"/>
        <v/>
      </c>
      <c r="AT128" s="127">
        <v>2107</v>
      </c>
      <c r="AU128" s="128"/>
      <c r="AV128" s="129"/>
      <c r="AW128" s="126" t="str">
        <f t="shared" si="57"/>
        <v/>
      </c>
      <c r="AX128" s="126" t="str">
        <f t="shared" si="58"/>
        <v/>
      </c>
      <c r="AY128" s="64" t="str">
        <f t="shared" si="59"/>
        <v/>
      </c>
      <c r="AZ128" s="97">
        <v>79.2</v>
      </c>
      <c r="BA128" s="68"/>
      <c r="BB128" s="68"/>
      <c r="BC128" s="68"/>
      <c r="BD128" s="68"/>
      <c r="BE128" s="15">
        <v>220</v>
      </c>
      <c r="BF128" s="5">
        <f t="shared" si="60"/>
        <v>31029</v>
      </c>
      <c r="BG128" s="42">
        <v>15519</v>
      </c>
      <c r="BH128" s="42">
        <v>14395</v>
      </c>
      <c r="BI128" s="42">
        <v>1115</v>
      </c>
      <c r="BJ128" s="42"/>
      <c r="BK128" s="42"/>
      <c r="BL128" s="42">
        <v>0</v>
      </c>
      <c r="BM128" s="42"/>
    </row>
    <row r="129" spans="1:65" outlineLevel="5" x14ac:dyDescent="0.45">
      <c r="A129" s="22">
        <f t="shared" si="46"/>
        <v>4</v>
      </c>
      <c r="B129" s="9">
        <f t="shared" si="45"/>
        <v>45392</v>
      </c>
      <c r="C129" s="51">
        <v>369596</v>
      </c>
      <c r="D129" s="64">
        <f t="shared" si="51"/>
        <v>37.799999999999997</v>
      </c>
      <c r="E129" s="12">
        <v>36.6</v>
      </c>
      <c r="F129" s="12">
        <v>36.700000000000003</v>
      </c>
      <c r="G129" s="12">
        <v>38.1</v>
      </c>
      <c r="H129" s="12">
        <v>39.6</v>
      </c>
      <c r="I129" s="12"/>
      <c r="J129" s="12"/>
      <c r="K129" s="12"/>
      <c r="L129" s="12"/>
      <c r="M129" s="74">
        <f t="shared" si="52"/>
        <v>7.2</v>
      </c>
      <c r="N129" s="83">
        <v>7.17</v>
      </c>
      <c r="O129" s="83">
        <v>7.08</v>
      </c>
      <c r="P129" s="83">
        <v>7.19</v>
      </c>
      <c r="Q129" s="83">
        <v>7.16</v>
      </c>
      <c r="R129" s="83"/>
      <c r="S129" s="83"/>
      <c r="T129" s="83"/>
      <c r="U129" s="83"/>
      <c r="V129" s="5" t="str">
        <f t="shared" si="53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4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16.110471806674337</v>
      </c>
      <c r="AO129" s="41">
        <v>1738</v>
      </c>
      <c r="AP129" s="110"/>
      <c r="AQ129" s="111"/>
      <c r="AR129" s="126" t="str">
        <f t="shared" si="55"/>
        <v/>
      </c>
      <c r="AS129" s="126" t="str">
        <f t="shared" si="56"/>
        <v/>
      </c>
      <c r="AT129" s="127">
        <v>1814</v>
      </c>
      <c r="AU129" s="128"/>
      <c r="AV129" s="129"/>
      <c r="AW129" s="126" t="str">
        <f t="shared" si="57"/>
        <v/>
      </c>
      <c r="AX129" s="126" t="str">
        <f t="shared" si="58"/>
        <v/>
      </c>
      <c r="AY129" s="64" t="str">
        <f t="shared" si="59"/>
        <v/>
      </c>
      <c r="AZ129" s="97">
        <v>79.459999999999994</v>
      </c>
      <c r="BA129" s="68"/>
      <c r="BB129" s="68"/>
      <c r="BC129" s="68"/>
      <c r="BD129" s="68"/>
      <c r="BE129" s="15">
        <v>260</v>
      </c>
      <c r="BF129" s="5">
        <f t="shared" si="60"/>
        <v>30306</v>
      </c>
      <c r="BG129" s="42">
        <v>16024</v>
      </c>
      <c r="BH129" s="42">
        <v>13115</v>
      </c>
      <c r="BI129" s="42">
        <v>1167</v>
      </c>
      <c r="BJ129" s="42"/>
      <c r="BK129" s="42"/>
      <c r="BL129" s="42">
        <v>0</v>
      </c>
      <c r="BM129" s="42"/>
    </row>
    <row r="130" spans="1:65" outlineLevel="5" x14ac:dyDescent="0.45">
      <c r="A130" s="22">
        <f t="shared" si="46"/>
        <v>4</v>
      </c>
      <c r="B130" s="9">
        <f t="shared" si="45"/>
        <v>45393</v>
      </c>
      <c r="C130" s="51">
        <v>369477</v>
      </c>
      <c r="D130" s="64">
        <f t="shared" si="51"/>
        <v>34.9</v>
      </c>
      <c r="E130" s="12">
        <v>30.8</v>
      </c>
      <c r="F130" s="12">
        <v>30.9</v>
      </c>
      <c r="G130" s="12">
        <v>38.299999999999997</v>
      </c>
      <c r="H130" s="12">
        <v>39.6</v>
      </c>
      <c r="I130" s="12"/>
      <c r="J130" s="12"/>
      <c r="K130" s="12"/>
      <c r="L130" s="12"/>
      <c r="M130" s="74">
        <f t="shared" si="52"/>
        <v>7.2</v>
      </c>
      <c r="N130" s="83">
        <v>7.21</v>
      </c>
      <c r="O130" s="83">
        <v>7.11</v>
      </c>
      <c r="P130" s="83">
        <v>7.23</v>
      </c>
      <c r="Q130" s="83">
        <v>7.17</v>
      </c>
      <c r="R130" s="83"/>
      <c r="S130" s="83"/>
      <c r="T130" s="83"/>
      <c r="U130" s="83"/>
      <c r="V130" s="5">
        <f t="shared" si="53"/>
        <v>184.7</v>
      </c>
      <c r="W130" s="41">
        <v>155</v>
      </c>
      <c r="X130" s="41">
        <v>182</v>
      </c>
      <c r="Y130" s="41">
        <v>180.7</v>
      </c>
      <c r="Z130" s="41">
        <v>221</v>
      </c>
      <c r="AA130" s="41"/>
      <c r="AB130" s="41"/>
      <c r="AC130" s="41"/>
      <c r="AD130" s="41"/>
      <c r="AE130" s="5">
        <f t="shared" si="54"/>
        <v>2780</v>
      </c>
      <c r="AF130" s="41">
        <v>2960</v>
      </c>
      <c r="AG130" s="41">
        <v>2690</v>
      </c>
      <c r="AH130" s="41">
        <v>2810</v>
      </c>
      <c r="AI130" s="41">
        <v>2660</v>
      </c>
      <c r="AJ130" s="41"/>
      <c r="AK130" s="41"/>
      <c r="AL130" s="41"/>
      <c r="AM130" s="41"/>
      <c r="AN130" s="41">
        <v>18.842530282637956</v>
      </c>
      <c r="AO130" s="41">
        <v>1486</v>
      </c>
      <c r="AP130" s="110">
        <v>2.67</v>
      </c>
      <c r="AQ130" s="111">
        <v>2.11</v>
      </c>
      <c r="AR130" s="126">
        <f t="shared" si="55"/>
        <v>79.026217228464418</v>
      </c>
      <c r="AS130" s="126">
        <f t="shared" si="56"/>
        <v>20.973782771535582</v>
      </c>
      <c r="AT130" s="127">
        <v>1914</v>
      </c>
      <c r="AU130" s="128">
        <v>1.64</v>
      </c>
      <c r="AV130" s="129">
        <v>1.04</v>
      </c>
      <c r="AW130" s="126">
        <f t="shared" si="57"/>
        <v>63.414634146341463</v>
      </c>
      <c r="AX130" s="126">
        <f t="shared" si="58"/>
        <v>36.585365853658537</v>
      </c>
      <c r="AY130" s="64">
        <f t="shared" si="59"/>
        <v>53.996840442338055</v>
      </c>
      <c r="AZ130" s="97">
        <v>78.7</v>
      </c>
      <c r="BA130" s="68">
        <v>63.01</v>
      </c>
      <c r="BB130" s="68">
        <v>36.520000000000003</v>
      </c>
      <c r="BC130" s="68">
        <v>0</v>
      </c>
      <c r="BD130" s="68"/>
      <c r="BE130" s="15">
        <v>200</v>
      </c>
      <c r="BF130" s="5">
        <f t="shared" si="60"/>
        <v>26740</v>
      </c>
      <c r="BG130" s="42">
        <v>11447</v>
      </c>
      <c r="BH130" s="42">
        <v>14400</v>
      </c>
      <c r="BI130" s="42">
        <v>893</v>
      </c>
      <c r="BJ130" s="42"/>
      <c r="BK130" s="42"/>
      <c r="BL130" s="42">
        <v>0</v>
      </c>
      <c r="BM130" s="42"/>
    </row>
    <row r="131" spans="1:65" outlineLevel="5" x14ac:dyDescent="0.45">
      <c r="A131" s="22">
        <f t="shared" si="46"/>
        <v>4</v>
      </c>
      <c r="B131" s="9">
        <f t="shared" si="45"/>
        <v>45394</v>
      </c>
      <c r="C131" s="51">
        <v>361847</v>
      </c>
      <c r="D131" s="64">
        <f t="shared" si="51"/>
        <v>37.700000000000003</v>
      </c>
      <c r="E131" s="12">
        <v>36.4</v>
      </c>
      <c r="F131" s="12">
        <v>36.6</v>
      </c>
      <c r="G131" s="12">
        <v>38.299999999999997</v>
      </c>
      <c r="H131" s="12">
        <v>39.299999999999997</v>
      </c>
      <c r="I131" s="12"/>
      <c r="J131" s="12"/>
      <c r="K131" s="12"/>
      <c r="L131" s="12"/>
      <c r="M131" s="74">
        <f t="shared" si="52"/>
        <v>7.2</v>
      </c>
      <c r="N131" s="83">
        <v>7.23</v>
      </c>
      <c r="O131" s="83">
        <v>7.13</v>
      </c>
      <c r="P131" s="83">
        <v>7.21</v>
      </c>
      <c r="Q131" s="83">
        <v>7.14</v>
      </c>
      <c r="R131" s="83"/>
      <c r="S131" s="83"/>
      <c r="T131" s="83"/>
      <c r="U131" s="83"/>
      <c r="V131" s="5" t="str">
        <f t="shared" si="53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4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16.548463356973997</v>
      </c>
      <c r="AO131" s="41">
        <v>1692</v>
      </c>
      <c r="AP131" s="110"/>
      <c r="AQ131" s="111"/>
      <c r="AR131" s="126" t="str">
        <f t="shared" si="55"/>
        <v/>
      </c>
      <c r="AS131" s="126" t="str">
        <f t="shared" si="56"/>
        <v/>
      </c>
      <c r="AT131" s="127">
        <v>2284</v>
      </c>
      <c r="AU131" s="128"/>
      <c r="AV131" s="129"/>
      <c r="AW131" s="126" t="str">
        <f t="shared" si="57"/>
        <v/>
      </c>
      <c r="AX131" s="126" t="str">
        <f t="shared" si="58"/>
        <v/>
      </c>
      <c r="AY131" s="64" t="str">
        <f t="shared" si="59"/>
        <v/>
      </c>
      <c r="AZ131" s="97">
        <v>78.489999999999995</v>
      </c>
      <c r="BA131" s="68"/>
      <c r="BB131" s="68"/>
      <c r="BC131" s="68"/>
      <c r="BD131" s="68"/>
      <c r="BE131" s="15">
        <v>300</v>
      </c>
      <c r="BF131" s="5">
        <f t="shared" si="60"/>
        <v>28587</v>
      </c>
      <c r="BG131" s="42">
        <v>14187</v>
      </c>
      <c r="BH131" s="42">
        <v>14400</v>
      </c>
      <c r="BI131" s="42">
        <v>0</v>
      </c>
      <c r="BJ131" s="42"/>
      <c r="BK131" s="42"/>
      <c r="BL131" s="42">
        <v>0</v>
      </c>
      <c r="BM131" s="42"/>
    </row>
    <row r="132" spans="1:65" outlineLevel="5" x14ac:dyDescent="0.45">
      <c r="A132" s="22">
        <f t="shared" si="46"/>
        <v>4</v>
      </c>
      <c r="B132" s="9">
        <f t="shared" si="45"/>
        <v>45395</v>
      </c>
      <c r="C132" s="51">
        <v>364248</v>
      </c>
      <c r="D132" s="64">
        <f t="shared" si="51"/>
        <v>35.200000000000003</v>
      </c>
      <c r="E132" s="12">
        <v>32.9</v>
      </c>
      <c r="F132" s="12">
        <v>33</v>
      </c>
      <c r="G132" s="12">
        <v>37.1</v>
      </c>
      <c r="H132" s="12">
        <v>37.9</v>
      </c>
      <c r="I132" s="12"/>
      <c r="J132" s="12"/>
      <c r="K132" s="12"/>
      <c r="L132" s="12"/>
      <c r="M132" s="74">
        <f t="shared" si="52"/>
        <v>7.2</v>
      </c>
      <c r="N132" s="83">
        <v>7.21</v>
      </c>
      <c r="O132" s="83">
        <v>7.1</v>
      </c>
      <c r="P132" s="83">
        <v>7.18</v>
      </c>
      <c r="Q132" s="83">
        <v>7.12</v>
      </c>
      <c r="R132" s="83"/>
      <c r="S132" s="83"/>
      <c r="T132" s="83"/>
      <c r="U132" s="83"/>
      <c r="V132" s="5" t="str">
        <f t="shared" si="53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4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20.54292002934703</v>
      </c>
      <c r="AO132" s="41">
        <v>1363</v>
      </c>
      <c r="AP132" s="110"/>
      <c r="AQ132" s="111"/>
      <c r="AR132" s="126" t="str">
        <f t="shared" si="55"/>
        <v/>
      </c>
      <c r="AS132" s="126" t="str">
        <f t="shared" si="56"/>
        <v/>
      </c>
      <c r="AT132" s="127">
        <v>1826</v>
      </c>
      <c r="AU132" s="128"/>
      <c r="AV132" s="129"/>
      <c r="AW132" s="126" t="str">
        <f t="shared" si="57"/>
        <v/>
      </c>
      <c r="AX132" s="126" t="str">
        <f t="shared" si="58"/>
        <v/>
      </c>
      <c r="AY132" s="64" t="str">
        <f t="shared" si="59"/>
        <v/>
      </c>
      <c r="AZ132" s="97">
        <v>78.88</v>
      </c>
      <c r="BA132" s="68"/>
      <c r="BB132" s="68"/>
      <c r="BC132" s="68"/>
      <c r="BD132" s="68"/>
      <c r="BE132" s="15">
        <v>100</v>
      </c>
      <c r="BF132" s="5">
        <f t="shared" si="60"/>
        <v>18724</v>
      </c>
      <c r="BG132" s="42">
        <v>9384</v>
      </c>
      <c r="BH132" s="42">
        <v>9340</v>
      </c>
      <c r="BI132" s="42">
        <v>0</v>
      </c>
      <c r="BJ132" s="42"/>
      <c r="BK132" s="42"/>
      <c r="BL132" s="42">
        <v>0</v>
      </c>
      <c r="BM132" s="42"/>
    </row>
    <row r="133" spans="1:65" outlineLevel="5" x14ac:dyDescent="0.45">
      <c r="A133" s="22">
        <f t="shared" si="46"/>
        <v>4</v>
      </c>
      <c r="B133" s="9">
        <f t="shared" si="45"/>
        <v>45396</v>
      </c>
      <c r="C133" s="51">
        <v>358686</v>
      </c>
      <c r="D133" s="64">
        <f t="shared" si="51"/>
        <v>34.799999999999997</v>
      </c>
      <c r="E133" s="12">
        <v>32.799999999999997</v>
      </c>
      <c r="F133" s="12">
        <v>32.9</v>
      </c>
      <c r="G133" s="12">
        <v>36.5</v>
      </c>
      <c r="H133" s="12">
        <v>36.9</v>
      </c>
      <c r="I133" s="12"/>
      <c r="J133" s="12"/>
      <c r="K133" s="12"/>
      <c r="L133" s="12"/>
      <c r="M133" s="74">
        <f t="shared" si="52"/>
        <v>7.2</v>
      </c>
      <c r="N133" s="83">
        <v>7.23</v>
      </c>
      <c r="O133" s="83">
        <v>7.11</v>
      </c>
      <c r="P133" s="83">
        <v>7.21</v>
      </c>
      <c r="Q133" s="83">
        <v>7.13</v>
      </c>
      <c r="R133" s="83"/>
      <c r="S133" s="83"/>
      <c r="T133" s="83"/>
      <c r="U133" s="83"/>
      <c r="V133" s="5" t="str">
        <f t="shared" si="53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4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16.617210682492583</v>
      </c>
      <c r="AO133" s="41">
        <v>1685</v>
      </c>
      <c r="AP133" s="110"/>
      <c r="AQ133" s="111"/>
      <c r="AR133" s="126" t="str">
        <f t="shared" si="55"/>
        <v/>
      </c>
      <c r="AS133" s="126" t="str">
        <f t="shared" si="56"/>
        <v/>
      </c>
      <c r="AT133" s="127">
        <v>1857</v>
      </c>
      <c r="AU133" s="128"/>
      <c r="AV133" s="129"/>
      <c r="AW133" s="126" t="str">
        <f t="shared" si="57"/>
        <v/>
      </c>
      <c r="AX133" s="126" t="str">
        <f t="shared" si="58"/>
        <v/>
      </c>
      <c r="AY133" s="64" t="str">
        <f t="shared" si="59"/>
        <v/>
      </c>
      <c r="AZ133" s="97">
        <v>78.650000000000006</v>
      </c>
      <c r="BA133" s="68"/>
      <c r="BB133" s="68"/>
      <c r="BC133" s="68"/>
      <c r="BD133" s="68"/>
      <c r="BE133" s="15"/>
      <c r="BF133" s="5">
        <f t="shared" si="60"/>
        <v>20335</v>
      </c>
      <c r="BG133" s="42">
        <v>6994</v>
      </c>
      <c r="BH133" s="42">
        <v>13341</v>
      </c>
      <c r="BI133" s="42">
        <v>0</v>
      </c>
      <c r="BJ133" s="42"/>
      <c r="BK133" s="42"/>
      <c r="BL133" s="42">
        <v>0</v>
      </c>
      <c r="BM133" s="42"/>
    </row>
    <row r="134" spans="1:65" outlineLevel="5" x14ac:dyDescent="0.45">
      <c r="A134" s="22">
        <f t="shared" si="46"/>
        <v>4</v>
      </c>
      <c r="B134" s="9">
        <f t="shared" si="45"/>
        <v>45397</v>
      </c>
      <c r="C134" s="51">
        <v>364022</v>
      </c>
      <c r="D134" s="64">
        <f t="shared" si="51"/>
        <v>34.700000000000003</v>
      </c>
      <c r="E134" s="12">
        <v>32.299999999999997</v>
      </c>
      <c r="F134" s="12">
        <v>32.5</v>
      </c>
      <c r="G134" s="12">
        <v>37.700000000000003</v>
      </c>
      <c r="H134" s="12">
        <v>36.200000000000003</v>
      </c>
      <c r="I134" s="12"/>
      <c r="J134" s="12"/>
      <c r="K134" s="12"/>
      <c r="L134" s="12"/>
      <c r="M134" s="74">
        <f t="shared" si="52"/>
        <v>7.2</v>
      </c>
      <c r="N134" s="83">
        <v>7.26</v>
      </c>
      <c r="O134" s="83">
        <v>7.15</v>
      </c>
      <c r="P134" s="83">
        <v>7.24</v>
      </c>
      <c r="Q134" s="83">
        <v>7.15</v>
      </c>
      <c r="R134" s="83"/>
      <c r="S134" s="83"/>
      <c r="T134" s="83"/>
      <c r="U134" s="83"/>
      <c r="V134" s="5" t="str">
        <f t="shared" si="53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4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18.312622629169393</v>
      </c>
      <c r="AO134" s="41">
        <v>1529</v>
      </c>
      <c r="AP134" s="110"/>
      <c r="AQ134" s="111"/>
      <c r="AR134" s="126" t="str">
        <f t="shared" si="55"/>
        <v/>
      </c>
      <c r="AS134" s="126" t="str">
        <f t="shared" si="56"/>
        <v/>
      </c>
      <c r="AT134" s="127">
        <v>1581</v>
      </c>
      <c r="AU134" s="128"/>
      <c r="AV134" s="129"/>
      <c r="AW134" s="126" t="str">
        <f t="shared" si="57"/>
        <v/>
      </c>
      <c r="AX134" s="126" t="str">
        <f t="shared" si="58"/>
        <v/>
      </c>
      <c r="AY134" s="64" t="str">
        <f t="shared" si="59"/>
        <v/>
      </c>
      <c r="AZ134" s="97">
        <v>78.540000000000006</v>
      </c>
      <c r="BA134" s="68"/>
      <c r="BB134" s="68"/>
      <c r="BC134" s="68"/>
      <c r="BD134" s="68"/>
      <c r="BE134" s="15"/>
      <c r="BF134" s="5">
        <f t="shared" si="60"/>
        <v>20283</v>
      </c>
      <c r="BG134" s="42">
        <v>11369</v>
      </c>
      <c r="BH134" s="42">
        <v>8512</v>
      </c>
      <c r="BI134" s="42">
        <v>402</v>
      </c>
      <c r="BJ134" s="42"/>
      <c r="BK134" s="42"/>
      <c r="BL134" s="42">
        <v>0</v>
      </c>
      <c r="BM134" s="42"/>
    </row>
    <row r="135" spans="1:65" outlineLevel="5" x14ac:dyDescent="0.45">
      <c r="A135" s="22">
        <f t="shared" si="46"/>
        <v>4</v>
      </c>
      <c r="B135" s="9">
        <f t="shared" si="45"/>
        <v>45398</v>
      </c>
      <c r="C135" s="51">
        <v>396303</v>
      </c>
      <c r="D135" s="64">
        <f t="shared" si="51"/>
        <v>36.1</v>
      </c>
      <c r="E135" s="12">
        <v>36.6</v>
      </c>
      <c r="F135" s="12">
        <v>36.700000000000003</v>
      </c>
      <c r="G135" s="12">
        <v>34.4</v>
      </c>
      <c r="H135" s="12">
        <v>36.700000000000003</v>
      </c>
      <c r="I135" s="12"/>
      <c r="J135" s="12"/>
      <c r="K135" s="12"/>
      <c r="L135" s="12"/>
      <c r="M135" s="74">
        <f t="shared" si="52"/>
        <v>7.2</v>
      </c>
      <c r="N135" s="83">
        <v>7.29</v>
      </c>
      <c r="O135" s="83">
        <v>7.18</v>
      </c>
      <c r="P135" s="83">
        <v>7.27</v>
      </c>
      <c r="Q135" s="83">
        <v>7.14</v>
      </c>
      <c r="R135" s="83"/>
      <c r="S135" s="83"/>
      <c r="T135" s="83"/>
      <c r="U135" s="83"/>
      <c r="V135" s="5" t="str">
        <f t="shared" si="53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4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17.902813299232736</v>
      </c>
      <c r="AO135" s="41">
        <v>1564</v>
      </c>
      <c r="AP135" s="110"/>
      <c r="AQ135" s="111"/>
      <c r="AR135" s="126" t="str">
        <f t="shared" si="55"/>
        <v/>
      </c>
      <c r="AS135" s="126" t="str">
        <f t="shared" si="56"/>
        <v/>
      </c>
      <c r="AT135" s="127">
        <v>1500</v>
      </c>
      <c r="AU135" s="128"/>
      <c r="AV135" s="129"/>
      <c r="AW135" s="126" t="str">
        <f t="shared" si="57"/>
        <v/>
      </c>
      <c r="AX135" s="126" t="str">
        <f t="shared" si="58"/>
        <v/>
      </c>
      <c r="AY135" s="64" t="str">
        <f t="shared" si="59"/>
        <v/>
      </c>
      <c r="AZ135" s="97">
        <v>79.489999999999995</v>
      </c>
      <c r="BA135" s="68"/>
      <c r="BB135" s="68"/>
      <c r="BC135" s="68"/>
      <c r="BD135" s="68"/>
      <c r="BE135" s="15"/>
      <c r="BF135" s="5">
        <f t="shared" si="60"/>
        <v>19748</v>
      </c>
      <c r="BG135" s="42">
        <v>11121</v>
      </c>
      <c r="BH135" s="42">
        <v>7920</v>
      </c>
      <c r="BI135" s="42">
        <v>707</v>
      </c>
      <c r="BJ135" s="42"/>
      <c r="BK135" s="42"/>
      <c r="BL135" s="42">
        <v>0</v>
      </c>
      <c r="BM135" s="42"/>
    </row>
    <row r="136" spans="1:65" outlineLevel="5" x14ac:dyDescent="0.45">
      <c r="A136" s="22">
        <f t="shared" si="46"/>
        <v>4</v>
      </c>
      <c r="B136" s="9">
        <f t="shared" si="45"/>
        <v>45399</v>
      </c>
      <c r="C136" s="51">
        <v>386011</v>
      </c>
      <c r="D136" s="64">
        <f t="shared" si="51"/>
        <v>36.200000000000003</v>
      </c>
      <c r="E136" s="12">
        <v>36.1</v>
      </c>
      <c r="F136" s="12">
        <v>36.200000000000003</v>
      </c>
      <c r="G136" s="12">
        <v>34.6</v>
      </c>
      <c r="H136" s="12">
        <v>37.700000000000003</v>
      </c>
      <c r="I136" s="12"/>
      <c r="J136" s="12"/>
      <c r="K136" s="12"/>
      <c r="L136" s="12"/>
      <c r="M136" s="74">
        <f t="shared" si="52"/>
        <v>7.2</v>
      </c>
      <c r="N136" s="83">
        <v>7.27</v>
      </c>
      <c r="O136" s="83">
        <v>7.15</v>
      </c>
      <c r="P136" s="83">
        <v>7.26</v>
      </c>
      <c r="Q136" s="83">
        <v>7.12</v>
      </c>
      <c r="R136" s="83"/>
      <c r="S136" s="83"/>
      <c r="T136" s="83"/>
      <c r="U136" s="83"/>
      <c r="V136" s="5" t="str">
        <f t="shared" si="53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4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19.594121763470959</v>
      </c>
      <c r="AO136" s="41">
        <v>1429</v>
      </c>
      <c r="AP136" s="110"/>
      <c r="AQ136" s="111"/>
      <c r="AR136" s="126" t="str">
        <f t="shared" si="55"/>
        <v/>
      </c>
      <c r="AS136" s="126" t="str">
        <f t="shared" si="56"/>
        <v/>
      </c>
      <c r="AT136" s="127">
        <v>1711</v>
      </c>
      <c r="AU136" s="128"/>
      <c r="AV136" s="129"/>
      <c r="AW136" s="126" t="str">
        <f t="shared" si="57"/>
        <v/>
      </c>
      <c r="AX136" s="126" t="str">
        <f t="shared" si="58"/>
        <v/>
      </c>
      <c r="AY136" s="64" t="str">
        <f t="shared" si="59"/>
        <v/>
      </c>
      <c r="AZ136" s="97">
        <v>80.41</v>
      </c>
      <c r="BA136" s="68">
        <v>61.79</v>
      </c>
      <c r="BB136" s="68">
        <v>37.82</v>
      </c>
      <c r="BC136" s="68">
        <v>23</v>
      </c>
      <c r="BD136" s="68"/>
      <c r="BE136" s="15"/>
      <c r="BF136" s="5">
        <f t="shared" si="60"/>
        <v>15590</v>
      </c>
      <c r="BG136" s="42">
        <v>11145</v>
      </c>
      <c r="BH136" s="42">
        <v>3497</v>
      </c>
      <c r="BI136" s="42">
        <v>948</v>
      </c>
      <c r="BJ136" s="42"/>
      <c r="BK136" s="42"/>
      <c r="BL136" s="42">
        <v>0</v>
      </c>
      <c r="BM136" s="42"/>
    </row>
    <row r="137" spans="1:65" outlineLevel="5" x14ac:dyDescent="0.45">
      <c r="A137" s="22">
        <f t="shared" si="46"/>
        <v>4</v>
      </c>
      <c r="B137" s="9">
        <f t="shared" si="45"/>
        <v>45400</v>
      </c>
      <c r="C137" s="51">
        <v>361103</v>
      </c>
      <c r="D137" s="64">
        <f t="shared" si="51"/>
        <v>36.299999999999997</v>
      </c>
      <c r="E137" s="12">
        <v>35.200000000000003</v>
      </c>
      <c r="F137" s="12">
        <v>35.299999999999997</v>
      </c>
      <c r="G137" s="12">
        <v>35.200000000000003</v>
      </c>
      <c r="H137" s="12">
        <v>39.299999999999997</v>
      </c>
      <c r="I137" s="12"/>
      <c r="J137" s="12"/>
      <c r="K137" s="12"/>
      <c r="L137" s="12"/>
      <c r="M137" s="74">
        <f t="shared" si="52"/>
        <v>7.2</v>
      </c>
      <c r="N137" s="83">
        <v>7.26</v>
      </c>
      <c r="O137" s="83">
        <v>7.15</v>
      </c>
      <c r="P137" s="83">
        <v>7.25</v>
      </c>
      <c r="Q137" s="83">
        <v>7.1</v>
      </c>
      <c r="R137" s="83"/>
      <c r="S137" s="83"/>
      <c r="T137" s="83"/>
      <c r="U137" s="83"/>
      <c r="V137" s="5">
        <f t="shared" si="53"/>
        <v>173.3</v>
      </c>
      <c r="W137" s="41">
        <v>158</v>
      </c>
      <c r="X137" s="41">
        <v>178.4</v>
      </c>
      <c r="Y137" s="41">
        <v>183.9</v>
      </c>
      <c r="Z137" s="41">
        <v>172.9</v>
      </c>
      <c r="AA137" s="41"/>
      <c r="AB137" s="41"/>
      <c r="AC137" s="41"/>
      <c r="AD137" s="41"/>
      <c r="AE137" s="5">
        <f t="shared" si="54"/>
        <v>2697.5</v>
      </c>
      <c r="AF137" s="41">
        <v>2690</v>
      </c>
      <c r="AG137" s="41">
        <v>2810</v>
      </c>
      <c r="AH137" s="41">
        <v>2590</v>
      </c>
      <c r="AI137" s="41">
        <v>2700</v>
      </c>
      <c r="AJ137" s="41"/>
      <c r="AK137" s="41"/>
      <c r="AL137" s="41"/>
      <c r="AM137" s="41"/>
      <c r="AN137" s="41">
        <v>19.047619047619047</v>
      </c>
      <c r="AO137" s="41">
        <v>1470</v>
      </c>
      <c r="AP137" s="110">
        <v>2.73</v>
      </c>
      <c r="AQ137" s="111">
        <v>2.1</v>
      </c>
      <c r="AR137" s="126">
        <f t="shared" si="55"/>
        <v>76.923076923076934</v>
      </c>
      <c r="AS137" s="126">
        <f t="shared" si="56"/>
        <v>23.076923076923066</v>
      </c>
      <c r="AT137" s="127">
        <v>1767</v>
      </c>
      <c r="AU137" s="128">
        <v>1.6</v>
      </c>
      <c r="AV137" s="129">
        <v>1.01</v>
      </c>
      <c r="AW137" s="126">
        <f t="shared" si="57"/>
        <v>63.125</v>
      </c>
      <c r="AX137" s="126">
        <f t="shared" si="58"/>
        <v>36.875</v>
      </c>
      <c r="AY137" s="64">
        <f t="shared" si="59"/>
        <v>48.644067796610202</v>
      </c>
      <c r="AZ137" s="97">
        <v>80.45</v>
      </c>
      <c r="BA137" s="68"/>
      <c r="BB137" s="68"/>
      <c r="BC137" s="68"/>
      <c r="BD137" s="68"/>
      <c r="BE137" s="15"/>
      <c r="BF137" s="5">
        <f t="shared" si="60"/>
        <v>19154</v>
      </c>
      <c r="BG137" s="42">
        <v>11072</v>
      </c>
      <c r="BH137" s="42">
        <v>6927</v>
      </c>
      <c r="BI137" s="42">
        <v>1155</v>
      </c>
      <c r="BJ137" s="42"/>
      <c r="BK137" s="42"/>
      <c r="BL137" s="42">
        <v>0</v>
      </c>
      <c r="BM137" s="42"/>
    </row>
    <row r="138" spans="1:65" outlineLevel="5" x14ac:dyDescent="0.45">
      <c r="A138" s="22">
        <f t="shared" si="46"/>
        <v>4</v>
      </c>
      <c r="B138" s="9">
        <f t="shared" si="45"/>
        <v>45401</v>
      </c>
      <c r="C138" s="51">
        <v>369116</v>
      </c>
      <c r="D138" s="64">
        <f t="shared" si="51"/>
        <v>36.1</v>
      </c>
      <c r="E138" s="12">
        <v>33</v>
      </c>
      <c r="F138" s="12">
        <v>33.1</v>
      </c>
      <c r="G138" s="12">
        <v>37.799999999999997</v>
      </c>
      <c r="H138" s="12">
        <v>40.5</v>
      </c>
      <c r="I138" s="12"/>
      <c r="J138" s="12"/>
      <c r="K138" s="12"/>
      <c r="L138" s="12"/>
      <c r="M138" s="74">
        <f t="shared" si="52"/>
        <v>7.2</v>
      </c>
      <c r="N138" s="83">
        <v>7.24</v>
      </c>
      <c r="O138" s="83">
        <v>7.17</v>
      </c>
      <c r="P138" s="83">
        <v>7.23</v>
      </c>
      <c r="Q138" s="83">
        <v>7.07</v>
      </c>
      <c r="R138" s="83"/>
      <c r="S138" s="83"/>
      <c r="T138" s="83"/>
      <c r="U138" s="83"/>
      <c r="V138" s="5" t="str">
        <f t="shared" si="53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4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17.062766605728214</v>
      </c>
      <c r="AO138" s="41">
        <v>1641</v>
      </c>
      <c r="AP138" s="110"/>
      <c r="AQ138" s="111"/>
      <c r="AR138" s="126" t="str">
        <f t="shared" si="55"/>
        <v/>
      </c>
      <c r="AS138" s="126" t="str">
        <f t="shared" si="56"/>
        <v/>
      </c>
      <c r="AT138" s="127">
        <v>1985</v>
      </c>
      <c r="AU138" s="128"/>
      <c r="AV138" s="129"/>
      <c r="AW138" s="126" t="str">
        <f t="shared" si="57"/>
        <v/>
      </c>
      <c r="AX138" s="126" t="str">
        <f t="shared" si="58"/>
        <v/>
      </c>
      <c r="AY138" s="64" t="str">
        <f t="shared" si="59"/>
        <v/>
      </c>
      <c r="AZ138" s="97">
        <v>80</v>
      </c>
      <c r="BA138" s="68"/>
      <c r="BB138" s="68"/>
      <c r="BC138" s="68"/>
      <c r="BD138" s="68"/>
      <c r="BE138" s="15"/>
      <c r="BF138" s="5">
        <f t="shared" si="60"/>
        <v>16820</v>
      </c>
      <c r="BG138" s="42">
        <v>11005</v>
      </c>
      <c r="BH138" s="42">
        <v>4761</v>
      </c>
      <c r="BI138" s="42">
        <v>1054</v>
      </c>
      <c r="BJ138" s="42"/>
      <c r="BK138" s="42"/>
      <c r="BL138" s="42">
        <v>0</v>
      </c>
      <c r="BM138" s="42"/>
    </row>
    <row r="139" spans="1:65" outlineLevel="5" x14ac:dyDescent="0.45">
      <c r="A139" s="22">
        <f t="shared" si="46"/>
        <v>4</v>
      </c>
      <c r="B139" s="9">
        <f t="shared" si="45"/>
        <v>45402</v>
      </c>
      <c r="C139" s="51">
        <v>374045</v>
      </c>
      <c r="D139" s="64">
        <f t="shared" si="51"/>
        <v>35.6</v>
      </c>
      <c r="E139" s="12">
        <v>31.7</v>
      </c>
      <c r="F139" s="12">
        <v>31.8</v>
      </c>
      <c r="G139" s="12">
        <v>38.1</v>
      </c>
      <c r="H139" s="12">
        <v>40.700000000000003</v>
      </c>
      <c r="I139" s="12"/>
      <c r="J139" s="12"/>
      <c r="K139" s="12"/>
      <c r="L139" s="12"/>
      <c r="M139" s="74">
        <f t="shared" si="52"/>
        <v>7.2</v>
      </c>
      <c r="N139" s="83">
        <v>7.22</v>
      </c>
      <c r="O139" s="83">
        <v>7.14</v>
      </c>
      <c r="P139" s="83">
        <v>7.2</v>
      </c>
      <c r="Q139" s="83">
        <v>7.08</v>
      </c>
      <c r="R139" s="83"/>
      <c r="S139" s="83"/>
      <c r="T139" s="83"/>
      <c r="U139" s="83"/>
      <c r="V139" s="5" t="str">
        <f t="shared" si="53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4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16.194331983805668</v>
      </c>
      <c r="AO139" s="41">
        <v>1729</v>
      </c>
      <c r="AP139" s="110"/>
      <c r="AQ139" s="111"/>
      <c r="AR139" s="126" t="str">
        <f t="shared" si="55"/>
        <v/>
      </c>
      <c r="AS139" s="126" t="str">
        <f t="shared" si="56"/>
        <v/>
      </c>
      <c r="AT139" s="127">
        <v>2115</v>
      </c>
      <c r="AU139" s="128"/>
      <c r="AV139" s="129"/>
      <c r="AW139" s="126" t="str">
        <f t="shared" si="57"/>
        <v/>
      </c>
      <c r="AX139" s="126" t="str">
        <f t="shared" si="58"/>
        <v/>
      </c>
      <c r="AY139" s="64" t="str">
        <f t="shared" si="59"/>
        <v/>
      </c>
      <c r="AZ139" s="97">
        <v>79.680000000000007</v>
      </c>
      <c r="BA139" s="68"/>
      <c r="BB139" s="68"/>
      <c r="BC139" s="68"/>
      <c r="BD139" s="68"/>
      <c r="BE139" s="15"/>
      <c r="BF139" s="5">
        <f t="shared" si="60"/>
        <v>17548</v>
      </c>
      <c r="BG139" s="42">
        <v>9360</v>
      </c>
      <c r="BH139" s="42">
        <v>7143</v>
      </c>
      <c r="BI139" s="42">
        <v>1045</v>
      </c>
      <c r="BJ139" s="42"/>
      <c r="BK139" s="42"/>
      <c r="BL139" s="42">
        <v>0</v>
      </c>
      <c r="BM139" s="42"/>
    </row>
    <row r="140" spans="1:65" outlineLevel="5" x14ac:dyDescent="0.45">
      <c r="A140" s="22">
        <f t="shared" si="46"/>
        <v>4</v>
      </c>
      <c r="B140" s="9">
        <f t="shared" si="45"/>
        <v>45403</v>
      </c>
      <c r="C140" s="51">
        <v>406042</v>
      </c>
      <c r="D140" s="64">
        <f t="shared" si="51"/>
        <v>35.4</v>
      </c>
      <c r="E140" s="12">
        <v>30.4</v>
      </c>
      <c r="F140" s="12">
        <v>30.5</v>
      </c>
      <c r="G140" s="12">
        <v>38.4</v>
      </c>
      <c r="H140" s="12">
        <v>42.1</v>
      </c>
      <c r="I140" s="12"/>
      <c r="J140" s="12"/>
      <c r="K140" s="12"/>
      <c r="L140" s="12"/>
      <c r="M140" s="74">
        <f t="shared" si="52"/>
        <v>7.1</v>
      </c>
      <c r="N140" s="83">
        <v>7.2</v>
      </c>
      <c r="O140" s="83">
        <v>7.12</v>
      </c>
      <c r="P140" s="83">
        <v>7.16</v>
      </c>
      <c r="Q140" s="83">
        <v>7.05</v>
      </c>
      <c r="R140" s="83"/>
      <c r="S140" s="83"/>
      <c r="T140" s="83"/>
      <c r="U140" s="83"/>
      <c r="V140" s="5" t="str">
        <f t="shared" si="53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4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17.01093560145808</v>
      </c>
      <c r="AO140" s="41">
        <v>1646</v>
      </c>
      <c r="AP140" s="110"/>
      <c r="AQ140" s="111"/>
      <c r="AR140" s="126" t="str">
        <f t="shared" si="55"/>
        <v/>
      </c>
      <c r="AS140" s="126" t="str">
        <f t="shared" si="56"/>
        <v/>
      </c>
      <c r="AT140" s="127">
        <v>1986</v>
      </c>
      <c r="AU140" s="128"/>
      <c r="AV140" s="129"/>
      <c r="AW140" s="126" t="str">
        <f t="shared" si="57"/>
        <v/>
      </c>
      <c r="AX140" s="126" t="str">
        <f t="shared" si="58"/>
        <v/>
      </c>
      <c r="AY140" s="64" t="str">
        <f t="shared" si="59"/>
        <v/>
      </c>
      <c r="AZ140" s="97">
        <v>79.97</v>
      </c>
      <c r="BA140" s="68"/>
      <c r="BB140" s="68"/>
      <c r="BC140" s="68"/>
      <c r="BD140" s="68"/>
      <c r="BE140" s="15"/>
      <c r="BF140" s="5">
        <f t="shared" si="60"/>
        <v>18821</v>
      </c>
      <c r="BG140" s="42">
        <v>8970</v>
      </c>
      <c r="BH140" s="42">
        <v>8651</v>
      </c>
      <c r="BI140" s="42">
        <v>1200</v>
      </c>
      <c r="BJ140" s="42"/>
      <c r="BK140" s="42"/>
      <c r="BL140" s="42">
        <v>0</v>
      </c>
      <c r="BM140" s="42"/>
    </row>
    <row r="141" spans="1:65" outlineLevel="5" x14ac:dyDescent="0.45">
      <c r="A141" s="22">
        <f t="shared" si="46"/>
        <v>4</v>
      </c>
      <c r="B141" s="9">
        <f t="shared" si="45"/>
        <v>45404</v>
      </c>
      <c r="C141" s="51">
        <v>372237</v>
      </c>
      <c r="D141" s="64">
        <f t="shared" si="51"/>
        <v>36.700000000000003</v>
      </c>
      <c r="E141" s="12">
        <v>34.1</v>
      </c>
      <c r="F141" s="12">
        <v>34.200000000000003</v>
      </c>
      <c r="G141" s="12">
        <v>38.799999999999997</v>
      </c>
      <c r="H141" s="12">
        <v>39.5</v>
      </c>
      <c r="I141" s="12"/>
      <c r="J141" s="12"/>
      <c r="K141" s="12"/>
      <c r="L141" s="12"/>
      <c r="M141" s="74">
        <f t="shared" si="52"/>
        <v>7.1</v>
      </c>
      <c r="N141" s="83">
        <v>7.22</v>
      </c>
      <c r="O141" s="83">
        <v>7.09</v>
      </c>
      <c r="P141" s="83">
        <v>7.13</v>
      </c>
      <c r="Q141" s="83">
        <v>7.06</v>
      </c>
      <c r="R141" s="83"/>
      <c r="S141" s="83"/>
      <c r="T141" s="83"/>
      <c r="U141" s="83"/>
      <c r="V141" s="5" t="str">
        <f t="shared" si="53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4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15.909090909090908</v>
      </c>
      <c r="AO141" s="41">
        <v>1760</v>
      </c>
      <c r="AP141" s="110"/>
      <c r="AQ141" s="111"/>
      <c r="AR141" s="126" t="str">
        <f t="shared" si="55"/>
        <v/>
      </c>
      <c r="AS141" s="126" t="str">
        <f t="shared" si="56"/>
        <v/>
      </c>
      <c r="AT141" s="127">
        <v>2083</v>
      </c>
      <c r="AU141" s="128"/>
      <c r="AV141" s="129"/>
      <c r="AW141" s="126" t="str">
        <f t="shared" si="57"/>
        <v/>
      </c>
      <c r="AX141" s="126" t="str">
        <f t="shared" si="58"/>
        <v/>
      </c>
      <c r="AY141" s="64" t="str">
        <f t="shared" si="59"/>
        <v/>
      </c>
      <c r="AZ141" s="97">
        <v>79.28</v>
      </c>
      <c r="BA141" s="68"/>
      <c r="BB141" s="68"/>
      <c r="BC141" s="68"/>
      <c r="BD141" s="68"/>
      <c r="BE141" s="15"/>
      <c r="BF141" s="5">
        <f t="shared" si="60"/>
        <v>15167</v>
      </c>
      <c r="BG141" s="42">
        <v>9761</v>
      </c>
      <c r="BH141" s="42">
        <v>4235</v>
      </c>
      <c r="BI141" s="42">
        <v>1171</v>
      </c>
      <c r="BJ141" s="42"/>
      <c r="BK141" s="42"/>
      <c r="BL141" s="42">
        <v>0</v>
      </c>
      <c r="BM141" s="42"/>
    </row>
    <row r="142" spans="1:65" outlineLevel="5" x14ac:dyDescent="0.45">
      <c r="A142" s="22">
        <f t="shared" si="46"/>
        <v>4</v>
      </c>
      <c r="B142" s="9">
        <f t="shared" si="45"/>
        <v>45405</v>
      </c>
      <c r="C142" s="51">
        <v>376223</v>
      </c>
      <c r="D142" s="64">
        <f t="shared" si="51"/>
        <v>36.799999999999997</v>
      </c>
      <c r="E142" s="12">
        <v>35.5</v>
      </c>
      <c r="F142" s="12">
        <v>35.6</v>
      </c>
      <c r="G142" s="12">
        <v>38.6</v>
      </c>
      <c r="H142" s="12">
        <v>37.4</v>
      </c>
      <c r="I142" s="12"/>
      <c r="J142" s="12"/>
      <c r="K142" s="12"/>
      <c r="L142" s="12"/>
      <c r="M142" s="74">
        <f t="shared" si="52"/>
        <v>7.1</v>
      </c>
      <c r="N142" s="83">
        <v>7.24</v>
      </c>
      <c r="O142" s="83">
        <v>7.05</v>
      </c>
      <c r="P142" s="83">
        <v>7.17</v>
      </c>
      <c r="Q142" s="83">
        <v>7.03</v>
      </c>
      <c r="R142" s="83"/>
      <c r="S142" s="83"/>
      <c r="T142" s="83"/>
      <c r="U142" s="83"/>
      <c r="V142" s="5" t="str">
        <f t="shared" si="53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4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17.083587553386209</v>
      </c>
      <c r="AO142" s="41">
        <v>1639</v>
      </c>
      <c r="AP142" s="110"/>
      <c r="AQ142" s="111"/>
      <c r="AR142" s="126" t="str">
        <f t="shared" si="55"/>
        <v/>
      </c>
      <c r="AS142" s="126" t="str">
        <f t="shared" si="56"/>
        <v/>
      </c>
      <c r="AT142" s="127">
        <v>1914</v>
      </c>
      <c r="AU142" s="128"/>
      <c r="AV142" s="129"/>
      <c r="AW142" s="126" t="str">
        <f t="shared" si="57"/>
        <v/>
      </c>
      <c r="AX142" s="126" t="str">
        <f t="shared" si="58"/>
        <v/>
      </c>
      <c r="AY142" s="64" t="str">
        <f t="shared" si="59"/>
        <v/>
      </c>
      <c r="AZ142" s="97">
        <v>78.73</v>
      </c>
      <c r="BA142" s="68">
        <v>64.900000000000006</v>
      </c>
      <c r="BB142" s="68">
        <v>35.869999999999997</v>
      </c>
      <c r="BC142" s="68">
        <v>1</v>
      </c>
      <c r="BD142" s="68"/>
      <c r="BE142" s="15"/>
      <c r="BF142" s="5">
        <f t="shared" si="60"/>
        <v>11928</v>
      </c>
      <c r="BG142" s="42">
        <v>6806</v>
      </c>
      <c r="BH142" s="42">
        <v>4110</v>
      </c>
      <c r="BI142" s="42">
        <v>1012</v>
      </c>
      <c r="BJ142" s="42"/>
      <c r="BK142" s="42"/>
      <c r="BL142" s="42">
        <v>0</v>
      </c>
      <c r="BM142" s="42"/>
    </row>
    <row r="143" spans="1:65" outlineLevel="5" x14ac:dyDescent="0.45">
      <c r="A143" s="22">
        <f t="shared" si="46"/>
        <v>4</v>
      </c>
      <c r="B143" s="9">
        <f t="shared" si="45"/>
        <v>45406</v>
      </c>
      <c r="C143" s="51">
        <v>353271</v>
      </c>
      <c r="D143" s="64">
        <f t="shared" si="51"/>
        <v>36.4</v>
      </c>
      <c r="E143" s="12">
        <v>34.9</v>
      </c>
      <c r="F143" s="12">
        <v>34.9</v>
      </c>
      <c r="G143" s="12">
        <v>38.299999999999997</v>
      </c>
      <c r="H143" s="12">
        <v>37.299999999999997</v>
      </c>
      <c r="I143" s="12"/>
      <c r="J143" s="12"/>
      <c r="K143" s="12"/>
      <c r="L143" s="12"/>
      <c r="M143" s="74">
        <f t="shared" si="52"/>
        <v>7.1</v>
      </c>
      <c r="N143" s="83">
        <v>7.26</v>
      </c>
      <c r="O143" s="83">
        <v>7.06</v>
      </c>
      <c r="P143" s="83">
        <v>7.2</v>
      </c>
      <c r="Q143" s="83">
        <v>7.02</v>
      </c>
      <c r="R143" s="83"/>
      <c r="S143" s="83"/>
      <c r="T143" s="83"/>
      <c r="U143" s="83"/>
      <c r="V143" s="5">
        <f t="shared" si="53"/>
        <v>219</v>
      </c>
      <c r="W143" s="41">
        <v>138.9</v>
      </c>
      <c r="X143" s="41">
        <v>249</v>
      </c>
      <c r="Y143" s="41">
        <v>199</v>
      </c>
      <c r="Z143" s="41">
        <v>288.89999999999998</v>
      </c>
      <c r="AA143" s="41"/>
      <c r="AB143" s="41"/>
      <c r="AC143" s="41"/>
      <c r="AD143" s="41"/>
      <c r="AE143" s="5">
        <f t="shared" si="54"/>
        <v>2875</v>
      </c>
      <c r="AF143" s="41">
        <v>3010</v>
      </c>
      <c r="AG143" s="41">
        <v>2830</v>
      </c>
      <c r="AH143" s="41">
        <v>2960</v>
      </c>
      <c r="AI143" s="41">
        <v>2700</v>
      </c>
      <c r="AJ143" s="41"/>
      <c r="AK143" s="41"/>
      <c r="AL143" s="41"/>
      <c r="AM143" s="41"/>
      <c r="AN143" s="41">
        <v>17.632241813602015</v>
      </c>
      <c r="AO143" s="41">
        <v>1588</v>
      </c>
      <c r="AP143" s="110">
        <v>3.28</v>
      </c>
      <c r="AQ143" s="111">
        <v>2.64</v>
      </c>
      <c r="AR143" s="126">
        <f t="shared" si="55"/>
        <v>80.487804878048792</v>
      </c>
      <c r="AS143" s="126">
        <f t="shared" si="56"/>
        <v>19.512195121951208</v>
      </c>
      <c r="AT143" s="127">
        <v>1885</v>
      </c>
      <c r="AU143" s="128">
        <v>1.81</v>
      </c>
      <c r="AV143" s="129">
        <v>1.1200000000000001</v>
      </c>
      <c r="AW143" s="126">
        <f t="shared" si="57"/>
        <v>61.878453038674039</v>
      </c>
      <c r="AX143" s="126">
        <f t="shared" si="58"/>
        <v>38.121546961325961</v>
      </c>
      <c r="AY143" s="64">
        <f t="shared" si="59"/>
        <v>60.649978041282402</v>
      </c>
      <c r="AZ143" s="97">
        <v>78.849999999999994</v>
      </c>
      <c r="BA143" s="68"/>
      <c r="BB143" s="68"/>
      <c r="BC143" s="68"/>
      <c r="BD143" s="68"/>
      <c r="BE143" s="15">
        <v>180</v>
      </c>
      <c r="BF143" s="5">
        <f t="shared" si="60"/>
        <v>14663</v>
      </c>
      <c r="BG143" s="42">
        <v>8641</v>
      </c>
      <c r="BH143" s="42">
        <v>5013</v>
      </c>
      <c r="BI143" s="42">
        <v>1009</v>
      </c>
      <c r="BJ143" s="42"/>
      <c r="BK143" s="42"/>
      <c r="BL143" s="42">
        <v>0</v>
      </c>
      <c r="BM143" s="42"/>
    </row>
    <row r="144" spans="1:65" outlineLevel="5" x14ac:dyDescent="0.45">
      <c r="A144" s="22">
        <f t="shared" si="46"/>
        <v>4</v>
      </c>
      <c r="B144" s="9">
        <f t="shared" si="45"/>
        <v>45407</v>
      </c>
      <c r="C144" s="51">
        <v>367514</v>
      </c>
      <c r="D144" s="64">
        <f t="shared" si="51"/>
        <v>36.200000000000003</v>
      </c>
      <c r="E144" s="12">
        <v>34.1</v>
      </c>
      <c r="F144" s="12">
        <v>34.200000000000003</v>
      </c>
      <c r="G144" s="12">
        <v>38.299999999999997</v>
      </c>
      <c r="H144" s="12">
        <v>38.299999999999997</v>
      </c>
      <c r="I144" s="12"/>
      <c r="J144" s="12"/>
      <c r="K144" s="12"/>
      <c r="L144" s="12"/>
      <c r="M144" s="74">
        <f t="shared" si="52"/>
        <v>7.1</v>
      </c>
      <c r="N144" s="83">
        <v>7.22</v>
      </c>
      <c r="O144" s="83">
        <v>7.02</v>
      </c>
      <c r="P144" s="83">
        <v>7.17</v>
      </c>
      <c r="Q144" s="83">
        <v>7.05</v>
      </c>
      <c r="R144" s="83"/>
      <c r="S144" s="83"/>
      <c r="T144" s="83"/>
      <c r="U144" s="83"/>
      <c r="V144" s="5" t="str">
        <f t="shared" si="53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4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16.269610691458453</v>
      </c>
      <c r="AO144" s="41">
        <v>1721</v>
      </c>
      <c r="AP144" s="110"/>
      <c r="AQ144" s="111"/>
      <c r="AR144" s="126" t="str">
        <f t="shared" si="55"/>
        <v/>
      </c>
      <c r="AS144" s="126" t="str">
        <f t="shared" si="56"/>
        <v/>
      </c>
      <c r="AT144" s="127">
        <v>2095</v>
      </c>
      <c r="AU144" s="128"/>
      <c r="AV144" s="129"/>
      <c r="AW144" s="126" t="str">
        <f t="shared" si="57"/>
        <v/>
      </c>
      <c r="AX144" s="126" t="str">
        <f t="shared" si="58"/>
        <v/>
      </c>
      <c r="AY144" s="64" t="str">
        <f t="shared" si="59"/>
        <v/>
      </c>
      <c r="AZ144" s="97">
        <v>79.16</v>
      </c>
      <c r="BA144" s="68"/>
      <c r="BB144" s="68"/>
      <c r="BC144" s="68"/>
      <c r="BD144" s="68"/>
      <c r="BE144" s="15">
        <v>230</v>
      </c>
      <c r="BF144" s="5">
        <f t="shared" si="60"/>
        <v>22602</v>
      </c>
      <c r="BG144" s="42">
        <v>8578</v>
      </c>
      <c r="BH144" s="42">
        <v>13099</v>
      </c>
      <c r="BI144" s="42">
        <v>925</v>
      </c>
      <c r="BJ144" s="42"/>
      <c r="BK144" s="42"/>
      <c r="BL144" s="42">
        <v>0</v>
      </c>
      <c r="BM144" s="42"/>
    </row>
    <row r="145" spans="1:65" outlineLevel="5" x14ac:dyDescent="0.45">
      <c r="A145" s="22">
        <f t="shared" si="46"/>
        <v>4</v>
      </c>
      <c r="B145" s="9">
        <f t="shared" si="45"/>
        <v>45408</v>
      </c>
      <c r="C145" s="51">
        <v>364671</v>
      </c>
      <c r="D145" s="64">
        <f t="shared" si="51"/>
        <v>36.799999999999997</v>
      </c>
      <c r="E145" s="12">
        <v>34.909999999999997</v>
      </c>
      <c r="F145" s="12">
        <v>36.1</v>
      </c>
      <c r="G145" s="12">
        <v>38.200000000000003</v>
      </c>
      <c r="H145" s="12">
        <v>38</v>
      </c>
      <c r="I145" s="12"/>
      <c r="J145" s="12"/>
      <c r="K145" s="12"/>
      <c r="L145" s="12"/>
      <c r="M145" s="74">
        <f t="shared" si="52"/>
        <v>7.1</v>
      </c>
      <c r="N145" s="83">
        <v>7.19</v>
      </c>
      <c r="O145" s="83">
        <v>7</v>
      </c>
      <c r="P145" s="83">
        <v>7.13</v>
      </c>
      <c r="Q145" s="83">
        <v>7.01</v>
      </c>
      <c r="R145" s="83"/>
      <c r="S145" s="83"/>
      <c r="T145" s="83"/>
      <c r="U145" s="83"/>
      <c r="V145" s="5" t="str">
        <f t="shared" si="53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4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17.510944340212632</v>
      </c>
      <c r="AO145" s="41">
        <v>1599</v>
      </c>
      <c r="AP145" s="110"/>
      <c r="AQ145" s="111"/>
      <c r="AR145" s="126" t="str">
        <f t="shared" si="55"/>
        <v/>
      </c>
      <c r="AS145" s="126" t="str">
        <f t="shared" si="56"/>
        <v/>
      </c>
      <c r="AT145" s="127">
        <v>2509</v>
      </c>
      <c r="AU145" s="128"/>
      <c r="AV145" s="129"/>
      <c r="AW145" s="126" t="str">
        <f t="shared" si="57"/>
        <v/>
      </c>
      <c r="AX145" s="126" t="str">
        <f t="shared" si="58"/>
        <v/>
      </c>
      <c r="AY145" s="64" t="str">
        <f t="shared" si="59"/>
        <v/>
      </c>
      <c r="AZ145" s="97">
        <v>78.819999999999993</v>
      </c>
      <c r="BA145" s="68"/>
      <c r="BB145" s="68"/>
      <c r="BC145" s="68"/>
      <c r="BD145" s="68"/>
      <c r="BE145" s="15">
        <v>260</v>
      </c>
      <c r="BF145" s="5">
        <f t="shared" si="60"/>
        <v>23998</v>
      </c>
      <c r="BG145" s="42">
        <v>8272</v>
      </c>
      <c r="BH145" s="42">
        <v>14224</v>
      </c>
      <c r="BI145" s="42">
        <v>829</v>
      </c>
      <c r="BJ145" s="42"/>
      <c r="BK145" s="42"/>
      <c r="BL145" s="42">
        <v>673</v>
      </c>
      <c r="BM145" s="42"/>
    </row>
    <row r="146" spans="1:65" outlineLevel="5" x14ac:dyDescent="0.45">
      <c r="A146" s="22">
        <f t="shared" si="46"/>
        <v>4</v>
      </c>
      <c r="B146" s="9">
        <f t="shared" si="45"/>
        <v>45409</v>
      </c>
      <c r="C146" s="51">
        <v>358826</v>
      </c>
      <c r="D146" s="64">
        <f t="shared" si="51"/>
        <v>35.299999999999997</v>
      </c>
      <c r="E146" s="12">
        <v>32.5</v>
      </c>
      <c r="F146" s="12">
        <v>32.6</v>
      </c>
      <c r="G146" s="12">
        <v>38.1</v>
      </c>
      <c r="H146" s="12">
        <v>37.9</v>
      </c>
      <c r="I146" s="12"/>
      <c r="J146" s="12"/>
      <c r="K146" s="12"/>
      <c r="L146" s="12"/>
      <c r="M146" s="74">
        <f t="shared" si="52"/>
        <v>7.1</v>
      </c>
      <c r="N146" s="83">
        <v>7.21</v>
      </c>
      <c r="O146" s="83">
        <v>7.03</v>
      </c>
      <c r="P146" s="83">
        <v>7.16</v>
      </c>
      <c r="Q146" s="83">
        <v>7.05</v>
      </c>
      <c r="R146" s="83"/>
      <c r="S146" s="83"/>
      <c r="T146" s="83"/>
      <c r="U146" s="83"/>
      <c r="V146" s="5" t="str">
        <f t="shared" si="53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4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14.861995753715499</v>
      </c>
      <c r="AO146" s="41">
        <v>1884</v>
      </c>
      <c r="AP146" s="110"/>
      <c r="AQ146" s="111"/>
      <c r="AR146" s="126" t="str">
        <f t="shared" si="55"/>
        <v/>
      </c>
      <c r="AS146" s="126" t="str">
        <f t="shared" si="56"/>
        <v/>
      </c>
      <c r="AT146" s="127">
        <v>1339</v>
      </c>
      <c r="AU146" s="128"/>
      <c r="AV146" s="129"/>
      <c r="AW146" s="126" t="str">
        <f t="shared" si="57"/>
        <v/>
      </c>
      <c r="AX146" s="126" t="str">
        <f t="shared" si="58"/>
        <v/>
      </c>
      <c r="AY146" s="64" t="str">
        <f t="shared" si="59"/>
        <v/>
      </c>
      <c r="AZ146" s="97">
        <v>78.94</v>
      </c>
      <c r="BA146" s="68"/>
      <c r="BB146" s="68"/>
      <c r="BC146" s="68"/>
      <c r="BD146" s="68"/>
      <c r="BE146" s="15">
        <v>115</v>
      </c>
      <c r="BF146" s="5">
        <f t="shared" si="60"/>
        <v>24582</v>
      </c>
      <c r="BG146" s="42">
        <v>8295</v>
      </c>
      <c r="BH146" s="42">
        <v>14400</v>
      </c>
      <c r="BI146" s="42">
        <v>895</v>
      </c>
      <c r="BJ146" s="42"/>
      <c r="BK146" s="42"/>
      <c r="BL146" s="42">
        <v>992</v>
      </c>
      <c r="BM146" s="42"/>
    </row>
    <row r="147" spans="1:65" outlineLevel="5" x14ac:dyDescent="0.45">
      <c r="A147" s="22">
        <f t="shared" si="46"/>
        <v>4</v>
      </c>
      <c r="B147" s="9">
        <f t="shared" si="45"/>
        <v>45410</v>
      </c>
      <c r="C147" s="51">
        <v>357159</v>
      </c>
      <c r="D147" s="64">
        <f t="shared" si="51"/>
        <v>37.299999999999997</v>
      </c>
      <c r="E147" s="12">
        <v>37.200000000000003</v>
      </c>
      <c r="F147" s="12">
        <v>37.299999999999997</v>
      </c>
      <c r="G147" s="12">
        <v>37.9</v>
      </c>
      <c r="H147" s="12">
        <v>36.9</v>
      </c>
      <c r="I147" s="12"/>
      <c r="J147" s="12"/>
      <c r="K147" s="12"/>
      <c r="L147" s="12"/>
      <c r="M147" s="74">
        <f t="shared" si="52"/>
        <v>7.1</v>
      </c>
      <c r="N147" s="83">
        <v>7.23</v>
      </c>
      <c r="O147" s="83">
        <v>7.06</v>
      </c>
      <c r="P147" s="83">
        <v>7.19</v>
      </c>
      <c r="Q147" s="83">
        <v>7.07</v>
      </c>
      <c r="R147" s="83"/>
      <c r="S147" s="83"/>
      <c r="T147" s="83"/>
      <c r="U147" s="83"/>
      <c r="V147" s="5" t="str">
        <f t="shared" si="53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4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15.20086862106406</v>
      </c>
      <c r="AO147" s="41">
        <v>1842</v>
      </c>
      <c r="AP147" s="110"/>
      <c r="AQ147" s="111"/>
      <c r="AR147" s="126" t="str">
        <f t="shared" si="55"/>
        <v/>
      </c>
      <c r="AS147" s="126" t="str">
        <f t="shared" si="56"/>
        <v/>
      </c>
      <c r="AT147" s="127">
        <v>2122</v>
      </c>
      <c r="AU147" s="128"/>
      <c r="AV147" s="129"/>
      <c r="AW147" s="126" t="str">
        <f t="shared" si="57"/>
        <v/>
      </c>
      <c r="AX147" s="126" t="str">
        <f t="shared" si="58"/>
        <v/>
      </c>
      <c r="AY147" s="64" t="str">
        <f t="shared" si="59"/>
        <v/>
      </c>
      <c r="AZ147" s="97">
        <v>79.08</v>
      </c>
      <c r="BA147" s="68"/>
      <c r="BB147" s="68"/>
      <c r="BC147" s="68"/>
      <c r="BD147" s="68"/>
      <c r="BE147" s="15"/>
      <c r="BF147" s="5">
        <f t="shared" si="60"/>
        <v>14173</v>
      </c>
      <c r="BG147" s="42">
        <v>8284</v>
      </c>
      <c r="BH147" s="42">
        <v>3952</v>
      </c>
      <c r="BI147" s="42">
        <v>836</v>
      </c>
      <c r="BJ147" s="42"/>
      <c r="BK147" s="42"/>
      <c r="BL147" s="42">
        <v>1101</v>
      </c>
      <c r="BM147" s="42"/>
    </row>
    <row r="148" spans="1:65" outlineLevel="5" x14ac:dyDescent="0.45">
      <c r="A148" s="22">
        <f t="shared" si="46"/>
        <v>4</v>
      </c>
      <c r="B148" s="9">
        <f t="shared" si="45"/>
        <v>45411</v>
      </c>
      <c r="C148" s="51">
        <v>372603</v>
      </c>
      <c r="D148" s="64">
        <f t="shared" si="51"/>
        <v>36.799999999999997</v>
      </c>
      <c r="E148" s="12">
        <v>35.9</v>
      </c>
      <c r="F148" s="12">
        <v>36.1</v>
      </c>
      <c r="G148" s="12">
        <v>37.5</v>
      </c>
      <c r="H148" s="12">
        <v>37.5</v>
      </c>
      <c r="I148" s="12"/>
      <c r="J148" s="12"/>
      <c r="K148" s="12"/>
      <c r="L148" s="12"/>
      <c r="M148" s="74">
        <f t="shared" si="52"/>
        <v>7.1</v>
      </c>
      <c r="N148" s="83">
        <v>7.21</v>
      </c>
      <c r="O148" s="83">
        <v>7.05</v>
      </c>
      <c r="P148" s="83">
        <v>7.16</v>
      </c>
      <c r="Q148" s="83">
        <v>7.04</v>
      </c>
      <c r="R148" s="83"/>
      <c r="S148" s="83"/>
      <c r="T148" s="83"/>
      <c r="U148" s="83"/>
      <c r="V148" s="5" t="str">
        <f t="shared" si="53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4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17.543859649122808</v>
      </c>
      <c r="AO148" s="41">
        <v>1596</v>
      </c>
      <c r="AP148" s="110"/>
      <c r="AQ148" s="111"/>
      <c r="AR148" s="126" t="str">
        <f t="shared" si="55"/>
        <v/>
      </c>
      <c r="AS148" s="126" t="str">
        <f t="shared" si="56"/>
        <v/>
      </c>
      <c r="AT148" s="127">
        <v>2232</v>
      </c>
      <c r="AU148" s="128"/>
      <c r="AV148" s="129"/>
      <c r="AW148" s="126" t="str">
        <f t="shared" si="57"/>
        <v/>
      </c>
      <c r="AX148" s="126" t="str">
        <f t="shared" si="58"/>
        <v/>
      </c>
      <c r="AY148" s="64" t="str">
        <f t="shared" si="59"/>
        <v/>
      </c>
      <c r="AZ148" s="97">
        <v>78.510000000000005</v>
      </c>
      <c r="BA148" s="68"/>
      <c r="BB148" s="68"/>
      <c r="BC148" s="68"/>
      <c r="BD148" s="68"/>
      <c r="BE148" s="15">
        <v>260</v>
      </c>
      <c r="BF148" s="5">
        <f t="shared" si="60"/>
        <v>24250</v>
      </c>
      <c r="BG148" s="42">
        <v>8471</v>
      </c>
      <c r="BH148" s="42">
        <v>13943</v>
      </c>
      <c r="BI148" s="42">
        <v>934</v>
      </c>
      <c r="BJ148" s="42"/>
      <c r="BK148" s="42"/>
      <c r="BL148" s="42">
        <v>902</v>
      </c>
      <c r="BM148" s="42"/>
    </row>
    <row r="149" spans="1:65" ht="17.5" outlineLevel="5" thickBot="1" x14ac:dyDescent="0.5">
      <c r="A149" s="31">
        <f t="shared" si="46"/>
        <v>4</v>
      </c>
      <c r="B149" s="32">
        <f t="shared" si="45"/>
        <v>45412</v>
      </c>
      <c r="C149" s="51">
        <v>378803</v>
      </c>
      <c r="D149" s="64">
        <f t="shared" si="51"/>
        <v>37.299999999999997</v>
      </c>
      <c r="E149" s="12">
        <v>37.6</v>
      </c>
      <c r="F149" s="12">
        <v>37.700000000000003</v>
      </c>
      <c r="G149" s="12">
        <v>37.4</v>
      </c>
      <c r="H149" s="12">
        <v>36.299999999999997</v>
      </c>
      <c r="I149" s="12"/>
      <c r="J149" s="12"/>
      <c r="K149" s="12"/>
      <c r="L149" s="12"/>
      <c r="M149" s="74">
        <f t="shared" si="52"/>
        <v>7.1</v>
      </c>
      <c r="N149" s="83">
        <v>7.17</v>
      </c>
      <c r="O149" s="83">
        <v>7.03</v>
      </c>
      <c r="P149" s="83">
        <v>7.12</v>
      </c>
      <c r="Q149" s="83">
        <v>7.01</v>
      </c>
      <c r="R149" s="83"/>
      <c r="S149" s="83"/>
      <c r="T149" s="83"/>
      <c r="U149" s="83"/>
      <c r="V149" s="5" t="str">
        <f t="shared" si="53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4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14.925373134328359</v>
      </c>
      <c r="AO149" s="41">
        <v>1876</v>
      </c>
      <c r="AP149" s="110"/>
      <c r="AQ149" s="111"/>
      <c r="AR149" s="126" t="str">
        <f t="shared" si="55"/>
        <v/>
      </c>
      <c r="AS149" s="126" t="str">
        <f t="shared" si="56"/>
        <v/>
      </c>
      <c r="AT149" s="127">
        <v>2107</v>
      </c>
      <c r="AU149" s="128"/>
      <c r="AV149" s="129"/>
      <c r="AW149" s="126" t="str">
        <f t="shared" si="57"/>
        <v/>
      </c>
      <c r="AX149" s="126" t="str">
        <f t="shared" si="58"/>
        <v/>
      </c>
      <c r="AY149" s="64" t="str">
        <f t="shared" si="59"/>
        <v/>
      </c>
      <c r="AZ149" s="97">
        <v>78.48</v>
      </c>
      <c r="BA149" s="68">
        <v>60.84</v>
      </c>
      <c r="BB149" s="68">
        <v>39.61</v>
      </c>
      <c r="BC149" s="68">
        <v>41</v>
      </c>
      <c r="BD149" s="68"/>
      <c r="BE149" s="15">
        <v>280</v>
      </c>
      <c r="BF149" s="5">
        <f t="shared" si="60"/>
        <v>29954</v>
      </c>
      <c r="BG149" s="42">
        <v>8837</v>
      </c>
      <c r="BH149" s="42">
        <v>14400</v>
      </c>
      <c r="BI149" s="42">
        <v>978</v>
      </c>
      <c r="BJ149" s="42"/>
      <c r="BK149" s="42"/>
      <c r="BL149" s="42">
        <v>5739</v>
      </c>
      <c r="BM149" s="42"/>
    </row>
    <row r="150" spans="1:65" outlineLevel="4" x14ac:dyDescent="0.45">
      <c r="A150" s="150" t="s">
        <v>38</v>
      </c>
      <c r="B150" s="151"/>
      <c r="C150" s="50">
        <f t="shared" ref="C150:BM150" si="61">SUBTOTAL(4,C120:C149)</f>
        <v>420603</v>
      </c>
      <c r="D150" s="60">
        <f t="shared" si="61"/>
        <v>37.799999999999997</v>
      </c>
      <c r="E150" s="28">
        <f t="shared" si="61"/>
        <v>37.6</v>
      </c>
      <c r="F150" s="28">
        <f t="shared" si="61"/>
        <v>37.700000000000003</v>
      </c>
      <c r="G150" s="28">
        <f t="shared" si="61"/>
        <v>38.799999999999997</v>
      </c>
      <c r="H150" s="28">
        <f t="shared" si="61"/>
        <v>42.1</v>
      </c>
      <c r="I150" s="28">
        <f t="shared" si="61"/>
        <v>0</v>
      </c>
      <c r="J150" s="28">
        <f t="shared" si="61"/>
        <v>0</v>
      </c>
      <c r="K150" s="28">
        <f t="shared" si="61"/>
        <v>0</v>
      </c>
      <c r="L150" s="28">
        <f t="shared" si="61"/>
        <v>0</v>
      </c>
      <c r="M150" s="71">
        <f t="shared" si="61"/>
        <v>7.2</v>
      </c>
      <c r="N150" s="82">
        <f t="shared" si="61"/>
        <v>7.29</v>
      </c>
      <c r="O150" s="82">
        <f t="shared" si="61"/>
        <v>7.18</v>
      </c>
      <c r="P150" s="82">
        <f t="shared" si="61"/>
        <v>7.32</v>
      </c>
      <c r="Q150" s="82">
        <f t="shared" si="61"/>
        <v>7.25</v>
      </c>
      <c r="R150" s="82">
        <f t="shared" si="61"/>
        <v>0</v>
      </c>
      <c r="S150" s="82">
        <f t="shared" si="61"/>
        <v>0</v>
      </c>
      <c r="T150" s="82">
        <f t="shared" si="61"/>
        <v>0</v>
      </c>
      <c r="U150" s="82">
        <f t="shared" si="61"/>
        <v>0</v>
      </c>
      <c r="V150" s="29">
        <f t="shared" si="61"/>
        <v>219</v>
      </c>
      <c r="W150" s="39">
        <f t="shared" si="61"/>
        <v>223.4</v>
      </c>
      <c r="X150" s="39">
        <f t="shared" si="61"/>
        <v>249</v>
      </c>
      <c r="Y150" s="39">
        <f t="shared" si="61"/>
        <v>199</v>
      </c>
      <c r="Z150" s="39">
        <f t="shared" si="61"/>
        <v>288.89999999999998</v>
      </c>
      <c r="AA150" s="39">
        <f t="shared" si="61"/>
        <v>0</v>
      </c>
      <c r="AB150" s="39">
        <f t="shared" si="61"/>
        <v>0</v>
      </c>
      <c r="AC150" s="39">
        <f t="shared" si="61"/>
        <v>0</v>
      </c>
      <c r="AD150" s="39">
        <f t="shared" si="61"/>
        <v>0</v>
      </c>
      <c r="AE150" s="29">
        <f t="shared" si="61"/>
        <v>2930</v>
      </c>
      <c r="AF150" s="39">
        <f t="shared" si="61"/>
        <v>3100</v>
      </c>
      <c r="AG150" s="39">
        <f t="shared" si="61"/>
        <v>2830</v>
      </c>
      <c r="AH150" s="39">
        <f t="shared" si="61"/>
        <v>3010</v>
      </c>
      <c r="AI150" s="39">
        <f t="shared" si="61"/>
        <v>2700</v>
      </c>
      <c r="AJ150" s="39">
        <f t="shared" si="61"/>
        <v>0</v>
      </c>
      <c r="AK150" s="39">
        <f t="shared" si="61"/>
        <v>0</v>
      </c>
      <c r="AL150" s="39">
        <f t="shared" si="61"/>
        <v>0</v>
      </c>
      <c r="AM150" s="39">
        <f t="shared" si="61"/>
        <v>0</v>
      </c>
      <c r="AN150" s="39">
        <f t="shared" si="61"/>
        <v>20.54292002934703</v>
      </c>
      <c r="AO150" s="39">
        <f t="shared" si="61"/>
        <v>2053</v>
      </c>
      <c r="AP150" s="104">
        <f t="shared" si="61"/>
        <v>3.28</v>
      </c>
      <c r="AQ150" s="105">
        <f t="shared" si="61"/>
        <v>2.64</v>
      </c>
      <c r="AR150" s="106">
        <f t="shared" si="61"/>
        <v>80.487804878048792</v>
      </c>
      <c r="AS150" s="106">
        <f t="shared" si="61"/>
        <v>23.076923076923066</v>
      </c>
      <c r="AT150" s="107">
        <f t="shared" si="61"/>
        <v>2509</v>
      </c>
      <c r="AU150" s="108">
        <f t="shared" si="61"/>
        <v>1.81</v>
      </c>
      <c r="AV150" s="109">
        <f t="shared" si="61"/>
        <v>1.1200000000000001</v>
      </c>
      <c r="AW150" s="106">
        <f t="shared" si="61"/>
        <v>65.644171779141118</v>
      </c>
      <c r="AX150" s="106">
        <f t="shared" si="61"/>
        <v>38.121546961325961</v>
      </c>
      <c r="AY150" s="60">
        <f t="shared" si="61"/>
        <v>60.649978041282402</v>
      </c>
      <c r="AZ150" s="96">
        <f t="shared" si="61"/>
        <v>80.45</v>
      </c>
      <c r="BA150" s="67">
        <f t="shared" si="61"/>
        <v>64.900000000000006</v>
      </c>
      <c r="BB150" s="67">
        <f t="shared" si="61"/>
        <v>39.61</v>
      </c>
      <c r="BC150" s="67">
        <f t="shared" si="61"/>
        <v>41</v>
      </c>
      <c r="BD150" s="67">
        <f t="shared" si="61"/>
        <v>0</v>
      </c>
      <c r="BE150" s="27">
        <f t="shared" si="61"/>
        <v>330</v>
      </c>
      <c r="BF150" s="29">
        <f t="shared" si="61"/>
        <v>33061</v>
      </c>
      <c r="BG150" s="39">
        <f t="shared" si="61"/>
        <v>16626</v>
      </c>
      <c r="BH150" s="40">
        <f t="shared" si="61"/>
        <v>16189</v>
      </c>
      <c r="BI150" s="40">
        <f t="shared" si="61"/>
        <v>1200</v>
      </c>
      <c r="BJ150" s="40">
        <f t="shared" si="61"/>
        <v>0</v>
      </c>
      <c r="BK150" s="40">
        <f t="shared" si="61"/>
        <v>0</v>
      </c>
      <c r="BL150" s="40">
        <f t="shared" si="61"/>
        <v>5739</v>
      </c>
      <c r="BM150" s="27">
        <f t="shared" si="61"/>
        <v>0</v>
      </c>
    </row>
    <row r="151" spans="1:65" outlineLevel="3" x14ac:dyDescent="0.45">
      <c r="A151" s="180" t="s">
        <v>27</v>
      </c>
      <c r="B151" s="181"/>
      <c r="C151" s="51">
        <f t="shared" ref="C151:BM151" si="62">SUBTOTAL(5,C120:C149)</f>
        <v>353271</v>
      </c>
      <c r="D151" s="61">
        <f t="shared" si="62"/>
        <v>34.700000000000003</v>
      </c>
      <c r="E151" s="12">
        <f t="shared" si="62"/>
        <v>30.4</v>
      </c>
      <c r="F151" s="12">
        <f t="shared" si="62"/>
        <v>30.5</v>
      </c>
      <c r="G151" s="12">
        <f t="shared" si="62"/>
        <v>34.4</v>
      </c>
      <c r="H151" s="12">
        <f t="shared" si="62"/>
        <v>36.200000000000003</v>
      </c>
      <c r="I151" s="12">
        <f t="shared" si="62"/>
        <v>0</v>
      </c>
      <c r="J151" s="12">
        <f t="shared" si="62"/>
        <v>0</v>
      </c>
      <c r="K151" s="12">
        <f t="shared" si="62"/>
        <v>0</v>
      </c>
      <c r="L151" s="12">
        <f t="shared" si="62"/>
        <v>0</v>
      </c>
      <c r="M151" s="72">
        <f t="shared" si="62"/>
        <v>7.1</v>
      </c>
      <c r="N151" s="83">
        <f t="shared" si="62"/>
        <v>7.13</v>
      </c>
      <c r="O151" s="83">
        <f t="shared" si="62"/>
        <v>6.97</v>
      </c>
      <c r="P151" s="83">
        <f t="shared" si="62"/>
        <v>7.12</v>
      </c>
      <c r="Q151" s="83">
        <f t="shared" si="62"/>
        <v>7.01</v>
      </c>
      <c r="R151" s="83">
        <f t="shared" si="62"/>
        <v>0</v>
      </c>
      <c r="S151" s="83">
        <f t="shared" si="62"/>
        <v>0</v>
      </c>
      <c r="T151" s="83">
        <f t="shared" si="62"/>
        <v>0</v>
      </c>
      <c r="U151" s="83">
        <f t="shared" si="62"/>
        <v>0</v>
      </c>
      <c r="V151" s="6">
        <f t="shared" si="62"/>
        <v>173.3</v>
      </c>
      <c r="W151" s="41">
        <f t="shared" si="62"/>
        <v>138.9</v>
      </c>
      <c r="X151" s="41">
        <f t="shared" si="62"/>
        <v>178.4</v>
      </c>
      <c r="Y151" s="41">
        <f t="shared" si="62"/>
        <v>180.7</v>
      </c>
      <c r="Z151" s="41">
        <f t="shared" si="62"/>
        <v>172.9</v>
      </c>
      <c r="AA151" s="41">
        <f t="shared" si="62"/>
        <v>0</v>
      </c>
      <c r="AB151" s="41">
        <f t="shared" si="62"/>
        <v>0</v>
      </c>
      <c r="AC151" s="41">
        <f t="shared" si="62"/>
        <v>0</v>
      </c>
      <c r="AD151" s="41">
        <f t="shared" si="62"/>
        <v>0</v>
      </c>
      <c r="AE151" s="6">
        <f t="shared" si="62"/>
        <v>2697.5</v>
      </c>
      <c r="AF151" s="41">
        <f t="shared" si="62"/>
        <v>2690</v>
      </c>
      <c r="AG151" s="41">
        <f t="shared" si="62"/>
        <v>2680</v>
      </c>
      <c r="AH151" s="41">
        <f t="shared" si="62"/>
        <v>2590</v>
      </c>
      <c r="AI151" s="41">
        <f t="shared" si="62"/>
        <v>2660</v>
      </c>
      <c r="AJ151" s="41">
        <f t="shared" si="62"/>
        <v>0</v>
      </c>
      <c r="AK151" s="41">
        <f t="shared" si="62"/>
        <v>0</v>
      </c>
      <c r="AL151" s="41">
        <f t="shared" si="62"/>
        <v>0</v>
      </c>
      <c r="AM151" s="41">
        <f t="shared" si="62"/>
        <v>0</v>
      </c>
      <c r="AN151" s="41">
        <f t="shared" si="62"/>
        <v>13.638577691183634</v>
      </c>
      <c r="AO151" s="41">
        <f t="shared" si="62"/>
        <v>1363</v>
      </c>
      <c r="AP151" s="110">
        <f t="shared" si="62"/>
        <v>2.29</v>
      </c>
      <c r="AQ151" s="111">
        <f t="shared" si="62"/>
        <v>1.8</v>
      </c>
      <c r="AR151" s="112">
        <f t="shared" si="62"/>
        <v>76.923076923076934</v>
      </c>
      <c r="AS151" s="112">
        <f t="shared" si="62"/>
        <v>19.512195121951208</v>
      </c>
      <c r="AT151" s="113">
        <f t="shared" si="62"/>
        <v>1339</v>
      </c>
      <c r="AU151" s="114">
        <f t="shared" si="62"/>
        <v>1.6</v>
      </c>
      <c r="AV151" s="115">
        <f t="shared" si="62"/>
        <v>1.01</v>
      </c>
      <c r="AW151" s="112">
        <f t="shared" si="62"/>
        <v>61.878453038674039</v>
      </c>
      <c r="AX151" s="112">
        <f t="shared" si="62"/>
        <v>34.355828220858882</v>
      </c>
      <c r="AY151" s="61">
        <f t="shared" si="62"/>
        <v>47.986111111111093</v>
      </c>
      <c r="AZ151" s="97">
        <f t="shared" si="62"/>
        <v>78.48</v>
      </c>
      <c r="BA151" s="68">
        <f t="shared" si="62"/>
        <v>60.84</v>
      </c>
      <c r="BB151" s="68">
        <f t="shared" si="62"/>
        <v>35.869999999999997</v>
      </c>
      <c r="BC151" s="68">
        <f t="shared" si="62"/>
        <v>0</v>
      </c>
      <c r="BD151" s="68">
        <f t="shared" si="62"/>
        <v>0</v>
      </c>
      <c r="BE151" s="15">
        <f t="shared" si="62"/>
        <v>30</v>
      </c>
      <c r="BF151" s="6">
        <f t="shared" si="62"/>
        <v>11928</v>
      </c>
      <c r="BG151" s="41">
        <f t="shared" si="62"/>
        <v>6806</v>
      </c>
      <c r="BH151" s="42">
        <f t="shared" si="62"/>
        <v>3497</v>
      </c>
      <c r="BI151" s="42">
        <f t="shared" si="62"/>
        <v>0</v>
      </c>
      <c r="BJ151" s="42">
        <f t="shared" si="62"/>
        <v>0</v>
      </c>
      <c r="BK151" s="42">
        <f t="shared" si="62"/>
        <v>0</v>
      </c>
      <c r="BL151" s="42">
        <f t="shared" si="62"/>
        <v>0</v>
      </c>
      <c r="BM151" s="15">
        <f t="shared" si="62"/>
        <v>0</v>
      </c>
    </row>
    <row r="152" spans="1:65" outlineLevel="2" x14ac:dyDescent="0.45">
      <c r="A152" s="180" t="s">
        <v>16</v>
      </c>
      <c r="B152" s="181"/>
      <c r="C152" s="51">
        <f>IFERROR(SUBTOTAL(1,C120:C149),"")</f>
        <v>377803.63333333336</v>
      </c>
      <c r="D152" s="61">
        <f t="shared" ref="D152:BM152" si="63">IFERROR(SUBTOTAL(1,D120:D149),"")</f>
        <v>36.54666666666666</v>
      </c>
      <c r="E152" s="12">
        <f t="shared" si="63"/>
        <v>34.943666666666665</v>
      </c>
      <c r="F152" s="12">
        <f t="shared" si="63"/>
        <v>35.093333333333341</v>
      </c>
      <c r="G152" s="12">
        <f t="shared" si="63"/>
        <v>37.506666666666675</v>
      </c>
      <c r="H152" s="12">
        <f t="shared" si="63"/>
        <v>38.566666666666677</v>
      </c>
      <c r="I152" s="12" t="str">
        <f t="shared" si="63"/>
        <v/>
      </c>
      <c r="J152" s="12" t="str">
        <f t="shared" si="63"/>
        <v/>
      </c>
      <c r="K152" s="12" t="str">
        <f t="shared" si="63"/>
        <v/>
      </c>
      <c r="L152" s="12" t="str">
        <f t="shared" si="63"/>
        <v/>
      </c>
      <c r="M152" s="72">
        <f t="shared" si="63"/>
        <v>7.1566666666666645</v>
      </c>
      <c r="N152" s="83">
        <f t="shared" si="63"/>
        <v>7.2236666666666656</v>
      </c>
      <c r="O152" s="83">
        <f t="shared" si="63"/>
        <v>7.0730000000000013</v>
      </c>
      <c r="P152" s="83">
        <f t="shared" si="63"/>
        <v>7.2116666666666633</v>
      </c>
      <c r="Q152" s="83">
        <f t="shared" si="63"/>
        <v>7.1150000000000011</v>
      </c>
      <c r="R152" s="83" t="str">
        <f t="shared" si="63"/>
        <v/>
      </c>
      <c r="S152" s="83" t="str">
        <f t="shared" si="63"/>
        <v/>
      </c>
      <c r="T152" s="83" t="str">
        <f t="shared" si="63"/>
        <v/>
      </c>
      <c r="U152" s="83" t="str">
        <f t="shared" si="63"/>
        <v/>
      </c>
      <c r="V152" s="6">
        <f t="shared" si="63"/>
        <v>197.875</v>
      </c>
      <c r="W152" s="41">
        <f t="shared" si="63"/>
        <v>168.82499999999999</v>
      </c>
      <c r="X152" s="41">
        <f t="shared" si="63"/>
        <v>207.67500000000001</v>
      </c>
      <c r="Y152" s="41">
        <f t="shared" si="63"/>
        <v>189.375</v>
      </c>
      <c r="Z152" s="41">
        <f t="shared" si="63"/>
        <v>225.5</v>
      </c>
      <c r="AA152" s="41" t="str">
        <f t="shared" si="63"/>
        <v/>
      </c>
      <c r="AB152" s="41" t="str">
        <f t="shared" si="63"/>
        <v/>
      </c>
      <c r="AC152" s="41" t="str">
        <f t="shared" si="63"/>
        <v/>
      </c>
      <c r="AD152" s="41" t="str">
        <f t="shared" si="63"/>
        <v/>
      </c>
      <c r="AE152" s="6">
        <f t="shared" si="63"/>
        <v>2820.625</v>
      </c>
      <c r="AF152" s="41">
        <f t="shared" si="63"/>
        <v>2940</v>
      </c>
      <c r="AG152" s="41">
        <f t="shared" si="63"/>
        <v>2752.5</v>
      </c>
      <c r="AH152" s="41">
        <f t="shared" si="63"/>
        <v>2842.5</v>
      </c>
      <c r="AI152" s="41">
        <f t="shared" si="63"/>
        <v>2686.6666666666665</v>
      </c>
      <c r="AJ152" s="41" t="str">
        <f t="shared" si="63"/>
        <v/>
      </c>
      <c r="AK152" s="41" t="str">
        <f t="shared" si="63"/>
        <v/>
      </c>
      <c r="AL152" s="41" t="str">
        <f t="shared" si="63"/>
        <v/>
      </c>
      <c r="AM152" s="41" t="str">
        <f t="shared" si="63"/>
        <v/>
      </c>
      <c r="AN152" s="41">
        <f t="shared" si="63"/>
        <v>16.440188612130598</v>
      </c>
      <c r="AO152" s="41">
        <f t="shared" si="63"/>
        <v>1721.4333333333334</v>
      </c>
      <c r="AP152" s="110">
        <f t="shared" si="63"/>
        <v>2.7424999999999997</v>
      </c>
      <c r="AQ152" s="111">
        <f t="shared" si="63"/>
        <v>2.1625000000000001</v>
      </c>
      <c r="AR152" s="112">
        <f t="shared" si="63"/>
        <v>78.759929779231598</v>
      </c>
      <c r="AS152" s="112">
        <f t="shared" si="63"/>
        <v>21.240070220768402</v>
      </c>
      <c r="AT152" s="113">
        <f t="shared" si="63"/>
        <v>2005.7333333333333</v>
      </c>
      <c r="AU152" s="114">
        <f t="shared" si="63"/>
        <v>1.67</v>
      </c>
      <c r="AV152" s="115">
        <f t="shared" si="63"/>
        <v>1.06</v>
      </c>
      <c r="AW152" s="112">
        <f t="shared" si="63"/>
        <v>63.515564741039157</v>
      </c>
      <c r="AX152" s="112">
        <f t="shared" si="63"/>
        <v>36.484435258960843</v>
      </c>
      <c r="AY152" s="61">
        <f t="shared" si="63"/>
        <v>52.819249347835438</v>
      </c>
      <c r="AZ152" s="97">
        <f t="shared" si="63"/>
        <v>79.316333333333361</v>
      </c>
      <c r="BA152" s="68">
        <f t="shared" si="63"/>
        <v>62.616000000000007</v>
      </c>
      <c r="BB152" s="68">
        <f t="shared" si="63"/>
        <v>37.625999999999998</v>
      </c>
      <c r="BC152" s="68">
        <f t="shared" si="63"/>
        <v>16.399999999999999</v>
      </c>
      <c r="BD152" s="68" t="str">
        <f t="shared" si="63"/>
        <v/>
      </c>
      <c r="BE152" s="15">
        <f>IFERROR(SUBTOTAL(1,BE120:BE149),"")</f>
        <v>215</v>
      </c>
      <c r="BF152" s="6">
        <f t="shared" si="63"/>
        <v>23077.566666666666</v>
      </c>
      <c r="BG152" s="41">
        <f t="shared" si="63"/>
        <v>11623.433333333332</v>
      </c>
      <c r="BH152" s="42">
        <f t="shared" si="63"/>
        <v>10211.799999999999</v>
      </c>
      <c r="BI152" s="42">
        <f t="shared" si="63"/>
        <v>904.26666666666665</v>
      </c>
      <c r="BJ152" s="42" t="str">
        <f t="shared" si="63"/>
        <v/>
      </c>
      <c r="BK152" s="42" t="str">
        <f t="shared" si="63"/>
        <v/>
      </c>
      <c r="BL152" s="42">
        <f t="shared" si="63"/>
        <v>338.06666666666666</v>
      </c>
      <c r="BM152" s="15" t="str">
        <f t="shared" si="63"/>
        <v/>
      </c>
    </row>
    <row r="153" spans="1:65" ht="17.5" outlineLevel="1" thickBot="1" x14ac:dyDescent="0.5">
      <c r="A153" s="182" t="s">
        <v>57</v>
      </c>
      <c r="B153" s="183"/>
      <c r="C153" s="52">
        <f>SUBTOTAL(9,C120:C149)</f>
        <v>11334109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51643</v>
      </c>
      <c r="AP153" s="116"/>
      <c r="AQ153" s="117"/>
      <c r="AR153" s="118"/>
      <c r="AS153" s="118"/>
      <c r="AT153" s="119">
        <f>SUBTOTAL(9,AT120:AT149)</f>
        <v>60172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4085</v>
      </c>
      <c r="BF153" s="7">
        <f t="shared" ref="BF153:BM153" si="64">SUBTOTAL(9,BF120:BF149)</f>
        <v>692327</v>
      </c>
      <c r="BG153" s="43">
        <f t="shared" si="64"/>
        <v>348703</v>
      </c>
      <c r="BH153" s="44">
        <f t="shared" si="64"/>
        <v>306354</v>
      </c>
      <c r="BI153" s="44">
        <f t="shared" si="64"/>
        <v>27128</v>
      </c>
      <c r="BJ153" s="44">
        <f t="shared" si="64"/>
        <v>0</v>
      </c>
      <c r="BK153" s="44">
        <f t="shared" si="64"/>
        <v>0</v>
      </c>
      <c r="BL153" s="44">
        <f t="shared" si="64"/>
        <v>10142</v>
      </c>
      <c r="BM153" s="16">
        <f t="shared" si="64"/>
        <v>0</v>
      </c>
    </row>
    <row r="154" spans="1:65" outlineLevel="5" x14ac:dyDescent="0.45">
      <c r="A154" s="21">
        <f t="shared" si="46"/>
        <v>5</v>
      </c>
      <c r="B154" s="33">
        <f>B149+1</f>
        <v>45413</v>
      </c>
      <c r="C154" s="51">
        <v>368361</v>
      </c>
      <c r="D154" s="64">
        <f t="shared" ref="D154:D184" si="65">IFERROR(ROUND(AVERAGE(E154:L154),1),"")</f>
        <v>36.799999999999997</v>
      </c>
      <c r="E154" s="12">
        <v>36.9</v>
      </c>
      <c r="F154" s="12">
        <v>37</v>
      </c>
      <c r="G154" s="12">
        <v>37.1</v>
      </c>
      <c r="H154" s="12">
        <v>36.200000000000003</v>
      </c>
      <c r="I154" s="12"/>
      <c r="J154" s="12"/>
      <c r="K154" s="12"/>
      <c r="L154" s="12"/>
      <c r="M154" s="74">
        <f t="shared" ref="M154:M184" si="66">IFERROR(ROUND(AVERAGE(N154:U154),1),"")</f>
        <v>7.1</v>
      </c>
      <c r="N154" s="83">
        <v>7.23</v>
      </c>
      <c r="O154" s="83">
        <v>7.1</v>
      </c>
      <c r="P154" s="83">
        <v>7.18</v>
      </c>
      <c r="Q154" s="83">
        <v>7.04</v>
      </c>
      <c r="R154" s="83"/>
      <c r="S154" s="83"/>
      <c r="T154" s="83"/>
      <c r="U154" s="83"/>
      <c r="V154" s="5" t="str">
        <f t="shared" ref="V154:V184" si="67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8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15.09433962264151</v>
      </c>
      <c r="AO154" s="41">
        <v>1855</v>
      </c>
      <c r="AP154" s="110"/>
      <c r="AQ154" s="111"/>
      <c r="AR154" s="126" t="str">
        <f t="shared" ref="AR154:AR184" si="69">IFERROR(AQ154/AP154*100,"")</f>
        <v/>
      </c>
      <c r="AS154" s="126" t="str">
        <f t="shared" ref="AS154:AS184" si="70">IFERROR(100-AR154,"")</f>
        <v/>
      </c>
      <c r="AT154" s="127">
        <v>2196</v>
      </c>
      <c r="AU154" s="128"/>
      <c r="AV154" s="129"/>
      <c r="AW154" s="126" t="str">
        <f t="shared" ref="AW154:AW184" si="71">IFERROR(AV154/AU154*100,"")</f>
        <v/>
      </c>
      <c r="AX154" s="126" t="str">
        <f t="shared" ref="AX154:AX184" si="72">IFERROR(100-AW154,"")</f>
        <v/>
      </c>
      <c r="AY154" s="64" t="str">
        <f t="shared" ref="AY154:AY184" si="73">IFERROR((1-((AW154*AS154)/(AX154*AR154)))*100,"")</f>
        <v/>
      </c>
      <c r="AZ154" s="97">
        <v>78.87</v>
      </c>
      <c r="BA154" s="68"/>
      <c r="BB154" s="68"/>
      <c r="BC154" s="68"/>
      <c r="BD154" s="68"/>
      <c r="BE154" s="15">
        <v>290</v>
      </c>
      <c r="BF154" s="5">
        <f t="shared" ref="BF154:BF184" si="74">IF(SUM(BG154:BM154)=0,"",SUM(BG154:BM154))</f>
        <v>30493</v>
      </c>
      <c r="BG154" s="42">
        <v>10060</v>
      </c>
      <c r="BH154" s="42">
        <v>19200</v>
      </c>
      <c r="BI154" s="42">
        <v>1233</v>
      </c>
      <c r="BJ154" s="42"/>
      <c r="BK154" s="42"/>
      <c r="BL154" s="42">
        <v>0</v>
      </c>
      <c r="BM154" s="15"/>
    </row>
    <row r="155" spans="1:65" outlineLevel="5" x14ac:dyDescent="0.45">
      <c r="A155" s="22">
        <f t="shared" si="46"/>
        <v>5</v>
      </c>
      <c r="B155" s="9">
        <f t="shared" ref="B155:B218" si="75">B154+1</f>
        <v>45414</v>
      </c>
      <c r="C155" s="51">
        <v>355082</v>
      </c>
      <c r="D155" s="64">
        <f t="shared" si="65"/>
        <v>36.700000000000003</v>
      </c>
      <c r="E155" s="12">
        <v>36.9</v>
      </c>
      <c r="F155" s="12">
        <v>37.1</v>
      </c>
      <c r="G155" s="12">
        <v>36.799999999999997</v>
      </c>
      <c r="H155" s="12">
        <v>36.1</v>
      </c>
      <c r="I155" s="12"/>
      <c r="J155" s="12"/>
      <c r="K155" s="12"/>
      <c r="L155" s="12"/>
      <c r="M155" s="74">
        <f t="shared" si="66"/>
        <v>7.2</v>
      </c>
      <c r="N155" s="83">
        <v>7.29</v>
      </c>
      <c r="O155" s="83">
        <v>7.15</v>
      </c>
      <c r="P155" s="83">
        <v>7.3</v>
      </c>
      <c r="Q155" s="83">
        <v>7.07</v>
      </c>
      <c r="R155" s="83"/>
      <c r="S155" s="83"/>
      <c r="T155" s="83"/>
      <c r="U155" s="83"/>
      <c r="V155" s="5">
        <f t="shared" si="67"/>
        <v>201.9</v>
      </c>
      <c r="W155" s="41">
        <v>177</v>
      </c>
      <c r="X155" s="41">
        <v>187.5</v>
      </c>
      <c r="Y155" s="41">
        <v>186.7</v>
      </c>
      <c r="Z155" s="41">
        <v>256.3</v>
      </c>
      <c r="AA155" s="41"/>
      <c r="AB155" s="41"/>
      <c r="AC155" s="41"/>
      <c r="AD155" s="41"/>
      <c r="AE155" s="5">
        <f t="shared" si="68"/>
        <v>2900</v>
      </c>
      <c r="AF155" s="41">
        <v>3110</v>
      </c>
      <c r="AG155" s="41">
        <v>2630</v>
      </c>
      <c r="AH155" s="41">
        <v>3160</v>
      </c>
      <c r="AI155" s="41">
        <v>2700</v>
      </c>
      <c r="AJ155" s="41"/>
      <c r="AK155" s="41"/>
      <c r="AL155" s="41"/>
      <c r="AM155" s="41"/>
      <c r="AN155" s="41">
        <v>17.104459376908981</v>
      </c>
      <c r="AO155" s="41">
        <v>1637</v>
      </c>
      <c r="AP155" s="110">
        <v>2.76</v>
      </c>
      <c r="AQ155" s="111">
        <v>2.15</v>
      </c>
      <c r="AR155" s="126">
        <f t="shared" si="69"/>
        <v>77.898550724637687</v>
      </c>
      <c r="AS155" s="126">
        <f t="shared" si="70"/>
        <v>22.101449275362313</v>
      </c>
      <c r="AT155" s="127">
        <v>1802</v>
      </c>
      <c r="AU155" s="128">
        <v>1.75</v>
      </c>
      <c r="AV155" s="129">
        <v>1.1200000000000001</v>
      </c>
      <c r="AW155" s="126">
        <f t="shared" si="71"/>
        <v>64</v>
      </c>
      <c r="AX155" s="126">
        <f t="shared" si="72"/>
        <v>36</v>
      </c>
      <c r="AY155" s="64">
        <f t="shared" si="73"/>
        <v>49.560723514211901</v>
      </c>
      <c r="AZ155" s="97">
        <v>79</v>
      </c>
      <c r="BA155" s="68"/>
      <c r="BB155" s="68"/>
      <c r="BC155" s="68"/>
      <c r="BD155" s="68"/>
      <c r="BE155" s="15">
        <v>200</v>
      </c>
      <c r="BF155" s="5">
        <f t="shared" si="74"/>
        <v>25224</v>
      </c>
      <c r="BG155" s="42">
        <v>9059</v>
      </c>
      <c r="BH155" s="42">
        <v>15046</v>
      </c>
      <c r="BI155" s="42">
        <v>1119</v>
      </c>
      <c r="BJ155" s="42"/>
      <c r="BK155" s="42"/>
      <c r="BL155" s="42">
        <v>0</v>
      </c>
      <c r="BM155" s="15"/>
    </row>
    <row r="156" spans="1:65" outlineLevel="5" x14ac:dyDescent="0.45">
      <c r="A156" s="22">
        <f t="shared" si="46"/>
        <v>5</v>
      </c>
      <c r="B156" s="9">
        <f t="shared" si="75"/>
        <v>45415</v>
      </c>
      <c r="C156" s="51">
        <v>350915</v>
      </c>
      <c r="D156" s="64">
        <f t="shared" si="65"/>
        <v>36.700000000000003</v>
      </c>
      <c r="E156" s="12">
        <v>36.5</v>
      </c>
      <c r="F156" s="12">
        <v>36.6</v>
      </c>
      <c r="G156" s="12">
        <v>36.5</v>
      </c>
      <c r="H156" s="12">
        <v>37.299999999999997</v>
      </c>
      <c r="I156" s="12"/>
      <c r="J156" s="12"/>
      <c r="K156" s="12"/>
      <c r="L156" s="12"/>
      <c r="M156" s="74">
        <f t="shared" si="66"/>
        <v>7.2</v>
      </c>
      <c r="N156" s="83">
        <v>7.31</v>
      </c>
      <c r="O156" s="83">
        <v>7.18</v>
      </c>
      <c r="P156" s="83">
        <v>7.27</v>
      </c>
      <c r="Q156" s="83">
        <v>7.13</v>
      </c>
      <c r="R156" s="83"/>
      <c r="S156" s="83"/>
      <c r="T156" s="83"/>
      <c r="U156" s="83"/>
      <c r="V156" s="5" t="str">
        <f t="shared" si="67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8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20.378457059679768</v>
      </c>
      <c r="AO156" s="41">
        <v>1374</v>
      </c>
      <c r="AP156" s="110"/>
      <c r="AQ156" s="111"/>
      <c r="AR156" s="126" t="str">
        <f t="shared" si="69"/>
        <v/>
      </c>
      <c r="AS156" s="126" t="str">
        <f t="shared" si="70"/>
        <v/>
      </c>
      <c r="AT156" s="127">
        <v>1737</v>
      </c>
      <c r="AU156" s="128"/>
      <c r="AV156" s="129"/>
      <c r="AW156" s="126" t="str">
        <f t="shared" si="71"/>
        <v/>
      </c>
      <c r="AX156" s="126" t="str">
        <f t="shared" si="72"/>
        <v/>
      </c>
      <c r="AY156" s="64" t="str">
        <f t="shared" si="73"/>
        <v/>
      </c>
      <c r="AZ156" s="97">
        <v>78.84</v>
      </c>
      <c r="BA156" s="68"/>
      <c r="BB156" s="68"/>
      <c r="BC156" s="68"/>
      <c r="BD156" s="68"/>
      <c r="BE156" s="15">
        <v>270</v>
      </c>
      <c r="BF156" s="5">
        <f t="shared" si="74"/>
        <v>28777</v>
      </c>
      <c r="BG156" s="42">
        <v>8882</v>
      </c>
      <c r="BH156" s="42">
        <v>16790</v>
      </c>
      <c r="BI156" s="42">
        <v>1095</v>
      </c>
      <c r="BJ156" s="42"/>
      <c r="BK156" s="42"/>
      <c r="BL156" s="42">
        <v>2010</v>
      </c>
      <c r="BM156" s="15"/>
    </row>
    <row r="157" spans="1:65" outlineLevel="5" x14ac:dyDescent="0.45">
      <c r="A157" s="22">
        <f t="shared" si="46"/>
        <v>5</v>
      </c>
      <c r="B157" s="9">
        <f t="shared" si="75"/>
        <v>45416</v>
      </c>
      <c r="C157" s="51">
        <v>340744</v>
      </c>
      <c r="D157" s="64">
        <f t="shared" si="65"/>
        <v>37</v>
      </c>
      <c r="E157" s="12">
        <v>37.9</v>
      </c>
      <c r="F157" s="12">
        <v>38</v>
      </c>
      <c r="G157" s="12">
        <v>35.700000000000003</v>
      </c>
      <c r="H157" s="12">
        <v>36.299999999999997</v>
      </c>
      <c r="I157" s="12"/>
      <c r="J157" s="12"/>
      <c r="K157" s="12"/>
      <c r="L157" s="12"/>
      <c r="M157" s="74">
        <f t="shared" si="66"/>
        <v>7.2</v>
      </c>
      <c r="N157" s="83">
        <v>7.32</v>
      </c>
      <c r="O157" s="83">
        <v>7.21</v>
      </c>
      <c r="P157" s="83">
        <v>7.24</v>
      </c>
      <c r="Q157" s="83">
        <v>7.11</v>
      </c>
      <c r="R157" s="83"/>
      <c r="S157" s="83"/>
      <c r="T157" s="83"/>
      <c r="U157" s="83"/>
      <c r="V157" s="5" t="str">
        <f t="shared" si="67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8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17.891373801916934</v>
      </c>
      <c r="AO157" s="41">
        <v>1565</v>
      </c>
      <c r="AP157" s="110"/>
      <c r="AQ157" s="111"/>
      <c r="AR157" s="126" t="str">
        <f t="shared" si="69"/>
        <v/>
      </c>
      <c r="AS157" s="126" t="str">
        <f t="shared" si="70"/>
        <v/>
      </c>
      <c r="AT157" s="127">
        <v>1217</v>
      </c>
      <c r="AU157" s="128"/>
      <c r="AV157" s="129"/>
      <c r="AW157" s="126" t="str">
        <f t="shared" si="71"/>
        <v/>
      </c>
      <c r="AX157" s="126" t="str">
        <f t="shared" si="72"/>
        <v/>
      </c>
      <c r="AY157" s="64" t="str">
        <f t="shared" si="73"/>
        <v/>
      </c>
      <c r="AZ157" s="97">
        <v>78.88</v>
      </c>
      <c r="BA157" s="68"/>
      <c r="BB157" s="68"/>
      <c r="BC157" s="68"/>
      <c r="BD157" s="68"/>
      <c r="BE157" s="15">
        <v>120</v>
      </c>
      <c r="BF157" s="5">
        <f t="shared" si="74"/>
        <v>25083</v>
      </c>
      <c r="BG157" s="42">
        <v>9819</v>
      </c>
      <c r="BH157" s="42">
        <v>14067</v>
      </c>
      <c r="BI157" s="42">
        <v>1197</v>
      </c>
      <c r="BJ157" s="42"/>
      <c r="BK157" s="42"/>
      <c r="BL157" s="42">
        <v>0</v>
      </c>
      <c r="BM157" s="15"/>
    </row>
    <row r="158" spans="1:65" outlineLevel="5" x14ac:dyDescent="0.45">
      <c r="A158" s="22">
        <f t="shared" si="46"/>
        <v>5</v>
      </c>
      <c r="B158" s="9">
        <f t="shared" si="75"/>
        <v>45417</v>
      </c>
      <c r="C158" s="51">
        <v>348467</v>
      </c>
      <c r="D158" s="64">
        <f t="shared" si="65"/>
        <v>36.9</v>
      </c>
      <c r="E158" s="12">
        <v>37.200000000000003</v>
      </c>
      <c r="F158" s="12">
        <v>37.4</v>
      </c>
      <c r="G158" s="12">
        <v>36.299999999999997</v>
      </c>
      <c r="H158" s="12">
        <v>36.5</v>
      </c>
      <c r="I158" s="12"/>
      <c r="J158" s="12"/>
      <c r="K158" s="12"/>
      <c r="L158" s="12"/>
      <c r="M158" s="74">
        <f t="shared" si="66"/>
        <v>7.2</v>
      </c>
      <c r="N158" s="83">
        <v>7.28</v>
      </c>
      <c r="O158" s="83">
        <v>7.16</v>
      </c>
      <c r="P158" s="83">
        <v>7.23</v>
      </c>
      <c r="Q158" s="83">
        <v>7.07</v>
      </c>
      <c r="R158" s="83"/>
      <c r="S158" s="83"/>
      <c r="T158" s="83"/>
      <c r="U158" s="83"/>
      <c r="V158" s="5" t="str">
        <f t="shared" si="67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8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16.431924882629108</v>
      </c>
      <c r="AO158" s="41">
        <v>1704</v>
      </c>
      <c r="AP158" s="110"/>
      <c r="AQ158" s="111"/>
      <c r="AR158" s="126" t="str">
        <f t="shared" si="69"/>
        <v/>
      </c>
      <c r="AS158" s="126" t="str">
        <f t="shared" si="70"/>
        <v/>
      </c>
      <c r="AT158" s="127">
        <v>1781</v>
      </c>
      <c r="AU158" s="128"/>
      <c r="AV158" s="129"/>
      <c r="AW158" s="126" t="str">
        <f t="shared" si="71"/>
        <v/>
      </c>
      <c r="AX158" s="126" t="str">
        <f t="shared" si="72"/>
        <v/>
      </c>
      <c r="AY158" s="64" t="str">
        <f t="shared" si="73"/>
        <v/>
      </c>
      <c r="AZ158" s="97">
        <v>79.11</v>
      </c>
      <c r="BA158" s="68"/>
      <c r="BB158" s="68"/>
      <c r="BC158" s="68"/>
      <c r="BD158" s="68"/>
      <c r="BE158" s="15"/>
      <c r="BF158" s="5">
        <f t="shared" si="74"/>
        <v>20992</v>
      </c>
      <c r="BG158" s="42">
        <v>10052</v>
      </c>
      <c r="BH158" s="42">
        <v>9724</v>
      </c>
      <c r="BI158" s="42">
        <v>1216</v>
      </c>
      <c r="BJ158" s="42"/>
      <c r="BK158" s="42"/>
      <c r="BL158" s="42">
        <v>0</v>
      </c>
      <c r="BM158" s="15"/>
    </row>
    <row r="159" spans="1:65" outlineLevel="5" x14ac:dyDescent="0.45">
      <c r="A159" s="22">
        <f t="shared" si="46"/>
        <v>5</v>
      </c>
      <c r="B159" s="9">
        <f t="shared" si="75"/>
        <v>45418</v>
      </c>
      <c r="C159" s="51">
        <v>352877</v>
      </c>
      <c r="D159" s="64">
        <f t="shared" si="65"/>
        <v>36.700000000000003</v>
      </c>
      <c r="E159" s="12">
        <v>36.799999999999997</v>
      </c>
      <c r="F159" s="12">
        <v>37</v>
      </c>
      <c r="G159" s="12">
        <v>36.4</v>
      </c>
      <c r="H159" s="12">
        <v>36.700000000000003</v>
      </c>
      <c r="I159" s="12"/>
      <c r="J159" s="12"/>
      <c r="K159" s="12"/>
      <c r="L159" s="12"/>
      <c r="M159" s="74">
        <f t="shared" si="66"/>
        <v>7.2</v>
      </c>
      <c r="N159" s="83">
        <v>7.25</v>
      </c>
      <c r="O159" s="83">
        <v>7.13</v>
      </c>
      <c r="P159" s="83">
        <v>7.25</v>
      </c>
      <c r="Q159" s="83">
        <v>7.04</v>
      </c>
      <c r="R159" s="83"/>
      <c r="S159" s="83"/>
      <c r="T159" s="83"/>
      <c r="U159" s="83"/>
      <c r="V159" s="5" t="str">
        <f t="shared" si="67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8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16.786570743405274</v>
      </c>
      <c r="AO159" s="41">
        <v>1668</v>
      </c>
      <c r="AP159" s="110"/>
      <c r="AQ159" s="111"/>
      <c r="AR159" s="126" t="str">
        <f t="shared" si="69"/>
        <v/>
      </c>
      <c r="AS159" s="126" t="str">
        <f t="shared" si="70"/>
        <v/>
      </c>
      <c r="AT159" s="127">
        <v>1959</v>
      </c>
      <c r="AU159" s="128"/>
      <c r="AV159" s="129"/>
      <c r="AW159" s="126" t="str">
        <f t="shared" si="71"/>
        <v/>
      </c>
      <c r="AX159" s="126" t="str">
        <f t="shared" si="72"/>
        <v/>
      </c>
      <c r="AY159" s="64" t="str">
        <f t="shared" si="73"/>
        <v/>
      </c>
      <c r="AZ159" s="97">
        <v>78.98</v>
      </c>
      <c r="BA159" s="68"/>
      <c r="BB159" s="68"/>
      <c r="BC159" s="68"/>
      <c r="BD159" s="68"/>
      <c r="BE159" s="15">
        <v>260</v>
      </c>
      <c r="BF159" s="5">
        <f t="shared" si="74"/>
        <v>24991</v>
      </c>
      <c r="BG159" s="42">
        <v>8957</v>
      </c>
      <c r="BH159" s="42">
        <v>14883</v>
      </c>
      <c r="BI159" s="42">
        <v>1151</v>
      </c>
      <c r="BJ159" s="42"/>
      <c r="BK159" s="42"/>
      <c r="BL159" s="42">
        <v>0</v>
      </c>
      <c r="BM159" s="15"/>
    </row>
    <row r="160" spans="1:65" outlineLevel="5" x14ac:dyDescent="0.45">
      <c r="A160" s="22">
        <f t="shared" si="46"/>
        <v>5</v>
      </c>
      <c r="B160" s="9">
        <f t="shared" si="75"/>
        <v>45419</v>
      </c>
      <c r="C160" s="51">
        <v>381904</v>
      </c>
      <c r="D160" s="64">
        <f t="shared" si="65"/>
        <v>36.299999999999997</v>
      </c>
      <c r="E160" s="12">
        <v>36</v>
      </c>
      <c r="F160" s="12">
        <v>36.1</v>
      </c>
      <c r="G160" s="12">
        <v>36.299999999999997</v>
      </c>
      <c r="H160" s="12">
        <v>36.9</v>
      </c>
      <c r="I160" s="12"/>
      <c r="J160" s="12"/>
      <c r="K160" s="12"/>
      <c r="L160" s="12"/>
      <c r="M160" s="74">
        <f t="shared" si="66"/>
        <v>7.2</v>
      </c>
      <c r="N160" s="83">
        <v>7.23</v>
      </c>
      <c r="O160" s="83">
        <v>7.1</v>
      </c>
      <c r="P160" s="83">
        <v>7.24</v>
      </c>
      <c r="Q160" s="83">
        <v>7.07</v>
      </c>
      <c r="R160" s="83"/>
      <c r="S160" s="83"/>
      <c r="T160" s="83"/>
      <c r="U160" s="83"/>
      <c r="V160" s="5" t="str">
        <f t="shared" si="67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8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15.810276679841897</v>
      </c>
      <c r="AO160" s="41">
        <v>1771</v>
      </c>
      <c r="AP160" s="110"/>
      <c r="AQ160" s="111"/>
      <c r="AR160" s="126" t="str">
        <f t="shared" si="69"/>
        <v/>
      </c>
      <c r="AS160" s="126" t="str">
        <f t="shared" si="70"/>
        <v/>
      </c>
      <c r="AT160" s="127">
        <v>2052</v>
      </c>
      <c r="AU160" s="128"/>
      <c r="AV160" s="129"/>
      <c r="AW160" s="126" t="str">
        <f t="shared" si="71"/>
        <v/>
      </c>
      <c r="AX160" s="126" t="str">
        <f t="shared" si="72"/>
        <v/>
      </c>
      <c r="AY160" s="64" t="str">
        <f t="shared" si="73"/>
        <v/>
      </c>
      <c r="AZ160" s="97">
        <v>79.08</v>
      </c>
      <c r="BA160" s="68">
        <v>63.01</v>
      </c>
      <c r="BB160" s="68">
        <v>36.520000000000003</v>
      </c>
      <c r="BC160" s="68">
        <v>0</v>
      </c>
      <c r="BD160" s="68"/>
      <c r="BE160" s="15">
        <v>220</v>
      </c>
      <c r="BF160" s="5">
        <f t="shared" si="74"/>
        <v>27997</v>
      </c>
      <c r="BG160" s="42">
        <v>7647</v>
      </c>
      <c r="BH160" s="42">
        <v>17631</v>
      </c>
      <c r="BI160" s="42">
        <v>1013</v>
      </c>
      <c r="BJ160" s="42"/>
      <c r="BK160" s="42"/>
      <c r="BL160" s="42">
        <v>1706</v>
      </c>
      <c r="BM160" s="15"/>
    </row>
    <row r="161" spans="1:65" outlineLevel="5" x14ac:dyDescent="0.45">
      <c r="A161" s="22">
        <f t="shared" si="46"/>
        <v>5</v>
      </c>
      <c r="B161" s="9">
        <f t="shared" si="75"/>
        <v>45420</v>
      </c>
      <c r="C161" s="51">
        <v>425583</v>
      </c>
      <c r="D161" s="64">
        <f t="shared" si="65"/>
        <v>36.4</v>
      </c>
      <c r="E161" s="12">
        <v>36</v>
      </c>
      <c r="F161" s="12">
        <v>36.1</v>
      </c>
      <c r="G161" s="12">
        <v>36.200000000000003</v>
      </c>
      <c r="H161" s="12">
        <v>37.200000000000003</v>
      </c>
      <c r="I161" s="12"/>
      <c r="J161" s="12"/>
      <c r="K161" s="12"/>
      <c r="L161" s="12"/>
      <c r="M161" s="74">
        <f t="shared" si="66"/>
        <v>7.2</v>
      </c>
      <c r="N161" s="83">
        <v>7.27</v>
      </c>
      <c r="O161" s="83">
        <v>7.11</v>
      </c>
      <c r="P161" s="83">
        <v>7.29</v>
      </c>
      <c r="Q161" s="83">
        <v>7.08</v>
      </c>
      <c r="R161" s="83"/>
      <c r="S161" s="83"/>
      <c r="T161" s="83"/>
      <c r="U161" s="83"/>
      <c r="V161" s="5">
        <f t="shared" si="67"/>
        <v>188.1</v>
      </c>
      <c r="W161" s="41">
        <v>164.8</v>
      </c>
      <c r="X161" s="41">
        <v>193.4</v>
      </c>
      <c r="Y161" s="41">
        <v>176.4</v>
      </c>
      <c r="Z161" s="41">
        <v>217.8</v>
      </c>
      <c r="AA161" s="41"/>
      <c r="AB161" s="41"/>
      <c r="AC161" s="41"/>
      <c r="AD161" s="41"/>
      <c r="AE161" s="5">
        <f t="shared" si="68"/>
        <v>2925</v>
      </c>
      <c r="AF161" s="41">
        <v>3150</v>
      </c>
      <c r="AG161" s="41">
        <v>2690</v>
      </c>
      <c r="AH161" s="41">
        <v>3200</v>
      </c>
      <c r="AI161" s="41">
        <v>2660</v>
      </c>
      <c r="AJ161" s="41"/>
      <c r="AK161" s="41"/>
      <c r="AL161" s="41"/>
      <c r="AM161" s="41"/>
      <c r="AN161" s="41">
        <v>14.752370916754478</v>
      </c>
      <c r="AO161" s="41">
        <v>1898</v>
      </c>
      <c r="AP161" s="110">
        <v>2.4900000000000002</v>
      </c>
      <c r="AQ161" s="111">
        <v>1.94</v>
      </c>
      <c r="AR161" s="126">
        <f t="shared" si="69"/>
        <v>77.91164658634537</v>
      </c>
      <c r="AS161" s="126">
        <f t="shared" si="70"/>
        <v>22.08835341365463</v>
      </c>
      <c r="AT161" s="127">
        <v>2274</v>
      </c>
      <c r="AU161" s="128"/>
      <c r="AV161" s="129"/>
      <c r="AW161" s="126" t="str">
        <f t="shared" si="71"/>
        <v/>
      </c>
      <c r="AX161" s="126" t="str">
        <f t="shared" si="72"/>
        <v/>
      </c>
      <c r="AY161" s="64" t="str">
        <f t="shared" si="73"/>
        <v/>
      </c>
      <c r="AZ161" s="97">
        <v>79.16</v>
      </c>
      <c r="BA161" s="68"/>
      <c r="BB161" s="68"/>
      <c r="BC161" s="68"/>
      <c r="BD161" s="68"/>
      <c r="BE161" s="15">
        <v>175</v>
      </c>
      <c r="BF161" s="5">
        <f t="shared" si="74"/>
        <v>28832</v>
      </c>
      <c r="BG161" s="42">
        <v>10960</v>
      </c>
      <c r="BH161" s="42">
        <v>14915</v>
      </c>
      <c r="BI161" s="42">
        <v>1057</v>
      </c>
      <c r="BJ161" s="42"/>
      <c r="BK161" s="42"/>
      <c r="BL161" s="42">
        <v>1900</v>
      </c>
      <c r="BM161" s="15"/>
    </row>
    <row r="162" spans="1:65" outlineLevel="5" x14ac:dyDescent="0.45">
      <c r="A162" s="22">
        <f t="shared" si="46"/>
        <v>5</v>
      </c>
      <c r="B162" s="9">
        <f t="shared" si="75"/>
        <v>45421</v>
      </c>
      <c r="C162" s="51">
        <v>410063</v>
      </c>
      <c r="D162" s="64">
        <f t="shared" si="65"/>
        <v>37</v>
      </c>
      <c r="E162" s="12">
        <v>36.5</v>
      </c>
      <c r="F162" s="12">
        <v>36.6</v>
      </c>
      <c r="G162" s="12">
        <v>36.299999999999997</v>
      </c>
      <c r="H162" s="12">
        <v>38.5</v>
      </c>
      <c r="I162" s="12"/>
      <c r="J162" s="12"/>
      <c r="K162" s="12"/>
      <c r="L162" s="12"/>
      <c r="M162" s="74">
        <f t="shared" si="66"/>
        <v>7.2</v>
      </c>
      <c r="N162" s="83">
        <v>7.24</v>
      </c>
      <c r="O162" s="83">
        <v>7.08</v>
      </c>
      <c r="P162" s="83">
        <v>7.31</v>
      </c>
      <c r="Q162" s="83">
        <v>7.12</v>
      </c>
      <c r="R162" s="83"/>
      <c r="S162" s="83"/>
      <c r="T162" s="83"/>
      <c r="U162" s="83"/>
      <c r="V162" s="5" t="str">
        <f t="shared" si="67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8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15.555555555555555</v>
      </c>
      <c r="AO162" s="41">
        <v>1800</v>
      </c>
      <c r="AP162" s="110"/>
      <c r="AQ162" s="111"/>
      <c r="AR162" s="126" t="str">
        <f t="shared" si="69"/>
        <v/>
      </c>
      <c r="AS162" s="126" t="str">
        <f t="shared" si="70"/>
        <v/>
      </c>
      <c r="AT162" s="127">
        <v>2150</v>
      </c>
      <c r="AU162" s="128"/>
      <c r="AV162" s="129"/>
      <c r="AW162" s="126" t="str">
        <f t="shared" si="71"/>
        <v/>
      </c>
      <c r="AX162" s="126" t="str">
        <f t="shared" si="72"/>
        <v/>
      </c>
      <c r="AY162" s="64" t="str">
        <f t="shared" si="73"/>
        <v/>
      </c>
      <c r="AZ162" s="97">
        <v>78.81</v>
      </c>
      <c r="BA162" s="68"/>
      <c r="BB162" s="68"/>
      <c r="BC162" s="68"/>
      <c r="BD162" s="68"/>
      <c r="BE162" s="15">
        <v>370</v>
      </c>
      <c r="BF162" s="5">
        <f t="shared" si="74"/>
        <v>36855</v>
      </c>
      <c r="BG162" s="42">
        <v>16502</v>
      </c>
      <c r="BH162" s="42">
        <v>19200</v>
      </c>
      <c r="BI162" s="42">
        <v>1153</v>
      </c>
      <c r="BJ162" s="42"/>
      <c r="BK162" s="42"/>
      <c r="BL162" s="42">
        <v>0</v>
      </c>
      <c r="BM162" s="15"/>
    </row>
    <row r="163" spans="1:65" outlineLevel="5" x14ac:dyDescent="0.45">
      <c r="A163" s="22">
        <f t="shared" ref="A163:A234" si="76">MONTH(B163)</f>
        <v>5</v>
      </c>
      <c r="B163" s="9">
        <f t="shared" si="75"/>
        <v>45422</v>
      </c>
      <c r="C163" s="51">
        <v>413519</v>
      </c>
      <c r="D163" s="64">
        <f t="shared" si="65"/>
        <v>37.799999999999997</v>
      </c>
      <c r="E163" s="12">
        <v>37.200000000000003</v>
      </c>
      <c r="F163" s="12">
        <v>37.4</v>
      </c>
      <c r="G163" s="12">
        <v>36.9</v>
      </c>
      <c r="H163" s="12">
        <v>39.799999999999997</v>
      </c>
      <c r="I163" s="12"/>
      <c r="J163" s="12"/>
      <c r="K163" s="12"/>
      <c r="L163" s="12"/>
      <c r="M163" s="74">
        <f t="shared" si="66"/>
        <v>7.2</v>
      </c>
      <c r="N163" s="83">
        <v>7.21</v>
      </c>
      <c r="O163" s="83">
        <v>7.05</v>
      </c>
      <c r="P163" s="83">
        <v>7.29</v>
      </c>
      <c r="Q163" s="83">
        <v>7.1</v>
      </c>
      <c r="R163" s="83"/>
      <c r="S163" s="83"/>
      <c r="T163" s="83"/>
      <c r="U163" s="83"/>
      <c r="V163" s="5" t="str">
        <f t="shared" si="67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8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15.478164731896076</v>
      </c>
      <c r="AO163" s="41">
        <v>1809</v>
      </c>
      <c r="AP163" s="110"/>
      <c r="AQ163" s="111"/>
      <c r="AR163" s="126" t="str">
        <f t="shared" si="69"/>
        <v/>
      </c>
      <c r="AS163" s="126" t="str">
        <f t="shared" si="70"/>
        <v/>
      </c>
      <c r="AT163" s="127">
        <v>2213</v>
      </c>
      <c r="AU163" s="128"/>
      <c r="AV163" s="129"/>
      <c r="AW163" s="126" t="str">
        <f t="shared" si="71"/>
        <v/>
      </c>
      <c r="AX163" s="126" t="str">
        <f t="shared" si="72"/>
        <v/>
      </c>
      <c r="AY163" s="64" t="str">
        <f t="shared" si="73"/>
        <v/>
      </c>
      <c r="AZ163" s="97">
        <v>79.010000000000005</v>
      </c>
      <c r="BA163" s="68"/>
      <c r="BB163" s="68"/>
      <c r="BC163" s="68"/>
      <c r="BD163" s="68"/>
      <c r="BE163" s="15">
        <v>300</v>
      </c>
      <c r="BF163" s="5">
        <f t="shared" si="74"/>
        <v>39288</v>
      </c>
      <c r="BG163" s="42">
        <v>18858</v>
      </c>
      <c r="BH163" s="42">
        <v>19200</v>
      </c>
      <c r="BI163" s="42">
        <v>1230</v>
      </c>
      <c r="BJ163" s="42"/>
      <c r="BK163" s="42"/>
      <c r="BL163" s="42">
        <v>0</v>
      </c>
      <c r="BM163" s="15"/>
    </row>
    <row r="164" spans="1:65" outlineLevel="5" x14ac:dyDescent="0.45">
      <c r="A164" s="22">
        <f t="shared" si="76"/>
        <v>5</v>
      </c>
      <c r="B164" s="9">
        <f t="shared" si="75"/>
        <v>45423</v>
      </c>
      <c r="C164" s="51">
        <v>394998</v>
      </c>
      <c r="D164" s="64">
        <f t="shared" si="65"/>
        <v>38.1</v>
      </c>
      <c r="E164" s="12">
        <v>37.6</v>
      </c>
      <c r="F164" s="12">
        <v>37.700000000000003</v>
      </c>
      <c r="G164" s="12">
        <v>37</v>
      </c>
      <c r="H164" s="12">
        <v>40.1</v>
      </c>
      <c r="I164" s="12"/>
      <c r="J164" s="12"/>
      <c r="K164" s="12"/>
      <c r="L164" s="12"/>
      <c r="M164" s="74">
        <f t="shared" si="66"/>
        <v>7.1</v>
      </c>
      <c r="N164" s="83">
        <v>7.18</v>
      </c>
      <c r="O164" s="83">
        <v>7.06</v>
      </c>
      <c r="P164" s="83">
        <v>7.24</v>
      </c>
      <c r="Q164" s="83">
        <v>7.05</v>
      </c>
      <c r="R164" s="83"/>
      <c r="S164" s="83"/>
      <c r="T164" s="83"/>
      <c r="U164" s="83"/>
      <c r="V164" s="5" t="str">
        <f t="shared" si="67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68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16.460905349794238</v>
      </c>
      <c r="AO164" s="41">
        <v>1701</v>
      </c>
      <c r="AP164" s="110"/>
      <c r="AQ164" s="111"/>
      <c r="AR164" s="126" t="str">
        <f t="shared" si="69"/>
        <v/>
      </c>
      <c r="AS164" s="126" t="str">
        <f t="shared" si="70"/>
        <v/>
      </c>
      <c r="AT164" s="127">
        <v>1876</v>
      </c>
      <c r="AU164" s="128"/>
      <c r="AV164" s="129"/>
      <c r="AW164" s="126" t="str">
        <f t="shared" si="71"/>
        <v/>
      </c>
      <c r="AX164" s="126" t="str">
        <f t="shared" si="72"/>
        <v/>
      </c>
      <c r="AY164" s="64" t="str">
        <f t="shared" si="73"/>
        <v/>
      </c>
      <c r="AZ164" s="97">
        <v>78.94</v>
      </c>
      <c r="BA164" s="68"/>
      <c r="BB164" s="68"/>
      <c r="BC164" s="68"/>
      <c r="BD164" s="68"/>
      <c r="BE164" s="15">
        <v>120</v>
      </c>
      <c r="BF164" s="5">
        <f t="shared" si="74"/>
        <v>34698</v>
      </c>
      <c r="BG164" s="42">
        <v>15197</v>
      </c>
      <c r="BH164" s="42">
        <v>18270</v>
      </c>
      <c r="BI164" s="42">
        <v>1231</v>
      </c>
      <c r="BJ164" s="42"/>
      <c r="BK164" s="42"/>
      <c r="BL164" s="42">
        <v>0</v>
      </c>
      <c r="BM164" s="15"/>
    </row>
    <row r="165" spans="1:65" outlineLevel="5" x14ac:dyDescent="0.45">
      <c r="A165" s="22">
        <f t="shared" si="76"/>
        <v>5</v>
      </c>
      <c r="B165" s="9">
        <f t="shared" si="75"/>
        <v>45424</v>
      </c>
      <c r="C165" s="51">
        <v>418654</v>
      </c>
      <c r="D165" s="64">
        <f t="shared" si="65"/>
        <v>37.9</v>
      </c>
      <c r="E165" s="12">
        <v>37</v>
      </c>
      <c r="F165" s="12">
        <v>37.200000000000003</v>
      </c>
      <c r="G165" s="12">
        <v>37.1</v>
      </c>
      <c r="H165" s="12">
        <v>40.299999999999997</v>
      </c>
      <c r="I165" s="12"/>
      <c r="J165" s="12"/>
      <c r="K165" s="12"/>
      <c r="L165" s="12"/>
      <c r="M165" s="74">
        <f t="shared" si="66"/>
        <v>7.1</v>
      </c>
      <c r="N165" s="83">
        <v>7.16</v>
      </c>
      <c r="O165" s="83">
        <v>7.03</v>
      </c>
      <c r="P165" s="83">
        <v>7.22</v>
      </c>
      <c r="Q165" s="83">
        <v>7.01</v>
      </c>
      <c r="R165" s="83"/>
      <c r="S165" s="83"/>
      <c r="T165" s="83"/>
      <c r="U165" s="83"/>
      <c r="V165" s="5" t="str">
        <f t="shared" si="67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8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15.918135304150086</v>
      </c>
      <c r="AO165" s="41">
        <v>1759</v>
      </c>
      <c r="AP165" s="110"/>
      <c r="AQ165" s="111"/>
      <c r="AR165" s="126" t="str">
        <f t="shared" si="69"/>
        <v/>
      </c>
      <c r="AS165" s="126" t="str">
        <f t="shared" si="70"/>
        <v/>
      </c>
      <c r="AT165" s="127">
        <v>2042</v>
      </c>
      <c r="AU165" s="128"/>
      <c r="AV165" s="129"/>
      <c r="AW165" s="126" t="str">
        <f t="shared" si="71"/>
        <v/>
      </c>
      <c r="AX165" s="126" t="str">
        <f t="shared" si="72"/>
        <v/>
      </c>
      <c r="AY165" s="64" t="str">
        <f t="shared" si="73"/>
        <v/>
      </c>
      <c r="AZ165" s="97">
        <v>78.900000000000006</v>
      </c>
      <c r="BA165" s="68"/>
      <c r="BB165" s="68"/>
      <c r="BC165" s="68"/>
      <c r="BD165" s="68"/>
      <c r="BE165" s="15"/>
      <c r="BF165" s="5">
        <f t="shared" si="74"/>
        <v>21739</v>
      </c>
      <c r="BG165" s="42">
        <v>11662</v>
      </c>
      <c r="BH165" s="42">
        <v>9099</v>
      </c>
      <c r="BI165" s="42">
        <v>978</v>
      </c>
      <c r="BJ165" s="42"/>
      <c r="BK165" s="42"/>
      <c r="BL165" s="42">
        <v>0</v>
      </c>
      <c r="BM165" s="15"/>
    </row>
    <row r="166" spans="1:65" outlineLevel="5" x14ac:dyDescent="0.45">
      <c r="A166" s="22">
        <f t="shared" si="76"/>
        <v>5</v>
      </c>
      <c r="B166" s="9">
        <f t="shared" si="75"/>
        <v>45425</v>
      </c>
      <c r="C166" s="51">
        <v>401027</v>
      </c>
      <c r="D166" s="64">
        <f t="shared" si="65"/>
        <v>38.4</v>
      </c>
      <c r="E166" s="12">
        <v>37.299999999999997</v>
      </c>
      <c r="F166" s="12">
        <v>37.5</v>
      </c>
      <c r="G166" s="12">
        <v>37.700000000000003</v>
      </c>
      <c r="H166" s="12">
        <v>40.9</v>
      </c>
      <c r="I166" s="12"/>
      <c r="J166" s="12"/>
      <c r="K166" s="12"/>
      <c r="L166" s="12"/>
      <c r="M166" s="74">
        <f t="shared" si="66"/>
        <v>7.1</v>
      </c>
      <c r="N166" s="83">
        <v>7.14</v>
      </c>
      <c r="O166" s="83">
        <v>7</v>
      </c>
      <c r="P166" s="83">
        <v>7.19</v>
      </c>
      <c r="Q166" s="83">
        <v>7.04</v>
      </c>
      <c r="R166" s="83"/>
      <c r="S166" s="83"/>
      <c r="T166" s="83"/>
      <c r="U166" s="83"/>
      <c r="V166" s="5" t="str">
        <f t="shared" si="67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8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18.867924528301888</v>
      </c>
      <c r="AO166" s="41">
        <v>1484</v>
      </c>
      <c r="AP166" s="110"/>
      <c r="AQ166" s="111"/>
      <c r="AR166" s="126" t="str">
        <f t="shared" si="69"/>
        <v/>
      </c>
      <c r="AS166" s="126" t="str">
        <f t="shared" si="70"/>
        <v/>
      </c>
      <c r="AT166" s="127">
        <v>1908</v>
      </c>
      <c r="AU166" s="128"/>
      <c r="AV166" s="129"/>
      <c r="AW166" s="126" t="str">
        <f t="shared" si="71"/>
        <v/>
      </c>
      <c r="AX166" s="126" t="str">
        <f t="shared" si="72"/>
        <v/>
      </c>
      <c r="AY166" s="64" t="str">
        <f t="shared" si="73"/>
        <v/>
      </c>
      <c r="AZ166" s="97">
        <v>79.73</v>
      </c>
      <c r="BA166" s="68"/>
      <c r="BB166" s="68"/>
      <c r="BC166" s="68"/>
      <c r="BD166" s="68"/>
      <c r="BE166" s="15">
        <v>290</v>
      </c>
      <c r="BF166" s="5">
        <f t="shared" si="74"/>
        <v>30965</v>
      </c>
      <c r="BG166" s="42">
        <v>11209</v>
      </c>
      <c r="BH166" s="42">
        <v>13653</v>
      </c>
      <c r="BI166" s="42">
        <v>900</v>
      </c>
      <c r="BJ166" s="42"/>
      <c r="BK166" s="42"/>
      <c r="BL166" s="42">
        <v>5203</v>
      </c>
      <c r="BM166" s="15"/>
    </row>
    <row r="167" spans="1:65" outlineLevel="5" x14ac:dyDescent="0.45">
      <c r="A167" s="22">
        <f t="shared" si="76"/>
        <v>5</v>
      </c>
      <c r="B167" s="9">
        <f t="shared" si="75"/>
        <v>45426</v>
      </c>
      <c r="C167" s="51">
        <v>392292</v>
      </c>
      <c r="D167" s="64">
        <f t="shared" si="65"/>
        <v>38.700000000000003</v>
      </c>
      <c r="E167" s="12">
        <v>38.799999999999997</v>
      </c>
      <c r="F167" s="12">
        <v>38.9</v>
      </c>
      <c r="G167" s="12">
        <v>37.700000000000003</v>
      </c>
      <c r="H167" s="12">
        <v>39.4</v>
      </c>
      <c r="I167" s="12"/>
      <c r="J167" s="12"/>
      <c r="K167" s="12"/>
      <c r="L167" s="12"/>
      <c r="M167" s="74">
        <f t="shared" si="66"/>
        <v>7.1</v>
      </c>
      <c r="N167" s="83">
        <v>7.16</v>
      </c>
      <c r="O167" s="83">
        <v>6.99</v>
      </c>
      <c r="P167" s="83">
        <v>7.21</v>
      </c>
      <c r="Q167" s="83">
        <v>7.08</v>
      </c>
      <c r="R167" s="83"/>
      <c r="S167" s="83"/>
      <c r="T167" s="83"/>
      <c r="U167" s="83"/>
      <c r="V167" s="5" t="str">
        <f t="shared" si="67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8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20.618556701030929</v>
      </c>
      <c r="AO167" s="41">
        <v>1358</v>
      </c>
      <c r="AP167" s="110"/>
      <c r="AQ167" s="111"/>
      <c r="AR167" s="126" t="str">
        <f t="shared" si="69"/>
        <v/>
      </c>
      <c r="AS167" s="126" t="str">
        <f t="shared" si="70"/>
        <v/>
      </c>
      <c r="AT167" s="127">
        <v>1641</v>
      </c>
      <c r="AU167" s="128"/>
      <c r="AV167" s="129"/>
      <c r="AW167" s="126" t="str">
        <f t="shared" si="71"/>
        <v/>
      </c>
      <c r="AX167" s="126" t="str">
        <f t="shared" si="72"/>
        <v/>
      </c>
      <c r="AY167" s="64" t="str">
        <f t="shared" si="73"/>
        <v/>
      </c>
      <c r="AZ167" s="97">
        <v>78.760000000000005</v>
      </c>
      <c r="BA167" s="68">
        <v>61.52</v>
      </c>
      <c r="BB167" s="68">
        <v>38.049999999999997</v>
      </c>
      <c r="BC167" s="68">
        <v>0</v>
      </c>
      <c r="BD167" s="68"/>
      <c r="BE167" s="15">
        <v>330</v>
      </c>
      <c r="BF167" s="5">
        <f t="shared" si="74"/>
        <v>25617</v>
      </c>
      <c r="BG167" s="42">
        <v>8335</v>
      </c>
      <c r="BH167" s="42">
        <v>14690</v>
      </c>
      <c r="BI167" s="42">
        <v>1220</v>
      </c>
      <c r="BJ167" s="42"/>
      <c r="BK167" s="42"/>
      <c r="BL167" s="42">
        <v>1372</v>
      </c>
      <c r="BM167" s="15"/>
    </row>
    <row r="168" spans="1:65" outlineLevel="5" x14ac:dyDescent="0.45">
      <c r="A168" s="22">
        <f t="shared" si="76"/>
        <v>5</v>
      </c>
      <c r="B168" s="9">
        <f t="shared" si="75"/>
        <v>45427</v>
      </c>
      <c r="C168" s="51">
        <v>374105</v>
      </c>
      <c r="D168" s="64">
        <f t="shared" si="65"/>
        <v>38.299999999999997</v>
      </c>
      <c r="E168" s="12">
        <v>37.9</v>
      </c>
      <c r="F168" s="12">
        <v>38</v>
      </c>
      <c r="G168" s="12">
        <v>37.9</v>
      </c>
      <c r="H168" s="12">
        <v>39.5</v>
      </c>
      <c r="I168" s="12"/>
      <c r="J168" s="12"/>
      <c r="K168" s="12"/>
      <c r="L168" s="12"/>
      <c r="M168" s="74">
        <f t="shared" si="66"/>
        <v>7.1</v>
      </c>
      <c r="N168" s="83">
        <v>7.19</v>
      </c>
      <c r="O168" s="83">
        <v>7.01</v>
      </c>
      <c r="P168" s="83">
        <v>7.23</v>
      </c>
      <c r="Q168" s="83">
        <v>7.14</v>
      </c>
      <c r="R168" s="83"/>
      <c r="S168" s="83"/>
      <c r="T168" s="83"/>
      <c r="U168" s="83"/>
      <c r="V168" s="5" t="str">
        <f t="shared" si="67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8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19.257221458046768</v>
      </c>
      <c r="AO168" s="41">
        <v>1454</v>
      </c>
      <c r="AP168" s="110"/>
      <c r="AQ168" s="111"/>
      <c r="AR168" s="126" t="str">
        <f t="shared" si="69"/>
        <v/>
      </c>
      <c r="AS168" s="126" t="str">
        <f t="shared" si="70"/>
        <v/>
      </c>
      <c r="AT168" s="127">
        <v>2056</v>
      </c>
      <c r="AU168" s="128"/>
      <c r="AV168" s="129"/>
      <c r="AW168" s="126" t="str">
        <f t="shared" si="71"/>
        <v/>
      </c>
      <c r="AX168" s="126" t="str">
        <f t="shared" si="72"/>
        <v/>
      </c>
      <c r="AY168" s="64" t="str">
        <f t="shared" si="73"/>
        <v/>
      </c>
      <c r="AZ168" s="97">
        <v>79.209999999999994</v>
      </c>
      <c r="BA168" s="68"/>
      <c r="BB168" s="68"/>
      <c r="BC168" s="68"/>
      <c r="BD168" s="68"/>
      <c r="BE168" s="15">
        <v>310</v>
      </c>
      <c r="BF168" s="5">
        <f t="shared" si="74"/>
        <v>27556</v>
      </c>
      <c r="BG168" s="42">
        <v>7313</v>
      </c>
      <c r="BH168" s="42">
        <v>17475</v>
      </c>
      <c r="BI168" s="42">
        <v>1170</v>
      </c>
      <c r="BJ168" s="42"/>
      <c r="BK168" s="42"/>
      <c r="BL168" s="42">
        <v>1598</v>
      </c>
      <c r="BM168" s="15"/>
    </row>
    <row r="169" spans="1:65" outlineLevel="5" x14ac:dyDescent="0.45">
      <c r="A169" s="22">
        <f t="shared" si="76"/>
        <v>5</v>
      </c>
      <c r="B169" s="9">
        <f t="shared" si="75"/>
        <v>45428</v>
      </c>
      <c r="C169" s="51">
        <v>376746</v>
      </c>
      <c r="D169" s="64">
        <f t="shared" si="65"/>
        <v>37.4</v>
      </c>
      <c r="E169" s="12">
        <v>35.799999999999997</v>
      </c>
      <c r="F169" s="12">
        <v>35.9</v>
      </c>
      <c r="G169" s="12">
        <v>37.799999999999997</v>
      </c>
      <c r="H169" s="12">
        <v>39.9</v>
      </c>
      <c r="I169" s="12"/>
      <c r="J169" s="12"/>
      <c r="K169" s="12"/>
      <c r="L169" s="12"/>
      <c r="M169" s="74">
        <f t="shared" si="66"/>
        <v>7.2</v>
      </c>
      <c r="N169" s="83">
        <v>7.22</v>
      </c>
      <c r="O169" s="83">
        <v>7.02</v>
      </c>
      <c r="P169" s="83">
        <v>7.25</v>
      </c>
      <c r="Q169" s="83">
        <v>7.18</v>
      </c>
      <c r="R169" s="83"/>
      <c r="S169" s="83"/>
      <c r="T169" s="83"/>
      <c r="U169" s="83"/>
      <c r="V169" s="5">
        <f t="shared" si="67"/>
        <v>196.9</v>
      </c>
      <c r="W169" s="41">
        <v>146.69999999999999</v>
      </c>
      <c r="X169" s="41">
        <v>209.9</v>
      </c>
      <c r="Y169" s="41">
        <v>169.5</v>
      </c>
      <c r="Z169" s="41">
        <v>261.3</v>
      </c>
      <c r="AA169" s="41"/>
      <c r="AB169" s="41"/>
      <c r="AC169" s="41"/>
      <c r="AD169" s="41"/>
      <c r="AE169" s="5">
        <f t="shared" si="68"/>
        <v>2842.5</v>
      </c>
      <c r="AF169" s="41">
        <v>2560</v>
      </c>
      <c r="AG169" s="41">
        <v>3050</v>
      </c>
      <c r="AH169" s="41">
        <v>2340</v>
      </c>
      <c r="AI169" s="41">
        <v>3420</v>
      </c>
      <c r="AJ169" s="41"/>
      <c r="AK169" s="41"/>
      <c r="AL169" s="41"/>
      <c r="AM169" s="41"/>
      <c r="AN169" s="41">
        <v>17.565872020075282</v>
      </c>
      <c r="AO169" s="41">
        <v>1594</v>
      </c>
      <c r="AP169" s="110">
        <v>3.7</v>
      </c>
      <c r="AQ169" s="111">
        <v>2.9</v>
      </c>
      <c r="AR169" s="126">
        <f t="shared" si="69"/>
        <v>78.378378378378372</v>
      </c>
      <c r="AS169" s="126">
        <f t="shared" si="70"/>
        <v>21.621621621621628</v>
      </c>
      <c r="AT169" s="127">
        <v>1597</v>
      </c>
      <c r="AU169" s="128">
        <v>1.54</v>
      </c>
      <c r="AV169" s="129">
        <v>0.99</v>
      </c>
      <c r="AW169" s="126">
        <f t="shared" si="71"/>
        <v>64.285714285714278</v>
      </c>
      <c r="AX169" s="126">
        <f t="shared" si="72"/>
        <v>35.714285714285722</v>
      </c>
      <c r="AY169" s="64">
        <f t="shared" si="73"/>
        <v>50.34482758620689</v>
      </c>
      <c r="AZ169" s="97">
        <v>79.83</v>
      </c>
      <c r="BA169" s="68"/>
      <c r="BB169" s="68"/>
      <c r="BC169" s="68"/>
      <c r="BD169" s="68"/>
      <c r="BE169" s="15">
        <v>260</v>
      </c>
      <c r="BF169" s="5">
        <f t="shared" si="74"/>
        <v>27416</v>
      </c>
      <c r="BG169" s="42">
        <v>6282</v>
      </c>
      <c r="BH169" s="42">
        <v>18582</v>
      </c>
      <c r="BI169" s="42">
        <v>1168</v>
      </c>
      <c r="BJ169" s="42"/>
      <c r="BK169" s="42"/>
      <c r="BL169" s="42">
        <v>1384</v>
      </c>
      <c r="BM169" s="15"/>
    </row>
    <row r="170" spans="1:65" outlineLevel="5" x14ac:dyDescent="0.45">
      <c r="A170" s="22">
        <f t="shared" si="76"/>
        <v>5</v>
      </c>
      <c r="B170" s="9">
        <f t="shared" si="75"/>
        <v>45429</v>
      </c>
      <c r="C170" s="51">
        <v>368234</v>
      </c>
      <c r="D170" s="64">
        <f t="shared" si="65"/>
        <v>36.9</v>
      </c>
      <c r="E170" s="12">
        <v>35.6</v>
      </c>
      <c r="F170" s="12">
        <v>35.700000000000003</v>
      </c>
      <c r="G170" s="12">
        <v>37.9</v>
      </c>
      <c r="H170" s="12">
        <v>38.200000000000003</v>
      </c>
      <c r="I170" s="12"/>
      <c r="J170" s="12"/>
      <c r="K170" s="12"/>
      <c r="L170" s="12"/>
      <c r="M170" s="74">
        <f t="shared" si="66"/>
        <v>7.2</v>
      </c>
      <c r="N170" s="83">
        <v>7.18</v>
      </c>
      <c r="O170" s="83">
        <v>7.05</v>
      </c>
      <c r="P170" s="83">
        <v>7.27</v>
      </c>
      <c r="Q170" s="83">
        <v>7.14</v>
      </c>
      <c r="R170" s="83"/>
      <c r="S170" s="83"/>
      <c r="T170" s="83"/>
      <c r="U170" s="83"/>
      <c r="V170" s="5" t="str">
        <f t="shared" si="67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8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16.129032258064516</v>
      </c>
      <c r="AO170" s="41">
        <v>1736</v>
      </c>
      <c r="AP170" s="110"/>
      <c r="AQ170" s="111"/>
      <c r="AR170" s="126" t="str">
        <f t="shared" si="69"/>
        <v/>
      </c>
      <c r="AS170" s="126" t="str">
        <f t="shared" si="70"/>
        <v/>
      </c>
      <c r="AT170" s="127">
        <v>2112</v>
      </c>
      <c r="AU170" s="128"/>
      <c r="AV170" s="129"/>
      <c r="AW170" s="126" t="str">
        <f t="shared" si="71"/>
        <v/>
      </c>
      <c r="AX170" s="126" t="str">
        <f t="shared" si="72"/>
        <v/>
      </c>
      <c r="AY170" s="64" t="str">
        <f t="shared" si="73"/>
        <v/>
      </c>
      <c r="AZ170" s="97">
        <v>79.290000000000006</v>
      </c>
      <c r="BA170" s="68"/>
      <c r="BB170" s="68"/>
      <c r="BC170" s="68"/>
      <c r="BD170" s="68"/>
      <c r="BE170" s="15">
        <v>270</v>
      </c>
      <c r="BF170" s="5">
        <f t="shared" si="74"/>
        <v>24676</v>
      </c>
      <c r="BG170" s="42">
        <v>2627</v>
      </c>
      <c r="BH170" s="42">
        <v>19200</v>
      </c>
      <c r="BI170" s="42">
        <v>1147</v>
      </c>
      <c r="BJ170" s="42"/>
      <c r="BK170" s="42"/>
      <c r="BL170" s="42">
        <v>1702</v>
      </c>
      <c r="BM170" s="15"/>
    </row>
    <row r="171" spans="1:65" outlineLevel="5" x14ac:dyDescent="0.45">
      <c r="A171" s="22">
        <f t="shared" si="76"/>
        <v>5</v>
      </c>
      <c r="B171" s="9">
        <f t="shared" si="75"/>
        <v>45430</v>
      </c>
      <c r="C171" s="51">
        <v>360572</v>
      </c>
      <c r="D171" s="64">
        <f t="shared" si="65"/>
        <v>37.1</v>
      </c>
      <c r="E171" s="12">
        <v>36.799999999999997</v>
      </c>
      <c r="F171" s="12">
        <v>36.9</v>
      </c>
      <c r="G171" s="12">
        <v>37.799999999999997</v>
      </c>
      <c r="H171" s="12">
        <v>36.700000000000003</v>
      </c>
      <c r="I171" s="12"/>
      <c r="J171" s="12"/>
      <c r="K171" s="12"/>
      <c r="L171" s="12"/>
      <c r="M171" s="74">
        <f t="shared" si="66"/>
        <v>7.2</v>
      </c>
      <c r="N171" s="83">
        <v>7.17</v>
      </c>
      <c r="O171" s="83">
        <v>7.07</v>
      </c>
      <c r="P171" s="83">
        <v>7.24</v>
      </c>
      <c r="Q171" s="83">
        <v>7.12</v>
      </c>
      <c r="R171" s="83"/>
      <c r="S171" s="83"/>
      <c r="T171" s="83"/>
      <c r="U171" s="83"/>
      <c r="V171" s="5" t="str">
        <f t="shared" si="67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68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15.461071231363887</v>
      </c>
      <c r="AO171" s="41">
        <v>1811</v>
      </c>
      <c r="AP171" s="110"/>
      <c r="AQ171" s="111"/>
      <c r="AR171" s="126" t="str">
        <f t="shared" si="69"/>
        <v/>
      </c>
      <c r="AS171" s="126" t="str">
        <f t="shared" si="70"/>
        <v/>
      </c>
      <c r="AT171" s="127">
        <v>2168</v>
      </c>
      <c r="AU171" s="128"/>
      <c r="AV171" s="129"/>
      <c r="AW171" s="126" t="str">
        <f t="shared" si="71"/>
        <v/>
      </c>
      <c r="AX171" s="126" t="str">
        <f t="shared" si="72"/>
        <v/>
      </c>
      <c r="AY171" s="64" t="str">
        <f t="shared" si="73"/>
        <v/>
      </c>
      <c r="AZ171" s="97">
        <v>79.819999999999993</v>
      </c>
      <c r="BA171" s="68"/>
      <c r="BB171" s="68"/>
      <c r="BC171" s="68"/>
      <c r="BD171" s="68"/>
      <c r="BE171" s="15">
        <v>120</v>
      </c>
      <c r="BF171" s="5">
        <f t="shared" si="74"/>
        <v>25958</v>
      </c>
      <c r="BG171" s="42">
        <v>9395</v>
      </c>
      <c r="BH171" s="42">
        <v>10086</v>
      </c>
      <c r="BI171" s="42">
        <v>1118</v>
      </c>
      <c r="BJ171" s="42"/>
      <c r="BK171" s="42"/>
      <c r="BL171" s="42">
        <v>5359</v>
      </c>
      <c r="BM171" s="15"/>
    </row>
    <row r="172" spans="1:65" outlineLevel="5" x14ac:dyDescent="0.45">
      <c r="A172" s="22">
        <f t="shared" si="76"/>
        <v>5</v>
      </c>
      <c r="B172" s="9">
        <f t="shared" si="75"/>
        <v>45431</v>
      </c>
      <c r="C172" s="51">
        <v>357330</v>
      </c>
      <c r="D172" s="64">
        <f t="shared" si="65"/>
        <v>37.1</v>
      </c>
      <c r="E172" s="12">
        <v>36.799999999999997</v>
      </c>
      <c r="F172" s="12">
        <v>36.9</v>
      </c>
      <c r="G172" s="12">
        <v>37.700000000000003</v>
      </c>
      <c r="H172" s="12">
        <v>37.1</v>
      </c>
      <c r="I172" s="12"/>
      <c r="J172" s="12"/>
      <c r="K172" s="12"/>
      <c r="L172" s="12"/>
      <c r="M172" s="74">
        <f t="shared" si="66"/>
        <v>7.1</v>
      </c>
      <c r="N172" s="83">
        <v>7.14</v>
      </c>
      <c r="O172" s="83">
        <v>7.03</v>
      </c>
      <c r="P172" s="83">
        <v>7.26</v>
      </c>
      <c r="Q172" s="83">
        <v>7.14</v>
      </c>
      <c r="R172" s="83"/>
      <c r="S172" s="83"/>
      <c r="T172" s="83"/>
      <c r="U172" s="83"/>
      <c r="V172" s="5" t="str">
        <f t="shared" si="67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8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16.816816816816818</v>
      </c>
      <c r="AO172" s="41">
        <v>1665</v>
      </c>
      <c r="AP172" s="110"/>
      <c r="AQ172" s="111"/>
      <c r="AR172" s="126" t="str">
        <f t="shared" si="69"/>
        <v/>
      </c>
      <c r="AS172" s="126" t="str">
        <f t="shared" si="70"/>
        <v/>
      </c>
      <c r="AT172" s="127">
        <v>2087</v>
      </c>
      <c r="AU172" s="128"/>
      <c r="AV172" s="129"/>
      <c r="AW172" s="126" t="str">
        <f t="shared" si="71"/>
        <v/>
      </c>
      <c r="AX172" s="126" t="str">
        <f t="shared" si="72"/>
        <v/>
      </c>
      <c r="AY172" s="64" t="str">
        <f t="shared" si="73"/>
        <v/>
      </c>
      <c r="AZ172" s="97">
        <v>79.66</v>
      </c>
      <c r="BA172" s="68"/>
      <c r="BB172" s="68"/>
      <c r="BC172" s="68"/>
      <c r="BD172" s="68"/>
      <c r="BE172" s="15"/>
      <c r="BF172" s="5">
        <f t="shared" si="74"/>
        <v>18974</v>
      </c>
      <c r="BG172" s="42">
        <v>9101</v>
      </c>
      <c r="BH172" s="42">
        <v>8784</v>
      </c>
      <c r="BI172" s="42">
        <v>1089</v>
      </c>
      <c r="BJ172" s="42"/>
      <c r="BK172" s="42"/>
      <c r="BL172" s="42">
        <v>0</v>
      </c>
      <c r="BM172" s="15"/>
    </row>
    <row r="173" spans="1:65" outlineLevel="5" x14ac:dyDescent="0.45">
      <c r="A173" s="22">
        <f t="shared" si="76"/>
        <v>5</v>
      </c>
      <c r="B173" s="9">
        <f t="shared" si="75"/>
        <v>45432</v>
      </c>
      <c r="C173" s="51">
        <v>369284</v>
      </c>
      <c r="D173" s="64">
        <f t="shared" si="65"/>
        <v>37</v>
      </c>
      <c r="E173" s="12">
        <v>36.5</v>
      </c>
      <c r="F173" s="12">
        <v>36.6</v>
      </c>
      <c r="G173" s="12">
        <v>37.4</v>
      </c>
      <c r="H173" s="12">
        <v>37.4</v>
      </c>
      <c r="I173" s="12"/>
      <c r="J173" s="12"/>
      <c r="K173" s="12"/>
      <c r="L173" s="12"/>
      <c r="M173" s="74">
        <f t="shared" si="66"/>
        <v>7.1</v>
      </c>
      <c r="N173" s="83">
        <v>7.17</v>
      </c>
      <c r="O173" s="83">
        <v>7.02</v>
      </c>
      <c r="P173" s="83">
        <v>7.23</v>
      </c>
      <c r="Q173" s="83">
        <v>7.11</v>
      </c>
      <c r="R173" s="83"/>
      <c r="S173" s="83"/>
      <c r="T173" s="83"/>
      <c r="U173" s="83"/>
      <c r="V173" s="5" t="str">
        <f t="shared" si="67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8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19.914651493598861</v>
      </c>
      <c r="AO173" s="41">
        <v>1406</v>
      </c>
      <c r="AP173" s="110"/>
      <c r="AQ173" s="111"/>
      <c r="AR173" s="126" t="str">
        <f t="shared" si="69"/>
        <v/>
      </c>
      <c r="AS173" s="126" t="str">
        <f t="shared" si="70"/>
        <v/>
      </c>
      <c r="AT173" s="127">
        <v>1841</v>
      </c>
      <c r="AU173" s="128"/>
      <c r="AV173" s="129"/>
      <c r="AW173" s="126" t="str">
        <f t="shared" si="71"/>
        <v/>
      </c>
      <c r="AX173" s="126" t="str">
        <f t="shared" si="72"/>
        <v/>
      </c>
      <c r="AY173" s="64" t="str">
        <f t="shared" si="73"/>
        <v/>
      </c>
      <c r="AZ173" s="97">
        <v>80.12</v>
      </c>
      <c r="BA173" s="68"/>
      <c r="BB173" s="68"/>
      <c r="BC173" s="68"/>
      <c r="BD173" s="68"/>
      <c r="BE173" s="15">
        <v>350</v>
      </c>
      <c r="BF173" s="5">
        <f t="shared" si="74"/>
        <v>25630</v>
      </c>
      <c r="BG173" s="42">
        <v>9016</v>
      </c>
      <c r="BH173" s="42">
        <v>15749</v>
      </c>
      <c r="BI173" s="42">
        <v>865</v>
      </c>
      <c r="BJ173" s="42"/>
      <c r="BK173" s="42"/>
      <c r="BL173" s="42">
        <v>0</v>
      </c>
      <c r="BM173" s="15"/>
    </row>
    <row r="174" spans="1:65" outlineLevel="5" x14ac:dyDescent="0.45">
      <c r="A174" s="22">
        <f t="shared" si="76"/>
        <v>5</v>
      </c>
      <c r="B174" s="9">
        <f t="shared" si="75"/>
        <v>45433</v>
      </c>
      <c r="C174" s="51">
        <v>338302</v>
      </c>
      <c r="D174" s="64">
        <f t="shared" si="65"/>
        <v>37.6</v>
      </c>
      <c r="E174" s="12">
        <v>37.299999999999997</v>
      </c>
      <c r="F174" s="12">
        <v>37.4</v>
      </c>
      <c r="G174" s="12">
        <v>37.5</v>
      </c>
      <c r="H174" s="12">
        <v>38.200000000000003</v>
      </c>
      <c r="I174" s="12"/>
      <c r="J174" s="12"/>
      <c r="K174" s="12"/>
      <c r="L174" s="12"/>
      <c r="M174" s="74">
        <f t="shared" si="66"/>
        <v>7.2</v>
      </c>
      <c r="N174" s="83">
        <v>7.19</v>
      </c>
      <c r="O174" s="83">
        <v>7.05</v>
      </c>
      <c r="P174" s="83">
        <v>7.27</v>
      </c>
      <c r="Q174" s="83">
        <v>7.15</v>
      </c>
      <c r="R174" s="83"/>
      <c r="S174" s="83"/>
      <c r="T174" s="83"/>
      <c r="U174" s="83"/>
      <c r="V174" s="5" t="str">
        <f t="shared" si="67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8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21.406727828746178</v>
      </c>
      <c r="AO174" s="41">
        <v>1308</v>
      </c>
      <c r="AP174" s="110"/>
      <c r="AQ174" s="111"/>
      <c r="AR174" s="126" t="str">
        <f t="shared" si="69"/>
        <v/>
      </c>
      <c r="AS174" s="126" t="str">
        <f t="shared" si="70"/>
        <v/>
      </c>
      <c r="AT174" s="127">
        <v>2944</v>
      </c>
      <c r="AU174" s="128"/>
      <c r="AV174" s="129"/>
      <c r="AW174" s="126" t="str">
        <f t="shared" si="71"/>
        <v/>
      </c>
      <c r="AX174" s="126" t="str">
        <f t="shared" si="72"/>
        <v/>
      </c>
      <c r="AY174" s="64" t="str">
        <f t="shared" si="73"/>
        <v/>
      </c>
      <c r="AZ174" s="97">
        <v>80.27</v>
      </c>
      <c r="BA174" s="68">
        <v>61.78</v>
      </c>
      <c r="BB174" s="68">
        <v>37.85</v>
      </c>
      <c r="BC174" s="68">
        <v>10</v>
      </c>
      <c r="BD174" s="68"/>
      <c r="BE174" s="15">
        <v>240</v>
      </c>
      <c r="BF174" s="5">
        <f t="shared" si="74"/>
        <v>16729</v>
      </c>
      <c r="BG174" s="42">
        <v>12633</v>
      </c>
      <c r="BH174" s="42">
        <v>3044</v>
      </c>
      <c r="BI174" s="42">
        <v>1052</v>
      </c>
      <c r="BJ174" s="42"/>
      <c r="BK174" s="42"/>
      <c r="BL174" s="42">
        <v>0</v>
      </c>
      <c r="BM174" s="15"/>
    </row>
    <row r="175" spans="1:65" outlineLevel="5" x14ac:dyDescent="0.45">
      <c r="A175" s="22">
        <f t="shared" si="76"/>
        <v>5</v>
      </c>
      <c r="B175" s="9">
        <f t="shared" si="75"/>
        <v>45434</v>
      </c>
      <c r="C175" s="51">
        <v>342984</v>
      </c>
      <c r="D175" s="64">
        <f t="shared" si="65"/>
        <v>37.6</v>
      </c>
      <c r="E175" s="12">
        <v>37.200000000000003</v>
      </c>
      <c r="F175" s="12">
        <v>37.299999999999997</v>
      </c>
      <c r="G175" s="12">
        <v>37.6</v>
      </c>
      <c r="H175" s="12">
        <v>38.4</v>
      </c>
      <c r="I175" s="12"/>
      <c r="J175" s="12"/>
      <c r="K175" s="12"/>
      <c r="L175" s="12"/>
      <c r="M175" s="74">
        <f t="shared" si="66"/>
        <v>7.2</v>
      </c>
      <c r="N175" s="83">
        <v>7.22</v>
      </c>
      <c r="O175" s="83">
        <v>7.06</v>
      </c>
      <c r="P175" s="83">
        <v>7.3</v>
      </c>
      <c r="Q175" s="83">
        <v>7.17</v>
      </c>
      <c r="R175" s="83"/>
      <c r="S175" s="83"/>
      <c r="T175" s="83"/>
      <c r="U175" s="83"/>
      <c r="V175" s="5">
        <f t="shared" si="67"/>
        <v>128.30000000000001</v>
      </c>
      <c r="W175" s="41">
        <v>120.1</v>
      </c>
      <c r="X175" s="41">
        <v>109.8</v>
      </c>
      <c r="Y175" s="41">
        <v>150</v>
      </c>
      <c r="Z175" s="41">
        <v>133.19999999999999</v>
      </c>
      <c r="AA175" s="41"/>
      <c r="AB175" s="41"/>
      <c r="AC175" s="41"/>
      <c r="AD175" s="41"/>
      <c r="AE175" s="5">
        <f t="shared" si="68"/>
        <v>3280</v>
      </c>
      <c r="AF175" s="41">
        <v>3110</v>
      </c>
      <c r="AG175" s="41">
        <v>3160</v>
      </c>
      <c r="AH175" s="41">
        <v>3280</v>
      </c>
      <c r="AI175" s="41">
        <v>3570</v>
      </c>
      <c r="AJ175" s="41"/>
      <c r="AK175" s="41"/>
      <c r="AL175" s="41"/>
      <c r="AM175" s="41"/>
      <c r="AN175" s="41">
        <v>15.367727771679473</v>
      </c>
      <c r="AO175" s="41">
        <v>1822</v>
      </c>
      <c r="AP175" s="110"/>
      <c r="AQ175" s="111"/>
      <c r="AR175" s="126" t="str">
        <f t="shared" si="69"/>
        <v/>
      </c>
      <c r="AS175" s="126" t="str">
        <f t="shared" si="70"/>
        <v/>
      </c>
      <c r="AT175" s="127">
        <v>2302</v>
      </c>
      <c r="AU175" s="128"/>
      <c r="AV175" s="129"/>
      <c r="AW175" s="126" t="str">
        <f t="shared" si="71"/>
        <v/>
      </c>
      <c r="AX175" s="126" t="str">
        <f t="shared" si="72"/>
        <v/>
      </c>
      <c r="AY175" s="64" t="str">
        <f t="shared" si="73"/>
        <v/>
      </c>
      <c r="AZ175" s="97">
        <v>80.03</v>
      </c>
      <c r="BA175" s="68"/>
      <c r="BB175" s="68"/>
      <c r="BC175" s="68"/>
      <c r="BD175" s="68"/>
      <c r="BE175" s="15">
        <v>360</v>
      </c>
      <c r="BF175" s="5">
        <f t="shared" si="74"/>
        <v>27273</v>
      </c>
      <c r="BG175" s="42">
        <v>12596</v>
      </c>
      <c r="BH175" s="42">
        <v>13537</v>
      </c>
      <c r="BI175" s="42">
        <v>1140</v>
      </c>
      <c r="BJ175" s="42"/>
      <c r="BK175" s="42"/>
      <c r="BL175" s="42">
        <v>0</v>
      </c>
      <c r="BM175" s="15"/>
    </row>
    <row r="176" spans="1:65" outlineLevel="5" x14ac:dyDescent="0.45">
      <c r="A176" s="22">
        <f t="shared" si="76"/>
        <v>5</v>
      </c>
      <c r="B176" s="9">
        <f t="shared" si="75"/>
        <v>45435</v>
      </c>
      <c r="C176" s="51">
        <v>340361</v>
      </c>
      <c r="D176" s="64">
        <f t="shared" si="65"/>
        <v>37.5</v>
      </c>
      <c r="E176" s="12">
        <v>37</v>
      </c>
      <c r="F176" s="12">
        <v>37</v>
      </c>
      <c r="G176" s="12">
        <v>37.6</v>
      </c>
      <c r="H176" s="12">
        <v>38.4</v>
      </c>
      <c r="I176" s="12"/>
      <c r="J176" s="12"/>
      <c r="K176" s="12"/>
      <c r="L176" s="12"/>
      <c r="M176" s="74">
        <f t="shared" si="66"/>
        <v>7.2</v>
      </c>
      <c r="N176" s="83">
        <v>7.25</v>
      </c>
      <c r="O176" s="83">
        <v>7.1</v>
      </c>
      <c r="P176" s="83">
        <v>7.29</v>
      </c>
      <c r="Q176" s="83">
        <v>7.14</v>
      </c>
      <c r="R176" s="83"/>
      <c r="S176" s="83"/>
      <c r="T176" s="83"/>
      <c r="U176" s="83"/>
      <c r="V176" s="5" t="str">
        <f t="shared" si="67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8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15.069967707212056</v>
      </c>
      <c r="AO176" s="41">
        <v>1858</v>
      </c>
      <c r="AP176" s="110">
        <v>3.34</v>
      </c>
      <c r="AQ176" s="111">
        <v>2.67</v>
      </c>
      <c r="AR176" s="126">
        <f t="shared" si="69"/>
        <v>79.94011976047905</v>
      </c>
      <c r="AS176" s="126">
        <f t="shared" si="70"/>
        <v>20.05988023952095</v>
      </c>
      <c r="AT176" s="127">
        <v>2214</v>
      </c>
      <c r="AU176" s="128">
        <v>1.8</v>
      </c>
      <c r="AV176" s="129">
        <v>1.1100000000000001</v>
      </c>
      <c r="AW176" s="126">
        <f t="shared" si="71"/>
        <v>61.666666666666671</v>
      </c>
      <c r="AX176" s="126">
        <f t="shared" si="72"/>
        <v>38.333333333333329</v>
      </c>
      <c r="AY176" s="64">
        <f t="shared" si="73"/>
        <v>59.631981761928031</v>
      </c>
      <c r="AZ176" s="97">
        <v>79.37</v>
      </c>
      <c r="BA176" s="68"/>
      <c r="BB176" s="68"/>
      <c r="BC176" s="68"/>
      <c r="BD176" s="68"/>
      <c r="BE176" s="15">
        <v>270</v>
      </c>
      <c r="BF176" s="5">
        <f t="shared" si="74"/>
        <v>21908</v>
      </c>
      <c r="BG176" s="42">
        <v>12281</v>
      </c>
      <c r="BH176" s="42">
        <v>8515</v>
      </c>
      <c r="BI176" s="42">
        <v>1112</v>
      </c>
      <c r="BJ176" s="42"/>
      <c r="BK176" s="42"/>
      <c r="BL176" s="42">
        <v>0</v>
      </c>
      <c r="BM176" s="15"/>
    </row>
    <row r="177" spans="1:65" outlineLevel="5" x14ac:dyDescent="0.45">
      <c r="A177" s="22">
        <f t="shared" si="76"/>
        <v>5</v>
      </c>
      <c r="B177" s="9">
        <f t="shared" si="75"/>
        <v>45436</v>
      </c>
      <c r="C177" s="51">
        <v>342044</v>
      </c>
      <c r="D177" s="64">
        <f t="shared" si="65"/>
        <v>37.299999999999997</v>
      </c>
      <c r="E177" s="12">
        <v>36.700000000000003</v>
      </c>
      <c r="F177" s="12">
        <v>36.799999999999997</v>
      </c>
      <c r="G177" s="12">
        <v>37</v>
      </c>
      <c r="H177" s="12">
        <v>38.700000000000003</v>
      </c>
      <c r="I177" s="12"/>
      <c r="J177" s="12"/>
      <c r="K177" s="12"/>
      <c r="L177" s="12"/>
      <c r="M177" s="74">
        <f t="shared" si="66"/>
        <v>7.2</v>
      </c>
      <c r="N177" s="83">
        <v>7.22</v>
      </c>
      <c r="O177" s="83">
        <v>7.07</v>
      </c>
      <c r="P177" s="83">
        <v>7.27</v>
      </c>
      <c r="Q177" s="83">
        <v>7.11</v>
      </c>
      <c r="R177" s="83"/>
      <c r="S177" s="83"/>
      <c r="T177" s="83"/>
      <c r="U177" s="83"/>
      <c r="V177" s="5" t="str">
        <f t="shared" si="67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8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16.756433273488931</v>
      </c>
      <c r="AO177" s="41">
        <v>1671</v>
      </c>
      <c r="AP177" s="110"/>
      <c r="AQ177" s="111"/>
      <c r="AR177" s="126" t="str">
        <f t="shared" si="69"/>
        <v/>
      </c>
      <c r="AS177" s="126" t="str">
        <f t="shared" si="70"/>
        <v/>
      </c>
      <c r="AT177" s="127">
        <v>2241</v>
      </c>
      <c r="AU177" s="128"/>
      <c r="AV177" s="129"/>
      <c r="AW177" s="126" t="str">
        <f t="shared" si="71"/>
        <v/>
      </c>
      <c r="AX177" s="126" t="str">
        <f t="shared" si="72"/>
        <v/>
      </c>
      <c r="AY177" s="64" t="str">
        <f t="shared" si="73"/>
        <v/>
      </c>
      <c r="AZ177" s="97">
        <v>79.27</v>
      </c>
      <c r="BA177" s="68"/>
      <c r="BB177" s="68"/>
      <c r="BC177" s="68"/>
      <c r="BD177" s="68"/>
      <c r="BE177" s="15">
        <v>320</v>
      </c>
      <c r="BF177" s="5">
        <f t="shared" si="74"/>
        <v>32741</v>
      </c>
      <c r="BG177" s="42">
        <v>11133</v>
      </c>
      <c r="BH177" s="42">
        <v>19092</v>
      </c>
      <c r="BI177" s="42">
        <v>1311</v>
      </c>
      <c r="BJ177" s="42"/>
      <c r="BK177" s="42"/>
      <c r="BL177" s="42">
        <v>1205</v>
      </c>
      <c r="BM177" s="15"/>
    </row>
    <row r="178" spans="1:65" outlineLevel="5" x14ac:dyDescent="0.45">
      <c r="A178" s="22">
        <f t="shared" si="76"/>
        <v>5</v>
      </c>
      <c r="B178" s="9">
        <f t="shared" si="75"/>
        <v>45437</v>
      </c>
      <c r="C178" s="51">
        <v>336897</v>
      </c>
      <c r="D178" s="64">
        <f t="shared" si="65"/>
        <v>37.4</v>
      </c>
      <c r="E178" s="12">
        <v>36.5</v>
      </c>
      <c r="F178" s="12">
        <v>36.6</v>
      </c>
      <c r="G178" s="12">
        <v>37.6</v>
      </c>
      <c r="H178" s="12">
        <v>38.9</v>
      </c>
      <c r="I178" s="12"/>
      <c r="J178" s="12"/>
      <c r="K178" s="12"/>
      <c r="L178" s="12"/>
      <c r="M178" s="74">
        <f t="shared" si="66"/>
        <v>7.1</v>
      </c>
      <c r="N178" s="83">
        <v>7.18</v>
      </c>
      <c r="O178" s="83">
        <v>7.03</v>
      </c>
      <c r="P178" s="83">
        <v>7.25</v>
      </c>
      <c r="Q178" s="83">
        <v>7.06</v>
      </c>
      <c r="R178" s="83"/>
      <c r="S178" s="83"/>
      <c r="T178" s="83"/>
      <c r="U178" s="83"/>
      <c r="V178" s="5" t="str">
        <f t="shared" si="67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68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17.732742241925269</v>
      </c>
      <c r="AO178" s="41">
        <v>1579</v>
      </c>
      <c r="AP178" s="110"/>
      <c r="AQ178" s="111"/>
      <c r="AR178" s="126" t="str">
        <f t="shared" si="69"/>
        <v/>
      </c>
      <c r="AS178" s="126" t="str">
        <f t="shared" si="70"/>
        <v/>
      </c>
      <c r="AT178" s="127">
        <v>1634</v>
      </c>
      <c r="AU178" s="128"/>
      <c r="AV178" s="129"/>
      <c r="AW178" s="126" t="str">
        <f t="shared" si="71"/>
        <v/>
      </c>
      <c r="AX178" s="126" t="str">
        <f t="shared" si="72"/>
        <v/>
      </c>
      <c r="AY178" s="64" t="str">
        <f t="shared" si="73"/>
        <v/>
      </c>
      <c r="AZ178" s="97">
        <v>79.41</v>
      </c>
      <c r="BA178" s="68"/>
      <c r="BB178" s="68"/>
      <c r="BC178" s="68"/>
      <c r="BD178" s="68"/>
      <c r="BE178" s="15">
        <v>115</v>
      </c>
      <c r="BF178" s="5">
        <f t="shared" si="74"/>
        <v>25437</v>
      </c>
      <c r="BG178" s="42">
        <v>11802</v>
      </c>
      <c r="BH178" s="42">
        <v>12238</v>
      </c>
      <c r="BI178" s="42">
        <v>1397</v>
      </c>
      <c r="BJ178" s="42"/>
      <c r="BK178" s="42"/>
      <c r="BL178" s="42">
        <v>0</v>
      </c>
      <c r="BM178" s="15"/>
    </row>
    <row r="179" spans="1:65" outlineLevel="5" x14ac:dyDescent="0.45">
      <c r="A179" s="22">
        <f t="shared" si="76"/>
        <v>5</v>
      </c>
      <c r="B179" s="9">
        <f t="shared" si="75"/>
        <v>45438</v>
      </c>
      <c r="C179" s="51">
        <v>333064</v>
      </c>
      <c r="D179" s="64">
        <f t="shared" si="65"/>
        <v>37.4</v>
      </c>
      <c r="E179" s="12">
        <v>36.4</v>
      </c>
      <c r="F179" s="12">
        <v>36.5</v>
      </c>
      <c r="G179" s="12">
        <v>37.6</v>
      </c>
      <c r="H179" s="12">
        <v>39.1</v>
      </c>
      <c r="I179" s="12"/>
      <c r="J179" s="12"/>
      <c r="K179" s="12"/>
      <c r="L179" s="12"/>
      <c r="M179" s="74">
        <f t="shared" si="66"/>
        <v>7.1</v>
      </c>
      <c r="N179" s="83">
        <v>7.13</v>
      </c>
      <c r="O179" s="83">
        <v>7</v>
      </c>
      <c r="P179" s="83">
        <v>7.22</v>
      </c>
      <c r="Q179" s="83">
        <v>7.03</v>
      </c>
      <c r="R179" s="83"/>
      <c r="S179" s="83"/>
      <c r="T179" s="83"/>
      <c r="U179" s="83"/>
      <c r="V179" s="5" t="str">
        <f t="shared" si="67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8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18.995929443690638</v>
      </c>
      <c r="AO179" s="41">
        <v>1474</v>
      </c>
      <c r="AP179" s="110"/>
      <c r="AQ179" s="111"/>
      <c r="AR179" s="126" t="str">
        <f t="shared" si="69"/>
        <v/>
      </c>
      <c r="AS179" s="126" t="str">
        <f t="shared" si="70"/>
        <v/>
      </c>
      <c r="AT179" s="127">
        <v>1891</v>
      </c>
      <c r="AU179" s="128"/>
      <c r="AV179" s="129"/>
      <c r="AW179" s="126" t="str">
        <f t="shared" si="71"/>
        <v/>
      </c>
      <c r="AX179" s="126" t="str">
        <f t="shared" si="72"/>
        <v/>
      </c>
      <c r="AY179" s="64" t="str">
        <f t="shared" si="73"/>
        <v/>
      </c>
      <c r="AZ179" s="97">
        <v>79.52</v>
      </c>
      <c r="BA179" s="68"/>
      <c r="BB179" s="68"/>
      <c r="BC179" s="68"/>
      <c r="BD179" s="68"/>
      <c r="BE179" s="15"/>
      <c r="BF179" s="5">
        <f t="shared" si="74"/>
        <v>23905</v>
      </c>
      <c r="BG179" s="42">
        <v>11570</v>
      </c>
      <c r="BH179" s="42">
        <v>10950</v>
      </c>
      <c r="BI179" s="42">
        <v>1385</v>
      </c>
      <c r="BJ179" s="42"/>
      <c r="BK179" s="42"/>
      <c r="BL179" s="42">
        <v>0</v>
      </c>
      <c r="BM179" s="15"/>
    </row>
    <row r="180" spans="1:65" outlineLevel="5" x14ac:dyDescent="0.45">
      <c r="A180" s="22">
        <f t="shared" si="76"/>
        <v>5</v>
      </c>
      <c r="B180" s="9">
        <f t="shared" si="75"/>
        <v>45439</v>
      </c>
      <c r="C180" s="51">
        <v>399119</v>
      </c>
      <c r="D180" s="64">
        <f t="shared" si="65"/>
        <v>37.5</v>
      </c>
      <c r="E180" s="12">
        <v>36.299999999999997</v>
      </c>
      <c r="F180" s="12">
        <v>36.4</v>
      </c>
      <c r="G180" s="12">
        <v>37.9</v>
      </c>
      <c r="H180" s="12">
        <v>39.200000000000003</v>
      </c>
      <c r="I180" s="12"/>
      <c r="J180" s="12"/>
      <c r="K180" s="12"/>
      <c r="L180" s="12"/>
      <c r="M180" s="74">
        <f t="shared" si="66"/>
        <v>7.1</v>
      </c>
      <c r="N180" s="83">
        <v>7.12</v>
      </c>
      <c r="O180" s="83">
        <v>6.95</v>
      </c>
      <c r="P180" s="83">
        <v>7.23</v>
      </c>
      <c r="Q180" s="83">
        <v>7.02</v>
      </c>
      <c r="R180" s="83"/>
      <c r="S180" s="83"/>
      <c r="T180" s="83"/>
      <c r="U180" s="83"/>
      <c r="V180" s="5" t="str">
        <f t="shared" si="67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8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19.323671497584542</v>
      </c>
      <c r="AO180" s="41">
        <v>1449</v>
      </c>
      <c r="AP180" s="110"/>
      <c r="AQ180" s="111"/>
      <c r="AR180" s="126" t="str">
        <f t="shared" si="69"/>
        <v/>
      </c>
      <c r="AS180" s="126" t="str">
        <f t="shared" si="70"/>
        <v/>
      </c>
      <c r="AT180" s="127">
        <v>1893</v>
      </c>
      <c r="AU180" s="128"/>
      <c r="AV180" s="129"/>
      <c r="AW180" s="126" t="str">
        <f t="shared" si="71"/>
        <v/>
      </c>
      <c r="AX180" s="126" t="str">
        <f t="shared" si="72"/>
        <v/>
      </c>
      <c r="AY180" s="64" t="str">
        <f t="shared" si="73"/>
        <v/>
      </c>
      <c r="AZ180" s="97">
        <v>80.36</v>
      </c>
      <c r="BA180" s="68"/>
      <c r="BB180" s="68"/>
      <c r="BC180" s="68"/>
      <c r="BD180" s="68"/>
      <c r="BE180" s="15">
        <v>280</v>
      </c>
      <c r="BF180" s="5">
        <f t="shared" si="74"/>
        <v>29499</v>
      </c>
      <c r="BG180" s="42">
        <v>11032</v>
      </c>
      <c r="BH180" s="42">
        <v>17240</v>
      </c>
      <c r="BI180" s="42">
        <v>1227</v>
      </c>
      <c r="BJ180" s="42"/>
      <c r="BK180" s="42"/>
      <c r="BL180" s="42">
        <v>0</v>
      </c>
      <c r="BM180" s="15"/>
    </row>
    <row r="181" spans="1:65" outlineLevel="5" x14ac:dyDescent="0.45">
      <c r="A181" s="22">
        <f t="shared" si="76"/>
        <v>5</v>
      </c>
      <c r="B181" s="9">
        <f t="shared" si="75"/>
        <v>45440</v>
      </c>
      <c r="C181" s="51">
        <v>346418</v>
      </c>
      <c r="D181" s="64">
        <f t="shared" si="65"/>
        <v>37.9</v>
      </c>
      <c r="E181" s="12">
        <v>37.299999999999997</v>
      </c>
      <c r="F181" s="12">
        <v>37.4</v>
      </c>
      <c r="G181" s="12">
        <v>38</v>
      </c>
      <c r="H181" s="12">
        <v>38.9</v>
      </c>
      <c r="I181" s="12"/>
      <c r="J181" s="12"/>
      <c r="K181" s="12"/>
      <c r="L181" s="12"/>
      <c r="M181" s="74">
        <f t="shared" si="66"/>
        <v>7.1</v>
      </c>
      <c r="N181" s="83">
        <v>7.1</v>
      </c>
      <c r="O181" s="83">
        <v>6.92</v>
      </c>
      <c r="P181" s="83">
        <v>7.24</v>
      </c>
      <c r="Q181" s="83">
        <v>7.02</v>
      </c>
      <c r="R181" s="83"/>
      <c r="S181" s="83"/>
      <c r="T181" s="83"/>
      <c r="U181" s="83"/>
      <c r="V181" s="5">
        <f t="shared" si="67"/>
        <v>123.3</v>
      </c>
      <c r="W181" s="41">
        <v>84.8</v>
      </c>
      <c r="X181" s="41">
        <v>120.2</v>
      </c>
      <c r="Y181" s="41">
        <v>126.1</v>
      </c>
      <c r="Z181" s="41">
        <v>162</v>
      </c>
      <c r="AA181" s="41"/>
      <c r="AB181" s="41"/>
      <c r="AC181" s="41"/>
      <c r="AD181" s="41"/>
      <c r="AE181" s="5">
        <f t="shared" si="68"/>
        <v>3450</v>
      </c>
      <c r="AF181" s="41">
        <v>3090</v>
      </c>
      <c r="AG181" s="41">
        <v>3110</v>
      </c>
      <c r="AH181" s="41">
        <v>4100</v>
      </c>
      <c r="AI181" s="41">
        <v>3500</v>
      </c>
      <c r="AJ181" s="41"/>
      <c r="AK181" s="41"/>
      <c r="AL181" s="41"/>
      <c r="AM181" s="41"/>
      <c r="AN181" s="41">
        <v>24.263431542461007</v>
      </c>
      <c r="AO181" s="41">
        <v>1154</v>
      </c>
      <c r="AP181" s="110">
        <v>4.38</v>
      </c>
      <c r="AQ181" s="111">
        <v>3.33</v>
      </c>
      <c r="AR181" s="126">
        <f t="shared" si="69"/>
        <v>76.027397260273972</v>
      </c>
      <c r="AS181" s="126">
        <f t="shared" si="70"/>
        <v>23.972602739726028</v>
      </c>
      <c r="AT181" s="127">
        <v>1409</v>
      </c>
      <c r="AU181" s="128">
        <v>1.85</v>
      </c>
      <c r="AV181" s="129">
        <v>1.1599999999999999</v>
      </c>
      <c r="AW181" s="126">
        <f t="shared" si="71"/>
        <v>62.702702702702695</v>
      </c>
      <c r="AX181" s="126">
        <f t="shared" si="72"/>
        <v>37.297297297297305</v>
      </c>
      <c r="AY181" s="64">
        <f t="shared" si="73"/>
        <v>46.990468729599179</v>
      </c>
      <c r="AZ181" s="97">
        <v>81.27</v>
      </c>
      <c r="BA181" s="68">
        <v>62.7</v>
      </c>
      <c r="BB181" s="68">
        <v>36.840000000000003</v>
      </c>
      <c r="BC181" s="68">
        <v>31</v>
      </c>
      <c r="BD181" s="68"/>
      <c r="BE181" s="15">
        <v>290</v>
      </c>
      <c r="BF181" s="5">
        <f t="shared" si="74"/>
        <v>23710</v>
      </c>
      <c r="BG181" s="42">
        <v>9301</v>
      </c>
      <c r="BH181" s="42">
        <v>13062</v>
      </c>
      <c r="BI181" s="42">
        <v>1347</v>
      </c>
      <c r="BJ181" s="42"/>
      <c r="BK181" s="42"/>
      <c r="BL181" s="42">
        <v>0</v>
      </c>
      <c r="BM181" s="15"/>
    </row>
    <row r="182" spans="1:65" outlineLevel="5" x14ac:dyDescent="0.45">
      <c r="A182" s="22">
        <f t="shared" si="76"/>
        <v>5</v>
      </c>
      <c r="B182" s="9">
        <f t="shared" si="75"/>
        <v>45441</v>
      </c>
      <c r="C182" s="51">
        <v>331192</v>
      </c>
      <c r="D182" s="64">
        <f t="shared" si="65"/>
        <v>38.299999999999997</v>
      </c>
      <c r="E182" s="12">
        <v>38.5</v>
      </c>
      <c r="F182" s="12">
        <v>38.6</v>
      </c>
      <c r="G182" s="12">
        <v>37</v>
      </c>
      <c r="H182" s="12">
        <v>39.1</v>
      </c>
      <c r="I182" s="12"/>
      <c r="J182" s="12"/>
      <c r="K182" s="12"/>
      <c r="L182" s="12"/>
      <c r="M182" s="74">
        <f t="shared" si="66"/>
        <v>7.1</v>
      </c>
      <c r="N182" s="83">
        <v>7.11</v>
      </c>
      <c r="O182" s="83">
        <v>6.94</v>
      </c>
      <c r="P182" s="83">
        <v>7.26</v>
      </c>
      <c r="Q182" s="83">
        <v>7.05</v>
      </c>
      <c r="R182" s="83"/>
      <c r="S182" s="83"/>
      <c r="T182" s="83"/>
      <c r="U182" s="83"/>
      <c r="V182" s="5" t="str">
        <f t="shared" si="67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68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25.454545454545453</v>
      </c>
      <c r="AO182" s="41">
        <v>1100</v>
      </c>
      <c r="AP182" s="110"/>
      <c r="AQ182" s="111"/>
      <c r="AR182" s="126" t="str">
        <f t="shared" si="69"/>
        <v/>
      </c>
      <c r="AS182" s="126" t="str">
        <f t="shared" si="70"/>
        <v/>
      </c>
      <c r="AT182" s="127">
        <v>1541</v>
      </c>
      <c r="AU182" s="128"/>
      <c r="AV182" s="129"/>
      <c r="AW182" s="126" t="str">
        <f t="shared" si="71"/>
        <v/>
      </c>
      <c r="AX182" s="126" t="str">
        <f t="shared" si="72"/>
        <v/>
      </c>
      <c r="AY182" s="64" t="str">
        <f t="shared" si="73"/>
        <v/>
      </c>
      <c r="AZ182" s="97">
        <v>80.33</v>
      </c>
      <c r="BA182" s="68"/>
      <c r="BB182" s="68"/>
      <c r="BC182" s="68"/>
      <c r="BD182" s="68"/>
      <c r="BE182" s="15">
        <v>230</v>
      </c>
      <c r="BF182" s="5">
        <f t="shared" si="74"/>
        <v>26020</v>
      </c>
      <c r="BG182" s="42">
        <v>9351</v>
      </c>
      <c r="BH182" s="42">
        <v>15247</v>
      </c>
      <c r="BI182" s="42">
        <v>1422</v>
      </c>
      <c r="BJ182" s="42"/>
      <c r="BK182" s="42"/>
      <c r="BL182" s="42">
        <v>0</v>
      </c>
      <c r="BM182" s="15"/>
    </row>
    <row r="183" spans="1:65" outlineLevel="5" x14ac:dyDescent="0.45">
      <c r="A183" s="22">
        <f t="shared" si="76"/>
        <v>5</v>
      </c>
      <c r="B183" s="9">
        <f t="shared" si="75"/>
        <v>45442</v>
      </c>
      <c r="C183" s="51">
        <v>327547</v>
      </c>
      <c r="D183" s="64">
        <f t="shared" si="65"/>
        <v>38.1</v>
      </c>
      <c r="E183" s="12">
        <v>38.299999999999997</v>
      </c>
      <c r="F183" s="12">
        <v>38.5</v>
      </c>
      <c r="G183" s="12">
        <v>36.200000000000003</v>
      </c>
      <c r="H183" s="12">
        <v>39.4</v>
      </c>
      <c r="I183" s="12"/>
      <c r="J183" s="12"/>
      <c r="K183" s="12"/>
      <c r="L183" s="12"/>
      <c r="M183" s="74">
        <f t="shared" si="66"/>
        <v>7.1</v>
      </c>
      <c r="N183" s="83">
        <v>7.14</v>
      </c>
      <c r="O183" s="83">
        <v>6.97</v>
      </c>
      <c r="P183" s="83">
        <v>7.24</v>
      </c>
      <c r="Q183" s="83">
        <v>7.09</v>
      </c>
      <c r="R183" s="83"/>
      <c r="S183" s="83"/>
      <c r="T183" s="83"/>
      <c r="U183" s="83"/>
      <c r="V183" s="5" t="str">
        <f t="shared" si="67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8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21.892103205629397</v>
      </c>
      <c r="AO183" s="41">
        <v>1279</v>
      </c>
      <c r="AP183" s="110"/>
      <c r="AQ183" s="111"/>
      <c r="AR183" s="126" t="str">
        <f t="shared" si="69"/>
        <v/>
      </c>
      <c r="AS183" s="126" t="str">
        <f t="shared" si="70"/>
        <v/>
      </c>
      <c r="AT183" s="127">
        <v>1536</v>
      </c>
      <c r="AU183" s="128"/>
      <c r="AV183" s="129"/>
      <c r="AW183" s="126" t="str">
        <f t="shared" si="71"/>
        <v/>
      </c>
      <c r="AX183" s="126" t="str">
        <f t="shared" si="72"/>
        <v/>
      </c>
      <c r="AY183" s="64" t="str">
        <f t="shared" si="73"/>
        <v/>
      </c>
      <c r="AZ183" s="97">
        <v>79.930000000000007</v>
      </c>
      <c r="BA183" s="68"/>
      <c r="BB183" s="68"/>
      <c r="BC183" s="68"/>
      <c r="BD183" s="68"/>
      <c r="BE183" s="15">
        <v>290</v>
      </c>
      <c r="BF183" s="5">
        <f t="shared" si="74"/>
        <v>27946</v>
      </c>
      <c r="BG183" s="42">
        <v>7382</v>
      </c>
      <c r="BH183" s="42">
        <v>19200</v>
      </c>
      <c r="BI183" s="42">
        <v>1364</v>
      </c>
      <c r="BJ183" s="42"/>
      <c r="BK183" s="42"/>
      <c r="BL183" s="42">
        <v>0</v>
      </c>
      <c r="BM183" s="15"/>
    </row>
    <row r="184" spans="1:65" ht="17.5" outlineLevel="5" thickBot="1" x14ac:dyDescent="0.5">
      <c r="A184" s="31">
        <f t="shared" si="76"/>
        <v>5</v>
      </c>
      <c r="B184" s="32">
        <f t="shared" si="75"/>
        <v>45443</v>
      </c>
      <c r="C184" s="51">
        <v>321100</v>
      </c>
      <c r="D184" s="64">
        <f t="shared" si="65"/>
        <v>38.4</v>
      </c>
      <c r="E184" s="12">
        <v>38.700000000000003</v>
      </c>
      <c r="F184" s="12">
        <v>38.9</v>
      </c>
      <c r="G184" s="12">
        <v>36.5</v>
      </c>
      <c r="H184" s="12">
        <v>39.5</v>
      </c>
      <c r="I184" s="12"/>
      <c r="J184" s="12"/>
      <c r="K184" s="12"/>
      <c r="L184" s="12"/>
      <c r="M184" s="74">
        <f t="shared" si="66"/>
        <v>7.1</v>
      </c>
      <c r="N184" s="83">
        <v>7.18</v>
      </c>
      <c r="O184" s="83">
        <v>6.99</v>
      </c>
      <c r="P184" s="83">
        <v>7.26</v>
      </c>
      <c r="Q184" s="83">
        <v>7.07</v>
      </c>
      <c r="R184" s="83"/>
      <c r="S184" s="83"/>
      <c r="T184" s="83"/>
      <c r="U184" s="83"/>
      <c r="V184" s="5" t="str">
        <f t="shared" si="67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8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19.78798586572438</v>
      </c>
      <c r="AO184" s="41">
        <v>1415</v>
      </c>
      <c r="AP184" s="110"/>
      <c r="AQ184" s="111"/>
      <c r="AR184" s="126" t="str">
        <f t="shared" si="69"/>
        <v/>
      </c>
      <c r="AS184" s="126" t="str">
        <f t="shared" si="70"/>
        <v/>
      </c>
      <c r="AT184" s="127">
        <v>1897</v>
      </c>
      <c r="AU184" s="128"/>
      <c r="AV184" s="129"/>
      <c r="AW184" s="126" t="str">
        <f t="shared" si="71"/>
        <v/>
      </c>
      <c r="AX184" s="126" t="str">
        <f t="shared" si="72"/>
        <v/>
      </c>
      <c r="AY184" s="64" t="str">
        <f t="shared" si="73"/>
        <v/>
      </c>
      <c r="AZ184" s="97">
        <v>79.64</v>
      </c>
      <c r="BA184" s="68"/>
      <c r="BB184" s="68"/>
      <c r="BC184" s="68"/>
      <c r="BD184" s="68"/>
      <c r="BE184" s="15">
        <v>260</v>
      </c>
      <c r="BF184" s="5">
        <f t="shared" si="74"/>
        <v>28307</v>
      </c>
      <c r="BG184" s="42">
        <v>7346</v>
      </c>
      <c r="BH184" s="42">
        <v>13634</v>
      </c>
      <c r="BI184" s="42">
        <v>1272</v>
      </c>
      <c r="BJ184" s="42"/>
      <c r="BK184" s="42"/>
      <c r="BL184" s="42">
        <v>6055</v>
      </c>
      <c r="BM184" s="15"/>
    </row>
    <row r="185" spans="1:65" outlineLevel="4" x14ac:dyDescent="0.45">
      <c r="A185" s="150" t="s">
        <v>39</v>
      </c>
      <c r="B185" s="151"/>
      <c r="C185" s="50">
        <f t="shared" ref="C185:BM185" si="77">SUBTOTAL(4,C154:C184)</f>
        <v>425583</v>
      </c>
      <c r="D185" s="60">
        <f t="shared" si="77"/>
        <v>38.700000000000003</v>
      </c>
      <c r="E185" s="28">
        <f t="shared" si="77"/>
        <v>38.799999999999997</v>
      </c>
      <c r="F185" s="28">
        <f t="shared" si="77"/>
        <v>38.9</v>
      </c>
      <c r="G185" s="28">
        <f t="shared" si="77"/>
        <v>38</v>
      </c>
      <c r="H185" s="28">
        <f t="shared" si="77"/>
        <v>40.9</v>
      </c>
      <c r="I185" s="28">
        <f t="shared" si="77"/>
        <v>0</v>
      </c>
      <c r="J185" s="28">
        <f t="shared" si="77"/>
        <v>0</v>
      </c>
      <c r="K185" s="28">
        <f t="shared" si="77"/>
        <v>0</v>
      </c>
      <c r="L185" s="28">
        <f t="shared" si="77"/>
        <v>0</v>
      </c>
      <c r="M185" s="71">
        <f t="shared" si="77"/>
        <v>7.2</v>
      </c>
      <c r="N185" s="82">
        <f t="shared" si="77"/>
        <v>7.32</v>
      </c>
      <c r="O185" s="82">
        <f t="shared" si="77"/>
        <v>7.21</v>
      </c>
      <c r="P185" s="82">
        <f t="shared" si="77"/>
        <v>7.31</v>
      </c>
      <c r="Q185" s="82">
        <f t="shared" si="77"/>
        <v>7.18</v>
      </c>
      <c r="R185" s="82">
        <f t="shared" si="77"/>
        <v>0</v>
      </c>
      <c r="S185" s="82">
        <f t="shared" si="77"/>
        <v>0</v>
      </c>
      <c r="T185" s="82">
        <f t="shared" si="77"/>
        <v>0</v>
      </c>
      <c r="U185" s="82">
        <f t="shared" si="77"/>
        <v>0</v>
      </c>
      <c r="V185" s="29">
        <f t="shared" si="77"/>
        <v>201.9</v>
      </c>
      <c r="W185" s="39">
        <f t="shared" si="77"/>
        <v>177</v>
      </c>
      <c r="X185" s="39">
        <f t="shared" si="77"/>
        <v>209.9</v>
      </c>
      <c r="Y185" s="39">
        <f t="shared" si="77"/>
        <v>186.7</v>
      </c>
      <c r="Z185" s="39">
        <f t="shared" si="77"/>
        <v>261.3</v>
      </c>
      <c r="AA185" s="39">
        <f t="shared" si="77"/>
        <v>0</v>
      </c>
      <c r="AB185" s="39">
        <f t="shared" si="77"/>
        <v>0</v>
      </c>
      <c r="AC185" s="39">
        <f t="shared" si="77"/>
        <v>0</v>
      </c>
      <c r="AD185" s="39">
        <f t="shared" si="77"/>
        <v>0</v>
      </c>
      <c r="AE185" s="29">
        <f t="shared" si="77"/>
        <v>3450</v>
      </c>
      <c r="AF185" s="39">
        <f t="shared" si="77"/>
        <v>3150</v>
      </c>
      <c r="AG185" s="39">
        <f t="shared" si="77"/>
        <v>3160</v>
      </c>
      <c r="AH185" s="39">
        <f t="shared" si="77"/>
        <v>4100</v>
      </c>
      <c r="AI185" s="39">
        <f t="shared" si="77"/>
        <v>3570</v>
      </c>
      <c r="AJ185" s="39">
        <f t="shared" si="77"/>
        <v>0</v>
      </c>
      <c r="AK185" s="39">
        <f t="shared" si="77"/>
        <v>0</v>
      </c>
      <c r="AL185" s="39">
        <f t="shared" si="77"/>
        <v>0</v>
      </c>
      <c r="AM185" s="39">
        <f t="shared" si="77"/>
        <v>0</v>
      </c>
      <c r="AN185" s="39">
        <f t="shared" si="77"/>
        <v>25.454545454545453</v>
      </c>
      <c r="AO185" s="39">
        <f t="shared" si="77"/>
        <v>1898</v>
      </c>
      <c r="AP185" s="104">
        <f t="shared" si="77"/>
        <v>4.38</v>
      </c>
      <c r="AQ185" s="105">
        <f t="shared" si="77"/>
        <v>3.33</v>
      </c>
      <c r="AR185" s="106">
        <f t="shared" si="77"/>
        <v>79.94011976047905</v>
      </c>
      <c r="AS185" s="106">
        <f t="shared" si="77"/>
        <v>23.972602739726028</v>
      </c>
      <c r="AT185" s="107">
        <f t="shared" si="77"/>
        <v>2944</v>
      </c>
      <c r="AU185" s="108">
        <f t="shared" si="77"/>
        <v>1.85</v>
      </c>
      <c r="AV185" s="109">
        <f t="shared" si="77"/>
        <v>1.1599999999999999</v>
      </c>
      <c r="AW185" s="106">
        <f t="shared" si="77"/>
        <v>64.285714285714278</v>
      </c>
      <c r="AX185" s="106">
        <f t="shared" si="77"/>
        <v>38.333333333333329</v>
      </c>
      <c r="AY185" s="60">
        <f t="shared" si="77"/>
        <v>59.631981761928031</v>
      </c>
      <c r="AZ185" s="96">
        <f t="shared" si="77"/>
        <v>81.27</v>
      </c>
      <c r="BA185" s="67">
        <f t="shared" si="77"/>
        <v>63.01</v>
      </c>
      <c r="BB185" s="67">
        <f t="shared" si="77"/>
        <v>38.049999999999997</v>
      </c>
      <c r="BC185" s="67">
        <f t="shared" si="77"/>
        <v>31</v>
      </c>
      <c r="BD185" s="67">
        <f t="shared" si="77"/>
        <v>0</v>
      </c>
      <c r="BE185" s="27">
        <f t="shared" si="77"/>
        <v>370</v>
      </c>
      <c r="BF185" s="29">
        <f t="shared" si="77"/>
        <v>39288</v>
      </c>
      <c r="BG185" s="39">
        <f t="shared" si="77"/>
        <v>18858</v>
      </c>
      <c r="BH185" s="40">
        <f t="shared" si="77"/>
        <v>19200</v>
      </c>
      <c r="BI185" s="40">
        <f t="shared" si="77"/>
        <v>1422</v>
      </c>
      <c r="BJ185" s="40">
        <f t="shared" si="77"/>
        <v>0</v>
      </c>
      <c r="BK185" s="40">
        <f t="shared" si="77"/>
        <v>0</v>
      </c>
      <c r="BL185" s="40">
        <f t="shared" si="77"/>
        <v>6055</v>
      </c>
      <c r="BM185" s="27">
        <f t="shared" si="77"/>
        <v>0</v>
      </c>
    </row>
    <row r="186" spans="1:65" outlineLevel="3" x14ac:dyDescent="0.45">
      <c r="A186" s="180" t="s">
        <v>28</v>
      </c>
      <c r="B186" s="181"/>
      <c r="C186" s="51">
        <f t="shared" ref="C186:BM186" si="78">SUBTOTAL(5,C154:C184)</f>
        <v>321100</v>
      </c>
      <c r="D186" s="61">
        <f t="shared" si="78"/>
        <v>36.299999999999997</v>
      </c>
      <c r="E186" s="12">
        <f t="shared" si="78"/>
        <v>35.6</v>
      </c>
      <c r="F186" s="12">
        <f t="shared" si="78"/>
        <v>35.700000000000003</v>
      </c>
      <c r="G186" s="12">
        <f t="shared" si="78"/>
        <v>35.700000000000003</v>
      </c>
      <c r="H186" s="12">
        <f t="shared" si="78"/>
        <v>36.1</v>
      </c>
      <c r="I186" s="12">
        <f t="shared" si="78"/>
        <v>0</v>
      </c>
      <c r="J186" s="12">
        <f t="shared" si="78"/>
        <v>0</v>
      </c>
      <c r="K186" s="12">
        <f t="shared" si="78"/>
        <v>0</v>
      </c>
      <c r="L186" s="12">
        <f t="shared" si="78"/>
        <v>0</v>
      </c>
      <c r="M186" s="72">
        <f t="shared" si="78"/>
        <v>7.1</v>
      </c>
      <c r="N186" s="83">
        <f t="shared" si="78"/>
        <v>7.1</v>
      </c>
      <c r="O186" s="83">
        <f t="shared" si="78"/>
        <v>6.92</v>
      </c>
      <c r="P186" s="83">
        <f t="shared" si="78"/>
        <v>7.18</v>
      </c>
      <c r="Q186" s="83">
        <f t="shared" si="78"/>
        <v>7.01</v>
      </c>
      <c r="R186" s="83">
        <f t="shared" si="78"/>
        <v>0</v>
      </c>
      <c r="S186" s="83">
        <f t="shared" si="78"/>
        <v>0</v>
      </c>
      <c r="T186" s="83">
        <f t="shared" si="78"/>
        <v>0</v>
      </c>
      <c r="U186" s="83">
        <f t="shared" si="78"/>
        <v>0</v>
      </c>
      <c r="V186" s="6">
        <f t="shared" si="78"/>
        <v>123.3</v>
      </c>
      <c r="W186" s="41">
        <f t="shared" si="78"/>
        <v>84.8</v>
      </c>
      <c r="X186" s="41">
        <f t="shared" si="78"/>
        <v>109.8</v>
      </c>
      <c r="Y186" s="41">
        <f t="shared" si="78"/>
        <v>126.1</v>
      </c>
      <c r="Z186" s="41">
        <f t="shared" si="78"/>
        <v>133.19999999999999</v>
      </c>
      <c r="AA186" s="41">
        <f t="shared" si="78"/>
        <v>0</v>
      </c>
      <c r="AB186" s="41">
        <f t="shared" si="78"/>
        <v>0</v>
      </c>
      <c r="AC186" s="41">
        <f t="shared" si="78"/>
        <v>0</v>
      </c>
      <c r="AD186" s="41">
        <f t="shared" si="78"/>
        <v>0</v>
      </c>
      <c r="AE186" s="6">
        <f t="shared" si="78"/>
        <v>2842.5</v>
      </c>
      <c r="AF186" s="41">
        <f t="shared" si="78"/>
        <v>2560</v>
      </c>
      <c r="AG186" s="41">
        <f t="shared" si="78"/>
        <v>2630</v>
      </c>
      <c r="AH186" s="41">
        <f t="shared" si="78"/>
        <v>2340</v>
      </c>
      <c r="AI186" s="41">
        <f t="shared" si="78"/>
        <v>2660</v>
      </c>
      <c r="AJ186" s="41">
        <f t="shared" si="78"/>
        <v>0</v>
      </c>
      <c r="AK186" s="41">
        <f t="shared" si="78"/>
        <v>0</v>
      </c>
      <c r="AL186" s="41">
        <f t="shared" si="78"/>
        <v>0</v>
      </c>
      <c r="AM186" s="41">
        <f t="shared" si="78"/>
        <v>0</v>
      </c>
      <c r="AN186" s="41">
        <f t="shared" si="78"/>
        <v>14.752370916754478</v>
      </c>
      <c r="AO186" s="41">
        <f t="shared" si="78"/>
        <v>1100</v>
      </c>
      <c r="AP186" s="110">
        <f t="shared" si="78"/>
        <v>2.4900000000000002</v>
      </c>
      <c r="AQ186" s="111">
        <f t="shared" si="78"/>
        <v>1.94</v>
      </c>
      <c r="AR186" s="112">
        <f t="shared" si="78"/>
        <v>76.027397260273972</v>
      </c>
      <c r="AS186" s="112">
        <f t="shared" si="78"/>
        <v>20.05988023952095</v>
      </c>
      <c r="AT186" s="113">
        <f t="shared" si="78"/>
        <v>1217</v>
      </c>
      <c r="AU186" s="114">
        <f t="shared" si="78"/>
        <v>1.54</v>
      </c>
      <c r="AV186" s="115">
        <f t="shared" si="78"/>
        <v>0.99</v>
      </c>
      <c r="AW186" s="112">
        <f t="shared" si="78"/>
        <v>61.666666666666671</v>
      </c>
      <c r="AX186" s="112">
        <f t="shared" si="78"/>
        <v>35.714285714285722</v>
      </c>
      <c r="AY186" s="61">
        <f t="shared" si="78"/>
        <v>46.990468729599179</v>
      </c>
      <c r="AZ186" s="97">
        <f t="shared" si="78"/>
        <v>78.760000000000005</v>
      </c>
      <c r="BA186" s="68">
        <f t="shared" si="78"/>
        <v>61.52</v>
      </c>
      <c r="BB186" s="68">
        <f t="shared" si="78"/>
        <v>36.520000000000003</v>
      </c>
      <c r="BC186" s="68">
        <f t="shared" si="78"/>
        <v>0</v>
      </c>
      <c r="BD186" s="68">
        <f t="shared" si="78"/>
        <v>0</v>
      </c>
      <c r="BE186" s="15">
        <f t="shared" si="78"/>
        <v>115</v>
      </c>
      <c r="BF186" s="6">
        <f t="shared" si="78"/>
        <v>16729</v>
      </c>
      <c r="BG186" s="41">
        <f t="shared" si="78"/>
        <v>2627</v>
      </c>
      <c r="BH186" s="42">
        <f t="shared" si="78"/>
        <v>3044</v>
      </c>
      <c r="BI186" s="42">
        <f t="shared" si="78"/>
        <v>865</v>
      </c>
      <c r="BJ186" s="42">
        <f t="shared" si="78"/>
        <v>0</v>
      </c>
      <c r="BK186" s="42">
        <f t="shared" si="78"/>
        <v>0</v>
      </c>
      <c r="BL186" s="42">
        <f t="shared" si="78"/>
        <v>0</v>
      </c>
      <c r="BM186" s="15">
        <f t="shared" si="78"/>
        <v>0</v>
      </c>
    </row>
    <row r="187" spans="1:65" outlineLevel="2" x14ac:dyDescent="0.45">
      <c r="A187" s="180" t="s">
        <v>17</v>
      </c>
      <c r="B187" s="181"/>
      <c r="C187" s="51">
        <f>IFERROR(SUBTOTAL(1,C154:C184),"")</f>
        <v>365154.3548387097</v>
      </c>
      <c r="D187" s="61">
        <f t="shared" ref="D187:BM187" si="79">IFERROR(SUBTOTAL(1,D154:D184),"")</f>
        <v>37.4258064516129</v>
      </c>
      <c r="E187" s="12">
        <f t="shared" si="79"/>
        <v>37.038709677419348</v>
      </c>
      <c r="F187" s="12">
        <f t="shared" si="79"/>
        <v>37.161290322580648</v>
      </c>
      <c r="G187" s="12">
        <f t="shared" si="79"/>
        <v>37.12903225806452</v>
      </c>
      <c r="H187" s="12">
        <f t="shared" si="79"/>
        <v>38.348387096774196</v>
      </c>
      <c r="I187" s="12" t="str">
        <f t="shared" si="79"/>
        <v/>
      </c>
      <c r="J187" s="12" t="str">
        <f t="shared" si="79"/>
        <v/>
      </c>
      <c r="K187" s="12" t="str">
        <f t="shared" si="79"/>
        <v/>
      </c>
      <c r="L187" s="12" t="str">
        <f t="shared" si="79"/>
        <v/>
      </c>
      <c r="M187" s="72">
        <f t="shared" si="79"/>
        <v>7.1516129032258027</v>
      </c>
      <c r="N187" s="83">
        <f t="shared" si="79"/>
        <v>7.1993548387096746</v>
      </c>
      <c r="O187" s="83">
        <f t="shared" si="79"/>
        <v>7.0525806451612905</v>
      </c>
      <c r="P187" s="83">
        <f t="shared" si="79"/>
        <v>7.250645161290322</v>
      </c>
      <c r="Q187" s="83">
        <f t="shared" si="79"/>
        <v>7.0887096774193568</v>
      </c>
      <c r="R187" s="83" t="str">
        <f t="shared" si="79"/>
        <v/>
      </c>
      <c r="S187" s="83" t="str">
        <f t="shared" si="79"/>
        <v/>
      </c>
      <c r="T187" s="83" t="str">
        <f t="shared" si="79"/>
        <v/>
      </c>
      <c r="U187" s="83" t="str">
        <f t="shared" si="79"/>
        <v/>
      </c>
      <c r="V187" s="6">
        <f t="shared" si="79"/>
        <v>167.7</v>
      </c>
      <c r="W187" s="41">
        <f t="shared" si="79"/>
        <v>138.68</v>
      </c>
      <c r="X187" s="41">
        <f t="shared" si="79"/>
        <v>164.16</v>
      </c>
      <c r="Y187" s="41">
        <f t="shared" si="79"/>
        <v>161.74</v>
      </c>
      <c r="Z187" s="41">
        <f t="shared" si="79"/>
        <v>206.12000000000003</v>
      </c>
      <c r="AA187" s="41" t="str">
        <f t="shared" si="79"/>
        <v/>
      </c>
      <c r="AB187" s="41" t="str">
        <f t="shared" si="79"/>
        <v/>
      </c>
      <c r="AC187" s="41" t="str">
        <f t="shared" si="79"/>
        <v/>
      </c>
      <c r="AD187" s="41" t="str">
        <f t="shared" si="79"/>
        <v/>
      </c>
      <c r="AE187" s="6">
        <f t="shared" si="79"/>
        <v>3079.5</v>
      </c>
      <c r="AF187" s="41">
        <f t="shared" si="79"/>
        <v>3004</v>
      </c>
      <c r="AG187" s="41">
        <f t="shared" si="79"/>
        <v>2928</v>
      </c>
      <c r="AH187" s="41">
        <f t="shared" si="79"/>
        <v>3216</v>
      </c>
      <c r="AI187" s="41">
        <f t="shared" si="79"/>
        <v>3170</v>
      </c>
      <c r="AJ187" s="41" t="str">
        <f t="shared" si="79"/>
        <v/>
      </c>
      <c r="AK187" s="41" t="str">
        <f t="shared" si="79"/>
        <v/>
      </c>
      <c r="AL187" s="41" t="str">
        <f t="shared" si="79"/>
        <v/>
      </c>
      <c r="AM187" s="41" t="str">
        <f t="shared" si="79"/>
        <v/>
      </c>
      <c r="AN187" s="41">
        <f t="shared" si="79"/>
        <v>18.011127302101944</v>
      </c>
      <c r="AO187" s="41">
        <f t="shared" si="79"/>
        <v>1585.741935483871</v>
      </c>
      <c r="AP187" s="110">
        <f t="shared" si="79"/>
        <v>3.3339999999999996</v>
      </c>
      <c r="AQ187" s="111">
        <f t="shared" si="79"/>
        <v>2.5979999999999999</v>
      </c>
      <c r="AR187" s="112">
        <f t="shared" si="79"/>
        <v>78.031218542022884</v>
      </c>
      <c r="AS187" s="112">
        <f t="shared" si="79"/>
        <v>21.968781457977109</v>
      </c>
      <c r="AT187" s="113">
        <f t="shared" si="79"/>
        <v>1942.2903225806451</v>
      </c>
      <c r="AU187" s="114">
        <f t="shared" si="79"/>
        <v>1.7349999999999999</v>
      </c>
      <c r="AV187" s="115">
        <f t="shared" si="79"/>
        <v>1.0950000000000002</v>
      </c>
      <c r="AW187" s="112">
        <f t="shared" si="79"/>
        <v>63.163770913770918</v>
      </c>
      <c r="AX187" s="112">
        <f t="shared" si="79"/>
        <v>36.836229086229089</v>
      </c>
      <c r="AY187" s="61">
        <f t="shared" si="79"/>
        <v>51.632000397986502</v>
      </c>
      <c r="AZ187" s="97">
        <f t="shared" si="79"/>
        <v>79.464516129032262</v>
      </c>
      <c r="BA187" s="68">
        <f t="shared" si="79"/>
        <v>62.252499999999998</v>
      </c>
      <c r="BB187" s="68">
        <f t="shared" si="79"/>
        <v>37.314999999999998</v>
      </c>
      <c r="BC187" s="68">
        <f t="shared" si="79"/>
        <v>10.25</v>
      </c>
      <c r="BD187" s="68" t="str">
        <f t="shared" si="79"/>
        <v/>
      </c>
      <c r="BE187" s="15">
        <f>IFERROR(SUBTOTAL(1,BE154:BE184),"")</f>
        <v>255.92592592592592</v>
      </c>
      <c r="BF187" s="6">
        <f t="shared" si="79"/>
        <v>26943.096774193549</v>
      </c>
      <c r="BG187" s="41">
        <f t="shared" si="79"/>
        <v>10237.41935483871</v>
      </c>
      <c r="BH187" s="42">
        <f t="shared" si="79"/>
        <v>14580.741935483871</v>
      </c>
      <c r="BI187" s="42">
        <f t="shared" si="79"/>
        <v>1173.516129032258</v>
      </c>
      <c r="BJ187" s="42" t="str">
        <f t="shared" si="79"/>
        <v/>
      </c>
      <c r="BK187" s="42" t="str">
        <f t="shared" si="79"/>
        <v/>
      </c>
      <c r="BL187" s="42">
        <f t="shared" si="79"/>
        <v>951.41935483870964</v>
      </c>
      <c r="BM187" s="15" t="str">
        <f t="shared" si="79"/>
        <v/>
      </c>
    </row>
    <row r="188" spans="1:65" ht="17.5" outlineLevel="1" thickBot="1" x14ac:dyDescent="0.5">
      <c r="A188" s="182" t="s">
        <v>56</v>
      </c>
      <c r="B188" s="183"/>
      <c r="C188" s="52">
        <f>SUBTOTAL(9,C154:C184)</f>
        <v>11319785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49158</v>
      </c>
      <c r="AP188" s="116"/>
      <c r="AQ188" s="117"/>
      <c r="AR188" s="118"/>
      <c r="AS188" s="118"/>
      <c r="AT188" s="119">
        <f>SUBTOTAL(9,AT154:AT184)</f>
        <v>60211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6910</v>
      </c>
      <c r="BF188" s="7">
        <f t="shared" ref="BF188:BM188" si="80">SUBTOTAL(9,BF154:BF184)</f>
        <v>835236</v>
      </c>
      <c r="BG188" s="43">
        <f t="shared" si="80"/>
        <v>317360</v>
      </c>
      <c r="BH188" s="44">
        <f t="shared" si="80"/>
        <v>452003</v>
      </c>
      <c r="BI188" s="44">
        <f t="shared" si="80"/>
        <v>36379</v>
      </c>
      <c r="BJ188" s="44">
        <f t="shared" si="80"/>
        <v>0</v>
      </c>
      <c r="BK188" s="44">
        <f t="shared" si="80"/>
        <v>0</v>
      </c>
      <c r="BL188" s="44">
        <f t="shared" si="80"/>
        <v>29494</v>
      </c>
      <c r="BM188" s="16">
        <f t="shared" si="80"/>
        <v>0</v>
      </c>
    </row>
    <row r="189" spans="1:65" outlineLevel="5" x14ac:dyDescent="0.45">
      <c r="A189" s="21">
        <f t="shared" si="76"/>
        <v>6</v>
      </c>
      <c r="B189" s="33">
        <f>B184+1</f>
        <v>45444</v>
      </c>
      <c r="C189" s="51">
        <v>336351</v>
      </c>
      <c r="D189" s="64">
        <f t="shared" ref="D189:D218" si="81">IFERROR(ROUND(AVERAGE(E189:L189),1),"")</f>
        <v>38.6</v>
      </c>
      <c r="E189" s="12">
        <v>38.6</v>
      </c>
      <c r="F189" s="12">
        <v>38.799999999999997</v>
      </c>
      <c r="G189" s="12">
        <v>37.799999999999997</v>
      </c>
      <c r="H189" s="12">
        <v>39.200000000000003</v>
      </c>
      <c r="I189" s="12"/>
      <c r="J189" s="12"/>
      <c r="K189" s="12"/>
      <c r="L189" s="12"/>
      <c r="M189" s="74">
        <f t="shared" ref="M189:M218" si="82">IFERROR(ROUND(AVERAGE(N189:U189),1),"")</f>
        <v>7</v>
      </c>
      <c r="N189" s="83">
        <v>7.04</v>
      </c>
      <c r="O189" s="83">
        <v>6.91</v>
      </c>
      <c r="P189" s="83">
        <v>7.11</v>
      </c>
      <c r="Q189" s="83">
        <v>7.05</v>
      </c>
      <c r="R189" s="83"/>
      <c r="S189" s="83"/>
      <c r="T189" s="83"/>
      <c r="U189" s="83"/>
      <c r="V189" s="5" t="str">
        <f t="shared" ref="V189:V218" si="83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4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19.310344827586206</v>
      </c>
      <c r="AO189" s="41">
        <v>1450</v>
      </c>
      <c r="AP189" s="110"/>
      <c r="AQ189" s="111"/>
      <c r="AR189" s="126" t="str">
        <f t="shared" ref="AR189:AR218" si="85">IFERROR(AQ189/AP189*100,"")</f>
        <v/>
      </c>
      <c r="AS189" s="126" t="str">
        <f t="shared" ref="AS189:AS218" si="86">IFERROR(100-AR189,"")</f>
        <v/>
      </c>
      <c r="AT189" s="127">
        <v>1735</v>
      </c>
      <c r="AU189" s="128"/>
      <c r="AV189" s="129"/>
      <c r="AW189" s="126" t="str">
        <f t="shared" ref="AW189:AW218" si="87">IFERROR(AV189/AU189*100,"")</f>
        <v/>
      </c>
      <c r="AX189" s="126" t="str">
        <f t="shared" ref="AX189:AX218" si="88">IFERROR(100-AW189,"")</f>
        <v/>
      </c>
      <c r="AY189" s="64" t="str">
        <f t="shared" ref="AY189:AY218" si="89">IFERROR((1-((AW189*AS189)/(AX189*AR189)))*100,"")</f>
        <v/>
      </c>
      <c r="AZ189" s="97">
        <v>79.84</v>
      </c>
      <c r="BA189" s="68"/>
      <c r="BB189" s="68"/>
      <c r="BC189" s="68"/>
      <c r="BD189" s="68"/>
      <c r="BE189" s="15">
        <v>110</v>
      </c>
      <c r="BF189" s="5">
        <f t="shared" ref="BF189:BF218" si="90">IF(SUM(BG189:BM189)=0,"",SUM(BG189:BM189))</f>
        <v>20262</v>
      </c>
      <c r="BG189" s="42">
        <v>7267</v>
      </c>
      <c r="BH189" s="42">
        <v>7280</v>
      </c>
      <c r="BI189" s="42">
        <v>1088</v>
      </c>
      <c r="BJ189" s="42"/>
      <c r="BK189" s="42"/>
      <c r="BL189" s="42">
        <v>4627</v>
      </c>
      <c r="BM189" s="42"/>
    </row>
    <row r="190" spans="1:65" outlineLevel="5" x14ac:dyDescent="0.45">
      <c r="A190" s="22">
        <f t="shared" si="76"/>
        <v>6</v>
      </c>
      <c r="B190" s="9">
        <f t="shared" si="75"/>
        <v>45445</v>
      </c>
      <c r="C190" s="51">
        <v>323661</v>
      </c>
      <c r="D190" s="64">
        <f t="shared" si="81"/>
        <v>38.700000000000003</v>
      </c>
      <c r="E190" s="12">
        <v>38.799999999999997</v>
      </c>
      <c r="F190" s="12">
        <v>38.9</v>
      </c>
      <c r="G190" s="12">
        <v>38.1</v>
      </c>
      <c r="H190" s="12">
        <v>39.1</v>
      </c>
      <c r="I190" s="12"/>
      <c r="J190" s="12"/>
      <c r="K190" s="12"/>
      <c r="L190" s="12"/>
      <c r="M190" s="74">
        <f t="shared" si="82"/>
        <v>7.1</v>
      </c>
      <c r="N190" s="83">
        <v>7.2</v>
      </c>
      <c r="O190" s="83">
        <v>6.99</v>
      </c>
      <c r="P190" s="83">
        <v>7.15</v>
      </c>
      <c r="Q190" s="83">
        <v>7.05</v>
      </c>
      <c r="R190" s="83"/>
      <c r="S190" s="83"/>
      <c r="T190" s="83"/>
      <c r="U190" s="83"/>
      <c r="V190" s="5" t="str">
        <f t="shared" si="83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4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16.538688718251624</v>
      </c>
      <c r="AO190" s="41">
        <v>1693</v>
      </c>
      <c r="AP190" s="110"/>
      <c r="AQ190" s="111"/>
      <c r="AR190" s="126" t="str">
        <f t="shared" si="85"/>
        <v/>
      </c>
      <c r="AS190" s="126" t="str">
        <f t="shared" si="86"/>
        <v/>
      </c>
      <c r="AT190" s="127">
        <v>1911</v>
      </c>
      <c r="AU190" s="128"/>
      <c r="AV190" s="129"/>
      <c r="AW190" s="126" t="str">
        <f t="shared" si="87"/>
        <v/>
      </c>
      <c r="AX190" s="126" t="str">
        <f t="shared" si="88"/>
        <v/>
      </c>
      <c r="AY190" s="64" t="str">
        <f t="shared" si="89"/>
        <v/>
      </c>
      <c r="AZ190" s="97">
        <v>79.569999999999993</v>
      </c>
      <c r="BA190" s="68"/>
      <c r="BB190" s="68"/>
      <c r="BC190" s="68"/>
      <c r="BD190" s="68"/>
      <c r="BE190" s="15">
        <v>0</v>
      </c>
      <c r="BF190" s="5">
        <f t="shared" si="90"/>
        <v>17670</v>
      </c>
      <c r="BG190" s="42">
        <v>8064</v>
      </c>
      <c r="BH190" s="42">
        <v>0</v>
      </c>
      <c r="BI190" s="42">
        <v>1087</v>
      </c>
      <c r="BJ190" s="42"/>
      <c r="BK190" s="42"/>
      <c r="BL190" s="42">
        <v>8519</v>
      </c>
      <c r="BM190" s="42"/>
    </row>
    <row r="191" spans="1:65" outlineLevel="5" x14ac:dyDescent="0.45">
      <c r="A191" s="22">
        <f t="shared" si="76"/>
        <v>6</v>
      </c>
      <c r="B191" s="9">
        <f t="shared" si="75"/>
        <v>45446</v>
      </c>
      <c r="C191" s="51">
        <v>333797</v>
      </c>
      <c r="D191" s="64">
        <f t="shared" si="81"/>
        <v>38.700000000000003</v>
      </c>
      <c r="E191" s="12">
        <v>38.799999999999997</v>
      </c>
      <c r="F191" s="12">
        <v>38.9</v>
      </c>
      <c r="G191" s="12">
        <v>37.700000000000003</v>
      </c>
      <c r="H191" s="12">
        <v>39.4</v>
      </c>
      <c r="I191" s="12"/>
      <c r="J191" s="12"/>
      <c r="K191" s="12"/>
      <c r="L191" s="12"/>
      <c r="M191" s="74">
        <f t="shared" si="82"/>
        <v>7.1</v>
      </c>
      <c r="N191" s="83">
        <v>7.17</v>
      </c>
      <c r="O191" s="83">
        <v>6.92</v>
      </c>
      <c r="P191" s="83">
        <v>7.24</v>
      </c>
      <c r="Q191" s="83">
        <v>7.02</v>
      </c>
      <c r="R191" s="83"/>
      <c r="S191" s="83"/>
      <c r="T191" s="83"/>
      <c r="U191" s="83"/>
      <c r="V191" s="5">
        <f t="shared" si="83"/>
        <v>146.80000000000001</v>
      </c>
      <c r="W191" s="41">
        <v>140</v>
      </c>
      <c r="X191" s="41">
        <v>133.6</v>
      </c>
      <c r="Y191" s="41">
        <v>154</v>
      </c>
      <c r="Z191" s="41">
        <v>159.6</v>
      </c>
      <c r="AA191" s="41"/>
      <c r="AB191" s="41"/>
      <c r="AC191" s="41"/>
      <c r="AD191" s="41"/>
      <c r="AE191" s="5">
        <f t="shared" si="84"/>
        <v>3265</v>
      </c>
      <c r="AF191" s="41">
        <v>3260</v>
      </c>
      <c r="AG191" s="41">
        <v>2970</v>
      </c>
      <c r="AH191" s="41">
        <v>3670</v>
      </c>
      <c r="AI191" s="41">
        <v>3160</v>
      </c>
      <c r="AJ191" s="41"/>
      <c r="AK191" s="41"/>
      <c r="AL191" s="41"/>
      <c r="AM191" s="41"/>
      <c r="AN191" s="41">
        <v>17.755231452124285</v>
      </c>
      <c r="AO191" s="41">
        <v>1577</v>
      </c>
      <c r="AP191" s="110">
        <v>2.56</v>
      </c>
      <c r="AQ191" s="111">
        <v>1.99</v>
      </c>
      <c r="AR191" s="126">
        <f t="shared" si="85"/>
        <v>77.734375</v>
      </c>
      <c r="AS191" s="126">
        <f t="shared" si="86"/>
        <v>22.265625</v>
      </c>
      <c r="AT191" s="127">
        <v>2087</v>
      </c>
      <c r="AU191" s="128">
        <v>1.78</v>
      </c>
      <c r="AV191" s="129">
        <v>1.1299999999999999</v>
      </c>
      <c r="AW191" s="126">
        <f t="shared" si="87"/>
        <v>63.483146067415717</v>
      </c>
      <c r="AX191" s="126">
        <f t="shared" si="88"/>
        <v>36.516853932584283</v>
      </c>
      <c r="AY191" s="64">
        <f t="shared" si="89"/>
        <v>50.204870506378072</v>
      </c>
      <c r="AZ191" s="97">
        <v>80.459999999999994</v>
      </c>
      <c r="BA191" s="68"/>
      <c r="BB191" s="68"/>
      <c r="BC191" s="68"/>
      <c r="BD191" s="68"/>
      <c r="BE191" s="15">
        <v>290</v>
      </c>
      <c r="BF191" s="5">
        <f t="shared" si="90"/>
        <v>28128</v>
      </c>
      <c r="BG191" s="42">
        <v>7842</v>
      </c>
      <c r="BH191" s="42">
        <v>14612</v>
      </c>
      <c r="BI191" s="42">
        <v>1139</v>
      </c>
      <c r="BJ191" s="42"/>
      <c r="BK191" s="42"/>
      <c r="BL191" s="42">
        <v>4535</v>
      </c>
      <c r="BM191" s="42"/>
    </row>
    <row r="192" spans="1:65" outlineLevel="5" x14ac:dyDescent="0.45">
      <c r="A192" s="22">
        <f t="shared" si="76"/>
        <v>6</v>
      </c>
      <c r="B192" s="9">
        <f t="shared" si="75"/>
        <v>45447</v>
      </c>
      <c r="C192" s="51">
        <v>324059</v>
      </c>
      <c r="D192" s="64">
        <f t="shared" si="81"/>
        <v>38.5</v>
      </c>
      <c r="E192" s="12">
        <v>38.6</v>
      </c>
      <c r="F192" s="12">
        <v>38.700000000000003</v>
      </c>
      <c r="G192" s="12">
        <v>37</v>
      </c>
      <c r="H192" s="12">
        <v>39.6</v>
      </c>
      <c r="I192" s="12"/>
      <c r="J192" s="12"/>
      <c r="K192" s="12"/>
      <c r="L192" s="12"/>
      <c r="M192" s="74">
        <f t="shared" si="82"/>
        <v>7.1</v>
      </c>
      <c r="N192" s="83">
        <v>7.1</v>
      </c>
      <c r="O192" s="83">
        <v>7.08</v>
      </c>
      <c r="P192" s="83">
        <v>7.09</v>
      </c>
      <c r="Q192" s="83">
        <v>7.1</v>
      </c>
      <c r="R192" s="83"/>
      <c r="S192" s="83"/>
      <c r="T192" s="83"/>
      <c r="U192" s="83"/>
      <c r="V192" s="5" t="str">
        <f t="shared" si="83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4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18.45748187211602</v>
      </c>
      <c r="AO192" s="41">
        <v>1517</v>
      </c>
      <c r="AP192" s="110"/>
      <c r="AQ192" s="111"/>
      <c r="AR192" s="126" t="str">
        <f t="shared" si="85"/>
        <v/>
      </c>
      <c r="AS192" s="126" t="str">
        <f t="shared" si="86"/>
        <v/>
      </c>
      <c r="AT192" s="127">
        <v>1859</v>
      </c>
      <c r="AU192" s="128"/>
      <c r="AV192" s="129"/>
      <c r="AW192" s="126" t="str">
        <f t="shared" si="87"/>
        <v/>
      </c>
      <c r="AX192" s="126" t="str">
        <f t="shared" si="88"/>
        <v/>
      </c>
      <c r="AY192" s="64" t="str">
        <f t="shared" si="89"/>
        <v/>
      </c>
      <c r="AZ192" s="97">
        <v>80.900000000000006</v>
      </c>
      <c r="BA192" s="68">
        <v>62.54</v>
      </c>
      <c r="BB192" s="68">
        <v>37.68</v>
      </c>
      <c r="BC192" s="68">
        <v>54</v>
      </c>
      <c r="BD192" s="68"/>
      <c r="BE192" s="15">
        <v>340</v>
      </c>
      <c r="BF192" s="5">
        <f t="shared" si="90"/>
        <v>30757</v>
      </c>
      <c r="BG192" s="42">
        <v>9123</v>
      </c>
      <c r="BH192" s="42">
        <v>14836</v>
      </c>
      <c r="BI192" s="42">
        <v>1080</v>
      </c>
      <c r="BJ192" s="42"/>
      <c r="BK192" s="42"/>
      <c r="BL192" s="42">
        <v>5718</v>
      </c>
      <c r="BM192" s="42"/>
    </row>
    <row r="193" spans="1:65" outlineLevel="5" x14ac:dyDescent="0.45">
      <c r="A193" s="22">
        <f t="shared" si="76"/>
        <v>6</v>
      </c>
      <c r="B193" s="9">
        <f t="shared" si="75"/>
        <v>45448</v>
      </c>
      <c r="C193" s="51">
        <v>317331</v>
      </c>
      <c r="D193" s="64">
        <f t="shared" si="81"/>
        <v>38.9</v>
      </c>
      <c r="E193" s="12">
        <v>38.799999999999997</v>
      </c>
      <c r="F193" s="12">
        <v>38.9</v>
      </c>
      <c r="G193" s="12">
        <v>38.1</v>
      </c>
      <c r="H193" s="12">
        <v>39.9</v>
      </c>
      <c r="I193" s="12"/>
      <c r="J193" s="12"/>
      <c r="K193" s="12"/>
      <c r="L193" s="12"/>
      <c r="M193" s="74">
        <f t="shared" si="82"/>
        <v>7.1</v>
      </c>
      <c r="N193" s="83">
        <v>7.12</v>
      </c>
      <c r="O193" s="83">
        <v>7.04</v>
      </c>
      <c r="P193" s="83">
        <v>7.22</v>
      </c>
      <c r="Q193" s="83">
        <v>7.09</v>
      </c>
      <c r="R193" s="83"/>
      <c r="S193" s="83"/>
      <c r="T193" s="83"/>
      <c r="U193" s="83"/>
      <c r="V193" s="5" t="str">
        <f t="shared" si="83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4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18.134715025906736</v>
      </c>
      <c r="AO193" s="41">
        <v>1544</v>
      </c>
      <c r="AP193" s="110"/>
      <c r="AQ193" s="111"/>
      <c r="AR193" s="126" t="str">
        <f t="shared" si="85"/>
        <v/>
      </c>
      <c r="AS193" s="126" t="str">
        <f t="shared" si="86"/>
        <v/>
      </c>
      <c r="AT193" s="127">
        <v>1921</v>
      </c>
      <c r="AU193" s="128"/>
      <c r="AV193" s="129"/>
      <c r="AW193" s="126" t="str">
        <f t="shared" si="87"/>
        <v/>
      </c>
      <c r="AX193" s="126" t="str">
        <f t="shared" si="88"/>
        <v/>
      </c>
      <c r="AY193" s="64" t="str">
        <f t="shared" si="89"/>
        <v/>
      </c>
      <c r="AZ193" s="97">
        <v>80.040000000000006</v>
      </c>
      <c r="BA193" s="68"/>
      <c r="BB193" s="68"/>
      <c r="BC193" s="68"/>
      <c r="BD193" s="68"/>
      <c r="BE193" s="15">
        <v>320</v>
      </c>
      <c r="BF193" s="5">
        <f t="shared" si="90"/>
        <v>26167</v>
      </c>
      <c r="BG193" s="42">
        <v>7497</v>
      </c>
      <c r="BH193" s="42">
        <v>15754</v>
      </c>
      <c r="BI193" s="42">
        <v>1267</v>
      </c>
      <c r="BJ193" s="42"/>
      <c r="BK193" s="42"/>
      <c r="BL193" s="42">
        <v>1649</v>
      </c>
      <c r="BM193" s="42"/>
    </row>
    <row r="194" spans="1:65" outlineLevel="5" x14ac:dyDescent="0.45">
      <c r="A194" s="22">
        <f t="shared" si="76"/>
        <v>6</v>
      </c>
      <c r="B194" s="9">
        <f t="shared" si="75"/>
        <v>45449</v>
      </c>
      <c r="C194" s="51">
        <v>324003</v>
      </c>
      <c r="D194" s="64">
        <f t="shared" si="81"/>
        <v>37.9</v>
      </c>
      <c r="E194" s="12">
        <v>38.1</v>
      </c>
      <c r="F194" s="12">
        <v>38.299999999999997</v>
      </c>
      <c r="G194" s="12">
        <v>37</v>
      </c>
      <c r="H194" s="12">
        <v>38.299999999999997</v>
      </c>
      <c r="I194" s="12"/>
      <c r="J194" s="12"/>
      <c r="K194" s="12"/>
      <c r="L194" s="12"/>
      <c r="M194" s="74">
        <f t="shared" si="82"/>
        <v>7</v>
      </c>
      <c r="N194" s="83">
        <v>7.05</v>
      </c>
      <c r="O194" s="83">
        <v>6.94</v>
      </c>
      <c r="P194" s="83">
        <v>7.13</v>
      </c>
      <c r="Q194" s="83">
        <v>6.99</v>
      </c>
      <c r="R194" s="83"/>
      <c r="S194" s="83"/>
      <c r="T194" s="83"/>
      <c r="U194" s="83"/>
      <c r="V194" s="5" t="str">
        <f t="shared" si="83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4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18.360655737704917</v>
      </c>
      <c r="AO194" s="41">
        <v>1525</v>
      </c>
      <c r="AP194" s="110"/>
      <c r="AQ194" s="111"/>
      <c r="AR194" s="126" t="str">
        <f t="shared" si="85"/>
        <v/>
      </c>
      <c r="AS194" s="126" t="str">
        <f t="shared" si="86"/>
        <v/>
      </c>
      <c r="AT194" s="127">
        <v>1540</v>
      </c>
      <c r="AU194" s="128"/>
      <c r="AV194" s="129"/>
      <c r="AW194" s="126" t="str">
        <f t="shared" si="87"/>
        <v/>
      </c>
      <c r="AX194" s="126" t="str">
        <f t="shared" si="88"/>
        <v/>
      </c>
      <c r="AY194" s="64" t="str">
        <f t="shared" si="89"/>
        <v/>
      </c>
      <c r="AZ194" s="97">
        <v>80.23</v>
      </c>
      <c r="BA194" s="68"/>
      <c r="BB194" s="68"/>
      <c r="BC194" s="68"/>
      <c r="BD194" s="68"/>
      <c r="BE194" s="15">
        <v>230</v>
      </c>
      <c r="BF194" s="5">
        <f t="shared" si="90"/>
        <v>27676</v>
      </c>
      <c r="BG194" s="42">
        <v>7105</v>
      </c>
      <c r="BH194" s="42">
        <v>19200</v>
      </c>
      <c r="BI194" s="42">
        <v>1371</v>
      </c>
      <c r="BJ194" s="42"/>
      <c r="BK194" s="42"/>
      <c r="BL194" s="42">
        <v>0</v>
      </c>
      <c r="BM194" s="42"/>
    </row>
    <row r="195" spans="1:65" outlineLevel="5" x14ac:dyDescent="0.45">
      <c r="A195" s="22">
        <f t="shared" si="76"/>
        <v>6</v>
      </c>
      <c r="B195" s="9">
        <f t="shared" si="75"/>
        <v>45450</v>
      </c>
      <c r="C195" s="51">
        <v>315387</v>
      </c>
      <c r="D195" s="64">
        <f t="shared" si="81"/>
        <v>38.4</v>
      </c>
      <c r="E195" s="12">
        <v>38.1</v>
      </c>
      <c r="F195" s="12">
        <v>38.299999999999997</v>
      </c>
      <c r="G195" s="12">
        <v>38.299999999999997</v>
      </c>
      <c r="H195" s="12">
        <v>38.700000000000003</v>
      </c>
      <c r="I195" s="12"/>
      <c r="J195" s="12"/>
      <c r="K195" s="12"/>
      <c r="L195" s="12"/>
      <c r="M195" s="74">
        <f t="shared" si="82"/>
        <v>7.1</v>
      </c>
      <c r="N195" s="83">
        <v>7.1</v>
      </c>
      <c r="O195" s="83">
        <v>6.92</v>
      </c>
      <c r="P195" s="83">
        <v>7.24</v>
      </c>
      <c r="Q195" s="83">
        <v>7.02</v>
      </c>
      <c r="R195" s="83"/>
      <c r="S195" s="83"/>
      <c r="T195" s="83"/>
      <c r="U195" s="83"/>
      <c r="V195" s="5" t="str">
        <f t="shared" si="83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4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17.845761631612493</v>
      </c>
      <c r="AO195" s="41">
        <v>1569</v>
      </c>
      <c r="AP195" s="110"/>
      <c r="AQ195" s="111"/>
      <c r="AR195" s="126" t="str">
        <f t="shared" si="85"/>
        <v/>
      </c>
      <c r="AS195" s="126" t="str">
        <f t="shared" si="86"/>
        <v/>
      </c>
      <c r="AT195" s="127">
        <v>1908</v>
      </c>
      <c r="AU195" s="128"/>
      <c r="AV195" s="129"/>
      <c r="AW195" s="126" t="str">
        <f t="shared" si="87"/>
        <v/>
      </c>
      <c r="AX195" s="126" t="str">
        <f t="shared" si="88"/>
        <v/>
      </c>
      <c r="AY195" s="64" t="str">
        <f t="shared" si="89"/>
        <v/>
      </c>
      <c r="AZ195" s="97">
        <v>79.760000000000005</v>
      </c>
      <c r="BA195" s="68"/>
      <c r="BB195" s="68"/>
      <c r="BC195" s="68"/>
      <c r="BD195" s="68"/>
      <c r="BE195" s="15">
        <v>270</v>
      </c>
      <c r="BF195" s="5">
        <f t="shared" si="90"/>
        <v>27134</v>
      </c>
      <c r="BG195" s="42">
        <v>11756</v>
      </c>
      <c r="BH195" s="42">
        <v>13626</v>
      </c>
      <c r="BI195" s="42">
        <v>1752</v>
      </c>
      <c r="BJ195" s="42"/>
      <c r="BK195" s="42"/>
      <c r="BL195" s="42">
        <v>0</v>
      </c>
      <c r="BM195" s="42"/>
    </row>
    <row r="196" spans="1:65" outlineLevel="5" x14ac:dyDescent="0.45">
      <c r="A196" s="22">
        <f t="shared" si="76"/>
        <v>6</v>
      </c>
      <c r="B196" s="9">
        <f t="shared" si="75"/>
        <v>45451</v>
      </c>
      <c r="C196" s="51">
        <v>326660</v>
      </c>
      <c r="D196" s="64">
        <f t="shared" si="81"/>
        <v>37.700000000000003</v>
      </c>
      <c r="E196" s="12">
        <v>37.700000000000003</v>
      </c>
      <c r="F196" s="12">
        <v>37.799999999999997</v>
      </c>
      <c r="G196" s="12">
        <v>36.5</v>
      </c>
      <c r="H196" s="12">
        <v>38.799999999999997</v>
      </c>
      <c r="I196" s="12"/>
      <c r="J196" s="12"/>
      <c r="K196" s="12"/>
      <c r="L196" s="12"/>
      <c r="M196" s="74">
        <f t="shared" si="82"/>
        <v>7</v>
      </c>
      <c r="N196" s="83">
        <v>7.04</v>
      </c>
      <c r="O196" s="83">
        <v>6.91</v>
      </c>
      <c r="P196" s="83">
        <v>7.09</v>
      </c>
      <c r="Q196" s="83">
        <v>6.99</v>
      </c>
      <c r="R196" s="83"/>
      <c r="S196" s="83"/>
      <c r="T196" s="83"/>
      <c r="U196" s="83"/>
      <c r="V196" s="5" t="str">
        <f t="shared" si="83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4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15.478164731896076</v>
      </c>
      <c r="AO196" s="41">
        <v>1809</v>
      </c>
      <c r="AP196" s="110"/>
      <c r="AQ196" s="111"/>
      <c r="AR196" s="126" t="str">
        <f t="shared" si="85"/>
        <v/>
      </c>
      <c r="AS196" s="126" t="str">
        <f t="shared" si="86"/>
        <v/>
      </c>
      <c r="AT196" s="127">
        <v>2085</v>
      </c>
      <c r="AU196" s="128"/>
      <c r="AV196" s="129"/>
      <c r="AW196" s="126" t="str">
        <f t="shared" si="87"/>
        <v/>
      </c>
      <c r="AX196" s="126" t="str">
        <f t="shared" si="88"/>
        <v/>
      </c>
      <c r="AY196" s="64" t="str">
        <f t="shared" si="89"/>
        <v/>
      </c>
      <c r="AZ196" s="97">
        <v>80.12</v>
      </c>
      <c r="BA196" s="68"/>
      <c r="BB196" s="68"/>
      <c r="BC196" s="68"/>
      <c r="BD196" s="68"/>
      <c r="BE196" s="15">
        <v>110</v>
      </c>
      <c r="BF196" s="5">
        <f t="shared" si="90"/>
        <v>28764</v>
      </c>
      <c r="BG196" s="42">
        <v>11791</v>
      </c>
      <c r="BH196" s="42">
        <v>15562</v>
      </c>
      <c r="BI196" s="42">
        <v>1411</v>
      </c>
      <c r="BJ196" s="42"/>
      <c r="BK196" s="42"/>
      <c r="BL196" s="42">
        <v>0</v>
      </c>
      <c r="BM196" s="42"/>
    </row>
    <row r="197" spans="1:65" outlineLevel="5" x14ac:dyDescent="0.45">
      <c r="A197" s="22">
        <f t="shared" si="76"/>
        <v>6</v>
      </c>
      <c r="B197" s="9">
        <f t="shared" si="75"/>
        <v>45452</v>
      </c>
      <c r="C197" s="51">
        <v>369318</v>
      </c>
      <c r="D197" s="64">
        <f t="shared" si="81"/>
        <v>37.700000000000003</v>
      </c>
      <c r="E197" s="12">
        <v>37.5</v>
      </c>
      <c r="F197" s="12">
        <v>37.6</v>
      </c>
      <c r="G197" s="12">
        <v>36.9</v>
      </c>
      <c r="H197" s="12">
        <v>38.700000000000003</v>
      </c>
      <c r="I197" s="12"/>
      <c r="J197" s="12"/>
      <c r="K197" s="12"/>
      <c r="L197" s="12"/>
      <c r="M197" s="74">
        <f t="shared" si="82"/>
        <v>7.1</v>
      </c>
      <c r="N197" s="83">
        <v>7.1555999999999997</v>
      </c>
      <c r="O197" s="83">
        <v>7.0060000000000002</v>
      </c>
      <c r="P197" s="83">
        <v>7.2260000000000018</v>
      </c>
      <c r="Q197" s="83">
        <v>7.0864000000000011</v>
      </c>
      <c r="R197" s="83"/>
      <c r="S197" s="83"/>
      <c r="T197" s="83"/>
      <c r="U197" s="83"/>
      <c r="V197" s="5" t="str">
        <f t="shared" si="83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4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16.489988221436985</v>
      </c>
      <c r="AO197" s="41">
        <v>1698</v>
      </c>
      <c r="AP197" s="110"/>
      <c r="AQ197" s="111"/>
      <c r="AR197" s="126" t="str">
        <f t="shared" si="85"/>
        <v/>
      </c>
      <c r="AS197" s="126" t="str">
        <f t="shared" si="86"/>
        <v/>
      </c>
      <c r="AT197" s="127">
        <v>2057</v>
      </c>
      <c r="AU197" s="128"/>
      <c r="AV197" s="129"/>
      <c r="AW197" s="126" t="str">
        <f t="shared" si="87"/>
        <v/>
      </c>
      <c r="AX197" s="126" t="str">
        <f t="shared" si="88"/>
        <v/>
      </c>
      <c r="AY197" s="64" t="str">
        <f t="shared" si="89"/>
        <v/>
      </c>
      <c r="AZ197" s="97">
        <v>80.67</v>
      </c>
      <c r="BA197" s="68"/>
      <c r="BB197" s="68"/>
      <c r="BC197" s="68"/>
      <c r="BD197" s="68"/>
      <c r="BE197" s="15">
        <v>0</v>
      </c>
      <c r="BF197" s="5">
        <f t="shared" si="90"/>
        <v>18944</v>
      </c>
      <c r="BG197" s="42">
        <v>11618</v>
      </c>
      <c r="BH197" s="42">
        <v>5968</v>
      </c>
      <c r="BI197" s="42">
        <v>1358</v>
      </c>
      <c r="BJ197" s="42"/>
      <c r="BK197" s="42"/>
      <c r="BL197" s="42">
        <v>0</v>
      </c>
      <c r="BM197" s="42"/>
    </row>
    <row r="198" spans="1:65" outlineLevel="5" x14ac:dyDescent="0.45">
      <c r="A198" s="22">
        <f t="shared" si="76"/>
        <v>6</v>
      </c>
      <c r="B198" s="9">
        <f t="shared" si="75"/>
        <v>45453</v>
      </c>
      <c r="C198" s="51">
        <v>341774</v>
      </c>
      <c r="D198" s="64">
        <f t="shared" si="81"/>
        <v>36.299999999999997</v>
      </c>
      <c r="E198" s="12">
        <v>34.5</v>
      </c>
      <c r="F198" s="12">
        <v>35.4</v>
      </c>
      <c r="G198" s="12">
        <v>37.799999999999997</v>
      </c>
      <c r="H198" s="12">
        <v>37.4</v>
      </c>
      <c r="I198" s="12"/>
      <c r="J198" s="12"/>
      <c r="K198" s="12"/>
      <c r="L198" s="12"/>
      <c r="M198" s="74">
        <f t="shared" si="82"/>
        <v>7.2</v>
      </c>
      <c r="N198" s="83">
        <v>7.23</v>
      </c>
      <c r="O198" s="83">
        <v>7.1</v>
      </c>
      <c r="P198" s="83">
        <v>7.24</v>
      </c>
      <c r="Q198" s="83">
        <v>7.07</v>
      </c>
      <c r="R198" s="83"/>
      <c r="S198" s="83"/>
      <c r="T198" s="83"/>
      <c r="U198" s="83"/>
      <c r="V198" s="5" t="str">
        <f t="shared" si="83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4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15.503875968992247</v>
      </c>
      <c r="AO198" s="41">
        <v>1806</v>
      </c>
      <c r="AP198" s="110"/>
      <c r="AQ198" s="111"/>
      <c r="AR198" s="126" t="str">
        <f t="shared" si="85"/>
        <v/>
      </c>
      <c r="AS198" s="126" t="str">
        <f t="shared" si="86"/>
        <v/>
      </c>
      <c r="AT198" s="127">
        <v>2221</v>
      </c>
      <c r="AU198" s="128"/>
      <c r="AV198" s="129"/>
      <c r="AW198" s="126" t="str">
        <f t="shared" si="87"/>
        <v/>
      </c>
      <c r="AX198" s="126" t="str">
        <f t="shared" si="88"/>
        <v/>
      </c>
      <c r="AY198" s="64" t="str">
        <f t="shared" si="89"/>
        <v/>
      </c>
      <c r="AZ198" s="97">
        <v>80.31</v>
      </c>
      <c r="BA198" s="68"/>
      <c r="BB198" s="68"/>
      <c r="BC198" s="68"/>
      <c r="BD198" s="68"/>
      <c r="BE198" s="15">
        <v>290</v>
      </c>
      <c r="BF198" s="5">
        <f t="shared" si="90"/>
        <v>29284</v>
      </c>
      <c r="BG198" s="42">
        <v>10496</v>
      </c>
      <c r="BH198" s="42">
        <v>15012</v>
      </c>
      <c r="BI198" s="42">
        <v>1261</v>
      </c>
      <c r="BJ198" s="42"/>
      <c r="BK198" s="42"/>
      <c r="BL198" s="42">
        <v>2515</v>
      </c>
      <c r="BM198" s="42"/>
    </row>
    <row r="199" spans="1:65" outlineLevel="5" x14ac:dyDescent="0.45">
      <c r="A199" s="22">
        <f t="shared" si="76"/>
        <v>6</v>
      </c>
      <c r="B199" s="9">
        <f t="shared" si="75"/>
        <v>45454</v>
      </c>
      <c r="C199" s="51">
        <v>345281</v>
      </c>
      <c r="D199" s="64">
        <f t="shared" si="81"/>
        <v>38</v>
      </c>
      <c r="E199" s="12">
        <v>38</v>
      </c>
      <c r="F199" s="12">
        <v>38.1</v>
      </c>
      <c r="G199" s="12">
        <v>37.1</v>
      </c>
      <c r="H199" s="12">
        <v>38.700000000000003</v>
      </c>
      <c r="I199" s="12"/>
      <c r="J199" s="12"/>
      <c r="K199" s="12"/>
      <c r="L199" s="12"/>
      <c r="M199" s="74">
        <f t="shared" si="82"/>
        <v>7.2</v>
      </c>
      <c r="N199" s="83">
        <v>7.19</v>
      </c>
      <c r="O199" s="83">
        <v>7.05</v>
      </c>
      <c r="P199" s="83">
        <v>7.24</v>
      </c>
      <c r="Q199" s="83">
        <v>7.16</v>
      </c>
      <c r="R199" s="83"/>
      <c r="S199" s="83"/>
      <c r="T199" s="83"/>
      <c r="U199" s="83"/>
      <c r="V199" s="5" t="str">
        <f t="shared" si="83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4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16.938898971566847</v>
      </c>
      <c r="AO199" s="41">
        <v>1653</v>
      </c>
      <c r="AP199" s="110"/>
      <c r="AQ199" s="111"/>
      <c r="AR199" s="126" t="str">
        <f t="shared" si="85"/>
        <v/>
      </c>
      <c r="AS199" s="126" t="str">
        <f t="shared" si="86"/>
        <v/>
      </c>
      <c r="AT199" s="127">
        <v>2045</v>
      </c>
      <c r="AU199" s="128"/>
      <c r="AV199" s="129"/>
      <c r="AW199" s="126" t="str">
        <f t="shared" si="87"/>
        <v/>
      </c>
      <c r="AX199" s="126" t="str">
        <f t="shared" si="88"/>
        <v/>
      </c>
      <c r="AY199" s="64" t="str">
        <f t="shared" si="89"/>
        <v/>
      </c>
      <c r="AZ199" s="97">
        <v>80.16</v>
      </c>
      <c r="BA199" s="68">
        <v>61.12</v>
      </c>
      <c r="BB199" s="68">
        <v>38.64</v>
      </c>
      <c r="BC199" s="68">
        <v>66</v>
      </c>
      <c r="BD199" s="68"/>
      <c r="BE199" s="15">
        <v>330</v>
      </c>
      <c r="BF199" s="5">
        <f t="shared" si="90"/>
        <v>32508</v>
      </c>
      <c r="BG199" s="42">
        <v>8431</v>
      </c>
      <c r="BH199" s="42">
        <v>14691</v>
      </c>
      <c r="BI199" s="42">
        <v>848</v>
      </c>
      <c r="BJ199" s="42"/>
      <c r="BK199" s="42"/>
      <c r="BL199" s="42">
        <v>8538</v>
      </c>
      <c r="BM199" s="42"/>
    </row>
    <row r="200" spans="1:65" outlineLevel="5" x14ac:dyDescent="0.45">
      <c r="A200" s="22">
        <f t="shared" si="76"/>
        <v>6</v>
      </c>
      <c r="B200" s="9">
        <f t="shared" si="75"/>
        <v>45455</v>
      </c>
      <c r="C200" s="51">
        <v>329883</v>
      </c>
      <c r="D200" s="64">
        <f t="shared" si="81"/>
        <v>38.1</v>
      </c>
      <c r="E200" s="12">
        <v>38.1</v>
      </c>
      <c r="F200" s="12">
        <v>38.299999999999997</v>
      </c>
      <c r="G200" s="12">
        <v>37.1</v>
      </c>
      <c r="H200" s="12">
        <v>39</v>
      </c>
      <c r="I200" s="12"/>
      <c r="J200" s="12"/>
      <c r="K200" s="12"/>
      <c r="L200" s="12"/>
      <c r="M200" s="74">
        <f t="shared" si="82"/>
        <v>7.2</v>
      </c>
      <c r="N200" s="83">
        <v>7.17</v>
      </c>
      <c r="O200" s="83">
        <v>7.03</v>
      </c>
      <c r="P200" s="83">
        <v>7.25</v>
      </c>
      <c r="Q200" s="83">
        <v>7.15</v>
      </c>
      <c r="R200" s="83"/>
      <c r="S200" s="83"/>
      <c r="T200" s="83"/>
      <c r="U200" s="83"/>
      <c r="V200" s="5" t="str">
        <f t="shared" si="83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4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15.927189988623436</v>
      </c>
      <c r="AO200" s="41">
        <v>1758</v>
      </c>
      <c r="AP200" s="110"/>
      <c r="AQ200" s="111"/>
      <c r="AR200" s="126" t="str">
        <f t="shared" si="85"/>
        <v/>
      </c>
      <c r="AS200" s="126" t="str">
        <f t="shared" si="86"/>
        <v/>
      </c>
      <c r="AT200" s="127">
        <v>2049</v>
      </c>
      <c r="AU200" s="128"/>
      <c r="AV200" s="129"/>
      <c r="AW200" s="126" t="str">
        <f t="shared" si="87"/>
        <v/>
      </c>
      <c r="AX200" s="126" t="str">
        <f t="shared" si="88"/>
        <v/>
      </c>
      <c r="AY200" s="64" t="str">
        <f t="shared" si="89"/>
        <v/>
      </c>
      <c r="AZ200" s="97">
        <v>79.98</v>
      </c>
      <c r="BA200" s="68"/>
      <c r="BB200" s="68"/>
      <c r="BC200" s="68"/>
      <c r="BD200" s="68"/>
      <c r="BE200" s="15">
        <v>330</v>
      </c>
      <c r="BF200" s="5">
        <f t="shared" si="90"/>
        <v>18013</v>
      </c>
      <c r="BG200" s="42">
        <v>8465</v>
      </c>
      <c r="BH200" s="42">
        <v>6636</v>
      </c>
      <c r="BI200" s="42">
        <v>783</v>
      </c>
      <c r="BJ200" s="42"/>
      <c r="BK200" s="42"/>
      <c r="BL200" s="42">
        <v>2129</v>
      </c>
      <c r="BM200" s="42"/>
    </row>
    <row r="201" spans="1:65" outlineLevel="5" x14ac:dyDescent="0.45">
      <c r="A201" s="22">
        <f t="shared" si="76"/>
        <v>6</v>
      </c>
      <c r="B201" s="9">
        <f t="shared" si="75"/>
        <v>45456</v>
      </c>
      <c r="C201" s="51">
        <v>337037</v>
      </c>
      <c r="D201" s="64">
        <f t="shared" si="81"/>
        <v>37.9</v>
      </c>
      <c r="E201" s="12">
        <v>37.299999999999997</v>
      </c>
      <c r="F201" s="12">
        <v>37.9</v>
      </c>
      <c r="G201" s="12">
        <v>37.5</v>
      </c>
      <c r="H201" s="12">
        <v>38.9</v>
      </c>
      <c r="I201" s="12"/>
      <c r="J201" s="12"/>
      <c r="K201" s="12"/>
      <c r="L201" s="12"/>
      <c r="M201" s="74">
        <f t="shared" si="82"/>
        <v>7.1</v>
      </c>
      <c r="N201" s="83">
        <v>7.13</v>
      </c>
      <c r="O201" s="83">
        <v>7.01</v>
      </c>
      <c r="P201" s="83">
        <v>7.21</v>
      </c>
      <c r="Q201" s="83">
        <v>7.1</v>
      </c>
      <c r="R201" s="83"/>
      <c r="S201" s="83"/>
      <c r="T201" s="83"/>
      <c r="U201" s="83"/>
      <c r="V201" s="5" t="str">
        <f t="shared" si="83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4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14.957264957264957</v>
      </c>
      <c r="AO201" s="41">
        <v>1872</v>
      </c>
      <c r="AP201" s="110"/>
      <c r="AQ201" s="111"/>
      <c r="AR201" s="126" t="str">
        <f t="shared" si="85"/>
        <v/>
      </c>
      <c r="AS201" s="126" t="str">
        <f t="shared" si="86"/>
        <v/>
      </c>
      <c r="AT201" s="127">
        <v>1946</v>
      </c>
      <c r="AU201" s="128"/>
      <c r="AV201" s="129"/>
      <c r="AW201" s="126" t="str">
        <f t="shared" si="87"/>
        <v/>
      </c>
      <c r="AX201" s="126" t="str">
        <f t="shared" si="88"/>
        <v/>
      </c>
      <c r="AY201" s="64" t="str">
        <f t="shared" si="89"/>
        <v/>
      </c>
      <c r="AZ201" s="97">
        <v>80.08</v>
      </c>
      <c r="BA201" s="68"/>
      <c r="BB201" s="68"/>
      <c r="BC201" s="68"/>
      <c r="BD201" s="68"/>
      <c r="BE201" s="15">
        <v>280</v>
      </c>
      <c r="BF201" s="5">
        <f t="shared" si="90"/>
        <v>15267</v>
      </c>
      <c r="BG201" s="42">
        <v>4575</v>
      </c>
      <c r="BH201" s="42">
        <v>0</v>
      </c>
      <c r="BI201" s="42">
        <v>1380</v>
      </c>
      <c r="BJ201" s="42"/>
      <c r="BK201" s="42"/>
      <c r="BL201" s="42">
        <v>9312</v>
      </c>
      <c r="BM201" s="42"/>
    </row>
    <row r="202" spans="1:65" outlineLevel="5" x14ac:dyDescent="0.45">
      <c r="A202" s="22">
        <f t="shared" si="76"/>
        <v>6</v>
      </c>
      <c r="B202" s="9">
        <f t="shared" si="75"/>
        <v>45457</v>
      </c>
      <c r="C202" s="51">
        <v>331228</v>
      </c>
      <c r="D202" s="64">
        <f t="shared" si="81"/>
        <v>36.9</v>
      </c>
      <c r="E202" s="12">
        <v>36.799999999999997</v>
      </c>
      <c r="F202" s="12">
        <v>36.9</v>
      </c>
      <c r="G202" s="12">
        <v>37</v>
      </c>
      <c r="H202" s="12">
        <v>36.9</v>
      </c>
      <c r="I202" s="12"/>
      <c r="J202" s="12"/>
      <c r="K202" s="12"/>
      <c r="L202" s="12"/>
      <c r="M202" s="74">
        <f t="shared" si="82"/>
        <v>7.2</v>
      </c>
      <c r="N202" s="83">
        <v>7.25</v>
      </c>
      <c r="O202" s="83">
        <v>7.06</v>
      </c>
      <c r="P202" s="83">
        <v>7.18</v>
      </c>
      <c r="Q202" s="83">
        <v>7.13</v>
      </c>
      <c r="R202" s="83"/>
      <c r="S202" s="83"/>
      <c r="T202" s="83"/>
      <c r="U202" s="83"/>
      <c r="V202" s="5" t="str">
        <f t="shared" si="83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4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15.486725663716815</v>
      </c>
      <c r="AO202" s="41">
        <v>1808</v>
      </c>
      <c r="AP202" s="110"/>
      <c r="AQ202" s="111"/>
      <c r="AR202" s="126" t="str">
        <f t="shared" si="85"/>
        <v/>
      </c>
      <c r="AS202" s="126" t="str">
        <f t="shared" si="86"/>
        <v/>
      </c>
      <c r="AT202" s="127">
        <v>2294</v>
      </c>
      <c r="AU202" s="128"/>
      <c r="AV202" s="129"/>
      <c r="AW202" s="126" t="str">
        <f t="shared" si="87"/>
        <v/>
      </c>
      <c r="AX202" s="126" t="str">
        <f t="shared" si="88"/>
        <v/>
      </c>
      <c r="AY202" s="64" t="str">
        <f t="shared" si="89"/>
        <v/>
      </c>
      <c r="AZ202" s="97">
        <v>80.510000000000005</v>
      </c>
      <c r="BA202" s="68"/>
      <c r="BB202" s="68"/>
      <c r="BC202" s="68"/>
      <c r="BD202" s="68"/>
      <c r="BE202" s="15">
        <v>300</v>
      </c>
      <c r="BF202" s="5">
        <f t="shared" si="90"/>
        <v>15413</v>
      </c>
      <c r="BG202" s="42">
        <v>3167</v>
      </c>
      <c r="BH202" s="42">
        <v>0</v>
      </c>
      <c r="BI202" s="42">
        <v>1424</v>
      </c>
      <c r="BJ202" s="42"/>
      <c r="BK202" s="42"/>
      <c r="BL202" s="42">
        <v>10822</v>
      </c>
      <c r="BM202" s="42"/>
    </row>
    <row r="203" spans="1:65" outlineLevel="5" x14ac:dyDescent="0.45">
      <c r="A203" s="22">
        <f t="shared" si="76"/>
        <v>6</v>
      </c>
      <c r="B203" s="9">
        <f t="shared" si="75"/>
        <v>45458</v>
      </c>
      <c r="C203" s="51">
        <v>338166</v>
      </c>
      <c r="D203" s="64">
        <f t="shared" si="81"/>
        <v>36</v>
      </c>
      <c r="E203" s="12">
        <v>35.700000000000003</v>
      </c>
      <c r="F203" s="12">
        <v>35.799999999999997</v>
      </c>
      <c r="G203" s="12">
        <v>36.299999999999997</v>
      </c>
      <c r="H203" s="12">
        <v>36.299999999999997</v>
      </c>
      <c r="I203" s="12"/>
      <c r="J203" s="12"/>
      <c r="K203" s="12"/>
      <c r="L203" s="12"/>
      <c r="M203" s="74">
        <f t="shared" si="82"/>
        <v>7.1</v>
      </c>
      <c r="N203" s="83">
        <v>7.1</v>
      </c>
      <c r="O203" s="83">
        <v>6.92</v>
      </c>
      <c r="P203" s="83">
        <v>7.24</v>
      </c>
      <c r="Q203" s="83">
        <v>7.02</v>
      </c>
      <c r="R203" s="83"/>
      <c r="S203" s="83"/>
      <c r="T203" s="83"/>
      <c r="U203" s="83"/>
      <c r="V203" s="5" t="str">
        <f t="shared" si="83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4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15.359297860669226</v>
      </c>
      <c r="AO203" s="41">
        <v>1823</v>
      </c>
      <c r="AP203" s="110"/>
      <c r="AQ203" s="111"/>
      <c r="AR203" s="126" t="str">
        <f t="shared" si="85"/>
        <v/>
      </c>
      <c r="AS203" s="126" t="str">
        <f t="shared" si="86"/>
        <v/>
      </c>
      <c r="AT203" s="127">
        <v>1845</v>
      </c>
      <c r="AU203" s="128"/>
      <c r="AV203" s="129"/>
      <c r="AW203" s="126" t="str">
        <f t="shared" si="87"/>
        <v/>
      </c>
      <c r="AX203" s="126" t="str">
        <f t="shared" si="88"/>
        <v/>
      </c>
      <c r="AY203" s="64" t="str">
        <f t="shared" si="89"/>
        <v/>
      </c>
      <c r="AZ203" s="97">
        <v>80.22</v>
      </c>
      <c r="BA203" s="68"/>
      <c r="BB203" s="68"/>
      <c r="BC203" s="68"/>
      <c r="BD203" s="68"/>
      <c r="BE203" s="15">
        <v>100</v>
      </c>
      <c r="BF203" s="5">
        <f t="shared" si="90"/>
        <v>6300</v>
      </c>
      <c r="BG203" s="42">
        <v>4877</v>
      </c>
      <c r="BH203" s="42">
        <v>0</v>
      </c>
      <c r="BI203" s="42">
        <v>1423</v>
      </c>
      <c r="BJ203" s="42"/>
      <c r="BK203" s="42"/>
      <c r="BL203" s="42">
        <v>0</v>
      </c>
      <c r="BM203" s="42"/>
    </row>
    <row r="204" spans="1:65" outlineLevel="5" x14ac:dyDescent="0.45">
      <c r="A204" s="22">
        <f t="shared" si="76"/>
        <v>6</v>
      </c>
      <c r="B204" s="9">
        <f t="shared" si="75"/>
        <v>45459</v>
      </c>
      <c r="C204" s="51">
        <v>344418</v>
      </c>
      <c r="D204" s="64">
        <f t="shared" si="81"/>
        <v>35.5</v>
      </c>
      <c r="E204" s="12">
        <v>35.1</v>
      </c>
      <c r="F204" s="12">
        <v>35.200000000000003</v>
      </c>
      <c r="G204" s="12">
        <v>36.1</v>
      </c>
      <c r="H204" s="12">
        <v>35.700000000000003</v>
      </c>
      <c r="I204" s="12"/>
      <c r="J204" s="12"/>
      <c r="K204" s="12"/>
      <c r="L204" s="12"/>
      <c r="M204" s="74">
        <f t="shared" si="82"/>
        <v>7.1</v>
      </c>
      <c r="N204" s="83">
        <v>7.22</v>
      </c>
      <c r="O204" s="83">
        <v>7.17</v>
      </c>
      <c r="P204" s="83">
        <v>7</v>
      </c>
      <c r="Q204" s="83">
        <v>6.97</v>
      </c>
      <c r="R204" s="83"/>
      <c r="S204" s="83"/>
      <c r="T204" s="83"/>
      <c r="U204" s="83"/>
      <c r="V204" s="5" t="str">
        <f t="shared" si="83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4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16.6865315852205</v>
      </c>
      <c r="AO204" s="41">
        <v>1678</v>
      </c>
      <c r="AP204" s="110"/>
      <c r="AQ204" s="111"/>
      <c r="AR204" s="126" t="str">
        <f t="shared" si="85"/>
        <v/>
      </c>
      <c r="AS204" s="126" t="str">
        <f t="shared" si="86"/>
        <v/>
      </c>
      <c r="AT204" s="127">
        <v>1974</v>
      </c>
      <c r="AU204" s="128"/>
      <c r="AV204" s="129"/>
      <c r="AW204" s="126" t="str">
        <f t="shared" si="87"/>
        <v/>
      </c>
      <c r="AX204" s="126" t="str">
        <f t="shared" si="88"/>
        <v/>
      </c>
      <c r="AY204" s="64" t="str">
        <f t="shared" si="89"/>
        <v/>
      </c>
      <c r="AZ204" s="97">
        <v>80.459999999999994</v>
      </c>
      <c r="BA204" s="68"/>
      <c r="BB204" s="68"/>
      <c r="BC204" s="68"/>
      <c r="BD204" s="68"/>
      <c r="BE204" s="15">
        <v>0</v>
      </c>
      <c r="BF204" s="5">
        <f t="shared" si="90"/>
        <v>11204</v>
      </c>
      <c r="BG204" s="42">
        <v>2086</v>
      </c>
      <c r="BH204" s="42">
        <v>0</v>
      </c>
      <c r="BI204" s="42">
        <v>1469</v>
      </c>
      <c r="BJ204" s="42"/>
      <c r="BK204" s="42"/>
      <c r="BL204" s="42">
        <v>7649</v>
      </c>
      <c r="BM204" s="42"/>
    </row>
    <row r="205" spans="1:65" outlineLevel="5" x14ac:dyDescent="0.45">
      <c r="A205" s="22">
        <f t="shared" si="76"/>
        <v>6</v>
      </c>
      <c r="B205" s="9">
        <f t="shared" si="75"/>
        <v>45460</v>
      </c>
      <c r="C205" s="51">
        <v>337904</v>
      </c>
      <c r="D205" s="64">
        <f t="shared" si="81"/>
        <v>36.700000000000003</v>
      </c>
      <c r="E205" s="12">
        <v>37.5</v>
      </c>
      <c r="F205" s="12">
        <v>37.6</v>
      </c>
      <c r="G205" s="12">
        <v>36.700000000000003</v>
      </c>
      <c r="H205" s="12">
        <v>35</v>
      </c>
      <c r="I205" s="12"/>
      <c r="J205" s="12"/>
      <c r="K205" s="12"/>
      <c r="L205" s="12"/>
      <c r="M205" s="74">
        <f t="shared" si="82"/>
        <v>7</v>
      </c>
      <c r="N205" s="83">
        <v>7.05</v>
      </c>
      <c r="O205" s="83">
        <v>6.99</v>
      </c>
      <c r="P205" s="83">
        <v>7.08</v>
      </c>
      <c r="Q205" s="83">
        <v>6.94</v>
      </c>
      <c r="R205" s="83"/>
      <c r="S205" s="83"/>
      <c r="T205" s="83"/>
      <c r="U205" s="83"/>
      <c r="V205" s="5" t="str">
        <f t="shared" si="83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4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16.766467065868262</v>
      </c>
      <c r="AO205" s="41">
        <v>1670</v>
      </c>
      <c r="AP205" s="110"/>
      <c r="AQ205" s="111"/>
      <c r="AR205" s="126" t="str">
        <f t="shared" si="85"/>
        <v/>
      </c>
      <c r="AS205" s="126" t="str">
        <f t="shared" si="86"/>
        <v/>
      </c>
      <c r="AT205" s="127">
        <v>1988</v>
      </c>
      <c r="AU205" s="128"/>
      <c r="AV205" s="129"/>
      <c r="AW205" s="126" t="str">
        <f t="shared" si="87"/>
        <v/>
      </c>
      <c r="AX205" s="126" t="str">
        <f t="shared" si="88"/>
        <v/>
      </c>
      <c r="AY205" s="64" t="str">
        <f t="shared" si="89"/>
        <v/>
      </c>
      <c r="AZ205" s="97">
        <v>80.849999999999994</v>
      </c>
      <c r="BA205" s="68"/>
      <c r="BB205" s="68"/>
      <c r="BC205" s="68"/>
      <c r="BD205" s="68"/>
      <c r="BE205" s="15">
        <v>300</v>
      </c>
      <c r="BF205" s="5">
        <f t="shared" si="90"/>
        <v>12749</v>
      </c>
      <c r="BG205" s="42">
        <v>7355</v>
      </c>
      <c r="BH205" s="42">
        <v>0</v>
      </c>
      <c r="BI205" s="42">
        <v>1363</v>
      </c>
      <c r="BJ205" s="42"/>
      <c r="BK205" s="42"/>
      <c r="BL205" s="42">
        <v>4031</v>
      </c>
      <c r="BM205" s="42"/>
    </row>
    <row r="206" spans="1:65" outlineLevel="5" x14ac:dyDescent="0.45">
      <c r="A206" s="22">
        <f t="shared" si="76"/>
        <v>6</v>
      </c>
      <c r="B206" s="9">
        <f t="shared" si="75"/>
        <v>45461</v>
      </c>
      <c r="C206" s="51">
        <v>339275</v>
      </c>
      <c r="D206" s="64">
        <f t="shared" si="81"/>
        <v>36.6</v>
      </c>
      <c r="E206" s="12">
        <v>36.6</v>
      </c>
      <c r="F206" s="12">
        <v>36.700000000000003</v>
      </c>
      <c r="G206" s="12">
        <v>36</v>
      </c>
      <c r="H206" s="12">
        <v>37</v>
      </c>
      <c r="I206" s="12"/>
      <c r="J206" s="12"/>
      <c r="K206" s="12"/>
      <c r="L206" s="12"/>
      <c r="M206" s="74">
        <f t="shared" si="82"/>
        <v>7.1</v>
      </c>
      <c r="N206" s="83">
        <v>7.19</v>
      </c>
      <c r="O206" s="83">
        <v>7</v>
      </c>
      <c r="P206" s="83">
        <v>7.13</v>
      </c>
      <c r="Q206" s="83">
        <v>7.01</v>
      </c>
      <c r="R206" s="83"/>
      <c r="S206" s="83"/>
      <c r="T206" s="83"/>
      <c r="U206" s="83"/>
      <c r="V206" s="5" t="str">
        <f t="shared" si="83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4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14.403292181069959</v>
      </c>
      <c r="AO206" s="41">
        <v>1944</v>
      </c>
      <c r="AP206" s="110"/>
      <c r="AQ206" s="111"/>
      <c r="AR206" s="126" t="str">
        <f t="shared" si="85"/>
        <v/>
      </c>
      <c r="AS206" s="126" t="str">
        <f t="shared" si="86"/>
        <v/>
      </c>
      <c r="AT206" s="127">
        <v>2257</v>
      </c>
      <c r="AU206" s="128"/>
      <c r="AV206" s="129"/>
      <c r="AW206" s="126" t="str">
        <f t="shared" si="87"/>
        <v/>
      </c>
      <c r="AX206" s="126" t="str">
        <f t="shared" si="88"/>
        <v/>
      </c>
      <c r="AY206" s="64" t="str">
        <f t="shared" si="89"/>
        <v/>
      </c>
      <c r="AZ206" s="97">
        <v>80.739999999999995</v>
      </c>
      <c r="BA206" s="68">
        <v>59.35</v>
      </c>
      <c r="BB206" s="68">
        <v>41.05</v>
      </c>
      <c r="BC206" s="68">
        <v>4</v>
      </c>
      <c r="BD206" s="68"/>
      <c r="BE206" s="15">
        <v>330</v>
      </c>
      <c r="BF206" s="5">
        <f t="shared" si="90"/>
        <v>15707</v>
      </c>
      <c r="BG206" s="42">
        <v>9321</v>
      </c>
      <c r="BH206" s="42">
        <v>0</v>
      </c>
      <c r="BI206" s="42">
        <v>1307</v>
      </c>
      <c r="BJ206" s="42"/>
      <c r="BK206" s="42"/>
      <c r="BL206" s="42">
        <v>5079</v>
      </c>
      <c r="BM206" s="42"/>
    </row>
    <row r="207" spans="1:65" outlineLevel="5" x14ac:dyDescent="0.45">
      <c r="A207" s="22">
        <f t="shared" si="76"/>
        <v>6</v>
      </c>
      <c r="B207" s="9">
        <f t="shared" si="75"/>
        <v>45462</v>
      </c>
      <c r="C207" s="51">
        <v>321707</v>
      </c>
      <c r="D207" s="64">
        <f t="shared" si="81"/>
        <v>35.4</v>
      </c>
      <c r="E207" s="12">
        <v>34.700000000000003</v>
      </c>
      <c r="F207" s="12">
        <v>34.799999999999997</v>
      </c>
      <c r="G207" s="12">
        <v>36.200000000000003</v>
      </c>
      <c r="H207" s="12">
        <v>35.700000000000003</v>
      </c>
      <c r="I207" s="12"/>
      <c r="J207" s="12"/>
      <c r="K207" s="12"/>
      <c r="L207" s="12"/>
      <c r="M207" s="74">
        <f t="shared" si="82"/>
        <v>7</v>
      </c>
      <c r="N207" s="83">
        <v>7.08</v>
      </c>
      <c r="O207" s="83">
        <v>6.91</v>
      </c>
      <c r="P207" s="83">
        <v>7</v>
      </c>
      <c r="Q207" s="83">
        <v>6.91</v>
      </c>
      <c r="R207" s="83"/>
      <c r="S207" s="83"/>
      <c r="T207" s="83"/>
      <c r="U207" s="83"/>
      <c r="V207" s="5" t="str">
        <f t="shared" si="83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4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13.164080865068172</v>
      </c>
      <c r="AO207" s="41">
        <v>2127</v>
      </c>
      <c r="AP207" s="110"/>
      <c r="AQ207" s="111"/>
      <c r="AR207" s="126" t="str">
        <f t="shared" si="85"/>
        <v/>
      </c>
      <c r="AS207" s="126" t="str">
        <f t="shared" si="86"/>
        <v/>
      </c>
      <c r="AT207" s="127">
        <v>2355</v>
      </c>
      <c r="AU207" s="128"/>
      <c r="AV207" s="129"/>
      <c r="AW207" s="126" t="str">
        <f t="shared" si="87"/>
        <v/>
      </c>
      <c r="AX207" s="126" t="str">
        <f t="shared" si="88"/>
        <v/>
      </c>
      <c r="AY207" s="64" t="str">
        <f t="shared" si="89"/>
        <v/>
      </c>
      <c r="AZ207" s="97">
        <v>80.91</v>
      </c>
      <c r="BA207" s="68"/>
      <c r="BB207" s="68"/>
      <c r="BC207" s="68"/>
      <c r="BD207" s="68"/>
      <c r="BE207" s="15">
        <v>280</v>
      </c>
      <c r="BF207" s="5">
        <f t="shared" si="90"/>
        <v>9403</v>
      </c>
      <c r="BG207" s="42">
        <v>2275</v>
      </c>
      <c r="BH207" s="42">
        <v>0</v>
      </c>
      <c r="BI207" s="42">
        <v>1286</v>
      </c>
      <c r="BJ207" s="42"/>
      <c r="BK207" s="42"/>
      <c r="BL207" s="42">
        <v>5842</v>
      </c>
      <c r="BM207" s="42"/>
    </row>
    <row r="208" spans="1:65" outlineLevel="5" x14ac:dyDescent="0.45">
      <c r="A208" s="22">
        <f t="shared" si="76"/>
        <v>6</v>
      </c>
      <c r="B208" s="9">
        <f t="shared" si="75"/>
        <v>45463</v>
      </c>
      <c r="C208" s="51">
        <v>327638</v>
      </c>
      <c r="D208" s="64">
        <f t="shared" si="81"/>
        <v>35.799999999999997</v>
      </c>
      <c r="E208" s="12">
        <v>35.4</v>
      </c>
      <c r="F208" s="12">
        <v>35.6</v>
      </c>
      <c r="G208" s="12">
        <v>36.200000000000003</v>
      </c>
      <c r="H208" s="12">
        <v>35.799999999999997</v>
      </c>
      <c r="I208" s="12"/>
      <c r="J208" s="12"/>
      <c r="K208" s="12"/>
      <c r="L208" s="12"/>
      <c r="M208" s="74">
        <f t="shared" si="82"/>
        <v>6.9</v>
      </c>
      <c r="N208" s="83">
        <v>7.03</v>
      </c>
      <c r="O208" s="83">
        <v>6.85</v>
      </c>
      <c r="P208" s="83">
        <v>6.98</v>
      </c>
      <c r="Q208" s="83">
        <v>6.83</v>
      </c>
      <c r="R208" s="83"/>
      <c r="S208" s="83"/>
      <c r="T208" s="83"/>
      <c r="U208" s="83"/>
      <c r="V208" s="5" t="str">
        <f t="shared" si="83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4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13.882002974714924</v>
      </c>
      <c r="AO208" s="41">
        <v>2017</v>
      </c>
      <c r="AP208" s="110"/>
      <c r="AQ208" s="111"/>
      <c r="AR208" s="126" t="str">
        <f t="shared" si="85"/>
        <v/>
      </c>
      <c r="AS208" s="126" t="str">
        <f t="shared" si="86"/>
        <v/>
      </c>
      <c r="AT208" s="127">
        <v>2253</v>
      </c>
      <c r="AU208" s="128"/>
      <c r="AV208" s="129"/>
      <c r="AW208" s="126" t="str">
        <f t="shared" si="87"/>
        <v/>
      </c>
      <c r="AX208" s="126" t="str">
        <f t="shared" si="88"/>
        <v/>
      </c>
      <c r="AY208" s="64" t="str">
        <f t="shared" si="89"/>
        <v/>
      </c>
      <c r="AZ208" s="97">
        <v>80.650000000000006</v>
      </c>
      <c r="BA208" s="68"/>
      <c r="BB208" s="68"/>
      <c r="BC208" s="68"/>
      <c r="BD208" s="68"/>
      <c r="BE208" s="15">
        <v>230</v>
      </c>
      <c r="BF208" s="5">
        <f t="shared" si="90"/>
        <v>14370</v>
      </c>
      <c r="BG208" s="42">
        <v>9023</v>
      </c>
      <c r="BH208" s="42">
        <v>0</v>
      </c>
      <c r="BI208" s="42">
        <v>1257</v>
      </c>
      <c r="BJ208" s="42"/>
      <c r="BK208" s="42"/>
      <c r="BL208" s="42">
        <v>4090</v>
      </c>
      <c r="BM208" s="42"/>
    </row>
    <row r="209" spans="1:65" outlineLevel="5" x14ac:dyDescent="0.45">
      <c r="A209" s="22">
        <f t="shared" si="76"/>
        <v>6</v>
      </c>
      <c r="B209" s="9">
        <f t="shared" si="75"/>
        <v>45464</v>
      </c>
      <c r="C209" s="51">
        <v>332494</v>
      </c>
      <c r="D209" s="64">
        <f t="shared" si="81"/>
        <v>36.6</v>
      </c>
      <c r="E209" s="12">
        <v>36.200000000000003</v>
      </c>
      <c r="F209" s="12">
        <v>36.6</v>
      </c>
      <c r="G209" s="12">
        <v>36.200000000000003</v>
      </c>
      <c r="H209" s="12">
        <v>37.4</v>
      </c>
      <c r="I209" s="12"/>
      <c r="J209" s="12"/>
      <c r="K209" s="12"/>
      <c r="L209" s="12"/>
      <c r="M209" s="74">
        <f t="shared" si="82"/>
        <v>6.9</v>
      </c>
      <c r="N209" s="83">
        <v>6.99</v>
      </c>
      <c r="O209" s="83">
        <v>6.82</v>
      </c>
      <c r="P209" s="83">
        <v>6.95</v>
      </c>
      <c r="Q209" s="83">
        <v>6.79</v>
      </c>
      <c r="R209" s="83"/>
      <c r="S209" s="83"/>
      <c r="T209" s="83"/>
      <c r="U209" s="83"/>
      <c r="V209" s="5" t="str">
        <f t="shared" si="83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4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16.636957813428403</v>
      </c>
      <c r="AO209" s="41">
        <v>1683</v>
      </c>
      <c r="AP209" s="110"/>
      <c r="AQ209" s="111"/>
      <c r="AR209" s="126" t="str">
        <f t="shared" si="85"/>
        <v/>
      </c>
      <c r="AS209" s="126" t="str">
        <f t="shared" si="86"/>
        <v/>
      </c>
      <c r="AT209" s="127">
        <v>2121</v>
      </c>
      <c r="AU209" s="128"/>
      <c r="AV209" s="129"/>
      <c r="AW209" s="126" t="str">
        <f t="shared" si="87"/>
        <v/>
      </c>
      <c r="AX209" s="126" t="str">
        <f t="shared" si="88"/>
        <v/>
      </c>
      <c r="AY209" s="64" t="str">
        <f t="shared" si="89"/>
        <v/>
      </c>
      <c r="AZ209" s="97">
        <v>80.37</v>
      </c>
      <c r="BA209" s="68"/>
      <c r="BB209" s="68"/>
      <c r="BC209" s="68"/>
      <c r="BD209" s="68"/>
      <c r="BE209" s="15">
        <v>330</v>
      </c>
      <c r="BF209" s="5">
        <f t="shared" si="90"/>
        <v>14038</v>
      </c>
      <c r="BG209" s="42">
        <v>11408</v>
      </c>
      <c r="BH209" s="42">
        <v>0</v>
      </c>
      <c r="BI209" s="42">
        <v>1296</v>
      </c>
      <c r="BJ209" s="42"/>
      <c r="BK209" s="42"/>
      <c r="BL209" s="42">
        <v>1334</v>
      </c>
      <c r="BM209" s="42"/>
    </row>
    <row r="210" spans="1:65" outlineLevel="5" x14ac:dyDescent="0.45">
      <c r="A210" s="22">
        <f t="shared" si="76"/>
        <v>6</v>
      </c>
      <c r="B210" s="9">
        <f t="shared" si="75"/>
        <v>45465</v>
      </c>
      <c r="C210" s="51">
        <v>356088</v>
      </c>
      <c r="D210" s="64">
        <f t="shared" si="81"/>
        <v>36.6</v>
      </c>
      <c r="E210" s="12">
        <v>36.700000000000003</v>
      </c>
      <c r="F210" s="12">
        <v>36.9</v>
      </c>
      <c r="G210" s="12">
        <v>35</v>
      </c>
      <c r="H210" s="12">
        <v>37.9</v>
      </c>
      <c r="I210" s="12"/>
      <c r="J210" s="12"/>
      <c r="K210" s="12"/>
      <c r="L210" s="12"/>
      <c r="M210" s="74">
        <f t="shared" si="82"/>
        <v>7</v>
      </c>
      <c r="N210" s="83">
        <v>7.03</v>
      </c>
      <c r="O210" s="83">
        <v>7.05</v>
      </c>
      <c r="P210" s="83">
        <v>7.08</v>
      </c>
      <c r="Q210" s="83">
        <v>6.88</v>
      </c>
      <c r="R210" s="83"/>
      <c r="S210" s="83"/>
      <c r="T210" s="83"/>
      <c r="U210" s="83"/>
      <c r="V210" s="5" t="str">
        <f t="shared" si="83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4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11.774600504625736</v>
      </c>
      <c r="AO210" s="41">
        <v>2378</v>
      </c>
      <c r="AP210" s="110"/>
      <c r="AQ210" s="111"/>
      <c r="AR210" s="126" t="str">
        <f t="shared" si="85"/>
        <v/>
      </c>
      <c r="AS210" s="126" t="str">
        <f t="shared" si="86"/>
        <v/>
      </c>
      <c r="AT210" s="127">
        <v>2459</v>
      </c>
      <c r="AU210" s="128"/>
      <c r="AV210" s="129"/>
      <c r="AW210" s="126" t="str">
        <f t="shared" si="87"/>
        <v/>
      </c>
      <c r="AX210" s="126" t="str">
        <f t="shared" si="88"/>
        <v/>
      </c>
      <c r="AY210" s="64" t="str">
        <f t="shared" si="89"/>
        <v/>
      </c>
      <c r="AZ210" s="97">
        <v>79.89</v>
      </c>
      <c r="BA210" s="68"/>
      <c r="BB210" s="68"/>
      <c r="BC210" s="68"/>
      <c r="BD210" s="68"/>
      <c r="BE210" s="15">
        <v>90</v>
      </c>
      <c r="BF210" s="5">
        <f t="shared" si="90"/>
        <v>16331</v>
      </c>
      <c r="BG210" s="42">
        <v>8423</v>
      </c>
      <c r="BH210" s="42">
        <v>0</v>
      </c>
      <c r="BI210" s="42">
        <v>1290</v>
      </c>
      <c r="BJ210" s="42"/>
      <c r="BK210" s="42"/>
      <c r="BL210" s="42">
        <v>6618</v>
      </c>
      <c r="BM210" s="42"/>
    </row>
    <row r="211" spans="1:65" outlineLevel="5" x14ac:dyDescent="0.45">
      <c r="A211" s="22">
        <f t="shared" si="76"/>
        <v>6</v>
      </c>
      <c r="B211" s="9">
        <f t="shared" si="75"/>
        <v>45466</v>
      </c>
      <c r="C211" s="51">
        <v>374583</v>
      </c>
      <c r="D211" s="64">
        <f t="shared" si="81"/>
        <v>37</v>
      </c>
      <c r="E211" s="12">
        <v>37.200000000000003</v>
      </c>
      <c r="F211" s="12">
        <v>37.299999999999997</v>
      </c>
      <c r="G211" s="12">
        <v>35.799999999999997</v>
      </c>
      <c r="H211" s="12">
        <v>37.700000000000003</v>
      </c>
      <c r="I211" s="12"/>
      <c r="J211" s="12"/>
      <c r="K211" s="12"/>
      <c r="L211" s="12"/>
      <c r="M211" s="74">
        <f t="shared" si="82"/>
        <v>7.1</v>
      </c>
      <c r="N211" s="83">
        <v>7.08</v>
      </c>
      <c r="O211" s="83">
        <v>7.11</v>
      </c>
      <c r="P211" s="83">
        <v>7.17</v>
      </c>
      <c r="Q211" s="83">
        <v>6.95</v>
      </c>
      <c r="R211" s="83"/>
      <c r="S211" s="83"/>
      <c r="T211" s="83"/>
      <c r="U211" s="83"/>
      <c r="V211" s="5" t="str">
        <f t="shared" si="83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4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12.962962962962964</v>
      </c>
      <c r="AO211" s="41">
        <v>2160</v>
      </c>
      <c r="AP211" s="110"/>
      <c r="AQ211" s="111"/>
      <c r="AR211" s="126" t="str">
        <f t="shared" si="85"/>
        <v/>
      </c>
      <c r="AS211" s="126" t="str">
        <f t="shared" si="86"/>
        <v/>
      </c>
      <c r="AT211" s="127">
        <v>2373</v>
      </c>
      <c r="AU211" s="128"/>
      <c r="AV211" s="129"/>
      <c r="AW211" s="126" t="str">
        <f t="shared" si="87"/>
        <v/>
      </c>
      <c r="AX211" s="126" t="str">
        <f t="shared" si="88"/>
        <v/>
      </c>
      <c r="AY211" s="64" t="str">
        <f t="shared" si="89"/>
        <v/>
      </c>
      <c r="AZ211" s="97">
        <v>80.099999999999994</v>
      </c>
      <c r="BA211" s="68"/>
      <c r="BB211" s="68"/>
      <c r="BC211" s="68"/>
      <c r="BD211" s="68"/>
      <c r="BE211" s="15">
        <v>0</v>
      </c>
      <c r="BF211" s="5">
        <f t="shared" si="90"/>
        <v>13690</v>
      </c>
      <c r="BG211" s="42">
        <v>7531</v>
      </c>
      <c r="BH211" s="42">
        <v>0</v>
      </c>
      <c r="BI211" s="42">
        <v>1008</v>
      </c>
      <c r="BJ211" s="42"/>
      <c r="BK211" s="42"/>
      <c r="BL211" s="42">
        <v>5151</v>
      </c>
      <c r="BM211" s="42"/>
    </row>
    <row r="212" spans="1:65" outlineLevel="5" x14ac:dyDescent="0.45">
      <c r="A212" s="22">
        <f t="shared" si="76"/>
        <v>6</v>
      </c>
      <c r="B212" s="9">
        <f t="shared" si="75"/>
        <v>45467</v>
      </c>
      <c r="C212" s="51">
        <v>375008</v>
      </c>
      <c r="D212" s="64">
        <f t="shared" si="81"/>
        <v>37.299999999999997</v>
      </c>
      <c r="E212" s="12">
        <v>37.299999999999997</v>
      </c>
      <c r="F212" s="12">
        <v>37.4</v>
      </c>
      <c r="G212" s="12">
        <v>36</v>
      </c>
      <c r="H212" s="12">
        <v>38.4</v>
      </c>
      <c r="I212" s="12"/>
      <c r="J212" s="12"/>
      <c r="K212" s="12"/>
      <c r="L212" s="12"/>
      <c r="M212" s="74">
        <f t="shared" si="82"/>
        <v>6.9</v>
      </c>
      <c r="N212" s="83">
        <v>6.93</v>
      </c>
      <c r="O212" s="83">
        <v>6.76</v>
      </c>
      <c r="P212" s="83">
        <v>6.93</v>
      </c>
      <c r="Q212" s="83">
        <v>6.78</v>
      </c>
      <c r="R212" s="83"/>
      <c r="S212" s="83"/>
      <c r="T212" s="83"/>
      <c r="U212" s="83"/>
      <c r="V212" s="5" t="str">
        <f t="shared" si="83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4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13.738959764474975</v>
      </c>
      <c r="AO212" s="41">
        <v>2038</v>
      </c>
      <c r="AP212" s="110"/>
      <c r="AQ212" s="111"/>
      <c r="AR212" s="126" t="str">
        <f t="shared" si="85"/>
        <v/>
      </c>
      <c r="AS212" s="126" t="str">
        <f t="shared" si="86"/>
        <v/>
      </c>
      <c r="AT212" s="127">
        <v>2484</v>
      </c>
      <c r="AU212" s="128"/>
      <c r="AV212" s="129"/>
      <c r="AW212" s="126" t="str">
        <f t="shared" si="87"/>
        <v/>
      </c>
      <c r="AX212" s="126" t="str">
        <f t="shared" si="88"/>
        <v/>
      </c>
      <c r="AY212" s="64" t="str">
        <f t="shared" si="89"/>
        <v/>
      </c>
      <c r="AZ212" s="97">
        <v>80.209999999999994</v>
      </c>
      <c r="BA212" s="68"/>
      <c r="BB212" s="68"/>
      <c r="BC212" s="68"/>
      <c r="BD212" s="68"/>
      <c r="BE212" s="15">
        <v>350</v>
      </c>
      <c r="BF212" s="5">
        <f t="shared" si="90"/>
        <v>16584</v>
      </c>
      <c r="BG212" s="42">
        <v>9451</v>
      </c>
      <c r="BH212" s="42">
        <v>0</v>
      </c>
      <c r="BI212" s="42">
        <v>1331</v>
      </c>
      <c r="BJ212" s="42"/>
      <c r="BK212" s="42"/>
      <c r="BL212" s="42">
        <v>5802</v>
      </c>
      <c r="BM212" s="42"/>
    </row>
    <row r="213" spans="1:65" outlineLevel="5" x14ac:dyDescent="0.45">
      <c r="A213" s="22">
        <f t="shared" si="76"/>
        <v>6</v>
      </c>
      <c r="B213" s="9">
        <f t="shared" si="75"/>
        <v>45468</v>
      </c>
      <c r="C213" s="51">
        <v>341952</v>
      </c>
      <c r="D213" s="64">
        <f t="shared" si="81"/>
        <v>38.1</v>
      </c>
      <c r="E213" s="12">
        <v>38.9</v>
      </c>
      <c r="F213" s="12">
        <v>39</v>
      </c>
      <c r="G213" s="12">
        <v>36.1</v>
      </c>
      <c r="H213" s="12">
        <v>38.4</v>
      </c>
      <c r="I213" s="12"/>
      <c r="J213" s="12"/>
      <c r="K213" s="12"/>
      <c r="L213" s="12"/>
      <c r="M213" s="74">
        <f t="shared" si="82"/>
        <v>6.9</v>
      </c>
      <c r="N213" s="83">
        <v>6.92</v>
      </c>
      <c r="O213" s="83">
        <v>6.73</v>
      </c>
      <c r="P213" s="83">
        <v>6.95</v>
      </c>
      <c r="Q213" s="83">
        <v>6.84</v>
      </c>
      <c r="R213" s="83"/>
      <c r="S213" s="83"/>
      <c r="T213" s="83"/>
      <c r="U213" s="83"/>
      <c r="V213" s="5" t="str">
        <f t="shared" si="83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4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14.381099126861839</v>
      </c>
      <c r="AO213" s="41">
        <v>1947</v>
      </c>
      <c r="AP213" s="110"/>
      <c r="AQ213" s="111"/>
      <c r="AR213" s="126" t="str">
        <f t="shared" si="85"/>
        <v/>
      </c>
      <c r="AS213" s="126" t="str">
        <f t="shared" si="86"/>
        <v/>
      </c>
      <c r="AT213" s="127">
        <v>2112</v>
      </c>
      <c r="AU213" s="128"/>
      <c r="AV213" s="129"/>
      <c r="AW213" s="126" t="str">
        <f t="shared" si="87"/>
        <v/>
      </c>
      <c r="AX213" s="126" t="str">
        <f t="shared" si="88"/>
        <v/>
      </c>
      <c r="AY213" s="64" t="str">
        <f t="shared" si="89"/>
        <v/>
      </c>
      <c r="AZ213" s="97">
        <v>79.69</v>
      </c>
      <c r="BA213" s="68">
        <v>61.78</v>
      </c>
      <c r="BB213" s="68">
        <v>37.85</v>
      </c>
      <c r="BC213" s="68">
        <v>10</v>
      </c>
      <c r="BD213" s="68"/>
      <c r="BE213" s="15">
        <v>320</v>
      </c>
      <c r="BF213" s="5">
        <f t="shared" si="90"/>
        <v>19882</v>
      </c>
      <c r="BG213" s="42">
        <v>11984</v>
      </c>
      <c r="BH213" s="42">
        <v>0</v>
      </c>
      <c r="BI213" s="42">
        <v>1550</v>
      </c>
      <c r="BJ213" s="42"/>
      <c r="BK213" s="42"/>
      <c r="BL213" s="42">
        <v>6348</v>
      </c>
      <c r="BM213" s="42"/>
    </row>
    <row r="214" spans="1:65" outlineLevel="5" x14ac:dyDescent="0.45">
      <c r="A214" s="22">
        <f t="shared" si="76"/>
        <v>6</v>
      </c>
      <c r="B214" s="9">
        <f t="shared" si="75"/>
        <v>45469</v>
      </c>
      <c r="C214" s="51">
        <v>331931</v>
      </c>
      <c r="D214" s="64">
        <f t="shared" si="81"/>
        <v>38.299999999999997</v>
      </c>
      <c r="E214" s="12">
        <v>38.6</v>
      </c>
      <c r="F214" s="12">
        <v>38.799999999999997</v>
      </c>
      <c r="G214" s="12">
        <v>36.299999999999997</v>
      </c>
      <c r="H214" s="12">
        <v>39.299999999999997</v>
      </c>
      <c r="I214" s="12"/>
      <c r="J214" s="12"/>
      <c r="K214" s="12"/>
      <c r="L214" s="12"/>
      <c r="M214" s="74">
        <f t="shared" si="82"/>
        <v>6.9</v>
      </c>
      <c r="N214" s="83">
        <v>7.01</v>
      </c>
      <c r="O214" s="83">
        <v>6.72</v>
      </c>
      <c r="P214" s="83">
        <v>7.01</v>
      </c>
      <c r="Q214" s="83">
        <v>6.83</v>
      </c>
      <c r="R214" s="83"/>
      <c r="S214" s="83"/>
      <c r="T214" s="83"/>
      <c r="U214" s="83"/>
      <c r="V214" s="5" t="str">
        <f t="shared" si="83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4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18.804566823371392</v>
      </c>
      <c r="AO214" s="41">
        <v>1489</v>
      </c>
      <c r="AP214" s="110"/>
      <c r="AQ214" s="111"/>
      <c r="AR214" s="126" t="str">
        <f t="shared" si="85"/>
        <v/>
      </c>
      <c r="AS214" s="126" t="str">
        <f t="shared" si="86"/>
        <v/>
      </c>
      <c r="AT214" s="127">
        <v>2028</v>
      </c>
      <c r="AU214" s="128"/>
      <c r="AV214" s="129"/>
      <c r="AW214" s="126" t="str">
        <f t="shared" si="87"/>
        <v/>
      </c>
      <c r="AX214" s="126" t="str">
        <f t="shared" si="88"/>
        <v/>
      </c>
      <c r="AY214" s="64" t="str">
        <f t="shared" si="89"/>
        <v/>
      </c>
      <c r="AZ214" s="97">
        <v>80.040000000000006</v>
      </c>
      <c r="BA214" s="68"/>
      <c r="BB214" s="68"/>
      <c r="BC214" s="68"/>
      <c r="BD214" s="68"/>
      <c r="BE214" s="15">
        <v>260</v>
      </c>
      <c r="BF214" s="5">
        <f t="shared" si="90"/>
        <v>17427</v>
      </c>
      <c r="BG214" s="42">
        <v>9541</v>
      </c>
      <c r="BH214" s="42">
        <v>0</v>
      </c>
      <c r="BI214" s="42">
        <v>1584</v>
      </c>
      <c r="BJ214" s="42"/>
      <c r="BK214" s="42"/>
      <c r="BL214" s="42">
        <v>6302</v>
      </c>
      <c r="BM214" s="42"/>
    </row>
    <row r="215" spans="1:65" outlineLevel="5" x14ac:dyDescent="0.45">
      <c r="A215" s="22">
        <f t="shared" si="76"/>
        <v>6</v>
      </c>
      <c r="B215" s="9">
        <f t="shared" si="75"/>
        <v>45470</v>
      </c>
      <c r="C215" s="51">
        <v>337775</v>
      </c>
      <c r="D215" s="64">
        <f t="shared" si="81"/>
        <v>37.6</v>
      </c>
      <c r="E215" s="12">
        <v>37.799999999999997</v>
      </c>
      <c r="F215" s="12">
        <v>38</v>
      </c>
      <c r="G215" s="12">
        <v>35.299999999999997</v>
      </c>
      <c r="H215" s="12">
        <v>39.4</v>
      </c>
      <c r="I215" s="12"/>
      <c r="J215" s="12"/>
      <c r="K215" s="12"/>
      <c r="L215" s="12"/>
      <c r="M215" s="74">
        <f t="shared" si="82"/>
        <v>7</v>
      </c>
      <c r="N215" s="83">
        <v>6.99</v>
      </c>
      <c r="O215" s="83">
        <v>6.84</v>
      </c>
      <c r="P215" s="83">
        <v>7.09</v>
      </c>
      <c r="Q215" s="83">
        <v>6.91</v>
      </c>
      <c r="R215" s="83"/>
      <c r="S215" s="83"/>
      <c r="T215" s="83"/>
      <c r="U215" s="83"/>
      <c r="V215" s="5" t="str">
        <f t="shared" si="83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4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22.06461780929866</v>
      </c>
      <c r="AO215" s="41">
        <v>1269</v>
      </c>
      <c r="AP215" s="110"/>
      <c r="AQ215" s="111"/>
      <c r="AR215" s="126" t="str">
        <f t="shared" si="85"/>
        <v/>
      </c>
      <c r="AS215" s="126" t="str">
        <f t="shared" si="86"/>
        <v/>
      </c>
      <c r="AT215" s="127">
        <v>1500</v>
      </c>
      <c r="AU215" s="128"/>
      <c r="AV215" s="129"/>
      <c r="AW215" s="126" t="str">
        <f t="shared" si="87"/>
        <v/>
      </c>
      <c r="AX215" s="126" t="str">
        <f t="shared" si="88"/>
        <v/>
      </c>
      <c r="AY215" s="64" t="str">
        <f t="shared" si="89"/>
        <v/>
      </c>
      <c r="AZ215" s="97">
        <v>79.88</v>
      </c>
      <c r="BA215" s="68"/>
      <c r="BB215" s="68"/>
      <c r="BC215" s="68"/>
      <c r="BD215" s="68"/>
      <c r="BE215" s="15">
        <v>290</v>
      </c>
      <c r="BF215" s="5">
        <f t="shared" si="90"/>
        <v>14345</v>
      </c>
      <c r="BG215" s="42">
        <v>6406</v>
      </c>
      <c r="BH215" s="42">
        <v>0</v>
      </c>
      <c r="BI215" s="42">
        <v>1599</v>
      </c>
      <c r="BJ215" s="42"/>
      <c r="BK215" s="42"/>
      <c r="BL215" s="42">
        <v>6340</v>
      </c>
      <c r="BM215" s="42"/>
    </row>
    <row r="216" spans="1:65" outlineLevel="5" x14ac:dyDescent="0.45">
      <c r="A216" s="22">
        <f t="shared" si="76"/>
        <v>6</v>
      </c>
      <c r="B216" s="9">
        <f t="shared" si="75"/>
        <v>45471</v>
      </c>
      <c r="C216" s="51">
        <v>333596</v>
      </c>
      <c r="D216" s="64">
        <f t="shared" si="81"/>
        <v>37.6</v>
      </c>
      <c r="E216" s="12">
        <v>37.5</v>
      </c>
      <c r="F216" s="12">
        <v>37.700000000000003</v>
      </c>
      <c r="G216" s="12">
        <v>35.9</v>
      </c>
      <c r="H216" s="12">
        <v>39.4</v>
      </c>
      <c r="I216" s="12"/>
      <c r="J216" s="12"/>
      <c r="K216" s="12"/>
      <c r="L216" s="12"/>
      <c r="M216" s="74">
        <f t="shared" si="82"/>
        <v>7</v>
      </c>
      <c r="N216" s="83">
        <v>7.02</v>
      </c>
      <c r="O216" s="83">
        <v>6.86</v>
      </c>
      <c r="P216" s="83">
        <v>7.01</v>
      </c>
      <c r="Q216" s="83">
        <v>6.97</v>
      </c>
      <c r="R216" s="83"/>
      <c r="S216" s="83"/>
      <c r="T216" s="83"/>
      <c r="U216" s="83"/>
      <c r="V216" s="5" t="str">
        <f t="shared" si="83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4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23.648648648648649</v>
      </c>
      <c r="AO216" s="41">
        <v>1184</v>
      </c>
      <c r="AP216" s="110"/>
      <c r="AQ216" s="111"/>
      <c r="AR216" s="126" t="str">
        <f t="shared" si="85"/>
        <v/>
      </c>
      <c r="AS216" s="126" t="str">
        <f t="shared" si="86"/>
        <v/>
      </c>
      <c r="AT216" s="127">
        <v>1348</v>
      </c>
      <c r="AU216" s="128"/>
      <c r="AV216" s="129"/>
      <c r="AW216" s="126" t="str">
        <f t="shared" si="87"/>
        <v/>
      </c>
      <c r="AX216" s="126" t="str">
        <f t="shared" si="88"/>
        <v/>
      </c>
      <c r="AY216" s="64" t="str">
        <f t="shared" si="89"/>
        <v/>
      </c>
      <c r="AZ216" s="97">
        <v>79.84</v>
      </c>
      <c r="BA216" s="68"/>
      <c r="BB216" s="68"/>
      <c r="BC216" s="68"/>
      <c r="BD216" s="68"/>
      <c r="BE216" s="15">
        <v>302</v>
      </c>
      <c r="BF216" s="5">
        <f t="shared" si="90"/>
        <v>14115</v>
      </c>
      <c r="BG216" s="42">
        <v>6479</v>
      </c>
      <c r="BH216" s="42">
        <v>0</v>
      </c>
      <c r="BI216" s="42">
        <v>1706</v>
      </c>
      <c r="BJ216" s="42"/>
      <c r="BK216" s="42"/>
      <c r="BL216" s="42">
        <v>5930</v>
      </c>
      <c r="BM216" s="42"/>
    </row>
    <row r="217" spans="1:65" outlineLevel="5" x14ac:dyDescent="0.45">
      <c r="A217" s="22">
        <f t="shared" si="76"/>
        <v>6</v>
      </c>
      <c r="B217" s="9">
        <f t="shared" si="75"/>
        <v>45472</v>
      </c>
      <c r="C217" s="51">
        <v>353485</v>
      </c>
      <c r="D217" s="64">
        <f t="shared" si="81"/>
        <v>38.200000000000003</v>
      </c>
      <c r="E217" s="12">
        <v>38.799999999999997</v>
      </c>
      <c r="F217" s="12">
        <v>38.9</v>
      </c>
      <c r="G217" s="12">
        <v>36.6</v>
      </c>
      <c r="H217" s="12">
        <v>38.6</v>
      </c>
      <c r="I217" s="12"/>
      <c r="J217" s="12"/>
      <c r="K217" s="12"/>
      <c r="L217" s="12"/>
      <c r="M217" s="74">
        <f t="shared" si="82"/>
        <v>7</v>
      </c>
      <c r="N217" s="83">
        <v>7.02</v>
      </c>
      <c r="O217" s="83">
        <v>6.89</v>
      </c>
      <c r="P217" s="83">
        <v>7</v>
      </c>
      <c r="Q217" s="83">
        <v>6.97</v>
      </c>
      <c r="R217" s="83"/>
      <c r="S217" s="83"/>
      <c r="T217" s="83"/>
      <c r="U217" s="83"/>
      <c r="V217" s="5" t="str">
        <f t="shared" si="83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4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15.005359056806002</v>
      </c>
      <c r="AO217" s="41">
        <v>1866</v>
      </c>
      <c r="AP217" s="110"/>
      <c r="AQ217" s="111"/>
      <c r="AR217" s="126" t="str">
        <f t="shared" si="85"/>
        <v/>
      </c>
      <c r="AS217" s="126" t="str">
        <f t="shared" si="86"/>
        <v/>
      </c>
      <c r="AT217" s="127">
        <v>2106</v>
      </c>
      <c r="AU217" s="128"/>
      <c r="AV217" s="129"/>
      <c r="AW217" s="126" t="str">
        <f t="shared" si="87"/>
        <v/>
      </c>
      <c r="AX217" s="126" t="str">
        <f t="shared" si="88"/>
        <v/>
      </c>
      <c r="AY217" s="64" t="str">
        <f t="shared" si="89"/>
        <v/>
      </c>
      <c r="AZ217" s="97">
        <v>80.180000000000007</v>
      </c>
      <c r="BA217" s="68"/>
      <c r="BB217" s="68"/>
      <c r="BC217" s="68"/>
      <c r="BD217" s="68"/>
      <c r="BE217" s="15">
        <v>160</v>
      </c>
      <c r="BF217" s="5">
        <f t="shared" si="90"/>
        <v>21267</v>
      </c>
      <c r="BG217" s="42">
        <v>8998</v>
      </c>
      <c r="BH217" s="42" t="s">
        <v>103</v>
      </c>
      <c r="BI217" s="42">
        <v>1523</v>
      </c>
      <c r="BJ217" s="42"/>
      <c r="BK217" s="42"/>
      <c r="BL217" s="42">
        <v>10746</v>
      </c>
      <c r="BM217" s="42"/>
    </row>
    <row r="218" spans="1:65" ht="17.5" outlineLevel="5" thickBot="1" x14ac:dyDescent="0.5">
      <c r="A218" s="31">
        <f t="shared" si="76"/>
        <v>6</v>
      </c>
      <c r="B218" s="32">
        <f t="shared" si="75"/>
        <v>45473</v>
      </c>
      <c r="C218" s="51">
        <v>416415</v>
      </c>
      <c r="D218" s="64">
        <f t="shared" si="81"/>
        <v>37.799999999999997</v>
      </c>
      <c r="E218" s="12">
        <v>37.799999999999997</v>
      </c>
      <c r="F218" s="12">
        <v>38</v>
      </c>
      <c r="G218" s="12">
        <v>36.799999999999997</v>
      </c>
      <c r="H218" s="12">
        <v>38.700000000000003</v>
      </c>
      <c r="I218" s="12"/>
      <c r="J218" s="12"/>
      <c r="K218" s="12"/>
      <c r="L218" s="12"/>
      <c r="M218" s="74">
        <f t="shared" si="82"/>
        <v>7</v>
      </c>
      <c r="N218" s="83">
        <v>7.01</v>
      </c>
      <c r="O218" s="83">
        <v>6.93</v>
      </c>
      <c r="P218" s="83">
        <v>7.08</v>
      </c>
      <c r="Q218" s="83">
        <v>6.97</v>
      </c>
      <c r="R218" s="83"/>
      <c r="S218" s="83"/>
      <c r="T218" s="83"/>
      <c r="U218" s="83"/>
      <c r="V218" s="5" t="str">
        <f t="shared" si="83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4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16.045845272206304</v>
      </c>
      <c r="AO218" s="41">
        <v>1745</v>
      </c>
      <c r="AP218" s="110"/>
      <c r="AQ218" s="111"/>
      <c r="AR218" s="126" t="str">
        <f t="shared" si="85"/>
        <v/>
      </c>
      <c r="AS218" s="126" t="str">
        <f t="shared" si="86"/>
        <v/>
      </c>
      <c r="AT218" s="127">
        <v>2002</v>
      </c>
      <c r="AU218" s="128"/>
      <c r="AV218" s="129"/>
      <c r="AW218" s="126" t="str">
        <f t="shared" si="87"/>
        <v/>
      </c>
      <c r="AX218" s="126" t="str">
        <f t="shared" si="88"/>
        <v/>
      </c>
      <c r="AY218" s="64" t="str">
        <f t="shared" si="89"/>
        <v/>
      </c>
      <c r="AZ218" s="97">
        <v>80.040000000000006</v>
      </c>
      <c r="BA218" s="68"/>
      <c r="BB218" s="68"/>
      <c r="BC218" s="68"/>
      <c r="BD218" s="68"/>
      <c r="BE218" s="15">
        <v>0</v>
      </c>
      <c r="BF218" s="5">
        <f t="shared" si="90"/>
        <v>7550</v>
      </c>
      <c r="BG218" s="42">
        <v>4696</v>
      </c>
      <c r="BH218" s="42">
        <v>0</v>
      </c>
      <c r="BI218" s="42">
        <v>1355</v>
      </c>
      <c r="BJ218" s="42"/>
      <c r="BK218" s="42"/>
      <c r="BL218" s="42">
        <v>1499</v>
      </c>
      <c r="BM218" s="42"/>
    </row>
    <row r="219" spans="1:65" outlineLevel="4" x14ac:dyDescent="0.45">
      <c r="A219" s="150" t="s">
        <v>40</v>
      </c>
      <c r="B219" s="151"/>
      <c r="C219" s="50">
        <f t="shared" ref="C219:BM219" si="91">SUBTOTAL(4,C189:C218)</f>
        <v>416415</v>
      </c>
      <c r="D219" s="60">
        <f t="shared" si="91"/>
        <v>38.9</v>
      </c>
      <c r="E219" s="28">
        <f t="shared" si="91"/>
        <v>38.9</v>
      </c>
      <c r="F219" s="28">
        <f t="shared" si="91"/>
        <v>39</v>
      </c>
      <c r="G219" s="28">
        <f t="shared" si="91"/>
        <v>38.299999999999997</v>
      </c>
      <c r="H219" s="28">
        <f t="shared" si="91"/>
        <v>39.9</v>
      </c>
      <c r="I219" s="28">
        <f t="shared" si="91"/>
        <v>0</v>
      </c>
      <c r="J219" s="28">
        <f t="shared" si="91"/>
        <v>0</v>
      </c>
      <c r="K219" s="28">
        <f t="shared" si="91"/>
        <v>0</v>
      </c>
      <c r="L219" s="28">
        <f t="shared" si="91"/>
        <v>0</v>
      </c>
      <c r="M219" s="71">
        <f t="shared" si="91"/>
        <v>7.2</v>
      </c>
      <c r="N219" s="82">
        <f t="shared" si="91"/>
        <v>7.25</v>
      </c>
      <c r="O219" s="82">
        <f t="shared" si="91"/>
        <v>7.17</v>
      </c>
      <c r="P219" s="82">
        <f t="shared" si="91"/>
        <v>7.25</v>
      </c>
      <c r="Q219" s="82">
        <f t="shared" si="91"/>
        <v>7.16</v>
      </c>
      <c r="R219" s="82">
        <f t="shared" si="91"/>
        <v>0</v>
      </c>
      <c r="S219" s="82">
        <f t="shared" si="91"/>
        <v>0</v>
      </c>
      <c r="T219" s="82">
        <f t="shared" si="91"/>
        <v>0</v>
      </c>
      <c r="U219" s="82">
        <f t="shared" si="91"/>
        <v>0</v>
      </c>
      <c r="V219" s="29">
        <f t="shared" si="91"/>
        <v>146.80000000000001</v>
      </c>
      <c r="W219" s="39">
        <f t="shared" si="91"/>
        <v>140</v>
      </c>
      <c r="X219" s="39">
        <f t="shared" si="91"/>
        <v>133.6</v>
      </c>
      <c r="Y219" s="39">
        <f t="shared" si="91"/>
        <v>154</v>
      </c>
      <c r="Z219" s="39">
        <f t="shared" si="91"/>
        <v>159.6</v>
      </c>
      <c r="AA219" s="39">
        <f t="shared" si="91"/>
        <v>0</v>
      </c>
      <c r="AB219" s="39">
        <f t="shared" si="91"/>
        <v>0</v>
      </c>
      <c r="AC219" s="39">
        <f t="shared" si="91"/>
        <v>0</v>
      </c>
      <c r="AD219" s="39">
        <f t="shared" si="91"/>
        <v>0</v>
      </c>
      <c r="AE219" s="29">
        <f t="shared" si="91"/>
        <v>3265</v>
      </c>
      <c r="AF219" s="39">
        <f t="shared" si="91"/>
        <v>3260</v>
      </c>
      <c r="AG219" s="39">
        <f t="shared" si="91"/>
        <v>2970</v>
      </c>
      <c r="AH219" s="39">
        <f t="shared" si="91"/>
        <v>3670</v>
      </c>
      <c r="AI219" s="39">
        <f t="shared" si="91"/>
        <v>3160</v>
      </c>
      <c r="AJ219" s="39">
        <f t="shared" si="91"/>
        <v>0</v>
      </c>
      <c r="AK219" s="39">
        <f t="shared" si="91"/>
        <v>0</v>
      </c>
      <c r="AL219" s="39">
        <f t="shared" si="91"/>
        <v>0</v>
      </c>
      <c r="AM219" s="39">
        <f t="shared" si="91"/>
        <v>0</v>
      </c>
      <c r="AN219" s="39">
        <f t="shared" si="91"/>
        <v>23.648648648648649</v>
      </c>
      <c r="AO219" s="39">
        <f t="shared" si="91"/>
        <v>2378</v>
      </c>
      <c r="AP219" s="104">
        <f t="shared" si="91"/>
        <v>2.56</v>
      </c>
      <c r="AQ219" s="105">
        <f t="shared" si="91"/>
        <v>1.99</v>
      </c>
      <c r="AR219" s="106">
        <f t="shared" si="91"/>
        <v>77.734375</v>
      </c>
      <c r="AS219" s="106">
        <f t="shared" si="91"/>
        <v>22.265625</v>
      </c>
      <c r="AT219" s="107">
        <f t="shared" si="91"/>
        <v>2484</v>
      </c>
      <c r="AU219" s="108">
        <f t="shared" si="91"/>
        <v>1.78</v>
      </c>
      <c r="AV219" s="109">
        <f t="shared" si="91"/>
        <v>1.1299999999999999</v>
      </c>
      <c r="AW219" s="106">
        <f t="shared" si="91"/>
        <v>63.483146067415717</v>
      </c>
      <c r="AX219" s="106">
        <f t="shared" si="91"/>
        <v>36.516853932584283</v>
      </c>
      <c r="AY219" s="60">
        <f t="shared" si="91"/>
        <v>50.204870506378072</v>
      </c>
      <c r="AZ219" s="96">
        <f t="shared" si="91"/>
        <v>80.91</v>
      </c>
      <c r="BA219" s="67">
        <f t="shared" si="91"/>
        <v>62.54</v>
      </c>
      <c r="BB219" s="67">
        <f t="shared" si="91"/>
        <v>41.05</v>
      </c>
      <c r="BC219" s="67">
        <f t="shared" si="91"/>
        <v>66</v>
      </c>
      <c r="BD219" s="67">
        <f t="shared" si="91"/>
        <v>0</v>
      </c>
      <c r="BE219" s="27">
        <f t="shared" si="91"/>
        <v>350</v>
      </c>
      <c r="BF219" s="29">
        <f t="shared" si="91"/>
        <v>32508</v>
      </c>
      <c r="BG219" s="39">
        <f t="shared" si="91"/>
        <v>11984</v>
      </c>
      <c r="BH219" s="40">
        <f t="shared" si="91"/>
        <v>19200</v>
      </c>
      <c r="BI219" s="40">
        <f t="shared" si="91"/>
        <v>1752</v>
      </c>
      <c r="BJ219" s="40">
        <f t="shared" si="91"/>
        <v>0</v>
      </c>
      <c r="BK219" s="40">
        <f t="shared" si="91"/>
        <v>0</v>
      </c>
      <c r="BL219" s="40">
        <f t="shared" si="91"/>
        <v>10822</v>
      </c>
      <c r="BM219" s="27">
        <f t="shared" si="91"/>
        <v>0</v>
      </c>
    </row>
    <row r="220" spans="1:65" outlineLevel="3" x14ac:dyDescent="0.45">
      <c r="A220" s="180" t="s">
        <v>29</v>
      </c>
      <c r="B220" s="181"/>
      <c r="C220" s="51">
        <f t="shared" ref="C220:BM220" si="92">SUBTOTAL(5,C189:C218)</f>
        <v>315387</v>
      </c>
      <c r="D220" s="61">
        <f t="shared" si="92"/>
        <v>35.4</v>
      </c>
      <c r="E220" s="12">
        <f t="shared" si="92"/>
        <v>34.5</v>
      </c>
      <c r="F220" s="12">
        <f t="shared" si="92"/>
        <v>34.799999999999997</v>
      </c>
      <c r="G220" s="12">
        <f t="shared" si="92"/>
        <v>35</v>
      </c>
      <c r="H220" s="12">
        <f t="shared" si="92"/>
        <v>35</v>
      </c>
      <c r="I220" s="12">
        <f t="shared" si="92"/>
        <v>0</v>
      </c>
      <c r="J220" s="12">
        <f t="shared" si="92"/>
        <v>0</v>
      </c>
      <c r="K220" s="12">
        <f t="shared" si="92"/>
        <v>0</v>
      </c>
      <c r="L220" s="12">
        <f t="shared" si="92"/>
        <v>0</v>
      </c>
      <c r="M220" s="72">
        <f t="shared" si="92"/>
        <v>6.9</v>
      </c>
      <c r="N220" s="83">
        <f t="shared" si="92"/>
        <v>6.92</v>
      </c>
      <c r="O220" s="83">
        <f t="shared" si="92"/>
        <v>6.72</v>
      </c>
      <c r="P220" s="83">
        <f t="shared" si="92"/>
        <v>6.93</v>
      </c>
      <c r="Q220" s="83">
        <f t="shared" si="92"/>
        <v>6.78</v>
      </c>
      <c r="R220" s="83">
        <f t="shared" si="92"/>
        <v>0</v>
      </c>
      <c r="S220" s="83">
        <f t="shared" si="92"/>
        <v>0</v>
      </c>
      <c r="T220" s="83">
        <f t="shared" si="92"/>
        <v>0</v>
      </c>
      <c r="U220" s="83">
        <f t="shared" si="92"/>
        <v>0</v>
      </c>
      <c r="V220" s="6">
        <f t="shared" si="92"/>
        <v>146.80000000000001</v>
      </c>
      <c r="W220" s="41">
        <f t="shared" si="92"/>
        <v>140</v>
      </c>
      <c r="X220" s="41">
        <f t="shared" si="92"/>
        <v>133.6</v>
      </c>
      <c r="Y220" s="41">
        <f t="shared" si="92"/>
        <v>154</v>
      </c>
      <c r="Z220" s="41">
        <f t="shared" si="92"/>
        <v>159.6</v>
      </c>
      <c r="AA220" s="41">
        <f t="shared" si="92"/>
        <v>0</v>
      </c>
      <c r="AB220" s="41">
        <f t="shared" si="92"/>
        <v>0</v>
      </c>
      <c r="AC220" s="41">
        <f t="shared" si="92"/>
        <v>0</v>
      </c>
      <c r="AD220" s="41">
        <f t="shared" si="92"/>
        <v>0</v>
      </c>
      <c r="AE220" s="6">
        <f t="shared" si="92"/>
        <v>3265</v>
      </c>
      <c r="AF220" s="41">
        <f t="shared" si="92"/>
        <v>3260</v>
      </c>
      <c r="AG220" s="41">
        <f t="shared" si="92"/>
        <v>2970</v>
      </c>
      <c r="AH220" s="41">
        <f t="shared" si="92"/>
        <v>3670</v>
      </c>
      <c r="AI220" s="41">
        <f t="shared" si="92"/>
        <v>3160</v>
      </c>
      <c r="AJ220" s="41">
        <f t="shared" si="92"/>
        <v>0</v>
      </c>
      <c r="AK220" s="41">
        <f t="shared" si="92"/>
        <v>0</v>
      </c>
      <c r="AL220" s="41">
        <f t="shared" si="92"/>
        <v>0</v>
      </c>
      <c r="AM220" s="41">
        <f t="shared" si="92"/>
        <v>0</v>
      </c>
      <c r="AN220" s="41">
        <f t="shared" si="92"/>
        <v>11.774600504625736</v>
      </c>
      <c r="AO220" s="41">
        <f t="shared" si="92"/>
        <v>1184</v>
      </c>
      <c r="AP220" s="110">
        <f t="shared" si="92"/>
        <v>2.56</v>
      </c>
      <c r="AQ220" s="111">
        <f t="shared" si="92"/>
        <v>1.99</v>
      </c>
      <c r="AR220" s="112">
        <f t="shared" si="92"/>
        <v>77.734375</v>
      </c>
      <c r="AS220" s="112">
        <f t="shared" si="92"/>
        <v>22.265625</v>
      </c>
      <c r="AT220" s="113">
        <f t="shared" si="92"/>
        <v>1348</v>
      </c>
      <c r="AU220" s="114">
        <f t="shared" si="92"/>
        <v>1.78</v>
      </c>
      <c r="AV220" s="115">
        <f t="shared" si="92"/>
        <v>1.1299999999999999</v>
      </c>
      <c r="AW220" s="112">
        <f t="shared" si="92"/>
        <v>63.483146067415717</v>
      </c>
      <c r="AX220" s="112">
        <f t="shared" si="92"/>
        <v>36.516853932584283</v>
      </c>
      <c r="AY220" s="61">
        <f t="shared" si="92"/>
        <v>50.204870506378072</v>
      </c>
      <c r="AZ220" s="97">
        <f t="shared" si="92"/>
        <v>79.569999999999993</v>
      </c>
      <c r="BA220" s="68">
        <f t="shared" si="92"/>
        <v>59.35</v>
      </c>
      <c r="BB220" s="68">
        <f t="shared" si="92"/>
        <v>37.68</v>
      </c>
      <c r="BC220" s="68">
        <f t="shared" si="92"/>
        <v>4</v>
      </c>
      <c r="BD220" s="68">
        <f t="shared" si="92"/>
        <v>0</v>
      </c>
      <c r="BE220" s="15">
        <f t="shared" si="92"/>
        <v>0</v>
      </c>
      <c r="BF220" s="6">
        <f t="shared" si="92"/>
        <v>6300</v>
      </c>
      <c r="BG220" s="41">
        <f t="shared" si="92"/>
        <v>2086</v>
      </c>
      <c r="BH220" s="42">
        <f t="shared" si="92"/>
        <v>0</v>
      </c>
      <c r="BI220" s="42">
        <f t="shared" si="92"/>
        <v>783</v>
      </c>
      <c r="BJ220" s="42">
        <f t="shared" si="92"/>
        <v>0</v>
      </c>
      <c r="BK220" s="42">
        <f t="shared" si="92"/>
        <v>0</v>
      </c>
      <c r="BL220" s="42">
        <f t="shared" si="92"/>
        <v>0</v>
      </c>
      <c r="BM220" s="15">
        <f t="shared" si="92"/>
        <v>0</v>
      </c>
    </row>
    <row r="221" spans="1:65" outlineLevel="2" x14ac:dyDescent="0.45">
      <c r="A221" s="180" t="s">
        <v>18</v>
      </c>
      <c r="B221" s="181"/>
      <c r="C221" s="51">
        <f>IFERROR(SUBTOTAL(1,C189:C218),"")</f>
        <v>340606.83333333331</v>
      </c>
      <c r="D221" s="61">
        <f t="shared" ref="D221:BM221" si="93">IFERROR(SUBTOTAL(1,D189:D218),"")</f>
        <v>37.446666666666665</v>
      </c>
      <c r="E221" s="12">
        <f t="shared" si="93"/>
        <v>37.383333333333333</v>
      </c>
      <c r="F221" s="12">
        <f t="shared" si="93"/>
        <v>37.570000000000007</v>
      </c>
      <c r="G221" s="12">
        <f t="shared" si="93"/>
        <v>36.713333333333338</v>
      </c>
      <c r="H221" s="12">
        <f t="shared" si="93"/>
        <v>38.11</v>
      </c>
      <c r="I221" s="12" t="str">
        <f t="shared" si="93"/>
        <v/>
      </c>
      <c r="J221" s="12" t="str">
        <f t="shared" si="93"/>
        <v/>
      </c>
      <c r="K221" s="12" t="str">
        <f t="shared" si="93"/>
        <v/>
      </c>
      <c r="L221" s="12" t="str">
        <f t="shared" si="93"/>
        <v/>
      </c>
      <c r="M221" s="72">
        <f t="shared" si="93"/>
        <v>7.0466666666666669</v>
      </c>
      <c r="N221" s="83">
        <f t="shared" si="93"/>
        <v>7.0871866666666676</v>
      </c>
      <c r="O221" s="83">
        <f t="shared" si="93"/>
        <v>6.9505333333333335</v>
      </c>
      <c r="P221" s="83">
        <f t="shared" si="93"/>
        <v>7.1105333333333318</v>
      </c>
      <c r="Q221" s="83">
        <f t="shared" si="93"/>
        <v>6.9858799999999999</v>
      </c>
      <c r="R221" s="83" t="str">
        <f t="shared" si="93"/>
        <v/>
      </c>
      <c r="S221" s="83" t="str">
        <f t="shared" si="93"/>
        <v/>
      </c>
      <c r="T221" s="83" t="str">
        <f t="shared" si="93"/>
        <v/>
      </c>
      <c r="U221" s="83" t="str">
        <f t="shared" si="93"/>
        <v/>
      </c>
      <c r="V221" s="6">
        <f t="shared" si="93"/>
        <v>146.80000000000001</v>
      </c>
      <c r="W221" s="41">
        <f t="shared" si="93"/>
        <v>140</v>
      </c>
      <c r="X221" s="41">
        <f t="shared" si="93"/>
        <v>133.6</v>
      </c>
      <c r="Y221" s="41">
        <f t="shared" si="93"/>
        <v>154</v>
      </c>
      <c r="Z221" s="41">
        <f t="shared" si="93"/>
        <v>159.6</v>
      </c>
      <c r="AA221" s="41" t="str">
        <f t="shared" si="93"/>
        <v/>
      </c>
      <c r="AB221" s="41" t="str">
        <f t="shared" si="93"/>
        <v/>
      </c>
      <c r="AC221" s="41" t="str">
        <f t="shared" si="93"/>
        <v/>
      </c>
      <c r="AD221" s="41" t="str">
        <f t="shared" si="93"/>
        <v/>
      </c>
      <c r="AE221" s="6">
        <f t="shared" si="93"/>
        <v>3265</v>
      </c>
      <c r="AF221" s="41">
        <f t="shared" si="93"/>
        <v>3260</v>
      </c>
      <c r="AG221" s="41">
        <f t="shared" si="93"/>
        <v>2970</v>
      </c>
      <c r="AH221" s="41">
        <f t="shared" si="93"/>
        <v>3670</v>
      </c>
      <c r="AI221" s="41">
        <f t="shared" si="93"/>
        <v>3160</v>
      </c>
      <c r="AJ221" s="41" t="str">
        <f t="shared" si="93"/>
        <v/>
      </c>
      <c r="AK221" s="41" t="str">
        <f t="shared" si="93"/>
        <v/>
      </c>
      <c r="AL221" s="41" t="str">
        <f t="shared" si="93"/>
        <v/>
      </c>
      <c r="AM221" s="41" t="str">
        <f t="shared" si="93"/>
        <v/>
      </c>
      <c r="AN221" s="41">
        <f t="shared" si="93"/>
        <v>16.417009269469855</v>
      </c>
      <c r="AO221" s="41">
        <f t="shared" si="93"/>
        <v>1743.2333333333333</v>
      </c>
      <c r="AP221" s="110">
        <f t="shared" si="93"/>
        <v>2.56</v>
      </c>
      <c r="AQ221" s="111">
        <f t="shared" si="93"/>
        <v>1.99</v>
      </c>
      <c r="AR221" s="112">
        <f t="shared" si="93"/>
        <v>77.734375</v>
      </c>
      <c r="AS221" s="112">
        <f t="shared" si="93"/>
        <v>22.265625</v>
      </c>
      <c r="AT221" s="113">
        <f t="shared" si="93"/>
        <v>2028.7666666666667</v>
      </c>
      <c r="AU221" s="114">
        <f t="shared" si="93"/>
        <v>1.78</v>
      </c>
      <c r="AV221" s="115">
        <f t="shared" si="93"/>
        <v>1.1299999999999999</v>
      </c>
      <c r="AW221" s="112">
        <f t="shared" si="93"/>
        <v>63.483146067415717</v>
      </c>
      <c r="AX221" s="112">
        <f t="shared" si="93"/>
        <v>36.516853932584283</v>
      </c>
      <c r="AY221" s="61">
        <f t="shared" si="93"/>
        <v>50.204870506378072</v>
      </c>
      <c r="AZ221" s="97">
        <f t="shared" si="93"/>
        <v>80.223333333333358</v>
      </c>
      <c r="BA221" s="68">
        <f t="shared" si="93"/>
        <v>61.197499999999998</v>
      </c>
      <c r="BB221" s="68">
        <f t="shared" si="93"/>
        <v>38.805</v>
      </c>
      <c r="BC221" s="68">
        <f t="shared" si="93"/>
        <v>33.5</v>
      </c>
      <c r="BD221" s="68" t="str">
        <f t="shared" si="93"/>
        <v/>
      </c>
      <c r="BE221" s="15">
        <f>IFERROR(SUBTOTAL(1,BE189:BE218),"")</f>
        <v>218.06666666666666</v>
      </c>
      <c r="BF221" s="6">
        <f t="shared" si="93"/>
        <v>18698.3</v>
      </c>
      <c r="BG221" s="41">
        <f t="shared" si="93"/>
        <v>7901.7</v>
      </c>
      <c r="BH221" s="42">
        <f t="shared" si="93"/>
        <v>4937.1379310344828</v>
      </c>
      <c r="BI221" s="42">
        <f t="shared" si="93"/>
        <v>1319.8666666666666</v>
      </c>
      <c r="BJ221" s="42" t="str">
        <f t="shared" si="93"/>
        <v/>
      </c>
      <c r="BK221" s="42" t="str">
        <f t="shared" si="93"/>
        <v/>
      </c>
      <c r="BL221" s="42">
        <f t="shared" si="93"/>
        <v>4704.166666666667</v>
      </c>
      <c r="BM221" s="15" t="str">
        <f t="shared" si="93"/>
        <v/>
      </c>
    </row>
    <row r="222" spans="1:65" ht="17.5" outlineLevel="1" thickBot="1" x14ac:dyDescent="0.5">
      <c r="A222" s="182" t="s">
        <v>55</v>
      </c>
      <c r="B222" s="183"/>
      <c r="C222" s="52">
        <f>SUBTOTAL(9,C189:C218)</f>
        <v>10218205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52297</v>
      </c>
      <c r="AP222" s="116"/>
      <c r="AQ222" s="117"/>
      <c r="AR222" s="118"/>
      <c r="AS222" s="118"/>
      <c r="AT222" s="119">
        <f>SUBTOTAL(9,AT189:AT218)</f>
        <v>60863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6542</v>
      </c>
      <c r="BF222" s="7">
        <f t="shared" ref="BF222:BM222" si="94">SUBTOTAL(9,BF189:BF218)</f>
        <v>560949</v>
      </c>
      <c r="BG222" s="43">
        <f t="shared" si="94"/>
        <v>237051</v>
      </c>
      <c r="BH222" s="44">
        <f t="shared" si="94"/>
        <v>143177</v>
      </c>
      <c r="BI222" s="44">
        <f t="shared" si="94"/>
        <v>39596</v>
      </c>
      <c r="BJ222" s="44">
        <f t="shared" si="94"/>
        <v>0</v>
      </c>
      <c r="BK222" s="44">
        <f t="shared" si="94"/>
        <v>0</v>
      </c>
      <c r="BL222" s="44">
        <f t="shared" si="94"/>
        <v>141125</v>
      </c>
      <c r="BM222" s="16">
        <f t="shared" si="94"/>
        <v>0</v>
      </c>
    </row>
    <row r="223" spans="1:65" outlineLevel="5" x14ac:dyDescent="0.45">
      <c r="A223" s="21">
        <f t="shared" si="76"/>
        <v>7</v>
      </c>
      <c r="B223" s="33">
        <f>B218+1</f>
        <v>45474</v>
      </c>
      <c r="C223" s="51">
        <v>408675</v>
      </c>
      <c r="D223" s="64">
        <f t="shared" ref="D223:D253" si="95">IFERROR(ROUND(AVERAGE(E223:L223),1),"")</f>
        <v>37.299999999999997</v>
      </c>
      <c r="E223" s="12">
        <v>37.1</v>
      </c>
      <c r="F223" s="12">
        <v>37.299999999999997</v>
      </c>
      <c r="G223" s="12">
        <v>36.6</v>
      </c>
      <c r="H223" s="12">
        <v>38.299999999999997</v>
      </c>
      <c r="I223" s="12"/>
      <c r="J223" s="12"/>
      <c r="K223" s="12"/>
      <c r="L223" s="12"/>
      <c r="M223" s="74">
        <f t="shared" ref="M223:M253" si="96">IFERROR(ROUND(AVERAGE(N223:U223),1),"")</f>
        <v>7</v>
      </c>
      <c r="N223" s="83">
        <v>7.12</v>
      </c>
      <c r="O223" s="83">
        <v>6.85</v>
      </c>
      <c r="P223" s="83">
        <v>7.11</v>
      </c>
      <c r="Q223" s="83">
        <v>6.92</v>
      </c>
      <c r="R223" s="83"/>
      <c r="S223" s="83"/>
      <c r="T223" s="83"/>
      <c r="U223" s="83"/>
      <c r="V223" s="5" t="str">
        <f t="shared" ref="V223:V253" si="97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8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15.909090909090908</v>
      </c>
      <c r="AO223" s="41">
        <v>1760</v>
      </c>
      <c r="AP223" s="110"/>
      <c r="AQ223" s="111"/>
      <c r="AR223" s="126" t="str">
        <f t="shared" ref="AR223:AR253" si="99">IFERROR(AQ223/AP223*100,"")</f>
        <v/>
      </c>
      <c r="AS223" s="126" t="str">
        <f t="shared" ref="AS223:AS253" si="100">IFERROR(100-AR223,"")</f>
        <v/>
      </c>
      <c r="AT223" s="127">
        <v>1994</v>
      </c>
      <c r="AU223" s="128"/>
      <c r="AV223" s="129"/>
      <c r="AW223" s="126" t="str">
        <f t="shared" ref="AW223:AW253" si="101">IFERROR(AV223/AU223*100,"")</f>
        <v/>
      </c>
      <c r="AX223" s="126" t="str">
        <f t="shared" ref="AX223:AX253" si="102">IFERROR(100-AW223,"")</f>
        <v/>
      </c>
      <c r="AY223" s="143" t="str">
        <f t="shared" ref="AY223:AY253" si="103">IFERROR((1-((AW223*AS223)/(AX223*AR223)))*100,"")</f>
        <v/>
      </c>
      <c r="AZ223" s="97">
        <v>80.709999999999994</v>
      </c>
      <c r="BA223" s="68"/>
      <c r="BB223" s="68"/>
      <c r="BC223" s="68"/>
      <c r="BD223" s="68"/>
      <c r="BE223" s="15">
        <v>320</v>
      </c>
      <c r="BF223" s="5">
        <f t="shared" ref="BF223:BF253" si="104">IF(SUM(BG223:BM223)=0,"",SUM(BG223:BM223))</f>
        <v>13469</v>
      </c>
      <c r="BG223" s="42">
        <v>5875</v>
      </c>
      <c r="BH223" s="42">
        <v>0</v>
      </c>
      <c r="BI223" s="42">
        <v>1543</v>
      </c>
      <c r="BJ223" s="42"/>
      <c r="BK223" s="42"/>
      <c r="BL223" s="42">
        <v>6051</v>
      </c>
      <c r="BM223" s="15"/>
    </row>
    <row r="224" spans="1:65" outlineLevel="5" x14ac:dyDescent="0.45">
      <c r="A224" s="22">
        <f t="shared" si="76"/>
        <v>7</v>
      </c>
      <c r="B224" s="9">
        <f t="shared" ref="B224:B287" si="105">B223+1</f>
        <v>45475</v>
      </c>
      <c r="C224" s="51">
        <v>420477</v>
      </c>
      <c r="D224" s="64">
        <f t="shared" si="95"/>
        <v>37.299999999999997</v>
      </c>
      <c r="E224" s="12">
        <v>37.6</v>
      </c>
      <c r="F224" s="12">
        <v>37.700000000000003</v>
      </c>
      <c r="G224" s="12">
        <v>36.1</v>
      </c>
      <c r="H224" s="12">
        <v>37.799999999999997</v>
      </c>
      <c r="I224" s="12"/>
      <c r="J224" s="12"/>
      <c r="K224" s="12"/>
      <c r="L224" s="12"/>
      <c r="M224" s="74">
        <f t="shared" si="96"/>
        <v>7</v>
      </c>
      <c r="N224" s="83">
        <v>7.07</v>
      </c>
      <c r="O224" s="83">
        <v>6.86</v>
      </c>
      <c r="P224" s="83">
        <v>7.01</v>
      </c>
      <c r="Q224" s="83">
        <v>6.94</v>
      </c>
      <c r="R224" s="83"/>
      <c r="S224" s="83"/>
      <c r="T224" s="83"/>
      <c r="U224" s="83"/>
      <c r="V224" s="5" t="str">
        <f t="shared" si="97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8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14.705882352941176</v>
      </c>
      <c r="AO224" s="41">
        <v>1904</v>
      </c>
      <c r="AP224" s="110">
        <v>2.67</v>
      </c>
      <c r="AQ224" s="111">
        <v>1.96</v>
      </c>
      <c r="AR224" s="126">
        <f t="shared" si="99"/>
        <v>73.408239700374537</v>
      </c>
      <c r="AS224" s="126">
        <f t="shared" si="100"/>
        <v>26.591760299625463</v>
      </c>
      <c r="AT224" s="127">
        <v>2160</v>
      </c>
      <c r="AU224" s="128">
        <v>2.12</v>
      </c>
      <c r="AV224" s="129">
        <v>1.26</v>
      </c>
      <c r="AW224" s="126">
        <f t="shared" si="101"/>
        <v>59.433962264150942</v>
      </c>
      <c r="AX224" s="126">
        <f t="shared" si="102"/>
        <v>40.566037735849058</v>
      </c>
      <c r="AY224" s="143">
        <f t="shared" si="103"/>
        <v>46.926910299003346</v>
      </c>
      <c r="AZ224" s="97">
        <v>80.900000000000006</v>
      </c>
      <c r="BA224" s="68"/>
      <c r="BB224" s="68"/>
      <c r="BC224" s="68"/>
      <c r="BD224" s="68"/>
      <c r="BE224" s="15">
        <v>310</v>
      </c>
      <c r="BF224" s="5">
        <f t="shared" si="104"/>
        <v>13705</v>
      </c>
      <c r="BG224" s="42">
        <v>6370</v>
      </c>
      <c r="BH224" s="42">
        <v>0</v>
      </c>
      <c r="BI224" s="42">
        <v>1496</v>
      </c>
      <c r="BJ224" s="42"/>
      <c r="BK224" s="42"/>
      <c r="BL224" s="42">
        <v>5839</v>
      </c>
      <c r="BM224" s="15"/>
    </row>
    <row r="225" spans="1:65" outlineLevel="5" x14ac:dyDescent="0.45">
      <c r="A225" s="22">
        <f t="shared" si="76"/>
        <v>7</v>
      </c>
      <c r="B225" s="9">
        <f t="shared" si="105"/>
        <v>45476</v>
      </c>
      <c r="C225" s="51">
        <v>414171</v>
      </c>
      <c r="D225" s="64">
        <f t="shared" si="95"/>
        <v>37.299999999999997</v>
      </c>
      <c r="E225" s="12">
        <v>37.4</v>
      </c>
      <c r="F225" s="12">
        <v>37.5</v>
      </c>
      <c r="G225" s="12">
        <v>35.799999999999997</v>
      </c>
      <c r="H225" s="12">
        <v>38.5</v>
      </c>
      <c r="I225" s="12"/>
      <c r="J225" s="12"/>
      <c r="K225" s="12"/>
      <c r="L225" s="12"/>
      <c r="M225" s="74">
        <f t="shared" si="96"/>
        <v>6.9</v>
      </c>
      <c r="N225" s="83">
        <v>7.01</v>
      </c>
      <c r="O225" s="83">
        <v>6.82</v>
      </c>
      <c r="P225" s="83">
        <v>7.03</v>
      </c>
      <c r="Q225" s="83">
        <v>6.91</v>
      </c>
      <c r="R225" s="83"/>
      <c r="S225" s="83"/>
      <c r="T225" s="83"/>
      <c r="U225" s="83"/>
      <c r="V225" s="5" t="str">
        <f t="shared" si="97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8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14.014014014014014</v>
      </c>
      <c r="AO225" s="41">
        <v>1998</v>
      </c>
      <c r="AP225" s="110"/>
      <c r="AQ225" s="111"/>
      <c r="AR225" s="126" t="str">
        <f t="shared" si="99"/>
        <v/>
      </c>
      <c r="AS225" s="126" t="str">
        <f t="shared" si="100"/>
        <v/>
      </c>
      <c r="AT225" s="127">
        <v>2153</v>
      </c>
      <c r="AU225" s="128"/>
      <c r="AV225" s="129"/>
      <c r="AW225" s="126" t="str">
        <f t="shared" si="101"/>
        <v/>
      </c>
      <c r="AX225" s="126" t="str">
        <f t="shared" si="102"/>
        <v/>
      </c>
      <c r="AY225" s="143" t="str">
        <f t="shared" si="103"/>
        <v/>
      </c>
      <c r="AZ225" s="97">
        <v>79.540000000000006</v>
      </c>
      <c r="BA225" s="68">
        <v>60.31</v>
      </c>
      <c r="BB225" s="68">
        <v>37.78</v>
      </c>
      <c r="BC225" s="68">
        <v>44</v>
      </c>
      <c r="BD225" s="68"/>
      <c r="BE225" s="15">
        <v>290</v>
      </c>
      <c r="BF225" s="5">
        <f t="shared" si="104"/>
        <v>15763</v>
      </c>
      <c r="BG225" s="42">
        <v>8415</v>
      </c>
      <c r="BH225" s="42">
        <v>0</v>
      </c>
      <c r="BI225" s="42">
        <v>1503</v>
      </c>
      <c r="BJ225" s="42"/>
      <c r="BK225" s="42"/>
      <c r="BL225" s="42">
        <v>5845</v>
      </c>
      <c r="BM225" s="15"/>
    </row>
    <row r="226" spans="1:65" outlineLevel="5" x14ac:dyDescent="0.45">
      <c r="A226" s="22">
        <f t="shared" si="76"/>
        <v>7</v>
      </c>
      <c r="B226" s="9">
        <f t="shared" si="105"/>
        <v>45477</v>
      </c>
      <c r="C226" s="51">
        <v>423200</v>
      </c>
      <c r="D226" s="64">
        <f t="shared" si="95"/>
        <v>37.5</v>
      </c>
      <c r="E226" s="12">
        <v>37.200000000000003</v>
      </c>
      <c r="F226" s="12">
        <v>37.4</v>
      </c>
      <c r="G226" s="12">
        <v>37.299999999999997</v>
      </c>
      <c r="H226" s="12">
        <v>37.9</v>
      </c>
      <c r="I226" s="12"/>
      <c r="J226" s="12"/>
      <c r="K226" s="12"/>
      <c r="L226" s="12"/>
      <c r="M226" s="74">
        <f t="shared" si="96"/>
        <v>7</v>
      </c>
      <c r="N226" s="83">
        <v>7.07</v>
      </c>
      <c r="O226" s="83">
        <v>6.85</v>
      </c>
      <c r="P226" s="83">
        <v>7.04</v>
      </c>
      <c r="Q226" s="83">
        <v>6.9</v>
      </c>
      <c r="R226" s="83"/>
      <c r="S226" s="83"/>
      <c r="T226" s="83"/>
      <c r="U226" s="83"/>
      <c r="V226" s="5">
        <f t="shared" si="97"/>
        <v>158</v>
      </c>
      <c r="W226" s="41">
        <v>164</v>
      </c>
      <c r="X226" s="41">
        <v>166</v>
      </c>
      <c r="Y226" s="41">
        <v>155</v>
      </c>
      <c r="Z226" s="41">
        <v>147</v>
      </c>
      <c r="AA226" s="41"/>
      <c r="AB226" s="41"/>
      <c r="AC226" s="41"/>
      <c r="AD226" s="41"/>
      <c r="AE226" s="5">
        <f t="shared" si="98"/>
        <v>3275</v>
      </c>
      <c r="AF226" s="41">
        <v>3000</v>
      </c>
      <c r="AG226" s="41">
        <v>3100</v>
      </c>
      <c r="AH226" s="41">
        <v>3600</v>
      </c>
      <c r="AI226" s="41">
        <v>3400</v>
      </c>
      <c r="AJ226" s="41"/>
      <c r="AK226" s="41"/>
      <c r="AL226" s="41"/>
      <c r="AM226" s="41"/>
      <c r="AN226" s="41">
        <v>15.029522275899087</v>
      </c>
      <c r="AO226" s="41">
        <v>1863</v>
      </c>
      <c r="AP226" s="110"/>
      <c r="AQ226" s="111"/>
      <c r="AR226" s="126" t="str">
        <f t="shared" si="99"/>
        <v/>
      </c>
      <c r="AS226" s="126" t="str">
        <f t="shared" si="100"/>
        <v/>
      </c>
      <c r="AT226" s="127">
        <v>2260</v>
      </c>
      <c r="AU226" s="128"/>
      <c r="AV226" s="129"/>
      <c r="AW226" s="126" t="str">
        <f t="shared" si="101"/>
        <v/>
      </c>
      <c r="AX226" s="126" t="str">
        <f t="shared" si="102"/>
        <v/>
      </c>
      <c r="AY226" s="143" t="str">
        <f t="shared" si="103"/>
        <v/>
      </c>
      <c r="AZ226" s="97">
        <v>79.86</v>
      </c>
      <c r="BA226" s="68"/>
      <c r="BB226" s="68"/>
      <c r="BC226" s="68"/>
      <c r="BD226" s="68"/>
      <c r="BE226" s="15">
        <v>270</v>
      </c>
      <c r="BF226" s="5">
        <f t="shared" si="104"/>
        <v>15131</v>
      </c>
      <c r="BG226" s="42">
        <v>8292</v>
      </c>
      <c r="BH226" s="42">
        <v>0</v>
      </c>
      <c r="BI226" s="42">
        <v>1458</v>
      </c>
      <c r="BJ226" s="42"/>
      <c r="BK226" s="42"/>
      <c r="BL226" s="42">
        <v>5381</v>
      </c>
      <c r="BM226" s="15"/>
    </row>
    <row r="227" spans="1:65" outlineLevel="5" x14ac:dyDescent="0.45">
      <c r="A227" s="22">
        <f t="shared" si="76"/>
        <v>7</v>
      </c>
      <c r="B227" s="9">
        <f t="shared" si="105"/>
        <v>45478</v>
      </c>
      <c r="C227" s="51">
        <v>390235</v>
      </c>
      <c r="D227" s="64">
        <f t="shared" si="95"/>
        <v>37.700000000000003</v>
      </c>
      <c r="E227" s="12">
        <v>37.9</v>
      </c>
      <c r="F227" s="12">
        <v>38.1</v>
      </c>
      <c r="G227" s="12">
        <v>37.200000000000003</v>
      </c>
      <c r="H227" s="12">
        <v>37.700000000000003</v>
      </c>
      <c r="I227" s="12"/>
      <c r="J227" s="12"/>
      <c r="K227" s="12"/>
      <c r="L227" s="12"/>
      <c r="M227" s="74">
        <f t="shared" si="96"/>
        <v>7</v>
      </c>
      <c r="N227" s="83">
        <v>7.03</v>
      </c>
      <c r="O227" s="83">
        <v>6.86</v>
      </c>
      <c r="P227" s="83">
        <v>7.11</v>
      </c>
      <c r="Q227" s="83">
        <v>6.89</v>
      </c>
      <c r="R227" s="83"/>
      <c r="S227" s="83"/>
      <c r="T227" s="83"/>
      <c r="U227" s="83"/>
      <c r="V227" s="5" t="str">
        <f t="shared" si="97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8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15.325670498084291</v>
      </c>
      <c r="AO227" s="41">
        <v>1827</v>
      </c>
      <c r="AP227" s="110"/>
      <c r="AQ227" s="111"/>
      <c r="AR227" s="126" t="str">
        <f t="shared" si="99"/>
        <v/>
      </c>
      <c r="AS227" s="126" t="str">
        <f t="shared" si="100"/>
        <v/>
      </c>
      <c r="AT227" s="127">
        <v>2107</v>
      </c>
      <c r="AU227" s="128"/>
      <c r="AV227" s="129"/>
      <c r="AW227" s="126" t="str">
        <f t="shared" si="101"/>
        <v/>
      </c>
      <c r="AX227" s="126" t="str">
        <f t="shared" si="102"/>
        <v/>
      </c>
      <c r="AY227" s="143" t="str">
        <f t="shared" si="103"/>
        <v/>
      </c>
      <c r="AZ227" s="97">
        <v>79.33</v>
      </c>
      <c r="BA227" s="68"/>
      <c r="BB227" s="68"/>
      <c r="BC227" s="68"/>
      <c r="BD227" s="68"/>
      <c r="BE227" s="15">
        <v>300</v>
      </c>
      <c r="BF227" s="5">
        <f t="shared" si="104"/>
        <v>14629</v>
      </c>
      <c r="BG227" s="42">
        <v>7629</v>
      </c>
      <c r="BH227" s="42">
        <v>0</v>
      </c>
      <c r="BI227" s="42">
        <v>1437</v>
      </c>
      <c r="BJ227" s="42"/>
      <c r="BK227" s="42"/>
      <c r="BL227" s="42">
        <v>5563</v>
      </c>
      <c r="BM227" s="15"/>
    </row>
    <row r="228" spans="1:65" outlineLevel="5" x14ac:dyDescent="0.45">
      <c r="A228" s="22">
        <f t="shared" si="76"/>
        <v>7</v>
      </c>
      <c r="B228" s="9">
        <f t="shared" si="105"/>
        <v>45479</v>
      </c>
      <c r="C228" s="51">
        <v>380901</v>
      </c>
      <c r="D228" s="64">
        <f t="shared" si="95"/>
        <v>37.4</v>
      </c>
      <c r="E228" s="12">
        <v>37.200000000000003</v>
      </c>
      <c r="F228" s="12">
        <v>37.299999999999997</v>
      </c>
      <c r="G228" s="12">
        <v>37.200000000000003</v>
      </c>
      <c r="H228" s="12">
        <v>37.9</v>
      </c>
      <c r="I228" s="12"/>
      <c r="J228" s="12"/>
      <c r="K228" s="12"/>
      <c r="L228" s="12"/>
      <c r="M228" s="74">
        <f t="shared" si="96"/>
        <v>7</v>
      </c>
      <c r="N228" s="83">
        <v>7.03</v>
      </c>
      <c r="O228" s="83">
        <v>6.84</v>
      </c>
      <c r="P228" s="83">
        <v>7.04</v>
      </c>
      <c r="Q228" s="83">
        <v>6.89</v>
      </c>
      <c r="R228" s="83"/>
      <c r="S228" s="83"/>
      <c r="T228" s="83"/>
      <c r="U228" s="83"/>
      <c r="V228" s="5" t="str">
        <f t="shared" si="97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98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14.425553838227717</v>
      </c>
      <c r="AO228" s="41">
        <v>1941</v>
      </c>
      <c r="AP228" s="110"/>
      <c r="AQ228" s="111"/>
      <c r="AR228" s="126" t="str">
        <f t="shared" si="99"/>
        <v/>
      </c>
      <c r="AS228" s="126" t="str">
        <f t="shared" si="100"/>
        <v/>
      </c>
      <c r="AT228" s="127">
        <v>1997</v>
      </c>
      <c r="AU228" s="128"/>
      <c r="AV228" s="129"/>
      <c r="AW228" s="126" t="str">
        <f t="shared" si="101"/>
        <v/>
      </c>
      <c r="AX228" s="126" t="str">
        <f t="shared" si="102"/>
        <v/>
      </c>
      <c r="AY228" s="143" t="str">
        <f t="shared" si="103"/>
        <v/>
      </c>
      <c r="AZ228" s="97">
        <v>79.87</v>
      </c>
      <c r="BA228" s="68"/>
      <c r="BB228" s="68"/>
      <c r="BC228" s="68"/>
      <c r="BD228" s="68"/>
      <c r="BE228" s="15">
        <v>120</v>
      </c>
      <c r="BF228" s="5">
        <f t="shared" si="104"/>
        <v>11623</v>
      </c>
      <c r="BG228" s="42">
        <v>5196</v>
      </c>
      <c r="BH228" s="42">
        <v>0</v>
      </c>
      <c r="BI228" s="42">
        <v>1069</v>
      </c>
      <c r="BJ228" s="42"/>
      <c r="BK228" s="42"/>
      <c r="BL228" s="42">
        <v>5358</v>
      </c>
      <c r="BM228" s="15"/>
    </row>
    <row r="229" spans="1:65" outlineLevel="5" x14ac:dyDescent="0.45">
      <c r="A229" s="22">
        <f t="shared" si="76"/>
        <v>7</v>
      </c>
      <c r="B229" s="9">
        <f t="shared" si="105"/>
        <v>45480</v>
      </c>
      <c r="C229" s="51">
        <v>381548</v>
      </c>
      <c r="D229" s="64">
        <f t="shared" si="95"/>
        <v>36.799999999999997</v>
      </c>
      <c r="E229" s="12">
        <v>36.200000000000003</v>
      </c>
      <c r="F229" s="12">
        <v>36.6</v>
      </c>
      <c r="G229" s="12">
        <v>36.200000000000003</v>
      </c>
      <c r="H229" s="12">
        <v>38</v>
      </c>
      <c r="I229" s="12"/>
      <c r="J229" s="12"/>
      <c r="K229" s="12"/>
      <c r="L229" s="12"/>
      <c r="M229" s="74">
        <f t="shared" si="96"/>
        <v>6.9</v>
      </c>
      <c r="N229" s="83">
        <v>6.98</v>
      </c>
      <c r="O229" s="83">
        <v>6.83</v>
      </c>
      <c r="P229" s="83">
        <v>7</v>
      </c>
      <c r="Q229" s="83">
        <v>6.87</v>
      </c>
      <c r="R229" s="83"/>
      <c r="S229" s="83"/>
      <c r="T229" s="83"/>
      <c r="U229" s="83"/>
      <c r="V229" s="5" t="str">
        <f t="shared" si="97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8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14.477766287487073</v>
      </c>
      <c r="AO229" s="41">
        <v>1934</v>
      </c>
      <c r="AP229" s="110"/>
      <c r="AQ229" s="111"/>
      <c r="AR229" s="126" t="str">
        <f t="shared" si="99"/>
        <v/>
      </c>
      <c r="AS229" s="126" t="str">
        <f t="shared" si="100"/>
        <v/>
      </c>
      <c r="AT229" s="127">
        <v>2069</v>
      </c>
      <c r="AU229" s="128"/>
      <c r="AV229" s="129"/>
      <c r="AW229" s="126" t="str">
        <f t="shared" si="101"/>
        <v/>
      </c>
      <c r="AX229" s="126" t="str">
        <f t="shared" si="102"/>
        <v/>
      </c>
      <c r="AY229" s="143" t="str">
        <f t="shared" si="103"/>
        <v/>
      </c>
      <c r="AZ229" s="97">
        <v>79.73</v>
      </c>
      <c r="BA229" s="68"/>
      <c r="BB229" s="68"/>
      <c r="BC229" s="68"/>
      <c r="BD229" s="68"/>
      <c r="BE229" s="15" t="s">
        <v>103</v>
      </c>
      <c r="BF229" s="5">
        <f t="shared" si="104"/>
        <v>12474</v>
      </c>
      <c r="BG229" s="42">
        <v>5324</v>
      </c>
      <c r="BH229" s="42">
        <v>0</v>
      </c>
      <c r="BI229" s="42">
        <v>1385</v>
      </c>
      <c r="BJ229" s="42"/>
      <c r="BK229" s="42"/>
      <c r="BL229" s="42">
        <v>5765</v>
      </c>
      <c r="BM229" s="15"/>
    </row>
    <row r="230" spans="1:65" outlineLevel="5" x14ac:dyDescent="0.45">
      <c r="A230" s="22">
        <f t="shared" si="76"/>
        <v>7</v>
      </c>
      <c r="B230" s="9">
        <f t="shared" si="105"/>
        <v>45481</v>
      </c>
      <c r="C230" s="51">
        <v>367126</v>
      </c>
      <c r="D230" s="64">
        <f t="shared" si="95"/>
        <v>37.1</v>
      </c>
      <c r="E230" s="12">
        <v>37.4</v>
      </c>
      <c r="F230" s="12">
        <v>37.6</v>
      </c>
      <c r="G230" s="12">
        <v>36.700000000000003</v>
      </c>
      <c r="H230" s="12">
        <v>36.700000000000003</v>
      </c>
      <c r="I230" s="12"/>
      <c r="J230" s="12"/>
      <c r="K230" s="12"/>
      <c r="L230" s="12"/>
      <c r="M230" s="74">
        <f t="shared" si="96"/>
        <v>7</v>
      </c>
      <c r="N230" s="83">
        <v>7.09</v>
      </c>
      <c r="O230" s="83">
        <v>6.9</v>
      </c>
      <c r="P230" s="83">
        <v>7.03</v>
      </c>
      <c r="Q230" s="83">
        <v>6.89</v>
      </c>
      <c r="R230" s="83"/>
      <c r="S230" s="83"/>
      <c r="T230" s="83"/>
      <c r="U230" s="83"/>
      <c r="V230" s="5" t="str">
        <f t="shared" si="97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8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16.241299303944317</v>
      </c>
      <c r="AO230" s="41">
        <v>1724</v>
      </c>
      <c r="AP230" s="110"/>
      <c r="AQ230" s="111"/>
      <c r="AR230" s="126" t="str">
        <f t="shared" si="99"/>
        <v/>
      </c>
      <c r="AS230" s="126" t="str">
        <f t="shared" si="100"/>
        <v/>
      </c>
      <c r="AT230" s="127">
        <v>2134</v>
      </c>
      <c r="AU230" s="128"/>
      <c r="AV230" s="129"/>
      <c r="AW230" s="126" t="str">
        <f t="shared" si="101"/>
        <v/>
      </c>
      <c r="AX230" s="126" t="str">
        <f t="shared" si="102"/>
        <v/>
      </c>
      <c r="AY230" s="143" t="str">
        <f t="shared" si="103"/>
        <v/>
      </c>
      <c r="AZ230" s="97">
        <v>79.3</v>
      </c>
      <c r="BA230" s="68">
        <v>56.08</v>
      </c>
      <c r="BB230" s="68">
        <v>36.5</v>
      </c>
      <c r="BC230" s="68">
        <v>2</v>
      </c>
      <c r="BD230" s="68"/>
      <c r="BE230" s="15">
        <v>310</v>
      </c>
      <c r="BF230" s="5">
        <f t="shared" si="104"/>
        <v>12616</v>
      </c>
      <c r="BG230" s="42">
        <v>5681</v>
      </c>
      <c r="BH230" s="42">
        <v>0</v>
      </c>
      <c r="BI230" s="42">
        <v>1425</v>
      </c>
      <c r="BJ230" s="42"/>
      <c r="BK230" s="42"/>
      <c r="BL230" s="42">
        <v>5510</v>
      </c>
      <c r="BM230" s="15"/>
    </row>
    <row r="231" spans="1:65" outlineLevel="5" x14ac:dyDescent="0.45">
      <c r="A231" s="22">
        <f t="shared" si="76"/>
        <v>7</v>
      </c>
      <c r="B231" s="9">
        <f t="shared" si="105"/>
        <v>45482</v>
      </c>
      <c r="C231" s="51">
        <v>374574</v>
      </c>
      <c r="D231" s="64">
        <f t="shared" si="95"/>
        <v>37.1</v>
      </c>
      <c r="E231" s="12">
        <v>37.700000000000003</v>
      </c>
      <c r="F231" s="12">
        <v>37.9</v>
      </c>
      <c r="G231" s="12">
        <v>34.4</v>
      </c>
      <c r="H231" s="12">
        <v>38.200000000000003</v>
      </c>
      <c r="I231" s="12"/>
      <c r="J231" s="12"/>
      <c r="K231" s="12"/>
      <c r="L231" s="12"/>
      <c r="M231" s="74">
        <f t="shared" si="96"/>
        <v>7</v>
      </c>
      <c r="N231" s="83">
        <v>7.05</v>
      </c>
      <c r="O231" s="83">
        <v>6.88</v>
      </c>
      <c r="P231" s="83">
        <v>7.03</v>
      </c>
      <c r="Q231" s="83">
        <v>6.9</v>
      </c>
      <c r="R231" s="83"/>
      <c r="S231" s="83"/>
      <c r="T231" s="83"/>
      <c r="U231" s="83"/>
      <c r="V231" s="5" t="str">
        <f t="shared" si="97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8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18.264840182648403</v>
      </c>
      <c r="AO231" s="41">
        <v>1533</v>
      </c>
      <c r="AP231" s="110">
        <v>4.12</v>
      </c>
      <c r="AQ231" s="111">
        <v>3.04</v>
      </c>
      <c r="AR231" s="126">
        <f t="shared" si="99"/>
        <v>73.786407766990294</v>
      </c>
      <c r="AS231" s="126">
        <f t="shared" si="100"/>
        <v>26.213592233009706</v>
      </c>
      <c r="AT231" s="127">
        <v>1876</v>
      </c>
      <c r="AU231" s="128">
        <v>1.97</v>
      </c>
      <c r="AV231" s="129">
        <v>1.25</v>
      </c>
      <c r="AW231" s="126">
        <f t="shared" si="101"/>
        <v>63.451776649746193</v>
      </c>
      <c r="AX231" s="126">
        <f t="shared" si="102"/>
        <v>36.548223350253807</v>
      </c>
      <c r="AY231" s="143">
        <f t="shared" si="103"/>
        <v>38.32236842105263</v>
      </c>
      <c r="AZ231" s="97">
        <v>79.23</v>
      </c>
      <c r="BA231" s="68"/>
      <c r="BB231" s="68"/>
      <c r="BC231" s="68"/>
      <c r="BD231" s="68"/>
      <c r="BE231" s="15">
        <v>300</v>
      </c>
      <c r="BF231" s="5">
        <f t="shared" si="104"/>
        <v>9882</v>
      </c>
      <c r="BG231" s="42">
        <v>7324</v>
      </c>
      <c r="BH231" s="42">
        <v>0</v>
      </c>
      <c r="BI231" s="42">
        <v>1352</v>
      </c>
      <c r="BJ231" s="42"/>
      <c r="BK231" s="42"/>
      <c r="BL231" s="42">
        <v>1206</v>
      </c>
      <c r="BM231" s="15"/>
    </row>
    <row r="232" spans="1:65" outlineLevel="5" x14ac:dyDescent="0.45">
      <c r="A232" s="22">
        <f t="shared" si="76"/>
        <v>7</v>
      </c>
      <c r="B232" s="9">
        <f t="shared" si="105"/>
        <v>45483</v>
      </c>
      <c r="C232" s="51">
        <v>441607</v>
      </c>
      <c r="D232" s="64">
        <f t="shared" si="95"/>
        <v>38</v>
      </c>
      <c r="E232" s="12">
        <v>38.4</v>
      </c>
      <c r="F232" s="12">
        <v>38.5</v>
      </c>
      <c r="G232" s="12">
        <v>36.299999999999997</v>
      </c>
      <c r="H232" s="12">
        <v>38.9</v>
      </c>
      <c r="I232" s="12"/>
      <c r="J232" s="12"/>
      <c r="K232" s="12"/>
      <c r="L232" s="12"/>
      <c r="M232" s="74">
        <f t="shared" si="96"/>
        <v>7</v>
      </c>
      <c r="N232" s="83">
        <v>7.04</v>
      </c>
      <c r="O232" s="83">
        <v>6.97</v>
      </c>
      <c r="P232" s="83">
        <v>7.02</v>
      </c>
      <c r="Q232" s="83">
        <v>6.9</v>
      </c>
      <c r="R232" s="83"/>
      <c r="S232" s="83"/>
      <c r="T232" s="83"/>
      <c r="U232" s="83"/>
      <c r="V232" s="5" t="str">
        <f t="shared" si="97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8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15.730337078651685</v>
      </c>
      <c r="AO232" s="41">
        <v>1780</v>
      </c>
      <c r="AP232" s="110"/>
      <c r="AQ232" s="111"/>
      <c r="AR232" s="126" t="str">
        <f t="shared" si="99"/>
        <v/>
      </c>
      <c r="AS232" s="126" t="str">
        <f t="shared" si="100"/>
        <v/>
      </c>
      <c r="AT232" s="127">
        <v>1982</v>
      </c>
      <c r="AU232" s="128"/>
      <c r="AV232" s="129"/>
      <c r="AW232" s="126" t="str">
        <f t="shared" si="101"/>
        <v/>
      </c>
      <c r="AX232" s="126" t="str">
        <f t="shared" si="102"/>
        <v/>
      </c>
      <c r="AY232" s="143" t="str">
        <f t="shared" si="103"/>
        <v/>
      </c>
      <c r="AZ232" s="97">
        <v>79.180000000000007</v>
      </c>
      <c r="BA232" s="68"/>
      <c r="BB232" s="68"/>
      <c r="BC232" s="68"/>
      <c r="BD232" s="68"/>
      <c r="BE232" s="15">
        <v>300</v>
      </c>
      <c r="BF232" s="5">
        <f t="shared" si="104"/>
        <v>17019</v>
      </c>
      <c r="BG232" s="42">
        <v>9940</v>
      </c>
      <c r="BH232" s="42">
        <v>0</v>
      </c>
      <c r="BI232" s="42">
        <v>1418</v>
      </c>
      <c r="BJ232" s="42"/>
      <c r="BK232" s="42"/>
      <c r="BL232" s="42">
        <v>5661</v>
      </c>
      <c r="BM232" s="15"/>
    </row>
    <row r="233" spans="1:65" outlineLevel="5" x14ac:dyDescent="0.45">
      <c r="A233" s="22">
        <f t="shared" si="76"/>
        <v>7</v>
      </c>
      <c r="B233" s="9">
        <f t="shared" si="105"/>
        <v>45484</v>
      </c>
      <c r="C233" s="51">
        <v>425837</v>
      </c>
      <c r="D233" s="64">
        <f t="shared" si="95"/>
        <v>38.200000000000003</v>
      </c>
      <c r="E233" s="12">
        <v>38.4</v>
      </c>
      <c r="F233" s="12">
        <v>38.5</v>
      </c>
      <c r="G233" s="12">
        <v>37.299999999999997</v>
      </c>
      <c r="H233" s="12">
        <v>38.700000000000003</v>
      </c>
      <c r="I233" s="12"/>
      <c r="J233" s="12"/>
      <c r="K233" s="12"/>
      <c r="L233" s="12"/>
      <c r="M233" s="74">
        <f t="shared" si="96"/>
        <v>7</v>
      </c>
      <c r="N233" s="83">
        <v>7.02</v>
      </c>
      <c r="O233" s="83">
        <v>6.88</v>
      </c>
      <c r="P233" s="83">
        <v>7.03</v>
      </c>
      <c r="Q233" s="83">
        <v>6.9</v>
      </c>
      <c r="R233" s="83"/>
      <c r="S233" s="83"/>
      <c r="T233" s="83"/>
      <c r="U233" s="83"/>
      <c r="V233" s="5">
        <f t="shared" si="97"/>
        <v>237.5</v>
      </c>
      <c r="W233" s="41">
        <v>359</v>
      </c>
      <c r="X233" s="41"/>
      <c r="Y233" s="41">
        <v>116</v>
      </c>
      <c r="Z233" s="41"/>
      <c r="AA233" s="41"/>
      <c r="AB233" s="41"/>
      <c r="AC233" s="41"/>
      <c r="AD233" s="41"/>
      <c r="AE233" s="5">
        <f t="shared" si="98"/>
        <v>3200</v>
      </c>
      <c r="AF233" s="41">
        <v>3100</v>
      </c>
      <c r="AG233" s="41"/>
      <c r="AH233" s="41">
        <v>3300</v>
      </c>
      <c r="AI233" s="41"/>
      <c r="AJ233" s="41"/>
      <c r="AK233" s="41"/>
      <c r="AL233" s="41"/>
      <c r="AM233" s="41"/>
      <c r="AN233" s="41">
        <v>13.377926421404682</v>
      </c>
      <c r="AO233" s="41">
        <v>2093</v>
      </c>
      <c r="AP233" s="110"/>
      <c r="AQ233" s="111"/>
      <c r="AR233" s="126" t="str">
        <f t="shared" si="99"/>
        <v/>
      </c>
      <c r="AS233" s="126" t="str">
        <f t="shared" si="100"/>
        <v/>
      </c>
      <c r="AT233" s="127">
        <v>2364</v>
      </c>
      <c r="AU233" s="128"/>
      <c r="AV233" s="129"/>
      <c r="AW233" s="126" t="str">
        <f t="shared" si="101"/>
        <v/>
      </c>
      <c r="AX233" s="126" t="str">
        <f t="shared" si="102"/>
        <v/>
      </c>
      <c r="AY233" s="143" t="str">
        <f t="shared" si="103"/>
        <v/>
      </c>
      <c r="AZ233" s="97">
        <v>79.510000000000005</v>
      </c>
      <c r="BA233" s="68"/>
      <c r="BB233" s="68"/>
      <c r="BC233" s="68"/>
      <c r="BD233" s="68"/>
      <c r="BE233" s="15">
        <v>290</v>
      </c>
      <c r="BF233" s="5">
        <f t="shared" si="104"/>
        <v>15810</v>
      </c>
      <c r="BG233" s="42">
        <v>9152</v>
      </c>
      <c r="BH233" s="42">
        <v>0</v>
      </c>
      <c r="BI233" s="42">
        <v>1383</v>
      </c>
      <c r="BJ233" s="42"/>
      <c r="BK233" s="42"/>
      <c r="BL233" s="42">
        <v>5275</v>
      </c>
      <c r="BM233" s="15"/>
    </row>
    <row r="234" spans="1:65" outlineLevel="5" x14ac:dyDescent="0.45">
      <c r="A234" s="22">
        <f t="shared" si="76"/>
        <v>7</v>
      </c>
      <c r="B234" s="9">
        <f t="shared" si="105"/>
        <v>45485</v>
      </c>
      <c r="C234" s="51">
        <v>408887</v>
      </c>
      <c r="D234" s="64">
        <f t="shared" si="95"/>
        <v>36.5</v>
      </c>
      <c r="E234" s="12">
        <v>35.5</v>
      </c>
      <c r="F234" s="12">
        <v>36</v>
      </c>
      <c r="G234" s="12">
        <v>37.299999999999997</v>
      </c>
      <c r="H234" s="12">
        <v>37.200000000000003</v>
      </c>
      <c r="I234" s="12"/>
      <c r="J234" s="12"/>
      <c r="K234" s="12"/>
      <c r="L234" s="12"/>
      <c r="M234" s="74">
        <f t="shared" si="96"/>
        <v>6.9</v>
      </c>
      <c r="N234" s="83">
        <v>7.04</v>
      </c>
      <c r="O234" s="83">
        <v>6.87</v>
      </c>
      <c r="P234" s="83">
        <v>7.01</v>
      </c>
      <c r="Q234" s="83">
        <v>6.83</v>
      </c>
      <c r="R234" s="83"/>
      <c r="S234" s="83"/>
      <c r="T234" s="83"/>
      <c r="U234" s="83"/>
      <c r="V234" s="5" t="str">
        <f t="shared" si="97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8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12.903225806451612</v>
      </c>
      <c r="AO234" s="41">
        <v>2170</v>
      </c>
      <c r="AP234" s="110"/>
      <c r="AQ234" s="111"/>
      <c r="AR234" s="126" t="str">
        <f t="shared" si="99"/>
        <v/>
      </c>
      <c r="AS234" s="126" t="str">
        <f t="shared" si="100"/>
        <v/>
      </c>
      <c r="AT234" s="127">
        <v>2645</v>
      </c>
      <c r="AU234" s="128"/>
      <c r="AV234" s="129"/>
      <c r="AW234" s="126" t="str">
        <f t="shared" si="101"/>
        <v/>
      </c>
      <c r="AX234" s="126" t="str">
        <f t="shared" si="102"/>
        <v/>
      </c>
      <c r="AY234" s="143" t="str">
        <f t="shared" si="103"/>
        <v/>
      </c>
      <c r="AZ234" s="97">
        <v>79.77</v>
      </c>
      <c r="BA234" s="68"/>
      <c r="BB234" s="68"/>
      <c r="BC234" s="68"/>
      <c r="BD234" s="68"/>
      <c r="BE234" s="15">
        <v>320</v>
      </c>
      <c r="BF234" s="5">
        <f t="shared" si="104"/>
        <v>16975</v>
      </c>
      <c r="BG234" s="42">
        <v>10536</v>
      </c>
      <c r="BH234" s="42">
        <v>0</v>
      </c>
      <c r="BI234" s="42">
        <v>1279</v>
      </c>
      <c r="BJ234" s="42"/>
      <c r="BK234" s="42"/>
      <c r="BL234" s="42">
        <v>5160</v>
      </c>
      <c r="BM234" s="15"/>
    </row>
    <row r="235" spans="1:65" outlineLevel="5" x14ac:dyDescent="0.45">
      <c r="A235" s="22">
        <f t="shared" ref="A235:A306" si="106">MONTH(B235)</f>
        <v>7</v>
      </c>
      <c r="B235" s="9">
        <f t="shared" si="105"/>
        <v>45486</v>
      </c>
      <c r="C235" s="51">
        <v>384476</v>
      </c>
      <c r="D235" s="64">
        <f t="shared" si="95"/>
        <v>36.6</v>
      </c>
      <c r="E235" s="12">
        <v>35.6</v>
      </c>
      <c r="F235" s="12">
        <v>36</v>
      </c>
      <c r="G235" s="12">
        <v>37.5</v>
      </c>
      <c r="H235" s="12">
        <v>37.299999999999997</v>
      </c>
      <c r="I235" s="12"/>
      <c r="J235" s="12"/>
      <c r="K235" s="12"/>
      <c r="L235" s="12"/>
      <c r="M235" s="74">
        <f t="shared" si="96"/>
        <v>7</v>
      </c>
      <c r="N235" s="83">
        <v>7.02</v>
      </c>
      <c r="O235" s="83">
        <v>6.86</v>
      </c>
      <c r="P235" s="83">
        <v>7.03</v>
      </c>
      <c r="Q235" s="83">
        <v>6.92</v>
      </c>
      <c r="R235" s="83"/>
      <c r="S235" s="83"/>
      <c r="T235" s="83"/>
      <c r="U235" s="83"/>
      <c r="V235" s="5" t="str">
        <f t="shared" si="97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98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12.400354295837024</v>
      </c>
      <c r="AO235" s="41">
        <v>2258</v>
      </c>
      <c r="AP235" s="110"/>
      <c r="AQ235" s="111"/>
      <c r="AR235" s="126" t="str">
        <f t="shared" si="99"/>
        <v/>
      </c>
      <c r="AS235" s="126" t="str">
        <f t="shared" si="100"/>
        <v/>
      </c>
      <c r="AT235" s="127">
        <v>2273</v>
      </c>
      <c r="AU235" s="128"/>
      <c r="AV235" s="129"/>
      <c r="AW235" s="126" t="str">
        <f t="shared" si="101"/>
        <v/>
      </c>
      <c r="AX235" s="126" t="str">
        <f t="shared" si="102"/>
        <v/>
      </c>
      <c r="AY235" s="143" t="str">
        <f t="shared" si="103"/>
        <v/>
      </c>
      <c r="AZ235" s="97">
        <v>79.739999999999995</v>
      </c>
      <c r="BA235" s="68"/>
      <c r="BB235" s="68"/>
      <c r="BC235" s="68"/>
      <c r="BD235" s="68"/>
      <c r="BE235" s="15">
        <v>130</v>
      </c>
      <c r="BF235" s="5">
        <f t="shared" si="104"/>
        <v>20048</v>
      </c>
      <c r="BG235" s="42">
        <v>9579</v>
      </c>
      <c r="BH235" s="42">
        <v>0</v>
      </c>
      <c r="BI235" s="42">
        <v>1298</v>
      </c>
      <c r="BJ235" s="42"/>
      <c r="BK235" s="42"/>
      <c r="BL235" s="42">
        <v>9171</v>
      </c>
      <c r="BM235" s="15"/>
    </row>
    <row r="236" spans="1:65" outlineLevel="5" x14ac:dyDescent="0.45">
      <c r="A236" s="22">
        <f t="shared" si="106"/>
        <v>7</v>
      </c>
      <c r="B236" s="9">
        <f t="shared" si="105"/>
        <v>45487</v>
      </c>
      <c r="C236" s="51">
        <v>424384</v>
      </c>
      <c r="D236" s="64">
        <f t="shared" si="95"/>
        <v>38.4</v>
      </c>
      <c r="E236" s="12">
        <v>38.299999999999997</v>
      </c>
      <c r="F236" s="12">
        <v>38.5</v>
      </c>
      <c r="G236" s="12">
        <v>37.200000000000003</v>
      </c>
      <c r="H236" s="12">
        <v>39.5</v>
      </c>
      <c r="I236" s="12"/>
      <c r="J236" s="12"/>
      <c r="K236" s="12"/>
      <c r="L236" s="12"/>
      <c r="M236" s="74">
        <f t="shared" si="96"/>
        <v>7</v>
      </c>
      <c r="N236" s="83">
        <v>7.01</v>
      </c>
      <c r="O236" s="83">
        <v>6.87</v>
      </c>
      <c r="P236" s="83">
        <v>7</v>
      </c>
      <c r="Q236" s="83">
        <v>6.93</v>
      </c>
      <c r="R236" s="83"/>
      <c r="S236" s="83"/>
      <c r="T236" s="83"/>
      <c r="U236" s="83"/>
      <c r="V236" s="5" t="str">
        <f t="shared" si="97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8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13.944223107569721</v>
      </c>
      <c r="AO236" s="41">
        <v>2008</v>
      </c>
      <c r="AP236" s="110"/>
      <c r="AQ236" s="111"/>
      <c r="AR236" s="126" t="str">
        <f t="shared" si="99"/>
        <v/>
      </c>
      <c r="AS236" s="126" t="str">
        <f t="shared" si="100"/>
        <v/>
      </c>
      <c r="AT236" s="127">
        <v>2238</v>
      </c>
      <c r="AU236" s="128"/>
      <c r="AV236" s="129"/>
      <c r="AW236" s="126" t="str">
        <f t="shared" si="101"/>
        <v/>
      </c>
      <c r="AX236" s="126" t="str">
        <f t="shared" si="102"/>
        <v/>
      </c>
      <c r="AY236" s="143" t="str">
        <f t="shared" si="103"/>
        <v/>
      </c>
      <c r="AZ236" s="97">
        <v>79.61</v>
      </c>
      <c r="BA236" s="68"/>
      <c r="BB236" s="68"/>
      <c r="BC236" s="68"/>
      <c r="BD236" s="68"/>
      <c r="BE236" s="15" t="s">
        <v>103</v>
      </c>
      <c r="BF236" s="5">
        <f t="shared" si="104"/>
        <v>9218</v>
      </c>
      <c r="BG236" s="42">
        <v>7018</v>
      </c>
      <c r="BH236" s="42">
        <v>0</v>
      </c>
      <c r="BI236" s="42">
        <v>1298</v>
      </c>
      <c r="BJ236" s="42"/>
      <c r="BK236" s="42"/>
      <c r="BL236" s="42">
        <v>902</v>
      </c>
      <c r="BM236" s="15"/>
    </row>
    <row r="237" spans="1:65" outlineLevel="5" x14ac:dyDescent="0.45">
      <c r="A237" s="22">
        <f t="shared" si="106"/>
        <v>7</v>
      </c>
      <c r="B237" s="9">
        <f t="shared" si="105"/>
        <v>45488</v>
      </c>
      <c r="C237" s="51">
        <v>422299</v>
      </c>
      <c r="D237" s="64">
        <f t="shared" si="95"/>
        <v>39.299999999999997</v>
      </c>
      <c r="E237" s="12">
        <v>39.700000000000003</v>
      </c>
      <c r="F237" s="12">
        <v>39.9</v>
      </c>
      <c r="G237" s="12">
        <v>37.9</v>
      </c>
      <c r="H237" s="12">
        <v>39.6</v>
      </c>
      <c r="I237" s="12"/>
      <c r="J237" s="12"/>
      <c r="K237" s="12"/>
      <c r="L237" s="12"/>
      <c r="M237" s="74">
        <f t="shared" si="96"/>
        <v>7</v>
      </c>
      <c r="N237" s="83">
        <v>7.03</v>
      </c>
      <c r="O237" s="83">
        <v>6.89</v>
      </c>
      <c r="P237" s="83">
        <v>7.02</v>
      </c>
      <c r="Q237" s="83">
        <v>6.93</v>
      </c>
      <c r="R237" s="83"/>
      <c r="S237" s="83"/>
      <c r="T237" s="83"/>
      <c r="U237" s="83"/>
      <c r="V237" s="5" t="str">
        <f t="shared" si="97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8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14.885699096225412</v>
      </c>
      <c r="AO237" s="41">
        <v>1881</v>
      </c>
      <c r="AP237" s="110"/>
      <c r="AQ237" s="111"/>
      <c r="AR237" s="126" t="str">
        <f t="shared" si="99"/>
        <v/>
      </c>
      <c r="AS237" s="126" t="str">
        <f t="shared" si="100"/>
        <v/>
      </c>
      <c r="AT237" s="127">
        <v>2287</v>
      </c>
      <c r="AU237" s="128"/>
      <c r="AV237" s="129"/>
      <c r="AW237" s="126" t="str">
        <f t="shared" si="101"/>
        <v/>
      </c>
      <c r="AX237" s="126" t="str">
        <f t="shared" si="102"/>
        <v/>
      </c>
      <c r="AY237" s="143" t="str">
        <f t="shared" si="103"/>
        <v/>
      </c>
      <c r="AZ237" s="97">
        <v>79.489999999999995</v>
      </c>
      <c r="BA237" s="68"/>
      <c r="BB237" s="68"/>
      <c r="BC237" s="68"/>
      <c r="BD237" s="68"/>
      <c r="BE237" s="15">
        <v>310</v>
      </c>
      <c r="BF237" s="5">
        <f t="shared" si="104"/>
        <v>15242</v>
      </c>
      <c r="BG237" s="42">
        <v>8892</v>
      </c>
      <c r="BH237" s="42">
        <v>0</v>
      </c>
      <c r="BI237" s="42">
        <v>1306</v>
      </c>
      <c r="BJ237" s="42"/>
      <c r="BK237" s="42"/>
      <c r="BL237" s="42">
        <v>5044</v>
      </c>
      <c r="BM237" s="15"/>
    </row>
    <row r="238" spans="1:65" outlineLevel="5" x14ac:dyDescent="0.45">
      <c r="A238" s="22">
        <f t="shared" si="106"/>
        <v>7</v>
      </c>
      <c r="B238" s="9">
        <f t="shared" si="105"/>
        <v>45489</v>
      </c>
      <c r="C238" s="51">
        <v>423071</v>
      </c>
      <c r="D238" s="64">
        <f t="shared" si="95"/>
        <v>38.5</v>
      </c>
      <c r="E238" s="12">
        <v>38.1</v>
      </c>
      <c r="F238" s="12">
        <v>38.200000000000003</v>
      </c>
      <c r="G238" s="12">
        <v>38.200000000000003</v>
      </c>
      <c r="H238" s="12">
        <v>39.4</v>
      </c>
      <c r="I238" s="12"/>
      <c r="J238" s="12"/>
      <c r="K238" s="12"/>
      <c r="L238" s="12"/>
      <c r="M238" s="74">
        <f t="shared" si="96"/>
        <v>7</v>
      </c>
      <c r="N238" s="83">
        <v>7.03</v>
      </c>
      <c r="O238" s="83">
        <v>6.88</v>
      </c>
      <c r="P238" s="83">
        <v>7.01</v>
      </c>
      <c r="Q238" s="83">
        <v>6.9</v>
      </c>
      <c r="R238" s="83"/>
      <c r="S238" s="83"/>
      <c r="T238" s="83"/>
      <c r="U238" s="83"/>
      <c r="V238" s="5">
        <f t="shared" si="97"/>
        <v>199</v>
      </c>
      <c r="W238" s="41"/>
      <c r="X238" s="41">
        <v>179</v>
      </c>
      <c r="Y238" s="41"/>
      <c r="Z238" s="41">
        <v>219</v>
      </c>
      <c r="AA238" s="41"/>
      <c r="AB238" s="41"/>
      <c r="AC238" s="41"/>
      <c r="AD238" s="41"/>
      <c r="AE238" s="5">
        <f t="shared" si="98"/>
        <v>2500</v>
      </c>
      <c r="AF238" s="41"/>
      <c r="AG238" s="41">
        <v>2700</v>
      </c>
      <c r="AH238" s="41"/>
      <c r="AI238" s="41">
        <v>2300</v>
      </c>
      <c r="AJ238" s="41"/>
      <c r="AK238" s="41"/>
      <c r="AL238" s="41"/>
      <c r="AM238" s="41"/>
      <c r="AN238" s="41">
        <v>13.786312161496799</v>
      </c>
      <c r="AO238" s="41">
        <v>2031</v>
      </c>
      <c r="AP238" s="110">
        <v>2.0699999999999998</v>
      </c>
      <c r="AQ238" s="111">
        <v>1.37</v>
      </c>
      <c r="AR238" s="126">
        <f t="shared" si="99"/>
        <v>66.183574879227052</v>
      </c>
      <c r="AS238" s="126">
        <f t="shared" si="100"/>
        <v>33.816425120772948</v>
      </c>
      <c r="AT238" s="127">
        <v>2076</v>
      </c>
      <c r="AU238" s="128">
        <v>1.94</v>
      </c>
      <c r="AV238" s="129">
        <v>1.05</v>
      </c>
      <c r="AW238" s="126">
        <f t="shared" si="101"/>
        <v>54.123711340206192</v>
      </c>
      <c r="AX238" s="126">
        <f t="shared" si="102"/>
        <v>45.876288659793808</v>
      </c>
      <c r="AY238" s="143">
        <f t="shared" si="103"/>
        <v>39.719511194947899</v>
      </c>
      <c r="AZ238" s="97">
        <v>80.209999999999994</v>
      </c>
      <c r="BA238" s="68"/>
      <c r="BB238" s="68"/>
      <c r="BC238" s="68"/>
      <c r="BD238" s="68"/>
      <c r="BE238" s="15">
        <v>340</v>
      </c>
      <c r="BF238" s="5">
        <f t="shared" si="104"/>
        <v>12692</v>
      </c>
      <c r="BG238" s="42">
        <v>5462</v>
      </c>
      <c r="BH238" s="42">
        <v>0</v>
      </c>
      <c r="BI238" s="42">
        <v>1476</v>
      </c>
      <c r="BJ238" s="42"/>
      <c r="BK238" s="42"/>
      <c r="BL238" s="42">
        <v>5754</v>
      </c>
      <c r="BM238" s="15"/>
    </row>
    <row r="239" spans="1:65" outlineLevel="5" x14ac:dyDescent="0.45">
      <c r="A239" s="22">
        <f t="shared" si="106"/>
        <v>7</v>
      </c>
      <c r="B239" s="9">
        <f t="shared" si="105"/>
        <v>45490</v>
      </c>
      <c r="C239" s="51">
        <v>419178</v>
      </c>
      <c r="D239" s="64">
        <f t="shared" si="95"/>
        <v>39</v>
      </c>
      <c r="E239" s="12">
        <v>38.9</v>
      </c>
      <c r="F239" s="12">
        <v>39</v>
      </c>
      <c r="G239" s="12">
        <v>37.9</v>
      </c>
      <c r="H239" s="12">
        <v>40</v>
      </c>
      <c r="I239" s="12"/>
      <c r="J239" s="12"/>
      <c r="K239" s="12"/>
      <c r="L239" s="12"/>
      <c r="M239" s="74">
        <f t="shared" si="96"/>
        <v>7</v>
      </c>
      <c r="N239" s="83">
        <v>7.02</v>
      </c>
      <c r="O239" s="83">
        <v>6.9</v>
      </c>
      <c r="P239" s="83">
        <v>7.02</v>
      </c>
      <c r="Q239" s="83">
        <v>6.96</v>
      </c>
      <c r="R239" s="83"/>
      <c r="S239" s="83"/>
      <c r="T239" s="83"/>
      <c r="U239" s="83"/>
      <c r="V239" s="5" t="str">
        <f t="shared" si="97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8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16.383850204798126</v>
      </c>
      <c r="AO239" s="41">
        <v>1709</v>
      </c>
      <c r="AP239" s="110"/>
      <c r="AQ239" s="111"/>
      <c r="AR239" s="126" t="str">
        <f t="shared" si="99"/>
        <v/>
      </c>
      <c r="AS239" s="126" t="str">
        <f t="shared" si="100"/>
        <v/>
      </c>
      <c r="AT239" s="127">
        <v>2012</v>
      </c>
      <c r="AU239" s="128"/>
      <c r="AV239" s="129"/>
      <c r="AW239" s="126" t="str">
        <f t="shared" si="101"/>
        <v/>
      </c>
      <c r="AX239" s="126" t="str">
        <f t="shared" si="102"/>
        <v/>
      </c>
      <c r="AY239" s="143" t="str">
        <f t="shared" si="103"/>
        <v/>
      </c>
      <c r="AZ239" s="97">
        <v>78.95</v>
      </c>
      <c r="BA239" s="68">
        <v>59.25</v>
      </c>
      <c r="BB239" s="68">
        <v>38.21</v>
      </c>
      <c r="BC239" s="68">
        <v>38</v>
      </c>
      <c r="BD239" s="68"/>
      <c r="BE239" s="15">
        <v>340</v>
      </c>
      <c r="BF239" s="5">
        <f t="shared" si="104"/>
        <v>14343</v>
      </c>
      <c r="BG239" s="42">
        <v>7993</v>
      </c>
      <c r="BH239" s="42">
        <v>0</v>
      </c>
      <c r="BI239" s="42">
        <v>1318</v>
      </c>
      <c r="BJ239" s="42"/>
      <c r="BK239" s="42"/>
      <c r="BL239" s="42">
        <v>5032</v>
      </c>
      <c r="BM239" s="15"/>
    </row>
    <row r="240" spans="1:65" outlineLevel="5" x14ac:dyDescent="0.45">
      <c r="A240" s="22">
        <f t="shared" si="106"/>
        <v>7</v>
      </c>
      <c r="B240" s="9">
        <f t="shared" si="105"/>
        <v>45491</v>
      </c>
      <c r="C240" s="51">
        <v>412524</v>
      </c>
      <c r="D240" s="64">
        <f t="shared" si="95"/>
        <v>37.799999999999997</v>
      </c>
      <c r="E240" s="12">
        <v>37.1</v>
      </c>
      <c r="F240" s="12">
        <v>37.200000000000003</v>
      </c>
      <c r="G240" s="12">
        <v>38</v>
      </c>
      <c r="H240" s="12">
        <v>38.799999999999997</v>
      </c>
      <c r="I240" s="12"/>
      <c r="J240" s="12"/>
      <c r="K240" s="12"/>
      <c r="L240" s="12"/>
      <c r="M240" s="74">
        <f t="shared" si="96"/>
        <v>7</v>
      </c>
      <c r="N240" s="83">
        <v>7.03</v>
      </c>
      <c r="O240" s="83">
        <v>6.81</v>
      </c>
      <c r="P240" s="83">
        <v>7.05</v>
      </c>
      <c r="Q240" s="83">
        <v>6.91</v>
      </c>
      <c r="R240" s="83"/>
      <c r="S240" s="83"/>
      <c r="T240" s="83"/>
      <c r="U240" s="83"/>
      <c r="V240" s="5" t="str">
        <f t="shared" si="97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98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v>13.572467280659234</v>
      </c>
      <c r="AO240" s="41">
        <v>2063</v>
      </c>
      <c r="AP240" s="110"/>
      <c r="AQ240" s="111"/>
      <c r="AR240" s="126" t="str">
        <f t="shared" si="99"/>
        <v/>
      </c>
      <c r="AS240" s="126" t="str">
        <f t="shared" si="100"/>
        <v/>
      </c>
      <c r="AT240" s="127">
        <v>1999</v>
      </c>
      <c r="AU240" s="128"/>
      <c r="AV240" s="129"/>
      <c r="AW240" s="126" t="str">
        <f t="shared" si="101"/>
        <v/>
      </c>
      <c r="AX240" s="126" t="str">
        <f t="shared" si="102"/>
        <v/>
      </c>
      <c r="AY240" s="143" t="str">
        <f t="shared" si="103"/>
        <v/>
      </c>
      <c r="AZ240" s="97">
        <v>79.400000000000006</v>
      </c>
      <c r="BA240" s="68"/>
      <c r="BB240" s="68"/>
      <c r="BC240" s="68"/>
      <c r="BD240" s="68"/>
      <c r="BE240" s="15">
        <v>300</v>
      </c>
      <c r="BF240" s="5">
        <f t="shared" si="104"/>
        <v>11883</v>
      </c>
      <c r="BG240" s="42">
        <v>3640</v>
      </c>
      <c r="BH240" s="42">
        <v>0</v>
      </c>
      <c r="BI240" s="42">
        <v>1423</v>
      </c>
      <c r="BJ240" s="42"/>
      <c r="BK240" s="42"/>
      <c r="BL240" s="42">
        <v>6820</v>
      </c>
      <c r="BM240" s="15"/>
    </row>
    <row r="241" spans="1:65" outlineLevel="5" x14ac:dyDescent="0.45">
      <c r="A241" s="22">
        <f t="shared" si="106"/>
        <v>7</v>
      </c>
      <c r="B241" s="9">
        <f t="shared" si="105"/>
        <v>45492</v>
      </c>
      <c r="C241" s="51">
        <v>410542</v>
      </c>
      <c r="D241" s="64">
        <f t="shared" si="95"/>
        <v>36.9</v>
      </c>
      <c r="E241" s="12">
        <v>36</v>
      </c>
      <c r="F241" s="12">
        <v>36.200000000000003</v>
      </c>
      <c r="G241" s="12">
        <v>37.9</v>
      </c>
      <c r="H241" s="12">
        <v>37.4</v>
      </c>
      <c r="I241" s="12"/>
      <c r="J241" s="12"/>
      <c r="K241" s="12"/>
      <c r="L241" s="12"/>
      <c r="M241" s="74">
        <f t="shared" si="96"/>
        <v>7</v>
      </c>
      <c r="N241" s="83">
        <v>7.03</v>
      </c>
      <c r="O241" s="83">
        <v>6.92</v>
      </c>
      <c r="P241" s="83">
        <v>7.03</v>
      </c>
      <c r="Q241" s="83">
        <v>6.95</v>
      </c>
      <c r="R241" s="83"/>
      <c r="S241" s="83"/>
      <c r="T241" s="83"/>
      <c r="U241" s="83"/>
      <c r="V241" s="5" t="str">
        <f t="shared" si="97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8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15.891032917139613</v>
      </c>
      <c r="AO241" s="41">
        <v>1762</v>
      </c>
      <c r="AP241" s="110"/>
      <c r="AQ241" s="111"/>
      <c r="AR241" s="126" t="str">
        <f t="shared" si="99"/>
        <v/>
      </c>
      <c r="AS241" s="126" t="str">
        <f t="shared" si="100"/>
        <v/>
      </c>
      <c r="AT241" s="127">
        <v>1959</v>
      </c>
      <c r="AU241" s="128"/>
      <c r="AV241" s="129"/>
      <c r="AW241" s="126" t="str">
        <f t="shared" si="101"/>
        <v/>
      </c>
      <c r="AX241" s="126" t="str">
        <f t="shared" si="102"/>
        <v/>
      </c>
      <c r="AY241" s="143" t="str">
        <f t="shared" si="103"/>
        <v/>
      </c>
      <c r="AZ241" s="97">
        <v>76.290000000000006</v>
      </c>
      <c r="BA241" s="68"/>
      <c r="BB241" s="68"/>
      <c r="BC241" s="68"/>
      <c r="BD241" s="68"/>
      <c r="BE241" s="15">
        <v>350</v>
      </c>
      <c r="BF241" s="5">
        <f t="shared" si="104"/>
        <v>7404</v>
      </c>
      <c r="BG241" s="42">
        <v>0</v>
      </c>
      <c r="BH241" s="42">
        <v>0</v>
      </c>
      <c r="BI241" s="42">
        <v>1594</v>
      </c>
      <c r="BJ241" s="42"/>
      <c r="BK241" s="42"/>
      <c r="BL241" s="42">
        <v>5810</v>
      </c>
      <c r="BM241" s="15"/>
    </row>
    <row r="242" spans="1:65" outlineLevel="5" x14ac:dyDescent="0.45">
      <c r="A242" s="22">
        <f t="shared" si="106"/>
        <v>7</v>
      </c>
      <c r="B242" s="9">
        <f t="shared" si="105"/>
        <v>45493</v>
      </c>
      <c r="C242" s="51">
        <v>405552</v>
      </c>
      <c r="D242" s="64">
        <f t="shared" si="95"/>
        <v>35.799999999999997</v>
      </c>
      <c r="E242" s="12">
        <v>34.700000000000003</v>
      </c>
      <c r="F242" s="12">
        <v>34.799999999999997</v>
      </c>
      <c r="G242" s="12">
        <v>37.6</v>
      </c>
      <c r="H242" s="12">
        <v>35.9</v>
      </c>
      <c r="I242" s="12"/>
      <c r="J242" s="12"/>
      <c r="K242" s="12"/>
      <c r="L242" s="12"/>
      <c r="M242" s="74">
        <f t="shared" si="96"/>
        <v>7</v>
      </c>
      <c r="N242" s="83">
        <v>7.01</v>
      </c>
      <c r="O242" s="83">
        <v>6.88</v>
      </c>
      <c r="P242" s="83">
        <v>7.06</v>
      </c>
      <c r="Q242" s="83">
        <v>6.89</v>
      </c>
      <c r="R242" s="83"/>
      <c r="S242" s="83"/>
      <c r="T242" s="83"/>
      <c r="U242" s="83"/>
      <c r="V242" s="5" t="str">
        <f t="shared" si="97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98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14.659685863874346</v>
      </c>
      <c r="AO242" s="41">
        <v>1910</v>
      </c>
      <c r="AP242" s="110"/>
      <c r="AQ242" s="111"/>
      <c r="AR242" s="126" t="str">
        <f t="shared" si="99"/>
        <v/>
      </c>
      <c r="AS242" s="126" t="str">
        <f t="shared" si="100"/>
        <v/>
      </c>
      <c r="AT242" s="127">
        <v>1933</v>
      </c>
      <c r="AU242" s="128"/>
      <c r="AV242" s="129"/>
      <c r="AW242" s="126" t="str">
        <f t="shared" si="101"/>
        <v/>
      </c>
      <c r="AX242" s="126" t="str">
        <f t="shared" si="102"/>
        <v/>
      </c>
      <c r="AY242" s="143" t="str">
        <f t="shared" si="103"/>
        <v/>
      </c>
      <c r="AZ242" s="97">
        <v>78.64</v>
      </c>
      <c r="BA242" s="68"/>
      <c r="BB242" s="68"/>
      <c r="BC242" s="68"/>
      <c r="BD242" s="68"/>
      <c r="BE242" s="15">
        <v>160</v>
      </c>
      <c r="BF242" s="5">
        <f t="shared" si="104"/>
        <v>6936</v>
      </c>
      <c r="BG242" s="42">
        <v>0</v>
      </c>
      <c r="BH242" s="42">
        <v>0</v>
      </c>
      <c r="BI242" s="42">
        <v>1413</v>
      </c>
      <c r="BJ242" s="42"/>
      <c r="BK242" s="42"/>
      <c r="BL242" s="42">
        <v>5523</v>
      </c>
      <c r="BM242" s="15"/>
    </row>
    <row r="243" spans="1:65" outlineLevel="5" x14ac:dyDescent="0.45">
      <c r="A243" s="22">
        <f t="shared" si="106"/>
        <v>7</v>
      </c>
      <c r="B243" s="9">
        <f t="shared" si="105"/>
        <v>45494</v>
      </c>
      <c r="C243" s="51">
        <v>405832</v>
      </c>
      <c r="D243" s="64">
        <f t="shared" si="95"/>
        <v>34.6</v>
      </c>
      <c r="E243" s="12">
        <v>33.1</v>
      </c>
      <c r="F243" s="12">
        <v>33.200000000000003</v>
      </c>
      <c r="G243" s="12">
        <v>37.200000000000003</v>
      </c>
      <c r="H243" s="12">
        <v>35</v>
      </c>
      <c r="I243" s="12"/>
      <c r="J243" s="12"/>
      <c r="K243" s="12"/>
      <c r="L243" s="12"/>
      <c r="M243" s="74">
        <f t="shared" si="96"/>
        <v>7</v>
      </c>
      <c r="N243" s="83">
        <v>6.98</v>
      </c>
      <c r="O243" s="83">
        <v>6.93</v>
      </c>
      <c r="P243" s="83">
        <v>7.03</v>
      </c>
      <c r="Q243" s="83">
        <v>6.89</v>
      </c>
      <c r="R243" s="83"/>
      <c r="S243" s="83"/>
      <c r="T243" s="83"/>
      <c r="U243" s="83"/>
      <c r="V243" s="5" t="str">
        <f t="shared" si="97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8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14.791336502905441</v>
      </c>
      <c r="AO243" s="41">
        <v>1893</v>
      </c>
      <c r="AP243" s="110"/>
      <c r="AQ243" s="111"/>
      <c r="AR243" s="126" t="str">
        <f t="shared" si="99"/>
        <v/>
      </c>
      <c r="AS243" s="126" t="str">
        <f t="shared" si="100"/>
        <v/>
      </c>
      <c r="AT243" s="127">
        <v>1952</v>
      </c>
      <c r="AU243" s="128"/>
      <c r="AV243" s="129"/>
      <c r="AW243" s="126" t="str">
        <f t="shared" si="101"/>
        <v/>
      </c>
      <c r="AX243" s="126" t="str">
        <f t="shared" si="102"/>
        <v/>
      </c>
      <c r="AY243" s="143" t="str">
        <f t="shared" si="103"/>
        <v/>
      </c>
      <c r="AZ243" s="97">
        <v>78.459999999999994</v>
      </c>
      <c r="BA243" s="68"/>
      <c r="BB243" s="68"/>
      <c r="BC243" s="68"/>
      <c r="BD243" s="68"/>
      <c r="BE243" s="15" t="s">
        <v>103</v>
      </c>
      <c r="BF243" s="5">
        <f t="shared" si="104"/>
        <v>1672</v>
      </c>
      <c r="BG243" s="42">
        <v>0</v>
      </c>
      <c r="BH243" s="42">
        <v>0</v>
      </c>
      <c r="BI243" s="42">
        <v>1222</v>
      </c>
      <c r="BJ243" s="42"/>
      <c r="BK243" s="42"/>
      <c r="BL243" s="42">
        <v>450</v>
      </c>
      <c r="BM243" s="15"/>
    </row>
    <row r="244" spans="1:65" outlineLevel="5" x14ac:dyDescent="0.45">
      <c r="A244" s="22">
        <f t="shared" si="106"/>
        <v>7</v>
      </c>
      <c r="B244" s="9">
        <f t="shared" si="105"/>
        <v>45495</v>
      </c>
      <c r="C244" s="51">
        <v>393066</v>
      </c>
      <c r="D244" s="64">
        <f t="shared" si="95"/>
        <v>34.5</v>
      </c>
      <c r="E244" s="12">
        <v>33.299999999999997</v>
      </c>
      <c r="F244" s="12">
        <v>33.4</v>
      </c>
      <c r="G244" s="12">
        <v>36.799999999999997</v>
      </c>
      <c r="H244" s="12">
        <v>34.5</v>
      </c>
      <c r="I244" s="12"/>
      <c r="J244" s="12"/>
      <c r="K244" s="12"/>
      <c r="L244" s="12"/>
      <c r="M244" s="74">
        <f t="shared" si="96"/>
        <v>6.9</v>
      </c>
      <c r="N244" s="83">
        <v>6.84</v>
      </c>
      <c r="O244" s="83">
        <v>6.79</v>
      </c>
      <c r="P244" s="83">
        <v>6.86</v>
      </c>
      <c r="Q244" s="83">
        <v>6.91</v>
      </c>
      <c r="R244" s="83"/>
      <c r="S244" s="83"/>
      <c r="T244" s="83"/>
      <c r="U244" s="83"/>
      <c r="V244" s="5" t="str">
        <f t="shared" si="97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8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13.937282229965156</v>
      </c>
      <c r="AO244" s="41">
        <v>2009</v>
      </c>
      <c r="AP244" s="110"/>
      <c r="AQ244" s="111"/>
      <c r="AR244" s="126" t="str">
        <f t="shared" si="99"/>
        <v/>
      </c>
      <c r="AS244" s="126" t="str">
        <f t="shared" si="100"/>
        <v/>
      </c>
      <c r="AT244" s="127">
        <v>2231</v>
      </c>
      <c r="AU244" s="128"/>
      <c r="AV244" s="129"/>
      <c r="AW244" s="126" t="str">
        <f t="shared" si="101"/>
        <v/>
      </c>
      <c r="AX244" s="126" t="str">
        <f t="shared" si="102"/>
        <v/>
      </c>
      <c r="AY244" s="143" t="str">
        <f t="shared" si="103"/>
        <v/>
      </c>
      <c r="AZ244" s="97">
        <v>79.41</v>
      </c>
      <c r="BA244" s="68"/>
      <c r="BB244" s="68"/>
      <c r="BC244" s="68"/>
      <c r="BD244" s="68"/>
      <c r="BE244" s="15">
        <v>320</v>
      </c>
      <c r="BF244" s="5">
        <f t="shared" si="104"/>
        <v>6742</v>
      </c>
      <c r="BG244" s="42">
        <v>0</v>
      </c>
      <c r="BH244" s="42">
        <v>0</v>
      </c>
      <c r="BI244" s="42">
        <v>738</v>
      </c>
      <c r="BJ244" s="42"/>
      <c r="BK244" s="42"/>
      <c r="BL244" s="42">
        <v>6004</v>
      </c>
      <c r="BM244" s="15"/>
    </row>
    <row r="245" spans="1:65" outlineLevel="5" x14ac:dyDescent="0.45">
      <c r="A245" s="22">
        <f t="shared" si="106"/>
        <v>7</v>
      </c>
      <c r="B245" s="9">
        <f t="shared" si="105"/>
        <v>45496</v>
      </c>
      <c r="C245" s="51">
        <v>393890</v>
      </c>
      <c r="D245" s="64">
        <f t="shared" si="95"/>
        <v>33.700000000000003</v>
      </c>
      <c r="E245" s="12">
        <v>32.5</v>
      </c>
      <c r="F245" s="12">
        <v>32.6</v>
      </c>
      <c r="G245" s="12">
        <v>36.1</v>
      </c>
      <c r="H245" s="12">
        <v>33.6</v>
      </c>
      <c r="I245" s="12"/>
      <c r="J245" s="12"/>
      <c r="K245" s="12"/>
      <c r="L245" s="12"/>
      <c r="M245" s="74">
        <f t="shared" si="96"/>
        <v>6.8</v>
      </c>
      <c r="N245" s="83">
        <v>6.81</v>
      </c>
      <c r="O245" s="83">
        <v>6.8</v>
      </c>
      <c r="P245" s="83">
        <v>6.83</v>
      </c>
      <c r="Q245" s="83">
        <v>6.8</v>
      </c>
      <c r="R245" s="83"/>
      <c r="S245" s="83"/>
      <c r="T245" s="83"/>
      <c r="U245" s="83"/>
      <c r="V245" s="5" t="str">
        <f t="shared" si="97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8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14.098690835850956</v>
      </c>
      <c r="AO245" s="41">
        <v>1986</v>
      </c>
      <c r="AP245" s="110">
        <v>2.33</v>
      </c>
      <c r="AQ245" s="111">
        <v>1.84</v>
      </c>
      <c r="AR245" s="126">
        <f t="shared" si="99"/>
        <v>78.969957081545061</v>
      </c>
      <c r="AS245" s="126">
        <f t="shared" si="100"/>
        <v>21.030042918454939</v>
      </c>
      <c r="AT245" s="127">
        <v>2014</v>
      </c>
      <c r="AU245" s="128">
        <v>1.95</v>
      </c>
      <c r="AV245" s="129">
        <v>1.27</v>
      </c>
      <c r="AW245" s="126">
        <f t="shared" si="101"/>
        <v>65.128205128205124</v>
      </c>
      <c r="AX245" s="126">
        <f t="shared" si="102"/>
        <v>34.871794871794876</v>
      </c>
      <c r="AY245" s="143">
        <f t="shared" si="103"/>
        <v>50.26374680306904</v>
      </c>
      <c r="AZ245" s="97">
        <v>79.56</v>
      </c>
      <c r="BA245" s="68">
        <v>60.04</v>
      </c>
      <c r="BB245" s="68">
        <v>35.89</v>
      </c>
      <c r="BC245" s="68">
        <v>1</v>
      </c>
      <c r="BD245" s="68"/>
      <c r="BE245" s="15">
        <v>280</v>
      </c>
      <c r="BF245" s="5">
        <f t="shared" si="104"/>
        <v>6278</v>
      </c>
      <c r="BG245" s="42">
        <v>0</v>
      </c>
      <c r="BH245" s="42">
        <v>0</v>
      </c>
      <c r="BI245" s="42">
        <v>568</v>
      </c>
      <c r="BJ245" s="42"/>
      <c r="BK245" s="42"/>
      <c r="BL245" s="42">
        <v>5710</v>
      </c>
      <c r="BM245" s="15"/>
    </row>
    <row r="246" spans="1:65" outlineLevel="5" x14ac:dyDescent="0.45">
      <c r="A246" s="22">
        <f t="shared" si="106"/>
        <v>7</v>
      </c>
      <c r="B246" s="9">
        <f t="shared" si="105"/>
        <v>45497</v>
      </c>
      <c r="C246" s="51">
        <v>413013</v>
      </c>
      <c r="D246" s="64">
        <f t="shared" si="95"/>
        <v>32.799999999999997</v>
      </c>
      <c r="E246" s="12">
        <v>31.5</v>
      </c>
      <c r="F246" s="12">
        <v>31.7</v>
      </c>
      <c r="G246" s="12">
        <v>35.5</v>
      </c>
      <c r="H246" s="12">
        <v>32.6</v>
      </c>
      <c r="I246" s="12"/>
      <c r="J246" s="12"/>
      <c r="K246" s="12"/>
      <c r="L246" s="12"/>
      <c r="M246" s="74">
        <f t="shared" si="96"/>
        <v>6.9</v>
      </c>
      <c r="N246" s="83">
        <v>6.88</v>
      </c>
      <c r="O246" s="83">
        <v>6.81</v>
      </c>
      <c r="P246" s="83">
        <v>6.9</v>
      </c>
      <c r="Q246" s="83">
        <v>6.87</v>
      </c>
      <c r="R246" s="83"/>
      <c r="S246" s="83"/>
      <c r="T246" s="83"/>
      <c r="U246" s="83"/>
      <c r="V246" s="5" t="str">
        <f t="shared" si="97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8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15.258855585831062</v>
      </c>
      <c r="AO246" s="41">
        <v>1835</v>
      </c>
      <c r="AP246" s="110"/>
      <c r="AQ246" s="111"/>
      <c r="AR246" s="126" t="str">
        <f t="shared" si="99"/>
        <v/>
      </c>
      <c r="AS246" s="126" t="str">
        <f t="shared" si="100"/>
        <v/>
      </c>
      <c r="AT246" s="127">
        <v>2277</v>
      </c>
      <c r="AU246" s="128"/>
      <c r="AV246" s="129"/>
      <c r="AW246" s="126" t="str">
        <f t="shared" si="101"/>
        <v/>
      </c>
      <c r="AX246" s="126" t="str">
        <f t="shared" si="102"/>
        <v/>
      </c>
      <c r="AY246" s="143" t="str">
        <f t="shared" si="103"/>
        <v/>
      </c>
      <c r="AZ246" s="97">
        <v>80.62</v>
      </c>
      <c r="BA246" s="68"/>
      <c r="BB246" s="68"/>
      <c r="BC246" s="68"/>
      <c r="BD246" s="68"/>
      <c r="BE246" s="15">
        <v>320</v>
      </c>
      <c r="BF246" s="5">
        <f t="shared" si="104"/>
        <v>11373</v>
      </c>
      <c r="BG246" s="42">
        <v>0</v>
      </c>
      <c r="BH246" s="42">
        <v>0</v>
      </c>
      <c r="BI246" s="42">
        <v>709</v>
      </c>
      <c r="BJ246" s="42"/>
      <c r="BK246" s="42"/>
      <c r="BL246" s="42">
        <v>10664</v>
      </c>
      <c r="BM246" s="15"/>
    </row>
    <row r="247" spans="1:65" outlineLevel="5" x14ac:dyDescent="0.45">
      <c r="A247" s="22">
        <f t="shared" si="106"/>
        <v>7</v>
      </c>
      <c r="B247" s="9">
        <f t="shared" si="105"/>
        <v>45498</v>
      </c>
      <c r="C247" s="51">
        <v>396670</v>
      </c>
      <c r="D247" s="64">
        <f t="shared" si="95"/>
        <v>32.4</v>
      </c>
      <c r="E247" s="12">
        <v>31.1</v>
      </c>
      <c r="F247" s="12">
        <v>31.2</v>
      </c>
      <c r="G247" s="12">
        <v>35.1</v>
      </c>
      <c r="H247" s="12">
        <v>32.200000000000003</v>
      </c>
      <c r="I247" s="12"/>
      <c r="J247" s="12"/>
      <c r="K247" s="12"/>
      <c r="L247" s="12"/>
      <c r="M247" s="74">
        <f t="shared" si="96"/>
        <v>6.9</v>
      </c>
      <c r="N247" s="83">
        <v>6.94</v>
      </c>
      <c r="O247" s="83">
        <v>6.91</v>
      </c>
      <c r="P247" s="83">
        <v>6.97</v>
      </c>
      <c r="Q247" s="83">
        <v>6.89</v>
      </c>
      <c r="R247" s="83"/>
      <c r="S247" s="83"/>
      <c r="T247" s="83"/>
      <c r="U247" s="83"/>
      <c r="V247" s="5">
        <f t="shared" si="97"/>
        <v>202.5</v>
      </c>
      <c r="W247" s="41"/>
      <c r="X247" s="41">
        <v>241</v>
      </c>
      <c r="Y247" s="41"/>
      <c r="Z247" s="41">
        <v>164</v>
      </c>
      <c r="AA247" s="41"/>
      <c r="AB247" s="41"/>
      <c r="AC247" s="41"/>
      <c r="AD247" s="41"/>
      <c r="AE247" s="5">
        <f t="shared" si="98"/>
        <v>3090</v>
      </c>
      <c r="AF247" s="41"/>
      <c r="AG247" s="41">
        <v>3010</v>
      </c>
      <c r="AH247" s="41"/>
      <c r="AI247" s="41">
        <v>3170</v>
      </c>
      <c r="AJ247" s="41"/>
      <c r="AK247" s="41"/>
      <c r="AL247" s="41"/>
      <c r="AM247" s="41"/>
      <c r="AN247" s="41">
        <v>15.846066779852858</v>
      </c>
      <c r="AO247" s="41">
        <v>1767</v>
      </c>
      <c r="AP247" s="110"/>
      <c r="AQ247" s="111"/>
      <c r="AR247" s="126" t="str">
        <f t="shared" si="99"/>
        <v/>
      </c>
      <c r="AS247" s="126" t="str">
        <f t="shared" si="100"/>
        <v/>
      </c>
      <c r="AT247" s="127">
        <v>2040</v>
      </c>
      <c r="AU247" s="128"/>
      <c r="AV247" s="129"/>
      <c r="AW247" s="126" t="str">
        <f t="shared" si="101"/>
        <v/>
      </c>
      <c r="AX247" s="126" t="str">
        <f t="shared" si="102"/>
        <v/>
      </c>
      <c r="AY247" s="143" t="str">
        <f t="shared" si="103"/>
        <v/>
      </c>
      <c r="AZ247" s="97">
        <v>79.11</v>
      </c>
      <c r="BA247" s="68"/>
      <c r="BB247" s="68"/>
      <c r="BC247" s="68"/>
      <c r="BD247" s="68"/>
      <c r="BE247" s="15">
        <v>280</v>
      </c>
      <c r="BF247" s="5">
        <f t="shared" si="104"/>
        <v>7620</v>
      </c>
      <c r="BG247" s="42">
        <v>0</v>
      </c>
      <c r="BH247" s="42">
        <v>0</v>
      </c>
      <c r="BI247" s="42">
        <v>1453</v>
      </c>
      <c r="BJ247" s="42"/>
      <c r="BK247" s="42"/>
      <c r="BL247" s="42">
        <v>6167</v>
      </c>
      <c r="BM247" s="15"/>
    </row>
    <row r="248" spans="1:65" outlineLevel="5" x14ac:dyDescent="0.45">
      <c r="A248" s="22">
        <f t="shared" si="106"/>
        <v>7</v>
      </c>
      <c r="B248" s="9">
        <f t="shared" si="105"/>
        <v>45499</v>
      </c>
      <c r="C248" s="51">
        <v>406225</v>
      </c>
      <c r="D248" s="64">
        <f t="shared" si="95"/>
        <v>32.1</v>
      </c>
      <c r="E248" s="12">
        <v>30.8</v>
      </c>
      <c r="F248" s="12">
        <v>30.9</v>
      </c>
      <c r="G248" s="12">
        <v>34.9</v>
      </c>
      <c r="H248" s="12">
        <v>31.8</v>
      </c>
      <c r="I248" s="12"/>
      <c r="J248" s="12"/>
      <c r="K248" s="12"/>
      <c r="L248" s="12"/>
      <c r="M248" s="74">
        <f t="shared" si="96"/>
        <v>6.9</v>
      </c>
      <c r="N248" s="83">
        <v>6.9</v>
      </c>
      <c r="O248" s="83">
        <v>6.88</v>
      </c>
      <c r="P248" s="83">
        <v>7.04</v>
      </c>
      <c r="Q248" s="83">
        <v>6.81</v>
      </c>
      <c r="R248" s="83"/>
      <c r="S248" s="83"/>
      <c r="T248" s="83"/>
      <c r="U248" s="83"/>
      <c r="V248" s="5" t="str">
        <f t="shared" si="97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8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15.765765765765765</v>
      </c>
      <c r="AO248" s="41">
        <v>1776</v>
      </c>
      <c r="AP248" s="110"/>
      <c r="AQ248" s="111"/>
      <c r="AR248" s="126" t="str">
        <f t="shared" si="99"/>
        <v/>
      </c>
      <c r="AS248" s="126" t="str">
        <f t="shared" si="100"/>
        <v/>
      </c>
      <c r="AT248" s="127">
        <v>2000</v>
      </c>
      <c r="AU248" s="128"/>
      <c r="AV248" s="129"/>
      <c r="AW248" s="126" t="str">
        <f t="shared" si="101"/>
        <v/>
      </c>
      <c r="AX248" s="126" t="str">
        <f t="shared" si="102"/>
        <v/>
      </c>
      <c r="AY248" s="143" t="str">
        <f t="shared" si="103"/>
        <v/>
      </c>
      <c r="AZ248" s="97">
        <v>79.44</v>
      </c>
      <c r="BA248" s="68"/>
      <c r="BB248" s="68"/>
      <c r="BC248" s="68"/>
      <c r="BD248" s="68"/>
      <c r="BE248" s="15">
        <v>320</v>
      </c>
      <c r="BF248" s="5">
        <f t="shared" si="104"/>
        <v>8131</v>
      </c>
      <c r="BG248" s="42">
        <v>0</v>
      </c>
      <c r="BH248" s="42">
        <v>0</v>
      </c>
      <c r="BI248" s="42">
        <v>1523</v>
      </c>
      <c r="BJ248" s="42"/>
      <c r="BK248" s="42"/>
      <c r="BL248" s="42">
        <v>6608</v>
      </c>
      <c r="BM248" s="15"/>
    </row>
    <row r="249" spans="1:65" outlineLevel="5" x14ac:dyDescent="0.45">
      <c r="A249" s="22">
        <f t="shared" si="106"/>
        <v>7</v>
      </c>
      <c r="B249" s="9">
        <f t="shared" si="105"/>
        <v>45500</v>
      </c>
      <c r="C249" s="51">
        <v>400724</v>
      </c>
      <c r="D249" s="64">
        <f t="shared" si="95"/>
        <v>32</v>
      </c>
      <c r="E249" s="12">
        <v>30.6</v>
      </c>
      <c r="F249" s="12">
        <v>30.7</v>
      </c>
      <c r="G249" s="12">
        <v>34.9</v>
      </c>
      <c r="H249" s="12">
        <v>31.7</v>
      </c>
      <c r="I249" s="12"/>
      <c r="J249" s="12"/>
      <c r="K249" s="12"/>
      <c r="L249" s="12"/>
      <c r="M249" s="74">
        <f t="shared" si="96"/>
        <v>6.9</v>
      </c>
      <c r="N249" s="83">
        <v>6.84</v>
      </c>
      <c r="O249" s="83">
        <v>6.85</v>
      </c>
      <c r="P249" s="83">
        <v>7.03</v>
      </c>
      <c r="Q249" s="83">
        <v>6.9</v>
      </c>
      <c r="R249" s="83"/>
      <c r="S249" s="83"/>
      <c r="T249" s="83"/>
      <c r="U249" s="83"/>
      <c r="V249" s="5" t="str">
        <f t="shared" si="97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98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21.96078431372549</v>
      </c>
      <c r="AO249" s="41">
        <v>1275</v>
      </c>
      <c r="AP249" s="110"/>
      <c r="AQ249" s="111"/>
      <c r="AR249" s="126" t="str">
        <f t="shared" si="99"/>
        <v/>
      </c>
      <c r="AS249" s="126" t="str">
        <f t="shared" si="100"/>
        <v/>
      </c>
      <c r="AT249" s="127">
        <v>1355</v>
      </c>
      <c r="AU249" s="128"/>
      <c r="AV249" s="129"/>
      <c r="AW249" s="126" t="str">
        <f t="shared" si="101"/>
        <v/>
      </c>
      <c r="AX249" s="126" t="str">
        <f t="shared" si="102"/>
        <v/>
      </c>
      <c r="AY249" s="143" t="str">
        <f t="shared" si="103"/>
        <v/>
      </c>
      <c r="AZ249" s="97">
        <v>78.83</v>
      </c>
      <c r="BA249" s="68"/>
      <c r="BB249" s="68"/>
      <c r="BC249" s="68"/>
      <c r="BD249" s="68"/>
      <c r="BE249" s="15">
        <v>120</v>
      </c>
      <c r="BF249" s="5">
        <f t="shared" si="104"/>
        <v>4269</v>
      </c>
      <c r="BG249" s="42">
        <v>0</v>
      </c>
      <c r="BH249" s="42">
        <v>0</v>
      </c>
      <c r="BI249" s="42">
        <v>1522</v>
      </c>
      <c r="BJ249" s="42"/>
      <c r="BK249" s="42"/>
      <c r="BL249" s="42">
        <v>2747</v>
      </c>
      <c r="BM249" s="15"/>
    </row>
    <row r="250" spans="1:65" outlineLevel="5" x14ac:dyDescent="0.45">
      <c r="A250" s="22">
        <f t="shared" si="106"/>
        <v>7</v>
      </c>
      <c r="B250" s="9">
        <f t="shared" si="105"/>
        <v>45501</v>
      </c>
      <c r="C250" s="51">
        <v>433741</v>
      </c>
      <c r="D250" s="64">
        <f t="shared" si="95"/>
        <v>31.8</v>
      </c>
      <c r="E250" s="12">
        <v>30.4</v>
      </c>
      <c r="F250" s="12">
        <v>30.5</v>
      </c>
      <c r="G250" s="12">
        <v>34.799999999999997</v>
      </c>
      <c r="H250" s="12">
        <v>31.5</v>
      </c>
      <c r="I250" s="12"/>
      <c r="J250" s="12"/>
      <c r="K250" s="12"/>
      <c r="L250" s="12"/>
      <c r="M250" s="74">
        <f t="shared" si="96"/>
        <v>6.9</v>
      </c>
      <c r="N250" s="83">
        <v>6.92</v>
      </c>
      <c r="O250" s="83">
        <v>6.8</v>
      </c>
      <c r="P250" s="83">
        <v>6.98</v>
      </c>
      <c r="Q250" s="83">
        <v>6.81</v>
      </c>
      <c r="R250" s="83"/>
      <c r="S250" s="83"/>
      <c r="T250" s="83"/>
      <c r="U250" s="83"/>
      <c r="V250" s="5" t="str">
        <f t="shared" si="97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8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20.467836257309941</v>
      </c>
      <c r="AO250" s="41">
        <v>1368</v>
      </c>
      <c r="AP250" s="110"/>
      <c r="AQ250" s="111"/>
      <c r="AR250" s="126" t="str">
        <f t="shared" si="99"/>
        <v/>
      </c>
      <c r="AS250" s="126" t="str">
        <f t="shared" si="100"/>
        <v/>
      </c>
      <c r="AT250" s="127">
        <v>1494</v>
      </c>
      <c r="AU250" s="128"/>
      <c r="AV250" s="129"/>
      <c r="AW250" s="126" t="str">
        <f t="shared" si="101"/>
        <v/>
      </c>
      <c r="AX250" s="126" t="str">
        <f t="shared" si="102"/>
        <v/>
      </c>
      <c r="AY250" s="143" t="str">
        <f t="shared" si="103"/>
        <v/>
      </c>
      <c r="AZ250" s="97">
        <v>78.040000000000006</v>
      </c>
      <c r="BA250" s="68"/>
      <c r="BB250" s="68"/>
      <c r="BC250" s="68"/>
      <c r="BD250" s="68"/>
      <c r="BE250" s="15" t="s">
        <v>103</v>
      </c>
      <c r="BF250" s="5">
        <f t="shared" si="104"/>
        <v>7319</v>
      </c>
      <c r="BG250" s="42">
        <v>0</v>
      </c>
      <c r="BH250" s="42">
        <v>0</v>
      </c>
      <c r="BI250" s="42">
        <v>1452</v>
      </c>
      <c r="BJ250" s="42"/>
      <c r="BK250" s="42"/>
      <c r="BL250" s="42">
        <v>5867</v>
      </c>
      <c r="BM250" s="15"/>
    </row>
    <row r="251" spans="1:65" outlineLevel="5" x14ac:dyDescent="0.45">
      <c r="A251" s="22">
        <f t="shared" si="106"/>
        <v>7</v>
      </c>
      <c r="B251" s="9">
        <f t="shared" si="105"/>
        <v>45502</v>
      </c>
      <c r="C251" s="51">
        <v>405530</v>
      </c>
      <c r="D251" s="64">
        <f t="shared" si="95"/>
        <v>31.8</v>
      </c>
      <c r="E251" s="12">
        <v>30.6</v>
      </c>
      <c r="F251" s="12">
        <v>30.7</v>
      </c>
      <c r="G251" s="12">
        <v>34</v>
      </c>
      <c r="H251" s="12">
        <v>31.8</v>
      </c>
      <c r="I251" s="12"/>
      <c r="J251" s="12"/>
      <c r="K251" s="12"/>
      <c r="L251" s="12"/>
      <c r="M251" s="74">
        <f t="shared" si="96"/>
        <v>6.9</v>
      </c>
      <c r="N251" s="83">
        <v>6.99</v>
      </c>
      <c r="O251" s="83">
        <v>6.78</v>
      </c>
      <c r="P251" s="83">
        <v>6.96</v>
      </c>
      <c r="Q251" s="83">
        <v>6.8</v>
      </c>
      <c r="R251" s="83"/>
      <c r="S251" s="83"/>
      <c r="T251" s="83"/>
      <c r="U251" s="83"/>
      <c r="V251" s="5" t="str">
        <f t="shared" si="97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8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16.538688718251624</v>
      </c>
      <c r="AO251" s="41">
        <v>1693</v>
      </c>
      <c r="AP251" s="110"/>
      <c r="AQ251" s="111"/>
      <c r="AR251" s="126" t="str">
        <f t="shared" si="99"/>
        <v/>
      </c>
      <c r="AS251" s="126" t="str">
        <f t="shared" si="100"/>
        <v/>
      </c>
      <c r="AT251" s="127">
        <v>2001</v>
      </c>
      <c r="AU251" s="128"/>
      <c r="AV251" s="129"/>
      <c r="AW251" s="126" t="str">
        <f t="shared" si="101"/>
        <v/>
      </c>
      <c r="AX251" s="126" t="str">
        <f t="shared" si="102"/>
        <v/>
      </c>
      <c r="AY251" s="143" t="str">
        <f t="shared" si="103"/>
        <v/>
      </c>
      <c r="AZ251" s="97">
        <v>78.87</v>
      </c>
      <c r="BA251" s="68"/>
      <c r="BB251" s="68"/>
      <c r="BC251" s="68"/>
      <c r="BD251" s="68"/>
      <c r="BE251" s="15">
        <v>320</v>
      </c>
      <c r="BF251" s="5">
        <f t="shared" si="104"/>
        <v>12827</v>
      </c>
      <c r="BG251" s="42">
        <v>2215</v>
      </c>
      <c r="BH251" s="42">
        <v>0</v>
      </c>
      <c r="BI251" s="42">
        <v>1567</v>
      </c>
      <c r="BJ251" s="42"/>
      <c r="BK251" s="42"/>
      <c r="BL251" s="42">
        <v>9045</v>
      </c>
      <c r="BM251" s="15"/>
    </row>
    <row r="252" spans="1:65" outlineLevel="5" x14ac:dyDescent="0.45">
      <c r="A252" s="22">
        <f t="shared" si="106"/>
        <v>7</v>
      </c>
      <c r="B252" s="9">
        <f t="shared" si="105"/>
        <v>45503</v>
      </c>
      <c r="C252" s="51">
        <v>380368</v>
      </c>
      <c r="D252" s="64">
        <f t="shared" si="95"/>
        <v>32.200000000000003</v>
      </c>
      <c r="E252" s="12">
        <v>31</v>
      </c>
      <c r="F252" s="12">
        <v>31.1</v>
      </c>
      <c r="G252" s="12">
        <v>34</v>
      </c>
      <c r="H252" s="12">
        <v>32.6</v>
      </c>
      <c r="I252" s="12"/>
      <c r="J252" s="12"/>
      <c r="K252" s="12"/>
      <c r="L252" s="12"/>
      <c r="M252" s="74">
        <f t="shared" si="96"/>
        <v>6.9</v>
      </c>
      <c r="N252" s="83">
        <v>7.03</v>
      </c>
      <c r="O252" s="83">
        <v>6.77</v>
      </c>
      <c r="P252" s="83">
        <v>7.02</v>
      </c>
      <c r="Q252" s="83">
        <v>6.79</v>
      </c>
      <c r="R252" s="83"/>
      <c r="S252" s="83"/>
      <c r="T252" s="83"/>
      <c r="U252" s="83"/>
      <c r="V252" s="5" t="str">
        <f t="shared" si="97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8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19.337016574585636</v>
      </c>
      <c r="AO252" s="41">
        <v>1448</v>
      </c>
      <c r="AP252" s="110">
        <v>2.38</v>
      </c>
      <c r="AQ252" s="111">
        <v>1.73</v>
      </c>
      <c r="AR252" s="126">
        <f t="shared" si="99"/>
        <v>72.689075630252091</v>
      </c>
      <c r="AS252" s="126">
        <f t="shared" si="100"/>
        <v>27.310924369747909</v>
      </c>
      <c r="AT252" s="127">
        <v>1649</v>
      </c>
      <c r="AU252" s="128">
        <v>1.9</v>
      </c>
      <c r="AV252" s="129">
        <v>1.1499999999999999</v>
      </c>
      <c r="AW252" s="126">
        <f t="shared" si="101"/>
        <v>60.526315789473685</v>
      </c>
      <c r="AX252" s="126">
        <f t="shared" si="102"/>
        <v>39.473684210526315</v>
      </c>
      <c r="AY252" s="143">
        <f t="shared" si="103"/>
        <v>42.3892100192678</v>
      </c>
      <c r="AZ252" s="97">
        <v>79.41</v>
      </c>
      <c r="BA252" s="68">
        <v>56.34</v>
      </c>
      <c r="BB252" s="68">
        <v>37.47</v>
      </c>
      <c r="BC252" s="68">
        <v>2</v>
      </c>
      <c r="BD252" s="68"/>
      <c r="BE252" s="15">
        <v>300</v>
      </c>
      <c r="BF252" s="5">
        <f t="shared" si="104"/>
        <v>8026</v>
      </c>
      <c r="BG252" s="42">
        <v>6593</v>
      </c>
      <c r="BH252" s="42">
        <v>0</v>
      </c>
      <c r="BI252" s="42">
        <v>1433</v>
      </c>
      <c r="BJ252" s="42"/>
      <c r="BK252" s="42"/>
      <c r="BL252" s="42">
        <v>0</v>
      </c>
      <c r="BM252" s="15"/>
    </row>
    <row r="253" spans="1:65" ht="17.5" outlineLevel="5" thickBot="1" x14ac:dyDescent="0.5">
      <c r="A253" s="31">
        <f t="shared" si="106"/>
        <v>7</v>
      </c>
      <c r="B253" s="32">
        <f t="shared" si="105"/>
        <v>45504</v>
      </c>
      <c r="C253" s="51">
        <v>372017</v>
      </c>
      <c r="D253" s="64">
        <f t="shared" si="95"/>
        <v>33.1</v>
      </c>
      <c r="E253" s="12">
        <v>31.9</v>
      </c>
      <c r="F253" s="12">
        <v>32.1</v>
      </c>
      <c r="G253" s="12">
        <v>34.299999999999997</v>
      </c>
      <c r="H253" s="12">
        <v>34.200000000000003</v>
      </c>
      <c r="I253" s="12"/>
      <c r="J253" s="12"/>
      <c r="K253" s="12"/>
      <c r="L253" s="12"/>
      <c r="M253" s="74">
        <f t="shared" si="96"/>
        <v>6.9</v>
      </c>
      <c r="N253" s="83">
        <v>6.83</v>
      </c>
      <c r="O253" s="83">
        <v>7.02</v>
      </c>
      <c r="P253" s="83">
        <v>7.03</v>
      </c>
      <c r="Q253" s="83">
        <v>6.88</v>
      </c>
      <c r="R253" s="83"/>
      <c r="S253" s="83"/>
      <c r="T253" s="83"/>
      <c r="U253" s="83"/>
      <c r="V253" s="5" t="str">
        <f t="shared" si="97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8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18.360655737704917</v>
      </c>
      <c r="AO253" s="41">
        <v>1525</v>
      </c>
      <c r="AP253" s="110"/>
      <c r="AQ253" s="111"/>
      <c r="AR253" s="126" t="str">
        <f t="shared" si="99"/>
        <v/>
      </c>
      <c r="AS253" s="126" t="str">
        <f t="shared" si="100"/>
        <v/>
      </c>
      <c r="AT253" s="127">
        <v>1668</v>
      </c>
      <c r="AU253" s="128"/>
      <c r="AV253" s="129"/>
      <c r="AW253" s="126" t="str">
        <f t="shared" si="101"/>
        <v/>
      </c>
      <c r="AX253" s="126" t="str">
        <f t="shared" si="102"/>
        <v/>
      </c>
      <c r="AY253" s="143" t="str">
        <f t="shared" si="103"/>
        <v/>
      </c>
      <c r="AZ253" s="97">
        <v>78.36</v>
      </c>
      <c r="BA253" s="68"/>
      <c r="BB253" s="68"/>
      <c r="BC253" s="68"/>
      <c r="BD253" s="68"/>
      <c r="BE253" s="15">
        <v>300</v>
      </c>
      <c r="BF253" s="5">
        <f t="shared" si="104"/>
        <v>26989</v>
      </c>
      <c r="BG253" s="42">
        <v>6604</v>
      </c>
      <c r="BH253" s="42">
        <v>0</v>
      </c>
      <c r="BI253" s="42">
        <v>1413</v>
      </c>
      <c r="BJ253" s="42"/>
      <c r="BK253" s="42"/>
      <c r="BL253" s="42">
        <v>18972</v>
      </c>
      <c r="BM253" s="15"/>
    </row>
    <row r="254" spans="1:65" outlineLevel="4" x14ac:dyDescent="0.45">
      <c r="A254" s="150" t="s">
        <v>41</v>
      </c>
      <c r="B254" s="151"/>
      <c r="C254" s="50">
        <f t="shared" ref="C254:BM254" si="107">SUBTOTAL(4,C223:C253)</f>
        <v>441607</v>
      </c>
      <c r="D254" s="60">
        <f t="shared" si="107"/>
        <v>39.299999999999997</v>
      </c>
      <c r="E254" s="28">
        <f t="shared" si="107"/>
        <v>39.700000000000003</v>
      </c>
      <c r="F254" s="28">
        <f t="shared" si="107"/>
        <v>39.9</v>
      </c>
      <c r="G254" s="28">
        <f t="shared" si="107"/>
        <v>38.200000000000003</v>
      </c>
      <c r="H254" s="28">
        <f t="shared" si="107"/>
        <v>40</v>
      </c>
      <c r="I254" s="28">
        <f t="shared" si="107"/>
        <v>0</v>
      </c>
      <c r="J254" s="28">
        <f t="shared" si="107"/>
        <v>0</v>
      </c>
      <c r="K254" s="28">
        <f t="shared" si="107"/>
        <v>0</v>
      </c>
      <c r="L254" s="28">
        <f t="shared" si="107"/>
        <v>0</v>
      </c>
      <c r="M254" s="71">
        <f t="shared" si="107"/>
        <v>7</v>
      </c>
      <c r="N254" s="82">
        <f t="shared" si="107"/>
        <v>7.12</v>
      </c>
      <c r="O254" s="82">
        <f t="shared" si="107"/>
        <v>7.02</v>
      </c>
      <c r="P254" s="82">
        <f t="shared" si="107"/>
        <v>7.11</v>
      </c>
      <c r="Q254" s="82">
        <f t="shared" si="107"/>
        <v>6.96</v>
      </c>
      <c r="R254" s="82">
        <f t="shared" si="107"/>
        <v>0</v>
      </c>
      <c r="S254" s="82">
        <f t="shared" si="107"/>
        <v>0</v>
      </c>
      <c r="T254" s="82">
        <f t="shared" si="107"/>
        <v>0</v>
      </c>
      <c r="U254" s="82">
        <f t="shared" si="107"/>
        <v>0</v>
      </c>
      <c r="V254" s="29">
        <f t="shared" si="107"/>
        <v>237.5</v>
      </c>
      <c r="W254" s="39">
        <f t="shared" si="107"/>
        <v>359</v>
      </c>
      <c r="X254" s="39">
        <f t="shared" si="107"/>
        <v>241</v>
      </c>
      <c r="Y254" s="39">
        <f t="shared" si="107"/>
        <v>155</v>
      </c>
      <c r="Z254" s="39">
        <f t="shared" si="107"/>
        <v>219</v>
      </c>
      <c r="AA254" s="39">
        <f t="shared" si="107"/>
        <v>0</v>
      </c>
      <c r="AB254" s="39">
        <f t="shared" si="107"/>
        <v>0</v>
      </c>
      <c r="AC254" s="39">
        <f t="shared" si="107"/>
        <v>0</v>
      </c>
      <c r="AD254" s="39">
        <f t="shared" si="107"/>
        <v>0</v>
      </c>
      <c r="AE254" s="29">
        <f t="shared" si="107"/>
        <v>3275</v>
      </c>
      <c r="AF254" s="39">
        <f t="shared" si="107"/>
        <v>3100</v>
      </c>
      <c r="AG254" s="39">
        <f t="shared" si="107"/>
        <v>3100</v>
      </c>
      <c r="AH254" s="39">
        <f t="shared" si="107"/>
        <v>3600</v>
      </c>
      <c r="AI254" s="39">
        <f t="shared" si="107"/>
        <v>3400</v>
      </c>
      <c r="AJ254" s="39">
        <f t="shared" si="107"/>
        <v>0</v>
      </c>
      <c r="AK254" s="39">
        <f t="shared" si="107"/>
        <v>0</v>
      </c>
      <c r="AL254" s="39">
        <f t="shared" si="107"/>
        <v>0</v>
      </c>
      <c r="AM254" s="39">
        <f t="shared" si="107"/>
        <v>0</v>
      </c>
      <c r="AN254" s="39">
        <f t="shared" si="107"/>
        <v>21.96078431372549</v>
      </c>
      <c r="AO254" s="39">
        <f t="shared" si="107"/>
        <v>2258</v>
      </c>
      <c r="AP254" s="104">
        <f t="shared" si="107"/>
        <v>4.12</v>
      </c>
      <c r="AQ254" s="105">
        <f t="shared" si="107"/>
        <v>3.04</v>
      </c>
      <c r="AR254" s="106">
        <f t="shared" si="107"/>
        <v>78.969957081545061</v>
      </c>
      <c r="AS254" s="106">
        <f t="shared" si="107"/>
        <v>33.816425120772948</v>
      </c>
      <c r="AT254" s="107">
        <f t="shared" si="107"/>
        <v>2645</v>
      </c>
      <c r="AU254" s="108">
        <f t="shared" si="107"/>
        <v>2.12</v>
      </c>
      <c r="AV254" s="109">
        <f t="shared" si="107"/>
        <v>1.27</v>
      </c>
      <c r="AW254" s="106">
        <f t="shared" si="107"/>
        <v>65.128205128205124</v>
      </c>
      <c r="AX254" s="106">
        <f t="shared" si="107"/>
        <v>45.876288659793808</v>
      </c>
      <c r="AY254" s="60">
        <f t="shared" si="107"/>
        <v>50.26374680306904</v>
      </c>
      <c r="AZ254" s="96">
        <f t="shared" si="107"/>
        <v>80.900000000000006</v>
      </c>
      <c r="BA254" s="67">
        <f t="shared" si="107"/>
        <v>60.31</v>
      </c>
      <c r="BB254" s="67">
        <f t="shared" si="107"/>
        <v>38.21</v>
      </c>
      <c r="BC254" s="67">
        <f t="shared" si="107"/>
        <v>44</v>
      </c>
      <c r="BD254" s="67">
        <f t="shared" si="107"/>
        <v>0</v>
      </c>
      <c r="BE254" s="27">
        <f t="shared" si="107"/>
        <v>350</v>
      </c>
      <c r="BF254" s="29">
        <f t="shared" si="107"/>
        <v>26989</v>
      </c>
      <c r="BG254" s="39">
        <f t="shared" si="107"/>
        <v>10536</v>
      </c>
      <c r="BH254" s="40">
        <f t="shared" si="107"/>
        <v>0</v>
      </c>
      <c r="BI254" s="40">
        <f t="shared" si="107"/>
        <v>1594</v>
      </c>
      <c r="BJ254" s="40">
        <f t="shared" si="107"/>
        <v>0</v>
      </c>
      <c r="BK254" s="40">
        <f t="shared" si="107"/>
        <v>0</v>
      </c>
      <c r="BL254" s="40">
        <f t="shared" si="107"/>
        <v>18972</v>
      </c>
      <c r="BM254" s="27">
        <f t="shared" si="107"/>
        <v>0</v>
      </c>
    </row>
    <row r="255" spans="1:65" outlineLevel="3" x14ac:dyDescent="0.45">
      <c r="A255" s="180" t="s">
        <v>30</v>
      </c>
      <c r="B255" s="181"/>
      <c r="C255" s="51">
        <f t="shared" ref="C255:BM255" si="108">SUBTOTAL(5,C223:C253)</f>
        <v>367126</v>
      </c>
      <c r="D255" s="61">
        <f t="shared" si="108"/>
        <v>31.8</v>
      </c>
      <c r="E255" s="12">
        <f t="shared" si="108"/>
        <v>30.4</v>
      </c>
      <c r="F255" s="12">
        <f t="shared" si="108"/>
        <v>30.5</v>
      </c>
      <c r="G255" s="12">
        <f t="shared" si="108"/>
        <v>34</v>
      </c>
      <c r="H255" s="12">
        <f t="shared" si="108"/>
        <v>31.5</v>
      </c>
      <c r="I255" s="12">
        <f t="shared" si="108"/>
        <v>0</v>
      </c>
      <c r="J255" s="12">
        <f t="shared" si="108"/>
        <v>0</v>
      </c>
      <c r="K255" s="12">
        <f t="shared" si="108"/>
        <v>0</v>
      </c>
      <c r="L255" s="12">
        <f t="shared" si="108"/>
        <v>0</v>
      </c>
      <c r="M255" s="72">
        <f t="shared" si="108"/>
        <v>6.8</v>
      </c>
      <c r="N255" s="83">
        <f t="shared" si="108"/>
        <v>6.81</v>
      </c>
      <c r="O255" s="83">
        <f t="shared" si="108"/>
        <v>6.77</v>
      </c>
      <c r="P255" s="83">
        <f t="shared" si="108"/>
        <v>6.83</v>
      </c>
      <c r="Q255" s="83">
        <f t="shared" si="108"/>
        <v>6.79</v>
      </c>
      <c r="R255" s="83">
        <f t="shared" si="108"/>
        <v>0</v>
      </c>
      <c r="S255" s="83">
        <f t="shared" si="108"/>
        <v>0</v>
      </c>
      <c r="T255" s="83">
        <f t="shared" si="108"/>
        <v>0</v>
      </c>
      <c r="U255" s="83">
        <f t="shared" si="108"/>
        <v>0</v>
      </c>
      <c r="V255" s="6">
        <f t="shared" si="108"/>
        <v>158</v>
      </c>
      <c r="W255" s="41">
        <f t="shared" si="108"/>
        <v>164</v>
      </c>
      <c r="X255" s="41">
        <f t="shared" si="108"/>
        <v>166</v>
      </c>
      <c r="Y255" s="41">
        <f t="shared" si="108"/>
        <v>116</v>
      </c>
      <c r="Z255" s="41">
        <f t="shared" si="108"/>
        <v>147</v>
      </c>
      <c r="AA255" s="41">
        <f t="shared" si="108"/>
        <v>0</v>
      </c>
      <c r="AB255" s="41">
        <f t="shared" si="108"/>
        <v>0</v>
      </c>
      <c r="AC255" s="41">
        <f t="shared" si="108"/>
        <v>0</v>
      </c>
      <c r="AD255" s="41">
        <f t="shared" si="108"/>
        <v>0</v>
      </c>
      <c r="AE255" s="6">
        <f t="shared" si="108"/>
        <v>2500</v>
      </c>
      <c r="AF255" s="41">
        <f t="shared" si="108"/>
        <v>3000</v>
      </c>
      <c r="AG255" s="41">
        <f t="shared" si="108"/>
        <v>2700</v>
      </c>
      <c r="AH255" s="41">
        <f t="shared" si="108"/>
        <v>3300</v>
      </c>
      <c r="AI255" s="41">
        <f t="shared" si="108"/>
        <v>2300</v>
      </c>
      <c r="AJ255" s="41">
        <f t="shared" si="108"/>
        <v>0</v>
      </c>
      <c r="AK255" s="41">
        <f t="shared" si="108"/>
        <v>0</v>
      </c>
      <c r="AL255" s="41">
        <f t="shared" si="108"/>
        <v>0</v>
      </c>
      <c r="AM255" s="41">
        <f t="shared" si="108"/>
        <v>0</v>
      </c>
      <c r="AN255" s="41">
        <f t="shared" si="108"/>
        <v>12.400354295837024</v>
      </c>
      <c r="AO255" s="41">
        <f t="shared" si="108"/>
        <v>1275</v>
      </c>
      <c r="AP255" s="110">
        <f t="shared" si="108"/>
        <v>2.0699999999999998</v>
      </c>
      <c r="AQ255" s="111">
        <f t="shared" si="108"/>
        <v>1.37</v>
      </c>
      <c r="AR255" s="112">
        <f t="shared" si="108"/>
        <v>66.183574879227052</v>
      </c>
      <c r="AS255" s="112">
        <f t="shared" si="108"/>
        <v>21.030042918454939</v>
      </c>
      <c r="AT255" s="113">
        <f t="shared" si="108"/>
        <v>1355</v>
      </c>
      <c r="AU255" s="114">
        <f t="shared" si="108"/>
        <v>1.9</v>
      </c>
      <c r="AV255" s="115">
        <f t="shared" si="108"/>
        <v>1.05</v>
      </c>
      <c r="AW255" s="112">
        <f t="shared" si="108"/>
        <v>54.123711340206192</v>
      </c>
      <c r="AX255" s="112">
        <f t="shared" si="108"/>
        <v>34.871794871794876</v>
      </c>
      <c r="AY255" s="61">
        <f t="shared" si="108"/>
        <v>38.32236842105263</v>
      </c>
      <c r="AZ255" s="97">
        <f t="shared" si="108"/>
        <v>76.290000000000006</v>
      </c>
      <c r="BA255" s="68">
        <f t="shared" si="108"/>
        <v>56.08</v>
      </c>
      <c r="BB255" s="68">
        <f t="shared" si="108"/>
        <v>35.89</v>
      </c>
      <c r="BC255" s="68">
        <f t="shared" si="108"/>
        <v>1</v>
      </c>
      <c r="BD255" s="68">
        <f t="shared" si="108"/>
        <v>0</v>
      </c>
      <c r="BE255" s="15">
        <f t="shared" si="108"/>
        <v>120</v>
      </c>
      <c r="BF255" s="6">
        <f t="shared" si="108"/>
        <v>1672</v>
      </c>
      <c r="BG255" s="41">
        <f t="shared" si="108"/>
        <v>0</v>
      </c>
      <c r="BH255" s="42">
        <f t="shared" si="108"/>
        <v>0</v>
      </c>
      <c r="BI255" s="42">
        <f t="shared" si="108"/>
        <v>568</v>
      </c>
      <c r="BJ255" s="42">
        <f t="shared" si="108"/>
        <v>0</v>
      </c>
      <c r="BK255" s="42">
        <f t="shared" si="108"/>
        <v>0</v>
      </c>
      <c r="BL255" s="42">
        <f t="shared" si="108"/>
        <v>0</v>
      </c>
      <c r="BM255" s="15">
        <f t="shared" si="108"/>
        <v>0</v>
      </c>
    </row>
    <row r="256" spans="1:65" outlineLevel="2" x14ac:dyDescent="0.45">
      <c r="A256" s="180" t="s">
        <v>19</v>
      </c>
      <c r="B256" s="181"/>
      <c r="C256" s="51">
        <f>IFERROR(SUBTOTAL(1,C223:C253),"")</f>
        <v>404527.09677419357</v>
      </c>
      <c r="D256" s="61">
        <f t="shared" ref="D256:BM256" si="109">IFERROR(SUBTOTAL(1,D223:D253),"")</f>
        <v>35.854838709677409</v>
      </c>
      <c r="E256" s="12">
        <f t="shared" si="109"/>
        <v>35.264516129032259</v>
      </c>
      <c r="F256" s="12">
        <f t="shared" si="109"/>
        <v>35.429032258064524</v>
      </c>
      <c r="G256" s="12">
        <f t="shared" si="109"/>
        <v>36.393548387096779</v>
      </c>
      <c r="H256" s="12">
        <f t="shared" si="109"/>
        <v>36.29677419354838</v>
      </c>
      <c r="I256" s="12" t="str">
        <f t="shared" si="109"/>
        <v/>
      </c>
      <c r="J256" s="12" t="str">
        <f t="shared" si="109"/>
        <v/>
      </c>
      <c r="K256" s="12" t="str">
        <f t="shared" si="109"/>
        <v/>
      </c>
      <c r="L256" s="12" t="str">
        <f t="shared" si="109"/>
        <v/>
      </c>
      <c r="M256" s="72">
        <f t="shared" si="109"/>
        <v>6.9548387096774213</v>
      </c>
      <c r="N256" s="83">
        <f t="shared" si="109"/>
        <v>6.99</v>
      </c>
      <c r="O256" s="83">
        <f t="shared" si="109"/>
        <v>6.8632258064516138</v>
      </c>
      <c r="P256" s="83">
        <f t="shared" si="109"/>
        <v>7.0106451612903236</v>
      </c>
      <c r="Q256" s="83">
        <f t="shared" si="109"/>
        <v>6.8864516129032252</v>
      </c>
      <c r="R256" s="83" t="str">
        <f t="shared" si="109"/>
        <v/>
      </c>
      <c r="S256" s="83" t="str">
        <f t="shared" si="109"/>
        <v/>
      </c>
      <c r="T256" s="83" t="str">
        <f t="shared" si="109"/>
        <v/>
      </c>
      <c r="U256" s="83" t="str">
        <f t="shared" si="109"/>
        <v/>
      </c>
      <c r="V256" s="6">
        <f t="shared" si="109"/>
        <v>199.25</v>
      </c>
      <c r="W256" s="41">
        <f t="shared" si="109"/>
        <v>261.5</v>
      </c>
      <c r="X256" s="41">
        <f t="shared" si="109"/>
        <v>195.33333333333334</v>
      </c>
      <c r="Y256" s="41">
        <f t="shared" si="109"/>
        <v>135.5</v>
      </c>
      <c r="Z256" s="41">
        <f t="shared" si="109"/>
        <v>176.66666666666666</v>
      </c>
      <c r="AA256" s="41" t="str">
        <f t="shared" si="109"/>
        <v/>
      </c>
      <c r="AB256" s="41" t="str">
        <f t="shared" si="109"/>
        <v/>
      </c>
      <c r="AC256" s="41" t="str">
        <f t="shared" si="109"/>
        <v/>
      </c>
      <c r="AD256" s="41" t="str">
        <f t="shared" si="109"/>
        <v/>
      </c>
      <c r="AE256" s="6">
        <f t="shared" si="109"/>
        <v>3016.25</v>
      </c>
      <c r="AF256" s="41">
        <f t="shared" si="109"/>
        <v>3050</v>
      </c>
      <c r="AG256" s="41">
        <f t="shared" si="109"/>
        <v>2936.6666666666665</v>
      </c>
      <c r="AH256" s="41">
        <f t="shared" si="109"/>
        <v>3450</v>
      </c>
      <c r="AI256" s="41">
        <f t="shared" si="109"/>
        <v>2956.6666666666665</v>
      </c>
      <c r="AJ256" s="41" t="str">
        <f t="shared" si="109"/>
        <v/>
      </c>
      <c r="AK256" s="41" t="str">
        <f t="shared" si="109"/>
        <v/>
      </c>
      <c r="AL256" s="41" t="str">
        <f t="shared" si="109"/>
        <v/>
      </c>
      <c r="AM256" s="41" t="str">
        <f t="shared" si="109"/>
        <v/>
      </c>
      <c r="AN256" s="41">
        <f t="shared" si="109"/>
        <v>15.557797845103034</v>
      </c>
      <c r="AO256" s="41">
        <f t="shared" si="109"/>
        <v>1829.8064516129032</v>
      </c>
      <c r="AP256" s="110">
        <f t="shared" si="109"/>
        <v>2.714</v>
      </c>
      <c r="AQ256" s="111">
        <f t="shared" si="109"/>
        <v>1.9880000000000002</v>
      </c>
      <c r="AR256" s="112">
        <f t="shared" si="109"/>
        <v>73.007451011677816</v>
      </c>
      <c r="AS256" s="112">
        <f t="shared" si="109"/>
        <v>26.992548988322191</v>
      </c>
      <c r="AT256" s="113">
        <f t="shared" si="109"/>
        <v>2038.6774193548388</v>
      </c>
      <c r="AU256" s="114">
        <f t="shared" si="109"/>
        <v>1.9759999999999998</v>
      </c>
      <c r="AV256" s="115">
        <f t="shared" si="109"/>
        <v>1.1960000000000002</v>
      </c>
      <c r="AW256" s="112">
        <f t="shared" si="109"/>
        <v>60.532794234356437</v>
      </c>
      <c r="AX256" s="112">
        <f t="shared" si="109"/>
        <v>39.467205765643563</v>
      </c>
      <c r="AY256" s="61">
        <f t="shared" si="109"/>
        <v>43.524349347468146</v>
      </c>
      <c r="AZ256" s="97">
        <f t="shared" si="109"/>
        <v>79.334516129032252</v>
      </c>
      <c r="BA256" s="68">
        <f t="shared" si="109"/>
        <v>58.403999999999996</v>
      </c>
      <c r="BB256" s="68">
        <f t="shared" si="109"/>
        <v>37.17</v>
      </c>
      <c r="BC256" s="68">
        <f t="shared" si="109"/>
        <v>17.399999999999999</v>
      </c>
      <c r="BD256" s="68" t="str">
        <f t="shared" si="109"/>
        <v/>
      </c>
      <c r="BE256" s="15">
        <f>IFERROR(SUBTOTAL(1,BE223:BE253),"")</f>
        <v>282.22222222222223</v>
      </c>
      <c r="BF256" s="6">
        <f t="shared" si="109"/>
        <v>11874.451612903225</v>
      </c>
      <c r="BG256" s="41">
        <f t="shared" si="109"/>
        <v>4765.4838709677415</v>
      </c>
      <c r="BH256" s="42">
        <f t="shared" si="109"/>
        <v>0</v>
      </c>
      <c r="BI256" s="42">
        <f t="shared" si="109"/>
        <v>1337.8709677419354</v>
      </c>
      <c r="BJ256" s="42" t="str">
        <f t="shared" si="109"/>
        <v/>
      </c>
      <c r="BK256" s="42" t="str">
        <f t="shared" si="109"/>
        <v/>
      </c>
      <c r="BL256" s="42">
        <f t="shared" si="109"/>
        <v>5771.0967741935483</v>
      </c>
      <c r="BM256" s="15" t="str">
        <f t="shared" si="109"/>
        <v/>
      </c>
    </row>
    <row r="257" spans="1:65" ht="17.5" outlineLevel="1" thickBot="1" x14ac:dyDescent="0.5">
      <c r="A257" s="182" t="s">
        <v>54</v>
      </c>
      <c r="B257" s="183"/>
      <c r="C257" s="52">
        <f>SUBTOTAL(9,C223:C253)</f>
        <v>12540340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56724</v>
      </c>
      <c r="AP257" s="116"/>
      <c r="AQ257" s="117"/>
      <c r="AR257" s="118"/>
      <c r="AS257" s="118"/>
      <c r="AT257" s="119">
        <f>SUBTOTAL(9,AT223:AT253)</f>
        <v>63199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7620</v>
      </c>
      <c r="BF257" s="7">
        <f t="shared" ref="BF257:BM257" si="110">SUBTOTAL(9,BF223:BF253)</f>
        <v>368108</v>
      </c>
      <c r="BG257" s="43">
        <f t="shared" si="110"/>
        <v>147730</v>
      </c>
      <c r="BH257" s="44">
        <f t="shared" si="110"/>
        <v>0</v>
      </c>
      <c r="BI257" s="44">
        <f t="shared" si="110"/>
        <v>41474</v>
      </c>
      <c r="BJ257" s="44">
        <f t="shared" si="110"/>
        <v>0</v>
      </c>
      <c r="BK257" s="44">
        <f t="shared" si="110"/>
        <v>0</v>
      </c>
      <c r="BL257" s="44">
        <f t="shared" si="110"/>
        <v>178904</v>
      </c>
      <c r="BM257" s="16">
        <f t="shared" si="110"/>
        <v>0</v>
      </c>
    </row>
    <row r="258" spans="1:65" outlineLevel="5" x14ac:dyDescent="0.45">
      <c r="A258" s="21">
        <f t="shared" si="106"/>
        <v>8</v>
      </c>
      <c r="B258" s="33">
        <f>B253+1</f>
        <v>45505</v>
      </c>
      <c r="C258" s="51">
        <v>368201</v>
      </c>
      <c r="D258" s="64">
        <f t="shared" ref="D258:D288" si="111">IFERROR(ROUND(AVERAGE(E258:L258),1),"")</f>
        <v>34.4</v>
      </c>
      <c r="E258" s="12">
        <v>33.299999999999997</v>
      </c>
      <c r="F258" s="12">
        <v>33.5</v>
      </c>
      <c r="G258" s="12">
        <v>34.6</v>
      </c>
      <c r="H258" s="12">
        <v>36.1</v>
      </c>
      <c r="I258" s="12"/>
      <c r="J258" s="12"/>
      <c r="K258" s="12"/>
      <c r="L258" s="12"/>
      <c r="M258" s="74">
        <f t="shared" ref="M258:M288" si="112">IFERROR(ROUND(AVERAGE(N258:U258),1),"")</f>
        <v>7</v>
      </c>
      <c r="N258" s="83">
        <v>7.04</v>
      </c>
      <c r="O258" s="83">
        <v>6.92</v>
      </c>
      <c r="P258" s="83">
        <v>7.03</v>
      </c>
      <c r="Q258" s="83">
        <v>6.98</v>
      </c>
      <c r="R258" s="83"/>
      <c r="S258" s="83"/>
      <c r="T258" s="83"/>
      <c r="U258" s="83"/>
      <c r="V258" s="5">
        <f t="shared" ref="V258:V288" si="113">IFERROR(ROUND(AVERAGE(W258:AD258),1),"")</f>
        <v>202.5</v>
      </c>
      <c r="W258" s="41"/>
      <c r="X258" s="41">
        <v>147</v>
      </c>
      <c r="Y258" s="41"/>
      <c r="Z258" s="41">
        <v>258</v>
      </c>
      <c r="AA258" s="41"/>
      <c r="AB258" s="41"/>
      <c r="AC258" s="41"/>
      <c r="AD258" s="41"/>
      <c r="AE258" s="5">
        <f t="shared" ref="AE258:AE288" si="114">IFERROR(ROUND(AVERAGE(AF258:AM258),1),"")</f>
        <v>2705</v>
      </c>
      <c r="AF258" s="41"/>
      <c r="AG258" s="41">
        <v>2710</v>
      </c>
      <c r="AH258" s="41"/>
      <c r="AI258" s="41">
        <v>2700</v>
      </c>
      <c r="AJ258" s="41"/>
      <c r="AK258" s="41"/>
      <c r="AL258" s="41"/>
      <c r="AM258" s="41"/>
      <c r="AN258" s="41">
        <v>19.621583742116329</v>
      </c>
      <c r="AO258" s="41">
        <v>1427</v>
      </c>
      <c r="AP258" s="110"/>
      <c r="AQ258" s="111"/>
      <c r="AR258" s="126" t="str">
        <f t="shared" ref="AR258:AR288" si="115">IFERROR(AQ258/AP258*100,"")</f>
        <v/>
      </c>
      <c r="AS258" s="126" t="str">
        <f t="shared" ref="AS258:AS288" si="116">IFERROR(100-AR258,"")</f>
        <v/>
      </c>
      <c r="AT258" s="127">
        <v>1637</v>
      </c>
      <c r="AU258" s="128"/>
      <c r="AV258" s="129"/>
      <c r="AW258" s="126" t="str">
        <f t="shared" ref="AW258:AW288" si="117">IFERROR(AV258/AU258*100,"")</f>
        <v/>
      </c>
      <c r="AX258" s="126" t="str">
        <f t="shared" ref="AX258:AX288" si="118">IFERROR(100-AW258,"")</f>
        <v/>
      </c>
      <c r="AY258" s="64" t="str">
        <f t="shared" ref="AY258:AY288" si="119">IFERROR((1-((AW258*AS258)/(AX258*AR258)))*100,"")</f>
        <v/>
      </c>
      <c r="AZ258" s="97">
        <v>77.86</v>
      </c>
      <c r="BA258" s="68"/>
      <c r="BB258" s="68"/>
      <c r="BC258" s="68"/>
      <c r="BD258" s="68"/>
      <c r="BE258" s="15">
        <v>180</v>
      </c>
      <c r="BF258" s="5">
        <f t="shared" ref="BF258:BF288" si="120">IF(SUM(BG258:BM258)=0,"",SUM(BG258:BM258))</f>
        <v>18248</v>
      </c>
      <c r="BG258" s="42">
        <v>6546</v>
      </c>
      <c r="BH258" s="42">
        <v>0</v>
      </c>
      <c r="BI258" s="42">
        <v>1340</v>
      </c>
      <c r="BJ258" s="42"/>
      <c r="BK258" s="42"/>
      <c r="BL258" s="42">
        <v>10362</v>
      </c>
      <c r="BM258" s="15"/>
    </row>
    <row r="259" spans="1:65" outlineLevel="5" x14ac:dyDescent="0.45">
      <c r="A259" s="22">
        <f t="shared" si="106"/>
        <v>8</v>
      </c>
      <c r="B259" s="9">
        <f t="shared" si="105"/>
        <v>45506</v>
      </c>
      <c r="C259" s="51">
        <v>368246</v>
      </c>
      <c r="D259" s="64">
        <f t="shared" si="111"/>
        <v>34.700000000000003</v>
      </c>
      <c r="E259" s="12">
        <v>33.6</v>
      </c>
      <c r="F259" s="12">
        <v>33.700000000000003</v>
      </c>
      <c r="G259" s="12">
        <v>34.799999999999997</v>
      </c>
      <c r="H259" s="12">
        <v>36.799999999999997</v>
      </c>
      <c r="I259" s="12"/>
      <c r="J259" s="12"/>
      <c r="K259" s="12"/>
      <c r="L259" s="12"/>
      <c r="M259" s="74">
        <f t="shared" si="112"/>
        <v>7</v>
      </c>
      <c r="N259" s="83">
        <v>6.99</v>
      </c>
      <c r="O259" s="83">
        <v>6.95</v>
      </c>
      <c r="P259" s="83">
        <v>6.92</v>
      </c>
      <c r="Q259" s="83">
        <v>7</v>
      </c>
      <c r="R259" s="83"/>
      <c r="S259" s="83"/>
      <c r="T259" s="83"/>
      <c r="U259" s="83"/>
      <c r="V259" s="5" t="str">
        <f t="shared" si="113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4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16.250725478816019</v>
      </c>
      <c r="AO259" s="41">
        <v>1723</v>
      </c>
      <c r="AP259" s="110"/>
      <c r="AQ259" s="111"/>
      <c r="AR259" s="126" t="str">
        <f t="shared" si="115"/>
        <v/>
      </c>
      <c r="AS259" s="126" t="str">
        <f t="shared" si="116"/>
        <v/>
      </c>
      <c r="AT259" s="127">
        <v>1819</v>
      </c>
      <c r="AU259" s="128"/>
      <c r="AV259" s="129"/>
      <c r="AW259" s="126" t="str">
        <f t="shared" si="117"/>
        <v/>
      </c>
      <c r="AX259" s="126" t="str">
        <f t="shared" si="118"/>
        <v/>
      </c>
      <c r="AY259" s="64" t="str">
        <f t="shared" si="119"/>
        <v/>
      </c>
      <c r="AZ259" s="97">
        <v>79.680000000000007</v>
      </c>
      <c r="BA259" s="68"/>
      <c r="BB259" s="68"/>
      <c r="BC259" s="68"/>
      <c r="BD259" s="68"/>
      <c r="BE259" s="15">
        <v>320</v>
      </c>
      <c r="BF259" s="5">
        <f t="shared" si="120"/>
        <v>22605</v>
      </c>
      <c r="BG259" s="42">
        <v>5737</v>
      </c>
      <c r="BH259" s="42">
        <v>4919</v>
      </c>
      <c r="BI259" s="42">
        <v>1285</v>
      </c>
      <c r="BJ259" s="42"/>
      <c r="BK259" s="42"/>
      <c r="BL259" s="42">
        <v>10664</v>
      </c>
      <c r="BM259" s="15"/>
    </row>
    <row r="260" spans="1:65" outlineLevel="5" x14ac:dyDescent="0.45">
      <c r="A260" s="22">
        <f t="shared" si="106"/>
        <v>8</v>
      </c>
      <c r="B260" s="9">
        <f t="shared" si="105"/>
        <v>45507</v>
      </c>
      <c r="C260" s="51">
        <v>374986</v>
      </c>
      <c r="D260" s="64">
        <f t="shared" si="111"/>
        <v>34.799999999999997</v>
      </c>
      <c r="E260" s="12">
        <v>34.1</v>
      </c>
      <c r="F260" s="12">
        <v>34.200000000000003</v>
      </c>
      <c r="G260" s="12">
        <v>34.9</v>
      </c>
      <c r="H260" s="12">
        <v>36.1</v>
      </c>
      <c r="I260" s="12"/>
      <c r="J260" s="12"/>
      <c r="K260" s="12"/>
      <c r="L260" s="12"/>
      <c r="M260" s="74">
        <f t="shared" si="112"/>
        <v>7</v>
      </c>
      <c r="N260" s="83">
        <v>7.01</v>
      </c>
      <c r="O260" s="83">
        <v>7.03</v>
      </c>
      <c r="P260" s="83">
        <v>7.05</v>
      </c>
      <c r="Q260" s="83">
        <v>6.99</v>
      </c>
      <c r="R260" s="83"/>
      <c r="S260" s="83"/>
      <c r="T260" s="83"/>
      <c r="U260" s="83"/>
      <c r="V260" s="5" t="str">
        <f t="shared" si="113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14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14.14855987872663</v>
      </c>
      <c r="AO260" s="41">
        <v>1979</v>
      </c>
      <c r="AP260" s="110"/>
      <c r="AQ260" s="111"/>
      <c r="AR260" s="126" t="str">
        <f t="shared" si="115"/>
        <v/>
      </c>
      <c r="AS260" s="126" t="str">
        <f t="shared" si="116"/>
        <v/>
      </c>
      <c r="AT260" s="127">
        <v>1990</v>
      </c>
      <c r="AU260" s="128"/>
      <c r="AV260" s="129"/>
      <c r="AW260" s="126" t="str">
        <f t="shared" si="117"/>
        <v/>
      </c>
      <c r="AX260" s="126" t="str">
        <f t="shared" si="118"/>
        <v/>
      </c>
      <c r="AY260" s="64" t="str">
        <f t="shared" si="119"/>
        <v/>
      </c>
      <c r="AZ260" s="97">
        <v>79.430000000000007</v>
      </c>
      <c r="BA260" s="68"/>
      <c r="BB260" s="68"/>
      <c r="BC260" s="68"/>
      <c r="BD260" s="68"/>
      <c r="BE260" s="15">
        <v>150</v>
      </c>
      <c r="BF260" s="5">
        <f t="shared" si="120"/>
        <v>16628</v>
      </c>
      <c r="BG260" s="42">
        <v>3341</v>
      </c>
      <c r="BH260" s="42">
        <v>2642</v>
      </c>
      <c r="BI260" s="42">
        <v>1046</v>
      </c>
      <c r="BJ260" s="42"/>
      <c r="BK260" s="42"/>
      <c r="BL260" s="42">
        <v>9599</v>
      </c>
      <c r="BM260" s="15"/>
    </row>
    <row r="261" spans="1:65" outlineLevel="5" x14ac:dyDescent="0.45">
      <c r="A261" s="22">
        <f t="shared" si="106"/>
        <v>8</v>
      </c>
      <c r="B261" s="9">
        <f t="shared" si="105"/>
        <v>45508</v>
      </c>
      <c r="C261" s="51">
        <v>368717</v>
      </c>
      <c r="D261" s="64">
        <f t="shared" si="111"/>
        <v>35.5</v>
      </c>
      <c r="E261" s="12">
        <v>35</v>
      </c>
      <c r="F261" s="12">
        <v>35.1</v>
      </c>
      <c r="G261" s="12">
        <v>35.1</v>
      </c>
      <c r="H261" s="12">
        <v>36.700000000000003</v>
      </c>
      <c r="I261" s="12"/>
      <c r="J261" s="12"/>
      <c r="K261" s="12"/>
      <c r="L261" s="12"/>
      <c r="M261" s="74">
        <f t="shared" si="112"/>
        <v>7.1</v>
      </c>
      <c r="N261" s="83">
        <v>7.22</v>
      </c>
      <c r="O261" s="83">
        <v>7.02</v>
      </c>
      <c r="P261" s="83">
        <v>7.15</v>
      </c>
      <c r="Q261" s="83">
        <v>7.02</v>
      </c>
      <c r="R261" s="83"/>
      <c r="S261" s="83"/>
      <c r="T261" s="83"/>
      <c r="U261" s="83"/>
      <c r="V261" s="5" t="str">
        <f t="shared" si="113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14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17.294626312538604</v>
      </c>
      <c r="AO261" s="41">
        <v>1619</v>
      </c>
      <c r="AP261" s="110"/>
      <c r="AQ261" s="111"/>
      <c r="AR261" s="126" t="str">
        <f t="shared" si="115"/>
        <v/>
      </c>
      <c r="AS261" s="126" t="str">
        <f t="shared" si="116"/>
        <v/>
      </c>
      <c r="AT261" s="127">
        <v>1849</v>
      </c>
      <c r="AU261" s="128"/>
      <c r="AV261" s="129"/>
      <c r="AW261" s="126" t="str">
        <f t="shared" si="117"/>
        <v/>
      </c>
      <c r="AX261" s="126" t="str">
        <f t="shared" si="118"/>
        <v/>
      </c>
      <c r="AY261" s="64" t="str">
        <f t="shared" si="119"/>
        <v/>
      </c>
      <c r="AZ261" s="97">
        <v>78.83</v>
      </c>
      <c r="BA261" s="68"/>
      <c r="BB261" s="68"/>
      <c r="BC261" s="68"/>
      <c r="BD261" s="68"/>
      <c r="BE261" s="15"/>
      <c r="BF261" s="5">
        <f t="shared" si="120"/>
        <v>13589</v>
      </c>
      <c r="BG261" s="42">
        <v>6025</v>
      </c>
      <c r="BH261" s="42">
        <v>0</v>
      </c>
      <c r="BI261" s="42">
        <v>937</v>
      </c>
      <c r="BJ261" s="42"/>
      <c r="BK261" s="42"/>
      <c r="BL261" s="42">
        <v>6627</v>
      </c>
      <c r="BM261" s="15"/>
    </row>
    <row r="262" spans="1:65" outlineLevel="5" x14ac:dyDescent="0.45">
      <c r="A262" s="22">
        <f t="shared" si="106"/>
        <v>8</v>
      </c>
      <c r="B262" s="9">
        <f t="shared" si="105"/>
        <v>45509</v>
      </c>
      <c r="C262" s="51">
        <v>362525</v>
      </c>
      <c r="D262" s="64">
        <f t="shared" si="111"/>
        <v>36.200000000000003</v>
      </c>
      <c r="E262" s="12">
        <v>35.6</v>
      </c>
      <c r="F262" s="12">
        <v>35.700000000000003</v>
      </c>
      <c r="G262" s="12">
        <v>35.700000000000003</v>
      </c>
      <c r="H262" s="12">
        <v>37.6</v>
      </c>
      <c r="I262" s="12"/>
      <c r="J262" s="12"/>
      <c r="K262" s="12"/>
      <c r="L262" s="12"/>
      <c r="M262" s="74">
        <f t="shared" si="112"/>
        <v>7.2</v>
      </c>
      <c r="N262" s="83">
        <v>7.18</v>
      </c>
      <c r="O262" s="83">
        <v>7.05</v>
      </c>
      <c r="P262" s="83">
        <v>7.27</v>
      </c>
      <c r="Q262" s="83">
        <v>7.14</v>
      </c>
      <c r="R262" s="83"/>
      <c r="S262" s="83"/>
      <c r="T262" s="83"/>
      <c r="U262" s="83"/>
      <c r="V262" s="5" t="str">
        <f t="shared" si="113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4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15.444015444015443</v>
      </c>
      <c r="AO262" s="41">
        <v>1813</v>
      </c>
      <c r="AP262" s="110"/>
      <c r="AQ262" s="111"/>
      <c r="AR262" s="126" t="str">
        <f t="shared" si="115"/>
        <v/>
      </c>
      <c r="AS262" s="126" t="str">
        <f t="shared" si="116"/>
        <v/>
      </c>
      <c r="AT262" s="127">
        <v>2246</v>
      </c>
      <c r="AU262" s="128"/>
      <c r="AV262" s="129"/>
      <c r="AW262" s="126" t="str">
        <f t="shared" si="117"/>
        <v/>
      </c>
      <c r="AX262" s="126" t="str">
        <f t="shared" si="118"/>
        <v/>
      </c>
      <c r="AY262" s="64" t="str">
        <f t="shared" si="119"/>
        <v/>
      </c>
      <c r="AZ262" s="97">
        <v>79.209999999999994</v>
      </c>
      <c r="BA262" s="68"/>
      <c r="BB262" s="68"/>
      <c r="BC262" s="68"/>
      <c r="BD262" s="68"/>
      <c r="BE262" s="15">
        <v>340</v>
      </c>
      <c r="BF262" s="5">
        <f t="shared" si="120"/>
        <v>23155</v>
      </c>
      <c r="BG262" s="42">
        <v>6529</v>
      </c>
      <c r="BH262" s="42">
        <v>4136</v>
      </c>
      <c r="BI262" s="42">
        <v>1064</v>
      </c>
      <c r="BJ262" s="42"/>
      <c r="BK262" s="42"/>
      <c r="BL262" s="42">
        <v>11426</v>
      </c>
      <c r="BM262" s="15"/>
    </row>
    <row r="263" spans="1:65" outlineLevel="5" x14ac:dyDescent="0.45">
      <c r="A263" s="22">
        <f t="shared" si="106"/>
        <v>8</v>
      </c>
      <c r="B263" s="9">
        <f t="shared" si="105"/>
        <v>45510</v>
      </c>
      <c r="C263" s="51">
        <v>360268</v>
      </c>
      <c r="D263" s="64">
        <f t="shared" si="111"/>
        <v>36.6</v>
      </c>
      <c r="E263" s="12">
        <v>36.200000000000003</v>
      </c>
      <c r="F263" s="12">
        <v>36.299999999999997</v>
      </c>
      <c r="G263" s="12">
        <v>36.1</v>
      </c>
      <c r="H263" s="12">
        <v>37.9</v>
      </c>
      <c r="I263" s="12"/>
      <c r="J263" s="12"/>
      <c r="K263" s="12"/>
      <c r="L263" s="12"/>
      <c r="M263" s="74">
        <f t="shared" si="112"/>
        <v>7.1</v>
      </c>
      <c r="N263" s="83">
        <v>7.17</v>
      </c>
      <c r="O263" s="83">
        <v>7.07</v>
      </c>
      <c r="P263" s="83">
        <v>7.1</v>
      </c>
      <c r="Q263" s="83">
        <v>7.12</v>
      </c>
      <c r="R263" s="83"/>
      <c r="S263" s="83"/>
      <c r="T263" s="83"/>
      <c r="U263" s="83"/>
      <c r="V263" s="5" t="str">
        <f t="shared" si="113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4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15.069967707212056</v>
      </c>
      <c r="AO263" s="41">
        <v>1858</v>
      </c>
      <c r="AP263" s="110">
        <v>2.9</v>
      </c>
      <c r="AQ263" s="111">
        <v>2.0099999999999998</v>
      </c>
      <c r="AR263" s="126">
        <f t="shared" si="115"/>
        <v>69.310344827586206</v>
      </c>
      <c r="AS263" s="126">
        <f t="shared" si="116"/>
        <v>30.689655172413794</v>
      </c>
      <c r="AT263" s="127">
        <v>2176</v>
      </c>
      <c r="AU263" s="128">
        <v>2.17</v>
      </c>
      <c r="AV263" s="129">
        <v>1.19</v>
      </c>
      <c r="AW263" s="126">
        <f t="shared" si="117"/>
        <v>54.838709677419352</v>
      </c>
      <c r="AX263" s="126">
        <f t="shared" si="118"/>
        <v>45.161290322580648</v>
      </c>
      <c r="AY263" s="64">
        <f t="shared" si="119"/>
        <v>46.233120113717128</v>
      </c>
      <c r="AZ263" s="97">
        <v>80.88</v>
      </c>
      <c r="BA263" s="68"/>
      <c r="BB263" s="68"/>
      <c r="BC263" s="68"/>
      <c r="BD263" s="68"/>
      <c r="BE263" s="15">
        <v>350</v>
      </c>
      <c r="BF263" s="5">
        <f t="shared" si="120"/>
        <v>23289</v>
      </c>
      <c r="BG263" s="42">
        <v>6623</v>
      </c>
      <c r="BH263" s="42">
        <v>3836</v>
      </c>
      <c r="BI263" s="42">
        <v>1107</v>
      </c>
      <c r="BJ263" s="42"/>
      <c r="BK263" s="42"/>
      <c r="BL263" s="42">
        <v>11723</v>
      </c>
      <c r="BM263" s="15"/>
    </row>
    <row r="264" spans="1:65" outlineLevel="5" x14ac:dyDescent="0.45">
      <c r="A264" s="22">
        <f t="shared" si="106"/>
        <v>8</v>
      </c>
      <c r="B264" s="9">
        <f t="shared" si="105"/>
        <v>45511</v>
      </c>
      <c r="C264" s="51">
        <v>387366</v>
      </c>
      <c r="D264" s="64">
        <f t="shared" si="111"/>
        <v>36.4</v>
      </c>
      <c r="E264" s="12">
        <v>36</v>
      </c>
      <c r="F264" s="12">
        <v>36.1</v>
      </c>
      <c r="G264" s="12">
        <v>35.799999999999997</v>
      </c>
      <c r="H264" s="12">
        <v>37.799999999999997</v>
      </c>
      <c r="I264" s="12"/>
      <c r="J264" s="12"/>
      <c r="K264" s="12"/>
      <c r="L264" s="12"/>
      <c r="M264" s="74">
        <f t="shared" si="112"/>
        <v>7.1</v>
      </c>
      <c r="N264" s="83">
        <v>7.14</v>
      </c>
      <c r="O264" s="83">
        <v>7.03</v>
      </c>
      <c r="P264" s="83">
        <v>7.26</v>
      </c>
      <c r="Q264" s="83">
        <v>7.06</v>
      </c>
      <c r="R264" s="83"/>
      <c r="S264" s="83"/>
      <c r="T264" s="83"/>
      <c r="U264" s="83"/>
      <c r="V264" s="5" t="str">
        <f t="shared" si="113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4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13.806706114398422</v>
      </c>
      <c r="AO264" s="41">
        <v>2028</v>
      </c>
      <c r="AP264" s="110"/>
      <c r="AQ264" s="111"/>
      <c r="AR264" s="126" t="str">
        <f t="shared" si="115"/>
        <v/>
      </c>
      <c r="AS264" s="126" t="str">
        <f t="shared" si="116"/>
        <v/>
      </c>
      <c r="AT264" s="127">
        <v>2119</v>
      </c>
      <c r="AU264" s="128"/>
      <c r="AV264" s="129"/>
      <c r="AW264" s="126" t="str">
        <f t="shared" si="117"/>
        <v/>
      </c>
      <c r="AX264" s="126" t="str">
        <f t="shared" si="118"/>
        <v/>
      </c>
      <c r="AY264" s="64" t="str">
        <f t="shared" si="119"/>
        <v/>
      </c>
      <c r="AZ264" s="97">
        <v>79.39</v>
      </c>
      <c r="BA264" s="68"/>
      <c r="BB264" s="68"/>
      <c r="BC264" s="68"/>
      <c r="BD264" s="68"/>
      <c r="BE264" s="15">
        <v>340</v>
      </c>
      <c r="BF264" s="5">
        <f t="shared" si="120"/>
        <v>23410</v>
      </c>
      <c r="BG264" s="42">
        <v>2069</v>
      </c>
      <c r="BH264" s="42">
        <v>8502</v>
      </c>
      <c r="BI264" s="42">
        <v>1116</v>
      </c>
      <c r="BJ264" s="42"/>
      <c r="BK264" s="42"/>
      <c r="BL264" s="42">
        <v>11723</v>
      </c>
      <c r="BM264" s="15"/>
    </row>
    <row r="265" spans="1:65" outlineLevel="5" x14ac:dyDescent="0.45">
      <c r="A265" s="22">
        <f t="shared" si="106"/>
        <v>8</v>
      </c>
      <c r="B265" s="9">
        <f t="shared" si="105"/>
        <v>45512</v>
      </c>
      <c r="C265" s="51">
        <v>389624</v>
      </c>
      <c r="D265" s="64">
        <f t="shared" si="111"/>
        <v>34.5</v>
      </c>
      <c r="E265" s="12">
        <v>34</v>
      </c>
      <c r="F265" s="12">
        <v>33</v>
      </c>
      <c r="G265" s="12">
        <v>35</v>
      </c>
      <c r="H265" s="12">
        <v>36</v>
      </c>
      <c r="I265" s="12"/>
      <c r="J265" s="12"/>
      <c r="K265" s="12"/>
      <c r="L265" s="12"/>
      <c r="M265" s="74">
        <f t="shared" si="112"/>
        <v>7.1</v>
      </c>
      <c r="N265" s="83">
        <v>7.17</v>
      </c>
      <c r="O265" s="83">
        <v>7.02</v>
      </c>
      <c r="P265" s="83">
        <v>7.23</v>
      </c>
      <c r="Q265" s="83">
        <v>7.11</v>
      </c>
      <c r="R265" s="83"/>
      <c r="S265" s="83"/>
      <c r="T265" s="83"/>
      <c r="U265" s="83"/>
      <c r="V265" s="5">
        <f t="shared" si="113"/>
        <v>200</v>
      </c>
      <c r="W265" s="41"/>
      <c r="X265" s="41">
        <v>185</v>
      </c>
      <c r="Y265" s="41"/>
      <c r="Z265" s="41">
        <v>215</v>
      </c>
      <c r="AA265" s="41"/>
      <c r="AB265" s="41"/>
      <c r="AC265" s="41"/>
      <c r="AD265" s="41"/>
      <c r="AE265" s="5">
        <f t="shared" si="114"/>
        <v>2705</v>
      </c>
      <c r="AF265" s="41"/>
      <c r="AG265" s="41">
        <v>2840</v>
      </c>
      <c r="AH265" s="41"/>
      <c r="AI265" s="41">
        <v>2570</v>
      </c>
      <c r="AJ265" s="41"/>
      <c r="AK265" s="41"/>
      <c r="AL265" s="41"/>
      <c r="AM265" s="41"/>
      <c r="AN265" s="41">
        <v>16.696481812760883</v>
      </c>
      <c r="AO265" s="41">
        <v>1677</v>
      </c>
      <c r="AP265" s="110"/>
      <c r="AQ265" s="111"/>
      <c r="AR265" s="126" t="str">
        <f t="shared" si="115"/>
        <v/>
      </c>
      <c r="AS265" s="126" t="str">
        <f t="shared" si="116"/>
        <v/>
      </c>
      <c r="AT265" s="127">
        <v>1714</v>
      </c>
      <c r="AU265" s="128"/>
      <c r="AV265" s="129"/>
      <c r="AW265" s="126" t="str">
        <f t="shared" si="117"/>
        <v/>
      </c>
      <c r="AX265" s="126" t="str">
        <f t="shared" si="118"/>
        <v/>
      </c>
      <c r="AY265" s="64" t="str">
        <f t="shared" si="119"/>
        <v/>
      </c>
      <c r="AZ265" s="97">
        <v>79.180000000000007</v>
      </c>
      <c r="BA265" s="68">
        <v>59.87</v>
      </c>
      <c r="BB265" s="68">
        <v>37.25</v>
      </c>
      <c r="BC265" s="68">
        <v>1</v>
      </c>
      <c r="BD265" s="68"/>
      <c r="BE265" s="15">
        <v>230</v>
      </c>
      <c r="BF265" s="5">
        <f t="shared" si="120"/>
        <v>24094</v>
      </c>
      <c r="BG265" s="42">
        <v>0</v>
      </c>
      <c r="BH265" s="42">
        <v>12123</v>
      </c>
      <c r="BI265" s="42">
        <v>816</v>
      </c>
      <c r="BJ265" s="42"/>
      <c r="BK265" s="42"/>
      <c r="BL265" s="42">
        <v>11155</v>
      </c>
      <c r="BM265" s="15"/>
    </row>
    <row r="266" spans="1:65" outlineLevel="5" x14ac:dyDescent="0.45">
      <c r="A266" s="22">
        <f t="shared" si="106"/>
        <v>8</v>
      </c>
      <c r="B266" s="9">
        <f t="shared" si="105"/>
        <v>45513</v>
      </c>
      <c r="C266" s="51">
        <v>364070</v>
      </c>
      <c r="D266" s="64">
        <f t="shared" si="111"/>
        <v>36.1</v>
      </c>
      <c r="E266" s="12">
        <v>35.4</v>
      </c>
      <c r="F266" s="12">
        <v>35.5</v>
      </c>
      <c r="G266" s="12">
        <v>36</v>
      </c>
      <c r="H266" s="12">
        <v>37.5</v>
      </c>
      <c r="I266" s="12"/>
      <c r="J266" s="12"/>
      <c r="K266" s="12"/>
      <c r="L266" s="12"/>
      <c r="M266" s="74">
        <f t="shared" si="112"/>
        <v>7</v>
      </c>
      <c r="N266" s="83">
        <v>7</v>
      </c>
      <c r="O266" s="83">
        <v>7</v>
      </c>
      <c r="P266" s="83">
        <v>7.02</v>
      </c>
      <c r="Q266" s="83">
        <v>7.05</v>
      </c>
      <c r="R266" s="83"/>
      <c r="S266" s="83"/>
      <c r="T266" s="83"/>
      <c r="U266" s="83"/>
      <c r="V266" s="5" t="str">
        <f t="shared" si="113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4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19.323671497584542</v>
      </c>
      <c r="AO266" s="41">
        <v>1449</v>
      </c>
      <c r="AP266" s="110"/>
      <c r="AQ266" s="111"/>
      <c r="AR266" s="126" t="str">
        <f t="shared" si="115"/>
        <v/>
      </c>
      <c r="AS266" s="126" t="str">
        <f t="shared" si="116"/>
        <v/>
      </c>
      <c r="AT266" s="127">
        <v>1848</v>
      </c>
      <c r="AU266" s="128"/>
      <c r="AV266" s="129"/>
      <c r="AW266" s="126" t="str">
        <f t="shared" si="117"/>
        <v/>
      </c>
      <c r="AX266" s="126" t="str">
        <f t="shared" si="118"/>
        <v/>
      </c>
      <c r="AY266" s="64" t="str">
        <f t="shared" si="119"/>
        <v/>
      </c>
      <c r="AZ266" s="97">
        <v>77.58</v>
      </c>
      <c r="BA266" s="68"/>
      <c r="BB266" s="68"/>
      <c r="BC266" s="68"/>
      <c r="BD266" s="68"/>
      <c r="BE266" s="15">
        <v>290</v>
      </c>
      <c r="BF266" s="5">
        <f t="shared" si="120"/>
        <v>25667</v>
      </c>
      <c r="BG266" s="42">
        <v>7908</v>
      </c>
      <c r="BH266" s="42">
        <v>7407</v>
      </c>
      <c r="BI266" s="42">
        <v>959</v>
      </c>
      <c r="BJ266" s="42"/>
      <c r="BK266" s="42"/>
      <c r="BL266" s="42">
        <v>9393</v>
      </c>
      <c r="BM266" s="15"/>
    </row>
    <row r="267" spans="1:65" outlineLevel="5" x14ac:dyDescent="0.45">
      <c r="A267" s="22">
        <f t="shared" si="106"/>
        <v>8</v>
      </c>
      <c r="B267" s="9">
        <f t="shared" si="105"/>
        <v>45514</v>
      </c>
      <c r="C267" s="51">
        <v>356684</v>
      </c>
      <c r="D267" s="64">
        <f t="shared" si="111"/>
        <v>37</v>
      </c>
      <c r="E267" s="12">
        <v>36</v>
      </c>
      <c r="F267" s="12">
        <v>36.1</v>
      </c>
      <c r="G267" s="12">
        <v>37</v>
      </c>
      <c r="H267" s="12">
        <v>38.9</v>
      </c>
      <c r="I267" s="12"/>
      <c r="J267" s="12"/>
      <c r="K267" s="12"/>
      <c r="L267" s="12"/>
      <c r="M267" s="74">
        <f t="shared" si="112"/>
        <v>7</v>
      </c>
      <c r="N267" s="83">
        <v>7.08</v>
      </c>
      <c r="O267" s="83">
        <v>6.91</v>
      </c>
      <c r="P267" s="83">
        <v>7</v>
      </c>
      <c r="Q267" s="83">
        <v>6.91</v>
      </c>
      <c r="R267" s="83"/>
      <c r="S267" s="83"/>
      <c r="T267" s="83"/>
      <c r="U267" s="83"/>
      <c r="V267" s="5" t="str">
        <f t="shared" si="113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14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14</v>
      </c>
      <c r="AO267" s="41">
        <v>2000</v>
      </c>
      <c r="AP267" s="110"/>
      <c r="AQ267" s="111"/>
      <c r="AR267" s="126" t="str">
        <f t="shared" si="115"/>
        <v/>
      </c>
      <c r="AS267" s="126" t="str">
        <f t="shared" si="116"/>
        <v/>
      </c>
      <c r="AT267" s="127">
        <v>1997</v>
      </c>
      <c r="AU267" s="128"/>
      <c r="AV267" s="129"/>
      <c r="AW267" s="126" t="str">
        <f t="shared" si="117"/>
        <v/>
      </c>
      <c r="AX267" s="126" t="str">
        <f t="shared" si="118"/>
        <v/>
      </c>
      <c r="AY267" s="64" t="str">
        <f t="shared" si="119"/>
        <v/>
      </c>
      <c r="AZ267" s="97">
        <v>77.34</v>
      </c>
      <c r="BA267" s="68"/>
      <c r="BB267" s="68"/>
      <c r="BC267" s="68"/>
      <c r="BD267" s="68"/>
      <c r="BE267" s="15">
        <v>150</v>
      </c>
      <c r="BF267" s="5">
        <f t="shared" si="120"/>
        <v>22084</v>
      </c>
      <c r="BG267" s="42">
        <v>12965</v>
      </c>
      <c r="BH267" s="42">
        <v>0</v>
      </c>
      <c r="BI267" s="42">
        <v>1044</v>
      </c>
      <c r="BJ267" s="42"/>
      <c r="BK267" s="42"/>
      <c r="BL267" s="42">
        <v>8075</v>
      </c>
      <c r="BM267" s="15"/>
    </row>
    <row r="268" spans="1:65" outlineLevel="5" x14ac:dyDescent="0.45">
      <c r="A268" s="22">
        <f t="shared" si="106"/>
        <v>8</v>
      </c>
      <c r="B268" s="9">
        <f t="shared" si="105"/>
        <v>45515</v>
      </c>
      <c r="C268" s="51">
        <v>347927</v>
      </c>
      <c r="D268" s="64">
        <f t="shared" si="111"/>
        <v>37.9</v>
      </c>
      <c r="E268" s="12">
        <v>37.299999999999997</v>
      </c>
      <c r="F268" s="12">
        <v>37.4</v>
      </c>
      <c r="G268" s="12">
        <v>37.5</v>
      </c>
      <c r="H268" s="12">
        <v>39.299999999999997</v>
      </c>
      <c r="I268" s="12"/>
      <c r="J268" s="12"/>
      <c r="K268" s="12"/>
      <c r="L268" s="12"/>
      <c r="M268" s="74">
        <f t="shared" si="112"/>
        <v>6.9</v>
      </c>
      <c r="N268" s="83">
        <v>7.03</v>
      </c>
      <c r="O268" s="83">
        <v>6.85</v>
      </c>
      <c r="P268" s="83">
        <v>6.98</v>
      </c>
      <c r="Q268" s="83">
        <v>6.83</v>
      </c>
      <c r="R268" s="83"/>
      <c r="S268" s="83"/>
      <c r="T268" s="83"/>
      <c r="U268" s="83"/>
      <c r="V268" s="5" t="str">
        <f t="shared" si="113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14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12.802926383173297</v>
      </c>
      <c r="AO268" s="41">
        <v>2187</v>
      </c>
      <c r="AP268" s="110"/>
      <c r="AQ268" s="111"/>
      <c r="AR268" s="126" t="str">
        <f t="shared" si="115"/>
        <v/>
      </c>
      <c r="AS268" s="126" t="str">
        <f t="shared" si="116"/>
        <v/>
      </c>
      <c r="AT268" s="127">
        <v>2358</v>
      </c>
      <c r="AU268" s="128"/>
      <c r="AV268" s="129"/>
      <c r="AW268" s="126" t="str">
        <f t="shared" si="117"/>
        <v/>
      </c>
      <c r="AX268" s="126" t="str">
        <f t="shared" si="118"/>
        <v/>
      </c>
      <c r="AY268" s="64" t="str">
        <f t="shared" si="119"/>
        <v/>
      </c>
      <c r="AZ268" s="97">
        <v>77.900000000000006</v>
      </c>
      <c r="BA268" s="68"/>
      <c r="BB268" s="68"/>
      <c r="BC268" s="68"/>
      <c r="BD268" s="68"/>
      <c r="BE268" s="15"/>
      <c r="BF268" s="5">
        <f t="shared" si="120"/>
        <v>18767</v>
      </c>
      <c r="BG268" s="42">
        <v>11221</v>
      </c>
      <c r="BH268" s="42">
        <v>0</v>
      </c>
      <c r="BI268" s="42">
        <v>862</v>
      </c>
      <c r="BJ268" s="42"/>
      <c r="BK268" s="42"/>
      <c r="BL268" s="42">
        <v>6684</v>
      </c>
      <c r="BM268" s="15"/>
    </row>
    <row r="269" spans="1:65" outlineLevel="5" x14ac:dyDescent="0.45">
      <c r="A269" s="22">
        <f t="shared" si="106"/>
        <v>8</v>
      </c>
      <c r="B269" s="9">
        <f t="shared" si="105"/>
        <v>45516</v>
      </c>
      <c r="C269" s="51">
        <v>345616</v>
      </c>
      <c r="D269" s="64">
        <f t="shared" si="111"/>
        <v>38.700000000000003</v>
      </c>
      <c r="E269" s="12">
        <v>38.799999999999997</v>
      </c>
      <c r="F269" s="12">
        <v>38.9</v>
      </c>
      <c r="G269" s="12">
        <v>37.799999999999997</v>
      </c>
      <c r="H269" s="12">
        <v>39.299999999999997</v>
      </c>
      <c r="I269" s="12"/>
      <c r="J269" s="12"/>
      <c r="K269" s="12"/>
      <c r="L269" s="12"/>
      <c r="M269" s="74">
        <f t="shared" si="112"/>
        <v>7</v>
      </c>
      <c r="N269" s="83">
        <v>7.03</v>
      </c>
      <c r="O269" s="83">
        <v>6.89</v>
      </c>
      <c r="P269" s="83">
        <v>7.02</v>
      </c>
      <c r="Q269" s="83">
        <v>6.93</v>
      </c>
      <c r="R269" s="83"/>
      <c r="S269" s="83"/>
      <c r="T269" s="83"/>
      <c r="U269" s="83"/>
      <c r="V269" s="5" t="str">
        <f t="shared" si="113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4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12.152777777777779</v>
      </c>
      <c r="AO269" s="41">
        <v>2304</v>
      </c>
      <c r="AP269" s="110"/>
      <c r="AQ269" s="111"/>
      <c r="AR269" s="126" t="str">
        <f t="shared" si="115"/>
        <v/>
      </c>
      <c r="AS269" s="126" t="str">
        <f t="shared" si="116"/>
        <v/>
      </c>
      <c r="AT269" s="127">
        <v>2531</v>
      </c>
      <c r="AU269" s="128"/>
      <c r="AV269" s="129"/>
      <c r="AW269" s="126" t="str">
        <f t="shared" si="117"/>
        <v/>
      </c>
      <c r="AX269" s="126" t="str">
        <f t="shared" si="118"/>
        <v/>
      </c>
      <c r="AY269" s="64" t="str">
        <f t="shared" si="119"/>
        <v/>
      </c>
      <c r="AZ269" s="97">
        <v>78.760000000000005</v>
      </c>
      <c r="BA269" s="68"/>
      <c r="BB269" s="68"/>
      <c r="BC269" s="68"/>
      <c r="BD269" s="68"/>
      <c r="BE269" s="15">
        <v>320</v>
      </c>
      <c r="BF269" s="5">
        <f t="shared" si="120"/>
        <v>25125</v>
      </c>
      <c r="BG269" s="42">
        <v>10522</v>
      </c>
      <c r="BH269" s="42">
        <v>2078</v>
      </c>
      <c r="BI269" s="42">
        <v>1037</v>
      </c>
      <c r="BJ269" s="42"/>
      <c r="BK269" s="42"/>
      <c r="BL269" s="42">
        <v>11488</v>
      </c>
      <c r="BM269" s="15"/>
    </row>
    <row r="270" spans="1:65" outlineLevel="5" x14ac:dyDescent="0.45">
      <c r="A270" s="22">
        <f t="shared" si="106"/>
        <v>8</v>
      </c>
      <c r="B270" s="9">
        <f t="shared" si="105"/>
        <v>45517</v>
      </c>
      <c r="C270" s="51">
        <v>347608</v>
      </c>
      <c r="D270" s="64">
        <f t="shared" si="111"/>
        <v>38.9</v>
      </c>
      <c r="E270" s="12">
        <v>38.9</v>
      </c>
      <c r="F270" s="12">
        <v>39.1</v>
      </c>
      <c r="G270" s="12">
        <v>37.4</v>
      </c>
      <c r="H270" s="12">
        <v>40.1</v>
      </c>
      <c r="I270" s="12"/>
      <c r="J270" s="12"/>
      <c r="K270" s="12"/>
      <c r="L270" s="12"/>
      <c r="M270" s="74">
        <f t="shared" si="112"/>
        <v>7</v>
      </c>
      <c r="N270" s="83">
        <v>7.03</v>
      </c>
      <c r="O270" s="83">
        <v>6.88</v>
      </c>
      <c r="P270" s="83">
        <v>7.01</v>
      </c>
      <c r="Q270" s="83">
        <v>6.9</v>
      </c>
      <c r="R270" s="83"/>
      <c r="S270" s="83"/>
      <c r="T270" s="83"/>
      <c r="U270" s="83"/>
      <c r="V270" s="5">
        <f t="shared" si="113"/>
        <v>217</v>
      </c>
      <c r="W270" s="41"/>
      <c r="X270" s="41">
        <v>211</v>
      </c>
      <c r="Y270" s="41"/>
      <c r="Z270" s="41">
        <v>223</v>
      </c>
      <c r="AA270" s="41"/>
      <c r="AB270" s="41"/>
      <c r="AC270" s="41"/>
      <c r="AD270" s="41"/>
      <c r="AE270" s="5">
        <f t="shared" si="114"/>
        <v>2685</v>
      </c>
      <c r="AF270" s="41"/>
      <c r="AG270" s="41">
        <v>2780</v>
      </c>
      <c r="AH270" s="41"/>
      <c r="AI270" s="41">
        <v>2590</v>
      </c>
      <c r="AJ270" s="41"/>
      <c r="AK270" s="41"/>
      <c r="AL270" s="41"/>
      <c r="AM270" s="41"/>
      <c r="AN270" s="41">
        <v>12.147505422993492</v>
      </c>
      <c r="AO270" s="41">
        <v>2305</v>
      </c>
      <c r="AP270" s="110">
        <v>1.63</v>
      </c>
      <c r="AQ270" s="111">
        <v>1.1599999999999999</v>
      </c>
      <c r="AR270" s="126">
        <f t="shared" si="115"/>
        <v>71.165644171779135</v>
      </c>
      <c r="AS270" s="126">
        <f t="shared" si="116"/>
        <v>28.834355828220865</v>
      </c>
      <c r="AT270" s="127">
        <v>2694</v>
      </c>
      <c r="AU270" s="128">
        <v>3.04</v>
      </c>
      <c r="AV270" s="129">
        <v>1.75</v>
      </c>
      <c r="AW270" s="126">
        <f t="shared" si="117"/>
        <v>57.565789473684212</v>
      </c>
      <c r="AX270" s="126">
        <f t="shared" si="118"/>
        <v>42.434210526315788</v>
      </c>
      <c r="AY270" s="64">
        <f t="shared" si="119"/>
        <v>45.034750066827037</v>
      </c>
      <c r="AZ270" s="97">
        <v>78.47</v>
      </c>
      <c r="BA270" s="68">
        <v>58.64</v>
      </c>
      <c r="BB270" s="68">
        <v>39.6</v>
      </c>
      <c r="BC270" s="68">
        <v>2</v>
      </c>
      <c r="BD270" s="68"/>
      <c r="BE270" s="15">
        <v>320</v>
      </c>
      <c r="BF270" s="5">
        <f t="shared" si="120"/>
        <v>29585</v>
      </c>
      <c r="BG270" s="42">
        <v>11422</v>
      </c>
      <c r="BH270" s="42">
        <v>6007</v>
      </c>
      <c r="BI270" s="42">
        <v>1124</v>
      </c>
      <c r="BJ270" s="42"/>
      <c r="BK270" s="42"/>
      <c r="BL270" s="42">
        <v>11032</v>
      </c>
      <c r="BM270" s="15"/>
    </row>
    <row r="271" spans="1:65" outlineLevel="5" x14ac:dyDescent="0.45">
      <c r="A271" s="22">
        <f t="shared" si="106"/>
        <v>8</v>
      </c>
      <c r="B271" s="9">
        <f t="shared" si="105"/>
        <v>45518</v>
      </c>
      <c r="C271" s="51">
        <v>346091</v>
      </c>
      <c r="D271" s="64">
        <f t="shared" si="111"/>
        <v>39.200000000000003</v>
      </c>
      <c r="E271" s="12">
        <v>39.4</v>
      </c>
      <c r="F271" s="12">
        <v>39.6</v>
      </c>
      <c r="G271" s="12">
        <v>38.1</v>
      </c>
      <c r="H271" s="12">
        <v>39.6</v>
      </c>
      <c r="I271" s="12"/>
      <c r="J271" s="12"/>
      <c r="K271" s="12"/>
      <c r="L271" s="12"/>
      <c r="M271" s="74">
        <f t="shared" si="112"/>
        <v>7</v>
      </c>
      <c r="N271" s="83">
        <v>7.02</v>
      </c>
      <c r="O271" s="83">
        <v>6.9</v>
      </c>
      <c r="P271" s="83">
        <v>7.02</v>
      </c>
      <c r="Q271" s="83">
        <v>6.96</v>
      </c>
      <c r="R271" s="83"/>
      <c r="S271" s="83"/>
      <c r="T271" s="83"/>
      <c r="U271" s="83"/>
      <c r="V271" s="5" t="str">
        <f t="shared" si="113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4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12.022327179046801</v>
      </c>
      <c r="AO271" s="41">
        <v>2329</v>
      </c>
      <c r="AP271" s="110"/>
      <c r="AQ271" s="111"/>
      <c r="AR271" s="126" t="str">
        <f t="shared" si="115"/>
        <v/>
      </c>
      <c r="AS271" s="126" t="str">
        <f t="shared" si="116"/>
        <v/>
      </c>
      <c r="AT271" s="127">
        <v>2405</v>
      </c>
      <c r="AU271" s="128"/>
      <c r="AV271" s="129"/>
      <c r="AW271" s="126" t="str">
        <f t="shared" si="117"/>
        <v/>
      </c>
      <c r="AX271" s="126" t="str">
        <f t="shared" si="118"/>
        <v/>
      </c>
      <c r="AY271" s="64" t="str">
        <f t="shared" si="119"/>
        <v/>
      </c>
      <c r="AZ271" s="97">
        <v>78.77</v>
      </c>
      <c r="BA271" s="68"/>
      <c r="BB271" s="68"/>
      <c r="BC271" s="68"/>
      <c r="BD271" s="68"/>
      <c r="BE271" s="15">
        <v>290</v>
      </c>
      <c r="BF271" s="5">
        <f t="shared" si="120"/>
        <v>27271</v>
      </c>
      <c r="BG271" s="42">
        <v>8025</v>
      </c>
      <c r="BH271" s="42">
        <v>6720</v>
      </c>
      <c r="BI271" s="42">
        <v>1139</v>
      </c>
      <c r="BJ271" s="42"/>
      <c r="BK271" s="42"/>
      <c r="BL271" s="42">
        <v>11387</v>
      </c>
      <c r="BM271" s="15"/>
    </row>
    <row r="272" spans="1:65" outlineLevel="5" x14ac:dyDescent="0.45">
      <c r="A272" s="22">
        <f t="shared" si="106"/>
        <v>8</v>
      </c>
      <c r="B272" s="9">
        <f t="shared" si="105"/>
        <v>45519</v>
      </c>
      <c r="C272" s="51">
        <v>334127</v>
      </c>
      <c r="D272" s="64">
        <f t="shared" si="111"/>
        <v>38.9</v>
      </c>
      <c r="E272" s="12">
        <v>38.799999999999997</v>
      </c>
      <c r="F272" s="12">
        <v>38.9</v>
      </c>
      <c r="G272" s="12">
        <v>38.1</v>
      </c>
      <c r="H272" s="12">
        <v>39.700000000000003</v>
      </c>
      <c r="I272" s="12"/>
      <c r="J272" s="12"/>
      <c r="K272" s="12"/>
      <c r="L272" s="12"/>
      <c r="M272" s="74">
        <f t="shared" si="112"/>
        <v>7</v>
      </c>
      <c r="N272" s="83">
        <v>7.03</v>
      </c>
      <c r="O272" s="83">
        <v>6.81</v>
      </c>
      <c r="P272" s="83">
        <v>7.05</v>
      </c>
      <c r="Q272" s="83">
        <v>6.91</v>
      </c>
      <c r="R272" s="83"/>
      <c r="S272" s="83"/>
      <c r="T272" s="83"/>
      <c r="U272" s="83"/>
      <c r="V272" s="5" t="str">
        <f t="shared" si="113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4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13.047530288909599</v>
      </c>
      <c r="AO272" s="41">
        <v>2146</v>
      </c>
      <c r="AP272" s="110"/>
      <c r="AQ272" s="111"/>
      <c r="AR272" s="126" t="str">
        <f t="shared" si="115"/>
        <v/>
      </c>
      <c r="AS272" s="126" t="str">
        <f t="shared" si="116"/>
        <v/>
      </c>
      <c r="AT272" s="127">
        <v>2255</v>
      </c>
      <c r="AU272" s="128"/>
      <c r="AV272" s="129"/>
      <c r="AW272" s="126" t="str">
        <f t="shared" si="117"/>
        <v/>
      </c>
      <c r="AX272" s="126" t="str">
        <f t="shared" si="118"/>
        <v/>
      </c>
      <c r="AY272" s="64" t="str">
        <f t="shared" si="119"/>
        <v/>
      </c>
      <c r="AZ272" s="97">
        <v>78.56</v>
      </c>
      <c r="BA272" s="68"/>
      <c r="BB272" s="68"/>
      <c r="BC272" s="68"/>
      <c r="BD272" s="68"/>
      <c r="BE272" s="15">
        <v>220</v>
      </c>
      <c r="BF272" s="5">
        <f t="shared" si="120"/>
        <v>22082</v>
      </c>
      <c r="BG272" s="42">
        <v>5947</v>
      </c>
      <c r="BH272" s="42">
        <v>3396</v>
      </c>
      <c r="BI272" s="42">
        <v>1140</v>
      </c>
      <c r="BJ272" s="42"/>
      <c r="BK272" s="42"/>
      <c r="BL272" s="42">
        <v>11599</v>
      </c>
      <c r="BM272" s="15"/>
    </row>
    <row r="273" spans="1:65" outlineLevel="5" x14ac:dyDescent="0.45">
      <c r="A273" s="22">
        <f t="shared" si="106"/>
        <v>8</v>
      </c>
      <c r="B273" s="9">
        <f t="shared" si="105"/>
        <v>45520</v>
      </c>
      <c r="C273" s="51">
        <v>338723</v>
      </c>
      <c r="D273" s="64">
        <f t="shared" si="111"/>
        <v>38.700000000000003</v>
      </c>
      <c r="E273" s="12">
        <v>38.6</v>
      </c>
      <c r="F273" s="12">
        <v>38.799999999999997</v>
      </c>
      <c r="G273" s="12">
        <v>38.200000000000003</v>
      </c>
      <c r="H273" s="12">
        <v>39.200000000000003</v>
      </c>
      <c r="I273" s="12"/>
      <c r="J273" s="12"/>
      <c r="K273" s="12"/>
      <c r="L273" s="12"/>
      <c r="M273" s="74">
        <f t="shared" si="112"/>
        <v>7</v>
      </c>
      <c r="N273" s="83">
        <v>7.03</v>
      </c>
      <c r="O273" s="83">
        <v>6.92</v>
      </c>
      <c r="P273" s="83">
        <v>7.03</v>
      </c>
      <c r="Q273" s="83">
        <v>6.95</v>
      </c>
      <c r="R273" s="83"/>
      <c r="S273" s="83"/>
      <c r="T273" s="83"/>
      <c r="U273" s="83"/>
      <c r="V273" s="5" t="str">
        <f t="shared" si="113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4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12.873563218390805</v>
      </c>
      <c r="AO273" s="41">
        <v>2175</v>
      </c>
      <c r="AP273" s="110"/>
      <c r="AQ273" s="111"/>
      <c r="AR273" s="126" t="str">
        <f t="shared" si="115"/>
        <v/>
      </c>
      <c r="AS273" s="126" t="str">
        <f t="shared" si="116"/>
        <v/>
      </c>
      <c r="AT273" s="127">
        <v>2479</v>
      </c>
      <c r="AU273" s="128"/>
      <c r="AV273" s="129"/>
      <c r="AW273" s="126" t="str">
        <f t="shared" si="117"/>
        <v/>
      </c>
      <c r="AX273" s="126" t="str">
        <f t="shared" si="118"/>
        <v/>
      </c>
      <c r="AY273" s="64" t="str">
        <f t="shared" si="119"/>
        <v/>
      </c>
      <c r="AZ273" s="97">
        <v>78.83</v>
      </c>
      <c r="BA273" s="68"/>
      <c r="BB273" s="68"/>
      <c r="BC273" s="68"/>
      <c r="BD273" s="68"/>
      <c r="BE273" s="15">
        <v>340</v>
      </c>
      <c r="BF273" s="5">
        <f t="shared" si="120"/>
        <v>26288</v>
      </c>
      <c r="BG273" s="42">
        <v>8270</v>
      </c>
      <c r="BH273" s="42">
        <v>4870</v>
      </c>
      <c r="BI273" s="42">
        <v>1149</v>
      </c>
      <c r="BJ273" s="42"/>
      <c r="BK273" s="42"/>
      <c r="BL273" s="42">
        <v>11999</v>
      </c>
      <c r="BM273" s="15"/>
    </row>
    <row r="274" spans="1:65" outlineLevel="5" x14ac:dyDescent="0.45">
      <c r="A274" s="22">
        <f t="shared" si="106"/>
        <v>8</v>
      </c>
      <c r="B274" s="9">
        <f t="shared" si="105"/>
        <v>45521</v>
      </c>
      <c r="C274" s="51">
        <v>348379</v>
      </c>
      <c r="D274" s="64">
        <f t="shared" si="111"/>
        <v>38.299999999999997</v>
      </c>
      <c r="E274" s="12">
        <v>38.1</v>
      </c>
      <c r="F274" s="12">
        <v>38.200000000000003</v>
      </c>
      <c r="G274" s="12">
        <v>38.200000000000003</v>
      </c>
      <c r="H274" s="12">
        <v>38.6</v>
      </c>
      <c r="I274" s="12"/>
      <c r="J274" s="12"/>
      <c r="K274" s="12"/>
      <c r="L274" s="12"/>
      <c r="M274" s="74">
        <f t="shared" si="112"/>
        <v>7</v>
      </c>
      <c r="N274" s="83">
        <v>7.01</v>
      </c>
      <c r="O274" s="83">
        <v>6.99</v>
      </c>
      <c r="P274" s="83">
        <v>7.08</v>
      </c>
      <c r="Q274" s="83">
        <v>6.97</v>
      </c>
      <c r="R274" s="83"/>
      <c r="S274" s="83"/>
      <c r="T274" s="83"/>
      <c r="U274" s="83"/>
      <c r="V274" s="5" t="str">
        <f t="shared" si="113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14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v>13.263855992420654</v>
      </c>
      <c r="AO274" s="41">
        <v>2111</v>
      </c>
      <c r="AP274" s="110"/>
      <c r="AQ274" s="111"/>
      <c r="AR274" s="126" t="str">
        <f t="shared" si="115"/>
        <v/>
      </c>
      <c r="AS274" s="126" t="str">
        <f t="shared" si="116"/>
        <v/>
      </c>
      <c r="AT274" s="127">
        <v>2153</v>
      </c>
      <c r="AU274" s="128"/>
      <c r="AV274" s="129"/>
      <c r="AW274" s="126" t="str">
        <f t="shared" si="117"/>
        <v/>
      </c>
      <c r="AX274" s="126" t="str">
        <f t="shared" si="118"/>
        <v/>
      </c>
      <c r="AY274" s="64" t="str">
        <f t="shared" si="119"/>
        <v/>
      </c>
      <c r="AZ274" s="97">
        <v>78.87</v>
      </c>
      <c r="BA274" s="68"/>
      <c r="BB274" s="68"/>
      <c r="BC274" s="68"/>
      <c r="BD274" s="68"/>
      <c r="BE274" s="15">
        <v>140</v>
      </c>
      <c r="BF274" s="5">
        <f t="shared" si="120"/>
        <v>18926</v>
      </c>
      <c r="BG274" s="42">
        <v>3460</v>
      </c>
      <c r="BH274" s="42">
        <v>2869</v>
      </c>
      <c r="BI274" s="42">
        <v>1143</v>
      </c>
      <c r="BJ274" s="42"/>
      <c r="BK274" s="42"/>
      <c r="BL274" s="42">
        <v>11454</v>
      </c>
      <c r="BM274" s="15"/>
    </row>
    <row r="275" spans="1:65" outlineLevel="5" x14ac:dyDescent="0.45">
      <c r="A275" s="22">
        <f t="shared" si="106"/>
        <v>8</v>
      </c>
      <c r="B275" s="9">
        <f t="shared" si="105"/>
        <v>45522</v>
      </c>
      <c r="C275" s="51">
        <v>337645</v>
      </c>
      <c r="D275" s="64">
        <f t="shared" si="111"/>
        <v>37.6</v>
      </c>
      <c r="E275" s="12">
        <v>37.1</v>
      </c>
      <c r="F275" s="12">
        <v>37.200000000000003</v>
      </c>
      <c r="G275" s="12">
        <v>38.200000000000003</v>
      </c>
      <c r="H275" s="12">
        <v>38</v>
      </c>
      <c r="I275" s="12"/>
      <c r="J275" s="12"/>
      <c r="K275" s="12"/>
      <c r="L275" s="12"/>
      <c r="M275" s="74">
        <f t="shared" si="112"/>
        <v>7</v>
      </c>
      <c r="N275" s="83">
        <v>7.08</v>
      </c>
      <c r="O275" s="83">
        <v>6.9</v>
      </c>
      <c r="P275" s="83">
        <v>6.91</v>
      </c>
      <c r="Q275" s="83">
        <v>6.97</v>
      </c>
      <c r="R275" s="83"/>
      <c r="S275" s="83"/>
      <c r="T275" s="83"/>
      <c r="U275" s="83"/>
      <c r="V275" s="5" t="str">
        <f t="shared" si="113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4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14.470284237726098</v>
      </c>
      <c r="AO275" s="41">
        <v>1935</v>
      </c>
      <c r="AP275" s="110"/>
      <c r="AQ275" s="111"/>
      <c r="AR275" s="126" t="str">
        <f t="shared" si="115"/>
        <v/>
      </c>
      <c r="AS275" s="126" t="str">
        <f t="shared" si="116"/>
        <v/>
      </c>
      <c r="AT275" s="127">
        <v>2084</v>
      </c>
      <c r="AU275" s="128"/>
      <c r="AV275" s="129"/>
      <c r="AW275" s="126" t="str">
        <f t="shared" si="117"/>
        <v/>
      </c>
      <c r="AX275" s="126" t="str">
        <f t="shared" si="118"/>
        <v/>
      </c>
      <c r="AY275" s="64" t="str">
        <f t="shared" si="119"/>
        <v/>
      </c>
      <c r="AZ275" s="97">
        <v>77.489999999999995</v>
      </c>
      <c r="BA275" s="68"/>
      <c r="BB275" s="68"/>
      <c r="BC275" s="68"/>
      <c r="BD275" s="68"/>
      <c r="BE275" s="15"/>
      <c r="BF275" s="5">
        <f t="shared" si="120"/>
        <v>11077</v>
      </c>
      <c r="BG275" s="42">
        <v>2228</v>
      </c>
      <c r="BH275" s="42">
        <v>0</v>
      </c>
      <c r="BI275" s="42">
        <v>1141</v>
      </c>
      <c r="BJ275" s="42"/>
      <c r="BK275" s="42"/>
      <c r="BL275" s="42">
        <v>7708</v>
      </c>
      <c r="BM275" s="15"/>
    </row>
    <row r="276" spans="1:65" outlineLevel="5" x14ac:dyDescent="0.45">
      <c r="A276" s="22">
        <f t="shared" si="106"/>
        <v>8</v>
      </c>
      <c r="B276" s="9">
        <f t="shared" si="105"/>
        <v>45523</v>
      </c>
      <c r="C276" s="51">
        <v>351046</v>
      </c>
      <c r="D276" s="64">
        <f t="shared" si="111"/>
        <v>38.5</v>
      </c>
      <c r="E276" s="12">
        <v>38.299999999999997</v>
      </c>
      <c r="F276" s="12">
        <v>38.4</v>
      </c>
      <c r="G276" s="12">
        <v>38.1</v>
      </c>
      <c r="H276" s="12">
        <v>39.299999999999997</v>
      </c>
      <c r="I276" s="12"/>
      <c r="J276" s="12"/>
      <c r="K276" s="12"/>
      <c r="L276" s="12"/>
      <c r="M276" s="74">
        <f t="shared" si="112"/>
        <v>6.9</v>
      </c>
      <c r="N276" s="83">
        <v>6.99</v>
      </c>
      <c r="O276" s="83">
        <v>6.82</v>
      </c>
      <c r="P276" s="83">
        <v>6.95</v>
      </c>
      <c r="Q276" s="83">
        <v>6.79</v>
      </c>
      <c r="R276" s="83"/>
      <c r="S276" s="83"/>
      <c r="T276" s="83"/>
      <c r="U276" s="83"/>
      <c r="V276" s="5" t="str">
        <f t="shared" si="113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4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17.4346201743462</v>
      </c>
      <c r="AO276" s="41">
        <v>1606</v>
      </c>
      <c r="AP276" s="110"/>
      <c r="AQ276" s="111"/>
      <c r="AR276" s="126" t="str">
        <f t="shared" si="115"/>
        <v/>
      </c>
      <c r="AS276" s="126" t="str">
        <f t="shared" si="116"/>
        <v/>
      </c>
      <c r="AT276" s="127">
        <v>1780</v>
      </c>
      <c r="AU276" s="128"/>
      <c r="AV276" s="129"/>
      <c r="AW276" s="126" t="str">
        <f t="shared" si="117"/>
        <v/>
      </c>
      <c r="AX276" s="126" t="str">
        <f t="shared" si="118"/>
        <v/>
      </c>
      <c r="AY276" s="64" t="str">
        <f t="shared" si="119"/>
        <v/>
      </c>
      <c r="AZ276" s="97">
        <v>78.930000000000007</v>
      </c>
      <c r="BA276" s="68"/>
      <c r="BB276" s="68"/>
      <c r="BC276" s="68"/>
      <c r="BD276" s="68"/>
      <c r="BE276" s="15">
        <v>320</v>
      </c>
      <c r="BF276" s="5">
        <f t="shared" si="120"/>
        <v>24183</v>
      </c>
      <c r="BG276" s="42">
        <v>10306</v>
      </c>
      <c r="BH276" s="42">
        <v>1559</v>
      </c>
      <c r="BI276" s="42">
        <v>1148</v>
      </c>
      <c r="BJ276" s="42"/>
      <c r="BK276" s="42"/>
      <c r="BL276" s="42">
        <v>11170</v>
      </c>
      <c r="BM276" s="15"/>
    </row>
    <row r="277" spans="1:65" outlineLevel="5" x14ac:dyDescent="0.45">
      <c r="A277" s="22">
        <f t="shared" si="106"/>
        <v>8</v>
      </c>
      <c r="B277" s="9">
        <f t="shared" si="105"/>
        <v>45524</v>
      </c>
      <c r="C277" s="51">
        <v>429611</v>
      </c>
      <c r="D277" s="64">
        <f t="shared" si="111"/>
        <v>39.299999999999997</v>
      </c>
      <c r="E277" s="12">
        <v>39.5</v>
      </c>
      <c r="F277" s="12">
        <v>39.6</v>
      </c>
      <c r="G277" s="12">
        <v>38.4</v>
      </c>
      <c r="H277" s="12">
        <v>39.5</v>
      </c>
      <c r="I277" s="12"/>
      <c r="J277" s="12"/>
      <c r="K277" s="12"/>
      <c r="L277" s="12"/>
      <c r="M277" s="74">
        <f t="shared" si="112"/>
        <v>7</v>
      </c>
      <c r="N277" s="83">
        <v>7.03</v>
      </c>
      <c r="O277" s="83">
        <v>7.05</v>
      </c>
      <c r="P277" s="83">
        <v>7.08</v>
      </c>
      <c r="Q277" s="83">
        <v>6.88</v>
      </c>
      <c r="R277" s="83"/>
      <c r="S277" s="83"/>
      <c r="T277" s="83"/>
      <c r="U277" s="83"/>
      <c r="V277" s="5" t="str">
        <f t="shared" si="113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4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14.184397163120567</v>
      </c>
      <c r="AO277" s="41">
        <v>1974</v>
      </c>
      <c r="AP277" s="110">
        <v>3.66</v>
      </c>
      <c r="AQ277" s="111">
        <v>2.87</v>
      </c>
      <c r="AR277" s="126">
        <f t="shared" si="115"/>
        <v>78.41530054644808</v>
      </c>
      <c r="AS277" s="126">
        <f t="shared" si="116"/>
        <v>21.58469945355192</v>
      </c>
      <c r="AT277" s="127">
        <v>2249</v>
      </c>
      <c r="AU277" s="128">
        <v>1.75</v>
      </c>
      <c r="AV277" s="129">
        <v>1.1100000000000001</v>
      </c>
      <c r="AW277" s="126">
        <f t="shared" si="117"/>
        <v>63.428571428571431</v>
      </c>
      <c r="AX277" s="126">
        <f t="shared" si="118"/>
        <v>36.571428571428569</v>
      </c>
      <c r="AY277" s="64">
        <f t="shared" si="119"/>
        <v>52.259364111498229</v>
      </c>
      <c r="AZ277" s="97">
        <v>79.430000000000007</v>
      </c>
      <c r="BA277" s="68">
        <v>57.84</v>
      </c>
      <c r="BB277" s="68">
        <v>39.17</v>
      </c>
      <c r="BC277" s="68">
        <v>1</v>
      </c>
      <c r="BD277" s="68"/>
      <c r="BE277" s="15">
        <v>330</v>
      </c>
      <c r="BF277" s="5">
        <f t="shared" si="120"/>
        <v>24866</v>
      </c>
      <c r="BG277" s="42">
        <v>10693</v>
      </c>
      <c r="BH277" s="42">
        <v>1419</v>
      </c>
      <c r="BI277" s="42">
        <v>1043</v>
      </c>
      <c r="BJ277" s="42"/>
      <c r="BK277" s="42"/>
      <c r="BL277" s="42">
        <v>11711</v>
      </c>
      <c r="BM277" s="15"/>
    </row>
    <row r="278" spans="1:65" outlineLevel="5" x14ac:dyDescent="0.45">
      <c r="A278" s="22">
        <f t="shared" si="106"/>
        <v>8</v>
      </c>
      <c r="B278" s="9">
        <f t="shared" si="105"/>
        <v>45525</v>
      </c>
      <c r="C278" s="51">
        <v>427739</v>
      </c>
      <c r="D278" s="64">
        <f t="shared" si="111"/>
        <v>39.200000000000003</v>
      </c>
      <c r="E278" s="12">
        <v>39.4</v>
      </c>
      <c r="F278" s="12">
        <v>39.5</v>
      </c>
      <c r="G278" s="12">
        <v>38.4</v>
      </c>
      <c r="H278" s="12">
        <v>39.299999999999997</v>
      </c>
      <c r="I278" s="12"/>
      <c r="J278" s="12"/>
      <c r="K278" s="12"/>
      <c r="L278" s="12"/>
      <c r="M278" s="74">
        <f t="shared" si="112"/>
        <v>7</v>
      </c>
      <c r="N278" s="83">
        <v>6.92</v>
      </c>
      <c r="O278" s="83">
        <v>7.03</v>
      </c>
      <c r="P278" s="83">
        <v>7.11</v>
      </c>
      <c r="Q278" s="83">
        <v>6.92</v>
      </c>
      <c r="R278" s="83"/>
      <c r="S278" s="83"/>
      <c r="T278" s="83"/>
      <c r="U278" s="83"/>
      <c r="V278" s="5" t="str">
        <f t="shared" si="113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4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11.919965942954448</v>
      </c>
      <c r="AO278" s="41">
        <v>2349</v>
      </c>
      <c r="AP278" s="110"/>
      <c r="AQ278" s="111"/>
      <c r="AR278" s="126" t="str">
        <f t="shared" si="115"/>
        <v/>
      </c>
      <c r="AS278" s="126" t="str">
        <f t="shared" si="116"/>
        <v/>
      </c>
      <c r="AT278" s="127">
        <v>2608</v>
      </c>
      <c r="AU278" s="128"/>
      <c r="AV278" s="129"/>
      <c r="AW278" s="126" t="str">
        <f t="shared" si="117"/>
        <v/>
      </c>
      <c r="AX278" s="126" t="str">
        <f t="shared" si="118"/>
        <v/>
      </c>
      <c r="AY278" s="64" t="str">
        <f t="shared" si="119"/>
        <v/>
      </c>
      <c r="AZ278" s="97">
        <v>79.36</v>
      </c>
      <c r="BA278" s="68"/>
      <c r="BB278" s="68"/>
      <c r="BC278" s="68"/>
      <c r="BD278" s="68"/>
      <c r="BE278" s="15">
        <v>330</v>
      </c>
      <c r="BF278" s="5">
        <f t="shared" si="120"/>
        <v>27150</v>
      </c>
      <c r="BG278" s="42">
        <v>7437</v>
      </c>
      <c r="BH278" s="42">
        <v>7298</v>
      </c>
      <c r="BI278" s="42">
        <v>1124</v>
      </c>
      <c r="BJ278" s="42"/>
      <c r="BK278" s="42"/>
      <c r="BL278" s="42">
        <v>11291</v>
      </c>
      <c r="BM278" s="15"/>
    </row>
    <row r="279" spans="1:65" outlineLevel="5" x14ac:dyDescent="0.45">
      <c r="A279" s="22">
        <f t="shared" si="106"/>
        <v>8</v>
      </c>
      <c r="B279" s="9">
        <f t="shared" si="105"/>
        <v>45526</v>
      </c>
      <c r="C279" s="51">
        <v>392555</v>
      </c>
      <c r="D279" s="64">
        <f t="shared" si="111"/>
        <v>38.9</v>
      </c>
      <c r="E279" s="12">
        <v>38.700000000000003</v>
      </c>
      <c r="F279" s="12">
        <v>38.9</v>
      </c>
      <c r="G279" s="12">
        <v>38.4</v>
      </c>
      <c r="H279" s="12">
        <v>39.6</v>
      </c>
      <c r="I279" s="12"/>
      <c r="J279" s="12"/>
      <c r="K279" s="12"/>
      <c r="L279" s="12"/>
      <c r="M279" s="74">
        <f t="shared" si="112"/>
        <v>7</v>
      </c>
      <c r="N279" s="83">
        <v>7</v>
      </c>
      <c r="O279" s="83">
        <v>7.06</v>
      </c>
      <c r="P279" s="83">
        <v>7.06</v>
      </c>
      <c r="Q279" s="83">
        <v>6.95</v>
      </c>
      <c r="R279" s="83"/>
      <c r="S279" s="83"/>
      <c r="T279" s="83"/>
      <c r="U279" s="83"/>
      <c r="V279" s="5">
        <f t="shared" si="113"/>
        <v>145</v>
      </c>
      <c r="W279" s="41"/>
      <c r="X279" s="41">
        <v>134</v>
      </c>
      <c r="Y279" s="41"/>
      <c r="Z279" s="41">
        <v>156</v>
      </c>
      <c r="AA279" s="41"/>
      <c r="AB279" s="41"/>
      <c r="AC279" s="41"/>
      <c r="AD279" s="41"/>
      <c r="AE279" s="5">
        <f t="shared" si="114"/>
        <v>2660</v>
      </c>
      <c r="AF279" s="41"/>
      <c r="AG279" s="41">
        <v>2420</v>
      </c>
      <c r="AH279" s="41"/>
      <c r="AI279" s="41">
        <v>2900</v>
      </c>
      <c r="AJ279" s="41"/>
      <c r="AK279" s="41"/>
      <c r="AL279" s="41"/>
      <c r="AM279" s="41"/>
      <c r="AN279" s="41">
        <v>13.579049466537342</v>
      </c>
      <c r="AO279" s="41">
        <v>2062</v>
      </c>
      <c r="AP279" s="110"/>
      <c r="AQ279" s="111"/>
      <c r="AR279" s="126" t="str">
        <f t="shared" si="115"/>
        <v/>
      </c>
      <c r="AS279" s="126" t="str">
        <f t="shared" si="116"/>
        <v/>
      </c>
      <c r="AT279" s="127">
        <v>2129</v>
      </c>
      <c r="AU279" s="128"/>
      <c r="AV279" s="129"/>
      <c r="AW279" s="126" t="str">
        <f t="shared" si="117"/>
        <v/>
      </c>
      <c r="AX279" s="126" t="str">
        <f t="shared" si="118"/>
        <v/>
      </c>
      <c r="AY279" s="64" t="str">
        <f t="shared" si="119"/>
        <v/>
      </c>
      <c r="AZ279" s="97">
        <v>80.5</v>
      </c>
      <c r="BA279" s="68"/>
      <c r="BB279" s="68"/>
      <c r="BC279" s="68"/>
      <c r="BD279" s="68"/>
      <c r="BE279" s="15">
        <v>260</v>
      </c>
      <c r="BF279" s="5">
        <f t="shared" si="120"/>
        <v>23949</v>
      </c>
      <c r="BG279" s="42">
        <v>7146</v>
      </c>
      <c r="BH279" s="42">
        <v>4049</v>
      </c>
      <c r="BI279" s="42">
        <v>1094</v>
      </c>
      <c r="BJ279" s="42"/>
      <c r="BK279" s="42"/>
      <c r="BL279" s="42">
        <v>11660</v>
      </c>
      <c r="BM279" s="15"/>
    </row>
    <row r="280" spans="1:65" outlineLevel="5" x14ac:dyDescent="0.45">
      <c r="A280" s="22">
        <f t="shared" si="106"/>
        <v>8</v>
      </c>
      <c r="B280" s="9">
        <f t="shared" si="105"/>
        <v>45527</v>
      </c>
      <c r="C280" s="51">
        <v>389924</v>
      </c>
      <c r="D280" s="64">
        <f t="shared" si="111"/>
        <v>39</v>
      </c>
      <c r="E280" s="12">
        <v>38.799999999999997</v>
      </c>
      <c r="F280" s="12">
        <v>39</v>
      </c>
      <c r="G280" s="12">
        <v>38.5</v>
      </c>
      <c r="H280" s="12">
        <v>39.6</v>
      </c>
      <c r="I280" s="12"/>
      <c r="J280" s="12"/>
      <c r="K280" s="12"/>
      <c r="L280" s="12"/>
      <c r="M280" s="74">
        <f t="shared" si="112"/>
        <v>6.9</v>
      </c>
      <c r="N280" s="83">
        <v>6.83</v>
      </c>
      <c r="O280" s="83">
        <v>7.02</v>
      </c>
      <c r="P280" s="83">
        <v>7.03</v>
      </c>
      <c r="Q280" s="83">
        <v>6.79</v>
      </c>
      <c r="R280" s="83"/>
      <c r="S280" s="83"/>
      <c r="T280" s="83"/>
      <c r="U280" s="83"/>
      <c r="V280" s="5" t="str">
        <f t="shared" si="113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4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13.820335636722605</v>
      </c>
      <c r="AO280" s="41">
        <v>2026</v>
      </c>
      <c r="AP280" s="110"/>
      <c r="AQ280" s="111"/>
      <c r="AR280" s="126" t="str">
        <f t="shared" si="115"/>
        <v/>
      </c>
      <c r="AS280" s="126" t="str">
        <f t="shared" si="116"/>
        <v/>
      </c>
      <c r="AT280" s="127">
        <v>2089</v>
      </c>
      <c r="AU280" s="128"/>
      <c r="AV280" s="129"/>
      <c r="AW280" s="126" t="str">
        <f t="shared" si="117"/>
        <v/>
      </c>
      <c r="AX280" s="126" t="str">
        <f t="shared" si="118"/>
        <v/>
      </c>
      <c r="AY280" s="64" t="str">
        <f t="shared" si="119"/>
        <v/>
      </c>
      <c r="AZ280" s="97">
        <v>78.239999999999995</v>
      </c>
      <c r="BA280" s="68"/>
      <c r="BB280" s="68"/>
      <c r="BC280" s="68"/>
      <c r="BD280" s="68"/>
      <c r="BE280" s="15">
        <v>220</v>
      </c>
      <c r="BF280" s="5">
        <f t="shared" si="120"/>
        <v>20593</v>
      </c>
      <c r="BG280" s="42">
        <v>7202</v>
      </c>
      <c r="BH280" s="42">
        <v>0</v>
      </c>
      <c r="BI280" s="42">
        <v>1104</v>
      </c>
      <c r="BJ280" s="42"/>
      <c r="BK280" s="42"/>
      <c r="BL280" s="42">
        <v>12287</v>
      </c>
      <c r="BM280" s="15"/>
    </row>
    <row r="281" spans="1:65" outlineLevel="5" x14ac:dyDescent="0.45">
      <c r="A281" s="22">
        <f t="shared" si="106"/>
        <v>8</v>
      </c>
      <c r="B281" s="9">
        <f t="shared" si="105"/>
        <v>45528</v>
      </c>
      <c r="C281" s="51">
        <v>361668</v>
      </c>
      <c r="D281" s="64">
        <f t="shared" si="111"/>
        <v>38.6</v>
      </c>
      <c r="E281" s="12">
        <v>38.6</v>
      </c>
      <c r="F281" s="12">
        <v>38.6</v>
      </c>
      <c r="G281" s="12">
        <v>38.6</v>
      </c>
      <c r="H281" s="12">
        <v>38.700000000000003</v>
      </c>
      <c r="I281" s="12"/>
      <c r="J281" s="12"/>
      <c r="K281" s="12"/>
      <c r="L281" s="12"/>
      <c r="M281" s="74">
        <f t="shared" si="112"/>
        <v>7</v>
      </c>
      <c r="N281" s="83">
        <v>6.86</v>
      </c>
      <c r="O281" s="83">
        <v>7.04</v>
      </c>
      <c r="P281" s="83">
        <v>7.02</v>
      </c>
      <c r="Q281" s="83">
        <v>6.98</v>
      </c>
      <c r="R281" s="83"/>
      <c r="S281" s="83"/>
      <c r="T281" s="83"/>
      <c r="U281" s="83"/>
      <c r="V281" s="5" t="str">
        <f t="shared" si="113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14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15.538290788013319</v>
      </c>
      <c r="AO281" s="41">
        <v>1802</v>
      </c>
      <c r="AP281" s="110"/>
      <c r="AQ281" s="111"/>
      <c r="AR281" s="126" t="str">
        <f t="shared" si="115"/>
        <v/>
      </c>
      <c r="AS281" s="126" t="str">
        <f t="shared" si="116"/>
        <v/>
      </c>
      <c r="AT281" s="127">
        <v>1913</v>
      </c>
      <c r="AU281" s="128"/>
      <c r="AV281" s="129"/>
      <c r="AW281" s="126" t="str">
        <f t="shared" si="117"/>
        <v/>
      </c>
      <c r="AX281" s="126" t="str">
        <f t="shared" si="118"/>
        <v/>
      </c>
      <c r="AY281" s="64" t="str">
        <f t="shared" si="119"/>
        <v/>
      </c>
      <c r="AZ281" s="97">
        <v>78.94</v>
      </c>
      <c r="BA281" s="68"/>
      <c r="BB281" s="68"/>
      <c r="BC281" s="68"/>
      <c r="BD281" s="68"/>
      <c r="BE281" s="15">
        <v>120</v>
      </c>
      <c r="BF281" s="5">
        <f t="shared" si="120"/>
        <v>15127</v>
      </c>
      <c r="BG281" s="42">
        <v>2137</v>
      </c>
      <c r="BH281" s="42">
        <v>0</v>
      </c>
      <c r="BI281" s="42">
        <v>1096</v>
      </c>
      <c r="BJ281" s="42"/>
      <c r="BK281" s="42"/>
      <c r="BL281" s="42">
        <v>11894</v>
      </c>
      <c r="BM281" s="15"/>
    </row>
    <row r="282" spans="1:65" outlineLevel="5" x14ac:dyDescent="0.45">
      <c r="A282" s="22">
        <f t="shared" si="106"/>
        <v>8</v>
      </c>
      <c r="B282" s="9">
        <f t="shared" si="105"/>
        <v>45529</v>
      </c>
      <c r="C282" s="51">
        <v>346655</v>
      </c>
      <c r="D282" s="64">
        <f t="shared" si="111"/>
        <v>37.5</v>
      </c>
      <c r="E282" s="12">
        <v>37.1</v>
      </c>
      <c r="F282" s="12">
        <v>37.200000000000003</v>
      </c>
      <c r="G282" s="12">
        <v>38.299999999999997</v>
      </c>
      <c r="H282" s="12">
        <v>37.4</v>
      </c>
      <c r="I282" s="12"/>
      <c r="J282" s="12"/>
      <c r="K282" s="12"/>
      <c r="L282" s="12"/>
      <c r="M282" s="74">
        <f t="shared" si="112"/>
        <v>7</v>
      </c>
      <c r="N282" s="83">
        <v>7</v>
      </c>
      <c r="O282" s="83">
        <v>6.95</v>
      </c>
      <c r="P282" s="83">
        <v>7.04</v>
      </c>
      <c r="Q282" s="83">
        <v>6.95</v>
      </c>
      <c r="R282" s="83"/>
      <c r="S282" s="83"/>
      <c r="T282" s="83"/>
      <c r="U282" s="83"/>
      <c r="V282" s="5" t="str">
        <f t="shared" si="113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4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16.77651288196525</v>
      </c>
      <c r="AO282" s="41">
        <v>1669</v>
      </c>
      <c r="AP282" s="110"/>
      <c r="AQ282" s="111"/>
      <c r="AR282" s="126" t="str">
        <f t="shared" si="115"/>
        <v/>
      </c>
      <c r="AS282" s="126" t="str">
        <f t="shared" si="116"/>
        <v/>
      </c>
      <c r="AT282" s="127">
        <v>1808</v>
      </c>
      <c r="AU282" s="128"/>
      <c r="AV282" s="129"/>
      <c r="AW282" s="126" t="str">
        <f t="shared" si="117"/>
        <v/>
      </c>
      <c r="AX282" s="126" t="str">
        <f t="shared" si="118"/>
        <v/>
      </c>
      <c r="AY282" s="64" t="str">
        <f t="shared" si="119"/>
        <v/>
      </c>
      <c r="AZ282" s="97">
        <v>78.599999999999994</v>
      </c>
      <c r="BA282" s="68"/>
      <c r="BB282" s="68"/>
      <c r="BC282" s="68"/>
      <c r="BD282" s="68"/>
      <c r="BE282" s="15"/>
      <c r="BF282" s="5">
        <f t="shared" si="120"/>
        <v>10577</v>
      </c>
      <c r="BG282" s="42">
        <v>0</v>
      </c>
      <c r="BH282" s="42">
        <v>0</v>
      </c>
      <c r="BI282" s="42">
        <v>940</v>
      </c>
      <c r="BJ282" s="42"/>
      <c r="BK282" s="42"/>
      <c r="BL282" s="42">
        <v>9637</v>
      </c>
      <c r="BM282" s="15"/>
    </row>
    <row r="283" spans="1:65" outlineLevel="5" x14ac:dyDescent="0.45">
      <c r="A283" s="22">
        <f t="shared" si="106"/>
        <v>8</v>
      </c>
      <c r="B283" s="9">
        <f t="shared" si="105"/>
        <v>45530</v>
      </c>
      <c r="C283" s="51">
        <v>362029</v>
      </c>
      <c r="D283" s="64">
        <f t="shared" si="111"/>
        <v>38.6</v>
      </c>
      <c r="E283" s="12">
        <v>38.5</v>
      </c>
      <c r="F283" s="12">
        <v>38.700000000000003</v>
      </c>
      <c r="G283" s="12">
        <v>38.200000000000003</v>
      </c>
      <c r="H283" s="12">
        <v>39</v>
      </c>
      <c r="I283" s="12"/>
      <c r="J283" s="12"/>
      <c r="K283" s="12"/>
      <c r="L283" s="12"/>
      <c r="M283" s="74">
        <f t="shared" si="112"/>
        <v>7</v>
      </c>
      <c r="N283" s="83">
        <v>7.05</v>
      </c>
      <c r="O283" s="83">
        <v>7.04</v>
      </c>
      <c r="P283" s="83">
        <v>6.99</v>
      </c>
      <c r="Q283" s="83">
        <v>6.79</v>
      </c>
      <c r="R283" s="83"/>
      <c r="S283" s="83"/>
      <c r="T283" s="83"/>
      <c r="U283" s="83"/>
      <c r="V283" s="5" t="str">
        <f t="shared" si="113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4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19.430950728660651</v>
      </c>
      <c r="AO283" s="41">
        <v>1441</v>
      </c>
      <c r="AP283" s="110"/>
      <c r="AQ283" s="111"/>
      <c r="AR283" s="126" t="str">
        <f t="shared" si="115"/>
        <v/>
      </c>
      <c r="AS283" s="126" t="str">
        <f t="shared" si="116"/>
        <v/>
      </c>
      <c r="AT283" s="127">
        <v>1712</v>
      </c>
      <c r="AU283" s="128"/>
      <c r="AV283" s="129"/>
      <c r="AW283" s="126" t="str">
        <f t="shared" si="117"/>
        <v/>
      </c>
      <c r="AX283" s="126" t="str">
        <f t="shared" si="118"/>
        <v/>
      </c>
      <c r="AY283" s="64" t="str">
        <f t="shared" si="119"/>
        <v/>
      </c>
      <c r="AZ283" s="97">
        <v>79.83</v>
      </c>
      <c r="BA283" s="68"/>
      <c r="BB283" s="68"/>
      <c r="BC283" s="68"/>
      <c r="BD283" s="68"/>
      <c r="BE283" s="15">
        <v>300</v>
      </c>
      <c r="BF283" s="5">
        <f t="shared" si="120"/>
        <v>20590</v>
      </c>
      <c r="BG283" s="42">
        <v>10098</v>
      </c>
      <c r="BH283" s="42">
        <v>0</v>
      </c>
      <c r="BI283" s="42">
        <v>1077</v>
      </c>
      <c r="BJ283" s="42"/>
      <c r="BK283" s="42"/>
      <c r="BL283" s="42">
        <v>9415</v>
      </c>
      <c r="BM283" s="15"/>
    </row>
    <row r="284" spans="1:65" outlineLevel="5" x14ac:dyDescent="0.45">
      <c r="A284" s="22">
        <f t="shared" si="106"/>
        <v>8</v>
      </c>
      <c r="B284" s="9">
        <f t="shared" si="105"/>
        <v>45531</v>
      </c>
      <c r="C284" s="51">
        <v>350093</v>
      </c>
      <c r="D284" s="64">
        <f t="shared" si="111"/>
        <v>38.6</v>
      </c>
      <c r="E284" s="12">
        <v>38.200000000000003</v>
      </c>
      <c r="F284" s="12">
        <v>38.4</v>
      </c>
      <c r="G284" s="12">
        <v>38.4</v>
      </c>
      <c r="H284" s="12">
        <v>39.5</v>
      </c>
      <c r="I284" s="12"/>
      <c r="J284" s="12"/>
      <c r="K284" s="12"/>
      <c r="L284" s="12"/>
      <c r="M284" s="74">
        <f t="shared" si="112"/>
        <v>7</v>
      </c>
      <c r="N284" s="83">
        <v>7.1</v>
      </c>
      <c r="O284" s="83">
        <v>7.08</v>
      </c>
      <c r="P284" s="83">
        <v>6.98</v>
      </c>
      <c r="Q284" s="83">
        <v>6.98</v>
      </c>
      <c r="R284" s="83"/>
      <c r="S284" s="83"/>
      <c r="T284" s="83"/>
      <c r="U284" s="83"/>
      <c r="V284" s="5" t="str">
        <f t="shared" si="113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4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18.641810918774965</v>
      </c>
      <c r="AO284" s="41">
        <v>1502</v>
      </c>
      <c r="AP284" s="110">
        <v>3.41</v>
      </c>
      <c r="AQ284" s="111">
        <v>2.57</v>
      </c>
      <c r="AR284" s="126">
        <f t="shared" si="115"/>
        <v>75.366568914956005</v>
      </c>
      <c r="AS284" s="126">
        <f t="shared" si="116"/>
        <v>24.633431085043995</v>
      </c>
      <c r="AT284" s="127">
        <v>1743</v>
      </c>
      <c r="AU284" s="128">
        <v>1.87</v>
      </c>
      <c r="AV284" s="129">
        <v>1.1499999999999999</v>
      </c>
      <c r="AW284" s="126">
        <f t="shared" si="117"/>
        <v>61.497326203208544</v>
      </c>
      <c r="AX284" s="126">
        <f t="shared" si="118"/>
        <v>38.502673796791456</v>
      </c>
      <c r="AY284" s="64">
        <f t="shared" si="119"/>
        <v>47.795071335927375</v>
      </c>
      <c r="AZ284" s="97">
        <v>79.94</v>
      </c>
      <c r="BA284" s="68">
        <v>60.52</v>
      </c>
      <c r="BB284" s="68">
        <v>39.47</v>
      </c>
      <c r="BC284" s="68">
        <v>1</v>
      </c>
      <c r="BD284" s="68"/>
      <c r="BE284" s="15">
        <v>260</v>
      </c>
      <c r="BF284" s="5">
        <f t="shared" si="120"/>
        <v>18640</v>
      </c>
      <c r="BG284" s="42">
        <v>6551</v>
      </c>
      <c r="BH284" s="42">
        <v>0</v>
      </c>
      <c r="BI284" s="42">
        <v>1157</v>
      </c>
      <c r="BJ284" s="42"/>
      <c r="BK284" s="42"/>
      <c r="BL284" s="42">
        <v>10932</v>
      </c>
      <c r="BM284" s="15"/>
    </row>
    <row r="285" spans="1:65" outlineLevel="5" x14ac:dyDescent="0.45">
      <c r="A285" s="22">
        <f t="shared" si="106"/>
        <v>8</v>
      </c>
      <c r="B285" s="9">
        <f t="shared" si="105"/>
        <v>45532</v>
      </c>
      <c r="C285" s="51">
        <v>364347</v>
      </c>
      <c r="D285" s="64">
        <f t="shared" si="111"/>
        <v>39.1</v>
      </c>
      <c r="E285" s="12">
        <v>39.200000000000003</v>
      </c>
      <c r="F285" s="12">
        <v>39.4</v>
      </c>
      <c r="G285" s="12">
        <v>38.299999999999997</v>
      </c>
      <c r="H285" s="12">
        <v>39.5</v>
      </c>
      <c r="I285" s="12"/>
      <c r="J285" s="12"/>
      <c r="K285" s="12"/>
      <c r="L285" s="12"/>
      <c r="M285" s="74">
        <f t="shared" si="112"/>
        <v>7</v>
      </c>
      <c r="N285" s="83">
        <v>7</v>
      </c>
      <c r="O285" s="83">
        <v>6.9</v>
      </c>
      <c r="P285" s="83">
        <v>7.02</v>
      </c>
      <c r="Q285" s="83">
        <v>6.94</v>
      </c>
      <c r="R285" s="83"/>
      <c r="S285" s="83"/>
      <c r="T285" s="83"/>
      <c r="U285" s="83"/>
      <c r="V285" s="5" t="str">
        <f t="shared" si="113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4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15.151515151515152</v>
      </c>
      <c r="AO285" s="41">
        <v>1848</v>
      </c>
      <c r="AP285" s="110"/>
      <c r="AQ285" s="111"/>
      <c r="AR285" s="126" t="str">
        <f t="shared" si="115"/>
        <v/>
      </c>
      <c r="AS285" s="126" t="str">
        <f t="shared" si="116"/>
        <v/>
      </c>
      <c r="AT285" s="127">
        <v>2067</v>
      </c>
      <c r="AU285" s="128"/>
      <c r="AV285" s="129"/>
      <c r="AW285" s="126" t="str">
        <f t="shared" si="117"/>
        <v/>
      </c>
      <c r="AX285" s="126" t="str">
        <f t="shared" si="118"/>
        <v/>
      </c>
      <c r="AY285" s="64" t="str">
        <f t="shared" si="119"/>
        <v/>
      </c>
      <c r="AZ285" s="97">
        <v>79.62</v>
      </c>
      <c r="BA285" s="68"/>
      <c r="BB285" s="68"/>
      <c r="BC285" s="68"/>
      <c r="BD285" s="68"/>
      <c r="BE285" s="15">
        <v>300</v>
      </c>
      <c r="BF285" s="5">
        <f t="shared" si="120"/>
        <v>23382</v>
      </c>
      <c r="BG285" s="42">
        <v>9154</v>
      </c>
      <c r="BH285" s="42">
        <v>0</v>
      </c>
      <c r="BI285" s="42">
        <v>1118</v>
      </c>
      <c r="BJ285" s="42"/>
      <c r="BK285" s="42"/>
      <c r="BL285" s="42">
        <v>13110</v>
      </c>
      <c r="BM285" s="15"/>
    </row>
    <row r="286" spans="1:65" outlineLevel="5" x14ac:dyDescent="0.45">
      <c r="A286" s="22">
        <f t="shared" si="106"/>
        <v>8</v>
      </c>
      <c r="B286" s="9">
        <f t="shared" si="105"/>
        <v>45533</v>
      </c>
      <c r="C286" s="51">
        <v>412584</v>
      </c>
      <c r="D286" s="64">
        <f t="shared" si="111"/>
        <v>39.1</v>
      </c>
      <c r="E286" s="12">
        <v>39.1</v>
      </c>
      <c r="F286" s="12">
        <v>39.6</v>
      </c>
      <c r="G286" s="12">
        <v>37.9</v>
      </c>
      <c r="H286" s="12">
        <v>39.6</v>
      </c>
      <c r="I286" s="12"/>
      <c r="J286" s="12"/>
      <c r="K286" s="12"/>
      <c r="L286" s="12"/>
      <c r="M286" s="74">
        <f t="shared" si="112"/>
        <v>7</v>
      </c>
      <c r="N286" s="83">
        <v>7.01</v>
      </c>
      <c r="O286" s="83">
        <v>6.91</v>
      </c>
      <c r="P286" s="83">
        <v>7.03</v>
      </c>
      <c r="Q286" s="83">
        <v>6.95</v>
      </c>
      <c r="R286" s="83"/>
      <c r="S286" s="83"/>
      <c r="T286" s="83"/>
      <c r="U286" s="83"/>
      <c r="V286" s="5">
        <f t="shared" si="113"/>
        <v>239</v>
      </c>
      <c r="W286" s="41"/>
      <c r="X286" s="41">
        <v>281</v>
      </c>
      <c r="Y286" s="41"/>
      <c r="Z286" s="41">
        <v>197</v>
      </c>
      <c r="AA286" s="41"/>
      <c r="AB286" s="41"/>
      <c r="AC286" s="41"/>
      <c r="AD286" s="41"/>
      <c r="AE286" s="5">
        <f t="shared" si="114"/>
        <v>3100</v>
      </c>
      <c r="AF286" s="41"/>
      <c r="AG286" s="41">
        <v>3200</v>
      </c>
      <c r="AH286" s="41"/>
      <c r="AI286" s="41">
        <v>3000</v>
      </c>
      <c r="AJ286" s="41"/>
      <c r="AK286" s="41"/>
      <c r="AL286" s="41"/>
      <c r="AM286" s="41"/>
      <c r="AN286" s="41">
        <v>15.918135304150086</v>
      </c>
      <c r="AO286" s="41">
        <v>1759</v>
      </c>
      <c r="AP286" s="110"/>
      <c r="AQ286" s="111"/>
      <c r="AR286" s="126" t="str">
        <f t="shared" si="115"/>
        <v/>
      </c>
      <c r="AS286" s="126" t="str">
        <f t="shared" si="116"/>
        <v/>
      </c>
      <c r="AT286" s="127">
        <v>1939</v>
      </c>
      <c r="AU286" s="128"/>
      <c r="AV286" s="129"/>
      <c r="AW286" s="126" t="str">
        <f t="shared" si="117"/>
        <v/>
      </c>
      <c r="AX286" s="126" t="str">
        <f t="shared" si="118"/>
        <v/>
      </c>
      <c r="AY286" s="64" t="str">
        <f t="shared" si="119"/>
        <v/>
      </c>
      <c r="AZ286" s="97">
        <v>78.040000000000006</v>
      </c>
      <c r="BA286" s="68"/>
      <c r="BB286" s="68"/>
      <c r="BC286" s="68"/>
      <c r="BD286" s="68"/>
      <c r="BE286" s="15">
        <v>260</v>
      </c>
      <c r="BF286" s="5">
        <f t="shared" si="120"/>
        <v>22259</v>
      </c>
      <c r="BG286" s="42">
        <v>7157</v>
      </c>
      <c r="BH286" s="42">
        <v>884</v>
      </c>
      <c r="BI286" s="42">
        <v>1073</v>
      </c>
      <c r="BJ286" s="42"/>
      <c r="BK286" s="42"/>
      <c r="BL286" s="42">
        <v>13145</v>
      </c>
      <c r="BM286" s="15"/>
    </row>
    <row r="287" spans="1:65" outlineLevel="5" x14ac:dyDescent="0.45">
      <c r="A287" s="22">
        <f t="shared" si="106"/>
        <v>8</v>
      </c>
      <c r="B287" s="9">
        <f t="shared" si="105"/>
        <v>45534</v>
      </c>
      <c r="C287" s="51">
        <v>390110</v>
      </c>
      <c r="D287" s="64">
        <f t="shared" si="111"/>
        <v>39.299999999999997</v>
      </c>
      <c r="E287" s="12">
        <v>39.1</v>
      </c>
      <c r="F287" s="12">
        <v>39.299999999999997</v>
      </c>
      <c r="G287" s="12">
        <v>38.700000000000003</v>
      </c>
      <c r="H287" s="12">
        <v>39.9</v>
      </c>
      <c r="I287" s="12"/>
      <c r="J287" s="12"/>
      <c r="K287" s="12"/>
      <c r="L287" s="12"/>
      <c r="M287" s="74">
        <f t="shared" si="112"/>
        <v>7</v>
      </c>
      <c r="N287" s="83">
        <v>7.01</v>
      </c>
      <c r="O287" s="83">
        <v>6.94</v>
      </c>
      <c r="P287" s="83">
        <v>7.02</v>
      </c>
      <c r="Q287" s="83">
        <v>6.95</v>
      </c>
      <c r="R287" s="83"/>
      <c r="S287" s="83"/>
      <c r="T287" s="83"/>
      <c r="U287" s="83"/>
      <c r="V287" s="5" t="str">
        <f t="shared" si="113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4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14.366341713699333</v>
      </c>
      <c r="AO287" s="41">
        <v>1949</v>
      </c>
      <c r="AP287" s="110"/>
      <c r="AQ287" s="111"/>
      <c r="AR287" s="126" t="str">
        <f t="shared" si="115"/>
        <v/>
      </c>
      <c r="AS287" s="126" t="str">
        <f t="shared" si="116"/>
        <v/>
      </c>
      <c r="AT287" s="127">
        <v>2165</v>
      </c>
      <c r="AU287" s="128"/>
      <c r="AV287" s="129"/>
      <c r="AW287" s="126" t="str">
        <f t="shared" si="117"/>
        <v/>
      </c>
      <c r="AX287" s="126" t="str">
        <f t="shared" si="118"/>
        <v/>
      </c>
      <c r="AY287" s="64" t="str">
        <f t="shared" si="119"/>
        <v/>
      </c>
      <c r="AZ287" s="97">
        <v>78.17</v>
      </c>
      <c r="BA287" s="68"/>
      <c r="BB287" s="68"/>
      <c r="BC287" s="68"/>
      <c r="BD287" s="68"/>
      <c r="BE287" s="15">
        <v>330</v>
      </c>
      <c r="BF287" s="5">
        <f t="shared" si="120"/>
        <v>23362</v>
      </c>
      <c r="BG287" s="42">
        <v>8509</v>
      </c>
      <c r="BH287" s="42">
        <v>2696</v>
      </c>
      <c r="BI287" s="42">
        <v>1100</v>
      </c>
      <c r="BJ287" s="42"/>
      <c r="BK287" s="42"/>
      <c r="BL287" s="42">
        <v>11057</v>
      </c>
      <c r="BM287" s="15"/>
    </row>
    <row r="288" spans="1:65" ht="17.5" outlineLevel="5" thickBot="1" x14ac:dyDescent="0.5">
      <c r="A288" s="31">
        <f t="shared" si="106"/>
        <v>8</v>
      </c>
      <c r="B288" s="32">
        <f t="shared" ref="B288:B351" si="121">B287+1</f>
        <v>45535</v>
      </c>
      <c r="C288" s="51">
        <v>360441</v>
      </c>
      <c r="D288" s="64">
        <f t="shared" si="111"/>
        <v>39.200000000000003</v>
      </c>
      <c r="E288" s="12">
        <v>39</v>
      </c>
      <c r="F288" s="12">
        <v>39.1</v>
      </c>
      <c r="G288" s="12">
        <v>38.6</v>
      </c>
      <c r="H288" s="12">
        <v>39.9</v>
      </c>
      <c r="I288" s="12"/>
      <c r="J288" s="12"/>
      <c r="K288" s="12"/>
      <c r="L288" s="12"/>
      <c r="M288" s="74">
        <f t="shared" si="112"/>
        <v>7</v>
      </c>
      <c r="N288" s="83">
        <v>7.03</v>
      </c>
      <c r="O288" s="83">
        <v>6.94</v>
      </c>
      <c r="P288" s="83">
        <v>7.03</v>
      </c>
      <c r="Q288" s="83">
        <v>6.91</v>
      </c>
      <c r="R288" s="83"/>
      <c r="S288" s="83"/>
      <c r="T288" s="83"/>
      <c r="U288" s="83"/>
      <c r="V288" s="5" t="str">
        <f t="shared" si="113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4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15.909090909090908</v>
      </c>
      <c r="AO288" s="41">
        <v>1760</v>
      </c>
      <c r="AP288" s="110"/>
      <c r="AQ288" s="111"/>
      <c r="AR288" s="126" t="str">
        <f t="shared" si="115"/>
        <v/>
      </c>
      <c r="AS288" s="126" t="str">
        <f t="shared" si="116"/>
        <v/>
      </c>
      <c r="AT288" s="127">
        <v>1509</v>
      </c>
      <c r="AU288" s="128"/>
      <c r="AV288" s="129"/>
      <c r="AW288" s="126" t="str">
        <f t="shared" si="117"/>
        <v/>
      </c>
      <c r="AX288" s="126" t="str">
        <f t="shared" si="118"/>
        <v/>
      </c>
      <c r="AY288" s="64" t="str">
        <f t="shared" si="119"/>
        <v/>
      </c>
      <c r="AZ288" s="97">
        <v>77.150000000000006</v>
      </c>
      <c r="BA288" s="68"/>
      <c r="BB288" s="68"/>
      <c r="BC288" s="68"/>
      <c r="BD288" s="68"/>
      <c r="BE288" s="15">
        <v>140</v>
      </c>
      <c r="BF288" s="5">
        <f t="shared" si="120"/>
        <v>13739</v>
      </c>
      <c r="BG288" s="42">
        <v>2159</v>
      </c>
      <c r="BH288" s="42">
        <v>0</v>
      </c>
      <c r="BI288" s="42">
        <v>1134</v>
      </c>
      <c r="BJ288" s="42"/>
      <c r="BK288" s="42"/>
      <c r="BL288" s="42">
        <v>10446</v>
      </c>
      <c r="BM288" s="15"/>
    </row>
    <row r="289" spans="1:65" outlineLevel="4" x14ac:dyDescent="0.45">
      <c r="A289" s="150" t="s">
        <v>42</v>
      </c>
      <c r="B289" s="151"/>
      <c r="C289" s="50">
        <f t="shared" ref="C289:BM289" si="122">SUBTOTAL(4,C258:C288)</f>
        <v>429611</v>
      </c>
      <c r="D289" s="60">
        <f t="shared" si="122"/>
        <v>39.299999999999997</v>
      </c>
      <c r="E289" s="28">
        <f t="shared" si="122"/>
        <v>39.5</v>
      </c>
      <c r="F289" s="28">
        <f t="shared" si="122"/>
        <v>39.6</v>
      </c>
      <c r="G289" s="28">
        <f t="shared" si="122"/>
        <v>38.700000000000003</v>
      </c>
      <c r="H289" s="28">
        <f t="shared" si="122"/>
        <v>40.1</v>
      </c>
      <c r="I289" s="28">
        <f t="shared" si="122"/>
        <v>0</v>
      </c>
      <c r="J289" s="28">
        <f t="shared" si="122"/>
        <v>0</v>
      </c>
      <c r="K289" s="28">
        <f t="shared" si="122"/>
        <v>0</v>
      </c>
      <c r="L289" s="28">
        <f t="shared" si="122"/>
        <v>0</v>
      </c>
      <c r="M289" s="71">
        <f t="shared" si="122"/>
        <v>7.2</v>
      </c>
      <c r="N289" s="82">
        <f t="shared" si="122"/>
        <v>7.22</v>
      </c>
      <c r="O289" s="82">
        <f t="shared" si="122"/>
        <v>7.08</v>
      </c>
      <c r="P289" s="82">
        <f t="shared" si="122"/>
        <v>7.27</v>
      </c>
      <c r="Q289" s="82">
        <f t="shared" si="122"/>
        <v>7.14</v>
      </c>
      <c r="R289" s="82">
        <f t="shared" si="122"/>
        <v>0</v>
      </c>
      <c r="S289" s="82">
        <f t="shared" si="122"/>
        <v>0</v>
      </c>
      <c r="T289" s="82">
        <f t="shared" si="122"/>
        <v>0</v>
      </c>
      <c r="U289" s="82">
        <f t="shared" si="122"/>
        <v>0</v>
      </c>
      <c r="V289" s="29">
        <f t="shared" si="122"/>
        <v>239</v>
      </c>
      <c r="W289" s="39">
        <f t="shared" si="122"/>
        <v>0</v>
      </c>
      <c r="X289" s="39">
        <f t="shared" si="122"/>
        <v>281</v>
      </c>
      <c r="Y289" s="39">
        <f t="shared" si="122"/>
        <v>0</v>
      </c>
      <c r="Z289" s="39">
        <f t="shared" si="122"/>
        <v>258</v>
      </c>
      <c r="AA289" s="39">
        <f t="shared" si="122"/>
        <v>0</v>
      </c>
      <c r="AB289" s="39">
        <f t="shared" si="122"/>
        <v>0</v>
      </c>
      <c r="AC289" s="39">
        <f t="shared" si="122"/>
        <v>0</v>
      </c>
      <c r="AD289" s="39">
        <f t="shared" si="122"/>
        <v>0</v>
      </c>
      <c r="AE289" s="29">
        <f t="shared" si="122"/>
        <v>3100</v>
      </c>
      <c r="AF289" s="39">
        <f t="shared" si="122"/>
        <v>0</v>
      </c>
      <c r="AG289" s="39">
        <f t="shared" si="122"/>
        <v>3200</v>
      </c>
      <c r="AH289" s="39">
        <f t="shared" si="122"/>
        <v>0</v>
      </c>
      <c r="AI289" s="39">
        <f t="shared" si="122"/>
        <v>3000</v>
      </c>
      <c r="AJ289" s="39">
        <f t="shared" si="122"/>
        <v>0</v>
      </c>
      <c r="AK289" s="39">
        <f t="shared" si="122"/>
        <v>0</v>
      </c>
      <c r="AL289" s="39">
        <f t="shared" si="122"/>
        <v>0</v>
      </c>
      <c r="AM289" s="39">
        <f t="shared" si="122"/>
        <v>0</v>
      </c>
      <c r="AN289" s="39">
        <f t="shared" si="122"/>
        <v>19.621583742116329</v>
      </c>
      <c r="AO289" s="39">
        <f t="shared" si="122"/>
        <v>2349</v>
      </c>
      <c r="AP289" s="104">
        <f t="shared" si="122"/>
        <v>3.66</v>
      </c>
      <c r="AQ289" s="105">
        <f t="shared" si="122"/>
        <v>2.87</v>
      </c>
      <c r="AR289" s="106">
        <f t="shared" si="122"/>
        <v>78.41530054644808</v>
      </c>
      <c r="AS289" s="106">
        <f t="shared" si="122"/>
        <v>30.689655172413794</v>
      </c>
      <c r="AT289" s="107">
        <f t="shared" si="122"/>
        <v>2694</v>
      </c>
      <c r="AU289" s="108">
        <f t="shared" si="122"/>
        <v>3.04</v>
      </c>
      <c r="AV289" s="109">
        <f t="shared" si="122"/>
        <v>1.75</v>
      </c>
      <c r="AW289" s="106">
        <f t="shared" si="122"/>
        <v>63.428571428571431</v>
      </c>
      <c r="AX289" s="106">
        <f t="shared" si="122"/>
        <v>45.161290322580648</v>
      </c>
      <c r="AY289" s="60">
        <f t="shared" si="122"/>
        <v>52.259364111498229</v>
      </c>
      <c r="AZ289" s="96">
        <f t="shared" si="122"/>
        <v>80.88</v>
      </c>
      <c r="BA289" s="67">
        <f t="shared" si="122"/>
        <v>60.52</v>
      </c>
      <c r="BB289" s="67">
        <f t="shared" si="122"/>
        <v>39.6</v>
      </c>
      <c r="BC289" s="67">
        <f t="shared" si="122"/>
        <v>2</v>
      </c>
      <c r="BD289" s="67">
        <f t="shared" si="122"/>
        <v>0</v>
      </c>
      <c r="BE289" s="27">
        <f t="shared" si="122"/>
        <v>350</v>
      </c>
      <c r="BF289" s="29">
        <f t="shared" si="122"/>
        <v>29585</v>
      </c>
      <c r="BG289" s="39">
        <f t="shared" si="122"/>
        <v>12965</v>
      </c>
      <c r="BH289" s="40">
        <f t="shared" si="122"/>
        <v>12123</v>
      </c>
      <c r="BI289" s="40">
        <f t="shared" si="122"/>
        <v>1340</v>
      </c>
      <c r="BJ289" s="40">
        <f t="shared" si="122"/>
        <v>0</v>
      </c>
      <c r="BK289" s="40">
        <f t="shared" si="122"/>
        <v>0</v>
      </c>
      <c r="BL289" s="40">
        <f t="shared" si="122"/>
        <v>13145</v>
      </c>
      <c r="BM289" s="27">
        <f t="shared" si="122"/>
        <v>0</v>
      </c>
    </row>
    <row r="290" spans="1:65" outlineLevel="3" x14ac:dyDescent="0.45">
      <c r="A290" s="180" t="s">
        <v>31</v>
      </c>
      <c r="B290" s="181"/>
      <c r="C290" s="51">
        <f t="shared" ref="C290:BM290" si="123">SUBTOTAL(5,C258:C288)</f>
        <v>334127</v>
      </c>
      <c r="D290" s="61">
        <f t="shared" si="123"/>
        <v>34.4</v>
      </c>
      <c r="E290" s="12">
        <f t="shared" si="123"/>
        <v>33.299999999999997</v>
      </c>
      <c r="F290" s="12">
        <f t="shared" si="123"/>
        <v>33</v>
      </c>
      <c r="G290" s="12">
        <f t="shared" si="123"/>
        <v>34.6</v>
      </c>
      <c r="H290" s="12">
        <f t="shared" si="123"/>
        <v>36</v>
      </c>
      <c r="I290" s="12">
        <f t="shared" si="123"/>
        <v>0</v>
      </c>
      <c r="J290" s="12">
        <f t="shared" si="123"/>
        <v>0</v>
      </c>
      <c r="K290" s="12">
        <f t="shared" si="123"/>
        <v>0</v>
      </c>
      <c r="L290" s="12">
        <f t="shared" si="123"/>
        <v>0</v>
      </c>
      <c r="M290" s="72">
        <f t="shared" si="123"/>
        <v>6.9</v>
      </c>
      <c r="N290" s="83">
        <f t="shared" si="123"/>
        <v>6.83</v>
      </c>
      <c r="O290" s="83">
        <f t="shared" si="123"/>
        <v>6.81</v>
      </c>
      <c r="P290" s="83">
        <f t="shared" si="123"/>
        <v>6.91</v>
      </c>
      <c r="Q290" s="83">
        <f t="shared" si="123"/>
        <v>6.79</v>
      </c>
      <c r="R290" s="83">
        <f t="shared" si="123"/>
        <v>0</v>
      </c>
      <c r="S290" s="83">
        <f t="shared" si="123"/>
        <v>0</v>
      </c>
      <c r="T290" s="83">
        <f t="shared" si="123"/>
        <v>0</v>
      </c>
      <c r="U290" s="83">
        <f t="shared" si="123"/>
        <v>0</v>
      </c>
      <c r="V290" s="6">
        <f t="shared" si="123"/>
        <v>145</v>
      </c>
      <c r="W290" s="41">
        <f t="shared" si="123"/>
        <v>0</v>
      </c>
      <c r="X290" s="41">
        <f t="shared" si="123"/>
        <v>134</v>
      </c>
      <c r="Y290" s="41">
        <f t="shared" si="123"/>
        <v>0</v>
      </c>
      <c r="Z290" s="41">
        <f t="shared" si="123"/>
        <v>156</v>
      </c>
      <c r="AA290" s="41">
        <f t="shared" si="123"/>
        <v>0</v>
      </c>
      <c r="AB290" s="41">
        <f t="shared" si="123"/>
        <v>0</v>
      </c>
      <c r="AC290" s="41">
        <f t="shared" si="123"/>
        <v>0</v>
      </c>
      <c r="AD290" s="41">
        <f t="shared" si="123"/>
        <v>0</v>
      </c>
      <c r="AE290" s="6">
        <f t="shared" si="123"/>
        <v>2660</v>
      </c>
      <c r="AF290" s="41">
        <f t="shared" si="123"/>
        <v>0</v>
      </c>
      <c r="AG290" s="41">
        <f t="shared" si="123"/>
        <v>2420</v>
      </c>
      <c r="AH290" s="41">
        <f t="shared" si="123"/>
        <v>0</v>
      </c>
      <c r="AI290" s="41">
        <f t="shared" si="123"/>
        <v>2570</v>
      </c>
      <c r="AJ290" s="41">
        <f t="shared" si="123"/>
        <v>0</v>
      </c>
      <c r="AK290" s="41">
        <f t="shared" si="123"/>
        <v>0</v>
      </c>
      <c r="AL290" s="41">
        <f t="shared" si="123"/>
        <v>0</v>
      </c>
      <c r="AM290" s="41">
        <f t="shared" si="123"/>
        <v>0</v>
      </c>
      <c r="AN290" s="41">
        <f t="shared" si="123"/>
        <v>11.919965942954448</v>
      </c>
      <c r="AO290" s="41">
        <f t="shared" si="123"/>
        <v>1427</v>
      </c>
      <c r="AP290" s="110">
        <f t="shared" si="123"/>
        <v>1.63</v>
      </c>
      <c r="AQ290" s="111">
        <f t="shared" si="123"/>
        <v>1.1599999999999999</v>
      </c>
      <c r="AR290" s="112">
        <f t="shared" si="123"/>
        <v>69.310344827586206</v>
      </c>
      <c r="AS290" s="112">
        <f t="shared" si="123"/>
        <v>21.58469945355192</v>
      </c>
      <c r="AT290" s="113">
        <f t="shared" si="123"/>
        <v>1509</v>
      </c>
      <c r="AU290" s="114">
        <f t="shared" si="123"/>
        <v>1.75</v>
      </c>
      <c r="AV290" s="115">
        <f t="shared" si="123"/>
        <v>1.1100000000000001</v>
      </c>
      <c r="AW290" s="112">
        <f t="shared" si="123"/>
        <v>54.838709677419352</v>
      </c>
      <c r="AX290" s="112">
        <f t="shared" si="123"/>
        <v>36.571428571428569</v>
      </c>
      <c r="AY290" s="61">
        <f t="shared" si="123"/>
        <v>45.034750066827037</v>
      </c>
      <c r="AZ290" s="97">
        <f t="shared" si="123"/>
        <v>77.150000000000006</v>
      </c>
      <c r="BA290" s="68">
        <f t="shared" si="123"/>
        <v>57.84</v>
      </c>
      <c r="BB290" s="68">
        <f t="shared" si="123"/>
        <v>37.25</v>
      </c>
      <c r="BC290" s="68">
        <f t="shared" si="123"/>
        <v>1</v>
      </c>
      <c r="BD290" s="68">
        <f t="shared" si="123"/>
        <v>0</v>
      </c>
      <c r="BE290" s="15">
        <f t="shared" si="123"/>
        <v>120</v>
      </c>
      <c r="BF290" s="6">
        <f t="shared" si="123"/>
        <v>10577</v>
      </c>
      <c r="BG290" s="41">
        <f t="shared" si="123"/>
        <v>0</v>
      </c>
      <c r="BH290" s="42">
        <f t="shared" si="123"/>
        <v>0</v>
      </c>
      <c r="BI290" s="42">
        <f t="shared" si="123"/>
        <v>816</v>
      </c>
      <c r="BJ290" s="42">
        <f t="shared" si="123"/>
        <v>0</v>
      </c>
      <c r="BK290" s="42">
        <f t="shared" si="123"/>
        <v>0</v>
      </c>
      <c r="BL290" s="42">
        <f t="shared" si="123"/>
        <v>6627</v>
      </c>
      <c r="BM290" s="15">
        <f t="shared" si="123"/>
        <v>0</v>
      </c>
    </row>
    <row r="291" spans="1:65" outlineLevel="2" x14ac:dyDescent="0.45">
      <c r="A291" s="180" t="s">
        <v>20</v>
      </c>
      <c r="B291" s="181"/>
      <c r="C291" s="51">
        <f>IFERROR(SUBTOTAL(1,C258:C288),"")</f>
        <v>367277.58064516127</v>
      </c>
      <c r="D291" s="61">
        <f t="shared" ref="D291:BM291" si="124">IFERROR(SUBTOTAL(1,D258:D288),"")</f>
        <v>37.719354838709677</v>
      </c>
      <c r="E291" s="12">
        <f t="shared" si="124"/>
        <v>37.409677419354836</v>
      </c>
      <c r="F291" s="12">
        <f t="shared" si="124"/>
        <v>37.516129032258064</v>
      </c>
      <c r="G291" s="12">
        <f t="shared" si="124"/>
        <v>37.332258064516132</v>
      </c>
      <c r="H291" s="12">
        <f t="shared" si="124"/>
        <v>38.580645161290327</v>
      </c>
      <c r="I291" s="12" t="str">
        <f t="shared" si="124"/>
        <v/>
      </c>
      <c r="J291" s="12" t="str">
        <f t="shared" si="124"/>
        <v/>
      </c>
      <c r="K291" s="12" t="str">
        <f t="shared" si="124"/>
        <v/>
      </c>
      <c r="L291" s="12" t="str">
        <f t="shared" si="124"/>
        <v/>
      </c>
      <c r="M291" s="72">
        <f t="shared" si="124"/>
        <v>7.0096774193548388</v>
      </c>
      <c r="N291" s="83">
        <f t="shared" si="124"/>
        <v>7.0351612903225806</v>
      </c>
      <c r="O291" s="83">
        <f t="shared" si="124"/>
        <v>6.9651612903225812</v>
      </c>
      <c r="P291" s="83">
        <f t="shared" si="124"/>
        <v>7.0480645161290338</v>
      </c>
      <c r="Q291" s="83">
        <f t="shared" si="124"/>
        <v>6.9541935483870922</v>
      </c>
      <c r="R291" s="83" t="str">
        <f t="shared" si="124"/>
        <v/>
      </c>
      <c r="S291" s="83" t="str">
        <f t="shared" si="124"/>
        <v/>
      </c>
      <c r="T291" s="83" t="str">
        <f t="shared" si="124"/>
        <v/>
      </c>
      <c r="U291" s="83" t="str">
        <f t="shared" si="124"/>
        <v/>
      </c>
      <c r="V291" s="6">
        <f t="shared" si="124"/>
        <v>200.7</v>
      </c>
      <c r="W291" s="41" t="str">
        <f t="shared" si="124"/>
        <v/>
      </c>
      <c r="X291" s="41">
        <f t="shared" si="124"/>
        <v>191.6</v>
      </c>
      <c r="Y291" s="41" t="str">
        <f t="shared" si="124"/>
        <v/>
      </c>
      <c r="Z291" s="41">
        <f t="shared" si="124"/>
        <v>209.8</v>
      </c>
      <c r="AA291" s="41" t="str">
        <f t="shared" si="124"/>
        <v/>
      </c>
      <c r="AB291" s="41" t="str">
        <f t="shared" si="124"/>
        <v/>
      </c>
      <c r="AC291" s="41" t="str">
        <f t="shared" si="124"/>
        <v/>
      </c>
      <c r="AD291" s="41" t="str">
        <f t="shared" si="124"/>
        <v/>
      </c>
      <c r="AE291" s="6">
        <f t="shared" si="124"/>
        <v>2771</v>
      </c>
      <c r="AF291" s="41" t="str">
        <f t="shared" si="124"/>
        <v/>
      </c>
      <c r="AG291" s="41">
        <f t="shared" si="124"/>
        <v>2790</v>
      </c>
      <c r="AH291" s="41" t="str">
        <f t="shared" si="124"/>
        <v/>
      </c>
      <c r="AI291" s="41">
        <f t="shared" si="124"/>
        <v>2752</v>
      </c>
      <c r="AJ291" s="41" t="str">
        <f t="shared" si="124"/>
        <v/>
      </c>
      <c r="AK291" s="41" t="str">
        <f t="shared" si="124"/>
        <v/>
      </c>
      <c r="AL291" s="41" t="str">
        <f t="shared" si="124"/>
        <v/>
      </c>
      <c r="AM291" s="41" t="str">
        <f t="shared" si="124"/>
        <v/>
      </c>
      <c r="AN291" s="41">
        <f t="shared" si="124"/>
        <v>15.068004040908336</v>
      </c>
      <c r="AO291" s="41">
        <f t="shared" si="124"/>
        <v>1897.1612903225807</v>
      </c>
      <c r="AP291" s="110">
        <f t="shared" si="124"/>
        <v>2.9</v>
      </c>
      <c r="AQ291" s="111">
        <f t="shared" si="124"/>
        <v>2.1524999999999999</v>
      </c>
      <c r="AR291" s="112">
        <f t="shared" si="124"/>
        <v>73.564464615192364</v>
      </c>
      <c r="AS291" s="112">
        <f t="shared" si="124"/>
        <v>26.435535384807643</v>
      </c>
      <c r="AT291" s="113">
        <f t="shared" si="124"/>
        <v>2066.6129032258063</v>
      </c>
      <c r="AU291" s="114">
        <f t="shared" si="124"/>
        <v>2.2075</v>
      </c>
      <c r="AV291" s="115">
        <f t="shared" si="124"/>
        <v>1.2999999999999998</v>
      </c>
      <c r="AW291" s="112">
        <f t="shared" si="124"/>
        <v>59.332599195720888</v>
      </c>
      <c r="AX291" s="112">
        <f t="shared" si="124"/>
        <v>40.667400804279112</v>
      </c>
      <c r="AY291" s="61">
        <f t="shared" si="124"/>
        <v>47.830576406992449</v>
      </c>
      <c r="AZ291" s="97">
        <f t="shared" si="124"/>
        <v>78.831612903225817</v>
      </c>
      <c r="BA291" s="68">
        <f t="shared" si="124"/>
        <v>59.217500000000001</v>
      </c>
      <c r="BB291" s="68">
        <f t="shared" si="124"/>
        <v>38.872500000000002</v>
      </c>
      <c r="BC291" s="68">
        <f t="shared" si="124"/>
        <v>1.25</v>
      </c>
      <c r="BD291" s="68" t="str">
        <f t="shared" si="124"/>
        <v/>
      </c>
      <c r="BE291" s="15">
        <f>IFERROR(SUBTOTAL(1,BE258:BE288),"")</f>
        <v>264.81481481481484</v>
      </c>
      <c r="BF291" s="6">
        <f t="shared" si="124"/>
        <v>21300.225806451614</v>
      </c>
      <c r="BG291" s="41">
        <f t="shared" si="124"/>
        <v>6689.9032258064517</v>
      </c>
      <c r="BH291" s="42">
        <f t="shared" si="124"/>
        <v>2819.6774193548385</v>
      </c>
      <c r="BI291" s="42">
        <f t="shared" si="124"/>
        <v>1085.7096774193549</v>
      </c>
      <c r="BJ291" s="42" t="str">
        <f t="shared" si="124"/>
        <v/>
      </c>
      <c r="BK291" s="42" t="str">
        <f t="shared" si="124"/>
        <v/>
      </c>
      <c r="BL291" s="42">
        <f t="shared" si="124"/>
        <v>10704.935483870968</v>
      </c>
      <c r="BM291" s="15" t="str">
        <f t="shared" si="124"/>
        <v/>
      </c>
    </row>
    <row r="292" spans="1:65" ht="17.5" outlineLevel="1" thickBot="1" x14ac:dyDescent="0.5">
      <c r="A292" s="182" t="s">
        <v>53</v>
      </c>
      <c r="B292" s="183"/>
      <c r="C292" s="52">
        <f>SUBTOTAL(9,C258:C288)</f>
        <v>11385605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58812</v>
      </c>
      <c r="AP292" s="116"/>
      <c r="AQ292" s="117"/>
      <c r="AR292" s="118"/>
      <c r="AS292" s="118"/>
      <c r="AT292" s="119">
        <f>SUBTOTAL(9,AT258:AT288)</f>
        <v>64065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7150</v>
      </c>
      <c r="BF292" s="7">
        <f t="shared" ref="BF292:BM292" si="125">SUBTOTAL(9,BF258:BF288)</f>
        <v>660307</v>
      </c>
      <c r="BG292" s="43">
        <f t="shared" si="125"/>
        <v>207387</v>
      </c>
      <c r="BH292" s="44">
        <f t="shared" si="125"/>
        <v>87410</v>
      </c>
      <c r="BI292" s="44">
        <f t="shared" si="125"/>
        <v>33657</v>
      </c>
      <c r="BJ292" s="44">
        <f t="shared" si="125"/>
        <v>0</v>
      </c>
      <c r="BK292" s="44">
        <f t="shared" si="125"/>
        <v>0</v>
      </c>
      <c r="BL292" s="44">
        <f t="shared" si="125"/>
        <v>331853</v>
      </c>
      <c r="BM292" s="16">
        <f t="shared" si="125"/>
        <v>0</v>
      </c>
    </row>
    <row r="293" spans="1:65" outlineLevel="5" x14ac:dyDescent="0.45">
      <c r="A293" s="21">
        <f t="shared" si="106"/>
        <v>9</v>
      </c>
      <c r="B293" s="33">
        <f>B288+1</f>
        <v>45536</v>
      </c>
      <c r="C293" s="51">
        <v>347523</v>
      </c>
      <c r="D293" s="64">
        <f t="shared" ref="D293:D322" si="126">IFERROR(ROUND(AVERAGE(E293:L293),1),"")</f>
        <v>38.1</v>
      </c>
      <c r="E293" s="12">
        <v>37.6</v>
      </c>
      <c r="F293" s="12">
        <v>37.799999999999997</v>
      </c>
      <c r="G293" s="12">
        <v>38.5</v>
      </c>
      <c r="H293" s="12">
        <v>38.5</v>
      </c>
      <c r="I293" s="12"/>
      <c r="J293" s="12"/>
      <c r="K293" s="12"/>
      <c r="L293" s="12"/>
      <c r="M293" s="74">
        <f t="shared" ref="M293:M322" si="127">IFERROR(ROUND(AVERAGE(N293:U293),1),"")</f>
        <v>7</v>
      </c>
      <c r="N293" s="83">
        <v>7.03</v>
      </c>
      <c r="O293" s="83">
        <v>6.94</v>
      </c>
      <c r="P293" s="83">
        <v>7.03</v>
      </c>
      <c r="Q293" s="83">
        <v>6.91</v>
      </c>
      <c r="R293" s="83"/>
      <c r="S293" s="83"/>
      <c r="T293" s="83"/>
      <c r="U293" s="83"/>
      <c r="V293" s="5" t="str">
        <f t="shared" ref="V293:V322" si="128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9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14.598540145985401</v>
      </c>
      <c r="AO293" s="41">
        <v>1918</v>
      </c>
      <c r="AP293" s="110"/>
      <c r="AQ293" s="111"/>
      <c r="AR293" s="126" t="str">
        <f t="shared" ref="AR293:AR322" si="130">IFERROR(AQ293/AP293*100,"")</f>
        <v/>
      </c>
      <c r="AS293" s="126" t="str">
        <f t="shared" ref="AS293:AS322" si="131">IFERROR(100-AR293,"")</f>
        <v/>
      </c>
      <c r="AT293" s="127">
        <v>2054</v>
      </c>
      <c r="AU293" s="128"/>
      <c r="AV293" s="129"/>
      <c r="AW293" s="126" t="str">
        <f t="shared" ref="AW293:AW322" si="132">IFERROR(AV293/AU293*100,"")</f>
        <v/>
      </c>
      <c r="AX293" s="126" t="str">
        <f t="shared" ref="AX293:AX322" si="133">IFERROR(100-AW293,"")</f>
        <v/>
      </c>
      <c r="AY293" s="64" t="str">
        <f t="shared" ref="AY293:AY322" si="134">IFERROR((1-((AW293*AS293)/(AX293*AR293)))*100,"")</f>
        <v/>
      </c>
      <c r="AZ293" s="97">
        <v>78.150000000000006</v>
      </c>
      <c r="BA293" s="68"/>
      <c r="BB293" s="68"/>
      <c r="BC293" s="68"/>
      <c r="BD293" s="68"/>
      <c r="BE293" s="15"/>
      <c r="BF293" s="5">
        <f t="shared" ref="BF293:BF322" si="135">IF(SUM(BG293:BM293)=0,"",SUM(BG293:BM293))</f>
        <v>10291</v>
      </c>
      <c r="BG293" s="42">
        <v>0</v>
      </c>
      <c r="BH293" s="42">
        <v>0</v>
      </c>
      <c r="BI293" s="42">
        <v>1106</v>
      </c>
      <c r="BJ293" s="42"/>
      <c r="BK293" s="42"/>
      <c r="BL293" s="42">
        <v>9185</v>
      </c>
      <c r="BM293" s="15"/>
    </row>
    <row r="294" spans="1:65" outlineLevel="5" x14ac:dyDescent="0.45">
      <c r="A294" s="22">
        <f t="shared" si="106"/>
        <v>9</v>
      </c>
      <c r="B294" s="9">
        <f t="shared" si="121"/>
        <v>45537</v>
      </c>
      <c r="C294" s="51">
        <v>348147</v>
      </c>
      <c r="D294" s="64">
        <f t="shared" si="126"/>
        <v>38.4</v>
      </c>
      <c r="E294" s="12">
        <v>37.9</v>
      </c>
      <c r="F294" s="12">
        <v>38</v>
      </c>
      <c r="G294" s="12">
        <v>38.4</v>
      </c>
      <c r="H294" s="12">
        <v>39.299999999999997</v>
      </c>
      <c r="I294" s="12"/>
      <c r="J294" s="12"/>
      <c r="K294" s="12"/>
      <c r="L294" s="12"/>
      <c r="M294" s="74">
        <f t="shared" si="127"/>
        <v>7</v>
      </c>
      <c r="N294" s="83">
        <v>7.01</v>
      </c>
      <c r="O294" s="83">
        <v>6.94</v>
      </c>
      <c r="P294" s="83">
        <v>7.02</v>
      </c>
      <c r="Q294" s="83">
        <v>6.94</v>
      </c>
      <c r="R294" s="83"/>
      <c r="S294" s="83"/>
      <c r="T294" s="83"/>
      <c r="U294" s="83"/>
      <c r="V294" s="5" t="str">
        <f t="shared" si="128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9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16.431924882629108</v>
      </c>
      <c r="AO294" s="41">
        <v>1704</v>
      </c>
      <c r="AP294" s="110"/>
      <c r="AQ294" s="111"/>
      <c r="AR294" s="126" t="str">
        <f t="shared" si="130"/>
        <v/>
      </c>
      <c r="AS294" s="126" t="str">
        <f t="shared" si="131"/>
        <v/>
      </c>
      <c r="AT294" s="127">
        <v>2200</v>
      </c>
      <c r="AU294" s="128"/>
      <c r="AV294" s="129"/>
      <c r="AW294" s="126" t="str">
        <f t="shared" si="132"/>
        <v/>
      </c>
      <c r="AX294" s="126" t="str">
        <f t="shared" si="133"/>
        <v/>
      </c>
      <c r="AY294" s="64" t="str">
        <f t="shared" si="134"/>
        <v/>
      </c>
      <c r="AZ294" s="97">
        <v>78.540000000000006</v>
      </c>
      <c r="BA294" s="68"/>
      <c r="BB294" s="68"/>
      <c r="BC294" s="68"/>
      <c r="BD294" s="68"/>
      <c r="BE294" s="15">
        <v>330</v>
      </c>
      <c r="BF294" s="5">
        <f t="shared" si="135"/>
        <v>22878</v>
      </c>
      <c r="BG294" s="42">
        <v>9597</v>
      </c>
      <c r="BH294" s="42">
        <v>0</v>
      </c>
      <c r="BI294" s="42">
        <v>1099</v>
      </c>
      <c r="BJ294" s="42"/>
      <c r="BK294" s="42"/>
      <c r="BL294" s="42">
        <v>12182</v>
      </c>
      <c r="BM294" s="15"/>
    </row>
    <row r="295" spans="1:65" outlineLevel="5" x14ac:dyDescent="0.45">
      <c r="A295" s="22">
        <f t="shared" si="106"/>
        <v>9</v>
      </c>
      <c r="B295" s="9">
        <f t="shared" si="121"/>
        <v>45538</v>
      </c>
      <c r="C295" s="51">
        <v>337665</v>
      </c>
      <c r="D295" s="64">
        <f t="shared" si="126"/>
        <v>38.700000000000003</v>
      </c>
      <c r="E295" s="12">
        <v>38.4</v>
      </c>
      <c r="F295" s="12">
        <v>38.6</v>
      </c>
      <c r="G295" s="12">
        <v>38.5</v>
      </c>
      <c r="H295" s="12">
        <v>39.200000000000003</v>
      </c>
      <c r="I295" s="12"/>
      <c r="J295" s="12"/>
      <c r="K295" s="12"/>
      <c r="L295" s="12"/>
      <c r="M295" s="74">
        <f t="shared" si="127"/>
        <v>7</v>
      </c>
      <c r="N295" s="83">
        <v>7.02</v>
      </c>
      <c r="O295" s="83">
        <v>6.9</v>
      </c>
      <c r="P295" s="83">
        <v>7.01</v>
      </c>
      <c r="Q295" s="83">
        <v>6.94</v>
      </c>
      <c r="R295" s="83"/>
      <c r="S295" s="83"/>
      <c r="T295" s="83"/>
      <c r="U295" s="83"/>
      <c r="V295" s="5" t="str">
        <f t="shared" si="128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9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14.492753623188406</v>
      </c>
      <c r="AO295" s="41">
        <v>1932</v>
      </c>
      <c r="AP295" s="110">
        <v>2.66</v>
      </c>
      <c r="AQ295" s="111">
        <v>1.83</v>
      </c>
      <c r="AR295" s="126">
        <f t="shared" si="130"/>
        <v>68.796992481203006</v>
      </c>
      <c r="AS295" s="126">
        <f t="shared" si="131"/>
        <v>31.203007518796994</v>
      </c>
      <c r="AT295" s="127">
        <v>2197</v>
      </c>
      <c r="AU295" s="128">
        <v>1.83</v>
      </c>
      <c r="AV295" s="129">
        <v>1.04</v>
      </c>
      <c r="AW295" s="126">
        <f t="shared" si="132"/>
        <v>56.830601092896174</v>
      </c>
      <c r="AX295" s="126">
        <f t="shared" si="133"/>
        <v>43.169398907103826</v>
      </c>
      <c r="AY295" s="64">
        <f t="shared" si="134"/>
        <v>40.291900117590096</v>
      </c>
      <c r="AZ295" s="97">
        <v>79.7</v>
      </c>
      <c r="BA295" s="68">
        <v>61.35</v>
      </c>
      <c r="BB295" s="68">
        <v>38.630000000000003</v>
      </c>
      <c r="BC295" s="68">
        <v>4</v>
      </c>
      <c r="BD295" s="68"/>
      <c r="BE295" s="15">
        <v>320</v>
      </c>
      <c r="BF295" s="5">
        <f t="shared" si="135"/>
        <v>25045</v>
      </c>
      <c r="BG295" s="42">
        <v>10377</v>
      </c>
      <c r="BH295" s="42">
        <v>0</v>
      </c>
      <c r="BI295" s="42">
        <v>1096</v>
      </c>
      <c r="BJ295" s="42"/>
      <c r="BK295" s="42"/>
      <c r="BL295" s="42">
        <v>13572</v>
      </c>
      <c r="BM295" s="15"/>
    </row>
    <row r="296" spans="1:65" outlineLevel="5" x14ac:dyDescent="0.45">
      <c r="A296" s="22">
        <f t="shared" si="106"/>
        <v>9</v>
      </c>
      <c r="B296" s="9">
        <f t="shared" si="121"/>
        <v>45539</v>
      </c>
      <c r="C296" s="51">
        <v>349549</v>
      </c>
      <c r="D296" s="64">
        <f t="shared" si="126"/>
        <v>38.1</v>
      </c>
      <c r="E296" s="12">
        <v>37.5</v>
      </c>
      <c r="F296" s="12">
        <v>37.6</v>
      </c>
      <c r="G296" s="12">
        <v>38.5</v>
      </c>
      <c r="H296" s="12">
        <v>38.700000000000003</v>
      </c>
      <c r="I296" s="12"/>
      <c r="J296" s="12"/>
      <c r="K296" s="12"/>
      <c r="L296" s="12"/>
      <c r="M296" s="74">
        <f t="shared" si="127"/>
        <v>7</v>
      </c>
      <c r="N296" s="83">
        <v>7.01</v>
      </c>
      <c r="O296" s="83">
        <v>6.94</v>
      </c>
      <c r="P296" s="83">
        <v>7.02</v>
      </c>
      <c r="Q296" s="83">
        <v>6.94</v>
      </c>
      <c r="R296" s="83"/>
      <c r="S296" s="83"/>
      <c r="T296" s="83"/>
      <c r="U296" s="83"/>
      <c r="V296" s="5" t="str">
        <f t="shared" si="128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9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12.974976830398518</v>
      </c>
      <c r="AO296" s="41">
        <v>2158</v>
      </c>
      <c r="AP296" s="110"/>
      <c r="AQ296" s="111"/>
      <c r="AR296" s="126" t="str">
        <f t="shared" si="130"/>
        <v/>
      </c>
      <c r="AS296" s="126" t="str">
        <f t="shared" si="131"/>
        <v/>
      </c>
      <c r="AT296" s="127">
        <v>2291</v>
      </c>
      <c r="AU296" s="128"/>
      <c r="AV296" s="129"/>
      <c r="AW296" s="126" t="str">
        <f t="shared" si="132"/>
        <v/>
      </c>
      <c r="AX296" s="126" t="str">
        <f t="shared" si="133"/>
        <v/>
      </c>
      <c r="AY296" s="64" t="str">
        <f t="shared" si="134"/>
        <v/>
      </c>
      <c r="AZ296" s="97">
        <v>79.819999999999993</v>
      </c>
      <c r="BA296" s="68"/>
      <c r="BB296" s="68"/>
      <c r="BC296" s="68"/>
      <c r="BD296" s="68"/>
      <c r="BE296" s="15">
        <v>300</v>
      </c>
      <c r="BF296" s="5">
        <f t="shared" si="135"/>
        <v>15860</v>
      </c>
      <c r="BG296" s="42">
        <v>3912</v>
      </c>
      <c r="BH296" s="42">
        <v>0</v>
      </c>
      <c r="BI296" s="42">
        <v>1096</v>
      </c>
      <c r="BJ296" s="42"/>
      <c r="BK296" s="42"/>
      <c r="BL296" s="42">
        <v>10852</v>
      </c>
      <c r="BM296" s="15"/>
    </row>
    <row r="297" spans="1:65" outlineLevel="5" x14ac:dyDescent="0.45">
      <c r="A297" s="22">
        <f t="shared" si="106"/>
        <v>9</v>
      </c>
      <c r="B297" s="9">
        <f t="shared" si="121"/>
        <v>45540</v>
      </c>
      <c r="C297" s="51">
        <v>356876</v>
      </c>
      <c r="D297" s="64">
        <f t="shared" si="126"/>
        <v>37.9</v>
      </c>
      <c r="E297" s="12">
        <v>37.200000000000003</v>
      </c>
      <c r="F297" s="12">
        <v>37.299999999999997</v>
      </c>
      <c r="G297" s="12">
        <v>38.6</v>
      </c>
      <c r="H297" s="12">
        <v>38.299999999999997</v>
      </c>
      <c r="I297" s="12"/>
      <c r="J297" s="12"/>
      <c r="K297" s="12"/>
      <c r="L297" s="12"/>
      <c r="M297" s="74">
        <f t="shared" si="127"/>
        <v>7</v>
      </c>
      <c r="N297" s="83">
        <v>7</v>
      </c>
      <c r="O297" s="83">
        <v>6.9</v>
      </c>
      <c r="P297" s="83">
        <v>7.02</v>
      </c>
      <c r="Q297" s="83">
        <v>6.94</v>
      </c>
      <c r="R297" s="83"/>
      <c r="S297" s="83"/>
      <c r="T297" s="83"/>
      <c r="U297" s="83"/>
      <c r="V297" s="5">
        <f t="shared" si="128"/>
        <v>117</v>
      </c>
      <c r="W297" s="41"/>
      <c r="X297" s="41">
        <v>134</v>
      </c>
      <c r="Y297" s="41"/>
      <c r="Z297" s="41">
        <v>100</v>
      </c>
      <c r="AA297" s="41"/>
      <c r="AB297" s="41"/>
      <c r="AC297" s="41"/>
      <c r="AD297" s="41"/>
      <c r="AE297" s="5">
        <f t="shared" si="129"/>
        <v>2865</v>
      </c>
      <c r="AF297" s="41"/>
      <c r="AG297" s="41">
        <v>2780</v>
      </c>
      <c r="AH297" s="41"/>
      <c r="AI297" s="41">
        <v>2950</v>
      </c>
      <c r="AJ297" s="41"/>
      <c r="AK297" s="41"/>
      <c r="AL297" s="41"/>
      <c r="AM297" s="41"/>
      <c r="AN297" s="41">
        <v>15.217391304347826</v>
      </c>
      <c r="AO297" s="41">
        <v>1840</v>
      </c>
      <c r="AP297" s="110"/>
      <c r="AQ297" s="111"/>
      <c r="AR297" s="126" t="str">
        <f t="shared" si="130"/>
        <v/>
      </c>
      <c r="AS297" s="126" t="str">
        <f t="shared" si="131"/>
        <v/>
      </c>
      <c r="AT297" s="127">
        <v>2041</v>
      </c>
      <c r="AU297" s="128"/>
      <c r="AV297" s="129"/>
      <c r="AW297" s="126" t="str">
        <f t="shared" si="132"/>
        <v/>
      </c>
      <c r="AX297" s="126" t="str">
        <f t="shared" si="133"/>
        <v/>
      </c>
      <c r="AY297" s="64" t="str">
        <f t="shared" si="134"/>
        <v/>
      </c>
      <c r="AZ297" s="97">
        <v>79.510000000000005</v>
      </c>
      <c r="BA297" s="68"/>
      <c r="BB297" s="68"/>
      <c r="BC297" s="68"/>
      <c r="BD297" s="68"/>
      <c r="BE297" s="15">
        <v>250</v>
      </c>
      <c r="BF297" s="5">
        <f t="shared" si="135"/>
        <v>19056</v>
      </c>
      <c r="BG297" s="42">
        <v>4798</v>
      </c>
      <c r="BH297" s="42">
        <v>0</v>
      </c>
      <c r="BI297" s="42">
        <v>1096</v>
      </c>
      <c r="BJ297" s="42"/>
      <c r="BK297" s="42"/>
      <c r="BL297" s="42">
        <v>13162</v>
      </c>
      <c r="BM297" s="15"/>
    </row>
    <row r="298" spans="1:65" outlineLevel="5" x14ac:dyDescent="0.45">
      <c r="A298" s="22">
        <f t="shared" si="106"/>
        <v>9</v>
      </c>
      <c r="B298" s="9">
        <f t="shared" si="121"/>
        <v>45541</v>
      </c>
      <c r="C298" s="51">
        <v>336549</v>
      </c>
      <c r="D298" s="64">
        <f t="shared" si="126"/>
        <v>38.9</v>
      </c>
      <c r="E298" s="12">
        <v>38.4</v>
      </c>
      <c r="F298" s="12">
        <v>38.6</v>
      </c>
      <c r="G298" s="12">
        <v>38.6</v>
      </c>
      <c r="H298" s="12">
        <v>39.9</v>
      </c>
      <c r="I298" s="12"/>
      <c r="J298" s="12"/>
      <c r="K298" s="12"/>
      <c r="L298" s="12"/>
      <c r="M298" s="74">
        <f t="shared" si="127"/>
        <v>7</v>
      </c>
      <c r="N298" s="83">
        <v>7.06</v>
      </c>
      <c r="O298" s="83">
        <v>6.89</v>
      </c>
      <c r="P298" s="83">
        <v>7</v>
      </c>
      <c r="Q298" s="83">
        <v>6.9</v>
      </c>
      <c r="R298" s="83"/>
      <c r="S298" s="83"/>
      <c r="T298" s="83"/>
      <c r="U298" s="83"/>
      <c r="V298" s="5" t="str">
        <f t="shared" si="128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9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15.233949945593036</v>
      </c>
      <c r="AO298" s="41">
        <v>1838</v>
      </c>
      <c r="AP298" s="110"/>
      <c r="AQ298" s="111"/>
      <c r="AR298" s="126" t="str">
        <f t="shared" si="130"/>
        <v/>
      </c>
      <c r="AS298" s="126" t="str">
        <f t="shared" si="131"/>
        <v/>
      </c>
      <c r="AT298" s="127">
        <v>2408</v>
      </c>
      <c r="AU298" s="128"/>
      <c r="AV298" s="129"/>
      <c r="AW298" s="126" t="str">
        <f t="shared" si="132"/>
        <v/>
      </c>
      <c r="AX298" s="126" t="str">
        <f t="shared" si="133"/>
        <v/>
      </c>
      <c r="AY298" s="64" t="str">
        <f t="shared" si="134"/>
        <v/>
      </c>
      <c r="AZ298" s="97">
        <v>79.98</v>
      </c>
      <c r="BA298" s="68"/>
      <c r="BB298" s="68"/>
      <c r="BC298" s="68"/>
      <c r="BD298" s="68"/>
      <c r="BE298" s="15">
        <v>350</v>
      </c>
      <c r="BF298" s="5">
        <f t="shared" si="135"/>
        <v>26476</v>
      </c>
      <c r="BG298" s="42">
        <v>12272</v>
      </c>
      <c r="BH298" s="42">
        <v>2536</v>
      </c>
      <c r="BI298" s="42">
        <v>1093</v>
      </c>
      <c r="BJ298" s="42"/>
      <c r="BK298" s="42"/>
      <c r="BL298" s="42">
        <v>10575</v>
      </c>
      <c r="BM298" s="15"/>
    </row>
    <row r="299" spans="1:65" outlineLevel="5" x14ac:dyDescent="0.45">
      <c r="A299" s="22">
        <f t="shared" si="106"/>
        <v>9</v>
      </c>
      <c r="B299" s="9">
        <f t="shared" si="121"/>
        <v>45542</v>
      </c>
      <c r="C299" s="51">
        <v>346453</v>
      </c>
      <c r="D299" s="64">
        <f t="shared" si="126"/>
        <v>38.200000000000003</v>
      </c>
      <c r="E299" s="12">
        <v>37.700000000000003</v>
      </c>
      <c r="F299" s="12">
        <v>37.799999999999997</v>
      </c>
      <c r="G299" s="12">
        <v>38.4</v>
      </c>
      <c r="H299" s="12">
        <v>38.700000000000003</v>
      </c>
      <c r="I299" s="12"/>
      <c r="J299" s="12"/>
      <c r="K299" s="12"/>
      <c r="L299" s="12"/>
      <c r="M299" s="74">
        <f t="shared" si="127"/>
        <v>7</v>
      </c>
      <c r="N299" s="83">
        <v>7.03</v>
      </c>
      <c r="O299" s="83">
        <v>6.91</v>
      </c>
      <c r="P299" s="83">
        <v>7.01</v>
      </c>
      <c r="Q299" s="83">
        <v>6.92</v>
      </c>
      <c r="R299" s="83"/>
      <c r="S299" s="83"/>
      <c r="T299" s="83"/>
      <c r="U299" s="83"/>
      <c r="V299" s="5" t="str">
        <f t="shared" si="128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29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15.242242787152966</v>
      </c>
      <c r="AO299" s="41">
        <v>1837</v>
      </c>
      <c r="AP299" s="110"/>
      <c r="AQ299" s="111"/>
      <c r="AR299" s="126" t="str">
        <f t="shared" si="130"/>
        <v/>
      </c>
      <c r="AS299" s="126" t="str">
        <f t="shared" si="131"/>
        <v/>
      </c>
      <c r="AT299" s="127">
        <v>1782</v>
      </c>
      <c r="AU299" s="128"/>
      <c r="AV299" s="129"/>
      <c r="AW299" s="126" t="str">
        <f t="shared" si="132"/>
        <v/>
      </c>
      <c r="AX299" s="126" t="str">
        <f t="shared" si="133"/>
        <v/>
      </c>
      <c r="AY299" s="64" t="str">
        <f t="shared" si="134"/>
        <v/>
      </c>
      <c r="AZ299" s="97">
        <v>79.27</v>
      </c>
      <c r="BA299" s="68"/>
      <c r="BB299" s="68"/>
      <c r="BC299" s="68"/>
      <c r="BD299" s="68"/>
      <c r="BE299" s="15">
        <v>140</v>
      </c>
      <c r="BF299" s="5">
        <f t="shared" si="135"/>
        <v>19538</v>
      </c>
      <c r="BG299" s="42">
        <v>4738</v>
      </c>
      <c r="BH299" s="42">
        <v>0</v>
      </c>
      <c r="BI299" s="42">
        <v>1131</v>
      </c>
      <c r="BJ299" s="42"/>
      <c r="BK299" s="42"/>
      <c r="BL299" s="42">
        <v>13669</v>
      </c>
      <c r="BM299" s="15"/>
    </row>
    <row r="300" spans="1:65" outlineLevel="5" x14ac:dyDescent="0.45">
      <c r="A300" s="22">
        <f t="shared" si="106"/>
        <v>9</v>
      </c>
      <c r="B300" s="9">
        <f t="shared" si="121"/>
        <v>45543</v>
      </c>
      <c r="C300" s="51">
        <v>353449</v>
      </c>
      <c r="D300" s="64">
        <f t="shared" si="126"/>
        <v>37.6</v>
      </c>
      <c r="E300" s="12">
        <v>36.799999999999997</v>
      </c>
      <c r="F300" s="12">
        <v>37</v>
      </c>
      <c r="G300" s="12">
        <v>38.4</v>
      </c>
      <c r="H300" s="12">
        <v>38.1</v>
      </c>
      <c r="I300" s="12"/>
      <c r="J300" s="12"/>
      <c r="K300" s="12"/>
      <c r="L300" s="12"/>
      <c r="M300" s="74">
        <f t="shared" si="127"/>
        <v>7</v>
      </c>
      <c r="N300" s="83">
        <v>7.02</v>
      </c>
      <c r="O300" s="83">
        <v>6.87</v>
      </c>
      <c r="P300" s="83">
        <v>7</v>
      </c>
      <c r="Q300" s="83">
        <v>6.93</v>
      </c>
      <c r="R300" s="83"/>
      <c r="S300" s="83"/>
      <c r="T300" s="83"/>
      <c r="U300" s="83"/>
      <c r="V300" s="5" t="str">
        <f t="shared" si="128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9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14.30761369443025</v>
      </c>
      <c r="AO300" s="41">
        <v>1957</v>
      </c>
      <c r="AP300" s="110"/>
      <c r="AQ300" s="111"/>
      <c r="AR300" s="126" t="str">
        <f t="shared" si="130"/>
        <v/>
      </c>
      <c r="AS300" s="126" t="str">
        <f t="shared" si="131"/>
        <v/>
      </c>
      <c r="AT300" s="127">
        <v>2203</v>
      </c>
      <c r="AU300" s="128"/>
      <c r="AV300" s="129"/>
      <c r="AW300" s="126" t="str">
        <f t="shared" si="132"/>
        <v/>
      </c>
      <c r="AX300" s="126" t="str">
        <f t="shared" si="133"/>
        <v/>
      </c>
      <c r="AY300" s="64" t="str">
        <f t="shared" si="134"/>
        <v/>
      </c>
      <c r="AZ300" s="97">
        <v>78.319999999999993</v>
      </c>
      <c r="BA300" s="68"/>
      <c r="BB300" s="68"/>
      <c r="BC300" s="68"/>
      <c r="BD300" s="68"/>
      <c r="BE300" s="15"/>
      <c r="BF300" s="5">
        <f t="shared" si="135"/>
        <v>8377</v>
      </c>
      <c r="BG300" s="42">
        <v>0</v>
      </c>
      <c r="BH300" s="42">
        <v>0</v>
      </c>
      <c r="BI300" s="42">
        <v>1131</v>
      </c>
      <c r="BJ300" s="42"/>
      <c r="BK300" s="42"/>
      <c r="BL300" s="42">
        <v>7246</v>
      </c>
      <c r="BM300" s="15"/>
    </row>
    <row r="301" spans="1:65" outlineLevel="5" x14ac:dyDescent="0.45">
      <c r="A301" s="22">
        <f t="shared" si="106"/>
        <v>9</v>
      </c>
      <c r="B301" s="9">
        <f t="shared" si="121"/>
        <v>45544</v>
      </c>
      <c r="C301" s="51">
        <v>334522</v>
      </c>
      <c r="D301" s="64">
        <f t="shared" si="126"/>
        <v>37.4</v>
      </c>
      <c r="E301" s="12">
        <v>36.6</v>
      </c>
      <c r="F301" s="12">
        <v>36.799999999999997</v>
      </c>
      <c r="G301" s="12">
        <v>38.299999999999997</v>
      </c>
      <c r="H301" s="12">
        <v>37.700000000000003</v>
      </c>
      <c r="I301" s="12"/>
      <c r="J301" s="12"/>
      <c r="K301" s="12"/>
      <c r="L301" s="12"/>
      <c r="M301" s="74">
        <f t="shared" si="127"/>
        <v>7</v>
      </c>
      <c r="N301" s="83">
        <v>7.06</v>
      </c>
      <c r="O301" s="83">
        <v>6.94</v>
      </c>
      <c r="P301" s="83">
        <v>7.1</v>
      </c>
      <c r="Q301" s="83">
        <v>6.98</v>
      </c>
      <c r="R301" s="83"/>
      <c r="S301" s="83"/>
      <c r="T301" s="83"/>
      <c r="U301" s="83"/>
      <c r="V301" s="5" t="str">
        <f t="shared" si="128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9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15.963511972633979</v>
      </c>
      <c r="AO301" s="41">
        <v>1754</v>
      </c>
      <c r="AP301" s="110"/>
      <c r="AQ301" s="111"/>
      <c r="AR301" s="126" t="str">
        <f t="shared" si="130"/>
        <v/>
      </c>
      <c r="AS301" s="126" t="str">
        <f t="shared" si="131"/>
        <v/>
      </c>
      <c r="AT301" s="127">
        <v>2304</v>
      </c>
      <c r="AU301" s="128"/>
      <c r="AV301" s="129"/>
      <c r="AW301" s="126" t="str">
        <f t="shared" si="132"/>
        <v/>
      </c>
      <c r="AX301" s="126" t="str">
        <f t="shared" si="133"/>
        <v/>
      </c>
      <c r="AY301" s="64" t="str">
        <f t="shared" si="134"/>
        <v/>
      </c>
      <c r="AZ301" s="97">
        <v>80.709999999999994</v>
      </c>
      <c r="BA301" s="68"/>
      <c r="BB301" s="68"/>
      <c r="BC301" s="68"/>
      <c r="BD301" s="68"/>
      <c r="BE301" s="15">
        <v>340</v>
      </c>
      <c r="BF301" s="5">
        <f t="shared" si="135"/>
        <v>23739</v>
      </c>
      <c r="BG301" s="42">
        <v>9762</v>
      </c>
      <c r="BH301" s="42">
        <v>0</v>
      </c>
      <c r="BI301" s="42">
        <v>1130</v>
      </c>
      <c r="BJ301" s="42"/>
      <c r="BK301" s="42"/>
      <c r="BL301" s="42">
        <v>12847</v>
      </c>
      <c r="BM301" s="15"/>
    </row>
    <row r="302" spans="1:65" outlineLevel="5" x14ac:dyDescent="0.45">
      <c r="A302" s="22">
        <f t="shared" si="106"/>
        <v>9</v>
      </c>
      <c r="B302" s="9">
        <f t="shared" si="121"/>
        <v>45545</v>
      </c>
      <c r="C302" s="51">
        <v>347097</v>
      </c>
      <c r="D302" s="64">
        <f t="shared" si="126"/>
        <v>39.4</v>
      </c>
      <c r="E302" s="12">
        <v>39.799999999999997</v>
      </c>
      <c r="F302" s="12">
        <v>39.9</v>
      </c>
      <c r="G302" s="12">
        <v>38.299999999999997</v>
      </c>
      <c r="H302" s="12">
        <v>39.6</v>
      </c>
      <c r="I302" s="12"/>
      <c r="J302" s="12"/>
      <c r="K302" s="12"/>
      <c r="L302" s="12"/>
      <c r="M302" s="74">
        <f t="shared" si="127"/>
        <v>7</v>
      </c>
      <c r="N302" s="83">
        <v>7.05</v>
      </c>
      <c r="O302" s="83">
        <v>6.9</v>
      </c>
      <c r="P302" s="83">
        <v>7.09</v>
      </c>
      <c r="Q302" s="83">
        <v>6.99</v>
      </c>
      <c r="R302" s="83"/>
      <c r="S302" s="83"/>
      <c r="T302" s="83"/>
      <c r="U302" s="83"/>
      <c r="V302" s="5" t="str">
        <f t="shared" si="128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9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14.492753623188406</v>
      </c>
      <c r="AO302" s="41">
        <v>1932</v>
      </c>
      <c r="AP302" s="110">
        <v>4.3099999999999996</v>
      </c>
      <c r="AQ302" s="111">
        <v>2.88</v>
      </c>
      <c r="AR302" s="126">
        <f t="shared" si="130"/>
        <v>66.821345707656619</v>
      </c>
      <c r="AS302" s="126">
        <f t="shared" si="131"/>
        <v>33.178654292343381</v>
      </c>
      <c r="AT302" s="127">
        <v>2149</v>
      </c>
      <c r="AU302" s="128">
        <v>1.64</v>
      </c>
      <c r="AV302" s="129">
        <v>0.89</v>
      </c>
      <c r="AW302" s="126">
        <f t="shared" si="132"/>
        <v>54.268292682926834</v>
      </c>
      <c r="AX302" s="126">
        <f t="shared" si="133"/>
        <v>45.731707317073166</v>
      </c>
      <c r="AY302" s="64">
        <f t="shared" si="134"/>
        <v>41.078703703703702</v>
      </c>
      <c r="AZ302" s="97">
        <v>79.959999999999994</v>
      </c>
      <c r="BA302" s="68">
        <v>58.88</v>
      </c>
      <c r="BB302" s="68">
        <v>41.19</v>
      </c>
      <c r="BC302" s="68">
        <v>6</v>
      </c>
      <c r="BD302" s="68"/>
      <c r="BE302" s="15">
        <v>370</v>
      </c>
      <c r="BF302" s="5">
        <f t="shared" si="135"/>
        <v>29345</v>
      </c>
      <c r="BG302" s="42">
        <v>13742</v>
      </c>
      <c r="BH302" s="42">
        <v>2624</v>
      </c>
      <c r="BI302" s="42">
        <v>1130</v>
      </c>
      <c r="BJ302" s="42"/>
      <c r="BK302" s="42"/>
      <c r="BL302" s="42">
        <v>11849</v>
      </c>
      <c r="BM302" s="15"/>
    </row>
    <row r="303" spans="1:65" outlineLevel="5" x14ac:dyDescent="0.45">
      <c r="A303" s="22">
        <f t="shared" si="106"/>
        <v>9</v>
      </c>
      <c r="B303" s="9">
        <f t="shared" si="121"/>
        <v>45546</v>
      </c>
      <c r="C303" s="51">
        <v>373436</v>
      </c>
      <c r="D303" s="64">
        <f t="shared" si="126"/>
        <v>38.799999999999997</v>
      </c>
      <c r="E303" s="12">
        <v>38.5</v>
      </c>
      <c r="F303" s="12">
        <v>38.9</v>
      </c>
      <c r="G303" s="12">
        <v>38.6</v>
      </c>
      <c r="H303" s="12">
        <v>39.299999999999997</v>
      </c>
      <c r="I303" s="12"/>
      <c r="J303" s="12"/>
      <c r="K303" s="12"/>
      <c r="L303" s="12"/>
      <c r="M303" s="74">
        <f t="shared" si="127"/>
        <v>7</v>
      </c>
      <c r="N303" s="83">
        <v>7.03</v>
      </c>
      <c r="O303" s="83">
        <v>6.86</v>
      </c>
      <c r="P303" s="83">
        <v>7.05</v>
      </c>
      <c r="Q303" s="83">
        <v>6.96</v>
      </c>
      <c r="R303" s="83"/>
      <c r="S303" s="83"/>
      <c r="T303" s="83"/>
      <c r="U303" s="83"/>
      <c r="V303" s="5" t="str">
        <f t="shared" si="128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9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13.127051101734645</v>
      </c>
      <c r="AO303" s="41">
        <v>2133</v>
      </c>
      <c r="AP303" s="110"/>
      <c r="AQ303" s="111"/>
      <c r="AR303" s="126" t="str">
        <f t="shared" si="130"/>
        <v/>
      </c>
      <c r="AS303" s="126" t="str">
        <f t="shared" si="131"/>
        <v/>
      </c>
      <c r="AT303" s="127">
        <v>2593</v>
      </c>
      <c r="AU303" s="128"/>
      <c r="AV303" s="129"/>
      <c r="AW303" s="126" t="str">
        <f t="shared" si="132"/>
        <v/>
      </c>
      <c r="AX303" s="126" t="str">
        <f t="shared" si="133"/>
        <v/>
      </c>
      <c r="AY303" s="64" t="str">
        <f t="shared" si="134"/>
        <v/>
      </c>
      <c r="AZ303" s="97">
        <v>79.790000000000006</v>
      </c>
      <c r="BA303" s="68"/>
      <c r="BB303" s="68"/>
      <c r="BC303" s="68"/>
      <c r="BD303" s="68"/>
      <c r="BE303" s="15">
        <v>270</v>
      </c>
      <c r="BF303" s="5">
        <f t="shared" si="135"/>
        <v>22947</v>
      </c>
      <c r="BG303" s="42">
        <v>6428</v>
      </c>
      <c r="BH303" s="42">
        <v>4020</v>
      </c>
      <c r="BI303" s="42">
        <v>1136</v>
      </c>
      <c r="BJ303" s="42"/>
      <c r="BK303" s="42"/>
      <c r="BL303" s="42">
        <v>11363</v>
      </c>
      <c r="BM303" s="15"/>
    </row>
    <row r="304" spans="1:65" outlineLevel="5" x14ac:dyDescent="0.45">
      <c r="A304" s="22">
        <f t="shared" si="106"/>
        <v>9</v>
      </c>
      <c r="B304" s="9">
        <f t="shared" si="121"/>
        <v>45547</v>
      </c>
      <c r="C304" s="51">
        <v>361778</v>
      </c>
      <c r="D304" s="64">
        <f t="shared" si="126"/>
        <v>39</v>
      </c>
      <c r="E304" s="12">
        <v>38.6</v>
      </c>
      <c r="F304" s="12">
        <v>38.700000000000003</v>
      </c>
      <c r="G304" s="12">
        <v>38.700000000000003</v>
      </c>
      <c r="H304" s="12">
        <v>39.799999999999997</v>
      </c>
      <c r="I304" s="12"/>
      <c r="J304" s="12"/>
      <c r="K304" s="12"/>
      <c r="L304" s="12"/>
      <c r="M304" s="74">
        <f t="shared" si="127"/>
        <v>7</v>
      </c>
      <c r="N304" s="83">
        <v>7.05</v>
      </c>
      <c r="O304" s="83">
        <v>6.91</v>
      </c>
      <c r="P304" s="83">
        <v>7.03</v>
      </c>
      <c r="Q304" s="83">
        <v>6.98</v>
      </c>
      <c r="R304" s="83"/>
      <c r="S304" s="83"/>
      <c r="T304" s="83"/>
      <c r="U304" s="83"/>
      <c r="V304" s="5">
        <f t="shared" si="128"/>
        <v>198</v>
      </c>
      <c r="W304" s="41"/>
      <c r="X304" s="41">
        <v>253</v>
      </c>
      <c r="Y304" s="41"/>
      <c r="Z304" s="41">
        <v>143</v>
      </c>
      <c r="AA304" s="41"/>
      <c r="AB304" s="41"/>
      <c r="AC304" s="41"/>
      <c r="AD304" s="41"/>
      <c r="AE304" s="5">
        <f t="shared" si="129"/>
        <v>2845</v>
      </c>
      <c r="AF304" s="41"/>
      <c r="AG304" s="41">
        <v>2780</v>
      </c>
      <c r="AH304" s="41"/>
      <c r="AI304" s="41">
        <v>2910</v>
      </c>
      <c r="AJ304" s="41"/>
      <c r="AK304" s="41"/>
      <c r="AL304" s="41"/>
      <c r="AM304" s="41"/>
      <c r="AN304" s="41">
        <v>12.449977767896844</v>
      </c>
      <c r="AO304" s="41">
        <v>2249</v>
      </c>
      <c r="AP304" s="110"/>
      <c r="AQ304" s="111"/>
      <c r="AR304" s="126" t="str">
        <f t="shared" si="130"/>
        <v/>
      </c>
      <c r="AS304" s="126" t="str">
        <f t="shared" si="131"/>
        <v/>
      </c>
      <c r="AT304" s="127">
        <v>2385</v>
      </c>
      <c r="AU304" s="128"/>
      <c r="AV304" s="129"/>
      <c r="AW304" s="126" t="str">
        <f t="shared" si="132"/>
        <v/>
      </c>
      <c r="AX304" s="126" t="str">
        <f t="shared" si="133"/>
        <v/>
      </c>
      <c r="AY304" s="64" t="str">
        <f t="shared" si="134"/>
        <v/>
      </c>
      <c r="AZ304" s="97">
        <v>79.97</v>
      </c>
      <c r="BA304" s="68"/>
      <c r="BB304" s="68"/>
      <c r="BC304" s="68"/>
      <c r="BD304" s="68"/>
      <c r="BE304" s="15">
        <v>260</v>
      </c>
      <c r="BF304" s="5">
        <f t="shared" si="135"/>
        <v>20829</v>
      </c>
      <c r="BG304" s="42">
        <v>8001</v>
      </c>
      <c r="BH304" s="42">
        <v>0</v>
      </c>
      <c r="BI304" s="42">
        <v>1132</v>
      </c>
      <c r="BJ304" s="42"/>
      <c r="BK304" s="42"/>
      <c r="BL304" s="42">
        <v>11696</v>
      </c>
      <c r="BM304" s="15"/>
    </row>
    <row r="305" spans="1:65" outlineLevel="5" x14ac:dyDescent="0.45">
      <c r="A305" s="22">
        <f t="shared" si="106"/>
        <v>9</v>
      </c>
      <c r="B305" s="9">
        <f t="shared" si="121"/>
        <v>45548</v>
      </c>
      <c r="C305" s="51">
        <v>358500</v>
      </c>
      <c r="D305" s="64">
        <f t="shared" si="126"/>
        <v>39.200000000000003</v>
      </c>
      <c r="E305" s="12">
        <v>39.1</v>
      </c>
      <c r="F305" s="12">
        <v>39.200000000000003</v>
      </c>
      <c r="G305" s="12">
        <v>38.700000000000003</v>
      </c>
      <c r="H305" s="12">
        <v>39.700000000000003</v>
      </c>
      <c r="I305" s="12"/>
      <c r="J305" s="12"/>
      <c r="K305" s="12"/>
      <c r="L305" s="12"/>
      <c r="M305" s="74">
        <f t="shared" si="127"/>
        <v>7</v>
      </c>
      <c r="N305" s="83">
        <v>7.02</v>
      </c>
      <c r="O305" s="83">
        <v>6.9</v>
      </c>
      <c r="P305" s="83">
        <v>7</v>
      </c>
      <c r="Q305" s="83">
        <v>6.99</v>
      </c>
      <c r="R305" s="83"/>
      <c r="S305" s="83"/>
      <c r="T305" s="83"/>
      <c r="U305" s="83"/>
      <c r="V305" s="5" t="str">
        <f t="shared" si="128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9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12.968967114404817</v>
      </c>
      <c r="AO305" s="41">
        <v>2159</v>
      </c>
      <c r="AP305" s="110"/>
      <c r="AQ305" s="111"/>
      <c r="AR305" s="126" t="str">
        <f t="shared" si="130"/>
        <v/>
      </c>
      <c r="AS305" s="126" t="str">
        <f t="shared" si="131"/>
        <v/>
      </c>
      <c r="AT305" s="127">
        <v>2543</v>
      </c>
      <c r="AU305" s="128"/>
      <c r="AV305" s="129"/>
      <c r="AW305" s="126" t="str">
        <f t="shared" si="132"/>
        <v/>
      </c>
      <c r="AX305" s="126" t="str">
        <f t="shared" si="133"/>
        <v/>
      </c>
      <c r="AY305" s="64" t="str">
        <f t="shared" si="134"/>
        <v/>
      </c>
      <c r="AZ305" s="97">
        <v>79.319999999999993</v>
      </c>
      <c r="BA305" s="68"/>
      <c r="BB305" s="68"/>
      <c r="BC305" s="68"/>
      <c r="BD305" s="68"/>
      <c r="BE305" s="15">
        <v>350</v>
      </c>
      <c r="BF305" s="5">
        <f t="shared" si="135"/>
        <v>24666</v>
      </c>
      <c r="BG305" s="42">
        <v>9101</v>
      </c>
      <c r="BH305" s="42">
        <v>4495</v>
      </c>
      <c r="BI305" s="42">
        <v>1119</v>
      </c>
      <c r="BJ305" s="42"/>
      <c r="BK305" s="42"/>
      <c r="BL305" s="42">
        <v>9951</v>
      </c>
      <c r="BM305" s="15"/>
    </row>
    <row r="306" spans="1:65" outlineLevel="5" x14ac:dyDescent="0.45">
      <c r="A306" s="22">
        <f t="shared" si="106"/>
        <v>9</v>
      </c>
      <c r="B306" s="9">
        <f t="shared" si="121"/>
        <v>45549</v>
      </c>
      <c r="C306" s="51">
        <v>362718</v>
      </c>
      <c r="D306" s="64">
        <f t="shared" si="126"/>
        <v>38.9</v>
      </c>
      <c r="E306" s="12">
        <v>38.799999999999997</v>
      </c>
      <c r="F306" s="12">
        <v>38.9</v>
      </c>
      <c r="G306" s="12">
        <v>38.799999999999997</v>
      </c>
      <c r="H306" s="12">
        <v>39.200000000000003</v>
      </c>
      <c r="I306" s="12"/>
      <c r="J306" s="12"/>
      <c r="K306" s="12"/>
      <c r="L306" s="12"/>
      <c r="M306" s="74">
        <f t="shared" si="127"/>
        <v>7</v>
      </c>
      <c r="N306" s="83">
        <v>7.03</v>
      </c>
      <c r="O306" s="83">
        <v>6.89</v>
      </c>
      <c r="P306" s="83">
        <v>7.05</v>
      </c>
      <c r="Q306" s="83">
        <v>6.95</v>
      </c>
      <c r="R306" s="83"/>
      <c r="S306" s="83"/>
      <c r="T306" s="83"/>
      <c r="U306" s="83"/>
      <c r="V306" s="5" t="str">
        <f t="shared" si="128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29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13.847675568743819</v>
      </c>
      <c r="AO306" s="41">
        <v>2022</v>
      </c>
      <c r="AP306" s="110"/>
      <c r="AQ306" s="111"/>
      <c r="AR306" s="126" t="str">
        <f t="shared" si="130"/>
        <v/>
      </c>
      <c r="AS306" s="126" t="str">
        <f t="shared" si="131"/>
        <v/>
      </c>
      <c r="AT306" s="127">
        <v>2085</v>
      </c>
      <c r="AU306" s="128"/>
      <c r="AV306" s="129"/>
      <c r="AW306" s="126" t="str">
        <f t="shared" si="132"/>
        <v/>
      </c>
      <c r="AX306" s="126" t="str">
        <f t="shared" si="133"/>
        <v/>
      </c>
      <c r="AY306" s="64" t="str">
        <f t="shared" si="134"/>
        <v/>
      </c>
      <c r="AZ306" s="97">
        <v>79.95</v>
      </c>
      <c r="BA306" s="68"/>
      <c r="BB306" s="68"/>
      <c r="BC306" s="68"/>
      <c r="BD306" s="68"/>
      <c r="BE306" s="15">
        <v>180</v>
      </c>
      <c r="BF306" s="5">
        <f t="shared" si="135"/>
        <v>23037</v>
      </c>
      <c r="BG306" s="42">
        <v>6471</v>
      </c>
      <c r="BH306" s="42">
        <v>0</v>
      </c>
      <c r="BI306" s="42">
        <v>1132</v>
      </c>
      <c r="BJ306" s="42"/>
      <c r="BK306" s="42"/>
      <c r="BL306" s="42">
        <v>15434</v>
      </c>
      <c r="BM306" s="15"/>
    </row>
    <row r="307" spans="1:65" outlineLevel="5" x14ac:dyDescent="0.45">
      <c r="A307" s="22">
        <f t="shared" ref="A307:A378" si="136">MONTH(B307)</f>
        <v>9</v>
      </c>
      <c r="B307" s="9">
        <f t="shared" si="121"/>
        <v>45550</v>
      </c>
      <c r="C307" s="51">
        <v>344938</v>
      </c>
      <c r="D307" s="64">
        <f t="shared" si="126"/>
        <v>37.700000000000003</v>
      </c>
      <c r="E307" s="12">
        <v>37.1</v>
      </c>
      <c r="F307" s="12">
        <v>37.299999999999997</v>
      </c>
      <c r="G307" s="12">
        <v>38.6</v>
      </c>
      <c r="H307" s="12">
        <v>37.9</v>
      </c>
      <c r="I307" s="12"/>
      <c r="J307" s="12"/>
      <c r="K307" s="12"/>
      <c r="L307" s="12"/>
      <c r="M307" s="74">
        <f t="shared" si="127"/>
        <v>7</v>
      </c>
      <c r="N307" s="83">
        <v>7.01</v>
      </c>
      <c r="O307" s="83">
        <v>6.91</v>
      </c>
      <c r="P307" s="83">
        <v>7.03</v>
      </c>
      <c r="Q307" s="83">
        <v>6.96</v>
      </c>
      <c r="R307" s="83"/>
      <c r="S307" s="83"/>
      <c r="T307" s="83"/>
      <c r="U307" s="83"/>
      <c r="V307" s="5" t="str">
        <f t="shared" si="128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29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v>12.527964205816556</v>
      </c>
      <c r="AO307" s="41">
        <v>2235</v>
      </c>
      <c r="AP307" s="110"/>
      <c r="AQ307" s="111"/>
      <c r="AR307" s="126" t="str">
        <f t="shared" si="130"/>
        <v/>
      </c>
      <c r="AS307" s="126" t="str">
        <f t="shared" si="131"/>
        <v/>
      </c>
      <c r="AT307" s="127">
        <v>2258</v>
      </c>
      <c r="AU307" s="128"/>
      <c r="AV307" s="129"/>
      <c r="AW307" s="126" t="str">
        <f t="shared" si="132"/>
        <v/>
      </c>
      <c r="AX307" s="126" t="str">
        <f t="shared" si="133"/>
        <v/>
      </c>
      <c r="AY307" s="64" t="str">
        <f t="shared" si="134"/>
        <v/>
      </c>
      <c r="AZ307" s="97">
        <v>79.81</v>
      </c>
      <c r="BA307" s="68"/>
      <c r="BB307" s="68"/>
      <c r="BC307" s="68"/>
      <c r="BD307" s="68"/>
      <c r="BE307" s="15"/>
      <c r="BF307" s="5">
        <f t="shared" si="135"/>
        <v>12102</v>
      </c>
      <c r="BG307" s="42">
        <v>0</v>
      </c>
      <c r="BH307" s="42">
        <v>0</v>
      </c>
      <c r="BI307" s="42">
        <v>1157</v>
      </c>
      <c r="BJ307" s="42"/>
      <c r="BK307" s="42"/>
      <c r="BL307" s="42">
        <v>10945</v>
      </c>
      <c r="BM307" s="15"/>
    </row>
    <row r="308" spans="1:65" outlineLevel="5" x14ac:dyDescent="0.45">
      <c r="A308" s="22">
        <f t="shared" si="136"/>
        <v>9</v>
      </c>
      <c r="B308" s="9">
        <f t="shared" si="121"/>
        <v>45551</v>
      </c>
      <c r="C308" s="51">
        <v>377521</v>
      </c>
      <c r="D308" s="64">
        <f t="shared" si="126"/>
        <v>37.799999999999997</v>
      </c>
      <c r="E308" s="12">
        <v>37.200000000000003</v>
      </c>
      <c r="F308" s="12">
        <v>37.299999999999997</v>
      </c>
      <c r="G308" s="12">
        <v>38.4</v>
      </c>
      <c r="H308" s="12">
        <v>38.1</v>
      </c>
      <c r="I308" s="12"/>
      <c r="J308" s="12"/>
      <c r="K308" s="12"/>
      <c r="L308" s="12"/>
      <c r="M308" s="74">
        <f t="shared" si="127"/>
        <v>6.9</v>
      </c>
      <c r="N308" s="83">
        <v>7.02</v>
      </c>
      <c r="O308" s="83">
        <v>6.82</v>
      </c>
      <c r="P308" s="83">
        <v>6.98</v>
      </c>
      <c r="Q308" s="83">
        <v>6.92</v>
      </c>
      <c r="R308" s="83"/>
      <c r="S308" s="83"/>
      <c r="T308" s="83"/>
      <c r="U308" s="83"/>
      <c r="V308" s="5" t="str">
        <f t="shared" si="128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9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13.238770685579196</v>
      </c>
      <c r="AO308" s="41">
        <v>2115</v>
      </c>
      <c r="AP308" s="110"/>
      <c r="AQ308" s="111"/>
      <c r="AR308" s="126" t="str">
        <f t="shared" si="130"/>
        <v/>
      </c>
      <c r="AS308" s="126" t="str">
        <f t="shared" si="131"/>
        <v/>
      </c>
      <c r="AT308" s="127">
        <v>2550</v>
      </c>
      <c r="AU308" s="128"/>
      <c r="AV308" s="129"/>
      <c r="AW308" s="126" t="str">
        <f t="shared" si="132"/>
        <v/>
      </c>
      <c r="AX308" s="126" t="str">
        <f t="shared" si="133"/>
        <v/>
      </c>
      <c r="AY308" s="64" t="str">
        <f t="shared" si="134"/>
        <v/>
      </c>
      <c r="AZ308" s="97">
        <v>79.63</v>
      </c>
      <c r="BA308" s="68"/>
      <c r="BB308" s="68"/>
      <c r="BC308" s="68"/>
      <c r="BD308" s="68"/>
      <c r="BE308" s="15">
        <v>330</v>
      </c>
      <c r="BF308" s="5">
        <f t="shared" si="135"/>
        <v>26381</v>
      </c>
      <c r="BG308" s="42">
        <v>12126</v>
      </c>
      <c r="BH308" s="42">
        <v>0</v>
      </c>
      <c r="BI308" s="42">
        <v>1091</v>
      </c>
      <c r="BJ308" s="42"/>
      <c r="BK308" s="42"/>
      <c r="BL308" s="42">
        <v>13164</v>
      </c>
      <c r="BM308" s="15"/>
    </row>
    <row r="309" spans="1:65" outlineLevel="5" x14ac:dyDescent="0.45">
      <c r="A309" s="22">
        <f t="shared" si="136"/>
        <v>9</v>
      </c>
      <c r="B309" s="9">
        <f t="shared" si="121"/>
        <v>45552</v>
      </c>
      <c r="C309" s="51">
        <v>334988</v>
      </c>
      <c r="D309" s="64">
        <f t="shared" si="126"/>
        <v>38.299999999999997</v>
      </c>
      <c r="E309" s="12">
        <v>37.9</v>
      </c>
      <c r="F309" s="12">
        <v>38.1</v>
      </c>
      <c r="G309" s="12">
        <v>38.5</v>
      </c>
      <c r="H309" s="12">
        <v>38.5</v>
      </c>
      <c r="I309" s="12"/>
      <c r="J309" s="12"/>
      <c r="K309" s="12"/>
      <c r="L309" s="12"/>
      <c r="M309" s="74">
        <f t="shared" si="127"/>
        <v>7</v>
      </c>
      <c r="N309" s="83">
        <v>7.03</v>
      </c>
      <c r="O309" s="83">
        <v>6.91</v>
      </c>
      <c r="P309" s="83">
        <v>7.04</v>
      </c>
      <c r="Q309" s="83">
        <v>6.98</v>
      </c>
      <c r="R309" s="83"/>
      <c r="S309" s="83"/>
      <c r="T309" s="83"/>
      <c r="U309" s="83"/>
      <c r="V309" s="5" t="str">
        <f t="shared" si="128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9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14.220416455053327</v>
      </c>
      <c r="AO309" s="41">
        <v>1969</v>
      </c>
      <c r="AP309" s="110"/>
      <c r="AQ309" s="111"/>
      <c r="AR309" s="126" t="str">
        <f t="shared" si="130"/>
        <v/>
      </c>
      <c r="AS309" s="126" t="str">
        <f t="shared" si="131"/>
        <v/>
      </c>
      <c r="AT309" s="127">
        <v>2222</v>
      </c>
      <c r="AU309" s="128"/>
      <c r="AV309" s="129"/>
      <c r="AW309" s="126" t="str">
        <f t="shared" si="132"/>
        <v/>
      </c>
      <c r="AX309" s="126" t="str">
        <f t="shared" si="133"/>
        <v/>
      </c>
      <c r="AY309" s="64" t="str">
        <f t="shared" si="134"/>
        <v/>
      </c>
      <c r="AZ309" s="97">
        <v>79.040000000000006</v>
      </c>
      <c r="BA309" s="68">
        <v>61.87</v>
      </c>
      <c r="BB309" s="68">
        <v>36.880000000000003</v>
      </c>
      <c r="BC309" s="68">
        <v>1</v>
      </c>
      <c r="BD309" s="68"/>
      <c r="BE309" s="15"/>
      <c r="BF309" s="5">
        <f t="shared" si="135"/>
        <v>8400</v>
      </c>
      <c r="BG309" s="42">
        <v>2548</v>
      </c>
      <c r="BH309" s="42">
        <v>0</v>
      </c>
      <c r="BI309" s="42">
        <v>1108</v>
      </c>
      <c r="BJ309" s="42"/>
      <c r="BK309" s="42"/>
      <c r="BL309" s="42">
        <v>4744</v>
      </c>
      <c r="BM309" s="15"/>
    </row>
    <row r="310" spans="1:65" outlineLevel="5" x14ac:dyDescent="0.45">
      <c r="A310" s="22">
        <f t="shared" si="136"/>
        <v>9</v>
      </c>
      <c r="B310" s="9">
        <f t="shared" si="121"/>
        <v>45553</v>
      </c>
      <c r="C310" s="51">
        <v>348130</v>
      </c>
      <c r="D310" s="64">
        <f t="shared" si="126"/>
        <v>37.5</v>
      </c>
      <c r="E310" s="12">
        <v>37</v>
      </c>
      <c r="F310" s="12">
        <v>37.200000000000003</v>
      </c>
      <c r="G310" s="12">
        <v>37.9</v>
      </c>
      <c r="H310" s="12">
        <v>37.700000000000003</v>
      </c>
      <c r="I310" s="12"/>
      <c r="J310" s="12"/>
      <c r="K310" s="12"/>
      <c r="L310" s="12"/>
      <c r="M310" s="74">
        <f t="shared" si="127"/>
        <v>6.9</v>
      </c>
      <c r="N310" s="83">
        <v>7</v>
      </c>
      <c r="O310" s="83">
        <v>6.85</v>
      </c>
      <c r="P310" s="83">
        <v>7.03</v>
      </c>
      <c r="Q310" s="83">
        <v>6.9</v>
      </c>
      <c r="R310" s="83"/>
      <c r="S310" s="83"/>
      <c r="T310" s="83"/>
      <c r="U310" s="83"/>
      <c r="V310" s="5" t="str">
        <f t="shared" si="128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9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13.625304136253041</v>
      </c>
      <c r="AO310" s="41">
        <v>2055</v>
      </c>
      <c r="AP310" s="110"/>
      <c r="AQ310" s="111"/>
      <c r="AR310" s="126" t="str">
        <f t="shared" si="130"/>
        <v/>
      </c>
      <c r="AS310" s="126" t="str">
        <f t="shared" si="131"/>
        <v/>
      </c>
      <c r="AT310" s="127">
        <v>2333</v>
      </c>
      <c r="AU310" s="128"/>
      <c r="AV310" s="129"/>
      <c r="AW310" s="126" t="str">
        <f t="shared" si="132"/>
        <v/>
      </c>
      <c r="AX310" s="126" t="str">
        <f t="shared" si="133"/>
        <v/>
      </c>
      <c r="AY310" s="64" t="str">
        <f t="shared" si="134"/>
        <v/>
      </c>
      <c r="AZ310" s="97">
        <v>79.900000000000006</v>
      </c>
      <c r="BA310" s="68"/>
      <c r="BB310" s="68"/>
      <c r="BC310" s="68"/>
      <c r="BD310" s="68"/>
      <c r="BE310" s="15">
        <v>230</v>
      </c>
      <c r="BF310" s="5">
        <f t="shared" si="135"/>
        <v>21525</v>
      </c>
      <c r="BG310" s="42">
        <v>5173</v>
      </c>
      <c r="BH310" s="42">
        <v>0</v>
      </c>
      <c r="BI310" s="42">
        <v>1111</v>
      </c>
      <c r="BJ310" s="42"/>
      <c r="BK310" s="42"/>
      <c r="BL310" s="42">
        <v>15241</v>
      </c>
      <c r="BM310" s="15"/>
    </row>
    <row r="311" spans="1:65" outlineLevel="5" x14ac:dyDescent="0.45">
      <c r="A311" s="22">
        <f t="shared" si="136"/>
        <v>9</v>
      </c>
      <c r="B311" s="9">
        <f t="shared" si="121"/>
        <v>45554</v>
      </c>
      <c r="C311" s="51">
        <v>344642</v>
      </c>
      <c r="D311" s="64">
        <f t="shared" si="126"/>
        <v>37.9</v>
      </c>
      <c r="E311" s="12">
        <v>37.5</v>
      </c>
      <c r="F311" s="12">
        <v>37.700000000000003</v>
      </c>
      <c r="G311" s="12">
        <v>38.200000000000003</v>
      </c>
      <c r="H311" s="12">
        <v>38.200000000000003</v>
      </c>
      <c r="I311" s="12"/>
      <c r="J311" s="12"/>
      <c r="K311" s="12"/>
      <c r="L311" s="12"/>
      <c r="M311" s="74">
        <f t="shared" si="127"/>
        <v>7</v>
      </c>
      <c r="N311" s="83">
        <v>7.02</v>
      </c>
      <c r="O311" s="83">
        <v>6.88</v>
      </c>
      <c r="P311" s="83">
        <v>7.05</v>
      </c>
      <c r="Q311" s="83">
        <v>6.95</v>
      </c>
      <c r="R311" s="83"/>
      <c r="S311" s="83"/>
      <c r="T311" s="83"/>
      <c r="U311" s="83"/>
      <c r="V311" s="5">
        <f t="shared" si="128"/>
        <v>131.5</v>
      </c>
      <c r="W311" s="41"/>
      <c r="X311" s="41">
        <v>114</v>
      </c>
      <c r="Y311" s="41"/>
      <c r="Z311" s="41">
        <v>149</v>
      </c>
      <c r="AA311" s="41"/>
      <c r="AB311" s="41"/>
      <c r="AC311" s="41"/>
      <c r="AD311" s="41"/>
      <c r="AE311" s="5">
        <f t="shared" si="129"/>
        <v>2540</v>
      </c>
      <c r="AF311" s="41"/>
      <c r="AG311" s="41">
        <v>2330</v>
      </c>
      <c r="AH311" s="41"/>
      <c r="AI311" s="41">
        <v>2750</v>
      </c>
      <c r="AJ311" s="41"/>
      <c r="AK311" s="41"/>
      <c r="AL311" s="41"/>
      <c r="AM311" s="41"/>
      <c r="AN311" s="41">
        <v>16.577856719952635</v>
      </c>
      <c r="AO311" s="41">
        <v>1689</v>
      </c>
      <c r="AP311" s="110">
        <v>3.29</v>
      </c>
      <c r="AQ311" s="111">
        <v>2.3199999999999998</v>
      </c>
      <c r="AR311" s="126">
        <f t="shared" si="130"/>
        <v>70.516717325227958</v>
      </c>
      <c r="AS311" s="126">
        <f t="shared" si="131"/>
        <v>29.483282674772042</v>
      </c>
      <c r="AT311" s="127">
        <v>2085</v>
      </c>
      <c r="AU311" s="128">
        <v>1.66</v>
      </c>
      <c r="AV311" s="129">
        <v>0.99</v>
      </c>
      <c r="AW311" s="126">
        <f t="shared" si="132"/>
        <v>59.638554216867469</v>
      </c>
      <c r="AX311" s="126">
        <f t="shared" si="133"/>
        <v>40.361445783132531</v>
      </c>
      <c r="AY311" s="64">
        <f t="shared" si="134"/>
        <v>38.220535254760669</v>
      </c>
      <c r="AZ311" s="97">
        <v>80</v>
      </c>
      <c r="BA311" s="68"/>
      <c r="BB311" s="68"/>
      <c r="BC311" s="68"/>
      <c r="BD311" s="68"/>
      <c r="BE311" s="15">
        <v>250</v>
      </c>
      <c r="BF311" s="5">
        <f t="shared" si="135"/>
        <v>18584</v>
      </c>
      <c r="BG311" s="42">
        <v>5587</v>
      </c>
      <c r="BH311" s="42">
        <v>0</v>
      </c>
      <c r="BI311" s="42">
        <v>1107</v>
      </c>
      <c r="BJ311" s="42"/>
      <c r="BK311" s="42"/>
      <c r="BL311" s="42">
        <v>11890</v>
      </c>
      <c r="BM311" s="15"/>
    </row>
    <row r="312" spans="1:65" outlineLevel="5" x14ac:dyDescent="0.45">
      <c r="A312" s="22">
        <f t="shared" si="136"/>
        <v>9</v>
      </c>
      <c r="B312" s="9">
        <f t="shared" si="121"/>
        <v>45555</v>
      </c>
      <c r="C312" s="51">
        <v>361155</v>
      </c>
      <c r="D312" s="64">
        <f t="shared" si="126"/>
        <v>38.6</v>
      </c>
      <c r="E312" s="12">
        <v>38.200000000000003</v>
      </c>
      <c r="F312" s="12">
        <v>38.299999999999997</v>
      </c>
      <c r="G312" s="12">
        <v>38.1</v>
      </c>
      <c r="H312" s="12">
        <v>39.700000000000003</v>
      </c>
      <c r="I312" s="12"/>
      <c r="J312" s="12"/>
      <c r="K312" s="12"/>
      <c r="L312" s="12"/>
      <c r="M312" s="74">
        <f t="shared" si="127"/>
        <v>7</v>
      </c>
      <c r="N312" s="83">
        <v>7.03</v>
      </c>
      <c r="O312" s="83">
        <v>6.86</v>
      </c>
      <c r="P312" s="83">
        <v>7.03</v>
      </c>
      <c r="Q312" s="83">
        <v>6.92</v>
      </c>
      <c r="R312" s="83"/>
      <c r="S312" s="83"/>
      <c r="T312" s="83"/>
      <c r="U312" s="83"/>
      <c r="V312" s="5" t="str">
        <f t="shared" si="128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9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16.736401673640167</v>
      </c>
      <c r="AO312" s="41">
        <v>1673</v>
      </c>
      <c r="AP312" s="110"/>
      <c r="AQ312" s="111"/>
      <c r="AR312" s="126" t="str">
        <f t="shared" si="130"/>
        <v/>
      </c>
      <c r="AS312" s="126" t="str">
        <f t="shared" si="131"/>
        <v/>
      </c>
      <c r="AT312" s="127">
        <v>2177</v>
      </c>
      <c r="AU312" s="128"/>
      <c r="AV312" s="129"/>
      <c r="AW312" s="126" t="str">
        <f t="shared" si="132"/>
        <v/>
      </c>
      <c r="AX312" s="126" t="str">
        <f t="shared" si="133"/>
        <v/>
      </c>
      <c r="AY312" s="64" t="str">
        <f t="shared" si="134"/>
        <v/>
      </c>
      <c r="AZ312" s="97">
        <v>80.66</v>
      </c>
      <c r="BA312" s="68"/>
      <c r="BB312" s="68"/>
      <c r="BC312" s="68"/>
      <c r="BD312" s="68"/>
      <c r="BE312" s="15">
        <v>380</v>
      </c>
      <c r="BF312" s="5">
        <f t="shared" si="135"/>
        <v>24375</v>
      </c>
      <c r="BG312" s="42">
        <v>10306</v>
      </c>
      <c r="BH312" s="42">
        <v>1580</v>
      </c>
      <c r="BI312" s="42">
        <v>1104</v>
      </c>
      <c r="BJ312" s="42"/>
      <c r="BK312" s="42"/>
      <c r="BL312" s="42">
        <v>11385</v>
      </c>
      <c r="BM312" s="15"/>
    </row>
    <row r="313" spans="1:65" outlineLevel="5" x14ac:dyDescent="0.45">
      <c r="A313" s="22">
        <f t="shared" si="136"/>
        <v>9</v>
      </c>
      <c r="B313" s="9">
        <f t="shared" si="121"/>
        <v>45556</v>
      </c>
      <c r="C313" s="51">
        <v>429774</v>
      </c>
      <c r="D313" s="64">
        <f t="shared" si="126"/>
        <v>37.4</v>
      </c>
      <c r="E313" s="12">
        <v>37.1</v>
      </c>
      <c r="F313" s="12">
        <v>37.200000000000003</v>
      </c>
      <c r="G313" s="12">
        <v>36.5</v>
      </c>
      <c r="H313" s="12">
        <v>38.799999999999997</v>
      </c>
      <c r="I313" s="12"/>
      <c r="J313" s="12"/>
      <c r="K313" s="12"/>
      <c r="L313" s="12"/>
      <c r="M313" s="74">
        <f t="shared" si="127"/>
        <v>7</v>
      </c>
      <c r="N313" s="83">
        <v>7.05</v>
      </c>
      <c r="O313" s="83">
        <v>6.88</v>
      </c>
      <c r="P313" s="83">
        <v>7</v>
      </c>
      <c r="Q313" s="83">
        <v>6.92</v>
      </c>
      <c r="R313" s="83"/>
      <c r="S313" s="83"/>
      <c r="T313" s="83"/>
      <c r="U313" s="83"/>
      <c r="V313" s="5" t="str">
        <f t="shared" si="128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29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13.916500994035784</v>
      </c>
      <c r="AO313" s="41">
        <v>2012</v>
      </c>
      <c r="AP313" s="110"/>
      <c r="AQ313" s="111"/>
      <c r="AR313" s="126" t="str">
        <f t="shared" si="130"/>
        <v/>
      </c>
      <c r="AS313" s="126" t="str">
        <f t="shared" si="131"/>
        <v/>
      </c>
      <c r="AT313" s="127">
        <v>1930</v>
      </c>
      <c r="AU313" s="128"/>
      <c r="AV313" s="129"/>
      <c r="AW313" s="126" t="str">
        <f t="shared" si="132"/>
        <v/>
      </c>
      <c r="AX313" s="126" t="str">
        <f t="shared" si="133"/>
        <v/>
      </c>
      <c r="AY313" s="64" t="str">
        <f t="shared" si="134"/>
        <v/>
      </c>
      <c r="AZ313" s="97">
        <v>80.069999999999993</v>
      </c>
      <c r="BA313" s="68"/>
      <c r="BB313" s="68"/>
      <c r="BC313" s="68"/>
      <c r="BD313" s="68"/>
      <c r="BE313" s="15">
        <v>140</v>
      </c>
      <c r="BF313" s="5">
        <f t="shared" si="135"/>
        <v>16653</v>
      </c>
      <c r="BG313" s="42">
        <v>4283</v>
      </c>
      <c r="BH313" s="42">
        <v>0</v>
      </c>
      <c r="BI313" s="42">
        <v>1137</v>
      </c>
      <c r="BJ313" s="42"/>
      <c r="BK313" s="42"/>
      <c r="BL313" s="42">
        <v>11233</v>
      </c>
      <c r="BM313" s="15"/>
    </row>
    <row r="314" spans="1:65" outlineLevel="5" x14ac:dyDescent="0.45">
      <c r="A314" s="22">
        <f t="shared" si="136"/>
        <v>9</v>
      </c>
      <c r="B314" s="9">
        <f t="shared" si="121"/>
        <v>45557</v>
      </c>
      <c r="C314" s="51">
        <v>421682</v>
      </c>
      <c r="D314" s="64">
        <f t="shared" si="126"/>
        <v>35.299999999999997</v>
      </c>
      <c r="E314" s="12">
        <v>35.6</v>
      </c>
      <c r="F314" s="12">
        <v>35.700000000000003</v>
      </c>
      <c r="G314" s="12">
        <v>32.5</v>
      </c>
      <c r="H314" s="12">
        <v>37.200000000000003</v>
      </c>
      <c r="I314" s="12"/>
      <c r="J314" s="12"/>
      <c r="K314" s="12"/>
      <c r="L314" s="12"/>
      <c r="M314" s="74">
        <f t="shared" si="127"/>
        <v>7</v>
      </c>
      <c r="N314" s="83">
        <v>7.02</v>
      </c>
      <c r="O314" s="83">
        <v>6.9</v>
      </c>
      <c r="P314" s="83">
        <v>7.01</v>
      </c>
      <c r="Q314" s="83">
        <v>6.89</v>
      </c>
      <c r="R314" s="83"/>
      <c r="S314" s="83"/>
      <c r="T314" s="83"/>
      <c r="U314" s="83"/>
      <c r="V314" s="5" t="str">
        <f t="shared" si="128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9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13.84083044982699</v>
      </c>
      <c r="AO314" s="41">
        <v>2023</v>
      </c>
      <c r="AP314" s="110"/>
      <c r="AQ314" s="111"/>
      <c r="AR314" s="126" t="str">
        <f t="shared" si="130"/>
        <v/>
      </c>
      <c r="AS314" s="126" t="str">
        <f t="shared" si="131"/>
        <v/>
      </c>
      <c r="AT314" s="127">
        <v>1981</v>
      </c>
      <c r="AU314" s="128"/>
      <c r="AV314" s="129"/>
      <c r="AW314" s="126" t="str">
        <f t="shared" si="132"/>
        <v/>
      </c>
      <c r="AX314" s="126" t="str">
        <f t="shared" si="133"/>
        <v/>
      </c>
      <c r="AY314" s="64" t="str">
        <f t="shared" si="134"/>
        <v/>
      </c>
      <c r="AZ314" s="97">
        <v>79.97</v>
      </c>
      <c r="BA314" s="68"/>
      <c r="BB314" s="68"/>
      <c r="BC314" s="68"/>
      <c r="BD314" s="68"/>
      <c r="BE314" s="15"/>
      <c r="BF314" s="5">
        <f t="shared" si="135"/>
        <v>7424</v>
      </c>
      <c r="BG314" s="42">
        <v>0</v>
      </c>
      <c r="BH314" s="42">
        <v>0</v>
      </c>
      <c r="BI314" s="42">
        <v>1125</v>
      </c>
      <c r="BJ314" s="42"/>
      <c r="BK314" s="42"/>
      <c r="BL314" s="42">
        <v>6299</v>
      </c>
      <c r="BM314" s="15"/>
    </row>
    <row r="315" spans="1:65" outlineLevel="5" x14ac:dyDescent="0.45">
      <c r="A315" s="22">
        <f t="shared" si="136"/>
        <v>9</v>
      </c>
      <c r="B315" s="9">
        <f t="shared" si="121"/>
        <v>45558</v>
      </c>
      <c r="C315" s="51">
        <v>423595</v>
      </c>
      <c r="D315" s="64">
        <f t="shared" si="126"/>
        <v>35.799999999999997</v>
      </c>
      <c r="E315" s="12">
        <v>36.299999999999997</v>
      </c>
      <c r="F315" s="12">
        <v>36.4</v>
      </c>
      <c r="G315" s="12">
        <v>32.700000000000003</v>
      </c>
      <c r="H315" s="12">
        <v>37.6</v>
      </c>
      <c r="I315" s="12"/>
      <c r="J315" s="12"/>
      <c r="K315" s="12"/>
      <c r="L315" s="12"/>
      <c r="M315" s="74">
        <f t="shared" si="127"/>
        <v>7</v>
      </c>
      <c r="N315" s="83">
        <v>7</v>
      </c>
      <c r="O315" s="83">
        <v>6.89</v>
      </c>
      <c r="P315" s="83">
        <v>7.02</v>
      </c>
      <c r="Q315" s="83">
        <v>6.91</v>
      </c>
      <c r="R315" s="83"/>
      <c r="S315" s="83"/>
      <c r="T315" s="83"/>
      <c r="U315" s="83"/>
      <c r="V315" s="5" t="str">
        <f t="shared" si="128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9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16.577856719952635</v>
      </c>
      <c r="AO315" s="41">
        <v>1689</v>
      </c>
      <c r="AP315" s="110"/>
      <c r="AQ315" s="111"/>
      <c r="AR315" s="126" t="str">
        <f t="shared" si="130"/>
        <v/>
      </c>
      <c r="AS315" s="126" t="str">
        <f t="shared" si="131"/>
        <v/>
      </c>
      <c r="AT315" s="127">
        <v>2231</v>
      </c>
      <c r="AU315" s="128"/>
      <c r="AV315" s="129"/>
      <c r="AW315" s="126" t="str">
        <f t="shared" si="132"/>
        <v/>
      </c>
      <c r="AX315" s="126" t="str">
        <f t="shared" si="133"/>
        <v/>
      </c>
      <c r="AY315" s="64" t="str">
        <f t="shared" si="134"/>
        <v/>
      </c>
      <c r="AZ315" s="97">
        <v>78.81</v>
      </c>
      <c r="BA315" s="68"/>
      <c r="BB315" s="68"/>
      <c r="BC315" s="68"/>
      <c r="BD315" s="68"/>
      <c r="BE315" s="15">
        <v>330</v>
      </c>
      <c r="BF315" s="5">
        <f t="shared" si="135"/>
        <v>27440</v>
      </c>
      <c r="BG315" s="42">
        <v>8673</v>
      </c>
      <c r="BH315" s="42">
        <v>3732</v>
      </c>
      <c r="BI315" s="42">
        <v>1267</v>
      </c>
      <c r="BJ315" s="42"/>
      <c r="BK315" s="42"/>
      <c r="BL315" s="42">
        <v>13768</v>
      </c>
      <c r="BM315" s="15"/>
    </row>
    <row r="316" spans="1:65" outlineLevel="5" x14ac:dyDescent="0.45">
      <c r="A316" s="22">
        <f t="shared" si="136"/>
        <v>9</v>
      </c>
      <c r="B316" s="9">
        <f t="shared" si="121"/>
        <v>45559</v>
      </c>
      <c r="C316" s="51">
        <v>405961</v>
      </c>
      <c r="D316" s="64">
        <f t="shared" si="126"/>
        <v>37.4</v>
      </c>
      <c r="E316" s="12">
        <v>36.700000000000003</v>
      </c>
      <c r="F316" s="12">
        <v>36.799999999999997</v>
      </c>
      <c r="G316" s="12">
        <v>37.700000000000003</v>
      </c>
      <c r="H316" s="12">
        <v>38.4</v>
      </c>
      <c r="I316" s="12"/>
      <c r="J316" s="12"/>
      <c r="K316" s="12"/>
      <c r="L316" s="12"/>
      <c r="M316" s="74">
        <f t="shared" si="127"/>
        <v>7</v>
      </c>
      <c r="N316" s="83">
        <v>7.03</v>
      </c>
      <c r="O316" s="83">
        <v>6.91</v>
      </c>
      <c r="P316" s="83">
        <v>7.02</v>
      </c>
      <c r="Q316" s="83">
        <v>6.89</v>
      </c>
      <c r="R316" s="83"/>
      <c r="S316" s="83"/>
      <c r="T316" s="83"/>
      <c r="U316" s="83"/>
      <c r="V316" s="5" t="str">
        <f t="shared" si="128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9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15.695067264573991</v>
      </c>
      <c r="AO316" s="41">
        <v>1784</v>
      </c>
      <c r="AP316" s="110">
        <v>3.02</v>
      </c>
      <c r="AQ316" s="111">
        <v>2.04</v>
      </c>
      <c r="AR316" s="126">
        <f t="shared" si="130"/>
        <v>67.549668874172184</v>
      </c>
      <c r="AS316" s="126">
        <f t="shared" si="131"/>
        <v>32.450331125827816</v>
      </c>
      <c r="AT316" s="127">
        <v>1962</v>
      </c>
      <c r="AU316" s="128">
        <v>2.23</v>
      </c>
      <c r="AV316" s="129">
        <v>1.2</v>
      </c>
      <c r="AW316" s="126">
        <f t="shared" si="132"/>
        <v>53.811659192825111</v>
      </c>
      <c r="AX316" s="126">
        <f t="shared" si="133"/>
        <v>46.188340807174889</v>
      </c>
      <c r="AY316" s="64">
        <f t="shared" si="134"/>
        <v>44.03198172472873</v>
      </c>
      <c r="AZ316" s="97">
        <v>80.72</v>
      </c>
      <c r="BA316" s="68">
        <v>58.2</v>
      </c>
      <c r="BB316" s="68">
        <v>38.79</v>
      </c>
      <c r="BC316" s="68">
        <v>6</v>
      </c>
      <c r="BD316" s="68"/>
      <c r="BE316" s="15">
        <v>350</v>
      </c>
      <c r="BF316" s="5">
        <f t="shared" si="135"/>
        <v>24522</v>
      </c>
      <c r="BG316" s="42">
        <v>12707</v>
      </c>
      <c r="BH316" s="42">
        <v>0</v>
      </c>
      <c r="BI316" s="42">
        <v>1267</v>
      </c>
      <c r="BJ316" s="42"/>
      <c r="BK316" s="42"/>
      <c r="BL316" s="42">
        <v>10548</v>
      </c>
      <c r="BM316" s="15"/>
    </row>
    <row r="317" spans="1:65" outlineLevel="5" x14ac:dyDescent="0.45">
      <c r="A317" s="22">
        <f t="shared" si="136"/>
        <v>9</v>
      </c>
      <c r="B317" s="9">
        <f t="shared" si="121"/>
        <v>45560</v>
      </c>
      <c r="C317" s="51">
        <v>395515</v>
      </c>
      <c r="D317" s="64">
        <f t="shared" si="126"/>
        <v>37.799999999999997</v>
      </c>
      <c r="E317" s="12">
        <v>37.5</v>
      </c>
      <c r="F317" s="12">
        <v>37.700000000000003</v>
      </c>
      <c r="G317" s="12">
        <v>37</v>
      </c>
      <c r="H317" s="12">
        <v>38.799999999999997</v>
      </c>
      <c r="I317" s="12"/>
      <c r="J317" s="12"/>
      <c r="K317" s="12"/>
      <c r="L317" s="12"/>
      <c r="M317" s="74">
        <f t="shared" si="127"/>
        <v>7</v>
      </c>
      <c r="N317" s="83">
        <v>7.01</v>
      </c>
      <c r="O317" s="83">
        <v>6.93</v>
      </c>
      <c r="P317" s="83">
        <v>7.01</v>
      </c>
      <c r="Q317" s="83">
        <v>6.92</v>
      </c>
      <c r="R317" s="83"/>
      <c r="S317" s="83"/>
      <c r="T317" s="83"/>
      <c r="U317" s="83"/>
      <c r="V317" s="5" t="str">
        <f t="shared" si="128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9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14.752370916754478</v>
      </c>
      <c r="AO317" s="41">
        <v>1898</v>
      </c>
      <c r="AP317" s="110"/>
      <c r="AQ317" s="111"/>
      <c r="AR317" s="126" t="str">
        <f t="shared" si="130"/>
        <v/>
      </c>
      <c r="AS317" s="126" t="str">
        <f t="shared" si="131"/>
        <v/>
      </c>
      <c r="AT317" s="127">
        <v>2323</v>
      </c>
      <c r="AU317" s="128"/>
      <c r="AV317" s="129"/>
      <c r="AW317" s="126" t="str">
        <f t="shared" si="132"/>
        <v/>
      </c>
      <c r="AX317" s="126" t="str">
        <f t="shared" si="133"/>
        <v/>
      </c>
      <c r="AY317" s="64" t="str">
        <f t="shared" si="134"/>
        <v/>
      </c>
      <c r="AZ317" s="97">
        <v>80.41</v>
      </c>
      <c r="BA317" s="68"/>
      <c r="BB317" s="68"/>
      <c r="BC317" s="68"/>
      <c r="BD317" s="68"/>
      <c r="BE317" s="15">
        <v>370</v>
      </c>
      <c r="BF317" s="5">
        <f t="shared" si="135"/>
        <v>25516</v>
      </c>
      <c r="BG317" s="42">
        <v>12887</v>
      </c>
      <c r="BH317" s="42">
        <v>0</v>
      </c>
      <c r="BI317" s="42">
        <v>1317</v>
      </c>
      <c r="BJ317" s="42"/>
      <c r="BK317" s="42"/>
      <c r="BL317" s="42">
        <v>11312</v>
      </c>
      <c r="BM317" s="15"/>
    </row>
    <row r="318" spans="1:65" outlineLevel="5" x14ac:dyDescent="0.45">
      <c r="A318" s="22">
        <f t="shared" si="136"/>
        <v>9</v>
      </c>
      <c r="B318" s="9">
        <f t="shared" si="121"/>
        <v>45561</v>
      </c>
      <c r="C318" s="51">
        <v>400378</v>
      </c>
      <c r="D318" s="64">
        <f t="shared" si="126"/>
        <v>37.799999999999997</v>
      </c>
      <c r="E318" s="12">
        <v>38.700000000000003</v>
      </c>
      <c r="F318" s="12">
        <v>38.799999999999997</v>
      </c>
      <c r="G318" s="12">
        <v>34.200000000000003</v>
      </c>
      <c r="H318" s="12">
        <v>39.5</v>
      </c>
      <c r="I318" s="12"/>
      <c r="J318" s="12"/>
      <c r="K318" s="12"/>
      <c r="L318" s="12"/>
      <c r="M318" s="74">
        <f t="shared" si="127"/>
        <v>7</v>
      </c>
      <c r="N318" s="83">
        <v>7.02</v>
      </c>
      <c r="O318" s="83">
        <v>6.9</v>
      </c>
      <c r="P318" s="83">
        <v>7.01</v>
      </c>
      <c r="Q318" s="83">
        <v>6.9</v>
      </c>
      <c r="R318" s="83"/>
      <c r="S318" s="83"/>
      <c r="T318" s="83"/>
      <c r="U318" s="83"/>
      <c r="V318" s="5">
        <f t="shared" si="128"/>
        <v>107</v>
      </c>
      <c r="W318" s="41"/>
      <c r="X318" s="41">
        <v>92</v>
      </c>
      <c r="Y318" s="41"/>
      <c r="Z318" s="41">
        <v>122</v>
      </c>
      <c r="AA318" s="41"/>
      <c r="AB318" s="41"/>
      <c r="AC318" s="41"/>
      <c r="AD318" s="41"/>
      <c r="AE318" s="5">
        <f t="shared" si="129"/>
        <v>3070</v>
      </c>
      <c r="AF318" s="41"/>
      <c r="AG318" s="41">
        <v>3100</v>
      </c>
      <c r="AH318" s="41"/>
      <c r="AI318" s="41">
        <v>3040</v>
      </c>
      <c r="AJ318" s="41"/>
      <c r="AK318" s="41"/>
      <c r="AL318" s="41"/>
      <c r="AM318" s="41"/>
      <c r="AN318" s="41">
        <v>19.485038274182326</v>
      </c>
      <c r="AO318" s="41">
        <v>1437</v>
      </c>
      <c r="AP318" s="110"/>
      <c r="AQ318" s="111"/>
      <c r="AR318" s="126" t="str">
        <f t="shared" si="130"/>
        <v/>
      </c>
      <c r="AS318" s="126" t="str">
        <f t="shared" si="131"/>
        <v/>
      </c>
      <c r="AT318" s="127">
        <v>1776</v>
      </c>
      <c r="AU318" s="128"/>
      <c r="AV318" s="129"/>
      <c r="AW318" s="126" t="str">
        <f t="shared" si="132"/>
        <v/>
      </c>
      <c r="AX318" s="126" t="str">
        <f t="shared" si="133"/>
        <v/>
      </c>
      <c r="AY318" s="64" t="str">
        <f t="shared" si="134"/>
        <v/>
      </c>
      <c r="AZ318" s="97">
        <v>80.02</v>
      </c>
      <c r="BA318" s="68"/>
      <c r="BB318" s="68"/>
      <c r="BC318" s="68"/>
      <c r="BD318" s="68"/>
      <c r="BE318" s="15">
        <v>290</v>
      </c>
      <c r="BF318" s="5">
        <f t="shared" si="135"/>
        <v>25358</v>
      </c>
      <c r="BG318" s="42">
        <v>9115</v>
      </c>
      <c r="BH318" s="42">
        <v>0</v>
      </c>
      <c r="BI318" s="42">
        <v>1275</v>
      </c>
      <c r="BJ318" s="42"/>
      <c r="BK318" s="42"/>
      <c r="BL318" s="42">
        <v>14968</v>
      </c>
      <c r="BM318" s="15"/>
    </row>
    <row r="319" spans="1:65" outlineLevel="5" x14ac:dyDescent="0.45">
      <c r="A319" s="22">
        <f t="shared" si="136"/>
        <v>9</v>
      </c>
      <c r="B319" s="9">
        <f t="shared" si="121"/>
        <v>45562</v>
      </c>
      <c r="C319" s="51">
        <v>367630</v>
      </c>
      <c r="D319" s="64">
        <f t="shared" si="126"/>
        <v>38.299999999999997</v>
      </c>
      <c r="E319" s="12">
        <v>39.4</v>
      </c>
      <c r="F319" s="12">
        <v>39.5</v>
      </c>
      <c r="G319" s="12">
        <v>34</v>
      </c>
      <c r="H319" s="12">
        <v>40.200000000000003</v>
      </c>
      <c r="I319" s="12"/>
      <c r="J319" s="12"/>
      <c r="K319" s="12"/>
      <c r="L319" s="12"/>
      <c r="M319" s="74">
        <f t="shared" si="127"/>
        <v>7</v>
      </c>
      <c r="N319" s="83">
        <v>7.01</v>
      </c>
      <c r="O319" s="83">
        <v>6.88</v>
      </c>
      <c r="P319" s="83">
        <v>7</v>
      </c>
      <c r="Q319" s="83">
        <v>6.91</v>
      </c>
      <c r="R319" s="83"/>
      <c r="S319" s="83"/>
      <c r="T319" s="83"/>
      <c r="U319" s="83"/>
      <c r="V319" s="5" t="str">
        <f t="shared" si="128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9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20.573108008817048</v>
      </c>
      <c r="AO319" s="41">
        <v>1361</v>
      </c>
      <c r="AP319" s="110"/>
      <c r="AQ319" s="111"/>
      <c r="AR319" s="126" t="str">
        <f t="shared" si="130"/>
        <v/>
      </c>
      <c r="AS319" s="126" t="str">
        <f t="shared" si="131"/>
        <v/>
      </c>
      <c r="AT319" s="127">
        <v>1606</v>
      </c>
      <c r="AU319" s="128"/>
      <c r="AV319" s="129"/>
      <c r="AW319" s="126" t="str">
        <f t="shared" si="132"/>
        <v/>
      </c>
      <c r="AX319" s="126" t="str">
        <f t="shared" si="133"/>
        <v/>
      </c>
      <c r="AY319" s="64" t="str">
        <f t="shared" si="134"/>
        <v/>
      </c>
      <c r="AZ319" s="97">
        <v>79.92</v>
      </c>
      <c r="BA319" s="68"/>
      <c r="BB319" s="68"/>
      <c r="BC319" s="68"/>
      <c r="BD319" s="68"/>
      <c r="BE319" s="15">
        <v>350</v>
      </c>
      <c r="BF319" s="5">
        <f t="shared" si="135"/>
        <v>22882</v>
      </c>
      <c r="BG319" s="42">
        <v>8638</v>
      </c>
      <c r="BH319" s="42">
        <v>1467</v>
      </c>
      <c r="BI319" s="42">
        <v>1308</v>
      </c>
      <c r="BJ319" s="42"/>
      <c r="BK319" s="42"/>
      <c r="BL319" s="42">
        <v>11469</v>
      </c>
      <c r="BM319" s="15"/>
    </row>
    <row r="320" spans="1:65" outlineLevel="5" x14ac:dyDescent="0.45">
      <c r="A320" s="22">
        <f t="shared" si="136"/>
        <v>9</v>
      </c>
      <c r="B320" s="9">
        <f t="shared" si="121"/>
        <v>45563</v>
      </c>
      <c r="C320" s="51">
        <v>371634</v>
      </c>
      <c r="D320" s="64">
        <f t="shared" si="126"/>
        <v>37.299999999999997</v>
      </c>
      <c r="E320" s="12">
        <v>38.200000000000003</v>
      </c>
      <c r="F320" s="12">
        <v>38.4</v>
      </c>
      <c r="G320" s="12">
        <v>33.4</v>
      </c>
      <c r="H320" s="12">
        <v>39.1</v>
      </c>
      <c r="I320" s="12"/>
      <c r="J320" s="12"/>
      <c r="K320" s="12"/>
      <c r="L320" s="12"/>
      <c r="M320" s="74">
        <f t="shared" si="127"/>
        <v>7</v>
      </c>
      <c r="N320" s="83">
        <v>7.02</v>
      </c>
      <c r="O320" s="83">
        <v>6.94</v>
      </c>
      <c r="P320" s="83">
        <v>7</v>
      </c>
      <c r="Q320" s="83">
        <v>6.89</v>
      </c>
      <c r="R320" s="83"/>
      <c r="S320" s="83"/>
      <c r="T320" s="83"/>
      <c r="U320" s="83"/>
      <c r="V320" s="5" t="str">
        <f t="shared" si="128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9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21.439509954058192</v>
      </c>
      <c r="AO320" s="41">
        <v>1306</v>
      </c>
      <c r="AP320" s="110"/>
      <c r="AQ320" s="111"/>
      <c r="AR320" s="126" t="str">
        <f t="shared" si="130"/>
        <v/>
      </c>
      <c r="AS320" s="126" t="str">
        <f t="shared" si="131"/>
        <v/>
      </c>
      <c r="AT320" s="127">
        <v>1204</v>
      </c>
      <c r="AU320" s="128"/>
      <c r="AV320" s="129"/>
      <c r="AW320" s="126" t="str">
        <f t="shared" si="132"/>
        <v/>
      </c>
      <c r="AX320" s="126" t="str">
        <f t="shared" si="133"/>
        <v/>
      </c>
      <c r="AY320" s="64" t="str">
        <f t="shared" si="134"/>
        <v/>
      </c>
      <c r="AZ320" s="97">
        <v>80.89</v>
      </c>
      <c r="BA320" s="68"/>
      <c r="BB320" s="68"/>
      <c r="BC320" s="68"/>
      <c r="BD320" s="68"/>
      <c r="BE320" s="15">
        <v>140</v>
      </c>
      <c r="BF320" s="5">
        <f t="shared" si="135"/>
        <v>12413</v>
      </c>
      <c r="BG320" s="42">
        <v>3118</v>
      </c>
      <c r="BH320" s="42">
        <v>0</v>
      </c>
      <c r="BI320" s="42">
        <v>1340</v>
      </c>
      <c r="BJ320" s="42"/>
      <c r="BK320" s="42"/>
      <c r="BL320" s="42">
        <v>7955</v>
      </c>
      <c r="BM320" s="15"/>
    </row>
    <row r="321" spans="1:65" outlineLevel="5" x14ac:dyDescent="0.45">
      <c r="A321" s="22">
        <f t="shared" si="136"/>
        <v>9</v>
      </c>
      <c r="B321" s="9">
        <f t="shared" si="121"/>
        <v>45564</v>
      </c>
      <c r="C321" s="51">
        <v>363119</v>
      </c>
      <c r="D321" s="64">
        <f t="shared" si="126"/>
        <v>35.9</v>
      </c>
      <c r="E321" s="12">
        <v>36.1</v>
      </c>
      <c r="F321" s="12">
        <v>36.299999999999997</v>
      </c>
      <c r="G321" s="12">
        <v>33.200000000000003</v>
      </c>
      <c r="H321" s="12">
        <v>38</v>
      </c>
      <c r="I321" s="12"/>
      <c r="J321" s="12"/>
      <c r="K321" s="12"/>
      <c r="L321" s="12"/>
      <c r="M321" s="74">
        <f t="shared" si="127"/>
        <v>7</v>
      </c>
      <c r="N321" s="83">
        <v>7.02</v>
      </c>
      <c r="O321" s="83">
        <v>6.9</v>
      </c>
      <c r="P321" s="83">
        <v>7.02</v>
      </c>
      <c r="Q321" s="83">
        <v>6.92</v>
      </c>
      <c r="R321" s="83"/>
      <c r="S321" s="83"/>
      <c r="T321" s="83"/>
      <c r="U321" s="83"/>
      <c r="V321" s="5" t="str">
        <f t="shared" si="128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9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17.294626312538604</v>
      </c>
      <c r="AO321" s="41">
        <v>1619</v>
      </c>
      <c r="AP321" s="110"/>
      <c r="AQ321" s="111"/>
      <c r="AR321" s="126" t="str">
        <f t="shared" si="130"/>
        <v/>
      </c>
      <c r="AS321" s="126" t="str">
        <f t="shared" si="131"/>
        <v/>
      </c>
      <c r="AT321" s="127">
        <v>1717</v>
      </c>
      <c r="AU321" s="128"/>
      <c r="AV321" s="129"/>
      <c r="AW321" s="126" t="str">
        <f t="shared" si="132"/>
        <v/>
      </c>
      <c r="AX321" s="126" t="str">
        <f t="shared" si="133"/>
        <v/>
      </c>
      <c r="AY321" s="64" t="str">
        <f t="shared" si="134"/>
        <v/>
      </c>
      <c r="AZ321" s="97">
        <v>80.180000000000007</v>
      </c>
      <c r="BA321" s="68"/>
      <c r="BB321" s="68"/>
      <c r="BC321" s="68"/>
      <c r="BD321" s="68"/>
      <c r="BE321" s="15"/>
      <c r="BF321" s="5">
        <f t="shared" si="135"/>
        <v>7964</v>
      </c>
      <c r="BG321" s="42">
        <v>0</v>
      </c>
      <c r="BH321" s="42">
        <v>0</v>
      </c>
      <c r="BI321" s="42">
        <v>1211</v>
      </c>
      <c r="BJ321" s="42"/>
      <c r="BK321" s="42"/>
      <c r="BL321" s="42">
        <v>6753</v>
      </c>
      <c r="BM321" s="15"/>
    </row>
    <row r="322" spans="1:65" ht="17.5" outlineLevel="5" thickBot="1" x14ac:dyDescent="0.5">
      <c r="A322" s="31">
        <f t="shared" si="136"/>
        <v>9</v>
      </c>
      <c r="B322" s="32">
        <f t="shared" si="121"/>
        <v>45565</v>
      </c>
      <c r="C322" s="51">
        <v>362868</v>
      </c>
      <c r="D322" s="64">
        <f t="shared" si="126"/>
        <v>36.9</v>
      </c>
      <c r="E322" s="12">
        <v>37.200000000000003</v>
      </c>
      <c r="F322" s="12">
        <v>37.4</v>
      </c>
      <c r="G322" s="12">
        <v>33.9</v>
      </c>
      <c r="H322" s="12">
        <v>38.9</v>
      </c>
      <c r="I322" s="12"/>
      <c r="J322" s="12"/>
      <c r="K322" s="12"/>
      <c r="L322" s="12"/>
      <c r="M322" s="74">
        <f t="shared" si="127"/>
        <v>7</v>
      </c>
      <c r="N322" s="83">
        <v>7.03</v>
      </c>
      <c r="O322" s="83">
        <v>6.91</v>
      </c>
      <c r="P322" s="83">
        <v>7.07</v>
      </c>
      <c r="Q322" s="83">
        <v>6.93</v>
      </c>
      <c r="R322" s="83"/>
      <c r="S322" s="83"/>
      <c r="T322" s="83"/>
      <c r="U322" s="83"/>
      <c r="V322" s="5" t="str">
        <f t="shared" si="128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9"/>
        <v/>
      </c>
      <c r="AF322" s="41"/>
      <c r="AG322" s="41"/>
      <c r="AH322" s="41"/>
      <c r="AI322" s="41"/>
      <c r="AJ322" s="41"/>
      <c r="AK322" s="41"/>
      <c r="AL322" s="41"/>
      <c r="AM322" s="41"/>
      <c r="AN322" s="46">
        <v>20.817843866171003</v>
      </c>
      <c r="AO322" s="41">
        <v>1345</v>
      </c>
      <c r="AP322" s="110">
        <v>3.17</v>
      </c>
      <c r="AQ322" s="111">
        <v>2.17</v>
      </c>
      <c r="AR322" s="126">
        <f t="shared" si="130"/>
        <v>68.454258675078862</v>
      </c>
      <c r="AS322" s="126">
        <f t="shared" si="131"/>
        <v>31.545741324921138</v>
      </c>
      <c r="AT322" s="127">
        <v>1832</v>
      </c>
      <c r="AU322" s="128">
        <v>2.04</v>
      </c>
      <c r="AV322" s="129">
        <v>1.03</v>
      </c>
      <c r="AW322" s="126">
        <f t="shared" si="132"/>
        <v>50.490196078431367</v>
      </c>
      <c r="AX322" s="126">
        <f t="shared" si="133"/>
        <v>49.509803921568633</v>
      </c>
      <c r="AY322" s="64">
        <f t="shared" si="134"/>
        <v>53.004517041565911</v>
      </c>
      <c r="AZ322" s="97">
        <v>79.849999999999994</v>
      </c>
      <c r="BA322" s="68"/>
      <c r="BB322" s="68"/>
      <c r="BC322" s="68"/>
      <c r="BD322" s="68"/>
      <c r="BE322" s="15">
        <v>340</v>
      </c>
      <c r="BF322" s="5">
        <f t="shared" si="135"/>
        <v>22123</v>
      </c>
      <c r="BG322" s="42">
        <v>6818</v>
      </c>
      <c r="BH322" s="42">
        <v>0</v>
      </c>
      <c r="BI322" s="42">
        <v>1208</v>
      </c>
      <c r="BJ322" s="42"/>
      <c r="BK322" s="42"/>
      <c r="BL322" s="42">
        <v>14097</v>
      </c>
      <c r="BM322" s="15"/>
    </row>
    <row r="323" spans="1:65" outlineLevel="4" x14ac:dyDescent="0.45">
      <c r="A323" s="150" t="s">
        <v>43</v>
      </c>
      <c r="B323" s="151"/>
      <c r="C323" s="50">
        <f t="shared" ref="C323:BM323" si="137">SUBTOTAL(4,C293:C322)</f>
        <v>429774</v>
      </c>
      <c r="D323" s="60">
        <f t="shared" si="137"/>
        <v>39.4</v>
      </c>
      <c r="E323" s="28">
        <f t="shared" si="137"/>
        <v>39.799999999999997</v>
      </c>
      <c r="F323" s="28">
        <f t="shared" si="137"/>
        <v>39.9</v>
      </c>
      <c r="G323" s="28">
        <f t="shared" si="137"/>
        <v>38.799999999999997</v>
      </c>
      <c r="H323" s="28">
        <f t="shared" si="137"/>
        <v>40.200000000000003</v>
      </c>
      <c r="I323" s="28">
        <f t="shared" si="137"/>
        <v>0</v>
      </c>
      <c r="J323" s="28">
        <f t="shared" si="137"/>
        <v>0</v>
      </c>
      <c r="K323" s="28">
        <f t="shared" si="137"/>
        <v>0</v>
      </c>
      <c r="L323" s="28">
        <f t="shared" si="137"/>
        <v>0</v>
      </c>
      <c r="M323" s="71">
        <f t="shared" si="137"/>
        <v>7</v>
      </c>
      <c r="N323" s="82">
        <f t="shared" si="137"/>
        <v>7.06</v>
      </c>
      <c r="O323" s="82">
        <f t="shared" si="137"/>
        <v>6.94</v>
      </c>
      <c r="P323" s="82">
        <f t="shared" si="137"/>
        <v>7.1</v>
      </c>
      <c r="Q323" s="82">
        <f t="shared" si="137"/>
        <v>6.99</v>
      </c>
      <c r="R323" s="82">
        <f t="shared" si="137"/>
        <v>0</v>
      </c>
      <c r="S323" s="82">
        <f t="shared" si="137"/>
        <v>0</v>
      </c>
      <c r="T323" s="82">
        <f t="shared" si="137"/>
        <v>0</v>
      </c>
      <c r="U323" s="82">
        <f t="shared" si="137"/>
        <v>0</v>
      </c>
      <c r="V323" s="29">
        <f t="shared" si="137"/>
        <v>198</v>
      </c>
      <c r="W323" s="39">
        <f t="shared" si="137"/>
        <v>0</v>
      </c>
      <c r="X323" s="39">
        <f t="shared" si="137"/>
        <v>253</v>
      </c>
      <c r="Y323" s="39">
        <f t="shared" si="137"/>
        <v>0</v>
      </c>
      <c r="Z323" s="39">
        <f t="shared" si="137"/>
        <v>149</v>
      </c>
      <c r="AA323" s="39">
        <f t="shared" si="137"/>
        <v>0</v>
      </c>
      <c r="AB323" s="39">
        <f t="shared" si="137"/>
        <v>0</v>
      </c>
      <c r="AC323" s="39">
        <f t="shared" si="137"/>
        <v>0</v>
      </c>
      <c r="AD323" s="39">
        <f t="shared" si="137"/>
        <v>0</v>
      </c>
      <c r="AE323" s="29">
        <f t="shared" si="137"/>
        <v>3070</v>
      </c>
      <c r="AF323" s="39">
        <f t="shared" si="137"/>
        <v>0</v>
      </c>
      <c r="AG323" s="39">
        <f t="shared" si="137"/>
        <v>3100</v>
      </c>
      <c r="AH323" s="39">
        <f t="shared" si="137"/>
        <v>0</v>
      </c>
      <c r="AI323" s="39">
        <f t="shared" si="137"/>
        <v>3040</v>
      </c>
      <c r="AJ323" s="39">
        <f t="shared" si="137"/>
        <v>0</v>
      </c>
      <c r="AK323" s="39">
        <f t="shared" si="137"/>
        <v>0</v>
      </c>
      <c r="AL323" s="39">
        <f t="shared" si="137"/>
        <v>0</v>
      </c>
      <c r="AM323" s="39">
        <f t="shared" si="137"/>
        <v>0</v>
      </c>
      <c r="AN323" s="39">
        <f>SUBTOTAL(4,AN293:AN322)</f>
        <v>21.439509954058192</v>
      </c>
      <c r="AO323" s="39">
        <f t="shared" ref="AO323:AX323" si="138">SUBTOTAL(4,AO293:AO322)</f>
        <v>2249</v>
      </c>
      <c r="AP323" s="104">
        <f t="shared" si="138"/>
        <v>4.3099999999999996</v>
      </c>
      <c r="AQ323" s="105">
        <f t="shared" si="138"/>
        <v>2.88</v>
      </c>
      <c r="AR323" s="106">
        <f t="shared" si="138"/>
        <v>70.516717325227958</v>
      </c>
      <c r="AS323" s="106">
        <f t="shared" si="138"/>
        <v>33.178654292343381</v>
      </c>
      <c r="AT323" s="107">
        <f t="shared" si="138"/>
        <v>2593</v>
      </c>
      <c r="AU323" s="108">
        <f t="shared" si="138"/>
        <v>2.23</v>
      </c>
      <c r="AV323" s="109">
        <f t="shared" si="138"/>
        <v>1.2</v>
      </c>
      <c r="AW323" s="106">
        <f t="shared" si="138"/>
        <v>59.638554216867469</v>
      </c>
      <c r="AX323" s="106">
        <f t="shared" si="138"/>
        <v>49.509803921568633</v>
      </c>
      <c r="AY323" s="60">
        <f t="shared" si="137"/>
        <v>53.004517041565911</v>
      </c>
      <c r="AZ323" s="96">
        <f t="shared" si="137"/>
        <v>80.89</v>
      </c>
      <c r="BA323" s="67">
        <f t="shared" si="137"/>
        <v>61.87</v>
      </c>
      <c r="BB323" s="67">
        <f t="shared" si="137"/>
        <v>41.19</v>
      </c>
      <c r="BC323" s="67">
        <f t="shared" si="137"/>
        <v>6</v>
      </c>
      <c r="BD323" s="67">
        <f t="shared" si="137"/>
        <v>0</v>
      </c>
      <c r="BE323" s="27">
        <f t="shared" si="137"/>
        <v>380</v>
      </c>
      <c r="BF323" s="29">
        <f t="shared" si="137"/>
        <v>29345</v>
      </c>
      <c r="BG323" s="39">
        <f t="shared" si="137"/>
        <v>13742</v>
      </c>
      <c r="BH323" s="40">
        <f t="shared" si="137"/>
        <v>4495</v>
      </c>
      <c r="BI323" s="40">
        <f t="shared" si="137"/>
        <v>1340</v>
      </c>
      <c r="BJ323" s="40">
        <f t="shared" si="137"/>
        <v>0</v>
      </c>
      <c r="BK323" s="40">
        <f t="shared" si="137"/>
        <v>0</v>
      </c>
      <c r="BL323" s="40">
        <f t="shared" si="137"/>
        <v>15434</v>
      </c>
      <c r="BM323" s="27">
        <f t="shared" si="137"/>
        <v>0</v>
      </c>
    </row>
    <row r="324" spans="1:65" outlineLevel="3" x14ac:dyDescent="0.45">
      <c r="A324" s="180" t="s">
        <v>32</v>
      </c>
      <c r="B324" s="181"/>
      <c r="C324" s="51">
        <f t="shared" ref="C324:BM324" si="139">SUBTOTAL(5,C293:C322)</f>
        <v>334522</v>
      </c>
      <c r="D324" s="61">
        <f t="shared" si="139"/>
        <v>35.299999999999997</v>
      </c>
      <c r="E324" s="12">
        <f t="shared" si="139"/>
        <v>35.6</v>
      </c>
      <c r="F324" s="12">
        <f t="shared" si="139"/>
        <v>35.700000000000003</v>
      </c>
      <c r="G324" s="12">
        <f t="shared" si="139"/>
        <v>32.5</v>
      </c>
      <c r="H324" s="12">
        <f t="shared" si="139"/>
        <v>37.200000000000003</v>
      </c>
      <c r="I324" s="12">
        <f t="shared" si="139"/>
        <v>0</v>
      </c>
      <c r="J324" s="12">
        <f t="shared" si="139"/>
        <v>0</v>
      </c>
      <c r="K324" s="12">
        <f t="shared" si="139"/>
        <v>0</v>
      </c>
      <c r="L324" s="12">
        <f t="shared" si="139"/>
        <v>0</v>
      </c>
      <c r="M324" s="72">
        <f t="shared" si="139"/>
        <v>6.9</v>
      </c>
      <c r="N324" s="83">
        <f t="shared" si="139"/>
        <v>7</v>
      </c>
      <c r="O324" s="83">
        <f t="shared" si="139"/>
        <v>6.82</v>
      </c>
      <c r="P324" s="83">
        <f t="shared" si="139"/>
        <v>6.98</v>
      </c>
      <c r="Q324" s="83">
        <f t="shared" si="139"/>
        <v>6.89</v>
      </c>
      <c r="R324" s="83">
        <f t="shared" si="139"/>
        <v>0</v>
      </c>
      <c r="S324" s="83">
        <f t="shared" si="139"/>
        <v>0</v>
      </c>
      <c r="T324" s="83">
        <f t="shared" si="139"/>
        <v>0</v>
      </c>
      <c r="U324" s="83">
        <f t="shared" si="139"/>
        <v>0</v>
      </c>
      <c r="V324" s="6">
        <f t="shared" si="139"/>
        <v>107</v>
      </c>
      <c r="W324" s="41">
        <f t="shared" si="139"/>
        <v>0</v>
      </c>
      <c r="X324" s="41">
        <f t="shared" si="139"/>
        <v>92</v>
      </c>
      <c r="Y324" s="41">
        <f t="shared" si="139"/>
        <v>0</v>
      </c>
      <c r="Z324" s="41">
        <f t="shared" si="139"/>
        <v>100</v>
      </c>
      <c r="AA324" s="41">
        <f t="shared" si="139"/>
        <v>0</v>
      </c>
      <c r="AB324" s="41">
        <f t="shared" si="139"/>
        <v>0</v>
      </c>
      <c r="AC324" s="41">
        <f t="shared" si="139"/>
        <v>0</v>
      </c>
      <c r="AD324" s="41">
        <f t="shared" si="139"/>
        <v>0</v>
      </c>
      <c r="AE324" s="6">
        <f t="shared" si="139"/>
        <v>2540</v>
      </c>
      <c r="AF324" s="41">
        <f t="shared" si="139"/>
        <v>0</v>
      </c>
      <c r="AG324" s="41">
        <f t="shared" si="139"/>
        <v>2330</v>
      </c>
      <c r="AH324" s="41">
        <f t="shared" si="139"/>
        <v>0</v>
      </c>
      <c r="AI324" s="41">
        <f t="shared" si="139"/>
        <v>2750</v>
      </c>
      <c r="AJ324" s="41">
        <f t="shared" si="139"/>
        <v>0</v>
      </c>
      <c r="AK324" s="41">
        <f t="shared" si="139"/>
        <v>0</v>
      </c>
      <c r="AL324" s="41">
        <f t="shared" si="139"/>
        <v>0</v>
      </c>
      <c r="AM324" s="41">
        <f t="shared" si="139"/>
        <v>0</v>
      </c>
      <c r="AN324" s="41">
        <f>SUBTOTAL(5,AN293:AN322)</f>
        <v>12.449977767896844</v>
      </c>
      <c r="AO324" s="41">
        <f t="shared" ref="AO324:AX324" si="140">SUBTOTAL(5,AO293:AO322)</f>
        <v>1306</v>
      </c>
      <c r="AP324" s="110">
        <f t="shared" si="140"/>
        <v>2.66</v>
      </c>
      <c r="AQ324" s="111">
        <f t="shared" si="140"/>
        <v>1.83</v>
      </c>
      <c r="AR324" s="112">
        <f t="shared" si="140"/>
        <v>66.821345707656619</v>
      </c>
      <c r="AS324" s="112">
        <f t="shared" si="140"/>
        <v>29.483282674772042</v>
      </c>
      <c r="AT324" s="113">
        <f t="shared" si="140"/>
        <v>1204</v>
      </c>
      <c r="AU324" s="114">
        <f t="shared" si="140"/>
        <v>1.64</v>
      </c>
      <c r="AV324" s="115">
        <f t="shared" si="140"/>
        <v>0.89</v>
      </c>
      <c r="AW324" s="112">
        <f t="shared" si="140"/>
        <v>50.490196078431367</v>
      </c>
      <c r="AX324" s="112">
        <f t="shared" si="140"/>
        <v>40.361445783132531</v>
      </c>
      <c r="AY324" s="61">
        <f t="shared" si="139"/>
        <v>38.220535254760669</v>
      </c>
      <c r="AZ324" s="97">
        <f t="shared" si="139"/>
        <v>78.150000000000006</v>
      </c>
      <c r="BA324" s="68">
        <f t="shared" si="139"/>
        <v>58.2</v>
      </c>
      <c r="BB324" s="68">
        <f t="shared" si="139"/>
        <v>36.880000000000003</v>
      </c>
      <c r="BC324" s="68">
        <f t="shared" si="139"/>
        <v>1</v>
      </c>
      <c r="BD324" s="68">
        <f t="shared" si="139"/>
        <v>0</v>
      </c>
      <c r="BE324" s="15">
        <f t="shared" si="139"/>
        <v>140</v>
      </c>
      <c r="BF324" s="6">
        <f t="shared" si="139"/>
        <v>7424</v>
      </c>
      <c r="BG324" s="41">
        <f t="shared" si="139"/>
        <v>0</v>
      </c>
      <c r="BH324" s="42">
        <f t="shared" si="139"/>
        <v>0</v>
      </c>
      <c r="BI324" s="42">
        <f t="shared" si="139"/>
        <v>1091</v>
      </c>
      <c r="BJ324" s="42">
        <f t="shared" si="139"/>
        <v>0</v>
      </c>
      <c r="BK324" s="42">
        <f t="shared" si="139"/>
        <v>0</v>
      </c>
      <c r="BL324" s="42">
        <f t="shared" si="139"/>
        <v>4744</v>
      </c>
      <c r="BM324" s="15">
        <f t="shared" si="139"/>
        <v>0</v>
      </c>
    </row>
    <row r="325" spans="1:65" outlineLevel="2" x14ac:dyDescent="0.45">
      <c r="A325" s="180" t="s">
        <v>21</v>
      </c>
      <c r="B325" s="181"/>
      <c r="C325" s="51">
        <f>IFERROR(SUBTOTAL(1,C293:C322),"")</f>
        <v>365593.06666666665</v>
      </c>
      <c r="D325" s="61">
        <f t="shared" ref="D325:BM325" si="141">IFERROR(SUBTOTAL(1,D293:D322),"")</f>
        <v>37.876666666666665</v>
      </c>
      <c r="E325" s="12">
        <f t="shared" si="141"/>
        <v>37.686666666666675</v>
      </c>
      <c r="F325" s="12">
        <f t="shared" si="141"/>
        <v>37.840000000000003</v>
      </c>
      <c r="G325" s="12">
        <f t="shared" si="141"/>
        <v>37.136666666666677</v>
      </c>
      <c r="H325" s="12">
        <f t="shared" si="141"/>
        <v>38.753333333333337</v>
      </c>
      <c r="I325" s="12" t="str">
        <f t="shared" si="141"/>
        <v/>
      </c>
      <c r="J325" s="12" t="str">
        <f t="shared" si="141"/>
        <v/>
      </c>
      <c r="K325" s="12" t="str">
        <f t="shared" si="141"/>
        <v/>
      </c>
      <c r="L325" s="12" t="str">
        <f t="shared" si="141"/>
        <v/>
      </c>
      <c r="M325" s="72">
        <f t="shared" si="141"/>
        <v>6.9933333333333341</v>
      </c>
      <c r="N325" s="83">
        <f t="shared" si="141"/>
        <v>7.0246666666666675</v>
      </c>
      <c r="O325" s="83">
        <f t="shared" si="141"/>
        <v>6.8986666666666663</v>
      </c>
      <c r="P325" s="83">
        <f t="shared" si="141"/>
        <v>7.0250000000000004</v>
      </c>
      <c r="Q325" s="83">
        <f t="shared" si="141"/>
        <v>6.9326666666666634</v>
      </c>
      <c r="R325" s="83" t="str">
        <f t="shared" si="141"/>
        <v/>
      </c>
      <c r="S325" s="83" t="str">
        <f t="shared" si="141"/>
        <v/>
      </c>
      <c r="T325" s="83" t="str">
        <f t="shared" si="141"/>
        <v/>
      </c>
      <c r="U325" s="83" t="str">
        <f t="shared" si="141"/>
        <v/>
      </c>
      <c r="V325" s="6">
        <f t="shared" si="141"/>
        <v>138.375</v>
      </c>
      <c r="W325" s="41" t="str">
        <f t="shared" si="141"/>
        <v/>
      </c>
      <c r="X325" s="41">
        <f t="shared" si="141"/>
        <v>148.25</v>
      </c>
      <c r="Y325" s="41" t="str">
        <f t="shared" si="141"/>
        <v/>
      </c>
      <c r="Z325" s="41">
        <f t="shared" si="141"/>
        <v>128.5</v>
      </c>
      <c r="AA325" s="41" t="str">
        <f t="shared" si="141"/>
        <v/>
      </c>
      <c r="AB325" s="41" t="str">
        <f t="shared" si="141"/>
        <v/>
      </c>
      <c r="AC325" s="41" t="str">
        <f t="shared" si="141"/>
        <v/>
      </c>
      <c r="AD325" s="41" t="str">
        <f t="shared" si="141"/>
        <v/>
      </c>
      <c r="AE325" s="6">
        <f t="shared" si="141"/>
        <v>2830</v>
      </c>
      <c r="AF325" s="41" t="str">
        <f t="shared" si="141"/>
        <v/>
      </c>
      <c r="AG325" s="41">
        <f t="shared" si="141"/>
        <v>2747.5</v>
      </c>
      <c r="AH325" s="41" t="str">
        <f t="shared" si="141"/>
        <v/>
      </c>
      <c r="AI325" s="41">
        <f t="shared" si="141"/>
        <v>2912.5</v>
      </c>
      <c r="AJ325" s="41" t="str">
        <f t="shared" si="141"/>
        <v/>
      </c>
      <c r="AK325" s="41" t="str">
        <f t="shared" si="141"/>
        <v/>
      </c>
      <c r="AL325" s="41" t="str">
        <f t="shared" si="141"/>
        <v/>
      </c>
      <c r="AM325" s="41" t="str">
        <f t="shared" si="141"/>
        <v/>
      </c>
      <c r="AN325" s="41">
        <f>IFERROR(SUBTOTAL(1,AN293:AN322),"")</f>
        <v>15.422293233317799</v>
      </c>
      <c r="AO325" s="41">
        <f t="shared" si="141"/>
        <v>1854.7666666666667</v>
      </c>
      <c r="AP325" s="110">
        <f t="shared" si="141"/>
        <v>3.29</v>
      </c>
      <c r="AQ325" s="111">
        <f t="shared" si="141"/>
        <v>2.2480000000000002</v>
      </c>
      <c r="AR325" s="112">
        <f t="shared" si="141"/>
        <v>68.42779661266772</v>
      </c>
      <c r="AS325" s="112">
        <f t="shared" si="141"/>
        <v>31.572203387332273</v>
      </c>
      <c r="AT325" s="113">
        <f t="shared" si="141"/>
        <v>2114.0666666666666</v>
      </c>
      <c r="AU325" s="114">
        <f t="shared" si="141"/>
        <v>1.8799999999999997</v>
      </c>
      <c r="AV325" s="115">
        <f t="shared" si="141"/>
        <v>1.03</v>
      </c>
      <c r="AW325" s="112">
        <f t="shared" si="141"/>
        <v>55.007860652789397</v>
      </c>
      <c r="AX325" s="112">
        <f t="shared" si="141"/>
        <v>44.992139347210603</v>
      </c>
      <c r="AY325" s="61">
        <f t="shared" si="141"/>
        <v>43.325527568469823</v>
      </c>
      <c r="AZ325" s="97">
        <f t="shared" si="141"/>
        <v>79.762333333333331</v>
      </c>
      <c r="BA325" s="68">
        <f t="shared" si="141"/>
        <v>60.075000000000003</v>
      </c>
      <c r="BB325" s="68">
        <f t="shared" si="141"/>
        <v>38.872499999999995</v>
      </c>
      <c r="BC325" s="68">
        <f t="shared" si="141"/>
        <v>4.25</v>
      </c>
      <c r="BD325" s="68" t="str">
        <f t="shared" si="141"/>
        <v/>
      </c>
      <c r="BE325" s="15">
        <f>IFERROR(SUBTOTAL(1,BE293:BE322),"")</f>
        <v>290</v>
      </c>
      <c r="BF325" s="6">
        <f t="shared" si="141"/>
        <v>19858.2</v>
      </c>
      <c r="BG325" s="41">
        <f t="shared" si="141"/>
        <v>6705.9333333333334</v>
      </c>
      <c r="BH325" s="42">
        <f t="shared" si="141"/>
        <v>681.8</v>
      </c>
      <c r="BI325" s="42">
        <f t="shared" si="141"/>
        <v>1158.6666666666667</v>
      </c>
      <c r="BJ325" s="42" t="str">
        <f t="shared" si="141"/>
        <v/>
      </c>
      <c r="BK325" s="42" t="str">
        <f t="shared" si="141"/>
        <v/>
      </c>
      <c r="BL325" s="42">
        <f t="shared" si="141"/>
        <v>11311.8</v>
      </c>
      <c r="BM325" s="15" t="str">
        <f t="shared" si="141"/>
        <v/>
      </c>
    </row>
    <row r="326" spans="1:65" ht="17.5" outlineLevel="1" thickBot="1" x14ac:dyDescent="0.5">
      <c r="A326" s="182" t="s">
        <v>52</v>
      </c>
      <c r="B326" s="183"/>
      <c r="C326" s="52">
        <f>SUBTOTAL(9,C293:C322)</f>
        <v>10967792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55643</v>
      </c>
      <c r="AP326" s="116"/>
      <c r="AQ326" s="117"/>
      <c r="AR326" s="118"/>
      <c r="AS326" s="118"/>
      <c r="AT326" s="119">
        <f>SUBTOTAL(9,AT293:AT322)</f>
        <v>63422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6960</v>
      </c>
      <c r="BF326" s="7">
        <f t="shared" ref="BF326:BM326" si="142">SUBTOTAL(9,BF293:BF322)</f>
        <v>595746</v>
      </c>
      <c r="BG326" s="43">
        <f t="shared" si="142"/>
        <v>201178</v>
      </c>
      <c r="BH326" s="44">
        <f t="shared" si="142"/>
        <v>20454</v>
      </c>
      <c r="BI326" s="44">
        <f t="shared" si="142"/>
        <v>34760</v>
      </c>
      <c r="BJ326" s="44">
        <f t="shared" si="142"/>
        <v>0</v>
      </c>
      <c r="BK326" s="44">
        <f t="shared" si="142"/>
        <v>0</v>
      </c>
      <c r="BL326" s="44">
        <f t="shared" si="142"/>
        <v>339354</v>
      </c>
      <c r="BM326" s="16">
        <f t="shared" si="142"/>
        <v>0</v>
      </c>
    </row>
    <row r="327" spans="1:65" outlineLevel="5" x14ac:dyDescent="0.45">
      <c r="A327" s="21">
        <f t="shared" si="136"/>
        <v>10</v>
      </c>
      <c r="B327" s="33">
        <f>B322+1</f>
        <v>45566</v>
      </c>
      <c r="C327" s="51"/>
      <c r="D327" s="64">
        <f t="shared" ref="D327:D357" si="143">IFERROR(ROUND(AVERAGE(E327:L327),1),"")</f>
        <v>37.4</v>
      </c>
      <c r="E327" s="12">
        <v>37.5</v>
      </c>
      <c r="F327" s="12">
        <v>37.700000000000003</v>
      </c>
      <c r="G327" s="12">
        <v>35.4</v>
      </c>
      <c r="H327" s="12">
        <v>39.1</v>
      </c>
      <c r="I327" s="12"/>
      <c r="J327" s="12"/>
      <c r="K327" s="12"/>
      <c r="L327" s="12"/>
      <c r="M327" s="74">
        <f t="shared" ref="M327:M357" si="144">IFERROR(ROUND(AVERAGE(N327:U327),1),"")</f>
        <v>7</v>
      </c>
      <c r="N327" s="83">
        <v>7.01</v>
      </c>
      <c r="O327" s="83">
        <v>6.95</v>
      </c>
      <c r="P327" s="83">
        <v>7.02</v>
      </c>
      <c r="Q327" s="83">
        <v>7.03</v>
      </c>
      <c r="R327" s="83"/>
      <c r="S327" s="83"/>
      <c r="T327" s="83"/>
      <c r="U327" s="83"/>
      <c r="V327" s="5" t="str">
        <f t="shared" ref="V327:V357" si="145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6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22.29299363057325</v>
      </c>
      <c r="AO327" s="41">
        <v>1256</v>
      </c>
      <c r="AP327" s="110"/>
      <c r="AQ327" s="111"/>
      <c r="AR327" s="126" t="str">
        <f t="shared" ref="AR327:AR357" si="147">IFERROR(AQ327/AP327*100,"")</f>
        <v/>
      </c>
      <c r="AS327" s="126" t="str">
        <f t="shared" ref="AS327:AS357" si="148">IFERROR(100-AR327,"")</f>
        <v/>
      </c>
      <c r="AT327" s="127">
        <v>1482</v>
      </c>
      <c r="AU327" s="128"/>
      <c r="AV327" s="129"/>
      <c r="AW327" s="126" t="str">
        <f t="shared" ref="AW327:AW357" si="149">IFERROR(AV327/AU327*100,"")</f>
        <v/>
      </c>
      <c r="AX327" s="126" t="str">
        <f t="shared" ref="AX327:AX357" si="150">IFERROR(100-AW327,"")</f>
        <v/>
      </c>
      <c r="AY327" s="64" t="str">
        <f t="shared" ref="AY327:AY357" si="151">IFERROR((1-((AW327*AS327)/(AX327*AR327)))*100,"")</f>
        <v/>
      </c>
      <c r="AZ327" s="97">
        <v>79.66</v>
      </c>
      <c r="BA327" s="68">
        <v>60.81</v>
      </c>
      <c r="BB327" s="68">
        <v>39.4</v>
      </c>
      <c r="BC327" s="68">
        <v>7</v>
      </c>
      <c r="BD327" s="68"/>
      <c r="BE327" s="15">
        <v>310</v>
      </c>
      <c r="BF327" s="5">
        <f t="shared" ref="BF327:BF357" si="152">IF(SUM(BG327:BM327)=0,"",SUM(BG327:BM327))</f>
        <v>22173</v>
      </c>
      <c r="BG327" s="41">
        <v>11099</v>
      </c>
      <c r="BH327" s="42">
        <v>0</v>
      </c>
      <c r="BI327" s="42">
        <v>1330</v>
      </c>
      <c r="BJ327" s="42"/>
      <c r="BK327" s="42"/>
      <c r="BL327" s="42">
        <v>9744</v>
      </c>
      <c r="BM327" s="15"/>
    </row>
    <row r="328" spans="1:65" outlineLevel="5" x14ac:dyDescent="0.45">
      <c r="A328" s="22">
        <f t="shared" si="136"/>
        <v>10</v>
      </c>
      <c r="B328" s="9">
        <f t="shared" si="121"/>
        <v>45567</v>
      </c>
      <c r="C328" s="51"/>
      <c r="D328" s="64">
        <f t="shared" si="143"/>
        <v>37.1</v>
      </c>
      <c r="E328" s="12">
        <v>36.1</v>
      </c>
      <c r="F328" s="12">
        <v>36.4</v>
      </c>
      <c r="G328" s="12">
        <v>38</v>
      </c>
      <c r="H328" s="12">
        <v>37.9</v>
      </c>
      <c r="I328" s="12"/>
      <c r="J328" s="12"/>
      <c r="K328" s="12"/>
      <c r="L328" s="12"/>
      <c r="M328" s="74">
        <f t="shared" si="144"/>
        <v>7</v>
      </c>
      <c r="N328" s="83">
        <v>7.01</v>
      </c>
      <c r="O328" s="83">
        <v>6.98</v>
      </c>
      <c r="P328" s="83">
        <v>7.03</v>
      </c>
      <c r="Q328" s="83">
        <v>7.04</v>
      </c>
      <c r="R328" s="83"/>
      <c r="S328" s="83"/>
      <c r="T328" s="83"/>
      <c r="U328" s="83"/>
      <c r="V328" s="5" t="str">
        <f t="shared" si="145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46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18.842530282637956</v>
      </c>
      <c r="AO328" s="41">
        <v>1486</v>
      </c>
      <c r="AP328" s="110"/>
      <c r="AQ328" s="111"/>
      <c r="AR328" s="126" t="str">
        <f t="shared" si="147"/>
        <v/>
      </c>
      <c r="AS328" s="126" t="str">
        <f t="shared" si="148"/>
        <v/>
      </c>
      <c r="AT328" s="127">
        <v>1554</v>
      </c>
      <c r="AU328" s="128"/>
      <c r="AV328" s="129"/>
      <c r="AW328" s="126" t="str">
        <f t="shared" si="149"/>
        <v/>
      </c>
      <c r="AX328" s="126" t="str">
        <f t="shared" si="150"/>
        <v/>
      </c>
      <c r="AY328" s="64" t="str">
        <f t="shared" si="151"/>
        <v/>
      </c>
      <c r="AZ328" s="97">
        <v>79.36</v>
      </c>
      <c r="BA328" s="68"/>
      <c r="BB328" s="68"/>
      <c r="BC328" s="68"/>
      <c r="BD328" s="68"/>
      <c r="BE328" s="15">
        <v>290</v>
      </c>
      <c r="BF328" s="5">
        <f t="shared" si="152"/>
        <v>14086</v>
      </c>
      <c r="BG328" s="41">
        <v>6729</v>
      </c>
      <c r="BH328" s="42">
        <v>0</v>
      </c>
      <c r="BI328" s="42">
        <v>1418</v>
      </c>
      <c r="BJ328" s="42"/>
      <c r="BK328" s="42"/>
      <c r="BL328" s="42">
        <v>5939</v>
      </c>
      <c r="BM328" s="15"/>
    </row>
    <row r="329" spans="1:65" outlineLevel="5" x14ac:dyDescent="0.45">
      <c r="A329" s="22">
        <f t="shared" si="136"/>
        <v>10</v>
      </c>
      <c r="B329" s="9">
        <f t="shared" si="121"/>
        <v>45568</v>
      </c>
      <c r="C329" s="51"/>
      <c r="D329" s="64">
        <f t="shared" si="143"/>
        <v>37</v>
      </c>
      <c r="E329" s="12">
        <v>38.6</v>
      </c>
      <c r="F329" s="12">
        <v>38.700000000000003</v>
      </c>
      <c r="G329" s="12">
        <v>32</v>
      </c>
      <c r="H329" s="12">
        <v>38.6</v>
      </c>
      <c r="I329" s="12"/>
      <c r="J329" s="12"/>
      <c r="K329" s="12"/>
      <c r="L329" s="12"/>
      <c r="M329" s="74">
        <f t="shared" si="144"/>
        <v>7</v>
      </c>
      <c r="N329" s="83">
        <v>7.02</v>
      </c>
      <c r="O329" s="83">
        <v>6.93</v>
      </c>
      <c r="P329" s="83">
        <v>7.01</v>
      </c>
      <c r="Q329" s="83">
        <v>6.99</v>
      </c>
      <c r="R329" s="83"/>
      <c r="S329" s="83"/>
      <c r="T329" s="83"/>
      <c r="U329" s="83"/>
      <c r="V329" s="5" t="str">
        <f t="shared" si="145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6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15.837104072398191</v>
      </c>
      <c r="AO329" s="41">
        <v>1768</v>
      </c>
      <c r="AP329" s="110"/>
      <c r="AQ329" s="111"/>
      <c r="AR329" s="126" t="str">
        <f t="shared" si="147"/>
        <v/>
      </c>
      <c r="AS329" s="126" t="str">
        <f t="shared" si="148"/>
        <v/>
      </c>
      <c r="AT329" s="127">
        <v>2039</v>
      </c>
      <c r="AU329" s="128"/>
      <c r="AV329" s="129"/>
      <c r="AW329" s="126" t="str">
        <f t="shared" si="149"/>
        <v/>
      </c>
      <c r="AX329" s="126" t="str">
        <f t="shared" si="150"/>
        <v/>
      </c>
      <c r="AY329" s="64" t="str">
        <f t="shared" si="151"/>
        <v/>
      </c>
      <c r="AZ329" s="97">
        <v>79.510000000000005</v>
      </c>
      <c r="BA329" s="68"/>
      <c r="BB329" s="68"/>
      <c r="BC329" s="68"/>
      <c r="BD329" s="68"/>
      <c r="BE329" s="15">
        <v>290</v>
      </c>
      <c r="BF329" s="5">
        <f t="shared" si="152"/>
        <v>28840</v>
      </c>
      <c r="BG329" s="41">
        <v>7938</v>
      </c>
      <c r="BH329" s="42">
        <v>0</v>
      </c>
      <c r="BI329" s="42">
        <v>1445</v>
      </c>
      <c r="BJ329" s="42"/>
      <c r="BK329" s="42"/>
      <c r="BL329" s="42">
        <v>19457</v>
      </c>
      <c r="BM329" s="15"/>
    </row>
    <row r="330" spans="1:65" outlineLevel="5" x14ac:dyDescent="0.45">
      <c r="A330" s="22">
        <f t="shared" si="136"/>
        <v>10</v>
      </c>
      <c r="B330" s="9">
        <f t="shared" si="121"/>
        <v>45569</v>
      </c>
      <c r="C330" s="51"/>
      <c r="D330" s="64">
        <f t="shared" si="143"/>
        <v>36.799999999999997</v>
      </c>
      <c r="E330" s="12">
        <v>37.5</v>
      </c>
      <c r="F330" s="12">
        <v>37.700000000000003</v>
      </c>
      <c r="G330" s="12">
        <v>33.5</v>
      </c>
      <c r="H330" s="12">
        <v>38.299999999999997</v>
      </c>
      <c r="I330" s="12"/>
      <c r="J330" s="12"/>
      <c r="K330" s="12"/>
      <c r="L330" s="12"/>
      <c r="M330" s="74">
        <f t="shared" si="144"/>
        <v>7</v>
      </c>
      <c r="N330" s="83">
        <v>7</v>
      </c>
      <c r="O330" s="83">
        <v>6.96</v>
      </c>
      <c r="P330" s="83">
        <v>7</v>
      </c>
      <c r="Q330" s="83">
        <v>7</v>
      </c>
      <c r="R330" s="83"/>
      <c r="S330" s="83"/>
      <c r="T330" s="83"/>
      <c r="U330" s="83"/>
      <c r="V330" s="5" t="str">
        <f t="shared" si="145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6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15.444015444015443</v>
      </c>
      <c r="AO330" s="41">
        <v>1813</v>
      </c>
      <c r="AP330" s="110"/>
      <c r="AQ330" s="111"/>
      <c r="AR330" s="126" t="str">
        <f t="shared" si="147"/>
        <v/>
      </c>
      <c r="AS330" s="126" t="str">
        <f t="shared" si="148"/>
        <v/>
      </c>
      <c r="AT330" s="127">
        <v>2268</v>
      </c>
      <c r="AU330" s="128"/>
      <c r="AV330" s="129"/>
      <c r="AW330" s="126" t="str">
        <f t="shared" si="149"/>
        <v/>
      </c>
      <c r="AX330" s="126" t="str">
        <f t="shared" si="150"/>
        <v/>
      </c>
      <c r="AY330" s="64" t="str">
        <f t="shared" si="151"/>
        <v/>
      </c>
      <c r="AZ330" s="97">
        <v>80.58</v>
      </c>
      <c r="BA330" s="68"/>
      <c r="BB330" s="68"/>
      <c r="BC330" s="68"/>
      <c r="BD330" s="68"/>
      <c r="BE330" s="15">
        <v>380</v>
      </c>
      <c r="BF330" s="5">
        <f t="shared" si="152"/>
        <v>22932</v>
      </c>
      <c r="BG330" s="41">
        <v>7395</v>
      </c>
      <c r="BH330" s="42">
        <v>2684</v>
      </c>
      <c r="BI330" s="42">
        <v>1460</v>
      </c>
      <c r="BJ330" s="42"/>
      <c r="BK330" s="42"/>
      <c r="BL330" s="42">
        <v>11393</v>
      </c>
      <c r="BM330" s="15"/>
    </row>
    <row r="331" spans="1:65" outlineLevel="5" x14ac:dyDescent="0.45">
      <c r="A331" s="22">
        <f t="shared" si="136"/>
        <v>10</v>
      </c>
      <c r="B331" s="9">
        <f t="shared" si="121"/>
        <v>45570</v>
      </c>
      <c r="C331" s="51"/>
      <c r="D331" s="64">
        <f t="shared" si="143"/>
        <v>37.1</v>
      </c>
      <c r="E331" s="12">
        <v>37.6</v>
      </c>
      <c r="F331" s="12">
        <v>37.700000000000003</v>
      </c>
      <c r="G331" s="12">
        <v>34.200000000000003</v>
      </c>
      <c r="H331" s="12">
        <v>38.700000000000003</v>
      </c>
      <c r="I331" s="12"/>
      <c r="J331" s="12"/>
      <c r="K331" s="12"/>
      <c r="L331" s="12"/>
      <c r="M331" s="74">
        <f t="shared" si="144"/>
        <v>7</v>
      </c>
      <c r="N331" s="83">
        <v>7.01</v>
      </c>
      <c r="O331" s="83">
        <v>6.93</v>
      </c>
      <c r="P331" s="83">
        <v>7.02</v>
      </c>
      <c r="Q331" s="83">
        <v>6.96</v>
      </c>
      <c r="R331" s="83"/>
      <c r="S331" s="83"/>
      <c r="T331" s="83"/>
      <c r="U331" s="83"/>
      <c r="V331" s="5" t="str">
        <f t="shared" si="145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46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16.317016317016318</v>
      </c>
      <c r="AO331" s="41">
        <v>1716</v>
      </c>
      <c r="AP331" s="110"/>
      <c r="AQ331" s="111"/>
      <c r="AR331" s="126" t="str">
        <f t="shared" si="147"/>
        <v/>
      </c>
      <c r="AS331" s="126" t="str">
        <f t="shared" si="148"/>
        <v/>
      </c>
      <c r="AT331" s="127">
        <v>1829</v>
      </c>
      <c r="AU331" s="128"/>
      <c r="AV331" s="129"/>
      <c r="AW331" s="126" t="str">
        <f t="shared" si="149"/>
        <v/>
      </c>
      <c r="AX331" s="126" t="str">
        <f t="shared" si="150"/>
        <v/>
      </c>
      <c r="AY331" s="64" t="str">
        <f t="shared" si="151"/>
        <v/>
      </c>
      <c r="AZ331" s="97">
        <v>79.75</v>
      </c>
      <c r="BA331" s="68"/>
      <c r="BB331" s="68"/>
      <c r="BC331" s="68"/>
      <c r="BD331" s="68"/>
      <c r="BE331" s="15">
        <v>140</v>
      </c>
      <c r="BF331" s="5">
        <f t="shared" si="152"/>
        <v>14776</v>
      </c>
      <c r="BG331" s="41">
        <v>8802</v>
      </c>
      <c r="BH331" s="42">
        <v>0</v>
      </c>
      <c r="BI331" s="42">
        <v>1468</v>
      </c>
      <c r="BJ331" s="42"/>
      <c r="BK331" s="42"/>
      <c r="BL331" s="42">
        <v>4506</v>
      </c>
      <c r="BM331" s="15"/>
    </row>
    <row r="332" spans="1:65" outlineLevel="5" x14ac:dyDescent="0.45">
      <c r="A332" s="22">
        <f t="shared" si="136"/>
        <v>10</v>
      </c>
      <c r="B332" s="9">
        <f t="shared" si="121"/>
        <v>45571</v>
      </c>
      <c r="C332" s="51"/>
      <c r="D332" s="64">
        <f t="shared" si="143"/>
        <v>36.200000000000003</v>
      </c>
      <c r="E332" s="12">
        <v>36.9</v>
      </c>
      <c r="F332" s="12">
        <v>37.1</v>
      </c>
      <c r="G332" s="12">
        <v>32.5</v>
      </c>
      <c r="H332" s="12">
        <v>38.4</v>
      </c>
      <c r="I332" s="12"/>
      <c r="J332" s="12"/>
      <c r="K332" s="12"/>
      <c r="L332" s="12"/>
      <c r="M332" s="74">
        <f t="shared" si="144"/>
        <v>7</v>
      </c>
      <c r="N332" s="83">
        <v>7.03</v>
      </c>
      <c r="O332" s="83">
        <v>6.93</v>
      </c>
      <c r="P332" s="83">
        <v>7.01</v>
      </c>
      <c r="Q332" s="83">
        <v>6.98</v>
      </c>
      <c r="R332" s="83"/>
      <c r="S332" s="83"/>
      <c r="T332" s="83"/>
      <c r="U332" s="83"/>
      <c r="V332" s="5" t="str">
        <f t="shared" si="145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6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14.667365112624411</v>
      </c>
      <c r="AO332" s="41">
        <v>1909</v>
      </c>
      <c r="AP332" s="110"/>
      <c r="AQ332" s="111"/>
      <c r="AR332" s="126" t="str">
        <f t="shared" si="147"/>
        <v/>
      </c>
      <c r="AS332" s="126" t="str">
        <f t="shared" si="148"/>
        <v/>
      </c>
      <c r="AT332" s="127">
        <v>2143</v>
      </c>
      <c r="AU332" s="128"/>
      <c r="AV332" s="129"/>
      <c r="AW332" s="126" t="str">
        <f t="shared" si="149"/>
        <v/>
      </c>
      <c r="AX332" s="126" t="str">
        <f t="shared" si="150"/>
        <v/>
      </c>
      <c r="AY332" s="64" t="str">
        <f t="shared" si="151"/>
        <v/>
      </c>
      <c r="AZ332" s="97">
        <v>79.66</v>
      </c>
      <c r="BA332" s="68"/>
      <c r="BB332" s="68"/>
      <c r="BC332" s="68"/>
      <c r="BD332" s="68"/>
      <c r="BE332" s="15"/>
      <c r="BF332" s="5">
        <f t="shared" si="152"/>
        <v>13485</v>
      </c>
      <c r="BG332" s="41">
        <v>5512</v>
      </c>
      <c r="BH332" s="42">
        <v>0</v>
      </c>
      <c r="BI332" s="42">
        <v>1208</v>
      </c>
      <c r="BJ332" s="42"/>
      <c r="BK332" s="42"/>
      <c r="BL332" s="42">
        <v>6765</v>
      </c>
      <c r="BM332" s="15"/>
    </row>
    <row r="333" spans="1:65" outlineLevel="5" x14ac:dyDescent="0.45">
      <c r="A333" s="22">
        <f t="shared" si="136"/>
        <v>10</v>
      </c>
      <c r="B333" s="9">
        <f t="shared" si="121"/>
        <v>45572</v>
      </c>
      <c r="C333" s="51"/>
      <c r="D333" s="64">
        <f t="shared" si="143"/>
        <v>36.1</v>
      </c>
      <c r="E333" s="12">
        <v>37.5</v>
      </c>
      <c r="F333" s="12">
        <v>37.6</v>
      </c>
      <c r="G333" s="12">
        <v>31</v>
      </c>
      <c r="H333" s="12">
        <v>38.299999999999997</v>
      </c>
      <c r="I333" s="12"/>
      <c r="J333" s="12"/>
      <c r="K333" s="12"/>
      <c r="L333" s="12"/>
      <c r="M333" s="74">
        <f t="shared" si="144"/>
        <v>7</v>
      </c>
      <c r="N333" s="83">
        <v>6.99</v>
      </c>
      <c r="O333" s="83">
        <v>6.95</v>
      </c>
      <c r="P333" s="83">
        <v>7</v>
      </c>
      <c r="Q333" s="83">
        <v>6.97</v>
      </c>
      <c r="R333" s="83"/>
      <c r="S333" s="83"/>
      <c r="T333" s="83"/>
      <c r="U333" s="83"/>
      <c r="V333" s="5" t="str">
        <f t="shared" si="145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6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15.325670498084291</v>
      </c>
      <c r="AO333" s="41">
        <v>1827</v>
      </c>
      <c r="AP333" s="110"/>
      <c r="AQ333" s="111"/>
      <c r="AR333" s="126" t="str">
        <f t="shared" si="147"/>
        <v/>
      </c>
      <c r="AS333" s="126" t="str">
        <f t="shared" si="148"/>
        <v/>
      </c>
      <c r="AT333" s="127">
        <v>2250</v>
      </c>
      <c r="AU333" s="128"/>
      <c r="AV333" s="129"/>
      <c r="AW333" s="126" t="str">
        <f t="shared" si="149"/>
        <v/>
      </c>
      <c r="AX333" s="126" t="str">
        <f t="shared" si="150"/>
        <v/>
      </c>
      <c r="AY333" s="64" t="str">
        <f t="shared" si="151"/>
        <v/>
      </c>
      <c r="AZ333" s="97">
        <v>79.02</v>
      </c>
      <c r="BA333" s="68"/>
      <c r="BB333" s="68"/>
      <c r="BC333" s="68"/>
      <c r="BD333" s="68"/>
      <c r="BE333" s="15">
        <v>330</v>
      </c>
      <c r="BF333" s="5">
        <f t="shared" si="152"/>
        <v>27066</v>
      </c>
      <c r="BG333" s="41">
        <v>10611</v>
      </c>
      <c r="BH333" s="42">
        <v>0</v>
      </c>
      <c r="BI333" s="42">
        <v>1388</v>
      </c>
      <c r="BJ333" s="42"/>
      <c r="BK333" s="42"/>
      <c r="BL333" s="42">
        <v>15067</v>
      </c>
      <c r="BM333" s="15"/>
    </row>
    <row r="334" spans="1:65" outlineLevel="5" x14ac:dyDescent="0.45">
      <c r="A334" s="22">
        <f t="shared" si="136"/>
        <v>10</v>
      </c>
      <c r="B334" s="9">
        <f t="shared" si="121"/>
        <v>45573</v>
      </c>
      <c r="C334" s="51"/>
      <c r="D334" s="64">
        <f t="shared" si="143"/>
        <v>36.9</v>
      </c>
      <c r="E334" s="12">
        <v>37.4</v>
      </c>
      <c r="F334" s="12">
        <v>37.6</v>
      </c>
      <c r="G334" s="12">
        <v>33.700000000000003</v>
      </c>
      <c r="H334" s="12">
        <v>38.9</v>
      </c>
      <c r="I334" s="12"/>
      <c r="J334" s="12"/>
      <c r="K334" s="12"/>
      <c r="L334" s="12"/>
      <c r="M334" s="74">
        <f t="shared" si="144"/>
        <v>7</v>
      </c>
      <c r="N334" s="83">
        <v>7</v>
      </c>
      <c r="O334" s="83">
        <v>6.96</v>
      </c>
      <c r="P334" s="83">
        <v>7.05</v>
      </c>
      <c r="Q334" s="83">
        <v>7</v>
      </c>
      <c r="R334" s="83"/>
      <c r="S334" s="83"/>
      <c r="T334" s="83"/>
      <c r="U334" s="83"/>
      <c r="V334" s="5" t="str">
        <f t="shared" si="145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6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14.861995753715499</v>
      </c>
      <c r="AO334" s="41">
        <v>1884</v>
      </c>
      <c r="AP334" s="110">
        <v>2.41</v>
      </c>
      <c r="AQ334" s="111">
        <v>1.73</v>
      </c>
      <c r="AR334" s="126">
        <f t="shared" si="147"/>
        <v>71.784232365145229</v>
      </c>
      <c r="AS334" s="126">
        <f t="shared" si="148"/>
        <v>28.215767634854771</v>
      </c>
      <c r="AT334" s="127">
        <v>2243</v>
      </c>
      <c r="AU334" s="128">
        <v>1.59</v>
      </c>
      <c r="AV334" s="129">
        <v>0.9</v>
      </c>
      <c r="AW334" s="126">
        <f t="shared" si="149"/>
        <v>56.60377358490566</v>
      </c>
      <c r="AX334" s="126">
        <f t="shared" si="150"/>
        <v>43.39622641509434</v>
      </c>
      <c r="AY334" s="64">
        <f t="shared" si="151"/>
        <v>48.730836893691887</v>
      </c>
      <c r="AZ334" s="97">
        <v>79.92</v>
      </c>
      <c r="BA334" s="68">
        <v>61.21</v>
      </c>
      <c r="BB334" s="68">
        <v>40.31</v>
      </c>
      <c r="BC334" s="68">
        <v>3</v>
      </c>
      <c r="BD334" s="68"/>
      <c r="BE334" s="15">
        <v>300</v>
      </c>
      <c r="BF334" s="5">
        <f t="shared" si="152"/>
        <v>24669</v>
      </c>
      <c r="BG334" s="41">
        <v>12318</v>
      </c>
      <c r="BH334" s="42">
        <v>0</v>
      </c>
      <c r="BI334" s="42">
        <v>1425</v>
      </c>
      <c r="BJ334" s="42"/>
      <c r="BK334" s="42"/>
      <c r="BL334" s="42">
        <v>10926</v>
      </c>
      <c r="BM334" s="15"/>
    </row>
    <row r="335" spans="1:65" outlineLevel="5" x14ac:dyDescent="0.45">
      <c r="A335" s="22">
        <f t="shared" si="136"/>
        <v>10</v>
      </c>
      <c r="B335" s="9">
        <f t="shared" si="121"/>
        <v>45574</v>
      </c>
      <c r="C335" s="51"/>
      <c r="D335" s="64">
        <f t="shared" si="143"/>
        <v>37.1</v>
      </c>
      <c r="E335" s="12">
        <v>38</v>
      </c>
      <c r="F335" s="12">
        <v>38.1</v>
      </c>
      <c r="G335" s="12">
        <v>32.799999999999997</v>
      </c>
      <c r="H335" s="12">
        <v>39.4</v>
      </c>
      <c r="I335" s="12"/>
      <c r="J335" s="12"/>
      <c r="K335" s="12"/>
      <c r="L335" s="12"/>
      <c r="M335" s="74">
        <f t="shared" si="144"/>
        <v>7</v>
      </c>
      <c r="N335" s="83">
        <v>6.99</v>
      </c>
      <c r="O335" s="83">
        <v>7</v>
      </c>
      <c r="P335" s="83">
        <v>7.04</v>
      </c>
      <c r="Q335" s="83">
        <v>6.98</v>
      </c>
      <c r="R335" s="83"/>
      <c r="S335" s="83"/>
      <c r="T335" s="83"/>
      <c r="U335" s="83"/>
      <c r="V335" s="5" t="str">
        <f t="shared" si="145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6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16.374269005847953</v>
      </c>
      <c r="AO335" s="41">
        <v>1710</v>
      </c>
      <c r="AP335" s="110"/>
      <c r="AQ335" s="111"/>
      <c r="AR335" s="126" t="str">
        <f t="shared" si="147"/>
        <v/>
      </c>
      <c r="AS335" s="126" t="str">
        <f t="shared" si="148"/>
        <v/>
      </c>
      <c r="AT335" s="127">
        <v>1998</v>
      </c>
      <c r="AU335" s="128"/>
      <c r="AV335" s="129"/>
      <c r="AW335" s="126" t="str">
        <f t="shared" si="149"/>
        <v/>
      </c>
      <c r="AX335" s="126" t="str">
        <f t="shared" si="150"/>
        <v/>
      </c>
      <c r="AY335" s="64" t="str">
        <f t="shared" si="151"/>
        <v/>
      </c>
      <c r="AZ335" s="97">
        <v>80.19</v>
      </c>
      <c r="BA335" s="68"/>
      <c r="BB335" s="68"/>
      <c r="BC335" s="68"/>
      <c r="BD335" s="68"/>
      <c r="BE335" s="15">
        <v>270</v>
      </c>
      <c r="BF335" s="5">
        <f t="shared" si="152"/>
        <v>28125</v>
      </c>
      <c r="BG335" s="41">
        <v>13167</v>
      </c>
      <c r="BH335" s="42">
        <v>2456</v>
      </c>
      <c r="BI335" s="42">
        <v>1487</v>
      </c>
      <c r="BJ335" s="42"/>
      <c r="BK335" s="42"/>
      <c r="BL335" s="42">
        <v>11015</v>
      </c>
      <c r="BM335" s="15"/>
    </row>
    <row r="336" spans="1:65" outlineLevel="5" x14ac:dyDescent="0.45">
      <c r="A336" s="22">
        <f t="shared" si="136"/>
        <v>10</v>
      </c>
      <c r="B336" s="9">
        <f t="shared" si="121"/>
        <v>45575</v>
      </c>
      <c r="C336" s="51"/>
      <c r="D336" s="64">
        <f t="shared" si="143"/>
        <v>37.799999999999997</v>
      </c>
      <c r="E336" s="12">
        <v>37.5</v>
      </c>
      <c r="F336" s="12">
        <v>37.6</v>
      </c>
      <c r="G336" s="12">
        <v>37.799999999999997</v>
      </c>
      <c r="H336" s="12">
        <v>38.1</v>
      </c>
      <c r="I336" s="12"/>
      <c r="J336" s="12"/>
      <c r="K336" s="12"/>
      <c r="L336" s="12"/>
      <c r="M336" s="74">
        <f t="shared" si="144"/>
        <v>7</v>
      </c>
      <c r="N336" s="83">
        <v>7.03</v>
      </c>
      <c r="O336" s="83">
        <v>6.94</v>
      </c>
      <c r="P336" s="83">
        <v>7.06</v>
      </c>
      <c r="Q336" s="83">
        <v>6.99</v>
      </c>
      <c r="R336" s="83"/>
      <c r="S336" s="83"/>
      <c r="T336" s="83"/>
      <c r="U336" s="83"/>
      <c r="V336" s="5">
        <f t="shared" si="145"/>
        <v>107</v>
      </c>
      <c r="W336" s="41"/>
      <c r="X336" s="41">
        <v>147</v>
      </c>
      <c r="Y336" s="41"/>
      <c r="Z336" s="41">
        <v>67</v>
      </c>
      <c r="AA336" s="41"/>
      <c r="AB336" s="41"/>
      <c r="AC336" s="41"/>
      <c r="AD336" s="41"/>
      <c r="AE336" s="5">
        <f t="shared" si="146"/>
        <v>2610</v>
      </c>
      <c r="AF336" s="41"/>
      <c r="AG336" s="41">
        <v>2590</v>
      </c>
      <c r="AH336" s="41"/>
      <c r="AI336" s="41">
        <v>2630</v>
      </c>
      <c r="AJ336" s="41"/>
      <c r="AK336" s="41"/>
      <c r="AL336" s="41"/>
      <c r="AM336" s="41"/>
      <c r="AN336" s="41">
        <v>17.632241813602015</v>
      </c>
      <c r="AO336" s="41">
        <v>1588</v>
      </c>
      <c r="AP336" s="110"/>
      <c r="AQ336" s="111"/>
      <c r="AR336" s="126" t="str">
        <f t="shared" si="147"/>
        <v/>
      </c>
      <c r="AS336" s="126" t="str">
        <f t="shared" si="148"/>
        <v/>
      </c>
      <c r="AT336" s="127">
        <v>1901</v>
      </c>
      <c r="AU336" s="128"/>
      <c r="AV336" s="129"/>
      <c r="AW336" s="126" t="str">
        <f t="shared" si="149"/>
        <v/>
      </c>
      <c r="AX336" s="126" t="str">
        <f t="shared" si="150"/>
        <v/>
      </c>
      <c r="AY336" s="64" t="str">
        <f t="shared" si="151"/>
        <v/>
      </c>
      <c r="AZ336" s="97">
        <v>82.47</v>
      </c>
      <c r="BA336" s="68"/>
      <c r="BB336" s="68"/>
      <c r="BC336" s="68"/>
      <c r="BD336" s="68"/>
      <c r="BE336" s="15">
        <v>260</v>
      </c>
      <c r="BF336" s="5">
        <f t="shared" si="152"/>
        <v>18621</v>
      </c>
      <c r="BG336" s="41">
        <v>4944</v>
      </c>
      <c r="BH336" s="42">
        <v>1153</v>
      </c>
      <c r="BI336" s="42">
        <v>1465</v>
      </c>
      <c r="BJ336" s="42"/>
      <c r="BK336" s="42"/>
      <c r="BL336" s="42">
        <v>11059</v>
      </c>
      <c r="BM336" s="15"/>
    </row>
    <row r="337" spans="1:65" outlineLevel="5" x14ac:dyDescent="0.45">
      <c r="A337" s="22">
        <f t="shared" si="136"/>
        <v>10</v>
      </c>
      <c r="B337" s="9">
        <f t="shared" si="121"/>
        <v>45576</v>
      </c>
      <c r="C337" s="51"/>
      <c r="D337" s="64">
        <f t="shared" si="143"/>
        <v>36.200000000000003</v>
      </c>
      <c r="E337" s="12">
        <v>36.9</v>
      </c>
      <c r="F337" s="12">
        <v>37</v>
      </c>
      <c r="G337" s="12">
        <v>33.700000000000003</v>
      </c>
      <c r="H337" s="12">
        <v>37.1</v>
      </c>
      <c r="I337" s="12"/>
      <c r="J337" s="12"/>
      <c r="K337" s="12"/>
      <c r="L337" s="12"/>
      <c r="M337" s="74">
        <f t="shared" si="144"/>
        <v>7</v>
      </c>
      <c r="N337" s="83">
        <v>7.05</v>
      </c>
      <c r="O337" s="83">
        <v>6.89</v>
      </c>
      <c r="P337" s="83">
        <v>7.04</v>
      </c>
      <c r="Q337" s="83">
        <v>6.98</v>
      </c>
      <c r="R337" s="83"/>
      <c r="S337" s="83"/>
      <c r="T337" s="83"/>
      <c r="U337" s="83"/>
      <c r="V337" s="5" t="str">
        <f t="shared" si="145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6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16.451233842538191</v>
      </c>
      <c r="AO337" s="41">
        <v>1702</v>
      </c>
      <c r="AP337" s="110"/>
      <c r="AQ337" s="111"/>
      <c r="AR337" s="126" t="str">
        <f t="shared" si="147"/>
        <v/>
      </c>
      <c r="AS337" s="126" t="str">
        <f t="shared" si="148"/>
        <v/>
      </c>
      <c r="AT337" s="127">
        <v>2019</v>
      </c>
      <c r="AU337" s="128"/>
      <c r="AV337" s="129"/>
      <c r="AW337" s="126" t="str">
        <f t="shared" si="149"/>
        <v/>
      </c>
      <c r="AX337" s="126" t="str">
        <f t="shared" si="150"/>
        <v/>
      </c>
      <c r="AY337" s="64" t="str">
        <f t="shared" si="151"/>
        <v/>
      </c>
      <c r="AZ337" s="97">
        <v>81.86</v>
      </c>
      <c r="BA337" s="68"/>
      <c r="BB337" s="68"/>
      <c r="BC337" s="68"/>
      <c r="BD337" s="68"/>
      <c r="BE337" s="15">
        <v>370</v>
      </c>
      <c r="BF337" s="5">
        <f t="shared" si="152"/>
        <v>18861</v>
      </c>
      <c r="BG337" s="41">
        <v>6277</v>
      </c>
      <c r="BH337" s="42">
        <v>0</v>
      </c>
      <c r="BI337" s="42">
        <v>1466</v>
      </c>
      <c r="BJ337" s="42"/>
      <c r="BK337" s="42"/>
      <c r="BL337" s="42">
        <v>11118</v>
      </c>
      <c r="BM337" s="15"/>
    </row>
    <row r="338" spans="1:65" outlineLevel="5" x14ac:dyDescent="0.45">
      <c r="A338" s="22">
        <f t="shared" si="136"/>
        <v>10</v>
      </c>
      <c r="B338" s="9">
        <f t="shared" si="121"/>
        <v>45577</v>
      </c>
      <c r="C338" s="51"/>
      <c r="D338" s="64">
        <f t="shared" si="143"/>
        <v>37.200000000000003</v>
      </c>
      <c r="E338" s="12">
        <v>36.9</v>
      </c>
      <c r="F338" s="12">
        <v>37.1</v>
      </c>
      <c r="G338" s="12">
        <v>37.6</v>
      </c>
      <c r="H338" s="12">
        <v>37.1</v>
      </c>
      <c r="I338" s="12"/>
      <c r="J338" s="12"/>
      <c r="K338" s="12"/>
      <c r="L338" s="12"/>
      <c r="M338" s="74">
        <f t="shared" si="144"/>
        <v>7</v>
      </c>
      <c r="N338" s="83">
        <v>7</v>
      </c>
      <c r="O338" s="83">
        <v>6.95</v>
      </c>
      <c r="P338" s="83">
        <v>7.02</v>
      </c>
      <c r="Q338" s="83">
        <v>6.99</v>
      </c>
      <c r="R338" s="83"/>
      <c r="S338" s="83"/>
      <c r="T338" s="83"/>
      <c r="U338" s="83"/>
      <c r="V338" s="5" t="str">
        <f t="shared" si="145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6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15.292190060076461</v>
      </c>
      <c r="AO338" s="41">
        <v>1831</v>
      </c>
      <c r="AP338" s="110"/>
      <c r="AQ338" s="111"/>
      <c r="AR338" s="126" t="str">
        <f t="shared" si="147"/>
        <v/>
      </c>
      <c r="AS338" s="126" t="str">
        <f t="shared" si="148"/>
        <v/>
      </c>
      <c r="AT338" s="127">
        <v>2159</v>
      </c>
      <c r="AU338" s="128"/>
      <c r="AV338" s="129"/>
      <c r="AW338" s="126" t="str">
        <f t="shared" si="149"/>
        <v/>
      </c>
      <c r="AX338" s="126" t="str">
        <f t="shared" si="150"/>
        <v/>
      </c>
      <c r="AY338" s="64" t="str">
        <f t="shared" si="151"/>
        <v/>
      </c>
      <c r="AZ338" s="97">
        <v>80.12</v>
      </c>
      <c r="BA338" s="68"/>
      <c r="BB338" s="68"/>
      <c r="BC338" s="68"/>
      <c r="BD338" s="68"/>
      <c r="BE338" s="15">
        <v>160</v>
      </c>
      <c r="BF338" s="5">
        <f t="shared" si="152"/>
        <v>20442</v>
      </c>
      <c r="BG338" s="41">
        <v>8818</v>
      </c>
      <c r="BH338" s="42">
        <v>0</v>
      </c>
      <c r="BI338" s="42">
        <v>1496</v>
      </c>
      <c r="BJ338" s="42"/>
      <c r="BK338" s="42"/>
      <c r="BL338" s="42">
        <v>10128</v>
      </c>
      <c r="BM338" s="15"/>
    </row>
    <row r="339" spans="1:65" outlineLevel="5" x14ac:dyDescent="0.45">
      <c r="A339" s="22">
        <f t="shared" si="136"/>
        <v>10</v>
      </c>
      <c r="B339" s="9">
        <f t="shared" si="121"/>
        <v>45578</v>
      </c>
      <c r="C339" s="51"/>
      <c r="D339" s="64">
        <f t="shared" si="143"/>
        <v>37.4</v>
      </c>
      <c r="E339" s="12">
        <v>37.200000000000003</v>
      </c>
      <c r="F339" s="12">
        <v>37.299999999999997</v>
      </c>
      <c r="G339" s="12">
        <v>37.5</v>
      </c>
      <c r="H339" s="12">
        <v>37.6</v>
      </c>
      <c r="I339" s="12"/>
      <c r="J339" s="12"/>
      <c r="K339" s="12"/>
      <c r="L339" s="12"/>
      <c r="M339" s="74">
        <f t="shared" si="144"/>
        <v>7</v>
      </c>
      <c r="N339" s="83">
        <v>7.02</v>
      </c>
      <c r="O339" s="83">
        <v>6.95</v>
      </c>
      <c r="P339" s="83">
        <v>7.03</v>
      </c>
      <c r="Q339" s="83">
        <v>6.98</v>
      </c>
      <c r="R339" s="83"/>
      <c r="S339" s="83"/>
      <c r="T339" s="83"/>
      <c r="U339" s="83"/>
      <c r="V339" s="5" t="str">
        <f t="shared" si="145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6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15.819209039548022</v>
      </c>
      <c r="AO339" s="41">
        <v>1770</v>
      </c>
      <c r="AP339" s="110"/>
      <c r="AQ339" s="111"/>
      <c r="AR339" s="126" t="str">
        <f t="shared" si="147"/>
        <v/>
      </c>
      <c r="AS339" s="126" t="str">
        <f t="shared" si="148"/>
        <v/>
      </c>
      <c r="AT339" s="127">
        <v>2221</v>
      </c>
      <c r="AU339" s="128"/>
      <c r="AV339" s="129"/>
      <c r="AW339" s="126" t="str">
        <f t="shared" si="149"/>
        <v/>
      </c>
      <c r="AX339" s="126" t="str">
        <f t="shared" si="150"/>
        <v/>
      </c>
      <c r="AY339" s="64" t="str">
        <f t="shared" si="151"/>
        <v/>
      </c>
      <c r="AZ339" s="97">
        <v>79.25</v>
      </c>
      <c r="BA339" s="68"/>
      <c r="BB339" s="68"/>
      <c r="BC339" s="68"/>
      <c r="BD339" s="68"/>
      <c r="BE339" s="15"/>
      <c r="BF339" s="5">
        <f t="shared" si="152"/>
        <v>17957</v>
      </c>
      <c r="BG339" s="41">
        <v>10556</v>
      </c>
      <c r="BH339" s="42">
        <v>0</v>
      </c>
      <c r="BI339" s="42">
        <v>1236</v>
      </c>
      <c r="BJ339" s="42"/>
      <c r="BK339" s="42"/>
      <c r="BL339" s="42">
        <v>6165</v>
      </c>
      <c r="BM339" s="15"/>
    </row>
    <row r="340" spans="1:65" outlineLevel="5" x14ac:dyDescent="0.45">
      <c r="A340" s="22">
        <f t="shared" si="136"/>
        <v>10</v>
      </c>
      <c r="B340" s="9">
        <f t="shared" si="121"/>
        <v>45579</v>
      </c>
      <c r="C340" s="51"/>
      <c r="D340" s="64">
        <f t="shared" si="143"/>
        <v>37.6</v>
      </c>
      <c r="E340" s="12">
        <v>37.299999999999997</v>
      </c>
      <c r="F340" s="12">
        <v>37.4</v>
      </c>
      <c r="G340" s="12">
        <v>37.4</v>
      </c>
      <c r="H340" s="12">
        <v>38.200000000000003</v>
      </c>
      <c r="I340" s="12"/>
      <c r="J340" s="12"/>
      <c r="K340" s="12"/>
      <c r="L340" s="12"/>
      <c r="M340" s="74">
        <f t="shared" si="144"/>
        <v>7</v>
      </c>
      <c r="N340" s="83">
        <v>7.01</v>
      </c>
      <c r="O340" s="83">
        <v>6.9</v>
      </c>
      <c r="P340" s="83">
        <v>7.04</v>
      </c>
      <c r="Q340" s="83">
        <v>6.98</v>
      </c>
      <c r="R340" s="83"/>
      <c r="S340" s="83"/>
      <c r="T340" s="83"/>
      <c r="U340" s="83"/>
      <c r="V340" s="5" t="str">
        <f t="shared" si="145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6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16.877637130801688</v>
      </c>
      <c r="AO340" s="41">
        <v>1659</v>
      </c>
      <c r="AP340" s="110"/>
      <c r="AQ340" s="111"/>
      <c r="AR340" s="126" t="str">
        <f t="shared" si="147"/>
        <v/>
      </c>
      <c r="AS340" s="126" t="str">
        <f t="shared" si="148"/>
        <v/>
      </c>
      <c r="AT340" s="127">
        <v>2038</v>
      </c>
      <c r="AU340" s="128"/>
      <c r="AV340" s="129"/>
      <c r="AW340" s="126" t="str">
        <f t="shared" si="149"/>
        <v/>
      </c>
      <c r="AX340" s="126" t="str">
        <f t="shared" si="150"/>
        <v/>
      </c>
      <c r="AY340" s="64" t="str">
        <f t="shared" si="151"/>
        <v/>
      </c>
      <c r="AZ340" s="97">
        <v>80.06</v>
      </c>
      <c r="BA340" s="68"/>
      <c r="BB340" s="68"/>
      <c r="BC340" s="68"/>
      <c r="BD340" s="68"/>
      <c r="BE340" s="15">
        <v>380</v>
      </c>
      <c r="BF340" s="5">
        <f t="shared" si="152"/>
        <v>26589</v>
      </c>
      <c r="BG340" s="41">
        <v>10039</v>
      </c>
      <c r="BH340" s="42">
        <v>0</v>
      </c>
      <c r="BI340" s="42">
        <v>1382</v>
      </c>
      <c r="BJ340" s="42"/>
      <c r="BK340" s="42"/>
      <c r="BL340" s="42">
        <v>15168</v>
      </c>
      <c r="BM340" s="15"/>
    </row>
    <row r="341" spans="1:65" outlineLevel="5" x14ac:dyDescent="0.45">
      <c r="A341" s="22">
        <f t="shared" si="136"/>
        <v>10</v>
      </c>
      <c r="B341" s="9">
        <f t="shared" si="121"/>
        <v>45580</v>
      </c>
      <c r="C341" s="51"/>
      <c r="D341" s="64">
        <f t="shared" si="143"/>
        <v>36.9</v>
      </c>
      <c r="E341" s="12">
        <v>37.5</v>
      </c>
      <c r="F341" s="12">
        <v>37.700000000000003</v>
      </c>
      <c r="G341" s="12">
        <v>33.5</v>
      </c>
      <c r="H341" s="12">
        <v>38.799999999999997</v>
      </c>
      <c r="I341" s="12"/>
      <c r="J341" s="12"/>
      <c r="K341" s="12"/>
      <c r="L341" s="12"/>
      <c r="M341" s="74">
        <f t="shared" si="144"/>
        <v>7</v>
      </c>
      <c r="N341" s="83">
        <v>7.03</v>
      </c>
      <c r="O341" s="83">
        <v>6.95</v>
      </c>
      <c r="P341" s="83">
        <v>7.01</v>
      </c>
      <c r="Q341" s="83">
        <v>7</v>
      </c>
      <c r="R341" s="83"/>
      <c r="S341" s="83"/>
      <c r="T341" s="83"/>
      <c r="U341" s="83"/>
      <c r="V341" s="5" t="str">
        <f t="shared" si="145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6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17.891373801916934</v>
      </c>
      <c r="AO341" s="41">
        <v>1565</v>
      </c>
      <c r="AP341" s="110">
        <v>2.19</v>
      </c>
      <c r="AQ341" s="111">
        <v>1.72</v>
      </c>
      <c r="AR341" s="126">
        <f t="shared" si="147"/>
        <v>78.538812785388117</v>
      </c>
      <c r="AS341" s="126">
        <f t="shared" si="148"/>
        <v>21.461187214611883</v>
      </c>
      <c r="AT341" s="127">
        <v>1803</v>
      </c>
      <c r="AU341" s="128">
        <v>1.59</v>
      </c>
      <c r="AV341" s="129">
        <v>0.99</v>
      </c>
      <c r="AW341" s="126">
        <f t="shared" si="149"/>
        <v>62.264150943396224</v>
      </c>
      <c r="AX341" s="126">
        <f t="shared" si="150"/>
        <v>37.735849056603776</v>
      </c>
      <c r="AY341" s="64">
        <f t="shared" si="151"/>
        <v>54.912790697674382</v>
      </c>
      <c r="AZ341" s="97">
        <v>80.25</v>
      </c>
      <c r="BA341" s="68"/>
      <c r="BB341" s="68"/>
      <c r="BC341" s="68"/>
      <c r="BD341" s="68"/>
      <c r="BE341" s="15">
        <v>280</v>
      </c>
      <c r="BF341" s="5">
        <f t="shared" si="152"/>
        <v>16762</v>
      </c>
      <c r="BG341" s="41">
        <v>8839</v>
      </c>
      <c r="BH341" s="42">
        <v>0</v>
      </c>
      <c r="BI341" s="42">
        <v>1433</v>
      </c>
      <c r="BJ341" s="42"/>
      <c r="BK341" s="42"/>
      <c r="BL341" s="42">
        <v>6490</v>
      </c>
      <c r="BM341" s="15"/>
    </row>
    <row r="342" spans="1:65" outlineLevel="5" x14ac:dyDescent="0.45">
      <c r="A342" s="22">
        <f t="shared" si="136"/>
        <v>10</v>
      </c>
      <c r="B342" s="9">
        <f t="shared" si="121"/>
        <v>45581</v>
      </c>
      <c r="C342" s="51"/>
      <c r="D342" s="64">
        <f t="shared" si="143"/>
        <v>37.9</v>
      </c>
      <c r="E342" s="12">
        <v>37.6</v>
      </c>
      <c r="F342" s="12">
        <v>37.700000000000003</v>
      </c>
      <c r="G342" s="12">
        <v>37.4</v>
      </c>
      <c r="H342" s="12">
        <v>38.9</v>
      </c>
      <c r="I342" s="12"/>
      <c r="J342" s="12"/>
      <c r="K342" s="12"/>
      <c r="L342" s="12"/>
      <c r="M342" s="74">
        <f t="shared" si="144"/>
        <v>7</v>
      </c>
      <c r="N342" s="83">
        <v>7.02</v>
      </c>
      <c r="O342" s="83">
        <v>6.98</v>
      </c>
      <c r="P342" s="83">
        <v>7.03</v>
      </c>
      <c r="Q342" s="83">
        <v>6.99</v>
      </c>
      <c r="R342" s="83"/>
      <c r="S342" s="83"/>
      <c r="T342" s="83"/>
      <c r="U342" s="83"/>
      <c r="V342" s="5" t="str">
        <f t="shared" si="145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6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14.760147601476016</v>
      </c>
      <c r="AO342" s="41">
        <v>1897</v>
      </c>
      <c r="AP342" s="110"/>
      <c r="AQ342" s="111"/>
      <c r="AR342" s="126" t="str">
        <f t="shared" si="147"/>
        <v/>
      </c>
      <c r="AS342" s="126" t="str">
        <f t="shared" si="148"/>
        <v/>
      </c>
      <c r="AT342" s="127">
        <v>2074</v>
      </c>
      <c r="AU342" s="128"/>
      <c r="AV342" s="129"/>
      <c r="AW342" s="126" t="str">
        <f t="shared" si="149"/>
        <v/>
      </c>
      <c r="AX342" s="126" t="str">
        <f t="shared" si="150"/>
        <v/>
      </c>
      <c r="AY342" s="64" t="str">
        <f t="shared" si="151"/>
        <v/>
      </c>
      <c r="AZ342" s="97">
        <v>80.97</v>
      </c>
      <c r="BA342" s="68">
        <v>60.46</v>
      </c>
      <c r="BB342" s="68">
        <v>40.200000000000003</v>
      </c>
      <c r="BC342" s="68">
        <v>3</v>
      </c>
      <c r="BD342" s="68"/>
      <c r="BE342" s="15">
        <v>330</v>
      </c>
      <c r="BF342" s="5">
        <f t="shared" si="152"/>
        <v>23376</v>
      </c>
      <c r="BG342" s="41">
        <v>9983</v>
      </c>
      <c r="BH342" s="42">
        <v>1557</v>
      </c>
      <c r="BI342" s="42">
        <v>1419</v>
      </c>
      <c r="BJ342" s="42"/>
      <c r="BK342" s="42"/>
      <c r="BL342" s="42">
        <v>10417</v>
      </c>
      <c r="BM342" s="15"/>
    </row>
    <row r="343" spans="1:65" outlineLevel="5" x14ac:dyDescent="0.45">
      <c r="A343" s="22">
        <f t="shared" si="136"/>
        <v>10</v>
      </c>
      <c r="B343" s="9">
        <f t="shared" si="121"/>
        <v>45582</v>
      </c>
      <c r="C343" s="51"/>
      <c r="D343" s="64">
        <f t="shared" si="143"/>
        <v>38.6</v>
      </c>
      <c r="E343" s="12">
        <v>38.5</v>
      </c>
      <c r="F343" s="12">
        <v>38.700000000000003</v>
      </c>
      <c r="G343" s="12">
        <v>37.6</v>
      </c>
      <c r="H343" s="12">
        <v>39.4</v>
      </c>
      <c r="I343" s="12"/>
      <c r="J343" s="12"/>
      <c r="K343" s="12"/>
      <c r="L343" s="12"/>
      <c r="M343" s="74">
        <f t="shared" si="144"/>
        <v>7</v>
      </c>
      <c r="N343" s="83">
        <v>6.99</v>
      </c>
      <c r="O343" s="83">
        <v>6.97</v>
      </c>
      <c r="P343" s="83">
        <v>7</v>
      </c>
      <c r="Q343" s="83">
        <v>6.99</v>
      </c>
      <c r="R343" s="83"/>
      <c r="S343" s="83"/>
      <c r="T343" s="83"/>
      <c r="U343" s="83"/>
      <c r="V343" s="5">
        <f t="shared" si="145"/>
        <v>79</v>
      </c>
      <c r="W343" s="41"/>
      <c r="X343" s="41">
        <v>77</v>
      </c>
      <c r="Y343" s="41"/>
      <c r="Z343" s="41">
        <v>81</v>
      </c>
      <c r="AA343" s="41"/>
      <c r="AB343" s="41"/>
      <c r="AC343" s="41"/>
      <c r="AD343" s="41"/>
      <c r="AE343" s="5">
        <f t="shared" si="146"/>
        <v>2420</v>
      </c>
      <c r="AF343" s="41"/>
      <c r="AG343" s="41">
        <v>2470</v>
      </c>
      <c r="AH343" s="41"/>
      <c r="AI343" s="41">
        <v>2370</v>
      </c>
      <c r="AJ343" s="41"/>
      <c r="AK343" s="41"/>
      <c r="AL343" s="41"/>
      <c r="AM343" s="41"/>
      <c r="AN343" s="41">
        <v>14.949279231179926</v>
      </c>
      <c r="AO343" s="41">
        <v>1873</v>
      </c>
      <c r="AP343" s="110"/>
      <c r="AQ343" s="111"/>
      <c r="AR343" s="126" t="str">
        <f t="shared" si="147"/>
        <v/>
      </c>
      <c r="AS343" s="126" t="str">
        <f t="shared" si="148"/>
        <v/>
      </c>
      <c r="AT343" s="127">
        <v>2119</v>
      </c>
      <c r="AU343" s="128"/>
      <c r="AV343" s="129"/>
      <c r="AW343" s="126" t="str">
        <f t="shared" si="149"/>
        <v/>
      </c>
      <c r="AX343" s="126" t="str">
        <f t="shared" si="150"/>
        <v/>
      </c>
      <c r="AY343" s="64" t="str">
        <f t="shared" si="151"/>
        <v/>
      </c>
      <c r="AZ343" s="97">
        <v>81.150000000000006</v>
      </c>
      <c r="BA343" s="68"/>
      <c r="BB343" s="68"/>
      <c r="BC343" s="68"/>
      <c r="BD343" s="68"/>
      <c r="BE343" s="15">
        <v>280</v>
      </c>
      <c r="BF343" s="5">
        <f t="shared" si="152"/>
        <v>25517</v>
      </c>
      <c r="BG343" s="41">
        <v>10186</v>
      </c>
      <c r="BH343" s="42">
        <v>0</v>
      </c>
      <c r="BI343" s="42">
        <v>1456</v>
      </c>
      <c r="BJ343" s="42"/>
      <c r="BK343" s="42"/>
      <c r="BL343" s="42">
        <v>13875</v>
      </c>
      <c r="BM343" s="15"/>
    </row>
    <row r="344" spans="1:65" outlineLevel="5" x14ac:dyDescent="0.45">
      <c r="A344" s="22">
        <f t="shared" si="136"/>
        <v>10</v>
      </c>
      <c r="B344" s="9">
        <f t="shared" si="121"/>
        <v>45583</v>
      </c>
      <c r="C344" s="51"/>
      <c r="D344" s="64">
        <f t="shared" si="143"/>
        <v>38.4</v>
      </c>
      <c r="E344" s="12">
        <v>38.4</v>
      </c>
      <c r="F344" s="12">
        <v>38.6</v>
      </c>
      <c r="G344" s="12">
        <v>37.4</v>
      </c>
      <c r="H344" s="12">
        <v>39</v>
      </c>
      <c r="I344" s="12"/>
      <c r="J344" s="12"/>
      <c r="K344" s="12"/>
      <c r="L344" s="12"/>
      <c r="M344" s="74">
        <f t="shared" si="144"/>
        <v>7</v>
      </c>
      <c r="N344" s="83">
        <v>7.02</v>
      </c>
      <c r="O344" s="83">
        <v>6.98</v>
      </c>
      <c r="P344" s="83">
        <v>7.01</v>
      </c>
      <c r="Q344" s="83">
        <v>7</v>
      </c>
      <c r="R344" s="83"/>
      <c r="S344" s="83"/>
      <c r="T344" s="83"/>
      <c r="U344" s="83"/>
      <c r="V344" s="5" t="str">
        <f t="shared" si="145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6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16.129032258064516</v>
      </c>
      <c r="AO344" s="41">
        <v>1736</v>
      </c>
      <c r="AP344" s="110"/>
      <c r="AQ344" s="111"/>
      <c r="AR344" s="126" t="str">
        <f t="shared" si="147"/>
        <v/>
      </c>
      <c r="AS344" s="126" t="str">
        <f t="shared" si="148"/>
        <v/>
      </c>
      <c r="AT344" s="127">
        <v>1954</v>
      </c>
      <c r="AU344" s="128"/>
      <c r="AV344" s="129"/>
      <c r="AW344" s="126" t="str">
        <f t="shared" si="149"/>
        <v/>
      </c>
      <c r="AX344" s="126" t="str">
        <f t="shared" si="150"/>
        <v/>
      </c>
      <c r="AY344" s="64" t="str">
        <f t="shared" si="151"/>
        <v/>
      </c>
      <c r="AZ344" s="97">
        <v>80.510000000000005</v>
      </c>
      <c r="BA344" s="68"/>
      <c r="BB344" s="68"/>
      <c r="BC344" s="68"/>
      <c r="BD344" s="68"/>
      <c r="BE344" s="15">
        <v>360</v>
      </c>
      <c r="BF344" s="5">
        <f t="shared" si="152"/>
        <v>22832</v>
      </c>
      <c r="BG344" s="41">
        <v>10432</v>
      </c>
      <c r="BH344" s="42">
        <v>0</v>
      </c>
      <c r="BI344" s="42">
        <v>1462</v>
      </c>
      <c r="BJ344" s="42"/>
      <c r="BK344" s="42"/>
      <c r="BL344" s="42">
        <v>10938</v>
      </c>
      <c r="BM344" s="15"/>
    </row>
    <row r="345" spans="1:65" outlineLevel="5" x14ac:dyDescent="0.45">
      <c r="A345" s="22">
        <f t="shared" si="136"/>
        <v>10</v>
      </c>
      <c r="B345" s="9">
        <f t="shared" si="121"/>
        <v>45584</v>
      </c>
      <c r="C345" s="51"/>
      <c r="D345" s="64">
        <f t="shared" si="143"/>
        <v>38.4</v>
      </c>
      <c r="E345" s="12">
        <v>39.5</v>
      </c>
      <c r="F345" s="12">
        <v>39.5</v>
      </c>
      <c r="G345" s="12">
        <v>35</v>
      </c>
      <c r="H345" s="12">
        <v>39.6</v>
      </c>
      <c r="I345" s="12"/>
      <c r="J345" s="12"/>
      <c r="K345" s="12"/>
      <c r="L345" s="12"/>
      <c r="M345" s="74">
        <f t="shared" si="144"/>
        <v>7</v>
      </c>
      <c r="N345" s="83">
        <v>7.01</v>
      </c>
      <c r="O345" s="83">
        <v>6.98</v>
      </c>
      <c r="P345" s="83">
        <v>7.02</v>
      </c>
      <c r="Q345" s="83">
        <v>6.94</v>
      </c>
      <c r="R345" s="83"/>
      <c r="S345" s="83"/>
      <c r="T345" s="83"/>
      <c r="U345" s="83"/>
      <c r="V345" s="5" t="str">
        <f t="shared" si="145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46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15.774647887323944</v>
      </c>
      <c r="AO345" s="41">
        <v>1775</v>
      </c>
      <c r="AP345" s="110"/>
      <c r="AQ345" s="111"/>
      <c r="AR345" s="126" t="str">
        <f t="shared" si="147"/>
        <v/>
      </c>
      <c r="AS345" s="126" t="str">
        <f t="shared" si="148"/>
        <v/>
      </c>
      <c r="AT345" s="127">
        <v>2000</v>
      </c>
      <c r="AU345" s="128"/>
      <c r="AV345" s="129"/>
      <c r="AW345" s="126" t="str">
        <f t="shared" si="149"/>
        <v/>
      </c>
      <c r="AX345" s="126" t="str">
        <f t="shared" si="150"/>
        <v/>
      </c>
      <c r="AY345" s="64" t="str">
        <f t="shared" si="151"/>
        <v/>
      </c>
      <c r="AZ345" s="97">
        <v>79.84</v>
      </c>
      <c r="BA345" s="68"/>
      <c r="BB345" s="68"/>
      <c r="BC345" s="68"/>
      <c r="BD345" s="68"/>
      <c r="BE345" s="15">
        <v>140</v>
      </c>
      <c r="BF345" s="5">
        <f t="shared" si="152"/>
        <v>19942</v>
      </c>
      <c r="BG345" s="41">
        <v>8797</v>
      </c>
      <c r="BH345" s="42">
        <v>0</v>
      </c>
      <c r="BI345" s="42">
        <v>1420</v>
      </c>
      <c r="BJ345" s="42"/>
      <c r="BK345" s="42"/>
      <c r="BL345" s="42">
        <v>9725</v>
      </c>
      <c r="BM345" s="15"/>
    </row>
    <row r="346" spans="1:65" outlineLevel="5" x14ac:dyDescent="0.45">
      <c r="A346" s="22">
        <f t="shared" si="136"/>
        <v>10</v>
      </c>
      <c r="B346" s="9">
        <f t="shared" si="121"/>
        <v>45585</v>
      </c>
      <c r="C346" s="51"/>
      <c r="D346" s="64">
        <f t="shared" si="143"/>
        <v>38.4</v>
      </c>
      <c r="E346" s="12">
        <v>38.1</v>
      </c>
      <c r="F346" s="12">
        <v>38.299999999999997</v>
      </c>
      <c r="G346" s="12">
        <v>37.9</v>
      </c>
      <c r="H346" s="12">
        <v>39.1</v>
      </c>
      <c r="I346" s="12"/>
      <c r="J346" s="12"/>
      <c r="K346" s="12"/>
      <c r="L346" s="12"/>
      <c r="M346" s="74">
        <f t="shared" si="144"/>
        <v>7</v>
      </c>
      <c r="N346" s="83">
        <v>6.99</v>
      </c>
      <c r="O346" s="83">
        <v>6.99</v>
      </c>
      <c r="P346" s="83">
        <v>7</v>
      </c>
      <c r="Q346" s="83">
        <v>7.01</v>
      </c>
      <c r="R346" s="83"/>
      <c r="S346" s="83"/>
      <c r="T346" s="83"/>
      <c r="U346" s="83"/>
      <c r="V346" s="5" t="str">
        <f t="shared" si="145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6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14.636696288552013</v>
      </c>
      <c r="AO346" s="41">
        <v>1913</v>
      </c>
      <c r="AP346" s="110"/>
      <c r="AQ346" s="111"/>
      <c r="AR346" s="126" t="str">
        <f t="shared" si="147"/>
        <v/>
      </c>
      <c r="AS346" s="126" t="str">
        <f t="shared" si="148"/>
        <v/>
      </c>
      <c r="AT346" s="127">
        <v>2108</v>
      </c>
      <c r="AU346" s="128"/>
      <c r="AV346" s="129"/>
      <c r="AW346" s="126" t="str">
        <f t="shared" si="149"/>
        <v/>
      </c>
      <c r="AX346" s="126" t="str">
        <f t="shared" si="150"/>
        <v/>
      </c>
      <c r="AY346" s="64" t="str">
        <f t="shared" si="151"/>
        <v/>
      </c>
      <c r="AZ346" s="97">
        <v>79.760000000000005</v>
      </c>
      <c r="BA346" s="68"/>
      <c r="BB346" s="68"/>
      <c r="BC346" s="68"/>
      <c r="BD346" s="68"/>
      <c r="BE346" s="15"/>
      <c r="BF346" s="5">
        <f t="shared" si="152"/>
        <v>13858</v>
      </c>
      <c r="BG346" s="41">
        <v>5395</v>
      </c>
      <c r="BH346" s="42">
        <v>0</v>
      </c>
      <c r="BI346" s="42">
        <v>1275</v>
      </c>
      <c r="BJ346" s="42"/>
      <c r="BK346" s="42"/>
      <c r="BL346" s="42">
        <v>7188</v>
      </c>
      <c r="BM346" s="15"/>
    </row>
    <row r="347" spans="1:65" outlineLevel="5" x14ac:dyDescent="0.45">
      <c r="A347" s="22">
        <f t="shared" si="136"/>
        <v>10</v>
      </c>
      <c r="B347" s="9">
        <f t="shared" si="121"/>
        <v>45586</v>
      </c>
      <c r="C347" s="51"/>
      <c r="D347" s="64">
        <f t="shared" si="143"/>
        <v>38</v>
      </c>
      <c r="E347" s="12">
        <v>37.9</v>
      </c>
      <c r="F347" s="12">
        <v>38</v>
      </c>
      <c r="G347" s="12">
        <v>37.9</v>
      </c>
      <c r="H347" s="12">
        <v>38</v>
      </c>
      <c r="I347" s="12"/>
      <c r="J347" s="12"/>
      <c r="K347" s="12"/>
      <c r="L347" s="12"/>
      <c r="M347" s="74">
        <f t="shared" si="144"/>
        <v>7</v>
      </c>
      <c r="N347" s="83">
        <v>7.02</v>
      </c>
      <c r="O347" s="83">
        <v>6.99</v>
      </c>
      <c r="P347" s="83">
        <v>7</v>
      </c>
      <c r="Q347" s="83">
        <v>6.98</v>
      </c>
      <c r="R347" s="83"/>
      <c r="S347" s="83"/>
      <c r="T347" s="83"/>
      <c r="U347" s="83"/>
      <c r="V347" s="5" t="str">
        <f t="shared" si="145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6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14.752370916754478</v>
      </c>
      <c r="AO347" s="41">
        <v>1898</v>
      </c>
      <c r="AP347" s="110"/>
      <c r="AQ347" s="111"/>
      <c r="AR347" s="126" t="str">
        <f t="shared" si="147"/>
        <v/>
      </c>
      <c r="AS347" s="126" t="str">
        <f t="shared" si="148"/>
        <v/>
      </c>
      <c r="AT347" s="127">
        <v>2361</v>
      </c>
      <c r="AU347" s="128"/>
      <c r="AV347" s="129"/>
      <c r="AW347" s="126" t="str">
        <f t="shared" si="149"/>
        <v/>
      </c>
      <c r="AX347" s="126" t="str">
        <f t="shared" si="150"/>
        <v/>
      </c>
      <c r="AY347" s="64" t="str">
        <f t="shared" si="151"/>
        <v/>
      </c>
      <c r="AZ347" s="97">
        <v>79.790000000000006</v>
      </c>
      <c r="BA347" s="68"/>
      <c r="BB347" s="68"/>
      <c r="BC347" s="68"/>
      <c r="BD347" s="68"/>
      <c r="BE347" s="15">
        <v>320</v>
      </c>
      <c r="BF347" s="5">
        <f t="shared" si="152"/>
        <v>24952</v>
      </c>
      <c r="BG347" s="41">
        <v>8887</v>
      </c>
      <c r="BH347" s="42">
        <v>0</v>
      </c>
      <c r="BI347" s="42">
        <v>1417</v>
      </c>
      <c r="BJ347" s="42"/>
      <c r="BK347" s="42"/>
      <c r="BL347" s="42">
        <v>14648</v>
      </c>
      <c r="BM347" s="15"/>
    </row>
    <row r="348" spans="1:65" outlineLevel="5" x14ac:dyDescent="0.45">
      <c r="A348" s="22">
        <f t="shared" si="136"/>
        <v>10</v>
      </c>
      <c r="B348" s="9">
        <f t="shared" si="121"/>
        <v>45587</v>
      </c>
      <c r="C348" s="51"/>
      <c r="D348" s="64">
        <f t="shared" si="143"/>
        <v>37.200000000000003</v>
      </c>
      <c r="E348" s="12">
        <v>37</v>
      </c>
      <c r="F348" s="12">
        <v>37.200000000000003</v>
      </c>
      <c r="G348" s="12">
        <v>36.6</v>
      </c>
      <c r="H348" s="12">
        <v>38</v>
      </c>
      <c r="I348" s="12"/>
      <c r="J348" s="12"/>
      <c r="K348" s="12"/>
      <c r="L348" s="12"/>
      <c r="M348" s="74">
        <f t="shared" si="144"/>
        <v>7</v>
      </c>
      <c r="N348" s="83">
        <v>7</v>
      </c>
      <c r="O348" s="83">
        <v>6.86</v>
      </c>
      <c r="P348" s="83">
        <v>7.04</v>
      </c>
      <c r="Q348" s="83">
        <v>6.94</v>
      </c>
      <c r="R348" s="83"/>
      <c r="S348" s="83"/>
      <c r="T348" s="83"/>
      <c r="U348" s="83"/>
      <c r="V348" s="5" t="str">
        <f t="shared" si="145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6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16.706443914081145</v>
      </c>
      <c r="AO348" s="41">
        <v>1676</v>
      </c>
      <c r="AP348" s="110">
        <v>2.71</v>
      </c>
      <c r="AQ348" s="111">
        <v>2.17</v>
      </c>
      <c r="AR348" s="126">
        <f t="shared" si="147"/>
        <v>80.073800738007378</v>
      </c>
      <c r="AS348" s="126">
        <f t="shared" si="148"/>
        <v>19.926199261992622</v>
      </c>
      <c r="AT348" s="127">
        <v>1827</v>
      </c>
      <c r="AU348" s="128">
        <v>1.73</v>
      </c>
      <c r="AV348" s="129">
        <v>1.0900000000000001</v>
      </c>
      <c r="AW348" s="126">
        <f t="shared" si="149"/>
        <v>63.005780346820814</v>
      </c>
      <c r="AX348" s="126">
        <f t="shared" si="150"/>
        <v>36.994219653179186</v>
      </c>
      <c r="AY348" s="64">
        <f t="shared" si="151"/>
        <v>57.618087557603673</v>
      </c>
      <c r="AZ348" s="97">
        <v>80.150000000000006</v>
      </c>
      <c r="BA348" s="68"/>
      <c r="BB348" s="68"/>
      <c r="BC348" s="68"/>
      <c r="BD348" s="68"/>
      <c r="BE348" s="15">
        <v>320</v>
      </c>
      <c r="BF348" s="5">
        <f t="shared" si="152"/>
        <v>22131</v>
      </c>
      <c r="BG348" s="41">
        <v>9981</v>
      </c>
      <c r="BH348" s="42">
        <v>0</v>
      </c>
      <c r="BI348" s="42">
        <v>1445</v>
      </c>
      <c r="BJ348" s="42"/>
      <c r="BK348" s="42"/>
      <c r="BL348" s="42">
        <v>10705</v>
      </c>
      <c r="BM348" s="15"/>
    </row>
    <row r="349" spans="1:65" outlineLevel="5" x14ac:dyDescent="0.45">
      <c r="A349" s="22">
        <f t="shared" si="136"/>
        <v>10</v>
      </c>
      <c r="B349" s="9">
        <f t="shared" si="121"/>
        <v>45588</v>
      </c>
      <c r="C349" s="51"/>
      <c r="D349" s="64">
        <f t="shared" si="143"/>
        <v>36.799999999999997</v>
      </c>
      <c r="E349" s="12">
        <v>36.700000000000003</v>
      </c>
      <c r="F349" s="12">
        <v>36.9</v>
      </c>
      <c r="G349" s="12">
        <v>35.299999999999997</v>
      </c>
      <c r="H349" s="12">
        <v>38.1</v>
      </c>
      <c r="I349" s="12"/>
      <c r="J349" s="12"/>
      <c r="K349" s="12"/>
      <c r="L349" s="12"/>
      <c r="M349" s="74">
        <f t="shared" si="144"/>
        <v>7</v>
      </c>
      <c r="N349" s="83">
        <v>6.99</v>
      </c>
      <c r="O349" s="83">
        <v>6.99</v>
      </c>
      <c r="P349" s="83">
        <v>7.01</v>
      </c>
      <c r="Q349" s="83">
        <v>7.01</v>
      </c>
      <c r="R349" s="83"/>
      <c r="S349" s="83"/>
      <c r="T349" s="83"/>
      <c r="U349" s="83"/>
      <c r="V349" s="5" t="str">
        <f t="shared" si="145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6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18.018018018018019</v>
      </c>
      <c r="AO349" s="41">
        <v>1554</v>
      </c>
      <c r="AP349" s="110"/>
      <c r="AQ349" s="111"/>
      <c r="AR349" s="126" t="str">
        <f t="shared" si="147"/>
        <v/>
      </c>
      <c r="AS349" s="126" t="str">
        <f t="shared" si="148"/>
        <v/>
      </c>
      <c r="AT349" s="127">
        <v>1872</v>
      </c>
      <c r="AU349" s="128"/>
      <c r="AV349" s="129"/>
      <c r="AW349" s="126" t="str">
        <f t="shared" si="149"/>
        <v/>
      </c>
      <c r="AX349" s="126" t="str">
        <f t="shared" si="150"/>
        <v/>
      </c>
      <c r="AY349" s="64" t="str">
        <f t="shared" si="151"/>
        <v/>
      </c>
      <c r="AZ349" s="97">
        <v>79.88</v>
      </c>
      <c r="BA349" s="68"/>
      <c r="BB349" s="68"/>
      <c r="BC349" s="68"/>
      <c r="BD349" s="68"/>
      <c r="BE349" s="15">
        <v>340</v>
      </c>
      <c r="BF349" s="5">
        <f t="shared" si="152"/>
        <v>21884</v>
      </c>
      <c r="BG349" s="41">
        <v>9690</v>
      </c>
      <c r="BH349" s="42">
        <v>0</v>
      </c>
      <c r="BI349" s="42">
        <v>1456</v>
      </c>
      <c r="BJ349" s="42"/>
      <c r="BK349" s="42"/>
      <c r="BL349" s="42">
        <v>10738</v>
      </c>
      <c r="BM349" s="15"/>
    </row>
    <row r="350" spans="1:65" outlineLevel="5" x14ac:dyDescent="0.45">
      <c r="A350" s="22">
        <f t="shared" si="136"/>
        <v>10</v>
      </c>
      <c r="B350" s="9">
        <f t="shared" si="121"/>
        <v>45589</v>
      </c>
      <c r="C350" s="51"/>
      <c r="D350" s="64">
        <f t="shared" si="143"/>
        <v>37.1</v>
      </c>
      <c r="E350" s="12">
        <v>36.700000000000003</v>
      </c>
      <c r="F350" s="12">
        <v>36.9</v>
      </c>
      <c r="G350" s="12">
        <v>36.799999999999997</v>
      </c>
      <c r="H350" s="12">
        <v>37.9</v>
      </c>
      <c r="I350" s="12"/>
      <c r="J350" s="12"/>
      <c r="K350" s="12"/>
      <c r="L350" s="12"/>
      <c r="M350" s="74">
        <f t="shared" si="144"/>
        <v>7</v>
      </c>
      <c r="N350" s="83">
        <v>7.01</v>
      </c>
      <c r="O350" s="83">
        <v>6.98</v>
      </c>
      <c r="P350" s="83">
        <v>7.01</v>
      </c>
      <c r="Q350" s="83">
        <v>7.03</v>
      </c>
      <c r="R350" s="83"/>
      <c r="S350" s="83"/>
      <c r="T350" s="83"/>
      <c r="U350" s="83"/>
      <c r="V350" s="5">
        <f t="shared" si="145"/>
        <v>104</v>
      </c>
      <c r="W350" s="41"/>
      <c r="X350" s="41">
        <v>120</v>
      </c>
      <c r="Y350" s="41"/>
      <c r="Z350" s="41">
        <v>88</v>
      </c>
      <c r="AA350" s="41"/>
      <c r="AB350" s="41"/>
      <c r="AC350" s="41"/>
      <c r="AD350" s="41"/>
      <c r="AE350" s="5">
        <f t="shared" si="146"/>
        <v>2680</v>
      </c>
      <c r="AF350" s="41"/>
      <c r="AG350" s="41">
        <v>2450</v>
      </c>
      <c r="AH350" s="41"/>
      <c r="AI350" s="41">
        <v>2910</v>
      </c>
      <c r="AJ350" s="41"/>
      <c r="AK350" s="41"/>
      <c r="AL350" s="41"/>
      <c r="AM350" s="41"/>
      <c r="AN350" s="41">
        <v>14.675052410901468</v>
      </c>
      <c r="AO350" s="41">
        <v>1908</v>
      </c>
      <c r="AP350" s="110"/>
      <c r="AQ350" s="111"/>
      <c r="AR350" s="126" t="str">
        <f t="shared" si="147"/>
        <v/>
      </c>
      <c r="AS350" s="126" t="str">
        <f t="shared" si="148"/>
        <v/>
      </c>
      <c r="AT350" s="127">
        <v>2175</v>
      </c>
      <c r="AU350" s="128"/>
      <c r="AV350" s="129"/>
      <c r="AW350" s="126" t="str">
        <f t="shared" si="149"/>
        <v/>
      </c>
      <c r="AX350" s="126" t="str">
        <f t="shared" si="150"/>
        <v/>
      </c>
      <c r="AY350" s="64" t="str">
        <f t="shared" si="151"/>
        <v/>
      </c>
      <c r="AZ350" s="97">
        <v>79.72</v>
      </c>
      <c r="BA350" s="68">
        <v>58.2</v>
      </c>
      <c r="BB350" s="68">
        <v>38.79</v>
      </c>
      <c r="BC350" s="68">
        <v>6</v>
      </c>
      <c r="BD350" s="68"/>
      <c r="BE350" s="15">
        <v>270</v>
      </c>
      <c r="BF350" s="5">
        <f t="shared" si="152"/>
        <v>14627</v>
      </c>
      <c r="BG350" s="41">
        <v>7086</v>
      </c>
      <c r="BH350" s="42">
        <v>0</v>
      </c>
      <c r="BI350" s="42">
        <v>1494</v>
      </c>
      <c r="BJ350" s="42"/>
      <c r="BK350" s="42"/>
      <c r="BL350" s="42">
        <v>6047</v>
      </c>
      <c r="BM350" s="15"/>
    </row>
    <row r="351" spans="1:65" outlineLevel="5" x14ac:dyDescent="0.45">
      <c r="A351" s="22">
        <f t="shared" si="136"/>
        <v>10</v>
      </c>
      <c r="B351" s="9">
        <f t="shared" si="121"/>
        <v>45590</v>
      </c>
      <c r="C351" s="51"/>
      <c r="D351" s="64">
        <f t="shared" si="143"/>
        <v>36.700000000000003</v>
      </c>
      <c r="E351" s="12">
        <v>36.200000000000003</v>
      </c>
      <c r="F351" s="12">
        <v>36.4</v>
      </c>
      <c r="G351" s="12">
        <v>36.799999999999997</v>
      </c>
      <c r="H351" s="12">
        <v>37.299999999999997</v>
      </c>
      <c r="I351" s="12"/>
      <c r="J351" s="12"/>
      <c r="K351" s="12"/>
      <c r="L351" s="12"/>
      <c r="M351" s="74">
        <f t="shared" si="144"/>
        <v>7</v>
      </c>
      <c r="N351" s="83">
        <v>7.02</v>
      </c>
      <c r="O351" s="83">
        <v>6.97</v>
      </c>
      <c r="P351" s="83">
        <v>7.02</v>
      </c>
      <c r="Q351" s="83">
        <v>6.99</v>
      </c>
      <c r="R351" s="83"/>
      <c r="S351" s="83"/>
      <c r="T351" s="83"/>
      <c r="U351" s="83"/>
      <c r="V351" s="5" t="str">
        <f t="shared" si="145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6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14.336917562724015</v>
      </c>
      <c r="AO351" s="41">
        <v>1953</v>
      </c>
      <c r="AP351" s="110"/>
      <c r="AQ351" s="111"/>
      <c r="AR351" s="126" t="str">
        <f t="shared" si="147"/>
        <v/>
      </c>
      <c r="AS351" s="126" t="str">
        <f t="shared" si="148"/>
        <v/>
      </c>
      <c r="AT351" s="127">
        <v>2269</v>
      </c>
      <c r="AU351" s="128"/>
      <c r="AV351" s="129"/>
      <c r="AW351" s="126" t="str">
        <f t="shared" si="149"/>
        <v/>
      </c>
      <c r="AX351" s="126" t="str">
        <f t="shared" si="150"/>
        <v/>
      </c>
      <c r="AY351" s="64" t="str">
        <f t="shared" si="151"/>
        <v/>
      </c>
      <c r="AZ351" s="97">
        <v>79.489999999999995</v>
      </c>
      <c r="BA351" s="68"/>
      <c r="BB351" s="68"/>
      <c r="BC351" s="68"/>
      <c r="BD351" s="68"/>
      <c r="BE351" s="15">
        <v>350</v>
      </c>
      <c r="BF351" s="5">
        <f t="shared" si="152"/>
        <v>26194</v>
      </c>
      <c r="BG351" s="41">
        <v>11756</v>
      </c>
      <c r="BH351" s="42">
        <v>0</v>
      </c>
      <c r="BI351" s="42">
        <v>1497</v>
      </c>
      <c r="BJ351" s="42"/>
      <c r="BK351" s="42"/>
      <c r="BL351" s="42">
        <v>12941</v>
      </c>
      <c r="BM351" s="15"/>
    </row>
    <row r="352" spans="1:65" outlineLevel="5" x14ac:dyDescent="0.45">
      <c r="A352" s="22">
        <f t="shared" si="136"/>
        <v>10</v>
      </c>
      <c r="B352" s="9">
        <f t="shared" ref="B352:B415" si="153">B351+1</f>
        <v>45591</v>
      </c>
      <c r="C352" s="51"/>
      <c r="D352" s="64">
        <f t="shared" si="143"/>
        <v>37.299999999999997</v>
      </c>
      <c r="E352" s="12">
        <v>37</v>
      </c>
      <c r="F352" s="12">
        <v>37.200000000000003</v>
      </c>
      <c r="G352" s="12">
        <v>36.6</v>
      </c>
      <c r="H352" s="12">
        <v>38.200000000000003</v>
      </c>
      <c r="I352" s="12"/>
      <c r="J352" s="12"/>
      <c r="K352" s="12"/>
      <c r="L352" s="12"/>
      <c r="M352" s="74">
        <f t="shared" si="144"/>
        <v>7</v>
      </c>
      <c r="N352" s="83">
        <v>7.04</v>
      </c>
      <c r="O352" s="83">
        <v>6.88</v>
      </c>
      <c r="P352" s="83">
        <v>7.01</v>
      </c>
      <c r="Q352" s="83">
        <v>6.96</v>
      </c>
      <c r="R352" s="83"/>
      <c r="S352" s="83"/>
      <c r="T352" s="83"/>
      <c r="U352" s="83"/>
      <c r="V352" s="5" t="str">
        <f t="shared" si="145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46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18.469656992084431</v>
      </c>
      <c r="AO352" s="41">
        <v>1516</v>
      </c>
      <c r="AP352" s="110"/>
      <c r="AQ352" s="111"/>
      <c r="AR352" s="126" t="str">
        <f t="shared" si="147"/>
        <v/>
      </c>
      <c r="AS352" s="126" t="str">
        <f t="shared" si="148"/>
        <v/>
      </c>
      <c r="AT352" s="127">
        <v>1735</v>
      </c>
      <c r="AU352" s="128"/>
      <c r="AV352" s="129"/>
      <c r="AW352" s="126" t="str">
        <f t="shared" si="149"/>
        <v/>
      </c>
      <c r="AX352" s="126" t="str">
        <f t="shared" si="150"/>
        <v/>
      </c>
      <c r="AY352" s="64" t="str">
        <f t="shared" si="151"/>
        <v/>
      </c>
      <c r="AZ352" s="97">
        <v>80.739999999999995</v>
      </c>
      <c r="BA352" s="68"/>
      <c r="BB352" s="68"/>
      <c r="BC352" s="68"/>
      <c r="BD352" s="68"/>
      <c r="BE352" s="15">
        <v>140</v>
      </c>
      <c r="BF352" s="5">
        <f t="shared" si="152"/>
        <v>24888</v>
      </c>
      <c r="BG352" s="41">
        <v>12478</v>
      </c>
      <c r="BH352" s="42">
        <v>0</v>
      </c>
      <c r="BI352" s="42">
        <v>1484</v>
      </c>
      <c r="BJ352" s="42"/>
      <c r="BK352" s="42"/>
      <c r="BL352" s="42">
        <v>10926</v>
      </c>
      <c r="BM352" s="15"/>
    </row>
    <row r="353" spans="1:65" outlineLevel="5" x14ac:dyDescent="0.45">
      <c r="A353" s="22">
        <f t="shared" si="136"/>
        <v>10</v>
      </c>
      <c r="B353" s="9">
        <f t="shared" si="153"/>
        <v>45592</v>
      </c>
      <c r="C353" s="51"/>
      <c r="D353" s="64">
        <f t="shared" si="143"/>
        <v>37.700000000000003</v>
      </c>
      <c r="E353" s="12">
        <v>37.4</v>
      </c>
      <c r="F353" s="12">
        <v>37.6</v>
      </c>
      <c r="G353" s="12">
        <v>36.299999999999997</v>
      </c>
      <c r="H353" s="12">
        <v>39.299999999999997</v>
      </c>
      <c r="I353" s="12"/>
      <c r="J353" s="12"/>
      <c r="K353" s="12"/>
      <c r="L353" s="12"/>
      <c r="M353" s="74">
        <f t="shared" si="144"/>
        <v>7</v>
      </c>
      <c r="N353" s="83">
        <v>7.04</v>
      </c>
      <c r="O353" s="83">
        <v>6.89</v>
      </c>
      <c r="P353" s="83">
        <v>7.06</v>
      </c>
      <c r="Q353" s="83">
        <v>6.95</v>
      </c>
      <c r="R353" s="83"/>
      <c r="S353" s="83"/>
      <c r="T353" s="83"/>
      <c r="U353" s="83"/>
      <c r="V353" s="5" t="str">
        <f t="shared" si="145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6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16.260162601626018</v>
      </c>
      <c r="AO353" s="41">
        <v>1722</v>
      </c>
      <c r="AP353" s="110"/>
      <c r="AQ353" s="111"/>
      <c r="AR353" s="126" t="str">
        <f t="shared" si="147"/>
        <v/>
      </c>
      <c r="AS353" s="126" t="str">
        <f t="shared" si="148"/>
        <v/>
      </c>
      <c r="AT353" s="127">
        <v>1928</v>
      </c>
      <c r="AU353" s="128"/>
      <c r="AV353" s="129"/>
      <c r="AW353" s="126" t="str">
        <f t="shared" si="149"/>
        <v/>
      </c>
      <c r="AX353" s="126" t="str">
        <f t="shared" si="150"/>
        <v/>
      </c>
      <c r="AY353" s="64" t="str">
        <f t="shared" si="151"/>
        <v/>
      </c>
      <c r="AZ353" s="97">
        <v>80.03</v>
      </c>
      <c r="BA353" s="68"/>
      <c r="BB353" s="68"/>
      <c r="BC353" s="68"/>
      <c r="BD353" s="68"/>
      <c r="BE353" s="15"/>
      <c r="BF353" s="5">
        <f t="shared" si="152"/>
        <v>17828</v>
      </c>
      <c r="BG353" s="41">
        <v>9682</v>
      </c>
      <c r="BH353" s="42">
        <v>0</v>
      </c>
      <c r="BI353" s="42">
        <v>1287</v>
      </c>
      <c r="BJ353" s="42"/>
      <c r="BK353" s="42"/>
      <c r="BL353" s="42">
        <v>6859</v>
      </c>
      <c r="BM353" s="15"/>
    </row>
    <row r="354" spans="1:65" outlineLevel="5" x14ac:dyDescent="0.45">
      <c r="A354" s="22">
        <f t="shared" si="136"/>
        <v>10</v>
      </c>
      <c r="B354" s="9">
        <f t="shared" si="153"/>
        <v>45593</v>
      </c>
      <c r="C354" s="51"/>
      <c r="D354" s="64">
        <f t="shared" si="143"/>
        <v>38.299999999999997</v>
      </c>
      <c r="E354" s="12">
        <v>38.299999999999997</v>
      </c>
      <c r="F354" s="12">
        <v>38.5</v>
      </c>
      <c r="G354" s="12">
        <v>37.299999999999997</v>
      </c>
      <c r="H354" s="12">
        <v>39.200000000000003</v>
      </c>
      <c r="I354" s="12"/>
      <c r="J354" s="12"/>
      <c r="K354" s="12"/>
      <c r="L354" s="12"/>
      <c r="M354" s="74">
        <f t="shared" si="144"/>
        <v>7</v>
      </c>
      <c r="N354" s="83">
        <v>7.02</v>
      </c>
      <c r="O354" s="83">
        <v>6.99</v>
      </c>
      <c r="P354" s="83">
        <v>7.01</v>
      </c>
      <c r="Q354" s="83">
        <v>6.99</v>
      </c>
      <c r="R354" s="83"/>
      <c r="S354" s="83"/>
      <c r="T354" s="83"/>
      <c r="U354" s="83"/>
      <c r="V354" s="5" t="str">
        <f t="shared" si="145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6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17.073170731707318</v>
      </c>
      <c r="AO354" s="41">
        <v>1640</v>
      </c>
      <c r="AP354" s="110"/>
      <c r="AQ354" s="111"/>
      <c r="AR354" s="126" t="str">
        <f t="shared" si="147"/>
        <v/>
      </c>
      <c r="AS354" s="126" t="str">
        <f t="shared" si="148"/>
        <v/>
      </c>
      <c r="AT354" s="127">
        <v>1972</v>
      </c>
      <c r="AU354" s="128"/>
      <c r="AV354" s="129"/>
      <c r="AW354" s="126" t="str">
        <f t="shared" si="149"/>
        <v/>
      </c>
      <c r="AX354" s="126" t="str">
        <f t="shared" si="150"/>
        <v/>
      </c>
      <c r="AY354" s="64" t="str">
        <f t="shared" si="151"/>
        <v/>
      </c>
      <c r="AZ354" s="97">
        <v>80.47</v>
      </c>
      <c r="BA354" s="68"/>
      <c r="BB354" s="68"/>
      <c r="BC354" s="68"/>
      <c r="BD354" s="68"/>
      <c r="BE354" s="15">
        <v>320</v>
      </c>
      <c r="BF354" s="5">
        <f t="shared" si="152"/>
        <v>23529</v>
      </c>
      <c r="BG354" s="41">
        <v>11158</v>
      </c>
      <c r="BH354" s="42">
        <v>0</v>
      </c>
      <c r="BI354" s="42">
        <v>1384</v>
      </c>
      <c r="BJ354" s="42"/>
      <c r="BK354" s="42"/>
      <c r="BL354" s="42">
        <v>10987</v>
      </c>
      <c r="BM354" s="15"/>
    </row>
    <row r="355" spans="1:65" outlineLevel="5" x14ac:dyDescent="0.45">
      <c r="A355" s="22">
        <f t="shared" si="136"/>
        <v>10</v>
      </c>
      <c r="B355" s="9">
        <f t="shared" si="153"/>
        <v>45594</v>
      </c>
      <c r="C355" s="51"/>
      <c r="D355" s="64">
        <f t="shared" si="143"/>
        <v>38.5</v>
      </c>
      <c r="E355" s="12">
        <v>38.6</v>
      </c>
      <c r="F355" s="12">
        <v>38.700000000000003</v>
      </c>
      <c r="G355" s="12">
        <v>37.299999999999997</v>
      </c>
      <c r="H355" s="12">
        <v>39.299999999999997</v>
      </c>
      <c r="I355" s="12"/>
      <c r="J355" s="12"/>
      <c r="K355" s="12"/>
      <c r="L355" s="12"/>
      <c r="M355" s="74">
        <f t="shared" si="144"/>
        <v>7</v>
      </c>
      <c r="N355" s="83">
        <v>7.05</v>
      </c>
      <c r="O355" s="83">
        <v>6.91</v>
      </c>
      <c r="P355" s="83">
        <v>7.07</v>
      </c>
      <c r="Q355" s="83">
        <v>6.97</v>
      </c>
      <c r="R355" s="83"/>
      <c r="S355" s="83"/>
      <c r="T355" s="83"/>
      <c r="U355" s="83"/>
      <c r="V355" s="5" t="str">
        <f t="shared" si="145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6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13.820335636722605</v>
      </c>
      <c r="AO355" s="41">
        <v>2026</v>
      </c>
      <c r="AP355" s="110">
        <v>3.3</v>
      </c>
      <c r="AQ355" s="111">
        <v>2.36</v>
      </c>
      <c r="AR355" s="126">
        <f t="shared" si="147"/>
        <v>71.515151515151516</v>
      </c>
      <c r="AS355" s="126">
        <f t="shared" si="148"/>
        <v>28.484848484848484</v>
      </c>
      <c r="AT355" s="127">
        <v>2268</v>
      </c>
      <c r="AU355" s="128">
        <v>1.8</v>
      </c>
      <c r="AV355" s="129">
        <v>1.1000000000000001</v>
      </c>
      <c r="AW355" s="126">
        <f t="shared" si="149"/>
        <v>61.111111111111114</v>
      </c>
      <c r="AX355" s="126">
        <f t="shared" si="150"/>
        <v>38.888888888888886</v>
      </c>
      <c r="AY355" s="64">
        <f t="shared" si="151"/>
        <v>37.409200968522995</v>
      </c>
      <c r="AZ355" s="97">
        <v>79.900000000000006</v>
      </c>
      <c r="BA355" s="68"/>
      <c r="BB355" s="68"/>
      <c r="BC355" s="68"/>
      <c r="BD355" s="68"/>
      <c r="BE355" s="15">
        <v>310</v>
      </c>
      <c r="BF355" s="5">
        <f t="shared" si="152"/>
        <v>29264</v>
      </c>
      <c r="BG355" s="41">
        <v>12386</v>
      </c>
      <c r="BH355" s="42">
        <v>3316</v>
      </c>
      <c r="BI355" s="42">
        <v>1429</v>
      </c>
      <c r="BJ355" s="42"/>
      <c r="BK355" s="42"/>
      <c r="BL355" s="42">
        <v>12133</v>
      </c>
      <c r="BM355" s="15"/>
    </row>
    <row r="356" spans="1:65" outlineLevel="5" x14ac:dyDescent="0.45">
      <c r="A356" s="22">
        <f t="shared" si="136"/>
        <v>10</v>
      </c>
      <c r="B356" s="9">
        <f t="shared" si="153"/>
        <v>45595</v>
      </c>
      <c r="C356" s="51"/>
      <c r="D356" s="64">
        <f t="shared" si="143"/>
        <v>38.6</v>
      </c>
      <c r="E356" s="12">
        <v>38.9</v>
      </c>
      <c r="F356" s="12">
        <v>39.1</v>
      </c>
      <c r="G356" s="12">
        <v>37.299999999999997</v>
      </c>
      <c r="H356" s="12">
        <v>39</v>
      </c>
      <c r="I356" s="12"/>
      <c r="J356" s="12"/>
      <c r="K356" s="12"/>
      <c r="L356" s="12"/>
      <c r="M356" s="74">
        <f t="shared" si="144"/>
        <v>7</v>
      </c>
      <c r="N356" s="83">
        <v>7.03</v>
      </c>
      <c r="O356" s="83">
        <v>6.9</v>
      </c>
      <c r="P356" s="83">
        <v>7.05</v>
      </c>
      <c r="Q356" s="83">
        <v>6.97</v>
      </c>
      <c r="R356" s="83"/>
      <c r="S356" s="83"/>
      <c r="T356" s="83"/>
      <c r="U356" s="83"/>
      <c r="V356" s="5" t="str">
        <f t="shared" si="145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6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15.267175572519085</v>
      </c>
      <c r="AO356" s="41">
        <v>1834</v>
      </c>
      <c r="AP356" s="110"/>
      <c r="AQ356" s="111"/>
      <c r="AR356" s="126" t="str">
        <f t="shared" si="147"/>
        <v/>
      </c>
      <c r="AS356" s="126" t="str">
        <f t="shared" si="148"/>
        <v/>
      </c>
      <c r="AT356" s="127">
        <v>2065</v>
      </c>
      <c r="AU356" s="128"/>
      <c r="AV356" s="129"/>
      <c r="AW356" s="126" t="str">
        <f t="shared" si="149"/>
        <v/>
      </c>
      <c r="AX356" s="126" t="str">
        <f t="shared" si="150"/>
        <v/>
      </c>
      <c r="AY356" s="64" t="str">
        <f t="shared" si="151"/>
        <v/>
      </c>
      <c r="AZ356" s="97">
        <v>78.55</v>
      </c>
      <c r="BA356" s="68"/>
      <c r="BB356" s="68"/>
      <c r="BC356" s="68"/>
      <c r="BD356" s="68"/>
      <c r="BE356" s="15">
        <v>330</v>
      </c>
      <c r="BF356" s="5">
        <f t="shared" si="152"/>
        <v>24164</v>
      </c>
      <c r="BG356" s="41">
        <v>10894</v>
      </c>
      <c r="BH356" s="42">
        <v>0</v>
      </c>
      <c r="BI356" s="42">
        <v>1501</v>
      </c>
      <c r="BJ356" s="42"/>
      <c r="BK356" s="42"/>
      <c r="BL356" s="42">
        <v>11769</v>
      </c>
      <c r="BM356" s="15"/>
    </row>
    <row r="357" spans="1:65" ht="17.5" outlineLevel="5" thickBot="1" x14ac:dyDescent="0.5">
      <c r="A357" s="31">
        <f t="shared" si="136"/>
        <v>10</v>
      </c>
      <c r="B357" s="32">
        <f t="shared" si="153"/>
        <v>45596</v>
      </c>
      <c r="C357" s="51"/>
      <c r="D357" s="64">
        <f t="shared" si="143"/>
        <v>38</v>
      </c>
      <c r="E357" s="12">
        <v>38.6</v>
      </c>
      <c r="F357" s="12">
        <v>38.799999999999997</v>
      </c>
      <c r="G357" s="12">
        <v>35.700000000000003</v>
      </c>
      <c r="H357" s="12">
        <v>38.799999999999997</v>
      </c>
      <c r="I357" s="12"/>
      <c r="J357" s="12"/>
      <c r="K357" s="12"/>
      <c r="L357" s="12"/>
      <c r="M357" s="74">
        <f t="shared" si="144"/>
        <v>7</v>
      </c>
      <c r="N357" s="83">
        <v>7.01</v>
      </c>
      <c r="O357" s="83">
        <v>7</v>
      </c>
      <c r="P357" s="83">
        <v>7.01</v>
      </c>
      <c r="Q357" s="83">
        <v>7</v>
      </c>
      <c r="R357" s="83"/>
      <c r="S357" s="83"/>
      <c r="T357" s="83"/>
      <c r="U357" s="83"/>
      <c r="V357" s="5">
        <f t="shared" si="145"/>
        <v>102</v>
      </c>
      <c r="W357" s="41"/>
      <c r="X357" s="41">
        <v>89</v>
      </c>
      <c r="Y357" s="41"/>
      <c r="Z357" s="41">
        <v>115</v>
      </c>
      <c r="AA357" s="41"/>
      <c r="AB357" s="41"/>
      <c r="AC357" s="41"/>
      <c r="AD357" s="41"/>
      <c r="AE357" s="5">
        <f t="shared" si="146"/>
        <v>2675</v>
      </c>
      <c r="AF357" s="41"/>
      <c r="AG357" s="41">
        <v>2340</v>
      </c>
      <c r="AH357" s="41"/>
      <c r="AI357" s="41">
        <v>3010</v>
      </c>
      <c r="AJ357" s="41"/>
      <c r="AK357" s="41"/>
      <c r="AL357" s="41"/>
      <c r="AM357" s="41"/>
      <c r="AN357" s="41">
        <v>15.810276679841897</v>
      </c>
      <c r="AO357" s="41">
        <v>1771</v>
      </c>
      <c r="AP357" s="110"/>
      <c r="AQ357" s="111"/>
      <c r="AR357" s="126" t="str">
        <f t="shared" si="147"/>
        <v/>
      </c>
      <c r="AS357" s="126" t="str">
        <f t="shared" si="148"/>
        <v/>
      </c>
      <c r="AT357" s="127">
        <v>1944</v>
      </c>
      <c r="AU357" s="128"/>
      <c r="AV357" s="129"/>
      <c r="AW357" s="126" t="str">
        <f t="shared" si="149"/>
        <v/>
      </c>
      <c r="AX357" s="126" t="str">
        <f t="shared" si="150"/>
        <v/>
      </c>
      <c r="AY357" s="64" t="str">
        <f t="shared" si="151"/>
        <v/>
      </c>
      <c r="AZ357" s="97">
        <v>79.58</v>
      </c>
      <c r="BA357" s="68"/>
      <c r="BB357" s="68"/>
      <c r="BC357" s="68"/>
      <c r="BD357" s="68"/>
      <c r="BE357" s="15">
        <v>260</v>
      </c>
      <c r="BF357" s="5">
        <f t="shared" si="152"/>
        <v>24243</v>
      </c>
      <c r="BG357" s="41">
        <v>10586</v>
      </c>
      <c r="BH357" s="42">
        <v>0</v>
      </c>
      <c r="BI357" s="42">
        <v>1502</v>
      </c>
      <c r="BJ357" s="42"/>
      <c r="BK357" s="42"/>
      <c r="BL357" s="42">
        <v>12155</v>
      </c>
      <c r="BM357" s="15"/>
    </row>
    <row r="358" spans="1:65" outlineLevel="4" x14ac:dyDescent="0.45">
      <c r="A358" s="150" t="s">
        <v>48</v>
      </c>
      <c r="B358" s="151"/>
      <c r="C358" s="50">
        <f t="shared" ref="C358:BM358" si="154">SUBTOTAL(4,C327:C357)</f>
        <v>0</v>
      </c>
      <c r="D358" s="60">
        <f t="shared" si="154"/>
        <v>38.6</v>
      </c>
      <c r="E358" s="28">
        <f t="shared" si="154"/>
        <v>39.5</v>
      </c>
      <c r="F358" s="28">
        <f t="shared" si="154"/>
        <v>39.5</v>
      </c>
      <c r="G358" s="28">
        <f t="shared" si="154"/>
        <v>38</v>
      </c>
      <c r="H358" s="28">
        <f t="shared" si="154"/>
        <v>39.6</v>
      </c>
      <c r="I358" s="28">
        <f t="shared" si="154"/>
        <v>0</v>
      </c>
      <c r="J358" s="28">
        <f t="shared" si="154"/>
        <v>0</v>
      </c>
      <c r="K358" s="28">
        <f t="shared" si="154"/>
        <v>0</v>
      </c>
      <c r="L358" s="28">
        <f t="shared" si="154"/>
        <v>0</v>
      </c>
      <c r="M358" s="71">
        <f t="shared" si="154"/>
        <v>7</v>
      </c>
      <c r="N358" s="82">
        <f t="shared" si="154"/>
        <v>7.05</v>
      </c>
      <c r="O358" s="82">
        <f t="shared" si="154"/>
        <v>7</v>
      </c>
      <c r="P358" s="82">
        <f t="shared" si="154"/>
        <v>7.07</v>
      </c>
      <c r="Q358" s="82">
        <f t="shared" si="154"/>
        <v>7.04</v>
      </c>
      <c r="R358" s="82">
        <f t="shared" si="154"/>
        <v>0</v>
      </c>
      <c r="S358" s="82">
        <f t="shared" si="154"/>
        <v>0</v>
      </c>
      <c r="T358" s="82">
        <f t="shared" si="154"/>
        <v>0</v>
      </c>
      <c r="U358" s="82">
        <f t="shared" si="154"/>
        <v>0</v>
      </c>
      <c r="V358" s="29">
        <f t="shared" si="154"/>
        <v>107</v>
      </c>
      <c r="W358" s="39">
        <f t="shared" si="154"/>
        <v>0</v>
      </c>
      <c r="X358" s="39">
        <f t="shared" si="154"/>
        <v>147</v>
      </c>
      <c r="Y358" s="39">
        <f t="shared" si="154"/>
        <v>0</v>
      </c>
      <c r="Z358" s="39">
        <f t="shared" si="154"/>
        <v>115</v>
      </c>
      <c r="AA358" s="39">
        <f t="shared" si="154"/>
        <v>0</v>
      </c>
      <c r="AB358" s="39">
        <f t="shared" si="154"/>
        <v>0</v>
      </c>
      <c r="AC358" s="39">
        <f t="shared" si="154"/>
        <v>0</v>
      </c>
      <c r="AD358" s="39">
        <f t="shared" si="154"/>
        <v>0</v>
      </c>
      <c r="AE358" s="29">
        <f t="shared" si="154"/>
        <v>2680</v>
      </c>
      <c r="AF358" s="39">
        <f t="shared" si="154"/>
        <v>0</v>
      </c>
      <c r="AG358" s="39">
        <f t="shared" si="154"/>
        <v>2590</v>
      </c>
      <c r="AH358" s="39">
        <f t="shared" si="154"/>
        <v>0</v>
      </c>
      <c r="AI358" s="39">
        <f t="shared" si="154"/>
        <v>3010</v>
      </c>
      <c r="AJ358" s="39">
        <f t="shared" si="154"/>
        <v>0</v>
      </c>
      <c r="AK358" s="39">
        <f t="shared" si="154"/>
        <v>0</v>
      </c>
      <c r="AL358" s="39">
        <f t="shared" si="154"/>
        <v>0</v>
      </c>
      <c r="AM358" s="39">
        <f t="shared" si="154"/>
        <v>0</v>
      </c>
      <c r="AN358" s="39">
        <f t="shared" si="154"/>
        <v>22.29299363057325</v>
      </c>
      <c r="AO358" s="39">
        <f t="shared" si="154"/>
        <v>2026</v>
      </c>
      <c r="AP358" s="104">
        <f t="shared" si="154"/>
        <v>3.3</v>
      </c>
      <c r="AQ358" s="105">
        <f t="shared" si="154"/>
        <v>2.36</v>
      </c>
      <c r="AR358" s="106">
        <f t="shared" si="154"/>
        <v>80.073800738007378</v>
      </c>
      <c r="AS358" s="106">
        <f t="shared" si="154"/>
        <v>28.484848484848484</v>
      </c>
      <c r="AT358" s="107">
        <f t="shared" si="154"/>
        <v>2361</v>
      </c>
      <c r="AU358" s="108">
        <f t="shared" si="154"/>
        <v>1.8</v>
      </c>
      <c r="AV358" s="109">
        <f t="shared" si="154"/>
        <v>1.1000000000000001</v>
      </c>
      <c r="AW358" s="106">
        <f t="shared" si="154"/>
        <v>63.005780346820814</v>
      </c>
      <c r="AX358" s="106">
        <f t="shared" si="154"/>
        <v>43.39622641509434</v>
      </c>
      <c r="AY358" s="60">
        <f t="shared" si="154"/>
        <v>57.618087557603673</v>
      </c>
      <c r="AZ358" s="96">
        <f t="shared" si="154"/>
        <v>82.47</v>
      </c>
      <c r="BA358" s="67">
        <f t="shared" si="154"/>
        <v>61.21</v>
      </c>
      <c r="BB358" s="67">
        <f t="shared" si="154"/>
        <v>40.31</v>
      </c>
      <c r="BC358" s="67">
        <f t="shared" si="154"/>
        <v>7</v>
      </c>
      <c r="BD358" s="67">
        <f t="shared" si="154"/>
        <v>0</v>
      </c>
      <c r="BE358" s="27">
        <f t="shared" si="154"/>
        <v>380</v>
      </c>
      <c r="BF358" s="29">
        <f t="shared" si="154"/>
        <v>29264</v>
      </c>
      <c r="BG358" s="39">
        <f t="shared" si="154"/>
        <v>13167</v>
      </c>
      <c r="BH358" s="40">
        <f t="shared" si="154"/>
        <v>3316</v>
      </c>
      <c r="BI358" s="40">
        <f t="shared" si="154"/>
        <v>1502</v>
      </c>
      <c r="BJ358" s="40">
        <f t="shared" si="154"/>
        <v>0</v>
      </c>
      <c r="BK358" s="40">
        <f t="shared" si="154"/>
        <v>0</v>
      </c>
      <c r="BL358" s="40">
        <f t="shared" si="154"/>
        <v>19457</v>
      </c>
      <c r="BM358" s="27">
        <f t="shared" si="154"/>
        <v>0</v>
      </c>
    </row>
    <row r="359" spans="1:65" outlineLevel="3" x14ac:dyDescent="0.45">
      <c r="A359" s="180" t="s">
        <v>49</v>
      </c>
      <c r="B359" s="181"/>
      <c r="C359" s="51">
        <f t="shared" ref="C359:BM359" si="155">SUBTOTAL(5,C327:C357)</f>
        <v>0</v>
      </c>
      <c r="D359" s="61">
        <f t="shared" si="155"/>
        <v>36.1</v>
      </c>
      <c r="E359" s="12">
        <f t="shared" si="155"/>
        <v>36.1</v>
      </c>
      <c r="F359" s="12">
        <f t="shared" si="155"/>
        <v>36.4</v>
      </c>
      <c r="G359" s="12">
        <f t="shared" si="155"/>
        <v>31</v>
      </c>
      <c r="H359" s="12">
        <f t="shared" si="155"/>
        <v>37.1</v>
      </c>
      <c r="I359" s="12">
        <f t="shared" si="155"/>
        <v>0</v>
      </c>
      <c r="J359" s="12">
        <f t="shared" si="155"/>
        <v>0</v>
      </c>
      <c r="K359" s="12">
        <f t="shared" si="155"/>
        <v>0</v>
      </c>
      <c r="L359" s="12">
        <f t="shared" si="155"/>
        <v>0</v>
      </c>
      <c r="M359" s="72">
        <f t="shared" si="155"/>
        <v>7</v>
      </c>
      <c r="N359" s="83">
        <f t="shared" si="155"/>
        <v>6.99</v>
      </c>
      <c r="O359" s="83">
        <f t="shared" si="155"/>
        <v>6.86</v>
      </c>
      <c r="P359" s="83">
        <f t="shared" si="155"/>
        <v>7</v>
      </c>
      <c r="Q359" s="83">
        <f t="shared" si="155"/>
        <v>6.94</v>
      </c>
      <c r="R359" s="83">
        <f t="shared" si="155"/>
        <v>0</v>
      </c>
      <c r="S359" s="83">
        <f t="shared" si="155"/>
        <v>0</v>
      </c>
      <c r="T359" s="83">
        <f t="shared" si="155"/>
        <v>0</v>
      </c>
      <c r="U359" s="83">
        <f t="shared" si="155"/>
        <v>0</v>
      </c>
      <c r="V359" s="6">
        <f t="shared" si="155"/>
        <v>79</v>
      </c>
      <c r="W359" s="41">
        <f t="shared" si="155"/>
        <v>0</v>
      </c>
      <c r="X359" s="41">
        <f t="shared" si="155"/>
        <v>77</v>
      </c>
      <c r="Y359" s="41">
        <f t="shared" si="155"/>
        <v>0</v>
      </c>
      <c r="Z359" s="41">
        <f t="shared" si="155"/>
        <v>67</v>
      </c>
      <c r="AA359" s="41">
        <f t="shared" si="155"/>
        <v>0</v>
      </c>
      <c r="AB359" s="41">
        <f t="shared" si="155"/>
        <v>0</v>
      </c>
      <c r="AC359" s="41">
        <f t="shared" si="155"/>
        <v>0</v>
      </c>
      <c r="AD359" s="41">
        <f t="shared" si="155"/>
        <v>0</v>
      </c>
      <c r="AE359" s="6">
        <f t="shared" si="155"/>
        <v>2420</v>
      </c>
      <c r="AF359" s="41">
        <f t="shared" si="155"/>
        <v>0</v>
      </c>
      <c r="AG359" s="41">
        <f t="shared" si="155"/>
        <v>2340</v>
      </c>
      <c r="AH359" s="41">
        <f t="shared" si="155"/>
        <v>0</v>
      </c>
      <c r="AI359" s="41">
        <f t="shared" si="155"/>
        <v>2370</v>
      </c>
      <c r="AJ359" s="41">
        <f t="shared" si="155"/>
        <v>0</v>
      </c>
      <c r="AK359" s="41">
        <f t="shared" si="155"/>
        <v>0</v>
      </c>
      <c r="AL359" s="41">
        <f t="shared" si="155"/>
        <v>0</v>
      </c>
      <c r="AM359" s="41">
        <f t="shared" si="155"/>
        <v>0</v>
      </c>
      <c r="AN359" s="41">
        <f t="shared" si="155"/>
        <v>13.820335636722605</v>
      </c>
      <c r="AO359" s="41">
        <f t="shared" si="155"/>
        <v>1256</v>
      </c>
      <c r="AP359" s="110">
        <f t="shared" si="155"/>
        <v>2.19</v>
      </c>
      <c r="AQ359" s="111">
        <f t="shared" si="155"/>
        <v>1.72</v>
      </c>
      <c r="AR359" s="112">
        <f t="shared" si="155"/>
        <v>71.515151515151516</v>
      </c>
      <c r="AS359" s="112">
        <f t="shared" si="155"/>
        <v>19.926199261992622</v>
      </c>
      <c r="AT359" s="113">
        <f t="shared" si="155"/>
        <v>1482</v>
      </c>
      <c r="AU359" s="114">
        <f t="shared" si="155"/>
        <v>1.59</v>
      </c>
      <c r="AV359" s="115">
        <f t="shared" si="155"/>
        <v>0.9</v>
      </c>
      <c r="AW359" s="112">
        <f t="shared" si="155"/>
        <v>56.60377358490566</v>
      </c>
      <c r="AX359" s="112">
        <f t="shared" si="155"/>
        <v>36.994219653179186</v>
      </c>
      <c r="AY359" s="61">
        <f t="shared" si="155"/>
        <v>37.409200968522995</v>
      </c>
      <c r="AZ359" s="97">
        <f t="shared" si="155"/>
        <v>78.55</v>
      </c>
      <c r="BA359" s="68">
        <f t="shared" si="155"/>
        <v>58.2</v>
      </c>
      <c r="BB359" s="68">
        <f t="shared" si="155"/>
        <v>38.79</v>
      </c>
      <c r="BC359" s="68">
        <f t="shared" si="155"/>
        <v>3</v>
      </c>
      <c r="BD359" s="68">
        <f t="shared" si="155"/>
        <v>0</v>
      </c>
      <c r="BE359" s="15">
        <f t="shared" si="155"/>
        <v>140</v>
      </c>
      <c r="BF359" s="6">
        <f t="shared" si="155"/>
        <v>13485</v>
      </c>
      <c r="BG359" s="41">
        <f t="shared" si="155"/>
        <v>4944</v>
      </c>
      <c r="BH359" s="42">
        <f t="shared" si="155"/>
        <v>0</v>
      </c>
      <c r="BI359" s="42">
        <f t="shared" si="155"/>
        <v>1208</v>
      </c>
      <c r="BJ359" s="42">
        <f t="shared" si="155"/>
        <v>0</v>
      </c>
      <c r="BK359" s="42">
        <f t="shared" si="155"/>
        <v>0</v>
      </c>
      <c r="BL359" s="42">
        <f t="shared" si="155"/>
        <v>4506</v>
      </c>
      <c r="BM359" s="15">
        <f t="shared" si="155"/>
        <v>0</v>
      </c>
    </row>
    <row r="360" spans="1:65" outlineLevel="2" x14ac:dyDescent="0.45">
      <c r="A360" s="180" t="s">
        <v>50</v>
      </c>
      <c r="B360" s="181"/>
      <c r="C360" s="51" t="str">
        <f>IFERROR(SUBTOTAL(1,C327:C357),"")</f>
        <v/>
      </c>
      <c r="D360" s="61">
        <f t="shared" ref="D360:BM360" si="156">IFERROR(SUBTOTAL(1,D327:D357),"")</f>
        <v>37.441935483870964</v>
      </c>
      <c r="E360" s="12">
        <f t="shared" si="156"/>
        <v>37.606451612903221</v>
      </c>
      <c r="F360" s="12">
        <f t="shared" si="156"/>
        <v>37.767741935483876</v>
      </c>
      <c r="G360" s="12">
        <f t="shared" si="156"/>
        <v>35.79999999999999</v>
      </c>
      <c r="H360" s="12">
        <f t="shared" si="156"/>
        <v>38.50322580645161</v>
      </c>
      <c r="I360" s="12" t="str">
        <f t="shared" si="156"/>
        <v/>
      </c>
      <c r="J360" s="12" t="str">
        <f t="shared" si="156"/>
        <v/>
      </c>
      <c r="K360" s="12" t="str">
        <f t="shared" si="156"/>
        <v/>
      </c>
      <c r="L360" s="12" t="str">
        <f t="shared" si="156"/>
        <v/>
      </c>
      <c r="M360" s="72">
        <f t="shared" si="156"/>
        <v>7</v>
      </c>
      <c r="N360" s="83">
        <f t="shared" si="156"/>
        <v>7.0148387096774192</v>
      </c>
      <c r="O360" s="83">
        <f t="shared" si="156"/>
        <v>6.9493548387096782</v>
      </c>
      <c r="P360" s="83">
        <f t="shared" si="156"/>
        <v>7.0235483870967741</v>
      </c>
      <c r="Q360" s="83">
        <f t="shared" si="156"/>
        <v>6.9867741935483867</v>
      </c>
      <c r="R360" s="83" t="str">
        <f t="shared" si="156"/>
        <v/>
      </c>
      <c r="S360" s="83" t="str">
        <f t="shared" si="156"/>
        <v/>
      </c>
      <c r="T360" s="83" t="str">
        <f t="shared" si="156"/>
        <v/>
      </c>
      <c r="U360" s="83" t="str">
        <f t="shared" si="156"/>
        <v/>
      </c>
      <c r="V360" s="6">
        <f t="shared" si="156"/>
        <v>98</v>
      </c>
      <c r="W360" s="41" t="str">
        <f t="shared" si="156"/>
        <v/>
      </c>
      <c r="X360" s="41">
        <f t="shared" si="156"/>
        <v>108.25</v>
      </c>
      <c r="Y360" s="41" t="str">
        <f t="shared" si="156"/>
        <v/>
      </c>
      <c r="Z360" s="41">
        <f t="shared" si="156"/>
        <v>87.75</v>
      </c>
      <c r="AA360" s="41" t="str">
        <f t="shared" si="156"/>
        <v/>
      </c>
      <c r="AB360" s="41" t="str">
        <f t="shared" si="156"/>
        <v/>
      </c>
      <c r="AC360" s="41" t="str">
        <f t="shared" si="156"/>
        <v/>
      </c>
      <c r="AD360" s="41" t="str">
        <f t="shared" si="156"/>
        <v/>
      </c>
      <c r="AE360" s="6">
        <f t="shared" si="156"/>
        <v>2596.25</v>
      </c>
      <c r="AF360" s="41" t="str">
        <f t="shared" si="156"/>
        <v/>
      </c>
      <c r="AG360" s="41">
        <f t="shared" si="156"/>
        <v>2462.5</v>
      </c>
      <c r="AH360" s="41" t="str">
        <f t="shared" si="156"/>
        <v/>
      </c>
      <c r="AI360" s="41">
        <f t="shared" si="156"/>
        <v>2730</v>
      </c>
      <c r="AJ360" s="41" t="str">
        <f t="shared" si="156"/>
        <v/>
      </c>
      <c r="AK360" s="41" t="str">
        <f t="shared" si="156"/>
        <v/>
      </c>
      <c r="AL360" s="41" t="str">
        <f t="shared" si="156"/>
        <v/>
      </c>
      <c r="AM360" s="41" t="str">
        <f t="shared" si="156"/>
        <v/>
      </c>
      <c r="AN360" s="41">
        <f t="shared" si="156"/>
        <v>16.173104197063662</v>
      </c>
      <c r="AO360" s="41">
        <f t="shared" si="156"/>
        <v>1747.6129032258063</v>
      </c>
      <c r="AP360" s="110">
        <f t="shared" si="156"/>
        <v>2.6524999999999999</v>
      </c>
      <c r="AQ360" s="111">
        <f t="shared" si="156"/>
        <v>1.9950000000000001</v>
      </c>
      <c r="AR360" s="112">
        <f t="shared" si="156"/>
        <v>75.477999350923056</v>
      </c>
      <c r="AS360" s="112">
        <f t="shared" si="156"/>
        <v>24.52200064907694</v>
      </c>
      <c r="AT360" s="113">
        <f t="shared" si="156"/>
        <v>2019.9354838709678</v>
      </c>
      <c r="AU360" s="114">
        <f t="shared" si="156"/>
        <v>1.6775</v>
      </c>
      <c r="AV360" s="115">
        <f t="shared" si="156"/>
        <v>1.02</v>
      </c>
      <c r="AW360" s="112">
        <f t="shared" si="156"/>
        <v>60.746203996558457</v>
      </c>
      <c r="AX360" s="112">
        <f t="shared" si="156"/>
        <v>39.253796003441551</v>
      </c>
      <c r="AY360" s="61">
        <f t="shared" si="156"/>
        <v>49.667729029373234</v>
      </c>
      <c r="AZ360" s="97">
        <f t="shared" si="156"/>
        <v>80.070645161290329</v>
      </c>
      <c r="BA360" s="68">
        <f t="shared" si="156"/>
        <v>60.17</v>
      </c>
      <c r="BB360" s="68">
        <f t="shared" si="156"/>
        <v>39.675000000000004</v>
      </c>
      <c r="BC360" s="68">
        <f t="shared" si="156"/>
        <v>4.75</v>
      </c>
      <c r="BD360" s="68" t="str">
        <f t="shared" si="156"/>
        <v/>
      </c>
      <c r="BE360" s="15">
        <f>IFERROR(SUBTOTAL(1,BE327:BE357),"")</f>
        <v>290</v>
      </c>
      <c r="BF360" s="6">
        <f t="shared" si="156"/>
        <v>21761.709677419356</v>
      </c>
      <c r="BG360" s="41">
        <f t="shared" si="156"/>
        <v>9432.9354838709678</v>
      </c>
      <c r="BH360" s="42">
        <f t="shared" si="156"/>
        <v>360.19354838709677</v>
      </c>
      <c r="BI360" s="42">
        <f t="shared" si="156"/>
        <v>1420.483870967742</v>
      </c>
      <c r="BJ360" s="42" t="str">
        <f t="shared" si="156"/>
        <v/>
      </c>
      <c r="BK360" s="42" t="str">
        <f t="shared" si="156"/>
        <v/>
      </c>
      <c r="BL360" s="42">
        <f t="shared" si="156"/>
        <v>10548.096774193549</v>
      </c>
      <c r="BM360" s="15" t="str">
        <f t="shared" si="156"/>
        <v/>
      </c>
    </row>
    <row r="361" spans="1:65" ht="17.5" outlineLevel="1" thickBot="1" x14ac:dyDescent="0.5">
      <c r="A361" s="182" t="s">
        <v>51</v>
      </c>
      <c r="B361" s="183"/>
      <c r="C361" s="52">
        <f>SUBTOTAL(9,C327:C357)</f>
        <v>0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54176</v>
      </c>
      <c r="AP361" s="116"/>
      <c r="AQ361" s="117"/>
      <c r="AR361" s="118"/>
      <c r="AS361" s="118"/>
      <c r="AT361" s="119">
        <f>SUBTOTAL(9,AT327:AT357)</f>
        <v>62618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7830</v>
      </c>
      <c r="BF361" s="7">
        <f t="shared" ref="BF361:BM361" si="157">SUBTOTAL(9,BF327:BF357)</f>
        <v>674613</v>
      </c>
      <c r="BG361" s="43">
        <f t="shared" si="157"/>
        <v>292421</v>
      </c>
      <c r="BH361" s="44">
        <f t="shared" si="157"/>
        <v>11166</v>
      </c>
      <c r="BI361" s="44">
        <f t="shared" si="157"/>
        <v>44035</v>
      </c>
      <c r="BJ361" s="44">
        <f t="shared" si="157"/>
        <v>0</v>
      </c>
      <c r="BK361" s="44">
        <f t="shared" si="157"/>
        <v>0</v>
      </c>
      <c r="BL361" s="44">
        <f t="shared" si="157"/>
        <v>326991</v>
      </c>
      <c r="BM361" s="16">
        <f t="shared" si="157"/>
        <v>0</v>
      </c>
    </row>
    <row r="362" spans="1:65" outlineLevel="5" x14ac:dyDescent="0.45">
      <c r="A362" s="21">
        <f t="shared" si="136"/>
        <v>11</v>
      </c>
      <c r="B362" s="33">
        <f>B357+1</f>
        <v>45597</v>
      </c>
      <c r="C362" s="51">
        <v>386700</v>
      </c>
      <c r="D362" s="64">
        <f t="shared" ref="D362:D391" si="158">IFERROR(ROUND(AVERAGE(E362:L362),1),"")</f>
        <v>36.299999999999997</v>
      </c>
      <c r="E362" s="12">
        <v>35.5</v>
      </c>
      <c r="F362" s="12">
        <v>35.200000000000003</v>
      </c>
      <c r="G362" s="12">
        <v>37.6</v>
      </c>
      <c r="H362" s="12">
        <v>37</v>
      </c>
      <c r="I362" s="12"/>
      <c r="J362" s="12"/>
      <c r="K362" s="12"/>
      <c r="L362" s="12"/>
      <c r="M362" s="74">
        <f t="shared" ref="M362:M391" si="159">IFERROR(ROUND(AVERAGE(N362:U362),1),"")</f>
        <v>7</v>
      </c>
      <c r="N362" s="83">
        <v>7.01</v>
      </c>
      <c r="O362" s="83">
        <v>6.91</v>
      </c>
      <c r="P362" s="83">
        <v>7.02</v>
      </c>
      <c r="Q362" s="83">
        <v>6.98</v>
      </c>
      <c r="R362" s="83"/>
      <c r="S362" s="83"/>
      <c r="T362" s="83"/>
      <c r="U362" s="83"/>
      <c r="V362" s="5" t="str">
        <f t="shared" ref="V362:V391" si="160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61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17.489069331667707</v>
      </c>
      <c r="AO362" s="41">
        <v>1601</v>
      </c>
      <c r="AP362" s="110"/>
      <c r="AQ362" s="111"/>
      <c r="AR362" s="126" t="str">
        <f t="shared" ref="AR362:AR391" si="162">IFERROR(AQ362/AP362*100,"")</f>
        <v/>
      </c>
      <c r="AS362" s="126" t="str">
        <f t="shared" ref="AS362:AS391" si="163">IFERROR(100-AR362,"")</f>
        <v/>
      </c>
      <c r="AT362" s="127">
        <v>1911</v>
      </c>
      <c r="AU362" s="128"/>
      <c r="AV362" s="129"/>
      <c r="AW362" s="126" t="str">
        <f t="shared" ref="AW362:AW391" si="164">IFERROR(AV362/AU362*100,"")</f>
        <v/>
      </c>
      <c r="AX362" s="126" t="str">
        <f t="shared" ref="AX362:AX391" si="165">IFERROR(100-AW362,"")</f>
        <v/>
      </c>
      <c r="AY362" s="64" t="str">
        <f t="shared" ref="AY362:AY391" si="166">IFERROR((1-((AW362*AS362)/(AX362*AR362)))*100,"")</f>
        <v/>
      </c>
      <c r="AZ362" s="97">
        <v>80.040000000000006</v>
      </c>
      <c r="BA362" s="68"/>
      <c r="BB362" s="68"/>
      <c r="BC362" s="68"/>
      <c r="BD362" s="68"/>
      <c r="BE362" s="15">
        <v>370</v>
      </c>
      <c r="BF362" s="5">
        <f t="shared" ref="BF362:BF391" si="167">IF(SUM(BG362:BM362)=0,"",SUM(BG362:BM362))</f>
        <v>24820.866666666669</v>
      </c>
      <c r="BG362" s="41">
        <v>10242</v>
      </c>
      <c r="BH362" s="42">
        <v>1555</v>
      </c>
      <c r="BI362" s="42">
        <v>1496</v>
      </c>
      <c r="BJ362" s="42"/>
      <c r="BK362" s="42"/>
      <c r="BL362" s="42">
        <v>11527.866666666667</v>
      </c>
      <c r="BM362" s="15"/>
    </row>
    <row r="363" spans="1:65" outlineLevel="5" x14ac:dyDescent="0.45">
      <c r="A363" s="22">
        <f t="shared" si="136"/>
        <v>11</v>
      </c>
      <c r="B363" s="9">
        <f t="shared" si="153"/>
        <v>45598</v>
      </c>
      <c r="C363" s="51">
        <v>422583</v>
      </c>
      <c r="D363" s="64">
        <f t="shared" si="158"/>
        <v>36.4</v>
      </c>
      <c r="E363" s="12">
        <v>35.5</v>
      </c>
      <c r="F363" s="12">
        <v>35.200000000000003</v>
      </c>
      <c r="G363" s="12">
        <v>37.700000000000003</v>
      </c>
      <c r="H363" s="12">
        <v>37.1</v>
      </c>
      <c r="I363" s="12"/>
      <c r="J363" s="12"/>
      <c r="K363" s="12"/>
      <c r="L363" s="12"/>
      <c r="M363" s="74">
        <f t="shared" si="159"/>
        <v>7</v>
      </c>
      <c r="N363" s="83">
        <v>7</v>
      </c>
      <c r="O363" s="83">
        <v>6.9</v>
      </c>
      <c r="P363" s="83">
        <v>7.01</v>
      </c>
      <c r="Q363" s="83">
        <v>6.98</v>
      </c>
      <c r="R363" s="83"/>
      <c r="S363" s="83"/>
      <c r="T363" s="83"/>
      <c r="U363" s="83"/>
      <c r="V363" s="5" t="str">
        <f t="shared" si="160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61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18.817204301075268</v>
      </c>
      <c r="AO363" s="41">
        <v>1488</v>
      </c>
      <c r="AP363" s="110"/>
      <c r="AQ363" s="111"/>
      <c r="AR363" s="126" t="str">
        <f t="shared" si="162"/>
        <v/>
      </c>
      <c r="AS363" s="126" t="str">
        <f t="shared" si="163"/>
        <v/>
      </c>
      <c r="AT363" s="127">
        <v>1615</v>
      </c>
      <c r="AU363" s="128"/>
      <c r="AV363" s="129"/>
      <c r="AW363" s="126" t="str">
        <f t="shared" si="164"/>
        <v/>
      </c>
      <c r="AX363" s="126" t="str">
        <f t="shared" si="165"/>
        <v/>
      </c>
      <c r="AY363" s="64" t="str">
        <f t="shared" si="166"/>
        <v/>
      </c>
      <c r="AZ363" s="97">
        <v>79.63</v>
      </c>
      <c r="BA363" s="68"/>
      <c r="BB363" s="68"/>
      <c r="BC363" s="68"/>
      <c r="BD363" s="68"/>
      <c r="BE363" s="15">
        <v>140</v>
      </c>
      <c r="BF363" s="5">
        <f t="shared" si="167"/>
        <v>22560.866666666669</v>
      </c>
      <c r="BG363" s="41">
        <v>10189</v>
      </c>
      <c r="BH363" s="42">
        <v>0</v>
      </c>
      <c r="BI363" s="42">
        <v>1502</v>
      </c>
      <c r="BJ363" s="42"/>
      <c r="BK363" s="42"/>
      <c r="BL363" s="42">
        <v>10869.866666666667</v>
      </c>
      <c r="BM363" s="15"/>
    </row>
    <row r="364" spans="1:65" outlineLevel="5" x14ac:dyDescent="0.45">
      <c r="A364" s="22">
        <f t="shared" si="136"/>
        <v>11</v>
      </c>
      <c r="B364" s="9">
        <f t="shared" si="153"/>
        <v>45599</v>
      </c>
      <c r="C364" s="51">
        <v>416606</v>
      </c>
      <c r="D364" s="64">
        <f t="shared" si="158"/>
        <v>38.299999999999997</v>
      </c>
      <c r="E364" s="12">
        <v>38.9</v>
      </c>
      <c r="F364" s="12">
        <v>39</v>
      </c>
      <c r="G364" s="12">
        <v>37.200000000000003</v>
      </c>
      <c r="H364" s="12">
        <v>38.200000000000003</v>
      </c>
      <c r="I364" s="12"/>
      <c r="J364" s="12"/>
      <c r="K364" s="12"/>
      <c r="L364" s="12"/>
      <c r="M364" s="74">
        <f t="shared" si="159"/>
        <v>7</v>
      </c>
      <c r="N364" s="83">
        <v>7.01</v>
      </c>
      <c r="O364" s="83">
        <v>6.91</v>
      </c>
      <c r="P364" s="83">
        <v>7.07</v>
      </c>
      <c r="Q364" s="83">
        <v>6.97</v>
      </c>
      <c r="R364" s="83"/>
      <c r="S364" s="83"/>
      <c r="T364" s="83"/>
      <c r="U364" s="83"/>
      <c r="V364" s="5" t="str">
        <f t="shared" si="160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1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18.754186202277292</v>
      </c>
      <c r="AO364" s="41">
        <v>1493</v>
      </c>
      <c r="AP364" s="110"/>
      <c r="AQ364" s="111"/>
      <c r="AR364" s="126" t="str">
        <f t="shared" si="162"/>
        <v/>
      </c>
      <c r="AS364" s="126" t="str">
        <f t="shared" si="163"/>
        <v/>
      </c>
      <c r="AT364" s="127">
        <v>1752</v>
      </c>
      <c r="AU364" s="128"/>
      <c r="AV364" s="129"/>
      <c r="AW364" s="126" t="str">
        <f t="shared" si="164"/>
        <v/>
      </c>
      <c r="AX364" s="126" t="str">
        <f t="shared" si="165"/>
        <v/>
      </c>
      <c r="AY364" s="64" t="str">
        <f t="shared" si="166"/>
        <v/>
      </c>
      <c r="AZ364" s="97">
        <v>79.739999999999995</v>
      </c>
      <c r="BA364" s="68"/>
      <c r="BB364" s="68"/>
      <c r="BC364" s="68"/>
      <c r="BD364" s="68"/>
      <c r="BE364" s="15">
        <v>0</v>
      </c>
      <c r="BF364" s="5">
        <f t="shared" si="167"/>
        <v>14250.866666666667</v>
      </c>
      <c r="BG364" s="41">
        <v>5223</v>
      </c>
      <c r="BH364" s="42">
        <v>0</v>
      </c>
      <c r="BI364" s="42">
        <v>1502</v>
      </c>
      <c r="BJ364" s="42"/>
      <c r="BK364" s="42"/>
      <c r="BL364" s="42">
        <v>7525.8666666666668</v>
      </c>
      <c r="BM364" s="15"/>
    </row>
    <row r="365" spans="1:65" outlineLevel="5" x14ac:dyDescent="0.45">
      <c r="A365" s="22">
        <f t="shared" si="136"/>
        <v>11</v>
      </c>
      <c r="B365" s="9">
        <f t="shared" si="153"/>
        <v>45600</v>
      </c>
      <c r="C365" s="51">
        <v>427167</v>
      </c>
      <c r="D365" s="64">
        <f t="shared" si="158"/>
        <v>37.700000000000003</v>
      </c>
      <c r="E365" s="12">
        <v>37.700000000000003</v>
      </c>
      <c r="F365" s="12">
        <v>37.799999999999997</v>
      </c>
      <c r="G365" s="12">
        <v>37.299999999999997</v>
      </c>
      <c r="H365" s="12">
        <v>38</v>
      </c>
      <c r="I365" s="12"/>
      <c r="J365" s="12"/>
      <c r="K365" s="12"/>
      <c r="L365" s="12"/>
      <c r="M365" s="74">
        <f t="shared" si="159"/>
        <v>7</v>
      </c>
      <c r="N365" s="83">
        <v>7.06</v>
      </c>
      <c r="O365" s="83">
        <v>6.95</v>
      </c>
      <c r="P365" s="83">
        <v>7.13</v>
      </c>
      <c r="Q365" s="83">
        <v>7.03</v>
      </c>
      <c r="R365" s="83"/>
      <c r="S365" s="83"/>
      <c r="T365" s="83"/>
      <c r="U365" s="83"/>
      <c r="V365" s="5">
        <f t="shared" si="160"/>
        <v>117</v>
      </c>
      <c r="W365" s="41"/>
      <c r="X365" s="41">
        <v>94</v>
      </c>
      <c r="Y365" s="41"/>
      <c r="Z365" s="41">
        <v>140</v>
      </c>
      <c r="AA365" s="41"/>
      <c r="AB365" s="41"/>
      <c r="AC365" s="41"/>
      <c r="AD365" s="41"/>
      <c r="AE365" s="5">
        <f t="shared" si="161"/>
        <v>2810</v>
      </c>
      <c r="AF365" s="41"/>
      <c r="AG365" s="41">
        <v>2720</v>
      </c>
      <c r="AH365" s="41"/>
      <c r="AI365" s="41">
        <v>2900</v>
      </c>
      <c r="AJ365" s="41"/>
      <c r="AK365" s="41"/>
      <c r="AL365" s="41"/>
      <c r="AM365" s="41"/>
      <c r="AN365" s="41">
        <v>17.902813299232736</v>
      </c>
      <c r="AO365" s="41">
        <v>1564</v>
      </c>
      <c r="AP365" s="110"/>
      <c r="AQ365" s="111"/>
      <c r="AR365" s="126" t="str">
        <f t="shared" si="162"/>
        <v/>
      </c>
      <c r="AS365" s="126" t="str">
        <f t="shared" si="163"/>
        <v/>
      </c>
      <c r="AT365" s="127">
        <v>1988</v>
      </c>
      <c r="AU365" s="128"/>
      <c r="AV365" s="129"/>
      <c r="AW365" s="126" t="str">
        <f t="shared" si="164"/>
        <v/>
      </c>
      <c r="AX365" s="126" t="str">
        <f t="shared" si="165"/>
        <v/>
      </c>
      <c r="AY365" s="64" t="str">
        <f t="shared" si="166"/>
        <v/>
      </c>
      <c r="AZ365" s="97">
        <v>79.81</v>
      </c>
      <c r="BA365" s="68"/>
      <c r="BB365" s="68"/>
      <c r="BC365" s="68"/>
      <c r="BD365" s="68"/>
      <c r="BE365" s="15">
        <v>330</v>
      </c>
      <c r="BF365" s="5">
        <f t="shared" si="167"/>
        <v>23898.866666666669</v>
      </c>
      <c r="BG365" s="41">
        <v>9381</v>
      </c>
      <c r="BH365" s="42">
        <v>947</v>
      </c>
      <c r="BI365" s="42">
        <v>1502</v>
      </c>
      <c r="BJ365" s="42"/>
      <c r="BK365" s="42"/>
      <c r="BL365" s="42">
        <v>12068.866666666667</v>
      </c>
      <c r="BM365" s="15"/>
    </row>
    <row r="366" spans="1:65" outlineLevel="5" x14ac:dyDescent="0.45">
      <c r="A366" s="22">
        <f t="shared" si="136"/>
        <v>11</v>
      </c>
      <c r="B366" s="9">
        <f t="shared" si="153"/>
        <v>45601</v>
      </c>
      <c r="C366" s="51">
        <v>410767</v>
      </c>
      <c r="D366" s="64">
        <f t="shared" si="158"/>
        <v>38.1</v>
      </c>
      <c r="E366" s="12">
        <v>38</v>
      </c>
      <c r="F366" s="12">
        <v>38.200000000000003</v>
      </c>
      <c r="G366" s="12">
        <v>37.700000000000003</v>
      </c>
      <c r="H366" s="12">
        <v>38.5</v>
      </c>
      <c r="I366" s="12"/>
      <c r="J366" s="12"/>
      <c r="K366" s="12"/>
      <c r="L366" s="12"/>
      <c r="M366" s="74">
        <f t="shared" si="159"/>
        <v>7</v>
      </c>
      <c r="N366" s="83">
        <v>7.03</v>
      </c>
      <c r="O366" s="83">
        <v>6.94</v>
      </c>
      <c r="P366" s="83">
        <v>7.06</v>
      </c>
      <c r="Q366" s="83">
        <v>6.99</v>
      </c>
      <c r="R366" s="83"/>
      <c r="S366" s="83"/>
      <c r="T366" s="83"/>
      <c r="U366" s="83"/>
      <c r="V366" s="5" t="str">
        <f t="shared" si="160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1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21.739130434782609</v>
      </c>
      <c r="AO366" s="41">
        <v>1288</v>
      </c>
      <c r="AP366" s="110">
        <v>1.54</v>
      </c>
      <c r="AQ366" s="111">
        <v>1.07</v>
      </c>
      <c r="AR366" s="126">
        <f t="shared" si="162"/>
        <v>69.48051948051949</v>
      </c>
      <c r="AS366" s="126">
        <f t="shared" si="163"/>
        <v>30.51948051948051</v>
      </c>
      <c r="AT366" s="127">
        <v>1495</v>
      </c>
      <c r="AU366" s="128">
        <v>1.5</v>
      </c>
      <c r="AV366" s="129">
        <v>0.93</v>
      </c>
      <c r="AW366" s="126">
        <f t="shared" si="164"/>
        <v>62</v>
      </c>
      <c r="AX366" s="126">
        <f t="shared" si="165"/>
        <v>38</v>
      </c>
      <c r="AY366" s="64">
        <f t="shared" si="166"/>
        <v>28.332513526807713</v>
      </c>
      <c r="AZ366" s="97">
        <v>80.87</v>
      </c>
      <c r="BA366" s="68"/>
      <c r="BB366" s="68"/>
      <c r="BC366" s="68"/>
      <c r="BD366" s="68"/>
      <c r="BE366" s="15">
        <v>340</v>
      </c>
      <c r="BF366" s="5">
        <f t="shared" si="167"/>
        <v>29819.866666666669</v>
      </c>
      <c r="BG366" s="41">
        <v>12339</v>
      </c>
      <c r="BH366" s="42">
        <v>3909</v>
      </c>
      <c r="BI366" s="42">
        <v>1488</v>
      </c>
      <c r="BJ366" s="42"/>
      <c r="BK366" s="42"/>
      <c r="BL366" s="42">
        <v>12083.866666666667</v>
      </c>
      <c r="BM366" s="15"/>
    </row>
    <row r="367" spans="1:65" outlineLevel="5" x14ac:dyDescent="0.45">
      <c r="A367" s="22">
        <f t="shared" si="136"/>
        <v>11</v>
      </c>
      <c r="B367" s="9">
        <f t="shared" si="153"/>
        <v>45602</v>
      </c>
      <c r="C367" s="51">
        <v>396055</v>
      </c>
      <c r="D367" s="64">
        <f t="shared" si="158"/>
        <v>38.1</v>
      </c>
      <c r="E367" s="12">
        <v>38</v>
      </c>
      <c r="F367" s="12">
        <v>38.1</v>
      </c>
      <c r="G367" s="12">
        <v>37.700000000000003</v>
      </c>
      <c r="H367" s="12">
        <v>38.4</v>
      </c>
      <c r="I367" s="12"/>
      <c r="J367" s="12"/>
      <c r="K367" s="12"/>
      <c r="L367" s="12"/>
      <c r="M367" s="74">
        <f t="shared" si="159"/>
        <v>7</v>
      </c>
      <c r="N367" s="83">
        <v>7.01</v>
      </c>
      <c r="O367" s="83">
        <v>6.92</v>
      </c>
      <c r="P367" s="83">
        <v>7.05</v>
      </c>
      <c r="Q367" s="83">
        <v>6.96</v>
      </c>
      <c r="R367" s="83"/>
      <c r="S367" s="83"/>
      <c r="T367" s="83"/>
      <c r="U367" s="83"/>
      <c r="V367" s="5" t="str">
        <f t="shared" si="160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1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23.159636062861868</v>
      </c>
      <c r="AO367" s="41">
        <v>1209</v>
      </c>
      <c r="AP367" s="110"/>
      <c r="AQ367" s="111"/>
      <c r="AR367" s="126" t="str">
        <f t="shared" si="162"/>
        <v/>
      </c>
      <c r="AS367" s="126" t="str">
        <f t="shared" si="163"/>
        <v/>
      </c>
      <c r="AT367" s="127">
        <v>1459</v>
      </c>
      <c r="AU367" s="128"/>
      <c r="AV367" s="129"/>
      <c r="AW367" s="126" t="str">
        <f t="shared" si="164"/>
        <v/>
      </c>
      <c r="AX367" s="126" t="str">
        <f t="shared" si="165"/>
        <v/>
      </c>
      <c r="AY367" s="64" t="str">
        <f t="shared" si="166"/>
        <v/>
      </c>
      <c r="AZ367" s="97">
        <v>80.73</v>
      </c>
      <c r="BA367" s="68">
        <v>61.7</v>
      </c>
      <c r="BB367" s="68">
        <v>38.24</v>
      </c>
      <c r="BC367" s="68">
        <v>38</v>
      </c>
      <c r="BD367" s="68"/>
      <c r="BE367" s="15">
        <v>350</v>
      </c>
      <c r="BF367" s="5">
        <f t="shared" si="167"/>
        <v>28108.866666666669</v>
      </c>
      <c r="BG367" s="41">
        <v>10617</v>
      </c>
      <c r="BH367" s="42">
        <v>3536</v>
      </c>
      <c r="BI367" s="42">
        <v>1517</v>
      </c>
      <c r="BJ367" s="42"/>
      <c r="BK367" s="42"/>
      <c r="BL367" s="42">
        <v>12438.866666666667</v>
      </c>
      <c r="BM367" s="15"/>
    </row>
    <row r="368" spans="1:65" outlineLevel="5" x14ac:dyDescent="0.45">
      <c r="A368" s="22">
        <f t="shared" si="136"/>
        <v>11</v>
      </c>
      <c r="B368" s="9">
        <f t="shared" si="153"/>
        <v>45603</v>
      </c>
      <c r="C368" s="51">
        <v>384030</v>
      </c>
      <c r="D368" s="64">
        <f t="shared" si="158"/>
        <v>39</v>
      </c>
      <c r="E368" s="12">
        <v>39.299999999999997</v>
      </c>
      <c r="F368" s="12">
        <v>39.5</v>
      </c>
      <c r="G368" s="12">
        <v>37.6</v>
      </c>
      <c r="H368" s="12">
        <v>39.4</v>
      </c>
      <c r="I368" s="12"/>
      <c r="J368" s="12"/>
      <c r="K368" s="12"/>
      <c r="L368" s="12"/>
      <c r="M368" s="74">
        <f t="shared" si="159"/>
        <v>7</v>
      </c>
      <c r="N368" s="83">
        <v>7.11</v>
      </c>
      <c r="O368" s="83">
        <v>6.91</v>
      </c>
      <c r="P368" s="83">
        <v>7.15</v>
      </c>
      <c r="Q368" s="83">
        <v>7</v>
      </c>
      <c r="R368" s="83"/>
      <c r="S368" s="83"/>
      <c r="T368" s="83"/>
      <c r="U368" s="83"/>
      <c r="V368" s="5" t="str">
        <f t="shared" si="160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61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20.408163265306122</v>
      </c>
      <c r="AO368" s="41">
        <v>1372</v>
      </c>
      <c r="AP368" s="110"/>
      <c r="AQ368" s="111"/>
      <c r="AR368" s="126" t="str">
        <f t="shared" si="162"/>
        <v/>
      </c>
      <c r="AS368" s="126" t="str">
        <f t="shared" si="163"/>
        <v/>
      </c>
      <c r="AT368" s="127">
        <v>1453</v>
      </c>
      <c r="AU368" s="128"/>
      <c r="AV368" s="129"/>
      <c r="AW368" s="126" t="str">
        <f t="shared" si="164"/>
        <v/>
      </c>
      <c r="AX368" s="126" t="str">
        <f t="shared" si="165"/>
        <v/>
      </c>
      <c r="AY368" s="64" t="str">
        <f t="shared" si="166"/>
        <v/>
      </c>
      <c r="AZ368" s="97">
        <v>79.739999999999995</v>
      </c>
      <c r="BA368" s="68"/>
      <c r="BB368" s="68"/>
      <c r="BC368" s="68"/>
      <c r="BD368" s="68"/>
      <c r="BE368" s="15">
        <v>270</v>
      </c>
      <c r="BF368" s="5">
        <f t="shared" si="167"/>
        <v>24647.866666666669</v>
      </c>
      <c r="BG368" s="41">
        <v>6586</v>
      </c>
      <c r="BH368" s="42">
        <v>5069</v>
      </c>
      <c r="BI368" s="42">
        <v>1547</v>
      </c>
      <c r="BJ368" s="42"/>
      <c r="BK368" s="42"/>
      <c r="BL368" s="42">
        <v>11445.866666666667</v>
      </c>
      <c r="BM368" s="15"/>
    </row>
    <row r="369" spans="1:65" outlineLevel="5" x14ac:dyDescent="0.45">
      <c r="A369" s="22">
        <f t="shared" si="136"/>
        <v>11</v>
      </c>
      <c r="B369" s="9">
        <f t="shared" si="153"/>
        <v>45604</v>
      </c>
      <c r="C369" s="51">
        <v>381641</v>
      </c>
      <c r="D369" s="64">
        <f t="shared" si="158"/>
        <v>39.700000000000003</v>
      </c>
      <c r="E369" s="12">
        <v>39.700000000000003</v>
      </c>
      <c r="F369" s="12">
        <v>39.799999999999997</v>
      </c>
      <c r="G369" s="12">
        <v>39.5</v>
      </c>
      <c r="H369" s="12">
        <v>39.6</v>
      </c>
      <c r="I369" s="12"/>
      <c r="J369" s="12"/>
      <c r="K369" s="12"/>
      <c r="L369" s="12"/>
      <c r="M369" s="74">
        <f t="shared" si="159"/>
        <v>7</v>
      </c>
      <c r="N369" s="83">
        <v>7.1</v>
      </c>
      <c r="O369" s="83">
        <v>6.93</v>
      </c>
      <c r="P369" s="83">
        <v>7.12</v>
      </c>
      <c r="Q369" s="83">
        <v>6.99</v>
      </c>
      <c r="R369" s="83"/>
      <c r="S369" s="83"/>
      <c r="T369" s="83"/>
      <c r="U369" s="83"/>
      <c r="V369" s="5" t="str">
        <f t="shared" si="160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1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20</v>
      </c>
      <c r="AO369" s="41">
        <v>1400</v>
      </c>
      <c r="AP369" s="110"/>
      <c r="AQ369" s="111"/>
      <c r="AR369" s="126" t="str">
        <f t="shared" si="162"/>
        <v/>
      </c>
      <c r="AS369" s="126" t="str">
        <f t="shared" si="163"/>
        <v/>
      </c>
      <c r="AT369" s="127">
        <v>1840</v>
      </c>
      <c r="AU369" s="128"/>
      <c r="AV369" s="129"/>
      <c r="AW369" s="126" t="str">
        <f t="shared" si="164"/>
        <v/>
      </c>
      <c r="AX369" s="126" t="str">
        <f t="shared" si="165"/>
        <v/>
      </c>
      <c r="AY369" s="64" t="str">
        <f t="shared" si="166"/>
        <v/>
      </c>
      <c r="AZ369" s="97">
        <v>80.3</v>
      </c>
      <c r="BA369" s="68"/>
      <c r="BB369" s="68"/>
      <c r="BC369" s="68"/>
      <c r="BD369" s="68"/>
      <c r="BE369" s="15">
        <v>390</v>
      </c>
      <c r="BF369" s="5">
        <f t="shared" si="167"/>
        <v>28628.866666666669</v>
      </c>
      <c r="BG369" s="41">
        <v>11773</v>
      </c>
      <c r="BH369" s="42">
        <v>3086</v>
      </c>
      <c r="BI369" s="42">
        <v>1185</v>
      </c>
      <c r="BJ369" s="42"/>
      <c r="BK369" s="42"/>
      <c r="BL369" s="42">
        <v>12584.866666666667</v>
      </c>
      <c r="BM369" s="15"/>
    </row>
    <row r="370" spans="1:65" outlineLevel="5" x14ac:dyDescent="0.45">
      <c r="A370" s="22">
        <f t="shared" si="136"/>
        <v>11</v>
      </c>
      <c r="B370" s="9">
        <f t="shared" si="153"/>
        <v>45605</v>
      </c>
      <c r="C370" s="51">
        <v>368539</v>
      </c>
      <c r="D370" s="64">
        <f t="shared" si="158"/>
        <v>36.4</v>
      </c>
      <c r="E370" s="12">
        <v>35.5</v>
      </c>
      <c r="F370" s="12">
        <v>35.200000000000003</v>
      </c>
      <c r="G370" s="12">
        <v>37.700000000000003</v>
      </c>
      <c r="H370" s="12">
        <v>37.200000000000003</v>
      </c>
      <c r="I370" s="12"/>
      <c r="J370" s="12"/>
      <c r="K370" s="12"/>
      <c r="L370" s="12"/>
      <c r="M370" s="74">
        <f t="shared" si="159"/>
        <v>7</v>
      </c>
      <c r="N370" s="83">
        <v>7.1</v>
      </c>
      <c r="O370" s="83">
        <v>6.92</v>
      </c>
      <c r="P370" s="83">
        <v>7.1</v>
      </c>
      <c r="Q370" s="83">
        <v>6.99</v>
      </c>
      <c r="R370" s="83"/>
      <c r="S370" s="83"/>
      <c r="T370" s="83"/>
      <c r="U370" s="83"/>
      <c r="V370" s="5" t="str">
        <f t="shared" si="160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1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22.222222222222221</v>
      </c>
      <c r="AO370" s="41">
        <v>1260</v>
      </c>
      <c r="AP370" s="110"/>
      <c r="AQ370" s="111"/>
      <c r="AR370" s="126" t="str">
        <f t="shared" si="162"/>
        <v/>
      </c>
      <c r="AS370" s="126" t="str">
        <f t="shared" si="163"/>
        <v/>
      </c>
      <c r="AT370" s="127">
        <v>1500</v>
      </c>
      <c r="AU370" s="128"/>
      <c r="AV370" s="129"/>
      <c r="AW370" s="126" t="str">
        <f t="shared" si="164"/>
        <v/>
      </c>
      <c r="AX370" s="126" t="str">
        <f t="shared" si="165"/>
        <v/>
      </c>
      <c r="AY370" s="64" t="str">
        <f t="shared" si="166"/>
        <v/>
      </c>
      <c r="AZ370" s="97">
        <v>79.760000000000005</v>
      </c>
      <c r="BA370" s="68"/>
      <c r="BB370" s="68"/>
      <c r="BC370" s="68"/>
      <c r="BD370" s="68"/>
      <c r="BE370" s="15">
        <v>150</v>
      </c>
      <c r="BF370" s="5">
        <f t="shared" si="167"/>
        <v>22047.866666666669</v>
      </c>
      <c r="BG370" s="41">
        <v>8437</v>
      </c>
      <c r="BH370" s="42">
        <v>766</v>
      </c>
      <c r="BI370" s="42">
        <v>1319</v>
      </c>
      <c r="BJ370" s="42"/>
      <c r="BK370" s="42"/>
      <c r="BL370" s="42">
        <v>11525.866666666667</v>
      </c>
      <c r="BM370" s="15"/>
    </row>
    <row r="371" spans="1:65" outlineLevel="5" x14ac:dyDescent="0.45">
      <c r="A371" s="22">
        <f t="shared" si="136"/>
        <v>11</v>
      </c>
      <c r="B371" s="9">
        <f t="shared" si="153"/>
        <v>45606</v>
      </c>
      <c r="C371" s="51">
        <v>358770</v>
      </c>
      <c r="D371" s="64">
        <f t="shared" si="158"/>
        <v>36.4</v>
      </c>
      <c r="E371" s="12">
        <v>35.4</v>
      </c>
      <c r="F371" s="12">
        <v>35.200000000000003</v>
      </c>
      <c r="G371" s="12">
        <v>37.799999999999997</v>
      </c>
      <c r="H371" s="12">
        <v>37.200000000000003</v>
      </c>
      <c r="I371" s="12"/>
      <c r="J371" s="12"/>
      <c r="K371" s="12"/>
      <c r="L371" s="12"/>
      <c r="M371" s="74">
        <f t="shared" si="159"/>
        <v>7</v>
      </c>
      <c r="N371" s="83">
        <v>7.1</v>
      </c>
      <c r="O371" s="83">
        <v>6.97</v>
      </c>
      <c r="P371" s="83">
        <v>7.1</v>
      </c>
      <c r="Q371" s="83">
        <v>7.01</v>
      </c>
      <c r="R371" s="83"/>
      <c r="S371" s="83"/>
      <c r="T371" s="83"/>
      <c r="U371" s="83"/>
      <c r="V371" s="5" t="str">
        <f t="shared" si="160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61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17.710309930423783</v>
      </c>
      <c r="AO371" s="41">
        <v>1581</v>
      </c>
      <c r="AP371" s="110"/>
      <c r="AQ371" s="111"/>
      <c r="AR371" s="126" t="str">
        <f t="shared" si="162"/>
        <v/>
      </c>
      <c r="AS371" s="126" t="str">
        <f t="shared" si="163"/>
        <v/>
      </c>
      <c r="AT371" s="127">
        <v>1856</v>
      </c>
      <c r="AU371" s="128"/>
      <c r="AV371" s="129"/>
      <c r="AW371" s="126" t="str">
        <f t="shared" si="164"/>
        <v/>
      </c>
      <c r="AX371" s="126" t="str">
        <f t="shared" si="165"/>
        <v/>
      </c>
      <c r="AY371" s="64" t="str">
        <f t="shared" si="166"/>
        <v/>
      </c>
      <c r="AZ371" s="97">
        <v>80.14</v>
      </c>
      <c r="BA371" s="68"/>
      <c r="BB371" s="68"/>
      <c r="BC371" s="68"/>
      <c r="BD371" s="68"/>
      <c r="BE371" s="15">
        <v>0</v>
      </c>
      <c r="BF371" s="5">
        <f t="shared" si="167"/>
        <v>16807.866666666669</v>
      </c>
      <c r="BG371" s="41">
        <v>9609</v>
      </c>
      <c r="BH371" s="42">
        <v>3547</v>
      </c>
      <c r="BI371" s="42">
        <v>1512</v>
      </c>
      <c r="BJ371" s="42"/>
      <c r="BK371" s="42"/>
      <c r="BL371" s="42">
        <v>2139.8666666666668</v>
      </c>
      <c r="BM371" s="15"/>
    </row>
    <row r="372" spans="1:65" outlineLevel="5" x14ac:dyDescent="0.45">
      <c r="A372" s="22">
        <f t="shared" si="136"/>
        <v>11</v>
      </c>
      <c r="B372" s="9">
        <f t="shared" si="153"/>
        <v>45607</v>
      </c>
      <c r="C372" s="51">
        <v>369146</v>
      </c>
      <c r="D372" s="64">
        <f t="shared" si="158"/>
        <v>39</v>
      </c>
      <c r="E372" s="12">
        <v>39.299999999999997</v>
      </c>
      <c r="F372" s="12">
        <v>39.4</v>
      </c>
      <c r="G372" s="12">
        <v>37.799999999999997</v>
      </c>
      <c r="H372" s="12">
        <v>39.6</v>
      </c>
      <c r="I372" s="12"/>
      <c r="J372" s="12"/>
      <c r="K372" s="12"/>
      <c r="L372" s="12"/>
      <c r="M372" s="74">
        <f t="shared" si="159"/>
        <v>7.1</v>
      </c>
      <c r="N372" s="83">
        <v>7.15</v>
      </c>
      <c r="O372" s="83">
        <v>6.98</v>
      </c>
      <c r="P372" s="83">
        <v>7.14</v>
      </c>
      <c r="Q372" s="83">
        <v>7.01</v>
      </c>
      <c r="R372" s="83"/>
      <c r="S372" s="83"/>
      <c r="T372" s="83"/>
      <c r="U372" s="83"/>
      <c r="V372" s="5">
        <f t="shared" si="160"/>
        <v>107.5</v>
      </c>
      <c r="W372" s="41"/>
      <c r="X372" s="41">
        <v>118</v>
      </c>
      <c r="Y372" s="41"/>
      <c r="Z372" s="41">
        <v>97</v>
      </c>
      <c r="AA372" s="41"/>
      <c r="AB372" s="41"/>
      <c r="AC372" s="41"/>
      <c r="AD372" s="41"/>
      <c r="AE372" s="5">
        <f t="shared" si="161"/>
        <v>3435</v>
      </c>
      <c r="AF372" s="41"/>
      <c r="AG372" s="41">
        <v>3500</v>
      </c>
      <c r="AH372" s="41"/>
      <c r="AI372" s="41">
        <v>3370</v>
      </c>
      <c r="AJ372" s="41"/>
      <c r="AK372" s="41"/>
      <c r="AL372" s="41"/>
      <c r="AM372" s="41"/>
      <c r="AN372" s="41">
        <v>17.937219730941703</v>
      </c>
      <c r="AO372" s="41">
        <v>1561</v>
      </c>
      <c r="AP372" s="110"/>
      <c r="AQ372" s="111"/>
      <c r="AR372" s="126" t="str">
        <f t="shared" si="162"/>
        <v/>
      </c>
      <c r="AS372" s="126" t="str">
        <f t="shared" si="163"/>
        <v/>
      </c>
      <c r="AT372" s="127">
        <v>1781</v>
      </c>
      <c r="AU372" s="128"/>
      <c r="AV372" s="129"/>
      <c r="AW372" s="126" t="str">
        <f t="shared" si="164"/>
        <v/>
      </c>
      <c r="AX372" s="126" t="str">
        <f t="shared" si="165"/>
        <v/>
      </c>
      <c r="AY372" s="64" t="str">
        <f t="shared" si="166"/>
        <v/>
      </c>
      <c r="AZ372" s="97">
        <v>79.34</v>
      </c>
      <c r="BA372" s="68"/>
      <c r="BB372" s="68"/>
      <c r="BC372" s="68"/>
      <c r="BD372" s="68"/>
      <c r="BE372" s="15">
        <v>0</v>
      </c>
      <c r="BF372" s="5">
        <f t="shared" si="167"/>
        <v>25942</v>
      </c>
      <c r="BG372" s="41">
        <v>11899</v>
      </c>
      <c r="BH372" s="42">
        <v>12556</v>
      </c>
      <c r="BI372" s="42">
        <v>1487</v>
      </c>
      <c r="BJ372" s="42"/>
      <c r="BK372" s="42"/>
      <c r="BL372" s="42">
        <v>0</v>
      </c>
      <c r="BM372" s="15"/>
    </row>
    <row r="373" spans="1:65" outlineLevel="5" x14ac:dyDescent="0.45">
      <c r="A373" s="22">
        <f t="shared" si="136"/>
        <v>11</v>
      </c>
      <c r="B373" s="9">
        <f t="shared" si="153"/>
        <v>45608</v>
      </c>
      <c r="C373" s="51">
        <v>351424</v>
      </c>
      <c r="D373" s="64">
        <f t="shared" si="158"/>
        <v>39.1</v>
      </c>
      <c r="E373" s="12">
        <v>39.200000000000003</v>
      </c>
      <c r="F373" s="12">
        <v>39.4</v>
      </c>
      <c r="G373" s="12">
        <v>38.1</v>
      </c>
      <c r="H373" s="12">
        <v>39.6</v>
      </c>
      <c r="I373" s="12"/>
      <c r="J373" s="12"/>
      <c r="K373" s="12"/>
      <c r="L373" s="12"/>
      <c r="M373" s="74">
        <f t="shared" si="159"/>
        <v>7</v>
      </c>
      <c r="N373" s="83">
        <v>7.09</v>
      </c>
      <c r="O373" s="83">
        <v>6.98</v>
      </c>
      <c r="P373" s="83">
        <v>7.03</v>
      </c>
      <c r="Q373" s="83">
        <v>6.97</v>
      </c>
      <c r="R373" s="83"/>
      <c r="S373" s="83"/>
      <c r="T373" s="83"/>
      <c r="U373" s="83"/>
      <c r="V373" s="5" t="str">
        <f t="shared" si="160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1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19.457956914523976</v>
      </c>
      <c r="AO373" s="41">
        <v>1439</v>
      </c>
      <c r="AP373" s="110">
        <v>2.35</v>
      </c>
      <c r="AQ373" s="111">
        <v>1.66</v>
      </c>
      <c r="AR373" s="126">
        <f t="shared" si="162"/>
        <v>70.638297872340416</v>
      </c>
      <c r="AS373" s="126">
        <f t="shared" si="163"/>
        <v>29.361702127659584</v>
      </c>
      <c r="AT373" s="127">
        <v>1625</v>
      </c>
      <c r="AU373" s="128">
        <v>1.69</v>
      </c>
      <c r="AV373" s="129">
        <v>1.02</v>
      </c>
      <c r="AW373" s="126">
        <f t="shared" si="164"/>
        <v>60.355029585798825</v>
      </c>
      <c r="AX373" s="126">
        <f t="shared" si="165"/>
        <v>39.644970414201175</v>
      </c>
      <c r="AY373" s="64">
        <f t="shared" si="166"/>
        <v>36.720014385901777</v>
      </c>
      <c r="AZ373" s="97">
        <v>80.33</v>
      </c>
      <c r="BA373" s="68"/>
      <c r="BB373" s="68"/>
      <c r="BC373" s="68"/>
      <c r="BD373" s="68"/>
      <c r="BE373" s="15">
        <v>0</v>
      </c>
      <c r="BF373" s="5">
        <f t="shared" si="167"/>
        <v>24758</v>
      </c>
      <c r="BG373" s="41">
        <v>10765</v>
      </c>
      <c r="BH373" s="42">
        <v>12489</v>
      </c>
      <c r="BI373" s="42">
        <v>1504</v>
      </c>
      <c r="BJ373" s="42"/>
      <c r="BK373" s="42"/>
      <c r="BL373" s="42">
        <v>0</v>
      </c>
      <c r="BM373" s="15"/>
    </row>
    <row r="374" spans="1:65" outlineLevel="5" x14ac:dyDescent="0.45">
      <c r="A374" s="22">
        <f t="shared" si="136"/>
        <v>11</v>
      </c>
      <c r="B374" s="9">
        <f t="shared" si="153"/>
        <v>45609</v>
      </c>
      <c r="C374" s="51">
        <v>347282</v>
      </c>
      <c r="D374" s="64">
        <f t="shared" si="158"/>
        <v>38.1</v>
      </c>
      <c r="E374" s="12">
        <v>39.9</v>
      </c>
      <c r="F374" s="12">
        <v>40.1</v>
      </c>
      <c r="G374" s="12">
        <v>32.299999999999997</v>
      </c>
      <c r="H374" s="12">
        <v>39.9</v>
      </c>
      <c r="I374" s="12"/>
      <c r="J374" s="12"/>
      <c r="K374" s="12"/>
      <c r="L374" s="12"/>
      <c r="M374" s="74">
        <f t="shared" si="159"/>
        <v>7</v>
      </c>
      <c r="N374" s="83">
        <v>7.05</v>
      </c>
      <c r="O374" s="83">
        <v>6.98</v>
      </c>
      <c r="P374" s="83">
        <v>7.03</v>
      </c>
      <c r="Q374" s="83">
        <v>6.97</v>
      </c>
      <c r="R374" s="83"/>
      <c r="S374" s="83"/>
      <c r="T374" s="83"/>
      <c r="U374" s="83"/>
      <c r="V374" s="5" t="str">
        <f t="shared" si="160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1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24.64788732394366</v>
      </c>
      <c r="AO374" s="41">
        <v>1136</v>
      </c>
      <c r="AP374" s="110"/>
      <c r="AQ374" s="111"/>
      <c r="AR374" s="126" t="str">
        <f t="shared" si="162"/>
        <v/>
      </c>
      <c r="AS374" s="126" t="str">
        <f t="shared" si="163"/>
        <v/>
      </c>
      <c r="AT374" s="127">
        <v>1333</v>
      </c>
      <c r="AU374" s="128"/>
      <c r="AV374" s="129"/>
      <c r="AW374" s="126" t="str">
        <f t="shared" si="164"/>
        <v/>
      </c>
      <c r="AX374" s="126" t="str">
        <f t="shared" si="165"/>
        <v/>
      </c>
      <c r="AY374" s="64" t="str">
        <f t="shared" si="166"/>
        <v/>
      </c>
      <c r="AZ374" s="97">
        <v>80.02</v>
      </c>
      <c r="BA374" s="68">
        <v>61.68</v>
      </c>
      <c r="BB374" s="68">
        <v>38.26</v>
      </c>
      <c r="BC374" s="68">
        <v>38</v>
      </c>
      <c r="BD374" s="68"/>
      <c r="BE374" s="15">
        <v>0</v>
      </c>
      <c r="BF374" s="5">
        <f t="shared" si="167"/>
        <v>18303</v>
      </c>
      <c r="BG374" s="41">
        <v>9850</v>
      </c>
      <c r="BH374" s="42">
        <v>6979</v>
      </c>
      <c r="BI374" s="42">
        <v>1474</v>
      </c>
      <c r="BJ374" s="42"/>
      <c r="BK374" s="42"/>
      <c r="BL374" s="42">
        <v>0</v>
      </c>
      <c r="BM374" s="15"/>
    </row>
    <row r="375" spans="1:65" outlineLevel="5" x14ac:dyDescent="0.45">
      <c r="A375" s="22">
        <f t="shared" si="136"/>
        <v>11</v>
      </c>
      <c r="B375" s="9">
        <f t="shared" si="153"/>
        <v>45610</v>
      </c>
      <c r="C375" s="51">
        <v>348137</v>
      </c>
      <c r="D375" s="64">
        <f t="shared" si="158"/>
        <v>37.4</v>
      </c>
      <c r="E375" s="12">
        <v>39.200000000000003</v>
      </c>
      <c r="F375" s="12">
        <v>39.299999999999997</v>
      </c>
      <c r="G375" s="12">
        <v>31.3</v>
      </c>
      <c r="H375" s="12">
        <v>39.799999999999997</v>
      </c>
      <c r="I375" s="12"/>
      <c r="J375" s="12"/>
      <c r="K375" s="12"/>
      <c r="L375" s="12"/>
      <c r="M375" s="74">
        <f t="shared" si="159"/>
        <v>7</v>
      </c>
      <c r="N375" s="83">
        <v>7.06</v>
      </c>
      <c r="O375" s="83">
        <v>7</v>
      </c>
      <c r="P375" s="83">
        <v>7.04</v>
      </c>
      <c r="Q375" s="83">
        <v>6.99</v>
      </c>
      <c r="R375" s="83"/>
      <c r="S375" s="83"/>
      <c r="T375" s="83"/>
      <c r="U375" s="83"/>
      <c r="V375" s="5" t="str">
        <f t="shared" si="160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1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28.140703517587941</v>
      </c>
      <c r="AO375" s="41">
        <v>995</v>
      </c>
      <c r="AP375" s="110"/>
      <c r="AQ375" s="111"/>
      <c r="AR375" s="126" t="str">
        <f t="shared" si="162"/>
        <v/>
      </c>
      <c r="AS375" s="126" t="str">
        <f t="shared" si="163"/>
        <v/>
      </c>
      <c r="AT375" s="127">
        <v>1293</v>
      </c>
      <c r="AU375" s="128"/>
      <c r="AV375" s="129"/>
      <c r="AW375" s="126" t="str">
        <f t="shared" si="164"/>
        <v/>
      </c>
      <c r="AX375" s="126" t="str">
        <f t="shared" si="165"/>
        <v/>
      </c>
      <c r="AY375" s="64" t="str">
        <f t="shared" si="166"/>
        <v/>
      </c>
      <c r="AZ375" s="97">
        <v>80.61</v>
      </c>
      <c r="BA375" s="68"/>
      <c r="BB375" s="68"/>
      <c r="BC375" s="68"/>
      <c r="BD375" s="68"/>
      <c r="BE375" s="15">
        <v>0</v>
      </c>
      <c r="BF375" s="5">
        <f t="shared" si="167"/>
        <v>22862.866666666665</v>
      </c>
      <c r="BG375" s="41">
        <v>8375</v>
      </c>
      <c r="BH375" s="42">
        <v>12560</v>
      </c>
      <c r="BI375" s="42">
        <v>1510</v>
      </c>
      <c r="BJ375" s="42"/>
      <c r="BK375" s="42"/>
      <c r="BL375" s="42">
        <v>417.86666666666667</v>
      </c>
      <c r="BM375" s="15"/>
    </row>
    <row r="376" spans="1:65" outlineLevel="5" x14ac:dyDescent="0.45">
      <c r="A376" s="22">
        <f t="shared" si="136"/>
        <v>11</v>
      </c>
      <c r="B376" s="9">
        <f t="shared" si="153"/>
        <v>45611</v>
      </c>
      <c r="C376" s="51">
        <v>339998</v>
      </c>
      <c r="D376" s="64">
        <f t="shared" si="158"/>
        <v>38.799999999999997</v>
      </c>
      <c r="E376" s="12">
        <v>39.200000000000003</v>
      </c>
      <c r="F376" s="12">
        <v>39.299999999999997</v>
      </c>
      <c r="G376" s="12">
        <v>37.799999999999997</v>
      </c>
      <c r="H376" s="12">
        <v>38.799999999999997</v>
      </c>
      <c r="I376" s="12"/>
      <c r="J376" s="12"/>
      <c r="K376" s="12"/>
      <c r="L376" s="12"/>
      <c r="M376" s="74">
        <f t="shared" si="159"/>
        <v>7</v>
      </c>
      <c r="N376" s="83">
        <v>7.01</v>
      </c>
      <c r="O376" s="83">
        <v>6.98</v>
      </c>
      <c r="P376" s="83">
        <v>7</v>
      </c>
      <c r="Q376" s="83">
        <v>6.99</v>
      </c>
      <c r="R376" s="83"/>
      <c r="S376" s="83"/>
      <c r="T376" s="83"/>
      <c r="U376" s="83"/>
      <c r="V376" s="5" t="str">
        <f t="shared" si="160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61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19.900497512437809</v>
      </c>
      <c r="AO376" s="41">
        <v>1407</v>
      </c>
      <c r="AP376" s="110"/>
      <c r="AQ376" s="111"/>
      <c r="AR376" s="126" t="str">
        <f t="shared" si="162"/>
        <v/>
      </c>
      <c r="AS376" s="126" t="str">
        <f t="shared" si="163"/>
        <v/>
      </c>
      <c r="AT376" s="127">
        <v>1663</v>
      </c>
      <c r="AU376" s="128"/>
      <c r="AV376" s="129"/>
      <c r="AW376" s="126" t="str">
        <f t="shared" si="164"/>
        <v/>
      </c>
      <c r="AX376" s="126" t="str">
        <f t="shared" si="165"/>
        <v/>
      </c>
      <c r="AY376" s="64" t="str">
        <f t="shared" si="166"/>
        <v/>
      </c>
      <c r="AZ376" s="97">
        <v>82.5</v>
      </c>
      <c r="BA376" s="68"/>
      <c r="BB376" s="68"/>
      <c r="BC376" s="68"/>
      <c r="BD376" s="68"/>
      <c r="BE376" s="15">
        <v>0</v>
      </c>
      <c r="BF376" s="5">
        <f t="shared" si="167"/>
        <v>21062</v>
      </c>
      <c r="BG376" s="41">
        <v>7191</v>
      </c>
      <c r="BH376" s="42">
        <v>12341</v>
      </c>
      <c r="BI376" s="42">
        <v>1530</v>
      </c>
      <c r="BJ376" s="42"/>
      <c r="BK376" s="42"/>
      <c r="BL376" s="42">
        <v>0</v>
      </c>
      <c r="BM376" s="15"/>
    </row>
    <row r="377" spans="1:65" outlineLevel="5" x14ac:dyDescent="0.45">
      <c r="A377" s="22">
        <f t="shared" si="136"/>
        <v>11</v>
      </c>
      <c r="B377" s="9">
        <f t="shared" si="153"/>
        <v>45612</v>
      </c>
      <c r="C377" s="51">
        <v>345693</v>
      </c>
      <c r="D377" s="64">
        <f t="shared" si="158"/>
        <v>38.700000000000003</v>
      </c>
      <c r="E377" s="12">
        <v>38.9</v>
      </c>
      <c r="F377" s="12">
        <v>39.1</v>
      </c>
      <c r="G377" s="12">
        <v>37.9</v>
      </c>
      <c r="H377" s="12">
        <v>39</v>
      </c>
      <c r="I377" s="12"/>
      <c r="J377" s="12"/>
      <c r="K377" s="12"/>
      <c r="L377" s="12"/>
      <c r="M377" s="74">
        <f t="shared" si="159"/>
        <v>7</v>
      </c>
      <c r="N377" s="83">
        <v>7.03</v>
      </c>
      <c r="O377" s="83">
        <v>6.99</v>
      </c>
      <c r="P377" s="83">
        <v>7.02</v>
      </c>
      <c r="Q377" s="83">
        <v>6.97</v>
      </c>
      <c r="R377" s="83"/>
      <c r="S377" s="83"/>
      <c r="T377" s="83"/>
      <c r="U377" s="83"/>
      <c r="V377" s="5" t="str">
        <f t="shared" si="160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1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18.691588785046729</v>
      </c>
      <c r="AO377" s="41">
        <v>1498</v>
      </c>
      <c r="AP377" s="110"/>
      <c r="AQ377" s="111"/>
      <c r="AR377" s="126" t="str">
        <f t="shared" si="162"/>
        <v/>
      </c>
      <c r="AS377" s="126" t="str">
        <f t="shared" si="163"/>
        <v/>
      </c>
      <c r="AT377" s="127">
        <v>1821</v>
      </c>
      <c r="AU377" s="128"/>
      <c r="AV377" s="129"/>
      <c r="AW377" s="126" t="str">
        <f t="shared" si="164"/>
        <v/>
      </c>
      <c r="AX377" s="126" t="str">
        <f t="shared" si="165"/>
        <v/>
      </c>
      <c r="AY377" s="64" t="str">
        <f t="shared" si="166"/>
        <v/>
      </c>
      <c r="AZ377" s="97">
        <v>79.12</v>
      </c>
      <c r="BA377" s="68"/>
      <c r="BB377" s="68"/>
      <c r="BC377" s="68"/>
      <c r="BD377" s="68"/>
      <c r="BE377" s="15">
        <v>30</v>
      </c>
      <c r="BF377" s="5">
        <f t="shared" si="167"/>
        <v>26231.866666666669</v>
      </c>
      <c r="BG377" s="41">
        <v>11566</v>
      </c>
      <c r="BH377" s="42">
        <v>9766</v>
      </c>
      <c r="BI377" s="42">
        <v>1394</v>
      </c>
      <c r="BJ377" s="42"/>
      <c r="BK377" s="42"/>
      <c r="BL377" s="42">
        <v>3505.8666666666668</v>
      </c>
      <c r="BM377" s="15"/>
    </row>
    <row r="378" spans="1:65" outlineLevel="5" x14ac:dyDescent="0.45">
      <c r="A378" s="22">
        <f t="shared" si="136"/>
        <v>11</v>
      </c>
      <c r="B378" s="9">
        <f t="shared" si="153"/>
        <v>45613</v>
      </c>
      <c r="C378" s="51">
        <v>340332</v>
      </c>
      <c r="D378" s="64">
        <f t="shared" si="158"/>
        <v>36.5</v>
      </c>
      <c r="E378" s="12">
        <v>35.5</v>
      </c>
      <c r="F378" s="12">
        <v>35.5</v>
      </c>
      <c r="G378" s="12">
        <v>38</v>
      </c>
      <c r="H378" s="12">
        <v>37.1</v>
      </c>
      <c r="I378" s="12"/>
      <c r="J378" s="12"/>
      <c r="K378" s="12"/>
      <c r="L378" s="12"/>
      <c r="M378" s="74">
        <f t="shared" si="159"/>
        <v>7</v>
      </c>
      <c r="N378" s="83">
        <v>7.01</v>
      </c>
      <c r="O378" s="83">
        <v>6.99</v>
      </c>
      <c r="P378" s="83">
        <v>7.03</v>
      </c>
      <c r="Q378" s="83">
        <v>6.99</v>
      </c>
      <c r="R378" s="83"/>
      <c r="S378" s="83"/>
      <c r="T378" s="83"/>
      <c r="U378" s="83"/>
      <c r="V378" s="5" t="str">
        <f t="shared" si="160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61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23.236514522821576</v>
      </c>
      <c r="AO378" s="41">
        <v>1205</v>
      </c>
      <c r="AP378" s="110"/>
      <c r="AQ378" s="111"/>
      <c r="AR378" s="126" t="str">
        <f t="shared" si="162"/>
        <v/>
      </c>
      <c r="AS378" s="126" t="str">
        <f t="shared" si="163"/>
        <v/>
      </c>
      <c r="AT378" s="127">
        <v>1457</v>
      </c>
      <c r="AU378" s="128"/>
      <c r="AV378" s="129"/>
      <c r="AW378" s="126" t="str">
        <f t="shared" si="164"/>
        <v/>
      </c>
      <c r="AX378" s="126" t="str">
        <f t="shared" si="165"/>
        <v/>
      </c>
      <c r="AY378" s="64" t="str">
        <f t="shared" si="166"/>
        <v/>
      </c>
      <c r="AZ378" s="97">
        <v>79.47</v>
      </c>
      <c r="BA378" s="68"/>
      <c r="BB378" s="68"/>
      <c r="BC378" s="68"/>
      <c r="BD378" s="68"/>
      <c r="BE378" s="15">
        <v>0</v>
      </c>
      <c r="BF378" s="5">
        <f t="shared" si="167"/>
        <v>20571.866666666669</v>
      </c>
      <c r="BG378" s="41">
        <v>10372</v>
      </c>
      <c r="BH378" s="42">
        <v>2594</v>
      </c>
      <c r="BI378" s="42">
        <v>1270</v>
      </c>
      <c r="BJ378" s="42"/>
      <c r="BK378" s="42"/>
      <c r="BL378" s="42">
        <v>6335.8666666666668</v>
      </c>
      <c r="BM378" s="15"/>
    </row>
    <row r="379" spans="1:65" outlineLevel="5" x14ac:dyDescent="0.45">
      <c r="A379" s="22">
        <f t="shared" ref="A379:A426" si="168">MONTH(B379)</f>
        <v>11</v>
      </c>
      <c r="B379" s="9">
        <f t="shared" si="153"/>
        <v>45614</v>
      </c>
      <c r="C379" s="51">
        <v>338326</v>
      </c>
      <c r="D379" s="64">
        <f t="shared" si="158"/>
        <v>36.5</v>
      </c>
      <c r="E379" s="12">
        <v>35.5</v>
      </c>
      <c r="F379" s="12">
        <v>35.5</v>
      </c>
      <c r="G379" s="12">
        <v>37.799999999999997</v>
      </c>
      <c r="H379" s="12">
        <v>37</v>
      </c>
      <c r="I379" s="12"/>
      <c r="J379" s="12"/>
      <c r="K379" s="12"/>
      <c r="L379" s="12"/>
      <c r="M379" s="74">
        <f t="shared" si="159"/>
        <v>7.1</v>
      </c>
      <c r="N379" s="83">
        <v>7.1</v>
      </c>
      <c r="O379" s="83">
        <v>6.99</v>
      </c>
      <c r="P379" s="83">
        <v>7.1</v>
      </c>
      <c r="Q379" s="83">
        <v>7.04</v>
      </c>
      <c r="R379" s="83"/>
      <c r="S379" s="83"/>
      <c r="T379" s="83"/>
      <c r="U379" s="83"/>
      <c r="V379" s="5">
        <f t="shared" si="160"/>
        <v>102.5</v>
      </c>
      <c r="W379" s="41"/>
      <c r="X379" s="41">
        <v>110</v>
      </c>
      <c r="Y379" s="41"/>
      <c r="Z379" s="41">
        <v>95</v>
      </c>
      <c r="AA379" s="41"/>
      <c r="AB379" s="41"/>
      <c r="AC379" s="41"/>
      <c r="AD379" s="41"/>
      <c r="AE379" s="5">
        <f t="shared" si="161"/>
        <v>3030</v>
      </c>
      <c r="AF379" s="41"/>
      <c r="AG379" s="41">
        <v>2910</v>
      </c>
      <c r="AH379" s="41"/>
      <c r="AI379" s="41">
        <v>3150</v>
      </c>
      <c r="AJ379" s="41"/>
      <c r="AK379" s="41"/>
      <c r="AL379" s="41"/>
      <c r="AM379" s="41"/>
      <c r="AN379" s="41">
        <v>17.294626312538604</v>
      </c>
      <c r="AO379" s="41">
        <v>1619</v>
      </c>
      <c r="AP379" s="110"/>
      <c r="AQ379" s="111"/>
      <c r="AR379" s="126" t="str">
        <f t="shared" si="162"/>
        <v/>
      </c>
      <c r="AS379" s="126" t="str">
        <f t="shared" si="163"/>
        <v/>
      </c>
      <c r="AT379" s="127">
        <v>2215</v>
      </c>
      <c r="AU379" s="128"/>
      <c r="AV379" s="129"/>
      <c r="AW379" s="126" t="str">
        <f t="shared" si="164"/>
        <v/>
      </c>
      <c r="AX379" s="126" t="str">
        <f t="shared" si="165"/>
        <v/>
      </c>
      <c r="AY379" s="64" t="str">
        <f t="shared" si="166"/>
        <v/>
      </c>
      <c r="AZ379" s="97">
        <v>80.08</v>
      </c>
      <c r="BA379" s="68"/>
      <c r="BB379" s="68"/>
      <c r="BC379" s="68"/>
      <c r="BD379" s="68"/>
      <c r="BE379" s="15">
        <v>350</v>
      </c>
      <c r="BF379" s="5">
        <f t="shared" si="167"/>
        <v>21450.866666666669</v>
      </c>
      <c r="BG379" s="41">
        <v>10140</v>
      </c>
      <c r="BH379" s="42">
        <v>0</v>
      </c>
      <c r="BI379" s="42">
        <v>1419</v>
      </c>
      <c r="BJ379" s="42"/>
      <c r="BK379" s="42"/>
      <c r="BL379" s="42">
        <v>9891.8666666666668</v>
      </c>
      <c r="BM379" s="15"/>
    </row>
    <row r="380" spans="1:65" outlineLevel="5" x14ac:dyDescent="0.45">
      <c r="A380" s="22">
        <f t="shared" si="168"/>
        <v>11</v>
      </c>
      <c r="B380" s="9">
        <f t="shared" si="153"/>
        <v>45615</v>
      </c>
      <c r="C380" s="51">
        <v>335781</v>
      </c>
      <c r="D380" s="64">
        <f t="shared" si="158"/>
        <v>39.5</v>
      </c>
      <c r="E380" s="12">
        <v>39.4</v>
      </c>
      <c r="F380" s="12">
        <v>39.6</v>
      </c>
      <c r="G380" s="12">
        <v>39.5</v>
      </c>
      <c r="H380" s="12">
        <v>39.6</v>
      </c>
      <c r="I380" s="12"/>
      <c r="J380" s="12"/>
      <c r="K380" s="12"/>
      <c r="L380" s="12"/>
      <c r="M380" s="74">
        <f t="shared" si="159"/>
        <v>7</v>
      </c>
      <c r="N380" s="83">
        <v>7.09</v>
      </c>
      <c r="O380" s="83">
        <v>6.91</v>
      </c>
      <c r="P380" s="83">
        <v>7.12</v>
      </c>
      <c r="Q380" s="83">
        <v>7.01</v>
      </c>
      <c r="R380" s="83"/>
      <c r="S380" s="83"/>
      <c r="T380" s="83"/>
      <c r="U380" s="83"/>
      <c r="V380" s="5" t="str">
        <f t="shared" si="160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1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25.925925925925927</v>
      </c>
      <c r="AO380" s="41">
        <v>1080</v>
      </c>
      <c r="AP380" s="110">
        <v>3.05</v>
      </c>
      <c r="AQ380" s="111">
        <v>2.27</v>
      </c>
      <c r="AR380" s="126">
        <f t="shared" si="162"/>
        <v>74.426229508196727</v>
      </c>
      <c r="AS380" s="126">
        <f t="shared" si="163"/>
        <v>25.573770491803273</v>
      </c>
      <c r="AT380" s="127">
        <v>2178</v>
      </c>
      <c r="AU380" s="128">
        <v>1.7</v>
      </c>
      <c r="AV380" s="129">
        <v>1.06</v>
      </c>
      <c r="AW380" s="126">
        <f t="shared" si="164"/>
        <v>62.352941176470587</v>
      </c>
      <c r="AX380" s="126">
        <f t="shared" si="165"/>
        <v>37.647058823529413</v>
      </c>
      <c r="AY380" s="64">
        <f t="shared" si="166"/>
        <v>43.089207048458164</v>
      </c>
      <c r="AZ380" s="97">
        <v>80.599999999999994</v>
      </c>
      <c r="BA380" s="68"/>
      <c r="BB380" s="68"/>
      <c r="BC380" s="68"/>
      <c r="BD380" s="68"/>
      <c r="BE380" s="15">
        <v>360</v>
      </c>
      <c r="BF380" s="5">
        <f t="shared" si="167"/>
        <v>28923.733333333334</v>
      </c>
      <c r="BG380" s="41">
        <v>9907</v>
      </c>
      <c r="BH380" s="42">
        <v>6200</v>
      </c>
      <c r="BI380" s="42">
        <v>1144</v>
      </c>
      <c r="BJ380" s="42"/>
      <c r="BK380" s="42"/>
      <c r="BL380" s="42">
        <v>11672.733333333334</v>
      </c>
      <c r="BM380" s="15"/>
    </row>
    <row r="381" spans="1:65" outlineLevel="5" x14ac:dyDescent="0.45">
      <c r="A381" s="22">
        <f t="shared" si="168"/>
        <v>11</v>
      </c>
      <c r="B381" s="9">
        <f t="shared" si="153"/>
        <v>45616</v>
      </c>
      <c r="C381" s="51">
        <v>334001</v>
      </c>
      <c r="D381" s="64">
        <f t="shared" si="158"/>
        <v>39.299999999999997</v>
      </c>
      <c r="E381" s="12">
        <v>39.1</v>
      </c>
      <c r="F381" s="12">
        <v>39.4</v>
      </c>
      <c r="G381" s="12">
        <v>39.200000000000003</v>
      </c>
      <c r="H381" s="12">
        <v>39.299999999999997</v>
      </c>
      <c r="I381" s="12"/>
      <c r="J381" s="12"/>
      <c r="K381" s="12"/>
      <c r="L381" s="12"/>
      <c r="M381" s="74">
        <f t="shared" si="159"/>
        <v>7</v>
      </c>
      <c r="N381" s="83">
        <v>7.01</v>
      </c>
      <c r="O381" s="83">
        <v>6.83</v>
      </c>
      <c r="P381" s="83">
        <v>7.11</v>
      </c>
      <c r="Q381" s="83">
        <v>7.01</v>
      </c>
      <c r="R381" s="83"/>
      <c r="S381" s="83"/>
      <c r="T381" s="83"/>
      <c r="U381" s="83"/>
      <c r="V381" s="5" t="str">
        <f t="shared" si="160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61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18.817204301075268</v>
      </c>
      <c r="AO381" s="41">
        <v>1488</v>
      </c>
      <c r="AP381" s="110"/>
      <c r="AQ381" s="111"/>
      <c r="AR381" s="126" t="str">
        <f t="shared" si="162"/>
        <v/>
      </c>
      <c r="AS381" s="126" t="str">
        <f t="shared" si="163"/>
        <v/>
      </c>
      <c r="AT381" s="127">
        <v>1250</v>
      </c>
      <c r="AU381" s="128"/>
      <c r="AV381" s="129"/>
      <c r="AW381" s="126" t="str">
        <f t="shared" si="164"/>
        <v/>
      </c>
      <c r="AX381" s="126" t="str">
        <f t="shared" si="165"/>
        <v/>
      </c>
      <c r="AY381" s="64" t="str">
        <f t="shared" si="166"/>
        <v/>
      </c>
      <c r="AZ381" s="97">
        <v>79.94</v>
      </c>
      <c r="BA381" s="68">
        <v>61.6</v>
      </c>
      <c r="BB381" s="68">
        <v>38.25</v>
      </c>
      <c r="BC381" s="68">
        <v>38</v>
      </c>
      <c r="BD381" s="68"/>
      <c r="BE381" s="15">
        <v>360</v>
      </c>
      <c r="BF381" s="5">
        <f t="shared" si="167"/>
        <v>25185.733333333334</v>
      </c>
      <c r="BG381" s="41">
        <v>9593</v>
      </c>
      <c r="BH381" s="42">
        <v>4370</v>
      </c>
      <c r="BI381" s="42">
        <v>1231</v>
      </c>
      <c r="BJ381" s="42"/>
      <c r="BK381" s="42"/>
      <c r="BL381" s="42">
        <v>9991.7333333333336</v>
      </c>
      <c r="BM381" s="15"/>
    </row>
    <row r="382" spans="1:65" outlineLevel="5" x14ac:dyDescent="0.45">
      <c r="A382" s="22">
        <f t="shared" si="168"/>
        <v>11</v>
      </c>
      <c r="B382" s="9">
        <f t="shared" si="153"/>
        <v>45617</v>
      </c>
      <c r="C382" s="51">
        <v>333279</v>
      </c>
      <c r="D382" s="64">
        <f t="shared" si="158"/>
        <v>36.5</v>
      </c>
      <c r="E382" s="12">
        <v>35.6</v>
      </c>
      <c r="F382" s="12">
        <v>35.5</v>
      </c>
      <c r="G382" s="12">
        <v>37.9</v>
      </c>
      <c r="H382" s="12">
        <v>36.9</v>
      </c>
      <c r="I382" s="12"/>
      <c r="J382" s="12"/>
      <c r="K382" s="12"/>
      <c r="L382" s="12"/>
      <c r="M382" s="74">
        <f t="shared" si="159"/>
        <v>7</v>
      </c>
      <c r="N382" s="83">
        <v>7.02</v>
      </c>
      <c r="O382" s="83">
        <v>6.93</v>
      </c>
      <c r="P382" s="83">
        <v>7.06</v>
      </c>
      <c r="Q382" s="83">
        <v>6.99</v>
      </c>
      <c r="R382" s="83"/>
      <c r="S382" s="83"/>
      <c r="T382" s="83"/>
      <c r="U382" s="83"/>
      <c r="V382" s="5" t="str">
        <f t="shared" si="160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61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17.960230917254652</v>
      </c>
      <c r="AO382" s="41">
        <v>1559</v>
      </c>
      <c r="AP382" s="110"/>
      <c r="AQ382" s="111"/>
      <c r="AR382" s="126" t="str">
        <f t="shared" si="162"/>
        <v/>
      </c>
      <c r="AS382" s="126" t="str">
        <f t="shared" si="163"/>
        <v/>
      </c>
      <c r="AT382" s="127">
        <v>1631</v>
      </c>
      <c r="AU382" s="128"/>
      <c r="AV382" s="129"/>
      <c r="AW382" s="126" t="str">
        <f t="shared" si="164"/>
        <v/>
      </c>
      <c r="AX382" s="126" t="str">
        <f t="shared" si="165"/>
        <v/>
      </c>
      <c r="AY382" s="64" t="str">
        <f t="shared" si="166"/>
        <v/>
      </c>
      <c r="AZ382" s="97">
        <v>80.48</v>
      </c>
      <c r="BA382" s="68"/>
      <c r="BB382" s="68"/>
      <c r="BC382" s="68"/>
      <c r="BD382" s="68"/>
      <c r="BE382" s="15">
        <v>340</v>
      </c>
      <c r="BF382" s="5">
        <f t="shared" si="167"/>
        <v>27463.733333333334</v>
      </c>
      <c r="BG382" s="41">
        <v>11101</v>
      </c>
      <c r="BH382" s="42">
        <v>3676</v>
      </c>
      <c r="BI382" s="42">
        <v>1390</v>
      </c>
      <c r="BJ382" s="42"/>
      <c r="BK382" s="42"/>
      <c r="BL382" s="42">
        <v>11296.733333333334</v>
      </c>
      <c r="BM382" s="15"/>
    </row>
    <row r="383" spans="1:65" outlineLevel="5" x14ac:dyDescent="0.45">
      <c r="A383" s="22">
        <f t="shared" si="168"/>
        <v>11</v>
      </c>
      <c r="B383" s="9">
        <f t="shared" si="153"/>
        <v>45618</v>
      </c>
      <c r="C383" s="51">
        <v>331606</v>
      </c>
      <c r="D383" s="64">
        <f t="shared" si="158"/>
        <v>36.4</v>
      </c>
      <c r="E383" s="12">
        <v>35.5</v>
      </c>
      <c r="F383" s="12">
        <v>35.4</v>
      </c>
      <c r="G383" s="12">
        <v>37.799999999999997</v>
      </c>
      <c r="H383" s="12">
        <v>36.799999999999997</v>
      </c>
      <c r="I383" s="12"/>
      <c r="J383" s="12"/>
      <c r="K383" s="12"/>
      <c r="L383" s="12"/>
      <c r="M383" s="74">
        <f t="shared" si="159"/>
        <v>7</v>
      </c>
      <c r="N383" s="83">
        <v>7.02</v>
      </c>
      <c r="O383" s="83">
        <v>6.94</v>
      </c>
      <c r="P383" s="83">
        <v>7.07</v>
      </c>
      <c r="Q383" s="83">
        <v>7</v>
      </c>
      <c r="R383" s="83"/>
      <c r="S383" s="83"/>
      <c r="T383" s="83"/>
      <c r="U383" s="83"/>
      <c r="V383" s="5" t="str">
        <f t="shared" si="160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1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16.383850204798126</v>
      </c>
      <c r="AO383" s="41">
        <v>1709</v>
      </c>
      <c r="AP383" s="110"/>
      <c r="AQ383" s="111"/>
      <c r="AR383" s="126" t="str">
        <f t="shared" si="162"/>
        <v/>
      </c>
      <c r="AS383" s="126" t="str">
        <f t="shared" si="163"/>
        <v/>
      </c>
      <c r="AT383" s="127">
        <v>2270</v>
      </c>
      <c r="AU383" s="128"/>
      <c r="AV383" s="129"/>
      <c r="AW383" s="126" t="str">
        <f t="shared" si="164"/>
        <v/>
      </c>
      <c r="AX383" s="126" t="str">
        <f t="shared" si="165"/>
        <v/>
      </c>
      <c r="AY383" s="64" t="str">
        <f t="shared" si="166"/>
        <v/>
      </c>
      <c r="AZ383" s="97">
        <v>81</v>
      </c>
      <c r="BA383" s="68"/>
      <c r="BB383" s="68"/>
      <c r="BC383" s="68"/>
      <c r="BD383" s="68"/>
      <c r="BE383" s="15">
        <v>390</v>
      </c>
      <c r="BF383" s="5">
        <f t="shared" si="167"/>
        <v>24438.733333333334</v>
      </c>
      <c r="BG383" s="41">
        <v>12768</v>
      </c>
      <c r="BH383" s="42">
        <v>0</v>
      </c>
      <c r="BI383" s="42">
        <v>1464</v>
      </c>
      <c r="BJ383" s="42"/>
      <c r="BK383" s="42"/>
      <c r="BL383" s="42">
        <v>10206.733333333334</v>
      </c>
      <c r="BM383" s="15"/>
    </row>
    <row r="384" spans="1:65" outlineLevel="5" x14ac:dyDescent="0.45">
      <c r="A384" s="22">
        <f t="shared" si="168"/>
        <v>11</v>
      </c>
      <c r="B384" s="9">
        <f t="shared" si="153"/>
        <v>45619</v>
      </c>
      <c r="C384" s="51">
        <v>342603</v>
      </c>
      <c r="D384" s="64">
        <f t="shared" si="158"/>
        <v>38.200000000000003</v>
      </c>
      <c r="E384" s="12">
        <v>38.5</v>
      </c>
      <c r="F384" s="12">
        <v>38.700000000000003</v>
      </c>
      <c r="G384" s="12">
        <v>37.700000000000003</v>
      </c>
      <c r="H384" s="12">
        <v>37.700000000000003</v>
      </c>
      <c r="I384" s="12"/>
      <c r="J384" s="12"/>
      <c r="K384" s="12"/>
      <c r="L384" s="12"/>
      <c r="M384" s="74">
        <f t="shared" si="159"/>
        <v>7</v>
      </c>
      <c r="N384" s="83">
        <v>7.01</v>
      </c>
      <c r="O384" s="83">
        <v>6.96</v>
      </c>
      <c r="P384" s="83">
        <v>7.03</v>
      </c>
      <c r="Q384" s="83">
        <v>6.99</v>
      </c>
      <c r="R384" s="83"/>
      <c r="S384" s="83"/>
      <c r="T384" s="83"/>
      <c r="U384" s="83"/>
      <c r="V384" s="5" t="str">
        <f t="shared" si="160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1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16.147635524798154</v>
      </c>
      <c r="AO384" s="41">
        <v>1734</v>
      </c>
      <c r="AP384" s="110"/>
      <c r="AQ384" s="111"/>
      <c r="AR384" s="126" t="str">
        <f t="shared" si="162"/>
        <v/>
      </c>
      <c r="AS384" s="126" t="str">
        <f t="shared" si="163"/>
        <v/>
      </c>
      <c r="AT384" s="127">
        <v>1731</v>
      </c>
      <c r="AU384" s="128"/>
      <c r="AV384" s="129"/>
      <c r="AW384" s="126" t="str">
        <f t="shared" si="164"/>
        <v/>
      </c>
      <c r="AX384" s="126" t="str">
        <f t="shared" si="165"/>
        <v/>
      </c>
      <c r="AY384" s="64" t="str">
        <f t="shared" si="166"/>
        <v/>
      </c>
      <c r="AZ384" s="97">
        <v>79.25</v>
      </c>
      <c r="BA384" s="68"/>
      <c r="BB384" s="68"/>
      <c r="BC384" s="68"/>
      <c r="BD384" s="68"/>
      <c r="BE384" s="15">
        <v>150</v>
      </c>
      <c r="BF384" s="5">
        <f t="shared" si="167"/>
        <v>25207.866666666669</v>
      </c>
      <c r="BG384" s="41">
        <v>12338</v>
      </c>
      <c r="BH384" s="42">
        <v>0</v>
      </c>
      <c r="BI384" s="42">
        <v>1483</v>
      </c>
      <c r="BJ384" s="42"/>
      <c r="BK384" s="42"/>
      <c r="BL384" s="42">
        <v>11386.866666666667</v>
      </c>
      <c r="BM384" s="15"/>
    </row>
    <row r="385" spans="1:65" outlineLevel="5" x14ac:dyDescent="0.45">
      <c r="A385" s="22">
        <f t="shared" si="168"/>
        <v>11</v>
      </c>
      <c r="B385" s="9">
        <f t="shared" si="153"/>
        <v>45620</v>
      </c>
      <c r="C385" s="51">
        <v>326675</v>
      </c>
      <c r="D385" s="64">
        <f t="shared" si="158"/>
        <v>37.6</v>
      </c>
      <c r="E385" s="12">
        <v>37</v>
      </c>
      <c r="F385" s="12">
        <v>37.1</v>
      </c>
      <c r="G385" s="12">
        <v>37.6</v>
      </c>
      <c r="H385" s="12">
        <v>38.6</v>
      </c>
      <c r="I385" s="12"/>
      <c r="J385" s="12"/>
      <c r="K385" s="12"/>
      <c r="L385" s="12"/>
      <c r="M385" s="74">
        <f t="shared" si="159"/>
        <v>7</v>
      </c>
      <c r="N385" s="83">
        <v>7.01</v>
      </c>
      <c r="O385" s="83">
        <v>6.99</v>
      </c>
      <c r="P385" s="83">
        <v>7.05</v>
      </c>
      <c r="Q385" s="83">
        <v>6.99</v>
      </c>
      <c r="R385" s="83"/>
      <c r="S385" s="83"/>
      <c r="T385" s="83"/>
      <c r="U385" s="83"/>
      <c r="V385" s="5" t="str">
        <f t="shared" si="160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61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20.319303338171263</v>
      </c>
      <c r="AO385" s="41">
        <v>1378</v>
      </c>
      <c r="AP385" s="110"/>
      <c r="AQ385" s="111"/>
      <c r="AR385" s="126" t="str">
        <f t="shared" si="162"/>
        <v/>
      </c>
      <c r="AS385" s="126" t="str">
        <f t="shared" si="163"/>
        <v/>
      </c>
      <c r="AT385" s="127">
        <v>1777</v>
      </c>
      <c r="AU385" s="128"/>
      <c r="AV385" s="129"/>
      <c r="AW385" s="126" t="str">
        <f t="shared" si="164"/>
        <v/>
      </c>
      <c r="AX385" s="126" t="str">
        <f t="shared" si="165"/>
        <v/>
      </c>
      <c r="AY385" s="64" t="str">
        <f t="shared" si="166"/>
        <v/>
      </c>
      <c r="AZ385" s="97">
        <v>79.95</v>
      </c>
      <c r="BA385" s="68"/>
      <c r="BB385" s="68"/>
      <c r="BC385" s="68"/>
      <c r="BD385" s="68"/>
      <c r="BE385" s="15">
        <v>0</v>
      </c>
      <c r="BF385" s="5">
        <f t="shared" si="167"/>
        <v>15347.866666666667</v>
      </c>
      <c r="BG385" s="41">
        <v>9100</v>
      </c>
      <c r="BH385" s="42">
        <v>0</v>
      </c>
      <c r="BI385" s="42">
        <v>1134</v>
      </c>
      <c r="BJ385" s="42"/>
      <c r="BK385" s="42"/>
      <c r="BL385" s="42">
        <v>5113.8666666666668</v>
      </c>
      <c r="BM385" s="15"/>
    </row>
    <row r="386" spans="1:65" outlineLevel="5" x14ac:dyDescent="0.45">
      <c r="A386" s="22">
        <f t="shared" si="168"/>
        <v>11</v>
      </c>
      <c r="B386" s="9">
        <f t="shared" si="153"/>
        <v>45621</v>
      </c>
      <c r="C386" s="51">
        <v>331094</v>
      </c>
      <c r="D386" s="64">
        <f t="shared" si="158"/>
        <v>36.1</v>
      </c>
      <c r="E386" s="12">
        <v>35.299999999999997</v>
      </c>
      <c r="F386" s="12">
        <v>35.200000000000003</v>
      </c>
      <c r="G386" s="12">
        <v>37.4</v>
      </c>
      <c r="H386" s="12">
        <v>36.4</v>
      </c>
      <c r="I386" s="12"/>
      <c r="J386" s="12"/>
      <c r="K386" s="12"/>
      <c r="L386" s="12"/>
      <c r="M386" s="74">
        <f t="shared" si="159"/>
        <v>7</v>
      </c>
      <c r="N386" s="83">
        <v>7.02</v>
      </c>
      <c r="O386" s="83">
        <v>6.96</v>
      </c>
      <c r="P386" s="83">
        <v>7.05</v>
      </c>
      <c r="Q386" s="83">
        <v>6.98</v>
      </c>
      <c r="R386" s="83"/>
      <c r="S386" s="83"/>
      <c r="T386" s="83"/>
      <c r="U386" s="83"/>
      <c r="V386" s="5">
        <f t="shared" si="160"/>
        <v>106.5</v>
      </c>
      <c r="W386" s="41"/>
      <c r="X386" s="41">
        <v>135</v>
      </c>
      <c r="Y386" s="41"/>
      <c r="Z386" s="41">
        <v>78</v>
      </c>
      <c r="AA386" s="41"/>
      <c r="AB386" s="41"/>
      <c r="AC386" s="41"/>
      <c r="AD386" s="41"/>
      <c r="AE386" s="5">
        <f t="shared" si="161"/>
        <v>3245</v>
      </c>
      <c r="AF386" s="41"/>
      <c r="AG386" s="41">
        <v>3160</v>
      </c>
      <c r="AH386" s="41"/>
      <c r="AI386" s="41">
        <v>3330</v>
      </c>
      <c r="AJ386" s="41"/>
      <c r="AK386" s="41"/>
      <c r="AL386" s="41"/>
      <c r="AM386" s="41"/>
      <c r="AN386" s="41">
        <v>18.288700195950359</v>
      </c>
      <c r="AO386" s="41">
        <v>1531</v>
      </c>
      <c r="AP386" s="110"/>
      <c r="AQ386" s="111"/>
      <c r="AR386" s="126" t="str">
        <f t="shared" si="162"/>
        <v/>
      </c>
      <c r="AS386" s="126" t="str">
        <f t="shared" si="163"/>
        <v/>
      </c>
      <c r="AT386" s="127">
        <v>2244</v>
      </c>
      <c r="AU386" s="128"/>
      <c r="AV386" s="129"/>
      <c r="AW386" s="126" t="str">
        <f t="shared" si="164"/>
        <v/>
      </c>
      <c r="AX386" s="126" t="str">
        <f t="shared" si="165"/>
        <v/>
      </c>
      <c r="AY386" s="64" t="str">
        <f t="shared" si="166"/>
        <v/>
      </c>
      <c r="AZ386" s="97">
        <v>79.59</v>
      </c>
      <c r="BA386" s="68"/>
      <c r="BB386" s="68"/>
      <c r="BC386" s="68"/>
      <c r="BD386" s="68"/>
      <c r="BE386" s="15">
        <v>400</v>
      </c>
      <c r="BF386" s="5">
        <f t="shared" si="167"/>
        <v>27984.866666666669</v>
      </c>
      <c r="BG386" s="41">
        <v>11511</v>
      </c>
      <c r="BH386" s="42">
        <v>0</v>
      </c>
      <c r="BI386" s="42">
        <v>1403</v>
      </c>
      <c r="BJ386" s="42"/>
      <c r="BK386" s="42"/>
      <c r="BL386" s="42">
        <v>15070.866666666667</v>
      </c>
      <c r="BM386" s="15"/>
    </row>
    <row r="387" spans="1:65" outlineLevel="5" x14ac:dyDescent="0.45">
      <c r="A387" s="22">
        <f t="shared" si="168"/>
        <v>11</v>
      </c>
      <c r="B387" s="9">
        <f t="shared" si="153"/>
        <v>45622</v>
      </c>
      <c r="C387" s="51">
        <v>356074</v>
      </c>
      <c r="D387" s="64">
        <f t="shared" si="158"/>
        <v>36.1</v>
      </c>
      <c r="E387" s="12">
        <v>35.299999999999997</v>
      </c>
      <c r="F387" s="12">
        <v>35.200000000000003</v>
      </c>
      <c r="G387" s="12">
        <v>37.4</v>
      </c>
      <c r="H387" s="12">
        <v>36.299999999999997</v>
      </c>
      <c r="I387" s="12"/>
      <c r="J387" s="12"/>
      <c r="K387" s="12"/>
      <c r="L387" s="12"/>
      <c r="M387" s="74">
        <f t="shared" si="159"/>
        <v>7</v>
      </c>
      <c r="N387" s="83">
        <v>7.02</v>
      </c>
      <c r="O387" s="83">
        <v>6.99</v>
      </c>
      <c r="P387" s="83">
        <v>7.04</v>
      </c>
      <c r="Q387" s="83">
        <v>6.97</v>
      </c>
      <c r="R387" s="83"/>
      <c r="S387" s="83"/>
      <c r="T387" s="83"/>
      <c r="U387" s="83"/>
      <c r="V387" s="5" t="str">
        <f t="shared" si="160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1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18.099547511312217</v>
      </c>
      <c r="AO387" s="41">
        <v>1547</v>
      </c>
      <c r="AP387" s="110">
        <v>3.28</v>
      </c>
      <c r="AQ387" s="111">
        <v>2.46</v>
      </c>
      <c r="AR387" s="126">
        <f t="shared" si="162"/>
        <v>75</v>
      </c>
      <c r="AS387" s="126">
        <f t="shared" si="163"/>
        <v>25</v>
      </c>
      <c r="AT387" s="127">
        <v>1966</v>
      </c>
      <c r="AU387" s="128">
        <v>1.64</v>
      </c>
      <c r="AV387" s="129">
        <v>0.99</v>
      </c>
      <c r="AW387" s="126">
        <f t="shared" si="164"/>
        <v>60.365853658536587</v>
      </c>
      <c r="AX387" s="126">
        <f t="shared" si="165"/>
        <v>39.634146341463413</v>
      </c>
      <c r="AY387" s="64">
        <f t="shared" si="166"/>
        <v>49.230769230769219</v>
      </c>
      <c r="AZ387" s="97">
        <v>80.64</v>
      </c>
      <c r="BA387" s="68"/>
      <c r="BB387" s="68"/>
      <c r="BC387" s="68"/>
      <c r="BD387" s="68"/>
      <c r="BE387" s="15">
        <v>360</v>
      </c>
      <c r="BF387" s="5">
        <f t="shared" si="167"/>
        <v>27939.866666666669</v>
      </c>
      <c r="BG387" s="41">
        <v>12402</v>
      </c>
      <c r="BH387" s="42">
        <v>2748</v>
      </c>
      <c r="BI387" s="42">
        <v>1394</v>
      </c>
      <c r="BJ387" s="42"/>
      <c r="BK387" s="42"/>
      <c r="BL387" s="42">
        <v>11395.866666666667</v>
      </c>
      <c r="BM387" s="15"/>
    </row>
    <row r="388" spans="1:65" outlineLevel="5" x14ac:dyDescent="0.45">
      <c r="A388" s="22">
        <f t="shared" si="168"/>
        <v>11</v>
      </c>
      <c r="B388" s="9">
        <f t="shared" si="153"/>
        <v>45623</v>
      </c>
      <c r="C388" s="51">
        <v>362570</v>
      </c>
      <c r="D388" s="64">
        <f t="shared" si="158"/>
        <v>38.299999999999997</v>
      </c>
      <c r="E388" s="12">
        <v>38.5</v>
      </c>
      <c r="F388" s="12">
        <v>38.6</v>
      </c>
      <c r="G388" s="12">
        <v>37.1</v>
      </c>
      <c r="H388" s="12">
        <v>38.799999999999997</v>
      </c>
      <c r="I388" s="12"/>
      <c r="J388" s="12"/>
      <c r="K388" s="12"/>
      <c r="L388" s="12"/>
      <c r="M388" s="74">
        <f t="shared" si="159"/>
        <v>7</v>
      </c>
      <c r="N388" s="83">
        <v>7.07</v>
      </c>
      <c r="O388" s="83">
        <v>6.94</v>
      </c>
      <c r="P388" s="83">
        <v>7.09</v>
      </c>
      <c r="Q388" s="83">
        <v>6.99</v>
      </c>
      <c r="R388" s="83"/>
      <c r="S388" s="83"/>
      <c r="T388" s="83"/>
      <c r="U388" s="83"/>
      <c r="V388" s="5" t="str">
        <f t="shared" si="160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1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18.666666666666668</v>
      </c>
      <c r="AO388" s="41">
        <v>1500</v>
      </c>
      <c r="AP388" s="110"/>
      <c r="AQ388" s="111"/>
      <c r="AR388" s="126" t="str">
        <f t="shared" si="162"/>
        <v/>
      </c>
      <c r="AS388" s="126" t="str">
        <f t="shared" si="163"/>
        <v/>
      </c>
      <c r="AT388" s="127">
        <v>1953</v>
      </c>
      <c r="AU388" s="128"/>
      <c r="AV388" s="129"/>
      <c r="AW388" s="126" t="str">
        <f t="shared" si="164"/>
        <v/>
      </c>
      <c r="AX388" s="126" t="str">
        <f t="shared" si="165"/>
        <v/>
      </c>
      <c r="AY388" s="64" t="str">
        <f t="shared" si="166"/>
        <v/>
      </c>
      <c r="AZ388" s="97">
        <v>80.86</v>
      </c>
      <c r="BA388" s="68">
        <v>60.77</v>
      </c>
      <c r="BB388" s="68">
        <v>37.340000000000003</v>
      </c>
      <c r="BC388" s="68">
        <v>15</v>
      </c>
      <c r="BD388" s="68"/>
      <c r="BE388" s="15">
        <v>330</v>
      </c>
      <c r="BF388" s="5">
        <f t="shared" si="167"/>
        <v>25976.866666666669</v>
      </c>
      <c r="BG388" s="41">
        <v>12784</v>
      </c>
      <c r="BH388" s="42">
        <v>0</v>
      </c>
      <c r="BI388" s="42">
        <v>1413</v>
      </c>
      <c r="BJ388" s="42"/>
      <c r="BK388" s="42"/>
      <c r="BL388" s="42">
        <v>11779.866666666667</v>
      </c>
      <c r="BM388" s="15"/>
    </row>
    <row r="389" spans="1:65" outlineLevel="5" x14ac:dyDescent="0.45">
      <c r="A389" s="22">
        <f t="shared" si="168"/>
        <v>11</v>
      </c>
      <c r="B389" s="9">
        <f t="shared" si="153"/>
        <v>45624</v>
      </c>
      <c r="C389" s="51">
        <v>357803</v>
      </c>
      <c r="D389" s="64">
        <f t="shared" si="158"/>
        <v>38.700000000000003</v>
      </c>
      <c r="E389" s="12">
        <v>39.1</v>
      </c>
      <c r="F389" s="12">
        <v>39.200000000000003</v>
      </c>
      <c r="G389" s="12">
        <v>37.299999999999997</v>
      </c>
      <c r="H389" s="12">
        <v>39.200000000000003</v>
      </c>
      <c r="I389" s="12"/>
      <c r="J389" s="12"/>
      <c r="K389" s="12"/>
      <c r="L389" s="12"/>
      <c r="M389" s="74">
        <f t="shared" si="159"/>
        <v>7</v>
      </c>
      <c r="N389" s="83">
        <v>7.03</v>
      </c>
      <c r="O389" s="83">
        <v>6.95</v>
      </c>
      <c r="P389" s="83">
        <v>7.08</v>
      </c>
      <c r="Q389" s="83">
        <v>6.99</v>
      </c>
      <c r="R389" s="83"/>
      <c r="S389" s="83"/>
      <c r="T389" s="83"/>
      <c r="U389" s="83"/>
      <c r="V389" s="5" t="str">
        <f t="shared" si="160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61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22.635408245755862</v>
      </c>
      <c r="AO389" s="41">
        <v>1237</v>
      </c>
      <c r="AP389" s="110"/>
      <c r="AQ389" s="111"/>
      <c r="AR389" s="126" t="str">
        <f t="shared" si="162"/>
        <v/>
      </c>
      <c r="AS389" s="126" t="str">
        <f t="shared" si="163"/>
        <v/>
      </c>
      <c r="AT389" s="127">
        <v>1745</v>
      </c>
      <c r="AU389" s="128"/>
      <c r="AV389" s="129"/>
      <c r="AW389" s="126" t="str">
        <f t="shared" si="164"/>
        <v/>
      </c>
      <c r="AX389" s="126" t="str">
        <f t="shared" si="165"/>
        <v/>
      </c>
      <c r="AY389" s="64" t="str">
        <f t="shared" si="166"/>
        <v/>
      </c>
      <c r="AZ389" s="97">
        <v>80.5</v>
      </c>
      <c r="BA389" s="68"/>
      <c r="BB389" s="68"/>
      <c r="BC389" s="68"/>
      <c r="BD389" s="68"/>
      <c r="BE389" s="15">
        <v>280</v>
      </c>
      <c r="BF389" s="5">
        <f t="shared" si="167"/>
        <v>21718.866666666669</v>
      </c>
      <c r="BG389" s="41">
        <v>11709</v>
      </c>
      <c r="BH389" s="42">
        <v>0</v>
      </c>
      <c r="BI389" s="42">
        <v>1416</v>
      </c>
      <c r="BJ389" s="42"/>
      <c r="BK389" s="42"/>
      <c r="BL389" s="42">
        <v>8593.8666666666668</v>
      </c>
      <c r="BM389" s="15"/>
    </row>
    <row r="390" spans="1:65" outlineLevel="5" x14ac:dyDescent="0.45">
      <c r="A390" s="22">
        <f t="shared" si="168"/>
        <v>11</v>
      </c>
      <c r="B390" s="9">
        <f t="shared" si="153"/>
        <v>45625</v>
      </c>
      <c r="C390" s="51">
        <v>327750</v>
      </c>
      <c r="D390" s="64">
        <f t="shared" si="158"/>
        <v>35.9</v>
      </c>
      <c r="E390" s="12">
        <v>35.200000000000003</v>
      </c>
      <c r="F390" s="12">
        <v>34.9</v>
      </c>
      <c r="G390" s="12">
        <v>37.299999999999997</v>
      </c>
      <c r="H390" s="12">
        <v>36</v>
      </c>
      <c r="I390" s="12"/>
      <c r="J390" s="12"/>
      <c r="K390" s="12"/>
      <c r="L390" s="12"/>
      <c r="M390" s="74">
        <f t="shared" si="159"/>
        <v>7</v>
      </c>
      <c r="N390" s="83">
        <v>7.02</v>
      </c>
      <c r="O390" s="83">
        <v>6.95</v>
      </c>
      <c r="P390" s="83">
        <v>7.05</v>
      </c>
      <c r="Q390" s="83">
        <v>6.98</v>
      </c>
      <c r="R390" s="83"/>
      <c r="S390" s="83"/>
      <c r="T390" s="83"/>
      <c r="U390" s="83"/>
      <c r="V390" s="5" t="str">
        <f t="shared" si="160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1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17.621145374449338</v>
      </c>
      <c r="AO390" s="41">
        <v>1589</v>
      </c>
      <c r="AP390" s="110"/>
      <c r="AQ390" s="111"/>
      <c r="AR390" s="126" t="str">
        <f t="shared" si="162"/>
        <v/>
      </c>
      <c r="AS390" s="126" t="str">
        <f t="shared" si="163"/>
        <v/>
      </c>
      <c r="AT390" s="127">
        <v>2032</v>
      </c>
      <c r="AU390" s="128"/>
      <c r="AV390" s="129"/>
      <c r="AW390" s="126" t="str">
        <f t="shared" si="164"/>
        <v/>
      </c>
      <c r="AX390" s="126" t="str">
        <f t="shared" si="165"/>
        <v/>
      </c>
      <c r="AY390" s="64" t="str">
        <f t="shared" si="166"/>
        <v/>
      </c>
      <c r="AZ390" s="97">
        <v>80.2</v>
      </c>
      <c r="BA390" s="68"/>
      <c r="BB390" s="68"/>
      <c r="BC390" s="68"/>
      <c r="BD390" s="68"/>
      <c r="BE390" s="15">
        <v>420</v>
      </c>
      <c r="BF390" s="5">
        <f t="shared" si="167"/>
        <v>32306.866666666669</v>
      </c>
      <c r="BG390" s="41">
        <v>12272</v>
      </c>
      <c r="BH390" s="42">
        <v>6668</v>
      </c>
      <c r="BI390" s="42">
        <v>1446</v>
      </c>
      <c r="BJ390" s="42"/>
      <c r="BK390" s="42"/>
      <c r="BL390" s="42">
        <v>11920.866666666667</v>
      </c>
      <c r="BM390" s="15"/>
    </row>
    <row r="391" spans="1:65" ht="17.5" outlineLevel="5" thickBot="1" x14ac:dyDescent="0.5">
      <c r="A391" s="31">
        <f t="shared" si="168"/>
        <v>11</v>
      </c>
      <c r="B391" s="32">
        <f t="shared" si="153"/>
        <v>45626</v>
      </c>
      <c r="C391" s="51">
        <v>343561</v>
      </c>
      <c r="D391" s="64">
        <f t="shared" si="158"/>
        <v>35.799999999999997</v>
      </c>
      <c r="E391" s="12">
        <v>35.1</v>
      </c>
      <c r="F391" s="12">
        <v>34.799999999999997</v>
      </c>
      <c r="G391" s="12">
        <v>37.1</v>
      </c>
      <c r="H391" s="12">
        <v>36</v>
      </c>
      <c r="I391" s="12"/>
      <c r="J391" s="12"/>
      <c r="K391" s="12"/>
      <c r="L391" s="12"/>
      <c r="M391" s="74">
        <f t="shared" si="159"/>
        <v>7</v>
      </c>
      <c r="N391" s="83">
        <v>7.03</v>
      </c>
      <c r="O391" s="83">
        <v>6.95</v>
      </c>
      <c r="P391" s="83">
        <v>7.05</v>
      </c>
      <c r="Q391" s="83">
        <v>6.99</v>
      </c>
      <c r="R391" s="83"/>
      <c r="S391" s="83"/>
      <c r="T391" s="83"/>
      <c r="U391" s="83"/>
      <c r="V391" s="5" t="str">
        <f t="shared" si="160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1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20.028612303290416</v>
      </c>
      <c r="AO391" s="41">
        <v>1398</v>
      </c>
      <c r="AP391" s="110"/>
      <c r="AQ391" s="111"/>
      <c r="AR391" s="126" t="str">
        <f t="shared" si="162"/>
        <v/>
      </c>
      <c r="AS391" s="126" t="str">
        <f t="shared" si="163"/>
        <v/>
      </c>
      <c r="AT391" s="127">
        <v>1421</v>
      </c>
      <c r="AU391" s="128"/>
      <c r="AV391" s="129"/>
      <c r="AW391" s="126" t="str">
        <f t="shared" si="164"/>
        <v/>
      </c>
      <c r="AX391" s="126" t="str">
        <f t="shared" si="165"/>
        <v/>
      </c>
      <c r="AY391" s="64" t="str">
        <f t="shared" si="166"/>
        <v/>
      </c>
      <c r="AZ391" s="97">
        <v>80.47</v>
      </c>
      <c r="BA391" s="68"/>
      <c r="BB391" s="68"/>
      <c r="BC391" s="68"/>
      <c r="BD391" s="68"/>
      <c r="BE391" s="15">
        <v>130</v>
      </c>
      <c r="BF391" s="5">
        <f t="shared" si="167"/>
        <v>28044.866666666669</v>
      </c>
      <c r="BG391" s="41">
        <v>9895</v>
      </c>
      <c r="BH391" s="42">
        <v>5927</v>
      </c>
      <c r="BI391" s="42">
        <v>1454</v>
      </c>
      <c r="BJ391" s="42"/>
      <c r="BK391" s="42"/>
      <c r="BL391" s="42">
        <v>10768.866666666667</v>
      </c>
      <c r="BM391" s="15"/>
    </row>
    <row r="392" spans="1:65" outlineLevel="4" x14ac:dyDescent="0.45">
      <c r="A392" s="150" t="s">
        <v>44</v>
      </c>
      <c r="B392" s="151"/>
      <c r="C392" s="50">
        <f t="shared" ref="C392:BM392" si="169">SUBTOTAL(4,C362:C391)</f>
        <v>427167</v>
      </c>
      <c r="D392" s="60">
        <f t="shared" si="169"/>
        <v>39.700000000000003</v>
      </c>
      <c r="E392" s="28">
        <f t="shared" si="169"/>
        <v>39.9</v>
      </c>
      <c r="F392" s="28">
        <f t="shared" si="169"/>
        <v>40.1</v>
      </c>
      <c r="G392" s="28">
        <f t="shared" si="169"/>
        <v>39.5</v>
      </c>
      <c r="H392" s="28">
        <f t="shared" si="169"/>
        <v>39.9</v>
      </c>
      <c r="I392" s="28">
        <f t="shared" si="169"/>
        <v>0</v>
      </c>
      <c r="J392" s="28">
        <f t="shared" si="169"/>
        <v>0</v>
      </c>
      <c r="K392" s="28">
        <f t="shared" si="169"/>
        <v>0</v>
      </c>
      <c r="L392" s="28">
        <f t="shared" si="169"/>
        <v>0</v>
      </c>
      <c r="M392" s="71">
        <f t="shared" si="169"/>
        <v>7.1</v>
      </c>
      <c r="N392" s="82">
        <f t="shared" si="169"/>
        <v>7.15</v>
      </c>
      <c r="O392" s="82">
        <f t="shared" si="169"/>
        <v>7</v>
      </c>
      <c r="P392" s="82">
        <f t="shared" si="169"/>
        <v>7.15</v>
      </c>
      <c r="Q392" s="82">
        <f t="shared" si="169"/>
        <v>7.04</v>
      </c>
      <c r="R392" s="82">
        <f t="shared" si="169"/>
        <v>0</v>
      </c>
      <c r="S392" s="82">
        <f t="shared" si="169"/>
        <v>0</v>
      </c>
      <c r="T392" s="82">
        <f t="shared" si="169"/>
        <v>0</v>
      </c>
      <c r="U392" s="82">
        <f t="shared" si="169"/>
        <v>0</v>
      </c>
      <c r="V392" s="29">
        <f t="shared" si="169"/>
        <v>117</v>
      </c>
      <c r="W392" s="39">
        <f t="shared" si="169"/>
        <v>0</v>
      </c>
      <c r="X392" s="39">
        <f t="shared" si="169"/>
        <v>135</v>
      </c>
      <c r="Y392" s="39">
        <f t="shared" si="169"/>
        <v>0</v>
      </c>
      <c r="Z392" s="39">
        <f t="shared" si="169"/>
        <v>140</v>
      </c>
      <c r="AA392" s="39">
        <f t="shared" si="169"/>
        <v>0</v>
      </c>
      <c r="AB392" s="39">
        <f t="shared" si="169"/>
        <v>0</v>
      </c>
      <c r="AC392" s="39">
        <f t="shared" si="169"/>
        <v>0</v>
      </c>
      <c r="AD392" s="39">
        <f t="shared" si="169"/>
        <v>0</v>
      </c>
      <c r="AE392" s="29">
        <f t="shared" si="169"/>
        <v>3435</v>
      </c>
      <c r="AF392" s="39">
        <f t="shared" si="169"/>
        <v>0</v>
      </c>
      <c r="AG392" s="39">
        <f t="shared" si="169"/>
        <v>3500</v>
      </c>
      <c r="AH392" s="39">
        <f t="shared" si="169"/>
        <v>0</v>
      </c>
      <c r="AI392" s="39">
        <f t="shared" si="169"/>
        <v>3370</v>
      </c>
      <c r="AJ392" s="39">
        <f t="shared" si="169"/>
        <v>0</v>
      </c>
      <c r="AK392" s="39">
        <f t="shared" si="169"/>
        <v>0</v>
      </c>
      <c r="AL392" s="39">
        <f t="shared" si="169"/>
        <v>0</v>
      </c>
      <c r="AM392" s="39">
        <f t="shared" si="169"/>
        <v>0</v>
      </c>
      <c r="AN392" s="39">
        <f t="shared" si="169"/>
        <v>28.140703517587941</v>
      </c>
      <c r="AO392" s="39">
        <f t="shared" si="169"/>
        <v>1734</v>
      </c>
      <c r="AP392" s="104">
        <f t="shared" si="169"/>
        <v>3.28</v>
      </c>
      <c r="AQ392" s="105">
        <f t="shared" si="169"/>
        <v>2.46</v>
      </c>
      <c r="AR392" s="106">
        <f t="shared" si="169"/>
        <v>75</v>
      </c>
      <c r="AS392" s="106">
        <f t="shared" si="169"/>
        <v>30.51948051948051</v>
      </c>
      <c r="AT392" s="107">
        <f t="shared" si="169"/>
        <v>2270</v>
      </c>
      <c r="AU392" s="108">
        <f t="shared" si="169"/>
        <v>1.7</v>
      </c>
      <c r="AV392" s="109">
        <f t="shared" si="169"/>
        <v>1.06</v>
      </c>
      <c r="AW392" s="106">
        <f t="shared" si="169"/>
        <v>62.352941176470587</v>
      </c>
      <c r="AX392" s="106">
        <f t="shared" si="169"/>
        <v>39.644970414201175</v>
      </c>
      <c r="AY392" s="60">
        <f t="shared" si="169"/>
        <v>49.230769230769219</v>
      </c>
      <c r="AZ392" s="96">
        <f t="shared" si="169"/>
        <v>82.5</v>
      </c>
      <c r="BA392" s="67">
        <f t="shared" si="169"/>
        <v>61.7</v>
      </c>
      <c r="BB392" s="67">
        <f t="shared" si="169"/>
        <v>38.26</v>
      </c>
      <c r="BC392" s="67">
        <f t="shared" si="169"/>
        <v>38</v>
      </c>
      <c r="BD392" s="67">
        <f t="shared" si="169"/>
        <v>0</v>
      </c>
      <c r="BE392" s="27">
        <f t="shared" si="169"/>
        <v>420</v>
      </c>
      <c r="BF392" s="29">
        <f t="shared" si="169"/>
        <v>32306.866666666669</v>
      </c>
      <c r="BG392" s="39">
        <f t="shared" si="169"/>
        <v>12784</v>
      </c>
      <c r="BH392" s="40">
        <f t="shared" si="169"/>
        <v>12560</v>
      </c>
      <c r="BI392" s="40">
        <f t="shared" si="169"/>
        <v>1547</v>
      </c>
      <c r="BJ392" s="40">
        <f t="shared" si="169"/>
        <v>0</v>
      </c>
      <c r="BK392" s="40">
        <f t="shared" si="169"/>
        <v>0</v>
      </c>
      <c r="BL392" s="40">
        <f t="shared" si="169"/>
        <v>15070.866666666667</v>
      </c>
      <c r="BM392" s="27">
        <f t="shared" si="169"/>
        <v>0</v>
      </c>
    </row>
    <row r="393" spans="1:65" outlineLevel="3" x14ac:dyDescent="0.45">
      <c r="A393" s="180" t="s">
        <v>33</v>
      </c>
      <c r="B393" s="181"/>
      <c r="C393" s="51">
        <f t="shared" ref="C393:BM393" si="170">SUBTOTAL(5,C362:C391)</f>
        <v>326675</v>
      </c>
      <c r="D393" s="61">
        <f t="shared" si="170"/>
        <v>35.799999999999997</v>
      </c>
      <c r="E393" s="12">
        <f t="shared" si="170"/>
        <v>35.1</v>
      </c>
      <c r="F393" s="12">
        <f t="shared" si="170"/>
        <v>34.799999999999997</v>
      </c>
      <c r="G393" s="12">
        <f t="shared" si="170"/>
        <v>31.3</v>
      </c>
      <c r="H393" s="12">
        <f t="shared" si="170"/>
        <v>36</v>
      </c>
      <c r="I393" s="12">
        <f t="shared" si="170"/>
        <v>0</v>
      </c>
      <c r="J393" s="12">
        <f t="shared" si="170"/>
        <v>0</v>
      </c>
      <c r="K393" s="12">
        <f t="shared" si="170"/>
        <v>0</v>
      </c>
      <c r="L393" s="12">
        <f t="shared" si="170"/>
        <v>0</v>
      </c>
      <c r="M393" s="72">
        <f t="shared" si="170"/>
        <v>7</v>
      </c>
      <c r="N393" s="83">
        <f t="shared" si="170"/>
        <v>7</v>
      </c>
      <c r="O393" s="83">
        <f t="shared" si="170"/>
        <v>6.83</v>
      </c>
      <c r="P393" s="83">
        <f t="shared" si="170"/>
        <v>7</v>
      </c>
      <c r="Q393" s="83">
        <f t="shared" si="170"/>
        <v>6.96</v>
      </c>
      <c r="R393" s="83">
        <f t="shared" si="170"/>
        <v>0</v>
      </c>
      <c r="S393" s="83">
        <f t="shared" si="170"/>
        <v>0</v>
      </c>
      <c r="T393" s="83">
        <f t="shared" si="170"/>
        <v>0</v>
      </c>
      <c r="U393" s="83">
        <f t="shared" si="170"/>
        <v>0</v>
      </c>
      <c r="V393" s="6">
        <f t="shared" si="170"/>
        <v>102.5</v>
      </c>
      <c r="W393" s="41">
        <f t="shared" si="170"/>
        <v>0</v>
      </c>
      <c r="X393" s="41">
        <f t="shared" si="170"/>
        <v>94</v>
      </c>
      <c r="Y393" s="41">
        <f t="shared" si="170"/>
        <v>0</v>
      </c>
      <c r="Z393" s="41">
        <f t="shared" si="170"/>
        <v>78</v>
      </c>
      <c r="AA393" s="41">
        <f t="shared" si="170"/>
        <v>0</v>
      </c>
      <c r="AB393" s="41">
        <f t="shared" si="170"/>
        <v>0</v>
      </c>
      <c r="AC393" s="41">
        <f t="shared" si="170"/>
        <v>0</v>
      </c>
      <c r="AD393" s="41">
        <f t="shared" si="170"/>
        <v>0</v>
      </c>
      <c r="AE393" s="6">
        <f t="shared" si="170"/>
        <v>2810</v>
      </c>
      <c r="AF393" s="41">
        <f t="shared" si="170"/>
        <v>0</v>
      </c>
      <c r="AG393" s="41">
        <f t="shared" si="170"/>
        <v>2720</v>
      </c>
      <c r="AH393" s="41">
        <f t="shared" si="170"/>
        <v>0</v>
      </c>
      <c r="AI393" s="41">
        <f t="shared" si="170"/>
        <v>2900</v>
      </c>
      <c r="AJ393" s="41">
        <f t="shared" si="170"/>
        <v>0</v>
      </c>
      <c r="AK393" s="41">
        <f t="shared" si="170"/>
        <v>0</v>
      </c>
      <c r="AL393" s="41">
        <f t="shared" si="170"/>
        <v>0</v>
      </c>
      <c r="AM393" s="41">
        <f t="shared" si="170"/>
        <v>0</v>
      </c>
      <c r="AN393" s="41">
        <f t="shared" si="170"/>
        <v>16.147635524798154</v>
      </c>
      <c r="AO393" s="41">
        <f t="shared" si="170"/>
        <v>995</v>
      </c>
      <c r="AP393" s="110">
        <f t="shared" si="170"/>
        <v>1.54</v>
      </c>
      <c r="AQ393" s="111">
        <f t="shared" si="170"/>
        <v>1.07</v>
      </c>
      <c r="AR393" s="112">
        <f t="shared" si="170"/>
        <v>69.48051948051949</v>
      </c>
      <c r="AS393" s="112">
        <f t="shared" si="170"/>
        <v>25</v>
      </c>
      <c r="AT393" s="113">
        <f t="shared" si="170"/>
        <v>1250</v>
      </c>
      <c r="AU393" s="114">
        <f t="shared" si="170"/>
        <v>1.5</v>
      </c>
      <c r="AV393" s="115">
        <f t="shared" si="170"/>
        <v>0.93</v>
      </c>
      <c r="AW393" s="112">
        <f t="shared" si="170"/>
        <v>60.355029585798825</v>
      </c>
      <c r="AX393" s="112">
        <f t="shared" si="170"/>
        <v>37.647058823529413</v>
      </c>
      <c r="AY393" s="61">
        <f t="shared" si="170"/>
        <v>28.332513526807713</v>
      </c>
      <c r="AZ393" s="97">
        <f t="shared" si="170"/>
        <v>79.12</v>
      </c>
      <c r="BA393" s="68">
        <f t="shared" si="170"/>
        <v>60.77</v>
      </c>
      <c r="BB393" s="68">
        <f t="shared" si="170"/>
        <v>37.340000000000003</v>
      </c>
      <c r="BC393" s="68">
        <f t="shared" si="170"/>
        <v>15</v>
      </c>
      <c r="BD393" s="68">
        <f t="shared" si="170"/>
        <v>0</v>
      </c>
      <c r="BE393" s="15">
        <f t="shared" si="170"/>
        <v>0</v>
      </c>
      <c r="BF393" s="6">
        <f t="shared" si="170"/>
        <v>14250.866666666667</v>
      </c>
      <c r="BG393" s="41">
        <f t="shared" si="170"/>
        <v>5223</v>
      </c>
      <c r="BH393" s="42">
        <f t="shared" si="170"/>
        <v>0</v>
      </c>
      <c r="BI393" s="42">
        <f t="shared" si="170"/>
        <v>1134</v>
      </c>
      <c r="BJ393" s="42">
        <f t="shared" si="170"/>
        <v>0</v>
      </c>
      <c r="BK393" s="42">
        <f t="shared" si="170"/>
        <v>0</v>
      </c>
      <c r="BL393" s="42">
        <f t="shared" si="170"/>
        <v>0</v>
      </c>
      <c r="BM393" s="15">
        <f t="shared" si="170"/>
        <v>0</v>
      </c>
    </row>
    <row r="394" spans="1:65" outlineLevel="2" x14ac:dyDescent="0.45">
      <c r="A394" s="180" t="s">
        <v>22</v>
      </c>
      <c r="B394" s="181"/>
      <c r="C394" s="51">
        <f>IFERROR(SUBTOTAL(1,C362:C391),"")</f>
        <v>360533.1</v>
      </c>
      <c r="D394" s="61">
        <f t="shared" ref="D394:BM394" si="171">IFERROR(SUBTOTAL(1,D362:D391),"")</f>
        <v>37.630000000000003</v>
      </c>
      <c r="E394" s="12">
        <f t="shared" si="171"/>
        <v>37.46</v>
      </c>
      <c r="F394" s="12">
        <f t="shared" si="171"/>
        <v>37.480000000000004</v>
      </c>
      <c r="G394" s="12">
        <f t="shared" si="171"/>
        <v>37.403333333333329</v>
      </c>
      <c r="H394" s="12">
        <f t="shared" si="171"/>
        <v>38.1</v>
      </c>
      <c r="I394" s="12" t="str">
        <f t="shared" si="171"/>
        <v/>
      </c>
      <c r="J394" s="12" t="str">
        <f t="shared" si="171"/>
        <v/>
      </c>
      <c r="K394" s="12" t="str">
        <f t="shared" si="171"/>
        <v/>
      </c>
      <c r="L394" s="12" t="str">
        <f t="shared" si="171"/>
        <v/>
      </c>
      <c r="M394" s="72">
        <f t="shared" si="171"/>
        <v>7.0066666666666659</v>
      </c>
      <c r="N394" s="83">
        <f t="shared" si="171"/>
        <v>7.0460000000000012</v>
      </c>
      <c r="O394" s="83">
        <f t="shared" si="171"/>
        <v>6.9483333333333341</v>
      </c>
      <c r="P394" s="83">
        <f t="shared" si="171"/>
        <v>7.0666666666666682</v>
      </c>
      <c r="Q394" s="83">
        <f t="shared" si="171"/>
        <v>6.9906666666666677</v>
      </c>
      <c r="R394" s="83" t="str">
        <f t="shared" si="171"/>
        <v/>
      </c>
      <c r="S394" s="83" t="str">
        <f t="shared" si="171"/>
        <v/>
      </c>
      <c r="T394" s="83" t="str">
        <f t="shared" si="171"/>
        <v/>
      </c>
      <c r="U394" s="83" t="str">
        <f t="shared" si="171"/>
        <v/>
      </c>
      <c r="V394" s="6">
        <f t="shared" si="171"/>
        <v>108.375</v>
      </c>
      <c r="W394" s="41" t="str">
        <f t="shared" si="171"/>
        <v/>
      </c>
      <c r="X394" s="41">
        <f t="shared" si="171"/>
        <v>114.25</v>
      </c>
      <c r="Y394" s="41" t="str">
        <f t="shared" si="171"/>
        <v/>
      </c>
      <c r="Z394" s="41">
        <f t="shared" si="171"/>
        <v>102.5</v>
      </c>
      <c r="AA394" s="41" t="str">
        <f t="shared" si="171"/>
        <v/>
      </c>
      <c r="AB394" s="41" t="str">
        <f t="shared" si="171"/>
        <v/>
      </c>
      <c r="AC394" s="41" t="str">
        <f t="shared" si="171"/>
        <v/>
      </c>
      <c r="AD394" s="41" t="str">
        <f t="shared" si="171"/>
        <v/>
      </c>
      <c r="AE394" s="6">
        <f t="shared" si="171"/>
        <v>3130</v>
      </c>
      <c r="AF394" s="41" t="str">
        <f t="shared" si="171"/>
        <v/>
      </c>
      <c r="AG394" s="41">
        <f t="shared" si="171"/>
        <v>3072.5</v>
      </c>
      <c r="AH394" s="41" t="str">
        <f t="shared" si="171"/>
        <v/>
      </c>
      <c r="AI394" s="41">
        <f t="shared" si="171"/>
        <v>3187.5</v>
      </c>
      <c r="AJ394" s="41" t="str">
        <f t="shared" si="171"/>
        <v/>
      </c>
      <c r="AK394" s="41" t="str">
        <f t="shared" si="171"/>
        <v/>
      </c>
      <c r="AL394" s="41" t="str">
        <f t="shared" si="171"/>
        <v/>
      </c>
      <c r="AM394" s="41" t="str">
        <f t="shared" si="171"/>
        <v/>
      </c>
      <c r="AN394" s="41">
        <f t="shared" si="171"/>
        <v>19.946798672638</v>
      </c>
      <c r="AO394" s="41">
        <f t="shared" si="171"/>
        <v>1428.8666666666666</v>
      </c>
      <c r="AP394" s="110">
        <f t="shared" si="171"/>
        <v>2.5549999999999997</v>
      </c>
      <c r="AQ394" s="111">
        <f t="shared" si="171"/>
        <v>1.865</v>
      </c>
      <c r="AR394" s="112">
        <f t="shared" si="171"/>
        <v>72.386261715264155</v>
      </c>
      <c r="AS394" s="112">
        <f t="shared" si="171"/>
        <v>27.613738284735842</v>
      </c>
      <c r="AT394" s="113">
        <f t="shared" si="171"/>
        <v>1741.8333333333333</v>
      </c>
      <c r="AU394" s="114">
        <f t="shared" si="171"/>
        <v>1.6324999999999998</v>
      </c>
      <c r="AV394" s="115">
        <f t="shared" si="171"/>
        <v>1</v>
      </c>
      <c r="AW394" s="112">
        <f t="shared" si="171"/>
        <v>61.268456105201501</v>
      </c>
      <c r="AX394" s="112">
        <f t="shared" si="171"/>
        <v>38.731543894798499</v>
      </c>
      <c r="AY394" s="61">
        <f t="shared" si="171"/>
        <v>39.343126047984221</v>
      </c>
      <c r="AZ394" s="97">
        <f t="shared" si="171"/>
        <v>80.190333333333314</v>
      </c>
      <c r="BA394" s="68">
        <f t="shared" si="171"/>
        <v>61.4375</v>
      </c>
      <c r="BB394" s="68">
        <f t="shared" si="171"/>
        <v>38.022500000000001</v>
      </c>
      <c r="BC394" s="68">
        <f t="shared" si="171"/>
        <v>32.25</v>
      </c>
      <c r="BD394" s="68" t="str">
        <f t="shared" si="171"/>
        <v/>
      </c>
      <c r="BE394" s="15">
        <f>IFERROR(SUBTOTAL(1,BE362:BE391),"")</f>
        <v>208</v>
      </c>
      <c r="BF394" s="6">
        <f t="shared" si="171"/>
        <v>24243.833333333347</v>
      </c>
      <c r="BG394" s="41">
        <f t="shared" si="171"/>
        <v>10331.133333333333</v>
      </c>
      <c r="BH394" s="42">
        <f t="shared" si="171"/>
        <v>4042.9666666666667</v>
      </c>
      <c r="BI394" s="42">
        <f t="shared" si="171"/>
        <v>1417.6666666666667</v>
      </c>
      <c r="BJ394" s="42" t="str">
        <f t="shared" si="171"/>
        <v/>
      </c>
      <c r="BK394" s="42" t="str">
        <f t="shared" si="171"/>
        <v/>
      </c>
      <c r="BL394" s="42">
        <f t="shared" si="171"/>
        <v>8452.0666666666675</v>
      </c>
      <c r="BM394" s="15" t="str">
        <f t="shared" si="171"/>
        <v/>
      </c>
    </row>
    <row r="395" spans="1:65" ht="17.5" outlineLevel="1" thickBot="1" x14ac:dyDescent="0.5">
      <c r="A395" s="182" t="s">
        <v>47</v>
      </c>
      <c r="B395" s="183"/>
      <c r="C395" s="52">
        <f>SUBTOTAL(9,C362:C391)</f>
        <v>10815993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42866</v>
      </c>
      <c r="AP395" s="116"/>
      <c r="AQ395" s="117"/>
      <c r="AR395" s="118"/>
      <c r="AS395" s="118"/>
      <c r="AT395" s="119">
        <f>SUBTOTAL(9,AT362:AT391)</f>
        <v>52255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6240</v>
      </c>
      <c r="BF395" s="7">
        <f t="shared" ref="BF395:BM395" si="172">SUBTOTAL(9,BF362:BF391)</f>
        <v>727315.00000000035</v>
      </c>
      <c r="BG395" s="43">
        <f t="shared" si="172"/>
        <v>309934</v>
      </c>
      <c r="BH395" s="44">
        <f t="shared" si="172"/>
        <v>121289</v>
      </c>
      <c r="BI395" s="44">
        <f t="shared" si="172"/>
        <v>42530</v>
      </c>
      <c r="BJ395" s="44">
        <f t="shared" si="172"/>
        <v>0</v>
      </c>
      <c r="BK395" s="44">
        <f t="shared" si="172"/>
        <v>0</v>
      </c>
      <c r="BL395" s="44">
        <f t="shared" si="172"/>
        <v>253562.00000000003</v>
      </c>
      <c r="BM395" s="16">
        <f t="shared" si="172"/>
        <v>0</v>
      </c>
    </row>
    <row r="396" spans="1:65" outlineLevel="5" x14ac:dyDescent="0.45">
      <c r="A396" s="21">
        <f t="shared" si="168"/>
        <v>12</v>
      </c>
      <c r="B396" s="33">
        <f>B391+1</f>
        <v>45627</v>
      </c>
      <c r="C396" s="51">
        <v>327518</v>
      </c>
      <c r="D396" s="64">
        <f t="shared" ref="D396:D426" si="173">IFERROR(ROUND(AVERAGE(E396:L396),1),"")</f>
        <v>37.1</v>
      </c>
      <c r="E396" s="12">
        <v>37.5</v>
      </c>
      <c r="F396" s="12">
        <v>37.6</v>
      </c>
      <c r="G396" s="12">
        <v>36.9</v>
      </c>
      <c r="H396" s="12">
        <v>36.5</v>
      </c>
      <c r="I396" s="12"/>
      <c r="J396" s="12"/>
      <c r="K396" s="12"/>
      <c r="L396" s="12"/>
      <c r="M396" s="74">
        <f t="shared" ref="M396:M426" si="174">IFERROR(ROUND(AVERAGE(N396:U396),1),"")</f>
        <v>7</v>
      </c>
      <c r="N396" s="83">
        <v>7.02</v>
      </c>
      <c r="O396" s="83">
        <v>6.96</v>
      </c>
      <c r="P396" s="83">
        <v>7.03</v>
      </c>
      <c r="Q396" s="83">
        <v>6.99</v>
      </c>
      <c r="R396" s="83"/>
      <c r="S396" s="83"/>
      <c r="T396" s="83"/>
      <c r="U396" s="83"/>
      <c r="V396" s="5" t="str">
        <f t="shared" ref="V396:V426" si="17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7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15.668718522663681</v>
      </c>
      <c r="AO396" s="41">
        <v>1787</v>
      </c>
      <c r="AP396" s="110"/>
      <c r="AQ396" s="111"/>
      <c r="AR396" s="126" t="str">
        <f t="shared" ref="AR396:AR426" si="177">IFERROR(AQ396/AP396*100,"")</f>
        <v/>
      </c>
      <c r="AS396" s="126" t="str">
        <f t="shared" ref="AS396:AS426" si="178">IFERROR(100-AR396,"")</f>
        <v/>
      </c>
      <c r="AT396" s="127">
        <v>2141</v>
      </c>
      <c r="AU396" s="128"/>
      <c r="AV396" s="129"/>
      <c r="AW396" s="126" t="str">
        <f t="shared" ref="AW396:AW426" si="179">IFERROR(AV396/AU396*100,"")</f>
        <v/>
      </c>
      <c r="AX396" s="126" t="str">
        <f t="shared" ref="AX396:AX426" si="180">IFERROR(100-AW396,"")</f>
        <v/>
      </c>
      <c r="AY396" s="64" t="str">
        <f t="shared" ref="AY396:AY426" si="181">IFERROR((1-((AW396*AS396)/(AX396*AR396)))*100,"")</f>
        <v/>
      </c>
      <c r="AZ396" s="97">
        <v>80.23</v>
      </c>
      <c r="BA396" s="68"/>
      <c r="BB396" s="68"/>
      <c r="BC396" s="68"/>
      <c r="BD396" s="68"/>
      <c r="BE396" s="15">
        <v>0</v>
      </c>
      <c r="BF396" s="5">
        <f t="shared" ref="BF396:BF426" si="182">IF(SUM(BG396:BM396)=0,"",SUM(BG396:BM396))</f>
        <v>19731</v>
      </c>
      <c r="BG396" s="41">
        <v>10542</v>
      </c>
      <c r="BH396" s="42">
        <v>0</v>
      </c>
      <c r="BI396" s="42">
        <v>1311</v>
      </c>
      <c r="BJ396" s="42"/>
      <c r="BK396" s="42"/>
      <c r="BL396" s="42">
        <v>7878</v>
      </c>
      <c r="BM396" s="15"/>
    </row>
    <row r="397" spans="1:65" outlineLevel="5" x14ac:dyDescent="0.45">
      <c r="A397" s="22">
        <f t="shared" si="168"/>
        <v>12</v>
      </c>
      <c r="B397" s="9">
        <f t="shared" si="153"/>
        <v>45628</v>
      </c>
      <c r="C397" s="51">
        <v>344971</v>
      </c>
      <c r="D397" s="64">
        <f t="shared" si="173"/>
        <v>37.4</v>
      </c>
      <c r="E397" s="12">
        <v>37.700000000000003</v>
      </c>
      <c r="F397" s="12">
        <v>37.9</v>
      </c>
      <c r="G397" s="12">
        <v>36.9</v>
      </c>
      <c r="H397" s="12">
        <v>37</v>
      </c>
      <c r="I397" s="12"/>
      <c r="J397" s="12"/>
      <c r="K397" s="12"/>
      <c r="L397" s="12"/>
      <c r="M397" s="74">
        <f t="shared" si="174"/>
        <v>7.1</v>
      </c>
      <c r="N397" s="83">
        <v>7.12</v>
      </c>
      <c r="O397" s="83">
        <v>6.95</v>
      </c>
      <c r="P397" s="83">
        <v>7.18</v>
      </c>
      <c r="Q397" s="83">
        <v>6.99</v>
      </c>
      <c r="R397" s="83"/>
      <c r="S397" s="83"/>
      <c r="T397" s="83"/>
      <c r="U397" s="83"/>
      <c r="V397" s="5">
        <f t="shared" si="175"/>
        <v>86</v>
      </c>
      <c r="W397" s="41"/>
      <c r="X397" s="41">
        <v>98</v>
      </c>
      <c r="Y397" s="41"/>
      <c r="Z397" s="41">
        <v>74</v>
      </c>
      <c r="AA397" s="41"/>
      <c r="AB397" s="41"/>
      <c r="AC397" s="41"/>
      <c r="AD397" s="41"/>
      <c r="AE397" s="5">
        <f t="shared" si="176"/>
        <v>2670</v>
      </c>
      <c r="AF397" s="41"/>
      <c r="AG397" s="41">
        <v>2630</v>
      </c>
      <c r="AH397" s="41"/>
      <c r="AI397" s="41">
        <v>2710</v>
      </c>
      <c r="AJ397" s="41"/>
      <c r="AK397" s="41"/>
      <c r="AL397" s="41"/>
      <c r="AM397" s="41"/>
      <c r="AN397" s="41">
        <v>16.918429003021149</v>
      </c>
      <c r="AO397" s="41">
        <v>1655</v>
      </c>
      <c r="AP397" s="110"/>
      <c r="AQ397" s="111"/>
      <c r="AR397" s="126" t="str">
        <f t="shared" si="177"/>
        <v/>
      </c>
      <c r="AS397" s="126" t="str">
        <f t="shared" si="178"/>
        <v/>
      </c>
      <c r="AT397" s="127">
        <v>2211</v>
      </c>
      <c r="AU397" s="128"/>
      <c r="AV397" s="129"/>
      <c r="AW397" s="126" t="str">
        <f t="shared" si="179"/>
        <v/>
      </c>
      <c r="AX397" s="126" t="str">
        <f t="shared" si="180"/>
        <v/>
      </c>
      <c r="AY397" s="64" t="str">
        <f t="shared" si="181"/>
        <v/>
      </c>
      <c r="AZ397" s="97">
        <v>79.77</v>
      </c>
      <c r="BA397" s="68">
        <v>62.99</v>
      </c>
      <c r="BB397" s="68">
        <v>38.71</v>
      </c>
      <c r="BC397" s="68">
        <v>31</v>
      </c>
      <c r="BD397" s="68"/>
      <c r="BE397" s="15">
        <v>350</v>
      </c>
      <c r="BF397" s="5">
        <f t="shared" si="182"/>
        <v>28396</v>
      </c>
      <c r="BG397" s="41">
        <v>13073</v>
      </c>
      <c r="BH397" s="42">
        <v>1907</v>
      </c>
      <c r="BI397" s="42">
        <v>1090</v>
      </c>
      <c r="BJ397" s="42"/>
      <c r="BK397" s="42"/>
      <c r="BL397" s="42">
        <v>12326</v>
      </c>
      <c r="BM397" s="15"/>
    </row>
    <row r="398" spans="1:65" outlineLevel="5" x14ac:dyDescent="0.45">
      <c r="A398" s="22">
        <f t="shared" si="168"/>
        <v>12</v>
      </c>
      <c r="B398" s="9">
        <f t="shared" si="153"/>
        <v>45629</v>
      </c>
      <c r="C398" s="51">
        <v>332239</v>
      </c>
      <c r="D398" s="64">
        <f t="shared" si="173"/>
        <v>35.5</v>
      </c>
      <c r="E398" s="12">
        <v>35.1</v>
      </c>
      <c r="F398" s="12">
        <v>34.6</v>
      </c>
      <c r="G398" s="12">
        <v>36.700000000000003</v>
      </c>
      <c r="H398" s="12">
        <v>35.6</v>
      </c>
      <c r="I398" s="12"/>
      <c r="J398" s="12"/>
      <c r="K398" s="12"/>
      <c r="L398" s="12"/>
      <c r="M398" s="74">
        <f t="shared" si="174"/>
        <v>7.1</v>
      </c>
      <c r="N398" s="83">
        <v>7.13</v>
      </c>
      <c r="O398" s="83">
        <v>6.94</v>
      </c>
      <c r="P398" s="83">
        <v>7.18</v>
      </c>
      <c r="Q398" s="83">
        <v>6.99</v>
      </c>
      <c r="R398" s="83"/>
      <c r="S398" s="83"/>
      <c r="T398" s="83"/>
      <c r="U398" s="83"/>
      <c r="V398" s="5" t="str">
        <f t="shared" si="17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7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18.205461638491549</v>
      </c>
      <c r="AO398" s="41">
        <v>1538</v>
      </c>
      <c r="AP398" s="110">
        <v>3.13</v>
      </c>
      <c r="AQ398" s="111">
        <v>2.35</v>
      </c>
      <c r="AR398" s="126">
        <f t="shared" si="177"/>
        <v>75.079872204472849</v>
      </c>
      <c r="AS398" s="126">
        <f t="shared" si="178"/>
        <v>24.920127795527151</v>
      </c>
      <c r="AT398" s="127">
        <v>1960</v>
      </c>
      <c r="AU398" s="128">
        <v>1.81</v>
      </c>
      <c r="AV398" s="129">
        <v>1.1299999999999999</v>
      </c>
      <c r="AW398" s="126">
        <f t="shared" si="179"/>
        <v>62.430939226519335</v>
      </c>
      <c r="AX398" s="126">
        <f t="shared" si="180"/>
        <v>37.569060773480665</v>
      </c>
      <c r="AY398" s="64">
        <f t="shared" si="181"/>
        <v>44.843554443053847</v>
      </c>
      <c r="AZ398" s="97">
        <v>80.8</v>
      </c>
      <c r="BA398" s="68"/>
      <c r="BB398" s="68"/>
      <c r="BC398" s="68"/>
      <c r="BD398" s="68"/>
      <c r="BE398" s="15">
        <v>350</v>
      </c>
      <c r="BF398" s="5">
        <f t="shared" si="182"/>
        <v>28765</v>
      </c>
      <c r="BG398" s="41">
        <v>16906</v>
      </c>
      <c r="BH398" s="42">
        <v>0</v>
      </c>
      <c r="BI398" s="42">
        <v>1453</v>
      </c>
      <c r="BJ398" s="42"/>
      <c r="BK398" s="42"/>
      <c r="BL398" s="42">
        <v>10406</v>
      </c>
      <c r="BM398" s="15"/>
    </row>
    <row r="399" spans="1:65" outlineLevel="5" x14ac:dyDescent="0.45">
      <c r="A399" s="22">
        <f t="shared" si="168"/>
        <v>12</v>
      </c>
      <c r="B399" s="9">
        <f t="shared" si="153"/>
        <v>45630</v>
      </c>
      <c r="C399" s="51">
        <v>331828</v>
      </c>
      <c r="D399" s="64">
        <f t="shared" si="173"/>
        <v>35.4</v>
      </c>
      <c r="E399" s="12">
        <v>35</v>
      </c>
      <c r="F399" s="12">
        <v>34.5</v>
      </c>
      <c r="G399" s="12">
        <v>36.6</v>
      </c>
      <c r="H399" s="12">
        <v>35.4</v>
      </c>
      <c r="I399" s="12"/>
      <c r="J399" s="12"/>
      <c r="K399" s="12"/>
      <c r="L399" s="12"/>
      <c r="M399" s="74">
        <f t="shared" si="174"/>
        <v>7.1</v>
      </c>
      <c r="N399" s="83">
        <v>7.12</v>
      </c>
      <c r="O399" s="83">
        <v>6.99</v>
      </c>
      <c r="P399" s="83">
        <v>7.15</v>
      </c>
      <c r="Q399" s="83">
        <v>6.99</v>
      </c>
      <c r="R399" s="83"/>
      <c r="S399" s="83"/>
      <c r="T399" s="83"/>
      <c r="U399" s="83"/>
      <c r="V399" s="5" t="str">
        <f t="shared" si="17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7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16.441573693482091</v>
      </c>
      <c r="AO399" s="41">
        <v>1703</v>
      </c>
      <c r="AP399" s="110"/>
      <c r="AQ399" s="111"/>
      <c r="AR399" s="126" t="str">
        <f t="shared" si="177"/>
        <v/>
      </c>
      <c r="AS399" s="126" t="str">
        <f t="shared" si="178"/>
        <v/>
      </c>
      <c r="AT399" s="127">
        <v>2135</v>
      </c>
      <c r="AU399" s="128"/>
      <c r="AV399" s="129"/>
      <c r="AW399" s="126" t="str">
        <f t="shared" si="179"/>
        <v/>
      </c>
      <c r="AX399" s="126" t="str">
        <f t="shared" si="180"/>
        <v/>
      </c>
      <c r="AY399" s="64" t="str">
        <f t="shared" si="181"/>
        <v/>
      </c>
      <c r="AZ399" s="97">
        <v>80.34</v>
      </c>
      <c r="BA399" s="68"/>
      <c r="BB399" s="68"/>
      <c r="BC399" s="68"/>
      <c r="BD399" s="68"/>
      <c r="BE399" s="15">
        <v>360</v>
      </c>
      <c r="BF399" s="5">
        <f t="shared" si="182"/>
        <v>30155</v>
      </c>
      <c r="BG399" s="41">
        <v>17925</v>
      </c>
      <c r="BH399" s="42">
        <v>0</v>
      </c>
      <c r="BI399" s="42">
        <v>1483</v>
      </c>
      <c r="BJ399" s="42"/>
      <c r="BK399" s="42"/>
      <c r="BL399" s="42">
        <v>10747</v>
      </c>
      <c r="BM399" s="15"/>
    </row>
    <row r="400" spans="1:65" outlineLevel="5" x14ac:dyDescent="0.45">
      <c r="A400" s="22">
        <f t="shared" si="168"/>
        <v>12</v>
      </c>
      <c r="B400" s="9">
        <f t="shared" si="153"/>
        <v>45631</v>
      </c>
      <c r="C400" s="51">
        <v>325402</v>
      </c>
      <c r="D400" s="64">
        <f t="shared" si="173"/>
        <v>39.4</v>
      </c>
      <c r="E400" s="12">
        <v>39.6</v>
      </c>
      <c r="F400" s="12">
        <v>39.799999999999997</v>
      </c>
      <c r="G400" s="12">
        <v>38.9</v>
      </c>
      <c r="H400" s="12">
        <v>39.1</v>
      </c>
      <c r="I400" s="12"/>
      <c r="J400" s="12"/>
      <c r="K400" s="12"/>
      <c r="L400" s="12"/>
      <c r="M400" s="74">
        <f t="shared" si="174"/>
        <v>7</v>
      </c>
      <c r="N400" s="83">
        <v>7.1</v>
      </c>
      <c r="O400" s="83">
        <v>6.99</v>
      </c>
      <c r="P400" s="83">
        <v>7.09</v>
      </c>
      <c r="Q400" s="83">
        <v>6.97</v>
      </c>
      <c r="R400" s="83"/>
      <c r="S400" s="83"/>
      <c r="T400" s="83"/>
      <c r="U400" s="83"/>
      <c r="V400" s="5" t="str">
        <f t="shared" si="17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7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17.868538608806638</v>
      </c>
      <c r="AO400" s="41">
        <v>1567</v>
      </c>
      <c r="AP400" s="110"/>
      <c r="AQ400" s="111"/>
      <c r="AR400" s="126" t="str">
        <f t="shared" si="177"/>
        <v/>
      </c>
      <c r="AS400" s="126" t="str">
        <f t="shared" si="178"/>
        <v/>
      </c>
      <c r="AT400" s="127">
        <v>1906</v>
      </c>
      <c r="AU400" s="128"/>
      <c r="AV400" s="129"/>
      <c r="AW400" s="126" t="str">
        <f t="shared" si="179"/>
        <v/>
      </c>
      <c r="AX400" s="126" t="str">
        <f t="shared" si="180"/>
        <v/>
      </c>
      <c r="AY400" s="64" t="str">
        <f t="shared" si="181"/>
        <v/>
      </c>
      <c r="AZ400" s="97">
        <v>80.45</v>
      </c>
      <c r="BA400" s="68"/>
      <c r="BB400" s="68"/>
      <c r="BC400" s="68"/>
      <c r="BD400" s="68"/>
      <c r="BE400" s="15">
        <v>320</v>
      </c>
      <c r="BF400" s="5">
        <f t="shared" si="182"/>
        <v>32498</v>
      </c>
      <c r="BG400" s="41">
        <v>16807</v>
      </c>
      <c r="BH400" s="42">
        <v>0</v>
      </c>
      <c r="BI400" s="42">
        <v>1438</v>
      </c>
      <c r="BJ400" s="42"/>
      <c r="BK400" s="42"/>
      <c r="BL400" s="42">
        <v>14253</v>
      </c>
      <c r="BM400" s="15"/>
    </row>
    <row r="401" spans="1:65" outlineLevel="5" x14ac:dyDescent="0.45">
      <c r="A401" s="22">
        <f t="shared" si="168"/>
        <v>12</v>
      </c>
      <c r="B401" s="9">
        <f t="shared" si="153"/>
        <v>45632</v>
      </c>
      <c r="C401" s="51">
        <v>327547</v>
      </c>
      <c r="D401" s="64">
        <f t="shared" si="173"/>
        <v>38.799999999999997</v>
      </c>
      <c r="E401" s="12">
        <v>38.6</v>
      </c>
      <c r="F401" s="12">
        <v>38.700000000000003</v>
      </c>
      <c r="G401" s="12">
        <v>38.5</v>
      </c>
      <c r="H401" s="12">
        <v>39.4</v>
      </c>
      <c r="I401" s="12"/>
      <c r="J401" s="12"/>
      <c r="K401" s="12"/>
      <c r="L401" s="12"/>
      <c r="M401" s="74">
        <f t="shared" si="174"/>
        <v>7</v>
      </c>
      <c r="N401" s="83">
        <v>7.09</v>
      </c>
      <c r="O401" s="83">
        <v>6.89</v>
      </c>
      <c r="P401" s="83">
        <v>7.11</v>
      </c>
      <c r="Q401" s="83">
        <v>6.97</v>
      </c>
      <c r="R401" s="83"/>
      <c r="S401" s="83"/>
      <c r="T401" s="83"/>
      <c r="U401" s="83"/>
      <c r="V401" s="5" t="str">
        <f t="shared" si="17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7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18.817204301075268</v>
      </c>
      <c r="AO401" s="41">
        <v>1488</v>
      </c>
      <c r="AP401" s="110"/>
      <c r="AQ401" s="111"/>
      <c r="AR401" s="126" t="str">
        <f t="shared" si="177"/>
        <v/>
      </c>
      <c r="AS401" s="126" t="str">
        <f t="shared" si="178"/>
        <v/>
      </c>
      <c r="AT401" s="127">
        <v>2056</v>
      </c>
      <c r="AU401" s="128"/>
      <c r="AV401" s="129"/>
      <c r="AW401" s="126" t="str">
        <f t="shared" si="179"/>
        <v/>
      </c>
      <c r="AX401" s="126" t="str">
        <f t="shared" si="180"/>
        <v/>
      </c>
      <c r="AY401" s="64" t="str">
        <f t="shared" si="181"/>
        <v/>
      </c>
      <c r="AZ401" s="97">
        <v>81.209999999999994</v>
      </c>
      <c r="BA401" s="68"/>
      <c r="BB401" s="68"/>
      <c r="BC401" s="68"/>
      <c r="BD401" s="68"/>
      <c r="BE401" s="15">
        <v>350</v>
      </c>
      <c r="BF401" s="5">
        <f t="shared" si="182"/>
        <v>24335</v>
      </c>
      <c r="BG401" s="41">
        <v>12271</v>
      </c>
      <c r="BH401" s="42">
        <v>0</v>
      </c>
      <c r="BI401" s="42">
        <v>1402</v>
      </c>
      <c r="BJ401" s="42"/>
      <c r="BK401" s="42"/>
      <c r="BL401" s="42">
        <v>10662</v>
      </c>
      <c r="BM401" s="15"/>
    </row>
    <row r="402" spans="1:65" outlineLevel="5" x14ac:dyDescent="0.45">
      <c r="A402" s="22">
        <f t="shared" si="168"/>
        <v>12</v>
      </c>
      <c r="B402" s="9">
        <f t="shared" si="153"/>
        <v>45633</v>
      </c>
      <c r="C402" s="51">
        <v>320400</v>
      </c>
      <c r="D402" s="64">
        <f t="shared" si="173"/>
        <v>35.299999999999997</v>
      </c>
      <c r="E402" s="12">
        <v>34.9</v>
      </c>
      <c r="F402" s="12">
        <v>34.299999999999997</v>
      </c>
      <c r="G402" s="12">
        <v>36.799999999999997</v>
      </c>
      <c r="H402" s="12">
        <v>35.200000000000003</v>
      </c>
      <c r="I402" s="12"/>
      <c r="J402" s="12"/>
      <c r="K402" s="12"/>
      <c r="L402" s="12"/>
      <c r="M402" s="74">
        <f t="shared" si="174"/>
        <v>7</v>
      </c>
      <c r="N402" s="83">
        <v>7.07</v>
      </c>
      <c r="O402" s="83">
        <v>6.97</v>
      </c>
      <c r="P402" s="83">
        <v>7.09</v>
      </c>
      <c r="Q402" s="83">
        <v>7</v>
      </c>
      <c r="R402" s="83"/>
      <c r="S402" s="83"/>
      <c r="T402" s="83"/>
      <c r="U402" s="83"/>
      <c r="V402" s="5" t="str">
        <f t="shared" si="17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7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17.083587553386209</v>
      </c>
      <c r="AO402" s="41">
        <v>1639</v>
      </c>
      <c r="AP402" s="110"/>
      <c r="AQ402" s="111"/>
      <c r="AR402" s="126" t="str">
        <f t="shared" si="177"/>
        <v/>
      </c>
      <c r="AS402" s="126" t="str">
        <f t="shared" si="178"/>
        <v/>
      </c>
      <c r="AT402" s="127">
        <v>1801</v>
      </c>
      <c r="AU402" s="128"/>
      <c r="AV402" s="129"/>
      <c r="AW402" s="126" t="str">
        <f t="shared" si="179"/>
        <v/>
      </c>
      <c r="AX402" s="126" t="str">
        <f t="shared" si="180"/>
        <v/>
      </c>
      <c r="AY402" s="64" t="str">
        <f t="shared" si="181"/>
        <v/>
      </c>
      <c r="AZ402" s="97">
        <v>79.599999999999994</v>
      </c>
      <c r="BA402" s="68"/>
      <c r="BB402" s="68"/>
      <c r="BC402" s="68"/>
      <c r="BD402" s="68"/>
      <c r="BE402" s="15">
        <v>140</v>
      </c>
      <c r="BF402" s="5">
        <f t="shared" si="182"/>
        <v>25900</v>
      </c>
      <c r="BG402" s="41">
        <v>11928</v>
      </c>
      <c r="BH402" s="42">
        <v>0</v>
      </c>
      <c r="BI402" s="42">
        <v>1431</v>
      </c>
      <c r="BJ402" s="42"/>
      <c r="BK402" s="42"/>
      <c r="BL402" s="42">
        <v>12541</v>
      </c>
      <c r="BM402" s="15"/>
    </row>
    <row r="403" spans="1:65" outlineLevel="5" x14ac:dyDescent="0.45">
      <c r="A403" s="22">
        <f t="shared" si="168"/>
        <v>12</v>
      </c>
      <c r="B403" s="9">
        <f t="shared" si="153"/>
        <v>45634</v>
      </c>
      <c r="C403" s="51">
        <v>323837</v>
      </c>
      <c r="D403" s="64">
        <f t="shared" si="173"/>
        <v>35.299999999999997</v>
      </c>
      <c r="E403" s="12">
        <v>34.799999999999997</v>
      </c>
      <c r="F403" s="12">
        <v>34.200000000000003</v>
      </c>
      <c r="G403" s="12">
        <v>36.9</v>
      </c>
      <c r="H403" s="12">
        <v>35.1</v>
      </c>
      <c r="I403" s="12"/>
      <c r="J403" s="12"/>
      <c r="K403" s="12"/>
      <c r="L403" s="12"/>
      <c r="M403" s="74">
        <f t="shared" si="174"/>
        <v>7.4</v>
      </c>
      <c r="N403" s="83">
        <v>7.1</v>
      </c>
      <c r="O403" s="83">
        <v>7.4</v>
      </c>
      <c r="P403" s="83">
        <v>7.9</v>
      </c>
      <c r="Q403" s="83">
        <v>7</v>
      </c>
      <c r="R403" s="83"/>
      <c r="S403" s="83"/>
      <c r="T403" s="83"/>
      <c r="U403" s="83"/>
      <c r="V403" s="5" t="str">
        <f t="shared" si="17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7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17.199017199017199</v>
      </c>
      <c r="AO403" s="41">
        <v>1628</v>
      </c>
      <c r="AP403" s="110"/>
      <c r="AQ403" s="111"/>
      <c r="AR403" s="126" t="str">
        <f t="shared" si="177"/>
        <v/>
      </c>
      <c r="AS403" s="126" t="str">
        <f t="shared" si="178"/>
        <v/>
      </c>
      <c r="AT403" s="127">
        <v>1998</v>
      </c>
      <c r="AU403" s="128"/>
      <c r="AV403" s="129"/>
      <c r="AW403" s="126" t="str">
        <f t="shared" si="179"/>
        <v/>
      </c>
      <c r="AX403" s="126" t="str">
        <f t="shared" si="180"/>
        <v/>
      </c>
      <c r="AY403" s="64" t="str">
        <f t="shared" si="181"/>
        <v/>
      </c>
      <c r="AZ403" s="97">
        <v>80.430000000000007</v>
      </c>
      <c r="BA403" s="68"/>
      <c r="BB403" s="68"/>
      <c r="BC403" s="68"/>
      <c r="BD403" s="68"/>
      <c r="BE403" s="15">
        <v>0</v>
      </c>
      <c r="BF403" s="5">
        <f t="shared" si="182"/>
        <v>15748</v>
      </c>
      <c r="BG403" s="41">
        <v>10262</v>
      </c>
      <c r="BH403" s="42">
        <v>0</v>
      </c>
      <c r="BI403" s="42">
        <v>1270</v>
      </c>
      <c r="BJ403" s="42"/>
      <c r="BK403" s="42"/>
      <c r="BL403" s="42">
        <v>4216</v>
      </c>
      <c r="BM403" s="15"/>
    </row>
    <row r="404" spans="1:65" outlineLevel="5" x14ac:dyDescent="0.45">
      <c r="A404" s="22">
        <f t="shared" si="168"/>
        <v>12</v>
      </c>
      <c r="B404" s="9">
        <f t="shared" si="153"/>
        <v>45635</v>
      </c>
      <c r="C404" s="51">
        <v>326978</v>
      </c>
      <c r="D404" s="64">
        <f t="shared" si="173"/>
        <v>37.700000000000003</v>
      </c>
      <c r="E404" s="12">
        <v>37.700000000000003</v>
      </c>
      <c r="F404" s="12">
        <v>37.799999999999997</v>
      </c>
      <c r="G404" s="12">
        <v>36.5</v>
      </c>
      <c r="H404" s="12">
        <v>38.9</v>
      </c>
      <c r="I404" s="12"/>
      <c r="J404" s="12"/>
      <c r="K404" s="12"/>
      <c r="L404" s="12"/>
      <c r="M404" s="74">
        <f t="shared" si="174"/>
        <v>7.1</v>
      </c>
      <c r="N404" s="83">
        <v>7.12</v>
      </c>
      <c r="O404" s="83">
        <v>6.94</v>
      </c>
      <c r="P404" s="83">
        <v>7.18</v>
      </c>
      <c r="Q404" s="83">
        <v>7.04</v>
      </c>
      <c r="R404" s="83"/>
      <c r="S404" s="83"/>
      <c r="T404" s="83"/>
      <c r="U404" s="83"/>
      <c r="V404" s="5">
        <f t="shared" si="175"/>
        <v>36.5</v>
      </c>
      <c r="W404" s="41"/>
      <c r="X404" s="41">
        <v>50</v>
      </c>
      <c r="Y404" s="41"/>
      <c r="Z404" s="41">
        <v>23</v>
      </c>
      <c r="AA404" s="41"/>
      <c r="AB404" s="41"/>
      <c r="AC404" s="41"/>
      <c r="AD404" s="41"/>
      <c r="AE404" s="5">
        <f t="shared" si="176"/>
        <v>2925</v>
      </c>
      <c r="AF404" s="41"/>
      <c r="AG404" s="41">
        <v>2960</v>
      </c>
      <c r="AH404" s="41"/>
      <c r="AI404" s="41">
        <v>2890</v>
      </c>
      <c r="AJ404" s="41"/>
      <c r="AK404" s="41"/>
      <c r="AL404" s="41"/>
      <c r="AM404" s="41"/>
      <c r="AN404" s="41">
        <v>18.691588785046729</v>
      </c>
      <c r="AO404" s="41">
        <v>1498</v>
      </c>
      <c r="AP404" s="110"/>
      <c r="AQ404" s="111"/>
      <c r="AR404" s="126" t="str">
        <f t="shared" si="177"/>
        <v/>
      </c>
      <c r="AS404" s="126" t="str">
        <f t="shared" si="178"/>
        <v/>
      </c>
      <c r="AT404" s="127">
        <v>2243</v>
      </c>
      <c r="AU404" s="128"/>
      <c r="AV404" s="129"/>
      <c r="AW404" s="126" t="str">
        <f t="shared" si="179"/>
        <v/>
      </c>
      <c r="AX404" s="126" t="str">
        <f t="shared" si="180"/>
        <v/>
      </c>
      <c r="AY404" s="64" t="str">
        <f t="shared" si="181"/>
        <v/>
      </c>
      <c r="AZ404" s="97">
        <v>80.06</v>
      </c>
      <c r="BA404" s="68">
        <v>61.6</v>
      </c>
      <c r="BB404" s="68">
        <v>38.25</v>
      </c>
      <c r="BC404" s="68">
        <v>38</v>
      </c>
      <c r="BD404" s="68"/>
      <c r="BE404" s="15">
        <v>420</v>
      </c>
      <c r="BF404" s="5">
        <f t="shared" si="182"/>
        <v>24797</v>
      </c>
      <c r="BG404" s="41">
        <v>11859</v>
      </c>
      <c r="BH404" s="42">
        <v>0</v>
      </c>
      <c r="BI404" s="42">
        <v>1479</v>
      </c>
      <c r="BJ404" s="42"/>
      <c r="BK404" s="42"/>
      <c r="BL404" s="42">
        <v>11459</v>
      </c>
      <c r="BM404" s="15"/>
    </row>
    <row r="405" spans="1:65" outlineLevel="5" x14ac:dyDescent="0.45">
      <c r="A405" s="22">
        <f t="shared" si="168"/>
        <v>12</v>
      </c>
      <c r="B405" s="9">
        <f t="shared" si="153"/>
        <v>45636</v>
      </c>
      <c r="C405" s="51">
        <v>328762</v>
      </c>
      <c r="D405" s="64">
        <f t="shared" si="173"/>
        <v>37.799999999999997</v>
      </c>
      <c r="E405" s="12">
        <v>37.799999999999997</v>
      </c>
      <c r="F405" s="12">
        <v>37.9</v>
      </c>
      <c r="G405" s="12">
        <v>37</v>
      </c>
      <c r="H405" s="12">
        <v>38.4</v>
      </c>
      <c r="I405" s="12"/>
      <c r="J405" s="12"/>
      <c r="K405" s="12"/>
      <c r="L405" s="12"/>
      <c r="M405" s="74">
        <f t="shared" si="174"/>
        <v>7.1</v>
      </c>
      <c r="N405" s="83">
        <v>7.09</v>
      </c>
      <c r="O405" s="83">
        <v>6.95</v>
      </c>
      <c r="P405" s="83">
        <v>7.15</v>
      </c>
      <c r="Q405" s="83">
        <v>7.01</v>
      </c>
      <c r="R405" s="83"/>
      <c r="S405" s="83"/>
      <c r="T405" s="83"/>
      <c r="U405" s="83"/>
      <c r="V405" s="5" t="str">
        <f t="shared" si="17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7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16.138328530259365</v>
      </c>
      <c r="AO405" s="41">
        <v>1735</v>
      </c>
      <c r="AP405" s="110">
        <v>3.45</v>
      </c>
      <c r="AQ405" s="111">
        <v>2.62</v>
      </c>
      <c r="AR405" s="126">
        <f t="shared" si="177"/>
        <v>75.94202898550725</v>
      </c>
      <c r="AS405" s="126">
        <f t="shared" si="178"/>
        <v>24.05797101449275</v>
      </c>
      <c r="AT405" s="127">
        <v>2108</v>
      </c>
      <c r="AU405" s="128">
        <v>1.91</v>
      </c>
      <c r="AV405" s="129">
        <v>1.24</v>
      </c>
      <c r="AW405" s="126">
        <f t="shared" si="179"/>
        <v>64.921465968586389</v>
      </c>
      <c r="AX405" s="126">
        <f t="shared" si="180"/>
        <v>35.078534031413611</v>
      </c>
      <c r="AY405" s="64">
        <f t="shared" si="181"/>
        <v>41.36948843568419</v>
      </c>
      <c r="AZ405" s="97">
        <v>80</v>
      </c>
      <c r="BA405" s="68"/>
      <c r="BB405" s="68"/>
      <c r="BC405" s="68"/>
      <c r="BD405" s="68"/>
      <c r="BE405" s="15">
        <v>390</v>
      </c>
      <c r="BF405" s="5">
        <f t="shared" si="182"/>
        <v>31935</v>
      </c>
      <c r="BG405" s="41">
        <v>14680</v>
      </c>
      <c r="BH405" s="42">
        <v>3644</v>
      </c>
      <c r="BI405" s="42">
        <v>1517</v>
      </c>
      <c r="BJ405" s="42"/>
      <c r="BK405" s="42"/>
      <c r="BL405" s="42">
        <v>12094</v>
      </c>
      <c r="BM405" s="15"/>
    </row>
    <row r="406" spans="1:65" outlineLevel="5" x14ac:dyDescent="0.45">
      <c r="A406" s="22">
        <f t="shared" si="168"/>
        <v>12</v>
      </c>
      <c r="B406" s="9">
        <f t="shared" si="153"/>
        <v>45637</v>
      </c>
      <c r="C406" s="51">
        <v>314920</v>
      </c>
      <c r="D406" s="64">
        <f t="shared" si="173"/>
        <v>35.299999999999997</v>
      </c>
      <c r="E406" s="12">
        <v>34.700000000000003</v>
      </c>
      <c r="F406" s="12">
        <v>34.200000000000003</v>
      </c>
      <c r="G406" s="12">
        <v>37</v>
      </c>
      <c r="H406" s="12">
        <v>35.299999999999997</v>
      </c>
      <c r="I406" s="12"/>
      <c r="J406" s="12"/>
      <c r="K406" s="12"/>
      <c r="L406" s="12"/>
      <c r="M406" s="74">
        <f t="shared" si="174"/>
        <v>7.1</v>
      </c>
      <c r="N406" s="83">
        <v>6.99</v>
      </c>
      <c r="O406" s="83">
        <v>7.12</v>
      </c>
      <c r="P406" s="83">
        <v>7.15</v>
      </c>
      <c r="Q406" s="83">
        <v>7.02</v>
      </c>
      <c r="R406" s="83"/>
      <c r="S406" s="83"/>
      <c r="T406" s="83"/>
      <c r="U406" s="83"/>
      <c r="V406" s="5" t="str">
        <f t="shared" si="17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7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15.410016510731976</v>
      </c>
      <c r="AO406" s="41">
        <v>1817</v>
      </c>
      <c r="AP406" s="110"/>
      <c r="AQ406" s="111"/>
      <c r="AR406" s="126" t="str">
        <f t="shared" si="177"/>
        <v/>
      </c>
      <c r="AS406" s="126" t="str">
        <f t="shared" si="178"/>
        <v/>
      </c>
      <c r="AT406" s="127">
        <v>2351</v>
      </c>
      <c r="AU406" s="128"/>
      <c r="AV406" s="129"/>
      <c r="AW406" s="126" t="str">
        <f t="shared" si="179"/>
        <v/>
      </c>
      <c r="AX406" s="126" t="str">
        <f t="shared" si="180"/>
        <v/>
      </c>
      <c r="AY406" s="64" t="str">
        <f t="shared" si="181"/>
        <v/>
      </c>
      <c r="AZ406" s="97">
        <v>81.23</v>
      </c>
      <c r="BA406" s="68"/>
      <c r="BB406" s="68"/>
      <c r="BC406" s="68"/>
      <c r="BD406" s="68"/>
      <c r="BE406" s="15">
        <v>380</v>
      </c>
      <c r="BF406" s="5">
        <f t="shared" si="182"/>
        <v>32468</v>
      </c>
      <c r="BG406" s="41">
        <v>16397</v>
      </c>
      <c r="BH406" s="42">
        <v>0</v>
      </c>
      <c r="BI406" s="42">
        <v>1552</v>
      </c>
      <c r="BJ406" s="42"/>
      <c r="BK406" s="42"/>
      <c r="BL406" s="42">
        <v>14519</v>
      </c>
      <c r="BM406" s="15"/>
    </row>
    <row r="407" spans="1:65" outlineLevel="5" x14ac:dyDescent="0.45">
      <c r="A407" s="22">
        <f t="shared" si="168"/>
        <v>12</v>
      </c>
      <c r="B407" s="9">
        <f t="shared" si="153"/>
        <v>45638</v>
      </c>
      <c r="C407" s="51">
        <v>328688</v>
      </c>
      <c r="D407" s="64">
        <f t="shared" si="173"/>
        <v>35.200000000000003</v>
      </c>
      <c r="E407" s="12">
        <v>34.6</v>
      </c>
      <c r="F407" s="12">
        <v>34</v>
      </c>
      <c r="G407" s="12">
        <v>37.1</v>
      </c>
      <c r="H407" s="12">
        <v>35.200000000000003</v>
      </c>
      <c r="I407" s="12"/>
      <c r="J407" s="12"/>
      <c r="K407" s="12"/>
      <c r="L407" s="12"/>
      <c r="M407" s="74">
        <f t="shared" si="174"/>
        <v>7.1</v>
      </c>
      <c r="N407" s="83">
        <v>6.99</v>
      </c>
      <c r="O407" s="83">
        <v>7.11</v>
      </c>
      <c r="P407" s="83">
        <v>7.12</v>
      </c>
      <c r="Q407" s="83">
        <v>7.02</v>
      </c>
      <c r="R407" s="83"/>
      <c r="S407" s="83"/>
      <c r="T407" s="83"/>
      <c r="U407" s="83"/>
      <c r="V407" s="5" t="str">
        <f t="shared" si="17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7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v>14.358974358974359</v>
      </c>
      <c r="AO407" s="41">
        <v>1950</v>
      </c>
      <c r="AP407" s="110"/>
      <c r="AQ407" s="111"/>
      <c r="AR407" s="126" t="str">
        <f t="shared" si="177"/>
        <v/>
      </c>
      <c r="AS407" s="126" t="str">
        <f t="shared" si="178"/>
        <v/>
      </c>
      <c r="AT407" s="127">
        <v>2093</v>
      </c>
      <c r="AU407" s="128"/>
      <c r="AV407" s="129"/>
      <c r="AW407" s="126" t="str">
        <f t="shared" si="179"/>
        <v/>
      </c>
      <c r="AX407" s="126" t="str">
        <f t="shared" si="180"/>
        <v/>
      </c>
      <c r="AY407" s="64" t="str">
        <f t="shared" si="181"/>
        <v/>
      </c>
      <c r="AZ407" s="97">
        <v>79.72</v>
      </c>
      <c r="BA407" s="68"/>
      <c r="BB407" s="68"/>
      <c r="BC407" s="68"/>
      <c r="BD407" s="68"/>
      <c r="BE407" s="15">
        <v>310</v>
      </c>
      <c r="BF407" s="5">
        <f t="shared" si="182"/>
        <v>28171</v>
      </c>
      <c r="BG407" s="41">
        <v>16902</v>
      </c>
      <c r="BH407" s="42">
        <v>0</v>
      </c>
      <c r="BI407" s="42">
        <v>1519</v>
      </c>
      <c r="BJ407" s="42"/>
      <c r="BK407" s="42"/>
      <c r="BL407" s="42">
        <v>9750</v>
      </c>
      <c r="BM407" s="15"/>
    </row>
    <row r="408" spans="1:65" outlineLevel="5" x14ac:dyDescent="0.45">
      <c r="A408" s="22">
        <f t="shared" si="168"/>
        <v>12</v>
      </c>
      <c r="B408" s="9">
        <f t="shared" si="153"/>
        <v>45639</v>
      </c>
      <c r="C408" s="51">
        <v>321192</v>
      </c>
      <c r="D408" s="64">
        <f t="shared" si="173"/>
        <v>38.1</v>
      </c>
      <c r="E408" s="12">
        <v>38.1</v>
      </c>
      <c r="F408" s="12">
        <v>38.299999999999997</v>
      </c>
      <c r="G408" s="12">
        <v>37.1</v>
      </c>
      <c r="H408" s="12">
        <v>38.700000000000003</v>
      </c>
      <c r="I408" s="12"/>
      <c r="J408" s="12"/>
      <c r="K408" s="12"/>
      <c r="L408" s="12"/>
      <c r="M408" s="74">
        <f t="shared" si="174"/>
        <v>7.1</v>
      </c>
      <c r="N408" s="83">
        <v>6.97</v>
      </c>
      <c r="O408" s="83">
        <v>7.11</v>
      </c>
      <c r="P408" s="83">
        <v>7.1</v>
      </c>
      <c r="Q408" s="83">
        <v>7.03</v>
      </c>
      <c r="R408" s="83"/>
      <c r="S408" s="83"/>
      <c r="T408" s="83"/>
      <c r="U408" s="83"/>
      <c r="V408" s="5" t="str">
        <f t="shared" si="17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7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15.765765765765765</v>
      </c>
      <c r="AO408" s="41">
        <v>1776</v>
      </c>
      <c r="AP408" s="110"/>
      <c r="AQ408" s="111"/>
      <c r="AR408" s="126" t="str">
        <f t="shared" si="177"/>
        <v/>
      </c>
      <c r="AS408" s="126" t="str">
        <f t="shared" si="178"/>
        <v/>
      </c>
      <c r="AT408" s="127">
        <v>2183</v>
      </c>
      <c r="AU408" s="128"/>
      <c r="AV408" s="129"/>
      <c r="AW408" s="126" t="str">
        <f t="shared" si="179"/>
        <v/>
      </c>
      <c r="AX408" s="126" t="str">
        <f t="shared" si="180"/>
        <v/>
      </c>
      <c r="AY408" s="64" t="str">
        <f t="shared" si="181"/>
        <v/>
      </c>
      <c r="AZ408" s="97">
        <v>80.319999999999993</v>
      </c>
      <c r="BA408" s="68"/>
      <c r="BB408" s="68"/>
      <c r="BC408" s="68"/>
      <c r="BD408" s="68"/>
      <c r="BE408" s="15">
        <v>390</v>
      </c>
      <c r="BF408" s="5">
        <f t="shared" si="182"/>
        <v>33172</v>
      </c>
      <c r="BG408" s="41">
        <v>15206</v>
      </c>
      <c r="BH408" s="42">
        <v>3151</v>
      </c>
      <c r="BI408" s="42">
        <v>1499</v>
      </c>
      <c r="BJ408" s="42"/>
      <c r="BK408" s="42"/>
      <c r="BL408" s="42">
        <v>13316</v>
      </c>
      <c r="BM408" s="15"/>
    </row>
    <row r="409" spans="1:65" outlineLevel="5" x14ac:dyDescent="0.45">
      <c r="A409" s="22">
        <f t="shared" si="168"/>
        <v>12</v>
      </c>
      <c r="B409" s="9">
        <f t="shared" si="153"/>
        <v>45640</v>
      </c>
      <c r="C409" s="51">
        <v>325786</v>
      </c>
      <c r="D409" s="64">
        <f t="shared" si="173"/>
        <v>37.5</v>
      </c>
      <c r="E409" s="12">
        <v>37.200000000000003</v>
      </c>
      <c r="F409" s="12">
        <v>37.4</v>
      </c>
      <c r="G409" s="12">
        <v>37.200000000000003</v>
      </c>
      <c r="H409" s="12">
        <v>38.200000000000003</v>
      </c>
      <c r="I409" s="12"/>
      <c r="J409" s="12"/>
      <c r="K409" s="12"/>
      <c r="L409" s="12"/>
      <c r="M409" s="74">
        <f t="shared" si="174"/>
        <v>7</v>
      </c>
      <c r="N409" s="83">
        <v>7.02</v>
      </c>
      <c r="O409" s="83">
        <v>7</v>
      </c>
      <c r="P409" s="83">
        <v>7.13</v>
      </c>
      <c r="Q409" s="83">
        <v>6.98</v>
      </c>
      <c r="R409" s="83"/>
      <c r="S409" s="83"/>
      <c r="T409" s="83"/>
      <c r="U409" s="83"/>
      <c r="V409" s="5" t="str">
        <f t="shared" si="17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7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16.6865315852205</v>
      </c>
      <c r="AO409" s="41">
        <v>1678</v>
      </c>
      <c r="AP409" s="110"/>
      <c r="AQ409" s="111"/>
      <c r="AR409" s="126" t="str">
        <f t="shared" si="177"/>
        <v/>
      </c>
      <c r="AS409" s="126" t="str">
        <f t="shared" si="178"/>
        <v/>
      </c>
      <c r="AT409" s="127">
        <v>1875</v>
      </c>
      <c r="AU409" s="128"/>
      <c r="AV409" s="129"/>
      <c r="AW409" s="126" t="str">
        <f t="shared" si="179"/>
        <v/>
      </c>
      <c r="AX409" s="126" t="str">
        <f t="shared" si="180"/>
        <v/>
      </c>
      <c r="AY409" s="64" t="str">
        <f t="shared" si="181"/>
        <v/>
      </c>
      <c r="AZ409" s="97">
        <v>79.97</v>
      </c>
      <c r="BA409" s="68"/>
      <c r="BB409" s="68"/>
      <c r="BC409" s="68"/>
      <c r="BD409" s="68"/>
      <c r="BE409" s="15">
        <v>120</v>
      </c>
      <c r="BF409" s="5">
        <f t="shared" si="182"/>
        <v>22979</v>
      </c>
      <c r="BG409" s="41">
        <v>12918</v>
      </c>
      <c r="BH409" s="42">
        <v>0</v>
      </c>
      <c r="BI409" s="42">
        <v>1546</v>
      </c>
      <c r="BJ409" s="42"/>
      <c r="BK409" s="42"/>
      <c r="BL409" s="42">
        <v>8515</v>
      </c>
      <c r="BM409" s="15"/>
    </row>
    <row r="410" spans="1:65" outlineLevel="5" x14ac:dyDescent="0.45">
      <c r="A410" s="22">
        <f t="shared" si="168"/>
        <v>12</v>
      </c>
      <c r="B410" s="9">
        <f t="shared" si="153"/>
        <v>45641</v>
      </c>
      <c r="C410" s="51">
        <v>312505</v>
      </c>
      <c r="D410" s="64">
        <f t="shared" si="173"/>
        <v>35.1</v>
      </c>
      <c r="E410" s="12">
        <v>34.4</v>
      </c>
      <c r="F410" s="12">
        <v>33.700000000000003</v>
      </c>
      <c r="G410" s="12">
        <v>37</v>
      </c>
      <c r="H410" s="12">
        <v>35.1</v>
      </c>
      <c r="I410" s="12"/>
      <c r="J410" s="12"/>
      <c r="K410" s="12"/>
      <c r="L410" s="12"/>
      <c r="M410" s="74">
        <f t="shared" si="174"/>
        <v>7.1</v>
      </c>
      <c r="N410" s="83">
        <v>7.09</v>
      </c>
      <c r="O410" s="83">
        <v>6.94</v>
      </c>
      <c r="P410" s="83">
        <v>7.15</v>
      </c>
      <c r="Q410" s="83">
        <v>7.1</v>
      </c>
      <c r="R410" s="83"/>
      <c r="S410" s="83"/>
      <c r="T410" s="83"/>
      <c r="U410" s="83"/>
      <c r="V410" s="5" t="str">
        <f t="shared" si="17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7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17.610062893081761</v>
      </c>
      <c r="AO410" s="41">
        <v>1590</v>
      </c>
      <c r="AP410" s="110"/>
      <c r="AQ410" s="111"/>
      <c r="AR410" s="126" t="str">
        <f t="shared" si="177"/>
        <v/>
      </c>
      <c r="AS410" s="126" t="str">
        <f t="shared" si="178"/>
        <v/>
      </c>
      <c r="AT410" s="127">
        <v>1881</v>
      </c>
      <c r="AU410" s="128"/>
      <c r="AV410" s="129"/>
      <c r="AW410" s="126" t="str">
        <f t="shared" si="179"/>
        <v/>
      </c>
      <c r="AX410" s="126" t="str">
        <f t="shared" si="180"/>
        <v/>
      </c>
      <c r="AY410" s="64" t="str">
        <f t="shared" si="181"/>
        <v/>
      </c>
      <c r="AZ410" s="97">
        <v>80.41</v>
      </c>
      <c r="BA410" s="68"/>
      <c r="BB410" s="68"/>
      <c r="BC410" s="68"/>
      <c r="BD410" s="68"/>
      <c r="BE410" s="15">
        <v>0</v>
      </c>
      <c r="BF410" s="5">
        <f t="shared" si="182"/>
        <v>18578</v>
      </c>
      <c r="BG410" s="41">
        <v>12526</v>
      </c>
      <c r="BH410" s="42">
        <v>0</v>
      </c>
      <c r="BI410" s="42">
        <v>1459</v>
      </c>
      <c r="BJ410" s="42"/>
      <c r="BK410" s="42"/>
      <c r="BL410" s="42">
        <v>4593</v>
      </c>
      <c r="BM410" s="15"/>
    </row>
    <row r="411" spans="1:65" outlineLevel="5" x14ac:dyDescent="0.45">
      <c r="A411" s="22">
        <f t="shared" si="168"/>
        <v>12</v>
      </c>
      <c r="B411" s="9">
        <f t="shared" si="153"/>
        <v>45642</v>
      </c>
      <c r="C411" s="51">
        <v>328307</v>
      </c>
      <c r="D411" s="64">
        <f t="shared" si="173"/>
        <v>34.9</v>
      </c>
      <c r="E411" s="12">
        <v>34.299999999999997</v>
      </c>
      <c r="F411" s="12">
        <v>33.6</v>
      </c>
      <c r="G411" s="12">
        <v>36.9</v>
      </c>
      <c r="H411" s="12">
        <v>34.9</v>
      </c>
      <c r="I411" s="12"/>
      <c r="J411" s="12"/>
      <c r="K411" s="12"/>
      <c r="L411" s="12"/>
      <c r="M411" s="74">
        <f t="shared" si="174"/>
        <v>7.1</v>
      </c>
      <c r="N411" s="83">
        <v>7.11</v>
      </c>
      <c r="O411" s="83">
        <v>6.95</v>
      </c>
      <c r="P411" s="83">
        <v>7.2</v>
      </c>
      <c r="Q411" s="83">
        <v>7.07</v>
      </c>
      <c r="R411" s="83"/>
      <c r="S411" s="83"/>
      <c r="T411" s="83"/>
      <c r="U411" s="83"/>
      <c r="V411" s="5">
        <f t="shared" si="175"/>
        <v>73.5</v>
      </c>
      <c r="W411" s="41"/>
      <c r="X411" s="41">
        <v>46</v>
      </c>
      <c r="Y411" s="41"/>
      <c r="Z411" s="41">
        <v>101</v>
      </c>
      <c r="AA411" s="41"/>
      <c r="AB411" s="41"/>
      <c r="AC411" s="41"/>
      <c r="AD411" s="41"/>
      <c r="AE411" s="5">
        <f t="shared" si="176"/>
        <v>2965</v>
      </c>
      <c r="AF411" s="41"/>
      <c r="AG411" s="41">
        <v>3090</v>
      </c>
      <c r="AH411" s="41"/>
      <c r="AI411" s="41">
        <v>2840</v>
      </c>
      <c r="AJ411" s="41"/>
      <c r="AK411" s="41"/>
      <c r="AL411" s="41"/>
      <c r="AM411" s="41"/>
      <c r="AN411" s="41">
        <v>17.114914425427873</v>
      </c>
      <c r="AO411" s="41">
        <v>1636</v>
      </c>
      <c r="AP411" s="110"/>
      <c r="AQ411" s="111"/>
      <c r="AR411" s="126" t="str">
        <f t="shared" si="177"/>
        <v/>
      </c>
      <c r="AS411" s="126" t="str">
        <f t="shared" si="178"/>
        <v/>
      </c>
      <c r="AT411" s="127">
        <v>2138</v>
      </c>
      <c r="AU411" s="128"/>
      <c r="AV411" s="129"/>
      <c r="AW411" s="126" t="str">
        <f t="shared" si="179"/>
        <v/>
      </c>
      <c r="AX411" s="126" t="str">
        <f t="shared" si="180"/>
        <v/>
      </c>
      <c r="AY411" s="64" t="str">
        <f t="shared" si="181"/>
        <v/>
      </c>
      <c r="AZ411" s="97">
        <v>79.569999999999993</v>
      </c>
      <c r="BA411" s="68"/>
      <c r="BB411" s="68"/>
      <c r="BC411" s="68"/>
      <c r="BD411" s="68"/>
      <c r="BE411" s="15">
        <v>400</v>
      </c>
      <c r="BF411" s="5">
        <f t="shared" si="182"/>
        <v>27946</v>
      </c>
      <c r="BG411" s="41">
        <v>16887</v>
      </c>
      <c r="BH411" s="42">
        <v>0</v>
      </c>
      <c r="BI411" s="42">
        <v>1303</v>
      </c>
      <c r="BJ411" s="42"/>
      <c r="BK411" s="42"/>
      <c r="BL411" s="42">
        <v>9756</v>
      </c>
      <c r="BM411" s="15"/>
    </row>
    <row r="412" spans="1:65" outlineLevel="5" x14ac:dyDescent="0.45">
      <c r="A412" s="22">
        <f t="shared" si="168"/>
        <v>12</v>
      </c>
      <c r="B412" s="9">
        <f t="shared" si="153"/>
        <v>45643</v>
      </c>
      <c r="C412" s="51">
        <v>314843</v>
      </c>
      <c r="D412" s="64">
        <f t="shared" si="173"/>
        <v>38</v>
      </c>
      <c r="E412" s="12">
        <v>37.4</v>
      </c>
      <c r="F412" s="12">
        <v>37.6</v>
      </c>
      <c r="G412" s="12">
        <v>37.200000000000003</v>
      </c>
      <c r="H412" s="12">
        <v>39.700000000000003</v>
      </c>
      <c r="I412" s="12"/>
      <c r="J412" s="12"/>
      <c r="K412" s="12"/>
      <c r="L412" s="12"/>
      <c r="M412" s="74">
        <f t="shared" si="174"/>
        <v>7.1</v>
      </c>
      <c r="N412" s="83">
        <v>7.1</v>
      </c>
      <c r="O412" s="83">
        <v>6.97</v>
      </c>
      <c r="P412" s="83">
        <v>7.18</v>
      </c>
      <c r="Q412" s="83">
        <v>7.07</v>
      </c>
      <c r="R412" s="83"/>
      <c r="S412" s="83"/>
      <c r="T412" s="83"/>
      <c r="U412" s="83"/>
      <c r="V412" s="5" t="str">
        <f t="shared" si="17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7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15.864022662889518</v>
      </c>
      <c r="AO412" s="41">
        <v>1765</v>
      </c>
      <c r="AP412" s="110">
        <v>1.97</v>
      </c>
      <c r="AQ412" s="111">
        <v>1.46</v>
      </c>
      <c r="AR412" s="126">
        <f t="shared" si="177"/>
        <v>74.111675126903549</v>
      </c>
      <c r="AS412" s="126">
        <f t="shared" si="178"/>
        <v>25.888324873096451</v>
      </c>
      <c r="AT412" s="127">
        <v>2161</v>
      </c>
      <c r="AU412" s="128">
        <v>1.5</v>
      </c>
      <c r="AV412" s="129">
        <v>0.94</v>
      </c>
      <c r="AW412" s="126">
        <f t="shared" si="179"/>
        <v>62.666666666666657</v>
      </c>
      <c r="AX412" s="126">
        <f t="shared" si="180"/>
        <v>37.333333333333343</v>
      </c>
      <c r="AY412" s="64">
        <f t="shared" si="181"/>
        <v>41.364970645792575</v>
      </c>
      <c r="AZ412" s="97">
        <v>80.67</v>
      </c>
      <c r="BA412" s="68">
        <v>61.24</v>
      </c>
      <c r="BB412" s="68">
        <v>37.15</v>
      </c>
      <c r="BC412" s="68">
        <v>16</v>
      </c>
      <c r="BD412" s="68"/>
      <c r="BE412" s="15">
        <v>370</v>
      </c>
      <c r="BF412" s="5">
        <f t="shared" si="182"/>
        <v>34057</v>
      </c>
      <c r="BG412" s="41">
        <v>18105</v>
      </c>
      <c r="BH412" s="42">
        <v>0</v>
      </c>
      <c r="BI412" s="42">
        <v>1414</v>
      </c>
      <c r="BJ412" s="42"/>
      <c r="BK412" s="42"/>
      <c r="BL412" s="42">
        <v>14538</v>
      </c>
      <c r="BM412" s="15"/>
    </row>
    <row r="413" spans="1:65" outlineLevel="5" x14ac:dyDescent="0.45">
      <c r="A413" s="22">
        <f t="shared" si="168"/>
        <v>12</v>
      </c>
      <c r="B413" s="9">
        <f t="shared" si="153"/>
        <v>45644</v>
      </c>
      <c r="C413" s="51">
        <v>315960</v>
      </c>
      <c r="D413" s="64">
        <f t="shared" si="173"/>
        <v>37.6</v>
      </c>
      <c r="E413" s="12">
        <v>36.799999999999997</v>
      </c>
      <c r="F413" s="12">
        <v>36.9</v>
      </c>
      <c r="G413" s="12">
        <v>37.5</v>
      </c>
      <c r="H413" s="12">
        <v>39.1</v>
      </c>
      <c r="I413" s="12"/>
      <c r="J413" s="12"/>
      <c r="K413" s="12"/>
      <c r="L413" s="12"/>
      <c r="M413" s="74">
        <f t="shared" si="174"/>
        <v>7.1</v>
      </c>
      <c r="N413" s="83">
        <v>7.1</v>
      </c>
      <c r="O413" s="83">
        <v>6.99</v>
      </c>
      <c r="P413" s="83">
        <v>7.13</v>
      </c>
      <c r="Q413" s="83">
        <v>7.05</v>
      </c>
      <c r="R413" s="83"/>
      <c r="S413" s="83"/>
      <c r="T413" s="83"/>
      <c r="U413" s="83"/>
      <c r="V413" s="5" t="str">
        <f t="shared" si="17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7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13.937282229965156</v>
      </c>
      <c r="AO413" s="41">
        <v>2009</v>
      </c>
      <c r="AP413" s="110"/>
      <c r="AQ413" s="111"/>
      <c r="AR413" s="126" t="str">
        <f t="shared" si="177"/>
        <v/>
      </c>
      <c r="AS413" s="126" t="str">
        <f t="shared" si="178"/>
        <v/>
      </c>
      <c r="AT413" s="127">
        <v>2528</v>
      </c>
      <c r="AU413" s="128"/>
      <c r="AV413" s="129"/>
      <c r="AW413" s="126" t="str">
        <f t="shared" si="179"/>
        <v/>
      </c>
      <c r="AX413" s="126" t="str">
        <f t="shared" si="180"/>
        <v/>
      </c>
      <c r="AY413" s="64" t="str">
        <f t="shared" si="181"/>
        <v/>
      </c>
      <c r="AZ413" s="97">
        <v>80.34</v>
      </c>
      <c r="BA413" s="68"/>
      <c r="BB413" s="68"/>
      <c r="BC413" s="68"/>
      <c r="BD413" s="68"/>
      <c r="BE413" s="15">
        <v>370</v>
      </c>
      <c r="BF413" s="5">
        <f t="shared" si="182"/>
        <v>31485</v>
      </c>
      <c r="BG413" s="41">
        <v>16476</v>
      </c>
      <c r="BH413" s="42">
        <v>3154</v>
      </c>
      <c r="BI413" s="42">
        <v>1471</v>
      </c>
      <c r="BJ413" s="42"/>
      <c r="BK413" s="42"/>
      <c r="BL413" s="42">
        <v>10384</v>
      </c>
      <c r="BM413" s="15"/>
    </row>
    <row r="414" spans="1:65" outlineLevel="5" x14ac:dyDescent="0.45">
      <c r="A414" s="22">
        <f t="shared" si="168"/>
        <v>12</v>
      </c>
      <c r="B414" s="9">
        <f t="shared" si="153"/>
        <v>45645</v>
      </c>
      <c r="C414" s="51">
        <v>299538</v>
      </c>
      <c r="D414" s="64">
        <f t="shared" si="173"/>
        <v>35.1</v>
      </c>
      <c r="E414" s="12">
        <v>34.200000000000003</v>
      </c>
      <c r="F414" s="12">
        <v>33.4</v>
      </c>
      <c r="G414" s="12">
        <v>37.5</v>
      </c>
      <c r="H414" s="12">
        <v>35.299999999999997</v>
      </c>
      <c r="I414" s="12"/>
      <c r="J414" s="12"/>
      <c r="K414" s="12"/>
      <c r="L414" s="12"/>
      <c r="M414" s="74">
        <f t="shared" si="174"/>
        <v>7.1</v>
      </c>
      <c r="N414" s="83">
        <v>7.1</v>
      </c>
      <c r="O414" s="83">
        <v>6.99</v>
      </c>
      <c r="P414" s="83">
        <v>7.13</v>
      </c>
      <c r="Q414" s="83">
        <v>7.05</v>
      </c>
      <c r="R414" s="83"/>
      <c r="S414" s="83"/>
      <c r="T414" s="83"/>
      <c r="U414" s="83"/>
      <c r="V414" s="5" t="str">
        <f t="shared" si="17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7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15.376166941241076</v>
      </c>
      <c r="AO414" s="41">
        <v>1821</v>
      </c>
      <c r="AP414" s="110"/>
      <c r="AQ414" s="111"/>
      <c r="AR414" s="126" t="str">
        <f t="shared" si="177"/>
        <v/>
      </c>
      <c r="AS414" s="126" t="str">
        <f t="shared" si="178"/>
        <v/>
      </c>
      <c r="AT414" s="127">
        <v>2112</v>
      </c>
      <c r="AU414" s="128"/>
      <c r="AV414" s="129"/>
      <c r="AW414" s="126" t="str">
        <f t="shared" si="179"/>
        <v/>
      </c>
      <c r="AX414" s="126" t="str">
        <f t="shared" si="180"/>
        <v/>
      </c>
      <c r="AY414" s="64" t="str">
        <f t="shared" si="181"/>
        <v/>
      </c>
      <c r="AZ414" s="97">
        <v>80.900000000000006</v>
      </c>
      <c r="BA414" s="68"/>
      <c r="BB414" s="68"/>
      <c r="BC414" s="68"/>
      <c r="BD414" s="68"/>
      <c r="BE414" s="15">
        <v>270</v>
      </c>
      <c r="BF414" s="5">
        <f t="shared" si="182"/>
        <v>28052</v>
      </c>
      <c r="BG414" s="41">
        <v>14786</v>
      </c>
      <c r="BH414" s="42">
        <v>0</v>
      </c>
      <c r="BI414" s="42">
        <v>1469</v>
      </c>
      <c r="BJ414" s="42"/>
      <c r="BK414" s="42"/>
      <c r="BL414" s="42">
        <v>11797</v>
      </c>
      <c r="BM414" s="15"/>
    </row>
    <row r="415" spans="1:65" outlineLevel="5" x14ac:dyDescent="0.45">
      <c r="A415" s="22">
        <f t="shared" si="168"/>
        <v>12</v>
      </c>
      <c r="B415" s="9">
        <f t="shared" si="153"/>
        <v>45646</v>
      </c>
      <c r="C415" s="51">
        <v>319924</v>
      </c>
      <c r="D415" s="64">
        <f t="shared" si="173"/>
        <v>35</v>
      </c>
      <c r="E415" s="12">
        <v>34.1</v>
      </c>
      <c r="F415" s="12">
        <v>33.200000000000003</v>
      </c>
      <c r="G415" s="12">
        <v>37.4</v>
      </c>
      <c r="H415" s="12">
        <v>35.299999999999997</v>
      </c>
      <c r="I415" s="12"/>
      <c r="J415" s="12"/>
      <c r="K415" s="12"/>
      <c r="L415" s="12"/>
      <c r="M415" s="74">
        <f t="shared" si="174"/>
        <v>7.1</v>
      </c>
      <c r="N415" s="83">
        <v>7.12</v>
      </c>
      <c r="O415" s="83">
        <v>7</v>
      </c>
      <c r="P415" s="83">
        <v>7.14</v>
      </c>
      <c r="Q415" s="83">
        <v>7.1</v>
      </c>
      <c r="R415" s="83"/>
      <c r="S415" s="83"/>
      <c r="T415" s="83"/>
      <c r="U415" s="83"/>
      <c r="V415" s="5" t="str">
        <f t="shared" si="17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7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17.01093560145808</v>
      </c>
      <c r="AO415" s="41">
        <v>1646</v>
      </c>
      <c r="AP415" s="110"/>
      <c r="AQ415" s="111"/>
      <c r="AR415" s="126" t="str">
        <f t="shared" si="177"/>
        <v/>
      </c>
      <c r="AS415" s="126" t="str">
        <f t="shared" si="178"/>
        <v/>
      </c>
      <c r="AT415" s="127">
        <v>2087</v>
      </c>
      <c r="AU415" s="128"/>
      <c r="AV415" s="129"/>
      <c r="AW415" s="126" t="str">
        <f t="shared" si="179"/>
        <v/>
      </c>
      <c r="AX415" s="126" t="str">
        <f t="shared" si="180"/>
        <v/>
      </c>
      <c r="AY415" s="64" t="str">
        <f t="shared" si="181"/>
        <v/>
      </c>
      <c r="AZ415" s="97">
        <v>80.2</v>
      </c>
      <c r="BA415" s="68"/>
      <c r="BB415" s="68"/>
      <c r="BC415" s="68"/>
      <c r="BD415" s="68"/>
      <c r="BE415" s="15">
        <v>340</v>
      </c>
      <c r="BF415" s="5">
        <f t="shared" si="182"/>
        <v>24683</v>
      </c>
      <c r="BG415" s="41">
        <v>11726</v>
      </c>
      <c r="BH415" s="42">
        <v>0</v>
      </c>
      <c r="BI415" s="42">
        <v>1468</v>
      </c>
      <c r="BJ415" s="42"/>
      <c r="BK415" s="42"/>
      <c r="BL415" s="42">
        <v>11489</v>
      </c>
      <c r="BM415" s="15"/>
    </row>
    <row r="416" spans="1:65" outlineLevel="5" x14ac:dyDescent="0.45">
      <c r="A416" s="22">
        <f t="shared" si="168"/>
        <v>12</v>
      </c>
      <c r="B416" s="9">
        <f t="shared" ref="B416:B426" si="183">B415+1</f>
        <v>45647</v>
      </c>
      <c r="C416" s="51">
        <v>325309</v>
      </c>
      <c r="D416" s="64">
        <f t="shared" si="173"/>
        <v>37.5</v>
      </c>
      <c r="E416" s="12">
        <v>37.799999999999997</v>
      </c>
      <c r="F416" s="12">
        <v>37.9</v>
      </c>
      <c r="G416" s="12">
        <v>37.200000000000003</v>
      </c>
      <c r="H416" s="12">
        <v>37.200000000000003</v>
      </c>
      <c r="I416" s="12"/>
      <c r="J416" s="12"/>
      <c r="K416" s="12"/>
      <c r="L416" s="12"/>
      <c r="M416" s="74">
        <f t="shared" si="174"/>
        <v>7.1</v>
      </c>
      <c r="N416" s="83">
        <v>7.12</v>
      </c>
      <c r="O416" s="83">
        <v>6.98</v>
      </c>
      <c r="P416" s="83">
        <v>7.13</v>
      </c>
      <c r="Q416" s="83">
        <v>7.05</v>
      </c>
      <c r="R416" s="83"/>
      <c r="S416" s="83"/>
      <c r="T416" s="83"/>
      <c r="U416" s="83"/>
      <c r="V416" s="5" t="str">
        <f t="shared" si="17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7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15.712682379349046</v>
      </c>
      <c r="AO416" s="41">
        <v>1782</v>
      </c>
      <c r="AP416" s="110"/>
      <c r="AQ416" s="111"/>
      <c r="AR416" s="126" t="str">
        <f t="shared" si="177"/>
        <v/>
      </c>
      <c r="AS416" s="126" t="str">
        <f t="shared" si="178"/>
        <v/>
      </c>
      <c r="AT416" s="127">
        <v>2007</v>
      </c>
      <c r="AU416" s="128"/>
      <c r="AV416" s="129"/>
      <c r="AW416" s="126" t="str">
        <f t="shared" si="179"/>
        <v/>
      </c>
      <c r="AX416" s="126" t="str">
        <f t="shared" si="180"/>
        <v/>
      </c>
      <c r="AY416" s="64" t="str">
        <f t="shared" si="181"/>
        <v/>
      </c>
      <c r="AZ416" s="97">
        <v>80.28</v>
      </c>
      <c r="BA416" s="68"/>
      <c r="BB416" s="68"/>
      <c r="BC416" s="68"/>
      <c r="BD416" s="68"/>
      <c r="BE416" s="15">
        <v>160</v>
      </c>
      <c r="BF416" s="5">
        <f t="shared" si="182"/>
        <v>23884</v>
      </c>
      <c r="BG416" s="41">
        <v>15176</v>
      </c>
      <c r="BH416" s="42">
        <v>0</v>
      </c>
      <c r="BI416" s="42">
        <v>1457</v>
      </c>
      <c r="BJ416" s="42"/>
      <c r="BK416" s="42"/>
      <c r="BL416" s="42">
        <v>7251</v>
      </c>
      <c r="BM416" s="15"/>
    </row>
    <row r="417" spans="1:65" outlineLevel="5" x14ac:dyDescent="0.45">
      <c r="A417" s="22">
        <f t="shared" si="168"/>
        <v>12</v>
      </c>
      <c r="B417" s="9">
        <f t="shared" si="183"/>
        <v>45648</v>
      </c>
      <c r="C417" s="51">
        <v>319980</v>
      </c>
      <c r="D417" s="64">
        <f t="shared" si="173"/>
        <v>37.5</v>
      </c>
      <c r="E417" s="12">
        <v>37.799999999999997</v>
      </c>
      <c r="F417" s="12">
        <v>37.9</v>
      </c>
      <c r="G417" s="12">
        <v>36.9</v>
      </c>
      <c r="H417" s="12">
        <v>37.5</v>
      </c>
      <c r="I417" s="12"/>
      <c r="J417" s="12"/>
      <c r="K417" s="12"/>
      <c r="L417" s="12"/>
      <c r="M417" s="74">
        <f t="shared" si="174"/>
        <v>7</v>
      </c>
      <c r="N417" s="83">
        <v>7.02</v>
      </c>
      <c r="O417" s="83">
        <v>6.97</v>
      </c>
      <c r="P417" s="83">
        <v>7.11</v>
      </c>
      <c r="Q417" s="83">
        <v>6.98</v>
      </c>
      <c r="R417" s="83"/>
      <c r="S417" s="83"/>
      <c r="T417" s="83"/>
      <c r="U417" s="83"/>
      <c r="V417" s="5" t="str">
        <f t="shared" si="17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7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16.02747567258157</v>
      </c>
      <c r="AO417" s="41">
        <v>1747</v>
      </c>
      <c r="AP417" s="110"/>
      <c r="AQ417" s="111"/>
      <c r="AR417" s="126" t="str">
        <f t="shared" si="177"/>
        <v/>
      </c>
      <c r="AS417" s="126" t="str">
        <f t="shared" si="178"/>
        <v/>
      </c>
      <c r="AT417" s="127">
        <v>2301</v>
      </c>
      <c r="AU417" s="128"/>
      <c r="AV417" s="129"/>
      <c r="AW417" s="126" t="str">
        <f t="shared" si="179"/>
        <v/>
      </c>
      <c r="AX417" s="126" t="str">
        <f t="shared" si="180"/>
        <v/>
      </c>
      <c r="AY417" s="64" t="str">
        <f t="shared" si="181"/>
        <v/>
      </c>
      <c r="AZ417" s="97">
        <v>79.77</v>
      </c>
      <c r="BA417" s="68"/>
      <c r="BB417" s="68"/>
      <c r="BC417" s="68"/>
      <c r="BD417" s="68"/>
      <c r="BE417" s="15">
        <v>0</v>
      </c>
      <c r="BF417" s="5">
        <f t="shared" si="182"/>
        <v>21206</v>
      </c>
      <c r="BG417" s="41">
        <v>14389</v>
      </c>
      <c r="BH417" s="42">
        <v>0</v>
      </c>
      <c r="BI417" s="42">
        <v>1358</v>
      </c>
      <c r="BJ417" s="42"/>
      <c r="BK417" s="42"/>
      <c r="BL417" s="42">
        <v>5459</v>
      </c>
      <c r="BM417" s="15"/>
    </row>
    <row r="418" spans="1:65" outlineLevel="5" x14ac:dyDescent="0.45">
      <c r="A418" s="22">
        <f t="shared" si="168"/>
        <v>12</v>
      </c>
      <c r="B418" s="9">
        <f t="shared" si="183"/>
        <v>45649</v>
      </c>
      <c r="C418" s="51">
        <v>312887</v>
      </c>
      <c r="D418" s="64">
        <f t="shared" si="173"/>
        <v>34.6</v>
      </c>
      <c r="E418" s="12">
        <v>33.9</v>
      </c>
      <c r="F418" s="12">
        <v>33</v>
      </c>
      <c r="G418" s="12">
        <v>36.799999999999997</v>
      </c>
      <c r="H418" s="12">
        <v>34.700000000000003</v>
      </c>
      <c r="I418" s="12"/>
      <c r="J418" s="12"/>
      <c r="K418" s="12"/>
      <c r="L418" s="12"/>
      <c r="M418" s="74">
        <f t="shared" si="174"/>
        <v>7.1</v>
      </c>
      <c r="N418" s="83">
        <v>7.15</v>
      </c>
      <c r="O418" s="83">
        <v>6.95</v>
      </c>
      <c r="P418" s="83">
        <v>7.2</v>
      </c>
      <c r="Q418" s="83">
        <v>7.05</v>
      </c>
      <c r="R418" s="83"/>
      <c r="S418" s="83"/>
      <c r="T418" s="83"/>
      <c r="U418" s="83"/>
      <c r="V418" s="5">
        <f t="shared" si="175"/>
        <v>76</v>
      </c>
      <c r="W418" s="41"/>
      <c r="X418" s="41">
        <v>64</v>
      </c>
      <c r="Y418" s="41"/>
      <c r="Z418" s="41">
        <v>88</v>
      </c>
      <c r="AA418" s="41"/>
      <c r="AB418" s="41"/>
      <c r="AC418" s="41"/>
      <c r="AD418" s="41"/>
      <c r="AE418" s="5">
        <f t="shared" si="176"/>
        <v>3040</v>
      </c>
      <c r="AF418" s="41"/>
      <c r="AG418" s="41">
        <v>2880</v>
      </c>
      <c r="AH418" s="41"/>
      <c r="AI418" s="41">
        <v>3200</v>
      </c>
      <c r="AJ418" s="41"/>
      <c r="AK418" s="41"/>
      <c r="AL418" s="41"/>
      <c r="AM418" s="41"/>
      <c r="AN418" s="41">
        <v>14.14855987872663</v>
      </c>
      <c r="AO418" s="41">
        <v>1979</v>
      </c>
      <c r="AP418" s="110"/>
      <c r="AQ418" s="111"/>
      <c r="AR418" s="126" t="str">
        <f t="shared" si="177"/>
        <v/>
      </c>
      <c r="AS418" s="126" t="str">
        <f t="shared" si="178"/>
        <v/>
      </c>
      <c r="AT418" s="127">
        <v>2825</v>
      </c>
      <c r="AU418" s="128"/>
      <c r="AV418" s="129"/>
      <c r="AW418" s="126" t="str">
        <f t="shared" si="179"/>
        <v/>
      </c>
      <c r="AX418" s="126" t="str">
        <f t="shared" si="180"/>
        <v/>
      </c>
      <c r="AY418" s="64" t="str">
        <f t="shared" si="181"/>
        <v/>
      </c>
      <c r="AZ418" s="97">
        <v>80.72</v>
      </c>
      <c r="BA418" s="68">
        <v>61.69</v>
      </c>
      <c r="BB418" s="68">
        <v>38.25</v>
      </c>
      <c r="BC418" s="68">
        <v>38</v>
      </c>
      <c r="BD418" s="68"/>
      <c r="BE418" s="15">
        <v>410</v>
      </c>
      <c r="BF418" s="5">
        <f t="shared" si="182"/>
        <v>25812</v>
      </c>
      <c r="BG418" s="41">
        <v>16579</v>
      </c>
      <c r="BH418" s="42">
        <v>0</v>
      </c>
      <c r="BI418" s="42">
        <v>1444</v>
      </c>
      <c r="BJ418" s="42"/>
      <c r="BK418" s="42"/>
      <c r="BL418" s="42">
        <v>7789</v>
      </c>
      <c r="BM418" s="15"/>
    </row>
    <row r="419" spans="1:65" outlineLevel="5" x14ac:dyDescent="0.45">
      <c r="A419" s="22">
        <f t="shared" si="168"/>
        <v>12</v>
      </c>
      <c r="B419" s="9">
        <f t="shared" si="183"/>
        <v>45650</v>
      </c>
      <c r="C419" s="51">
        <v>317066</v>
      </c>
      <c r="D419" s="64">
        <f t="shared" si="173"/>
        <v>34.6</v>
      </c>
      <c r="E419" s="12">
        <v>33.799999999999997</v>
      </c>
      <c r="F419" s="12">
        <v>32.9</v>
      </c>
      <c r="G419" s="12">
        <v>36.700000000000003</v>
      </c>
      <c r="H419" s="12">
        <v>34.799999999999997</v>
      </c>
      <c r="I419" s="12"/>
      <c r="J419" s="12"/>
      <c r="K419" s="12"/>
      <c r="L419" s="12"/>
      <c r="M419" s="74">
        <f t="shared" si="174"/>
        <v>7.1</v>
      </c>
      <c r="N419" s="83">
        <v>7.12</v>
      </c>
      <c r="O419" s="83">
        <v>6.94</v>
      </c>
      <c r="P419" s="83">
        <v>7.18</v>
      </c>
      <c r="Q419" s="83">
        <v>7.04</v>
      </c>
      <c r="R419" s="83"/>
      <c r="S419" s="83"/>
      <c r="T419" s="83"/>
      <c r="U419" s="83"/>
      <c r="V419" s="5" t="str">
        <f t="shared" si="17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7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13.951170901843547</v>
      </c>
      <c r="AO419" s="41">
        <v>2007</v>
      </c>
      <c r="AP419" s="110">
        <v>3.67</v>
      </c>
      <c r="AQ419" s="111">
        <v>2.72</v>
      </c>
      <c r="AR419" s="126">
        <f t="shared" si="177"/>
        <v>74.11444141689374</v>
      </c>
      <c r="AS419" s="126">
        <f t="shared" si="178"/>
        <v>25.88555858310626</v>
      </c>
      <c r="AT419" s="127">
        <v>2422</v>
      </c>
      <c r="AU419" s="128">
        <v>1.24</v>
      </c>
      <c r="AV419" s="129">
        <v>0.8</v>
      </c>
      <c r="AW419" s="126">
        <f t="shared" si="179"/>
        <v>64.516129032258078</v>
      </c>
      <c r="AX419" s="126">
        <f t="shared" si="180"/>
        <v>35.483870967741922</v>
      </c>
      <c r="AY419" s="64">
        <f t="shared" si="181"/>
        <v>36.497326203208537</v>
      </c>
      <c r="AZ419" s="97">
        <v>81.16</v>
      </c>
      <c r="BA419" s="68"/>
      <c r="BB419" s="68"/>
      <c r="BC419" s="68"/>
      <c r="BD419" s="68"/>
      <c r="BE419" s="15">
        <v>360</v>
      </c>
      <c r="BF419" s="5">
        <f t="shared" si="182"/>
        <v>33590</v>
      </c>
      <c r="BG419" s="41">
        <v>16903</v>
      </c>
      <c r="BH419" s="42">
        <v>4837</v>
      </c>
      <c r="BI419" s="42">
        <v>1466</v>
      </c>
      <c r="BJ419" s="42"/>
      <c r="BK419" s="42"/>
      <c r="BL419" s="42">
        <v>10384</v>
      </c>
      <c r="BM419" s="15"/>
    </row>
    <row r="420" spans="1:65" outlineLevel="5" x14ac:dyDescent="0.45">
      <c r="A420" s="22">
        <f t="shared" si="168"/>
        <v>12</v>
      </c>
      <c r="B420" s="9">
        <f t="shared" si="183"/>
        <v>45651</v>
      </c>
      <c r="C420" s="51">
        <v>314459</v>
      </c>
      <c r="D420" s="64">
        <f t="shared" si="173"/>
        <v>37.1</v>
      </c>
      <c r="E420" s="12">
        <v>36.799999999999997</v>
      </c>
      <c r="F420" s="12">
        <v>36.9</v>
      </c>
      <c r="G420" s="12">
        <v>36.700000000000003</v>
      </c>
      <c r="H420" s="12">
        <v>38.1</v>
      </c>
      <c r="I420" s="12"/>
      <c r="J420" s="12"/>
      <c r="K420" s="12"/>
      <c r="L420" s="12"/>
      <c r="M420" s="74">
        <f t="shared" si="174"/>
        <v>7.1</v>
      </c>
      <c r="N420" s="83">
        <v>7.09</v>
      </c>
      <c r="O420" s="83">
        <v>6.95</v>
      </c>
      <c r="P420" s="83">
        <v>7.15</v>
      </c>
      <c r="Q420" s="83">
        <v>7.01</v>
      </c>
      <c r="R420" s="83"/>
      <c r="S420" s="83"/>
      <c r="T420" s="83"/>
      <c r="U420" s="83"/>
      <c r="V420" s="5" t="str">
        <f t="shared" si="17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7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14.941302027748133</v>
      </c>
      <c r="AO420" s="41">
        <v>1874</v>
      </c>
      <c r="AP420" s="110"/>
      <c r="AQ420" s="111"/>
      <c r="AR420" s="126" t="str">
        <f t="shared" si="177"/>
        <v/>
      </c>
      <c r="AS420" s="126" t="str">
        <f t="shared" si="178"/>
        <v/>
      </c>
      <c r="AT420" s="127">
        <v>2240</v>
      </c>
      <c r="AU420" s="128"/>
      <c r="AV420" s="129"/>
      <c r="AW420" s="126" t="str">
        <f t="shared" si="179"/>
        <v/>
      </c>
      <c r="AX420" s="126" t="str">
        <f t="shared" si="180"/>
        <v/>
      </c>
      <c r="AY420" s="64" t="str">
        <f t="shared" si="181"/>
        <v/>
      </c>
      <c r="AZ420" s="97">
        <v>79.45</v>
      </c>
      <c r="BA420" s="68"/>
      <c r="BB420" s="68"/>
      <c r="BC420" s="68"/>
      <c r="BD420" s="68"/>
      <c r="BE420" s="15">
        <v>270</v>
      </c>
      <c r="BF420" s="5">
        <f t="shared" si="182"/>
        <v>31268</v>
      </c>
      <c r="BG420" s="41">
        <v>17166</v>
      </c>
      <c r="BH420" s="42">
        <v>0</v>
      </c>
      <c r="BI420" s="42">
        <v>1482</v>
      </c>
      <c r="BJ420" s="42"/>
      <c r="BK420" s="42"/>
      <c r="BL420" s="42">
        <v>12620</v>
      </c>
      <c r="BM420" s="15"/>
    </row>
    <row r="421" spans="1:65" outlineLevel="5" x14ac:dyDescent="0.45">
      <c r="A421" s="22">
        <f t="shared" si="168"/>
        <v>12</v>
      </c>
      <c r="B421" s="9">
        <f t="shared" si="183"/>
        <v>45652</v>
      </c>
      <c r="C421" s="51">
        <v>304042</v>
      </c>
      <c r="D421" s="64">
        <f t="shared" si="173"/>
        <v>36.9</v>
      </c>
      <c r="E421" s="12">
        <v>36.299999999999997</v>
      </c>
      <c r="F421" s="12">
        <v>36.4</v>
      </c>
      <c r="G421" s="12">
        <v>36.700000000000003</v>
      </c>
      <c r="H421" s="12">
        <v>38.200000000000003</v>
      </c>
      <c r="I421" s="12"/>
      <c r="J421" s="12"/>
      <c r="K421" s="12"/>
      <c r="L421" s="12"/>
      <c r="M421" s="74">
        <f t="shared" si="174"/>
        <v>7.1</v>
      </c>
      <c r="N421" s="83">
        <v>7.12</v>
      </c>
      <c r="O421" s="83">
        <v>6.96</v>
      </c>
      <c r="P421" s="83">
        <v>7.14</v>
      </c>
      <c r="Q421" s="83">
        <v>7.02</v>
      </c>
      <c r="R421" s="83"/>
      <c r="S421" s="83"/>
      <c r="T421" s="83"/>
      <c r="U421" s="83"/>
      <c r="V421" s="5" t="str">
        <f t="shared" si="17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7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13.84083044982699</v>
      </c>
      <c r="AO421" s="41">
        <v>2023</v>
      </c>
      <c r="AP421" s="110"/>
      <c r="AQ421" s="111"/>
      <c r="AR421" s="126" t="str">
        <f t="shared" si="177"/>
        <v/>
      </c>
      <c r="AS421" s="126" t="str">
        <f t="shared" si="178"/>
        <v/>
      </c>
      <c r="AT421" s="127">
        <v>2317</v>
      </c>
      <c r="AU421" s="128"/>
      <c r="AV421" s="129"/>
      <c r="AW421" s="126" t="str">
        <f t="shared" si="179"/>
        <v/>
      </c>
      <c r="AX421" s="126" t="str">
        <f t="shared" si="180"/>
        <v/>
      </c>
      <c r="AY421" s="64" t="str">
        <f t="shared" si="181"/>
        <v/>
      </c>
      <c r="AZ421" s="97">
        <v>81.64</v>
      </c>
      <c r="BA421" s="68"/>
      <c r="BB421" s="68"/>
      <c r="BC421" s="68"/>
      <c r="BD421" s="68"/>
      <c r="BE421" s="15">
        <v>250</v>
      </c>
      <c r="BF421" s="5">
        <f t="shared" si="182"/>
        <v>28514</v>
      </c>
      <c r="BG421" s="41">
        <v>17155</v>
      </c>
      <c r="BH421" s="42">
        <v>0</v>
      </c>
      <c r="BI421" s="42">
        <v>1399</v>
      </c>
      <c r="BJ421" s="42"/>
      <c r="BK421" s="42"/>
      <c r="BL421" s="42">
        <v>9960</v>
      </c>
      <c r="BM421" s="15"/>
    </row>
    <row r="422" spans="1:65" outlineLevel="5" x14ac:dyDescent="0.45">
      <c r="A422" s="22">
        <f t="shared" si="168"/>
        <v>12</v>
      </c>
      <c r="B422" s="9">
        <f t="shared" si="183"/>
        <v>45653</v>
      </c>
      <c r="C422" s="51">
        <v>309688</v>
      </c>
      <c r="D422" s="64">
        <f t="shared" si="173"/>
        <v>34.6</v>
      </c>
      <c r="E422" s="12">
        <v>33.799999999999997</v>
      </c>
      <c r="F422" s="12">
        <v>32.700000000000003</v>
      </c>
      <c r="G422" s="12">
        <v>36.799999999999997</v>
      </c>
      <c r="H422" s="12">
        <v>35.200000000000003</v>
      </c>
      <c r="I422" s="12"/>
      <c r="J422" s="12"/>
      <c r="K422" s="12"/>
      <c r="L422" s="12"/>
      <c r="M422" s="74">
        <f t="shared" si="174"/>
        <v>7.1</v>
      </c>
      <c r="N422" s="83">
        <v>7.09</v>
      </c>
      <c r="O422" s="83">
        <v>6.96</v>
      </c>
      <c r="P422" s="83">
        <v>7.15</v>
      </c>
      <c r="Q422" s="83">
        <v>7.01</v>
      </c>
      <c r="R422" s="83"/>
      <c r="S422" s="83"/>
      <c r="T422" s="83"/>
      <c r="U422" s="83"/>
      <c r="V422" s="5" t="str">
        <f t="shared" si="17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7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16.250725478816019</v>
      </c>
      <c r="AO422" s="41">
        <v>1723</v>
      </c>
      <c r="AP422" s="110"/>
      <c r="AQ422" s="111"/>
      <c r="AR422" s="126" t="str">
        <f t="shared" si="177"/>
        <v/>
      </c>
      <c r="AS422" s="126" t="str">
        <f t="shared" si="178"/>
        <v/>
      </c>
      <c r="AT422" s="127">
        <v>2252</v>
      </c>
      <c r="AU422" s="128"/>
      <c r="AV422" s="129"/>
      <c r="AW422" s="126" t="str">
        <f t="shared" si="179"/>
        <v/>
      </c>
      <c r="AX422" s="126" t="str">
        <f t="shared" si="180"/>
        <v/>
      </c>
      <c r="AY422" s="64" t="str">
        <f t="shared" si="181"/>
        <v/>
      </c>
      <c r="AZ422" s="97">
        <v>80.83</v>
      </c>
      <c r="BA422" s="68"/>
      <c r="BB422" s="68"/>
      <c r="BC422" s="68"/>
      <c r="BD422" s="68"/>
      <c r="BE422" s="15">
        <v>400</v>
      </c>
      <c r="BF422" s="5">
        <f t="shared" si="182"/>
        <v>36149</v>
      </c>
      <c r="BG422" s="41">
        <v>16616</v>
      </c>
      <c r="BH422" s="42">
        <v>2978</v>
      </c>
      <c r="BI422" s="42">
        <v>1402</v>
      </c>
      <c r="BJ422" s="42"/>
      <c r="BK422" s="42"/>
      <c r="BL422" s="42">
        <v>15153</v>
      </c>
      <c r="BM422" s="15"/>
    </row>
    <row r="423" spans="1:65" outlineLevel="5" x14ac:dyDescent="0.45">
      <c r="A423" s="22">
        <f t="shared" si="168"/>
        <v>12</v>
      </c>
      <c r="B423" s="9">
        <f t="shared" si="183"/>
        <v>45654</v>
      </c>
      <c r="C423" s="51">
        <v>305900</v>
      </c>
      <c r="D423" s="64">
        <f t="shared" si="173"/>
        <v>34.6</v>
      </c>
      <c r="E423" s="12">
        <v>33.700000000000003</v>
      </c>
      <c r="F423" s="12">
        <v>32.5</v>
      </c>
      <c r="G423" s="12">
        <v>36.799999999999997</v>
      </c>
      <c r="H423" s="12">
        <v>35.4</v>
      </c>
      <c r="I423" s="12"/>
      <c r="J423" s="12"/>
      <c r="K423" s="12"/>
      <c r="L423" s="12"/>
      <c r="M423" s="74">
        <f t="shared" si="174"/>
        <v>7.1</v>
      </c>
      <c r="N423" s="83">
        <v>7.11</v>
      </c>
      <c r="O423" s="83">
        <v>6.97</v>
      </c>
      <c r="P423" s="83">
        <v>7.14</v>
      </c>
      <c r="Q423" s="83">
        <v>7.03</v>
      </c>
      <c r="R423" s="83"/>
      <c r="S423" s="83"/>
      <c r="T423" s="83"/>
      <c r="U423" s="83"/>
      <c r="V423" s="5" t="str">
        <f t="shared" si="17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7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13.799901429275506</v>
      </c>
      <c r="AO423" s="41">
        <v>2029</v>
      </c>
      <c r="AP423" s="110"/>
      <c r="AQ423" s="111"/>
      <c r="AR423" s="126" t="str">
        <f t="shared" si="177"/>
        <v/>
      </c>
      <c r="AS423" s="126" t="str">
        <f t="shared" si="178"/>
        <v/>
      </c>
      <c r="AT423" s="127">
        <v>2187</v>
      </c>
      <c r="AU423" s="128"/>
      <c r="AV423" s="129"/>
      <c r="AW423" s="126" t="str">
        <f t="shared" si="179"/>
        <v/>
      </c>
      <c r="AX423" s="126" t="str">
        <f t="shared" si="180"/>
        <v/>
      </c>
      <c r="AY423" s="64" t="str">
        <f t="shared" si="181"/>
        <v/>
      </c>
      <c r="AZ423" s="97">
        <v>80.19</v>
      </c>
      <c r="BA423" s="68"/>
      <c r="BB423" s="68"/>
      <c r="BC423" s="68"/>
      <c r="BD423" s="68"/>
      <c r="BE423" s="15">
        <v>120</v>
      </c>
      <c r="BF423" s="5">
        <f t="shared" si="182"/>
        <v>21734</v>
      </c>
      <c r="BG423" s="41">
        <v>11264</v>
      </c>
      <c r="BH423" s="42">
        <v>0</v>
      </c>
      <c r="BI423" s="42">
        <v>1414</v>
      </c>
      <c r="BJ423" s="42"/>
      <c r="BK423" s="42"/>
      <c r="BL423" s="42">
        <v>9056</v>
      </c>
      <c r="BM423" s="15"/>
    </row>
    <row r="424" spans="1:65" outlineLevel="5" x14ac:dyDescent="0.45">
      <c r="A424" s="22">
        <f t="shared" si="168"/>
        <v>12</v>
      </c>
      <c r="B424" s="9">
        <f t="shared" si="183"/>
        <v>45655</v>
      </c>
      <c r="C424" s="51">
        <v>314452</v>
      </c>
      <c r="D424" s="64">
        <f t="shared" si="173"/>
        <v>35.4</v>
      </c>
      <c r="E424" s="12">
        <v>34.200000000000003</v>
      </c>
      <c r="F424" s="12">
        <v>34.299999999999997</v>
      </c>
      <c r="G424" s="12">
        <v>36.700000000000003</v>
      </c>
      <c r="H424" s="12">
        <v>36.299999999999997</v>
      </c>
      <c r="I424" s="12"/>
      <c r="J424" s="12"/>
      <c r="K424" s="12"/>
      <c r="L424" s="12"/>
      <c r="M424" s="74">
        <f t="shared" si="174"/>
        <v>7</v>
      </c>
      <c r="N424" s="83">
        <v>7.1</v>
      </c>
      <c r="O424" s="83">
        <v>7.02</v>
      </c>
      <c r="P424" s="83">
        <v>7.06</v>
      </c>
      <c r="Q424" s="83">
        <v>6.97</v>
      </c>
      <c r="R424" s="83"/>
      <c r="S424" s="83"/>
      <c r="T424" s="83"/>
      <c r="U424" s="83"/>
      <c r="V424" s="5" t="str">
        <f t="shared" si="17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7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15.078082929456112</v>
      </c>
      <c r="AO424" s="41">
        <v>1857</v>
      </c>
      <c r="AP424" s="110"/>
      <c r="AQ424" s="111"/>
      <c r="AR424" s="126" t="str">
        <f t="shared" si="177"/>
        <v/>
      </c>
      <c r="AS424" s="126" t="str">
        <f t="shared" si="178"/>
        <v/>
      </c>
      <c r="AT424" s="127">
        <v>2190</v>
      </c>
      <c r="AU424" s="128"/>
      <c r="AV424" s="129"/>
      <c r="AW424" s="126" t="str">
        <f t="shared" si="179"/>
        <v/>
      </c>
      <c r="AX424" s="126" t="str">
        <f t="shared" si="180"/>
        <v/>
      </c>
      <c r="AY424" s="64" t="str">
        <f t="shared" si="181"/>
        <v/>
      </c>
      <c r="AZ424" s="97">
        <v>79.790000000000006</v>
      </c>
      <c r="BA424" s="68"/>
      <c r="BB424" s="68"/>
      <c r="BC424" s="68"/>
      <c r="BD424" s="68"/>
      <c r="BE424" s="15">
        <v>0</v>
      </c>
      <c r="BF424" s="5">
        <f t="shared" si="182"/>
        <v>18744</v>
      </c>
      <c r="BG424" s="41">
        <v>9864</v>
      </c>
      <c r="BH424" s="42">
        <v>0</v>
      </c>
      <c r="BI424" s="42">
        <v>1293</v>
      </c>
      <c r="BJ424" s="42"/>
      <c r="BK424" s="42"/>
      <c r="BL424" s="42">
        <v>7587</v>
      </c>
      <c r="BM424" s="15"/>
    </row>
    <row r="425" spans="1:65" outlineLevel="5" x14ac:dyDescent="0.45">
      <c r="A425" s="22">
        <f t="shared" si="168"/>
        <v>12</v>
      </c>
      <c r="B425" s="9">
        <f t="shared" si="183"/>
        <v>45656</v>
      </c>
      <c r="C425" s="51">
        <v>310566</v>
      </c>
      <c r="D425" s="64">
        <f t="shared" si="173"/>
        <v>35.1</v>
      </c>
      <c r="E425" s="12">
        <v>33.799999999999997</v>
      </c>
      <c r="F425" s="12">
        <v>34</v>
      </c>
      <c r="G425" s="12">
        <v>36.4</v>
      </c>
      <c r="H425" s="12">
        <v>36</v>
      </c>
      <c r="I425" s="12"/>
      <c r="J425" s="12"/>
      <c r="K425" s="12"/>
      <c r="L425" s="12"/>
      <c r="M425" s="74">
        <f t="shared" si="174"/>
        <v>7</v>
      </c>
      <c r="N425" s="83">
        <v>7.12</v>
      </c>
      <c r="O425" s="83">
        <v>6.94</v>
      </c>
      <c r="P425" s="83">
        <v>7.11</v>
      </c>
      <c r="Q425" s="83">
        <v>7.01</v>
      </c>
      <c r="R425" s="83"/>
      <c r="S425" s="83"/>
      <c r="T425" s="83"/>
      <c r="U425" s="83"/>
      <c r="V425" s="5">
        <f t="shared" si="175"/>
        <v>58</v>
      </c>
      <c r="W425" s="41"/>
      <c r="X425" s="41">
        <v>40</v>
      </c>
      <c r="Y425" s="41"/>
      <c r="Z425" s="41">
        <v>76</v>
      </c>
      <c r="AA425" s="41"/>
      <c r="AB425" s="41"/>
      <c r="AC425" s="41"/>
      <c r="AD425" s="41"/>
      <c r="AE425" s="5">
        <f t="shared" si="176"/>
        <v>2735</v>
      </c>
      <c r="AF425" s="41"/>
      <c r="AG425" s="41">
        <v>2480</v>
      </c>
      <c r="AH425" s="41"/>
      <c r="AI425" s="41">
        <v>2990</v>
      </c>
      <c r="AJ425" s="41"/>
      <c r="AK425" s="41"/>
      <c r="AL425" s="41"/>
      <c r="AM425" s="41"/>
      <c r="AN425" s="41">
        <v>15.376166941241076</v>
      </c>
      <c r="AO425" s="41">
        <v>1821</v>
      </c>
      <c r="AP425" s="110"/>
      <c r="AQ425" s="111"/>
      <c r="AR425" s="126" t="str">
        <f t="shared" si="177"/>
        <v/>
      </c>
      <c r="AS425" s="126" t="str">
        <f t="shared" si="178"/>
        <v/>
      </c>
      <c r="AT425" s="127">
        <v>2581</v>
      </c>
      <c r="AU425" s="128"/>
      <c r="AV425" s="129"/>
      <c r="AW425" s="126" t="str">
        <f t="shared" si="179"/>
        <v/>
      </c>
      <c r="AX425" s="126" t="str">
        <f t="shared" si="180"/>
        <v/>
      </c>
      <c r="AY425" s="64" t="str">
        <f t="shared" si="181"/>
        <v/>
      </c>
      <c r="AZ425" s="97">
        <v>80.930000000000007</v>
      </c>
      <c r="BA425" s="68">
        <v>60.65</v>
      </c>
      <c r="BB425" s="68">
        <v>38.700000000000003</v>
      </c>
      <c r="BC425" s="68">
        <v>32</v>
      </c>
      <c r="BD425" s="68"/>
      <c r="BE425" s="15">
        <v>420</v>
      </c>
      <c r="BF425" s="5">
        <f t="shared" si="182"/>
        <v>28642</v>
      </c>
      <c r="BG425" s="41">
        <v>14153</v>
      </c>
      <c r="BH425" s="42">
        <v>2678</v>
      </c>
      <c r="BI425" s="42">
        <v>1372</v>
      </c>
      <c r="BJ425" s="42"/>
      <c r="BK425" s="42"/>
      <c r="BL425" s="42">
        <v>10439</v>
      </c>
      <c r="BM425" s="15"/>
    </row>
    <row r="426" spans="1:65" ht="17.5" outlineLevel="5" thickBot="1" x14ac:dyDescent="0.5">
      <c r="A426" s="23">
        <f t="shared" si="168"/>
        <v>12</v>
      </c>
      <c r="B426" s="10">
        <f t="shared" si="183"/>
        <v>45657</v>
      </c>
      <c r="C426" s="52">
        <v>299706</v>
      </c>
      <c r="D426" s="64">
        <f t="shared" si="173"/>
        <v>34.200000000000003</v>
      </c>
      <c r="E426" s="13">
        <v>33.4</v>
      </c>
      <c r="F426" s="13">
        <v>32.1</v>
      </c>
      <c r="G426" s="13">
        <v>36.200000000000003</v>
      </c>
      <c r="H426" s="13">
        <v>35.1</v>
      </c>
      <c r="I426" s="13"/>
      <c r="J426" s="13"/>
      <c r="K426" s="13"/>
      <c r="L426" s="13"/>
      <c r="M426" s="74">
        <f t="shared" si="174"/>
        <v>7</v>
      </c>
      <c r="N426" s="88">
        <v>7.14</v>
      </c>
      <c r="O426" s="88">
        <v>6.99</v>
      </c>
      <c r="P426" s="88">
        <v>7.09</v>
      </c>
      <c r="Q426" s="88">
        <v>6.96</v>
      </c>
      <c r="R426" s="88"/>
      <c r="S426" s="88"/>
      <c r="T426" s="88"/>
      <c r="U426" s="88"/>
      <c r="V426" s="5" t="str">
        <f t="shared" si="17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76"/>
        <v/>
      </c>
      <c r="AF426" s="43"/>
      <c r="AG426" s="43"/>
      <c r="AH426" s="43"/>
      <c r="AI426" s="43"/>
      <c r="AJ426" s="43"/>
      <c r="AK426" s="43"/>
      <c r="AL426" s="43"/>
      <c r="AM426" s="43"/>
      <c r="AN426" s="43">
        <v>15.927189988623436</v>
      </c>
      <c r="AO426" s="43">
        <v>1758</v>
      </c>
      <c r="AP426" s="134">
        <v>2.77</v>
      </c>
      <c r="AQ426" s="135">
        <v>2.15</v>
      </c>
      <c r="AR426" s="126">
        <f t="shared" si="177"/>
        <v>77.61732851985559</v>
      </c>
      <c r="AS426" s="126">
        <f t="shared" si="178"/>
        <v>22.38267148014441</v>
      </c>
      <c r="AT426" s="127">
        <v>2046</v>
      </c>
      <c r="AU426" s="128">
        <v>1.8</v>
      </c>
      <c r="AV426" s="129">
        <v>1.21</v>
      </c>
      <c r="AW426" s="126">
        <f t="shared" si="179"/>
        <v>67.222222222222214</v>
      </c>
      <c r="AX426" s="126">
        <f t="shared" si="180"/>
        <v>32.777777777777786</v>
      </c>
      <c r="AY426" s="64">
        <f t="shared" si="181"/>
        <v>40.859282617264483</v>
      </c>
      <c r="AZ426" s="99">
        <v>81.650000000000006</v>
      </c>
      <c r="BA426" s="77"/>
      <c r="BB426" s="77"/>
      <c r="BC426" s="77"/>
      <c r="BD426" s="77"/>
      <c r="BE426" s="16">
        <v>330</v>
      </c>
      <c r="BF426" s="5">
        <f t="shared" si="182"/>
        <v>39551</v>
      </c>
      <c r="BG426" s="43">
        <v>17053</v>
      </c>
      <c r="BH426" s="44">
        <v>6446</v>
      </c>
      <c r="BI426" s="44">
        <v>1369</v>
      </c>
      <c r="BJ426" s="44"/>
      <c r="BK426" s="44"/>
      <c r="BL426" s="44">
        <v>14683</v>
      </c>
      <c r="BM426" s="16"/>
    </row>
    <row r="427" spans="1:65" outlineLevel="4" x14ac:dyDescent="0.45">
      <c r="A427" s="150" t="s">
        <v>45</v>
      </c>
      <c r="B427" s="151"/>
      <c r="C427" s="50">
        <f t="shared" ref="C427:BM427" si="184">SUBTOTAL(4,C396:C426)</f>
        <v>344971</v>
      </c>
      <c r="D427" s="60">
        <f t="shared" si="184"/>
        <v>39.4</v>
      </c>
      <c r="E427" s="28">
        <f t="shared" si="184"/>
        <v>39.6</v>
      </c>
      <c r="F427" s="28">
        <f t="shared" si="184"/>
        <v>39.799999999999997</v>
      </c>
      <c r="G427" s="28">
        <f t="shared" si="184"/>
        <v>38.9</v>
      </c>
      <c r="H427" s="28">
        <f t="shared" si="184"/>
        <v>39.700000000000003</v>
      </c>
      <c r="I427" s="28">
        <f t="shared" si="184"/>
        <v>0</v>
      </c>
      <c r="J427" s="28">
        <f t="shared" si="184"/>
        <v>0</v>
      </c>
      <c r="K427" s="28">
        <f t="shared" si="184"/>
        <v>0</v>
      </c>
      <c r="L427" s="28">
        <f t="shared" si="184"/>
        <v>0</v>
      </c>
      <c r="M427" s="71">
        <f t="shared" si="184"/>
        <v>7.4</v>
      </c>
      <c r="N427" s="82">
        <f t="shared" si="184"/>
        <v>7.15</v>
      </c>
      <c r="O427" s="82">
        <f t="shared" si="184"/>
        <v>7.4</v>
      </c>
      <c r="P427" s="82">
        <f t="shared" si="184"/>
        <v>7.9</v>
      </c>
      <c r="Q427" s="82">
        <f t="shared" si="184"/>
        <v>7.1</v>
      </c>
      <c r="R427" s="82">
        <f t="shared" si="184"/>
        <v>0</v>
      </c>
      <c r="S427" s="82">
        <f t="shared" si="184"/>
        <v>0</v>
      </c>
      <c r="T427" s="82">
        <f t="shared" si="184"/>
        <v>0</v>
      </c>
      <c r="U427" s="82">
        <f t="shared" si="184"/>
        <v>0</v>
      </c>
      <c r="V427" s="29">
        <f t="shared" si="184"/>
        <v>86</v>
      </c>
      <c r="W427" s="39">
        <f t="shared" si="184"/>
        <v>0</v>
      </c>
      <c r="X427" s="39">
        <f t="shared" si="184"/>
        <v>98</v>
      </c>
      <c r="Y427" s="39">
        <f t="shared" si="184"/>
        <v>0</v>
      </c>
      <c r="Z427" s="39">
        <f t="shared" si="184"/>
        <v>101</v>
      </c>
      <c r="AA427" s="39">
        <f t="shared" si="184"/>
        <v>0</v>
      </c>
      <c r="AB427" s="39">
        <f t="shared" si="184"/>
        <v>0</v>
      </c>
      <c r="AC427" s="39">
        <f t="shared" si="184"/>
        <v>0</v>
      </c>
      <c r="AD427" s="39">
        <f t="shared" si="184"/>
        <v>0</v>
      </c>
      <c r="AE427" s="29">
        <f t="shared" si="184"/>
        <v>3040</v>
      </c>
      <c r="AF427" s="39">
        <f t="shared" si="184"/>
        <v>0</v>
      </c>
      <c r="AG427" s="39">
        <f t="shared" si="184"/>
        <v>3090</v>
      </c>
      <c r="AH427" s="39">
        <f t="shared" si="184"/>
        <v>0</v>
      </c>
      <c r="AI427" s="39">
        <f t="shared" si="184"/>
        <v>3200</v>
      </c>
      <c r="AJ427" s="39">
        <f t="shared" si="184"/>
        <v>0</v>
      </c>
      <c r="AK427" s="39">
        <f t="shared" si="184"/>
        <v>0</v>
      </c>
      <c r="AL427" s="39">
        <f t="shared" si="184"/>
        <v>0</v>
      </c>
      <c r="AM427" s="39">
        <f t="shared" si="184"/>
        <v>0</v>
      </c>
      <c r="AN427" s="39">
        <f t="shared" si="184"/>
        <v>18.817204301075268</v>
      </c>
      <c r="AO427" s="39">
        <f t="shared" si="184"/>
        <v>2029</v>
      </c>
      <c r="AP427" s="104">
        <f t="shared" si="184"/>
        <v>3.67</v>
      </c>
      <c r="AQ427" s="105">
        <f t="shared" si="184"/>
        <v>2.72</v>
      </c>
      <c r="AR427" s="106">
        <f t="shared" si="184"/>
        <v>77.61732851985559</v>
      </c>
      <c r="AS427" s="106">
        <f t="shared" si="184"/>
        <v>25.888324873096451</v>
      </c>
      <c r="AT427" s="107">
        <f t="shared" si="184"/>
        <v>2825</v>
      </c>
      <c r="AU427" s="108">
        <f t="shared" si="184"/>
        <v>1.91</v>
      </c>
      <c r="AV427" s="109">
        <f t="shared" si="184"/>
        <v>1.24</v>
      </c>
      <c r="AW427" s="106">
        <f t="shared" si="184"/>
        <v>67.222222222222214</v>
      </c>
      <c r="AX427" s="106">
        <f t="shared" si="184"/>
        <v>37.569060773480665</v>
      </c>
      <c r="AY427" s="60">
        <f t="shared" si="184"/>
        <v>44.843554443053847</v>
      </c>
      <c r="AZ427" s="96">
        <f t="shared" si="184"/>
        <v>81.650000000000006</v>
      </c>
      <c r="BA427" s="67">
        <f t="shared" si="184"/>
        <v>62.99</v>
      </c>
      <c r="BB427" s="67">
        <f t="shared" si="184"/>
        <v>38.71</v>
      </c>
      <c r="BC427" s="67">
        <f t="shared" si="184"/>
        <v>38</v>
      </c>
      <c r="BD427" s="67">
        <f t="shared" si="184"/>
        <v>0</v>
      </c>
      <c r="BE427" s="27">
        <f t="shared" si="184"/>
        <v>420</v>
      </c>
      <c r="BF427" s="29">
        <f t="shared" si="184"/>
        <v>39551</v>
      </c>
      <c r="BG427" s="39">
        <f t="shared" si="184"/>
        <v>18105</v>
      </c>
      <c r="BH427" s="40">
        <f t="shared" si="184"/>
        <v>6446</v>
      </c>
      <c r="BI427" s="40">
        <f t="shared" si="184"/>
        <v>1552</v>
      </c>
      <c r="BJ427" s="40">
        <f t="shared" si="184"/>
        <v>0</v>
      </c>
      <c r="BK427" s="40">
        <f t="shared" si="184"/>
        <v>0</v>
      </c>
      <c r="BL427" s="40">
        <f t="shared" si="184"/>
        <v>15153</v>
      </c>
      <c r="BM427" s="27">
        <f t="shared" si="184"/>
        <v>0</v>
      </c>
    </row>
    <row r="428" spans="1:65" outlineLevel="3" x14ac:dyDescent="0.45">
      <c r="A428" s="180" t="s">
        <v>34</v>
      </c>
      <c r="B428" s="181"/>
      <c r="C428" s="51">
        <f t="shared" ref="C428:BM428" si="185">SUBTOTAL(5,C396:C426)</f>
        <v>299538</v>
      </c>
      <c r="D428" s="61">
        <f t="shared" si="185"/>
        <v>34.200000000000003</v>
      </c>
      <c r="E428" s="12">
        <f t="shared" si="185"/>
        <v>33.4</v>
      </c>
      <c r="F428" s="12">
        <f t="shared" si="185"/>
        <v>32.1</v>
      </c>
      <c r="G428" s="12">
        <f t="shared" si="185"/>
        <v>36.200000000000003</v>
      </c>
      <c r="H428" s="12">
        <f t="shared" si="185"/>
        <v>34.700000000000003</v>
      </c>
      <c r="I428" s="12">
        <f t="shared" si="185"/>
        <v>0</v>
      </c>
      <c r="J428" s="12">
        <f t="shared" si="185"/>
        <v>0</v>
      </c>
      <c r="K428" s="12">
        <f t="shared" si="185"/>
        <v>0</v>
      </c>
      <c r="L428" s="12">
        <f t="shared" si="185"/>
        <v>0</v>
      </c>
      <c r="M428" s="72">
        <f t="shared" si="185"/>
        <v>7</v>
      </c>
      <c r="N428" s="83">
        <f t="shared" si="185"/>
        <v>6.97</v>
      </c>
      <c r="O428" s="83">
        <f t="shared" si="185"/>
        <v>6.89</v>
      </c>
      <c r="P428" s="83">
        <f t="shared" si="185"/>
        <v>7.03</v>
      </c>
      <c r="Q428" s="83">
        <f t="shared" si="185"/>
        <v>6.96</v>
      </c>
      <c r="R428" s="83">
        <f t="shared" si="185"/>
        <v>0</v>
      </c>
      <c r="S428" s="83">
        <f t="shared" si="185"/>
        <v>0</v>
      </c>
      <c r="T428" s="83">
        <f t="shared" si="185"/>
        <v>0</v>
      </c>
      <c r="U428" s="83">
        <f t="shared" si="185"/>
        <v>0</v>
      </c>
      <c r="V428" s="6">
        <f t="shared" si="185"/>
        <v>36.5</v>
      </c>
      <c r="W428" s="41">
        <f t="shared" si="185"/>
        <v>0</v>
      </c>
      <c r="X428" s="41">
        <f t="shared" si="185"/>
        <v>40</v>
      </c>
      <c r="Y428" s="41">
        <f t="shared" si="185"/>
        <v>0</v>
      </c>
      <c r="Z428" s="41">
        <f t="shared" si="185"/>
        <v>23</v>
      </c>
      <c r="AA428" s="41">
        <f t="shared" si="185"/>
        <v>0</v>
      </c>
      <c r="AB428" s="41">
        <f t="shared" si="185"/>
        <v>0</v>
      </c>
      <c r="AC428" s="41">
        <f t="shared" si="185"/>
        <v>0</v>
      </c>
      <c r="AD428" s="41">
        <f t="shared" si="185"/>
        <v>0</v>
      </c>
      <c r="AE428" s="6">
        <f t="shared" si="185"/>
        <v>2670</v>
      </c>
      <c r="AF428" s="41">
        <f t="shared" si="185"/>
        <v>0</v>
      </c>
      <c r="AG428" s="41">
        <f t="shared" si="185"/>
        <v>2480</v>
      </c>
      <c r="AH428" s="41">
        <f t="shared" si="185"/>
        <v>0</v>
      </c>
      <c r="AI428" s="41">
        <f t="shared" si="185"/>
        <v>2710</v>
      </c>
      <c r="AJ428" s="41">
        <f t="shared" si="185"/>
        <v>0</v>
      </c>
      <c r="AK428" s="41">
        <f t="shared" si="185"/>
        <v>0</v>
      </c>
      <c r="AL428" s="41">
        <f t="shared" si="185"/>
        <v>0</v>
      </c>
      <c r="AM428" s="41">
        <f t="shared" si="185"/>
        <v>0</v>
      </c>
      <c r="AN428" s="41">
        <f t="shared" si="185"/>
        <v>13.799901429275506</v>
      </c>
      <c r="AO428" s="41">
        <f t="shared" si="185"/>
        <v>1488</v>
      </c>
      <c r="AP428" s="110">
        <f t="shared" si="185"/>
        <v>1.97</v>
      </c>
      <c r="AQ428" s="111">
        <f t="shared" si="185"/>
        <v>1.46</v>
      </c>
      <c r="AR428" s="112">
        <f t="shared" si="185"/>
        <v>74.111675126903549</v>
      </c>
      <c r="AS428" s="112">
        <f t="shared" si="185"/>
        <v>22.38267148014441</v>
      </c>
      <c r="AT428" s="113">
        <f t="shared" si="185"/>
        <v>1801</v>
      </c>
      <c r="AU428" s="114">
        <f t="shared" si="185"/>
        <v>1.24</v>
      </c>
      <c r="AV428" s="115">
        <f t="shared" si="185"/>
        <v>0.8</v>
      </c>
      <c r="AW428" s="112">
        <f t="shared" si="185"/>
        <v>62.430939226519335</v>
      </c>
      <c r="AX428" s="112">
        <f t="shared" si="185"/>
        <v>32.777777777777786</v>
      </c>
      <c r="AY428" s="61">
        <f t="shared" si="185"/>
        <v>36.497326203208537</v>
      </c>
      <c r="AZ428" s="97">
        <f t="shared" si="185"/>
        <v>79.45</v>
      </c>
      <c r="BA428" s="68">
        <f t="shared" si="185"/>
        <v>60.65</v>
      </c>
      <c r="BB428" s="68">
        <f t="shared" si="185"/>
        <v>37.15</v>
      </c>
      <c r="BC428" s="68">
        <f t="shared" si="185"/>
        <v>16</v>
      </c>
      <c r="BD428" s="68">
        <f t="shared" si="185"/>
        <v>0</v>
      </c>
      <c r="BE428" s="15">
        <f t="shared" si="185"/>
        <v>0</v>
      </c>
      <c r="BF428" s="6">
        <f t="shared" si="185"/>
        <v>15748</v>
      </c>
      <c r="BG428" s="41">
        <f t="shared" si="185"/>
        <v>9864</v>
      </c>
      <c r="BH428" s="42">
        <f t="shared" si="185"/>
        <v>0</v>
      </c>
      <c r="BI428" s="42">
        <f t="shared" si="185"/>
        <v>1090</v>
      </c>
      <c r="BJ428" s="42">
        <f t="shared" si="185"/>
        <v>0</v>
      </c>
      <c r="BK428" s="42">
        <f t="shared" si="185"/>
        <v>0</v>
      </c>
      <c r="BL428" s="42">
        <f t="shared" si="185"/>
        <v>4216</v>
      </c>
      <c r="BM428" s="15">
        <f t="shared" si="185"/>
        <v>0</v>
      </c>
    </row>
    <row r="429" spans="1:65" outlineLevel="2" x14ac:dyDescent="0.45">
      <c r="A429" s="180" t="s">
        <v>23</v>
      </c>
      <c r="B429" s="181"/>
      <c r="C429" s="51">
        <f>IFERROR(SUBTOTAL(1,C396:C426),"")</f>
        <v>319522.58064516127</v>
      </c>
      <c r="D429" s="61">
        <f t="shared" ref="D429:BM429" si="186">IFERROR(SUBTOTAL(1,D396:D426),"")</f>
        <v>36.245161290322585</v>
      </c>
      <c r="E429" s="12">
        <f t="shared" si="186"/>
        <v>35.79999999999999</v>
      </c>
      <c r="F429" s="12">
        <f t="shared" si="186"/>
        <v>35.490322580645156</v>
      </c>
      <c r="G429" s="12">
        <f t="shared" si="186"/>
        <v>37.016129032258071</v>
      </c>
      <c r="H429" s="12">
        <f t="shared" si="186"/>
        <v>36.641935483870974</v>
      </c>
      <c r="I429" s="12" t="str">
        <f t="shared" si="186"/>
        <v/>
      </c>
      <c r="J429" s="12" t="str">
        <f t="shared" si="186"/>
        <v/>
      </c>
      <c r="K429" s="12" t="str">
        <f t="shared" si="186"/>
        <v/>
      </c>
      <c r="L429" s="12" t="str">
        <f t="shared" si="186"/>
        <v/>
      </c>
      <c r="M429" s="72">
        <f t="shared" si="186"/>
        <v>7.0806451612903194</v>
      </c>
      <c r="N429" s="83">
        <f t="shared" si="186"/>
        <v>7.088064516129033</v>
      </c>
      <c r="O429" s="83">
        <f t="shared" si="186"/>
        <v>6.9932258064516128</v>
      </c>
      <c r="P429" s="83">
        <f t="shared" si="186"/>
        <v>7.1596774193548383</v>
      </c>
      <c r="Q429" s="83">
        <f t="shared" si="186"/>
        <v>7.0183870967741928</v>
      </c>
      <c r="R429" s="83" t="str">
        <f t="shared" si="186"/>
        <v/>
      </c>
      <c r="S429" s="83" t="str">
        <f t="shared" si="186"/>
        <v/>
      </c>
      <c r="T429" s="83" t="str">
        <f t="shared" si="186"/>
        <v/>
      </c>
      <c r="U429" s="83" t="str">
        <f t="shared" si="186"/>
        <v/>
      </c>
      <c r="V429" s="6">
        <f t="shared" si="186"/>
        <v>66</v>
      </c>
      <c r="W429" s="41" t="str">
        <f t="shared" si="186"/>
        <v/>
      </c>
      <c r="X429" s="41">
        <f t="shared" si="186"/>
        <v>59.6</v>
      </c>
      <c r="Y429" s="41" t="str">
        <f t="shared" si="186"/>
        <v/>
      </c>
      <c r="Z429" s="41">
        <f t="shared" si="186"/>
        <v>72.400000000000006</v>
      </c>
      <c r="AA429" s="41" t="str">
        <f t="shared" si="186"/>
        <v/>
      </c>
      <c r="AB429" s="41" t="str">
        <f t="shared" si="186"/>
        <v/>
      </c>
      <c r="AC429" s="41" t="str">
        <f t="shared" si="186"/>
        <v/>
      </c>
      <c r="AD429" s="41" t="str">
        <f t="shared" si="186"/>
        <v/>
      </c>
      <c r="AE429" s="6">
        <f t="shared" si="186"/>
        <v>2867</v>
      </c>
      <c r="AF429" s="41" t="str">
        <f t="shared" si="186"/>
        <v/>
      </c>
      <c r="AG429" s="41">
        <f t="shared" si="186"/>
        <v>2808</v>
      </c>
      <c r="AH429" s="41" t="str">
        <f t="shared" si="186"/>
        <v/>
      </c>
      <c r="AI429" s="41">
        <f t="shared" si="186"/>
        <v>2926</v>
      </c>
      <c r="AJ429" s="41" t="str">
        <f t="shared" si="186"/>
        <v/>
      </c>
      <c r="AK429" s="41" t="str">
        <f t="shared" si="186"/>
        <v/>
      </c>
      <c r="AL429" s="41" t="str">
        <f t="shared" si="186"/>
        <v/>
      </c>
      <c r="AM429" s="41" t="str">
        <f t="shared" si="186"/>
        <v/>
      </c>
      <c r="AN429" s="41">
        <f t="shared" si="186"/>
        <v>16.03939383508045</v>
      </c>
      <c r="AO429" s="41">
        <f t="shared" si="186"/>
        <v>1758.9032258064517</v>
      </c>
      <c r="AP429" s="110">
        <f t="shared" si="186"/>
        <v>2.9980000000000002</v>
      </c>
      <c r="AQ429" s="111">
        <f t="shared" si="186"/>
        <v>2.2600000000000002</v>
      </c>
      <c r="AR429" s="112">
        <f t="shared" si="186"/>
        <v>75.373069250726601</v>
      </c>
      <c r="AS429" s="112">
        <f t="shared" si="186"/>
        <v>24.626930749273406</v>
      </c>
      <c r="AT429" s="113">
        <f t="shared" si="186"/>
        <v>2172.1290322580644</v>
      </c>
      <c r="AU429" s="114">
        <f t="shared" si="186"/>
        <v>1.6519999999999999</v>
      </c>
      <c r="AV429" s="115">
        <f t="shared" si="186"/>
        <v>1.0640000000000001</v>
      </c>
      <c r="AW429" s="112">
        <f t="shared" si="186"/>
        <v>64.351484623250528</v>
      </c>
      <c r="AX429" s="112">
        <f t="shared" si="186"/>
        <v>35.648515376749472</v>
      </c>
      <c r="AY429" s="61">
        <f t="shared" si="186"/>
        <v>40.986924469000726</v>
      </c>
      <c r="AZ429" s="97">
        <f t="shared" si="186"/>
        <v>80.407419354838709</v>
      </c>
      <c r="BA429" s="68">
        <f t="shared" si="186"/>
        <v>61.634</v>
      </c>
      <c r="BB429" s="68">
        <f t="shared" si="186"/>
        <v>38.212000000000003</v>
      </c>
      <c r="BC429" s="68">
        <f t="shared" si="186"/>
        <v>31</v>
      </c>
      <c r="BD429" s="68" t="str">
        <f t="shared" si="186"/>
        <v/>
      </c>
      <c r="BE429" s="15">
        <f>IFERROR(SUBTOTAL(1,BE396:BE426),"")</f>
        <v>269.35483870967744</v>
      </c>
      <c r="BF429" s="6">
        <f t="shared" si="186"/>
        <v>27514.354838709678</v>
      </c>
      <c r="BG429" s="41">
        <f t="shared" si="186"/>
        <v>14661.290322580646</v>
      </c>
      <c r="BH429" s="42">
        <f t="shared" si="186"/>
        <v>928.87096774193549</v>
      </c>
      <c r="BI429" s="42">
        <f t="shared" si="186"/>
        <v>1420.3225806451612</v>
      </c>
      <c r="BJ429" s="42" t="str">
        <f t="shared" si="186"/>
        <v/>
      </c>
      <c r="BK429" s="42" t="str">
        <f t="shared" si="186"/>
        <v/>
      </c>
      <c r="BL429" s="42">
        <f t="shared" si="186"/>
        <v>10503.870967741936</v>
      </c>
      <c r="BM429" s="15" t="str">
        <f t="shared" si="186"/>
        <v/>
      </c>
    </row>
    <row r="430" spans="1:65" ht="17.5" outlineLevel="1" thickBot="1" x14ac:dyDescent="0.5">
      <c r="A430" s="182" t="s">
        <v>46</v>
      </c>
      <c r="B430" s="183"/>
      <c r="C430" s="52">
        <f>SUBTOTAL(9,C396:C426)</f>
        <v>9905200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54526</v>
      </c>
      <c r="AP430" s="116"/>
      <c r="AQ430" s="117"/>
      <c r="AR430" s="118"/>
      <c r="AS430" s="118"/>
      <c r="AT430" s="119">
        <f>SUBTOTAL(9,AT396:AT426)</f>
        <v>67336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8350</v>
      </c>
      <c r="BF430" s="7">
        <f t="shared" ref="BF430:BM430" si="187">SUBTOTAL(9,BF396:BF426)</f>
        <v>852945</v>
      </c>
      <c r="BG430" s="43">
        <f t="shared" si="187"/>
        <v>454500</v>
      </c>
      <c r="BH430" s="44">
        <f t="shared" si="187"/>
        <v>28795</v>
      </c>
      <c r="BI430" s="44">
        <f t="shared" si="187"/>
        <v>44030</v>
      </c>
      <c r="BJ430" s="44">
        <f t="shared" si="187"/>
        <v>0</v>
      </c>
      <c r="BK430" s="44">
        <f t="shared" si="187"/>
        <v>0</v>
      </c>
      <c r="BL430" s="44">
        <f t="shared" si="187"/>
        <v>325620</v>
      </c>
      <c r="BM430" s="16">
        <f t="shared" si="187"/>
        <v>0</v>
      </c>
    </row>
    <row r="431" spans="1:65" outlineLevel="1" x14ac:dyDescent="0.45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20</vt:i4>
      </vt:variant>
    </vt:vector>
  </HeadingPairs>
  <TitlesOfParts>
    <vt:vector size="30" baseType="lpstr"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'2015년'!Print_Area</vt:lpstr>
      <vt:lpstr>'2016년'!Print_Area</vt:lpstr>
      <vt:lpstr>'2017년'!Print_Area</vt:lpstr>
      <vt:lpstr>'2018년'!Print_Area</vt:lpstr>
      <vt:lpstr>'2019년'!Print_Area</vt:lpstr>
      <vt:lpstr>'2020년'!Print_Area</vt:lpstr>
      <vt:lpstr>'2021년'!Print_Area</vt:lpstr>
      <vt:lpstr>'2022년'!Print_Area</vt:lpstr>
      <vt:lpstr>'2023년'!Print_Area</vt:lpstr>
      <vt:lpstr>'2024년'!Print_Area</vt:lpstr>
      <vt:lpstr>'2015년'!Print_Titles</vt:lpstr>
      <vt:lpstr>'2016년'!Print_Titles</vt:lpstr>
      <vt:lpstr>'2017년'!Print_Titles</vt:lpstr>
      <vt:lpstr>'2018년'!Print_Titles</vt:lpstr>
      <vt:lpstr>'2019년'!Print_Titles</vt:lpstr>
      <vt:lpstr>'2020년'!Print_Titles</vt:lpstr>
      <vt:lpstr>'2021년'!Print_Titles</vt:lpstr>
      <vt:lpstr>'2022년'!Print_Titles</vt:lpstr>
      <vt:lpstr>'2023년'!Print_Titles</vt:lpstr>
      <vt:lpstr>'2024년'!Print_Titles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준엽 이</cp:lastModifiedBy>
  <cp:lastPrinted>2023-08-09T04:44:20Z</cp:lastPrinted>
  <dcterms:created xsi:type="dcterms:W3CDTF">2023-08-02T06:40:56Z</dcterms:created>
  <dcterms:modified xsi:type="dcterms:W3CDTF">2025-06-19T05:50:47Z</dcterms:modified>
</cp:coreProperties>
</file>